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rop down list" sheetId="1" r:id="rId3"/>
    <sheet state="visible" name="Colour Codes" sheetId="2" r:id="rId4"/>
    <sheet state="visible" name="EAL and Class Info" sheetId="3" r:id="rId5"/>
    <sheet state="visible" name="FS1" sheetId="4" r:id="rId6"/>
    <sheet state="visible" name="FS2" sheetId="5" r:id="rId7"/>
    <sheet state="visible" name="FS3" sheetId="6" r:id="rId8"/>
    <sheet state="visible" name="Year 1" sheetId="7" r:id="rId9"/>
    <sheet state="visible" name="Year 2" sheetId="8" r:id="rId10"/>
    <sheet state="visible" name="Year 3" sheetId="9" r:id="rId11"/>
    <sheet state="visible" name="Year 4" sheetId="10" r:id="rId12"/>
    <sheet state="visible" name="Year 5" sheetId="11" r:id="rId13"/>
    <sheet state="visible" name="Year 6" sheetId="12" r:id="rId14"/>
    <sheet state="hidden" name="New Class Count" sheetId="13" r:id="rId15"/>
  </sheets>
  <definedNames>
    <definedName hidden="1" localSheetId="3" name="Z_8EBB9AF4_EC36_476A_ADCB_4FB7851C8305_.wvu.FilterData">'FS1'!$M$1:$M$128</definedName>
    <definedName hidden="1" localSheetId="4" name="Z_8EBB9AF4_EC36_476A_ADCB_4FB7851C8305_.wvu.FilterData">'FS2'!$M$1:$M$141</definedName>
    <definedName hidden="1" localSheetId="5" name="Z_8EBB9AF4_EC36_476A_ADCB_4FB7851C8305_.wvu.FilterData">'FS3'!$M$1:$M$175</definedName>
    <definedName hidden="1" localSheetId="6" name="Z_8EBB9AF4_EC36_476A_ADCB_4FB7851C8305_.wvu.FilterData">'Year 1'!$A$1:$AB$202</definedName>
    <definedName hidden="1" localSheetId="7" name="Z_8EBB9AF4_EC36_476A_ADCB_4FB7851C8305_.wvu.FilterData">'Year 2'!$P$1:$P$221</definedName>
    <definedName hidden="1" localSheetId="8" name="Z_8EBB9AF4_EC36_476A_ADCB_4FB7851C8305_.wvu.FilterData">'Year 3'!$T$1:$T$795</definedName>
    <definedName hidden="1" localSheetId="9" name="Z_8EBB9AF4_EC36_476A_ADCB_4FB7851C8305_.wvu.FilterData">'Year 4'!$T$1:$T$954</definedName>
    <definedName hidden="1" localSheetId="10" name="Z_8EBB9AF4_EC36_476A_ADCB_4FB7851C8305_.wvu.FilterData">'Year 5'!$P$1:$P$934</definedName>
    <definedName hidden="1" localSheetId="10" name="Z_4E259702_2317_4362_B9EA_1EB7949CE8D8_.wvu.FilterData">'Year 5'!$A$1:$AF$223</definedName>
    <definedName hidden="1" localSheetId="7" name="Z_B7FAE7FF_B048_4A68_8CB3_AFD04E873752_.wvu.FilterData">'Year 2'!$P$1:$P$221</definedName>
    <definedName hidden="1" localSheetId="10" name="Z_B7FAE7FF_B048_4A68_8CB3_AFD04E873752_.wvu.FilterData">'Year 5'!$O$1:$O$934</definedName>
  </definedNames>
  <calcPr/>
  <customWorkbookViews>
    <customWorkbookView activeSheetId="0" maximized="1" windowHeight="0" windowWidth="0" guid="{B7FAE7FF-B048-4A68-8CB3-AFD04E873752}" name="Filter 2"/>
    <customWorkbookView activeSheetId="0" maximized="1" windowHeight="0" windowWidth="0" guid="{8EBB9AF4-EC36-476A-ADCB-4FB7851C8305}" name="Filter 1"/>
    <customWorkbookView activeSheetId="0" maximized="1" windowHeight="0" windowWidth="0" guid="{4E259702-2317-4362-B9EA-1EB7949CE8D8}" name="2I"/>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16">
      <text>
        <t xml:space="preserve">Smitha - Withdrawal form received - Last day 18/12/2024</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69">
      <text>
        <t xml:space="preserve">Temp WD Term 2 start.</t>
      </text>
    </comment>
    <comment authorId="0" ref="K217">
      <text>
        <t xml:space="preserve">Smitha - Withdrawal Form Received - last day 18/12/2024</t>
      </text>
    </comment>
  </commentList>
</comments>
</file>

<file path=xl/sharedStrings.xml><?xml version="1.0" encoding="utf-8"?>
<sst xmlns="http://schemas.openxmlformats.org/spreadsheetml/2006/main" count="20197" uniqueCount="8997">
  <si>
    <t>x</t>
  </si>
  <si>
    <t>Old Nationalities</t>
  </si>
  <si>
    <t>New Nationalities</t>
  </si>
  <si>
    <t>No.</t>
  </si>
  <si>
    <t>MFL</t>
  </si>
  <si>
    <t>EAL Tier</t>
  </si>
  <si>
    <t>F1 F2 Pro</t>
  </si>
  <si>
    <t>Status</t>
  </si>
  <si>
    <t>United States</t>
  </si>
  <si>
    <t>American</t>
  </si>
  <si>
    <t>French</t>
  </si>
  <si>
    <t>No EAL</t>
  </si>
  <si>
    <t>Admitted</t>
  </si>
  <si>
    <t>Confirmed</t>
  </si>
  <si>
    <t>Antiguan</t>
  </si>
  <si>
    <t>Mandarin</t>
  </si>
  <si>
    <t>Tier 1</t>
  </si>
  <si>
    <t>5 x ams with lunch</t>
  </si>
  <si>
    <t>Offered</t>
  </si>
  <si>
    <t>Rumoured</t>
  </si>
  <si>
    <t>Armenian</t>
  </si>
  <si>
    <t>Spanish</t>
  </si>
  <si>
    <t>Tier 2</t>
  </si>
  <si>
    <t>5 x full days</t>
  </si>
  <si>
    <t>Australia</t>
  </si>
  <si>
    <t>Australian</t>
  </si>
  <si>
    <t>Tier 3</t>
  </si>
  <si>
    <t>Austria</t>
  </si>
  <si>
    <t>Window</t>
  </si>
  <si>
    <t>Bangladesh</t>
  </si>
  <si>
    <t>Bangladeshi</t>
  </si>
  <si>
    <t>F3 EAL</t>
  </si>
  <si>
    <t>Belgium</t>
  </si>
  <si>
    <t>Belgian</t>
  </si>
  <si>
    <t>Brazil</t>
  </si>
  <si>
    <t>Brazilian</t>
  </si>
  <si>
    <t>United Kingdom</t>
  </si>
  <si>
    <t>British</t>
  </si>
  <si>
    <t>Canada</t>
  </si>
  <si>
    <t>Canadian</t>
  </si>
  <si>
    <t>Chilean</t>
  </si>
  <si>
    <t>China</t>
  </si>
  <si>
    <t>Chinese</t>
  </si>
  <si>
    <t>Chinese - Hong Kong</t>
  </si>
  <si>
    <t>Chinese - Taiwan</t>
  </si>
  <si>
    <t>Colombia</t>
  </si>
  <si>
    <t>Colombian</t>
  </si>
  <si>
    <t>Czech Republic</t>
  </si>
  <si>
    <t>Czech</t>
  </si>
  <si>
    <t>Denmark</t>
  </si>
  <si>
    <t>Danish</t>
  </si>
  <si>
    <t>Dominican</t>
  </si>
  <si>
    <t>Netherlands</t>
  </si>
  <si>
    <t>Dutch</t>
  </si>
  <si>
    <t>Egyptian</t>
  </si>
  <si>
    <t>Philippines</t>
  </si>
  <si>
    <t>Filipino</t>
  </si>
  <si>
    <t>Finnish</t>
  </si>
  <si>
    <t>France</t>
  </si>
  <si>
    <t>Germany</t>
  </si>
  <si>
    <t>German</t>
  </si>
  <si>
    <t>Hong Kong</t>
  </si>
  <si>
    <t>Hong Konger</t>
  </si>
  <si>
    <t>Hungary</t>
  </si>
  <si>
    <t>Hungarian</t>
  </si>
  <si>
    <t>India</t>
  </si>
  <si>
    <t>Indian</t>
  </si>
  <si>
    <t>Indonesia</t>
  </si>
  <si>
    <t>Indonesian</t>
  </si>
  <si>
    <t>Ireland</t>
  </si>
  <si>
    <t>Irish</t>
  </si>
  <si>
    <t>Israel</t>
  </si>
  <si>
    <t>Israeli</t>
  </si>
  <si>
    <t>Italy</t>
  </si>
  <si>
    <t>Italian</t>
  </si>
  <si>
    <t>Japan</t>
  </si>
  <si>
    <t>Japanese</t>
  </si>
  <si>
    <t>Kazakhstan</t>
  </si>
  <si>
    <t>Kazakhstani</t>
  </si>
  <si>
    <t>Kenyan</t>
  </si>
  <si>
    <t>Saint Kitts và Nevis</t>
  </si>
  <si>
    <t>Kittian</t>
  </si>
  <si>
    <t>Laos</t>
  </si>
  <si>
    <t>Laotian</t>
  </si>
  <si>
    <t>Lebanon</t>
  </si>
  <si>
    <t>Lebanese</t>
  </si>
  <si>
    <t>Lithuania</t>
  </si>
  <si>
    <t>Lithunian</t>
  </si>
  <si>
    <t>Malawi</t>
  </si>
  <si>
    <t>Malawian</t>
  </si>
  <si>
    <t>Malaysia</t>
  </si>
  <si>
    <t>Malaysian</t>
  </si>
  <si>
    <t>Moldovan</t>
  </si>
  <si>
    <t>New Zealand</t>
  </si>
  <si>
    <t>New Zealander</t>
  </si>
  <si>
    <t>Norway</t>
  </si>
  <si>
    <t>Norwegian</t>
  </si>
  <si>
    <t>Pakistan</t>
  </si>
  <si>
    <t>Pakistani</t>
  </si>
  <si>
    <t>Peru</t>
  </si>
  <si>
    <t>Peruvian</t>
  </si>
  <si>
    <t>Poland</t>
  </si>
  <si>
    <t>Polish</t>
  </si>
  <si>
    <t>Portugual</t>
  </si>
  <si>
    <t>Portuguese</t>
  </si>
  <si>
    <t>Romanian</t>
  </si>
  <si>
    <t>Russia</t>
  </si>
  <si>
    <t>Russian</t>
  </si>
  <si>
    <t>Singapore</t>
  </si>
  <si>
    <t>Singaporean</t>
  </si>
  <si>
    <t>Slovakia</t>
  </si>
  <si>
    <t>Slovakian</t>
  </si>
  <si>
    <t>South Africa</t>
  </si>
  <si>
    <t>South African</t>
  </si>
  <si>
    <t>Korea, South</t>
  </si>
  <si>
    <t>South Korean</t>
  </si>
  <si>
    <t>Spain</t>
  </si>
  <si>
    <t>Sri Lanka</t>
  </si>
  <si>
    <t>Sri Lankan</t>
  </si>
  <si>
    <t>St Kitts and Nevis</t>
  </si>
  <si>
    <t>Sweden</t>
  </si>
  <si>
    <t>Swedish</t>
  </si>
  <si>
    <t>Switzerland</t>
  </si>
  <si>
    <t>Swiss</t>
  </si>
  <si>
    <t>Taiwan</t>
  </si>
  <si>
    <t>Taiwanese</t>
  </si>
  <si>
    <t>Thailand</t>
  </si>
  <si>
    <t>Thai</t>
  </si>
  <si>
    <t>Turkey</t>
  </si>
  <si>
    <t>Turkish</t>
  </si>
  <si>
    <t>Ukraine</t>
  </si>
  <si>
    <t>Ukrainian</t>
  </si>
  <si>
    <t>Viet Nam</t>
  </si>
  <si>
    <t>Vietnamese</t>
  </si>
  <si>
    <t>Lithuanian</t>
  </si>
  <si>
    <t>Head Teacher approved offer but offer letter to be sent</t>
  </si>
  <si>
    <t>Offer letter sent out - family have 2 weeks to pay to be admitted</t>
  </si>
  <si>
    <t>a confirmed withdrawal - check comment for leaving date</t>
  </si>
  <si>
    <t>a rumourered student leaver and or a "temporary withdrawal"</t>
  </si>
  <si>
    <t xml:space="preserve">admitted student </t>
  </si>
  <si>
    <t>new student information and teacher introduction email sent</t>
  </si>
  <si>
    <t>Class</t>
  </si>
  <si>
    <t>Class Teacher</t>
  </si>
  <si>
    <t>Avg. Age</t>
  </si>
  <si>
    <t>Girls</t>
  </si>
  <si>
    <t>Boys</t>
  </si>
  <si>
    <t>Total ss</t>
  </si>
  <si>
    <t>%</t>
  </si>
  <si>
    <t>Other</t>
  </si>
  <si>
    <t>Houses</t>
  </si>
  <si>
    <t>EAL</t>
  </si>
  <si>
    <t>Dalat</t>
  </si>
  <si>
    <t>Hue</t>
  </si>
  <si>
    <t>Hanoi</t>
  </si>
  <si>
    <t>Saigon</t>
  </si>
  <si>
    <t>Total</t>
  </si>
  <si>
    <t>F1</t>
  </si>
  <si>
    <t>Part Time</t>
  </si>
  <si>
    <t>Full Time</t>
  </si>
  <si>
    <t>Head Count</t>
  </si>
  <si>
    <t>Left</t>
  </si>
  <si>
    <t>Cancelled</t>
  </si>
  <si>
    <t>X</t>
  </si>
  <si>
    <t>F1B</t>
  </si>
  <si>
    <t>Christina</t>
  </si>
  <si>
    <t>F1I</t>
  </si>
  <si>
    <t>Allysa</t>
  </si>
  <si>
    <t>F1S</t>
  </si>
  <si>
    <t>Crislet</t>
  </si>
  <si>
    <t>F1V</t>
  </si>
  <si>
    <t>Clare</t>
  </si>
  <si>
    <t>F1N</t>
  </si>
  <si>
    <t>Keziah</t>
  </si>
  <si>
    <t>TOTAL</t>
  </si>
  <si>
    <t>F2</t>
  </si>
  <si>
    <t>F2B</t>
  </si>
  <si>
    <t>Joanne</t>
  </si>
  <si>
    <t>F2I</t>
  </si>
  <si>
    <t>Christine</t>
  </si>
  <si>
    <t>F2S</t>
  </si>
  <si>
    <t>Grace</t>
  </si>
  <si>
    <t>F2V</t>
  </si>
  <si>
    <t>Helena</t>
  </si>
  <si>
    <t>F2N</t>
  </si>
  <si>
    <t>Precious</t>
  </si>
  <si>
    <t>F2H</t>
  </si>
  <si>
    <t>Francez</t>
  </si>
  <si>
    <t>F3</t>
  </si>
  <si>
    <t>F3 Obs</t>
  </si>
  <si>
    <t>F3B</t>
  </si>
  <si>
    <t>Josette</t>
  </si>
  <si>
    <t>F3I</t>
  </si>
  <si>
    <t>Rachel</t>
  </si>
  <si>
    <t>F3S</t>
  </si>
  <si>
    <t>Tamsyn</t>
  </si>
  <si>
    <t>F3V</t>
  </si>
  <si>
    <t>Lorraine</t>
  </si>
  <si>
    <t>F3N</t>
  </si>
  <si>
    <t>Guv</t>
  </si>
  <si>
    <t>F3H</t>
  </si>
  <si>
    <t>Paul</t>
  </si>
  <si>
    <t>F3C</t>
  </si>
  <si>
    <t>F3M</t>
  </si>
  <si>
    <t>Year 1</t>
  </si>
  <si>
    <t>1B</t>
  </si>
  <si>
    <t>Nicola</t>
  </si>
  <si>
    <t>1I</t>
  </si>
  <si>
    <t>John</t>
  </si>
  <si>
    <t>1S</t>
  </si>
  <si>
    <t>Ethan</t>
  </si>
  <si>
    <t>1V</t>
  </si>
  <si>
    <t>Jude</t>
  </si>
  <si>
    <t>1N</t>
  </si>
  <si>
    <t>Becky</t>
  </si>
  <si>
    <t>1H</t>
  </si>
  <si>
    <t>Louise</t>
  </si>
  <si>
    <t>1C</t>
  </si>
  <si>
    <t>Phoebe</t>
  </si>
  <si>
    <t>1M</t>
  </si>
  <si>
    <t>Ellie</t>
  </si>
  <si>
    <t>Year 2</t>
  </si>
  <si>
    <t>2B</t>
  </si>
  <si>
    <t>Juliette</t>
  </si>
  <si>
    <t>2I</t>
  </si>
  <si>
    <t>Neil</t>
  </si>
  <si>
    <t>2S</t>
  </si>
  <si>
    <t>Kirstie</t>
  </si>
  <si>
    <t>2V</t>
  </si>
  <si>
    <t>Claire</t>
  </si>
  <si>
    <t>2N</t>
  </si>
  <si>
    <t>Hannah</t>
  </si>
  <si>
    <t>2H</t>
  </si>
  <si>
    <t>Rebekah</t>
  </si>
  <si>
    <t>2C</t>
  </si>
  <si>
    <t>Tara</t>
  </si>
  <si>
    <t>2M</t>
  </si>
  <si>
    <t>Debbie</t>
  </si>
  <si>
    <t>EYI Total</t>
  </si>
  <si>
    <t>Year 3</t>
  </si>
  <si>
    <t>3B</t>
  </si>
  <si>
    <t>Lucy</t>
  </si>
  <si>
    <t>3I</t>
  </si>
  <si>
    <t>Linden</t>
  </si>
  <si>
    <t>3S</t>
  </si>
  <si>
    <t>Rob</t>
  </si>
  <si>
    <t>3V</t>
  </si>
  <si>
    <t>Maria</t>
  </si>
  <si>
    <t>3N</t>
  </si>
  <si>
    <t>3H</t>
  </si>
  <si>
    <t>Jon</t>
  </si>
  <si>
    <t>3C</t>
  </si>
  <si>
    <t>Katie</t>
  </si>
  <si>
    <t>3M</t>
  </si>
  <si>
    <t>Mike</t>
  </si>
  <si>
    <t>Year 4</t>
  </si>
  <si>
    <t>4B</t>
  </si>
  <si>
    <t>Elaine</t>
  </si>
  <si>
    <t>4I</t>
  </si>
  <si>
    <t>Michelle</t>
  </si>
  <si>
    <t>4S</t>
  </si>
  <si>
    <t>Andrea</t>
  </si>
  <si>
    <t>4V</t>
  </si>
  <si>
    <t>Conor</t>
  </si>
  <si>
    <t>4N</t>
  </si>
  <si>
    <t>Jack</t>
  </si>
  <si>
    <t>4H</t>
  </si>
  <si>
    <t>Tom</t>
  </si>
  <si>
    <t>4C</t>
  </si>
  <si>
    <t>Sasha</t>
  </si>
  <si>
    <t>4M</t>
  </si>
  <si>
    <t>Peter</t>
  </si>
  <si>
    <t>Year 5</t>
  </si>
  <si>
    <t>5B</t>
  </si>
  <si>
    <t>Kuj</t>
  </si>
  <si>
    <t>5I</t>
  </si>
  <si>
    <t>Andy</t>
  </si>
  <si>
    <t>5S</t>
  </si>
  <si>
    <t>Jordan</t>
  </si>
  <si>
    <t>5V</t>
  </si>
  <si>
    <t>Gillian</t>
  </si>
  <si>
    <t>5N</t>
  </si>
  <si>
    <t>5H</t>
  </si>
  <si>
    <t>Josh</t>
  </si>
  <si>
    <t>5C</t>
  </si>
  <si>
    <t>Erica</t>
  </si>
  <si>
    <t>5M</t>
  </si>
  <si>
    <t>Nick</t>
  </si>
  <si>
    <t>Year 6</t>
  </si>
  <si>
    <t>6B</t>
  </si>
  <si>
    <t>Liz</t>
  </si>
  <si>
    <t>6I</t>
  </si>
  <si>
    <t>Lauren</t>
  </si>
  <si>
    <t>6S</t>
  </si>
  <si>
    <t>James</t>
  </si>
  <si>
    <t>6V</t>
  </si>
  <si>
    <t>Jonathan</t>
  </si>
  <si>
    <t>6N</t>
  </si>
  <si>
    <t>6H</t>
  </si>
  <si>
    <t>Dearbhla</t>
  </si>
  <si>
    <t>6C</t>
  </si>
  <si>
    <t>Paolo</t>
  </si>
  <si>
    <t>6M</t>
  </si>
  <si>
    <t>Derek</t>
  </si>
  <si>
    <t>Junior Total</t>
  </si>
  <si>
    <t>Primary Total</t>
  </si>
  <si>
    <t>Class 
No.</t>
  </si>
  <si>
    <t>No-Go 
Photo List</t>
  </si>
  <si>
    <t>Conditional 
Offer</t>
  </si>
  <si>
    <t>Staff 
child</t>
  </si>
  <si>
    <t>FTE</t>
  </si>
  <si>
    <t>School ID</t>
  </si>
  <si>
    <t>School Code</t>
  </si>
  <si>
    <t>Student Surname</t>
  </si>
  <si>
    <t>Student First Name</t>
  </si>
  <si>
    <t>Age</t>
  </si>
  <si>
    <t xml:space="preserve"> DOB</t>
  </si>
  <si>
    <t>Gender</t>
  </si>
  <si>
    <t>House</t>
  </si>
  <si>
    <t>Admission 
Date</t>
  </si>
  <si>
    <t>Nationality</t>
  </si>
  <si>
    <t xml:space="preserve">Previous 
Class </t>
  </si>
  <si>
    <t>Programme</t>
  </si>
  <si>
    <t>Early Enrollment</t>
  </si>
  <si>
    <t>Admissions comments</t>
  </si>
  <si>
    <t>Medical/ Dietary</t>
  </si>
  <si>
    <t>Comments 2024/2025</t>
  </si>
  <si>
    <t>Comments 2023/2024</t>
  </si>
  <si>
    <t>Group A or B</t>
  </si>
  <si>
    <t>Foundation 1</t>
  </si>
  <si>
    <t>HC</t>
  </si>
  <si>
    <t>FTE's</t>
  </si>
  <si>
    <t xml:space="preserve">Total True Age = </t>
  </si>
  <si>
    <t xml:space="preserve">Total F1EE = </t>
  </si>
  <si>
    <t>Total=</t>
  </si>
  <si>
    <t>Class F1B: Christina Rada - Gotis</t>
  </si>
  <si>
    <t>Yes</t>
  </si>
  <si>
    <t>153737881837</t>
  </si>
  <si>
    <t>ALEXANDER</t>
  </si>
  <si>
    <t>James Ky Anh (James)</t>
  </si>
  <si>
    <t>M</t>
  </si>
  <si>
    <t>Ftots</t>
  </si>
  <si>
    <t>Staff child: Ian Alexander</t>
  </si>
  <si>
    <t>re-accesing F1</t>
  </si>
  <si>
    <t>102202706750</t>
  </si>
  <si>
    <t>LE</t>
  </si>
  <si>
    <t>Raphael</t>
  </si>
  <si>
    <t>New</t>
  </si>
  <si>
    <t>Parents are pushing for Jan start as in school since 9 months &amp; brother starting Y1 on Jan 8</t>
  </si>
  <si>
    <t>160008347332</t>
  </si>
  <si>
    <t>LUONG</t>
  </si>
  <si>
    <t>Diep San (Christiana)</t>
  </si>
  <si>
    <t>F</t>
  </si>
  <si>
    <t>075751517738</t>
  </si>
  <si>
    <t>QUANTRILL</t>
  </si>
  <si>
    <t>Bao Nam (Harry)</t>
  </si>
  <si>
    <t>F1EE Staff child of James Quantrill, allergies, will need care plan</t>
  </si>
  <si>
    <t>Allergy (suspected): milk, egg, potato, salmon, beef, Eczema, allergic rhinitis, breathing issues during viral episodes (SEE CARE PLAN)</t>
  </si>
  <si>
    <t>132110327159</t>
  </si>
  <si>
    <t>HOLBROOK</t>
  </si>
  <si>
    <t>Éabha Bernadette Rasha (Éabha)</t>
  </si>
  <si>
    <t>REPEATER - Lovely smiley and very happy girl. Language is amazing. May need reminders to comply to expectations. Concerns over balance and core strength.</t>
  </si>
  <si>
    <t>103954642862</t>
  </si>
  <si>
    <t>TRAN</t>
  </si>
  <si>
    <t>My Chau</t>
  </si>
  <si>
    <t>REPEATER - Complicated family situation, very nurtured at home, lovely girl, language is great and speech is clear. Has come a long way with being settled in school but may need support in transition from place to place or during change. Mum will ask many questions. Cousins with an F1 child.</t>
  </si>
  <si>
    <t>154826027121</t>
  </si>
  <si>
    <t>Ngoc Thanh (Mario)</t>
  </si>
  <si>
    <t>Sibling LE Mateo 4H</t>
  </si>
  <si>
    <t>Came to Ftots in term 3 with mum. Lovely boy, settled into Ftots from day one.  Has also been attending another school too.</t>
  </si>
  <si>
    <t>101815088796</t>
  </si>
  <si>
    <t>BUI</t>
  </si>
  <si>
    <t>Nguyen Anh (Firo)</t>
  </si>
  <si>
    <t>Sibling BUI DiO 4I</t>
  </si>
  <si>
    <t>Allergic to egg whites &amp; peanuts - Care plan to be arranged in Aug 2025</t>
  </si>
  <si>
    <t>Has been coming to Ftots all year twice a week with either mum or grandma.  Quiet but happy to explore the room indepently.  Loved playing on the slde and in the sand</t>
  </si>
  <si>
    <t>101543776203</t>
  </si>
  <si>
    <t>DANG</t>
  </si>
  <si>
    <t>Hoang Bao (Leo)</t>
  </si>
  <si>
    <t>Siblings ChuChu 2H and Chi Chi 6N</t>
  </si>
  <si>
    <t>Attended Ftots in term 2 and 3 twice a week with mum or grandma. Very happy boy.  Loves anything car related.</t>
  </si>
  <si>
    <t>101256854523</t>
  </si>
  <si>
    <t>PHAM</t>
  </si>
  <si>
    <t>Hoang Y An (Y An)</t>
  </si>
  <si>
    <t>Sibling: PHAM Hoang Hoi An (Cafe). Switcher in from SG Kids</t>
  </si>
  <si>
    <t>170538179278</t>
  </si>
  <si>
    <t>TRINH TOY</t>
  </si>
  <si>
    <t>Atlas E. (Atlas)</t>
  </si>
  <si>
    <t>Only mum officially on TCs and iSams, but dad in picture</t>
  </si>
  <si>
    <t>134457449038</t>
  </si>
  <si>
    <t>Anh (Mina)</t>
  </si>
  <si>
    <t>Class F1I: Allysa Ignacio</t>
  </si>
  <si>
    <t>133536047660</t>
  </si>
  <si>
    <t>ASI</t>
  </si>
  <si>
    <t>Ava Victoria Yusi (Ava)</t>
  </si>
  <si>
    <t>Siblling ASI Mateo joining Y1 25/26</t>
  </si>
  <si>
    <t>103532476676</t>
  </si>
  <si>
    <t>NGUYEN</t>
  </si>
  <si>
    <t>Huu Phuc An (Jordan)</t>
  </si>
  <si>
    <t>101431807288</t>
  </si>
  <si>
    <t>KHAN</t>
  </si>
  <si>
    <t>An Tung Bach (Amin)</t>
  </si>
  <si>
    <t>Wearing special shoes &amp; no pork</t>
  </si>
  <si>
    <t>100656517970</t>
  </si>
  <si>
    <t>Thien An (Leanne)</t>
  </si>
  <si>
    <t xml:space="preserve">Two mummies, "mummy" is My, "dada" is Dar Yap. Mummy will be doing pickups.Ftots since 8m. Gorgeous family. </t>
  </si>
  <si>
    <t>Allergic to eggs</t>
  </si>
  <si>
    <t xml:space="preserve">Has been attending Ftots since approx 10 months, 3 times a week with mum (Lisa). Dar works and lives in Singapore during the week but would come to Ftots with Leannne if in the country. Lovely family. By end of T3 Leanne would come and take my hand or say my name and take me to the area she wanted to play in. </t>
  </si>
  <si>
    <t>131651022696</t>
  </si>
  <si>
    <t>009396</t>
  </si>
  <si>
    <t>Lam Tinh Dong (Audrey)</t>
  </si>
  <si>
    <t>Has been coming to Ftots since approx 8 months old twice a week with aunty or nanny. Has grown lots on confidemce the last school year.</t>
  </si>
  <si>
    <t>153258453739</t>
  </si>
  <si>
    <t>LAU</t>
  </si>
  <si>
    <t>Mila Mei (Mila)</t>
  </si>
  <si>
    <t>135202343995</t>
  </si>
  <si>
    <t>YU</t>
  </si>
  <si>
    <t>HaYul</t>
  </si>
  <si>
    <t>sibling in Y6, lose his things alot,working parents</t>
  </si>
  <si>
    <t>Attended Ftots in Term 1 and 2 twice a week with nanny.  Very happy, energtic child who loves to play.  Loves the music session.</t>
  </si>
  <si>
    <t>081948091591</t>
  </si>
  <si>
    <t>Phuc Lam (Tony)</t>
  </si>
  <si>
    <t>Has been attending Ftots twice a week with mum since Term 3 AY2023-24.  Quiet boy who loves to play with anything transport related.  Mum can be over protective.</t>
  </si>
  <si>
    <t>145451220165</t>
  </si>
  <si>
    <t>LEE</t>
  </si>
  <si>
    <t>Rui-Ting</t>
  </si>
  <si>
    <t>Sibling YaJing Y4 high LS (left BIS, possibly back in a year or two)</t>
  </si>
  <si>
    <t>161532012269</t>
  </si>
  <si>
    <t>HAGA</t>
  </si>
  <si>
    <t>Mia</t>
  </si>
  <si>
    <t>134906595227</t>
  </si>
  <si>
    <t>009649 </t>
  </si>
  <si>
    <t>LAM</t>
  </si>
  <si>
    <t>My Tran (Cherry)</t>
  </si>
  <si>
    <t>Half sibling (different mum) LAM Chinh Long in Y6 (Admissions found out, not disclosed by parents), sibling Mochi in Ftots</t>
  </si>
  <si>
    <t>Do Nam Phuong (Paddy)</t>
  </si>
  <si>
    <t>Eton House switcher (enrolled since Apr 2025). Recommended by friends. Never asked for a tour</t>
  </si>
  <si>
    <t>Class F1S: Crislet Silva</t>
  </si>
  <si>
    <t>094551008686</t>
  </si>
  <si>
    <t>WOOLLEY</t>
  </si>
  <si>
    <t>Otis Christopher (Otis)</t>
  </si>
  <si>
    <t>Allergic to cashew nuts, swelling, hives</t>
  </si>
  <si>
    <t>140527155452</t>
  </si>
  <si>
    <t>TEALE</t>
  </si>
  <si>
    <t>Isla Marion (Isla)</t>
  </si>
  <si>
    <t>Okay with photos on Social Media, just no mention of her name</t>
  </si>
  <si>
    <t>160935556270</t>
  </si>
  <si>
    <t>NG</t>
  </si>
  <si>
    <t>Arissa Grace (Arissa)</t>
  </si>
  <si>
    <t>Very thorough parents, Arissa was attending Ftots. NO GO PHOTO</t>
  </si>
  <si>
    <t>141304364131</t>
  </si>
  <si>
    <t>SeoJin</t>
  </si>
  <si>
    <t>EE/ Sibling in Year 1: SeoJoo</t>
  </si>
  <si>
    <t>151335999300</t>
  </si>
  <si>
    <t>Hoang An (Alice)</t>
  </si>
  <si>
    <t>Sibling Henry is in Ftots</t>
  </si>
  <si>
    <t>114940629472</t>
  </si>
  <si>
    <t>RIVEROS</t>
  </si>
  <si>
    <t>Thuy (Olivia)</t>
  </si>
  <si>
    <t>Coming from Saigon Star, dad American mum VN</t>
  </si>
  <si>
    <t>095438650301</t>
  </si>
  <si>
    <t>PHAN</t>
  </si>
  <si>
    <t>Quynh Sa (Lisa)</t>
  </si>
  <si>
    <t>Sibling PHAN Lily 1I</t>
  </si>
  <si>
    <t>Allergic to seafood, poultry, eggs, taro and purple yam</t>
  </si>
  <si>
    <t>Been coming to Ftots twice a week  for term 2 and 3 with aunty or nanny.  Lisa is very attached to her nanny.  Loves school but may find it hard initially to seperate from nanny.</t>
  </si>
  <si>
    <t>162509819548</t>
  </si>
  <si>
    <t>QUAN</t>
  </si>
  <si>
    <t>Kinh Luan (Tyga)</t>
  </si>
  <si>
    <t>Sibling DANG Mia 7V</t>
  </si>
  <si>
    <t>Allergic to cow milk, beef and eggs. Rash &amp; itch as symptoms</t>
  </si>
  <si>
    <t>095353227481</t>
  </si>
  <si>
    <t>Quoc Minh Thien (Tin Tin)</t>
  </si>
  <si>
    <t>Was non-verbal at the time of FAM (late May). Dad is alumnus (studied at BIS for 1 year)</t>
  </si>
  <si>
    <t>Been coming to Ftots twice a week with dad all last year.  Loves to observe other childen playing but will happily play with myself or Ms Anh.  Loves reading and listening to books.  Likes to walk around the room holding an adults hand.</t>
  </si>
  <si>
    <t>142025546949</t>
  </si>
  <si>
    <t>Phuc Quy Binh (Quy Binh)</t>
  </si>
  <si>
    <t>Siblings Kem 3S &amp; Gia An 1H</t>
  </si>
  <si>
    <t>083100384240</t>
  </si>
  <si>
    <t xml:space="preserve">SUTTON </t>
  </si>
  <si>
    <t>Aurelia Florence (Aurelia)</t>
  </si>
  <si>
    <t>out of year group - age is for F2 25/26. SALT support</t>
  </si>
  <si>
    <t>Gesalt language processing</t>
  </si>
  <si>
    <t>093553304272</t>
  </si>
  <si>
    <t>WU</t>
  </si>
  <si>
    <t>Tuan Phong (Lawrence)</t>
  </si>
  <si>
    <t>Siblings: WU Tuan Hao (Henry) 2B &amp; WU Tuan Lam (Jayden) in Ftots</t>
  </si>
  <si>
    <t xml:space="preserve">  </t>
  </si>
  <si>
    <t>Class F1V: Clare Lowson (YGL)</t>
  </si>
  <si>
    <t>081117218152</t>
  </si>
  <si>
    <t>KLEYN</t>
  </si>
  <si>
    <t>Elias Martin (Elias)</t>
  </si>
  <si>
    <t>F1 EE, Ftots</t>
  </si>
  <si>
    <t>154844131386</t>
  </si>
  <si>
    <t>MCATAMNEY</t>
  </si>
  <si>
    <t>Chi Minh (James)</t>
  </si>
  <si>
    <t>153536171526</t>
  </si>
  <si>
    <t>Ngoc Nha An (Anna)</t>
  </si>
  <si>
    <t>Sibling BUI Lieu Uyen Nhi (Nina) (same dad) graduated class of 2024</t>
  </si>
  <si>
    <t>134449595068</t>
  </si>
  <si>
    <t>TRUONG</t>
  </si>
  <si>
    <t>Yen Nhi (Alice)</t>
  </si>
  <si>
    <t>F1EE Sibling Jayson F2</t>
  </si>
  <si>
    <t>160517801180</t>
  </si>
  <si>
    <t>Lam Tra (May)</t>
  </si>
  <si>
    <t>Legal guardian is Ms Thu (she is the aunt, her brother and wife's child). She is now the sole legal guardian, positive family relationship - see Jen</t>
  </si>
  <si>
    <t>083756633026</t>
  </si>
  <si>
    <t>MARTE</t>
  </si>
  <si>
    <t>Hope Annett (Hope)</t>
  </si>
  <si>
    <t>Currently in Ftots, dad German and mum Taiwanese. Lovely parents.</t>
  </si>
  <si>
    <t>090125296565</t>
  </si>
  <si>
    <t>SWANSON</t>
  </si>
  <si>
    <t>Louis Valdes (Louis)</t>
  </si>
  <si>
    <t>Allergic to dustmites / sensitive skin when he gets mosquito bites (swolen skin)</t>
  </si>
  <si>
    <t>Been attending Ftots twice a week with mum.  Very happy boy, good language.  Loves trains, cars.</t>
  </si>
  <si>
    <t>141604264956</t>
  </si>
  <si>
    <t>QUACH</t>
  </si>
  <si>
    <t>Quy (Landon)</t>
  </si>
  <si>
    <t>Sibling Barron F2B</t>
  </si>
  <si>
    <t xml:space="preserve">Attended Ftots all of last year with mum and then aunty.  Came three times a week.  Loves the sand and water play.  Could happily stay in these areas the whole session. </t>
  </si>
  <si>
    <t>141605654040</t>
  </si>
  <si>
    <t>HO</t>
  </si>
  <si>
    <t>Diep Tue Anh (Tue Anh)</t>
  </si>
  <si>
    <t xml:space="preserve">Youngest child and only daughter in a family of 4 kids (3 big brothers at AIS - applied to BIS twice yet rejected). </t>
  </si>
  <si>
    <t>144330176466</t>
  </si>
  <si>
    <t>LU</t>
  </si>
  <si>
    <t>Chi Nhan</t>
  </si>
  <si>
    <t>Uncle is BIS student - LU Sy Anh</t>
  </si>
  <si>
    <t>144713623515</t>
  </si>
  <si>
    <t>Vo Gia An (Gia An)</t>
  </si>
  <si>
    <t>Ngoc Huong Nhien (Mila)</t>
  </si>
  <si>
    <t>Potentially allergic to eggs (threw up twice) but no test results on this - mum to confirm later</t>
  </si>
  <si>
    <t>Class F1N: Keziah Dosal / Claudine Paulino</t>
  </si>
  <si>
    <t>165118907759</t>
  </si>
  <si>
    <t>Cao Uy Minh (Andy)</t>
  </si>
  <si>
    <t>Sibling NGUYEN Yumi 2C</t>
  </si>
  <si>
    <t>Allergic to beef &amp; cow milk</t>
  </si>
  <si>
    <t>162026642342</t>
  </si>
  <si>
    <t>Phu Hoang (William)</t>
  </si>
  <si>
    <t>Sibling Louis F3I</t>
  </si>
  <si>
    <t>091415559469</t>
  </si>
  <si>
    <t>VU</t>
  </si>
  <si>
    <t>Nguyen Tram Anh (Tram Anh)</t>
  </si>
  <si>
    <t>Aurora switcher</t>
  </si>
  <si>
    <t>142956795270</t>
  </si>
  <si>
    <t>Sena</t>
  </si>
  <si>
    <t xml:space="preserve">first in school, lovely girl </t>
  </si>
  <si>
    <t>111857999101</t>
  </si>
  <si>
    <t>Duy Thien (Lu)</t>
  </si>
  <si>
    <t>Saigon Kids switcher</t>
  </si>
  <si>
    <t>103121082316</t>
  </si>
  <si>
    <t>NGUYEN LE</t>
  </si>
  <si>
    <t>Valerie Huyen (Vi)</t>
  </si>
  <si>
    <t>Has an older brother (Henri) - not in BIS - diagnosed with autism</t>
  </si>
  <si>
    <t>Attended Ftots in term 2 and 3 twice a week with mum or grandma.  Very quiet girl who only really wants to play with mum. Wants mum to stay close to her.  She enjoys playing in the kitchen area.</t>
  </si>
  <si>
    <t>135358259506</t>
  </si>
  <si>
    <t>Tuan Hao (Hao)</t>
  </si>
  <si>
    <t>Cousin TRAN My Chau</t>
  </si>
  <si>
    <t>Attended Ftots in T2 and T3, three times a week with mum or dad. Very confident, loves school, he often does not want to leave.</t>
  </si>
  <si>
    <t>143345950528</t>
  </si>
  <si>
    <t>Phuc Khanh An (Annie)</t>
  </si>
  <si>
    <t>Siblings PHAM Sushi 4B &amp; Andy 2I</t>
  </si>
  <si>
    <t xml:space="preserve">Has been attending Ftots two times a week with mum since approx 9 months old. Very happy child who loves school. Loves interacting with teacher. </t>
  </si>
  <si>
    <t>154039592098</t>
  </si>
  <si>
    <t>Khuong Cat Tuong (Jennie)</t>
  </si>
  <si>
    <t>Cousins PHAM Gia Huy (Louis) &amp; PHAM Kha Han (Paris)</t>
  </si>
  <si>
    <t>112105696283</t>
  </si>
  <si>
    <t>KOJIMA</t>
  </si>
  <si>
    <t>Rennosuke (Ren)</t>
  </si>
  <si>
    <t>Sibling: KOJIMA Keinosuke. Switcher in from Kinder Academy</t>
  </si>
  <si>
    <t>154111807006</t>
  </si>
  <si>
    <t>WILLIAMS</t>
  </si>
  <si>
    <t>Gaia Grace (Gaia)</t>
  </si>
  <si>
    <t>HOANG NGHIA</t>
  </si>
  <si>
    <t>Nhat An Louise (Louise)</t>
  </si>
  <si>
    <t>Saigon Kids switcher. Lovely and calm.</t>
  </si>
  <si>
    <t>New Admitted / Offered</t>
  </si>
  <si>
    <t>142142061161</t>
  </si>
  <si>
    <t>LEANDER</t>
  </si>
  <si>
    <t>Christelle Briana</t>
  </si>
  <si>
    <t>Older sibling Y2 26/26</t>
  </si>
  <si>
    <t>No beef / pork</t>
  </si>
  <si>
    <t>093021306652</t>
  </si>
  <si>
    <t>Albert Hoang Minh (Albert)</t>
  </si>
  <si>
    <t xml:space="preserve">PROST NANJO </t>
  </si>
  <si>
    <t>Lola Mei</t>
  </si>
  <si>
    <t>ITANO</t>
  </si>
  <si>
    <t>Zenjiro</t>
  </si>
  <si>
    <t>No</t>
  </si>
  <si>
    <t>Kylie</t>
  </si>
  <si>
    <t>Relocating from USA, whole family American passport, moving for parents business (jewlery) - first time in school</t>
  </si>
  <si>
    <t xml:space="preserve">COLLEY </t>
  </si>
  <si>
    <t>Zoey Maia</t>
  </si>
  <si>
    <t/>
  </si>
  <si>
    <t>Confirmed Leavers</t>
  </si>
  <si>
    <t>Staff child</t>
  </si>
  <si>
    <t>Admission date</t>
  </si>
  <si>
    <t>Medical</t>
  </si>
  <si>
    <t>Comments 2022/2023</t>
  </si>
  <si>
    <t>Class F2B: Joanne Santos</t>
  </si>
  <si>
    <t>145720908051</t>
  </si>
  <si>
    <t>RINGSTAD</t>
  </si>
  <si>
    <t>Freya An (Freya)</t>
  </si>
  <si>
    <t>confident and friendly; popular amongst peers; speaks confindently in English; lovely family;</t>
  </si>
  <si>
    <t>Repeater</t>
  </si>
  <si>
    <t>072241223086</t>
  </si>
  <si>
    <t>PETROSJAN</t>
  </si>
  <si>
    <t>Amari Aram (Amari)</t>
  </si>
  <si>
    <t>Eatonhouse switcher, sibling Lija F3</t>
  </si>
  <si>
    <t>He had kidney surgery when he was 7 weeks old but it didnt affect his day at school</t>
  </si>
  <si>
    <t>very kind, sweet, and friendly boy; speaks fluently in English; lovely family; knows boundaries and makes good choices; may prefer to use the toilet without anyone-have spoken to Mum about this and we work hard explaining to him about other people being in the toilet especially in school.</t>
  </si>
  <si>
    <t>113647111734</t>
  </si>
  <si>
    <t>Minh Hang (Virginia)</t>
  </si>
  <si>
    <t>SIBLING: BUI Cong Nhat Vuong (Dan) F2S</t>
  </si>
  <si>
    <t>Phrases -Summer born and young, Can be shy and quiet and will need time to build confidence with unfamiliar people. Independent and friendly with children. Very capable but will not initially show it.</t>
  </si>
  <si>
    <t>130231783828</t>
  </si>
  <si>
    <t>WISEMAN</t>
  </si>
  <si>
    <t>Mariah Kathryn (Riah)</t>
  </si>
  <si>
    <t>Sentences - such a gem to have in class, incredibly lovely girl! Friendly and kind.</t>
  </si>
  <si>
    <t>135546749221</t>
  </si>
  <si>
    <t>Le Phu Long (Ebi)</t>
  </si>
  <si>
    <t>SIBLING: Chuchi F2B</t>
  </si>
  <si>
    <t>Loves nature, hunting for insects. Expect him to speak in short sentneces because he can but doesn't awlays choose to. Can be grumpy in the morning. Just needs some warm up time. Mum occasionaly brings to school and on these days he finds separating hard. No prob when nanny drops off. Mates with Roi</t>
  </si>
  <si>
    <t>095505446896</t>
  </si>
  <si>
    <t>Chi Dinh (Roi)</t>
  </si>
  <si>
    <t>FTOTS, SIBLING: Mo Mo F3H</t>
  </si>
  <si>
    <t>WT in speaking because even tho he can use simple phrases and sentences, it is very hard to understand him as he puts on funny voice. He spoke more to other tecahers than me as he knew I would understand his non-verbal comm. Good mates with ebi.</t>
  </si>
  <si>
    <t>162614612252</t>
  </si>
  <si>
    <t>LY</t>
  </si>
  <si>
    <t>Phuc Khang (Khang)</t>
  </si>
  <si>
    <t>FTOTS</t>
  </si>
  <si>
    <t>quiet, loves water play and started to use English words in T3. Initialy babbled but now puts english word together. toilet trained but may still need support. self-regulation issues- very emotional and does not like being told what to do.</t>
  </si>
  <si>
    <t>160932244708</t>
  </si>
  <si>
    <t>CARNEY</t>
  </si>
  <si>
    <t>Fraser Lloyd (Fraser)</t>
  </si>
  <si>
    <t>F2 age, after discussion, F1 instead conditional offer SALT &amp; AEN, STAFF</t>
  </si>
  <si>
    <t>lovely boy and not a bother to anyone. please see me.</t>
  </si>
  <si>
    <t>133001634927</t>
  </si>
  <si>
    <t>KIM</t>
  </si>
  <si>
    <t>Edam</t>
  </si>
  <si>
    <t>sibling in Y1, VERY lively, needed reinforcement from FAM note</t>
  </si>
  <si>
    <t>110532334646</t>
  </si>
  <si>
    <t>SNOECK</t>
  </si>
  <si>
    <t>Nolan Ayden Adetayo (Nolan)</t>
  </si>
  <si>
    <t>Le Petite Ecole, siblings Maelys and Kylian Y6</t>
  </si>
  <si>
    <t>Asthma, needs sometime sinhalerbut no crises since 1 year</t>
  </si>
  <si>
    <t>081642978729</t>
  </si>
  <si>
    <t>Minh Thang (Bee)</t>
  </si>
  <si>
    <t>Sibling in BIS: PHAM Minh Triet (Ben) joined Y1 22/23</t>
  </si>
  <si>
    <t>145836094723</t>
  </si>
  <si>
    <t>Nguyen Vi (Elvie)</t>
  </si>
  <si>
    <t>SmartKids, Sibling: Robin</t>
  </si>
  <si>
    <t>163800057120</t>
  </si>
  <si>
    <t>DAVIES</t>
  </si>
  <si>
    <t>Kien Luc Viet (Kien)</t>
  </si>
  <si>
    <t>Coming from Kinder Academy, sibling Anh Y3, PTG mum</t>
  </si>
  <si>
    <t>Class F2I: Christine Neville</t>
  </si>
  <si>
    <t>105455466095</t>
  </si>
  <si>
    <t>Ho Bang Bang (Yue Er)</t>
  </si>
  <si>
    <t>very confident; can speak in English in sentences when it interests her but still babbles some words; knows boundaries but may need to be reminded of good choices on occasions; parents live in China and she lives with Grandma. Mum comes every so often to visit her and for PTSCs.</t>
  </si>
  <si>
    <t>081335173302</t>
  </si>
  <si>
    <t>Gia Khang (Zorba)</t>
  </si>
  <si>
    <t>confident speaker; may become sensitive/emotional after a holiday but after reassuring him he'll be alright. Capable of doing things but is used to everything being done for him (by adults at home); celebrity parents- remind parents/visiting family members not to take any photo/video on school premises; prefers to play indoors- needs encouragement to play outdoors when it's hot</t>
  </si>
  <si>
    <t>164141488898</t>
  </si>
  <si>
    <t>ZHOU</t>
  </si>
  <si>
    <t>Shi Jiu Mu (Jiu Mu)</t>
  </si>
  <si>
    <t>Stubborn and strong willed. Communicating with parents is tricky. Child is senstive and is quite moody. Very able but needs to be in the mood to show what he is capable of. Very motivated by food.</t>
  </si>
  <si>
    <t>083835502099</t>
  </si>
  <si>
    <t>CHOI</t>
  </si>
  <si>
    <t>Manh Quan</t>
  </si>
  <si>
    <t>Siblings in BIS: NGO-CHOI Richard 11V &amp; CHOI Winnie 2N</t>
  </si>
  <si>
    <t>lovely and sweet boy, Young, high needs, very emotional and will have frequent meltdowns.but has made brilliant progress already. Gross motor concerns over balance.</t>
  </si>
  <si>
    <t>095415261403</t>
  </si>
  <si>
    <t>Nam Khang (Henry)</t>
  </si>
  <si>
    <t>Lovely boy, quiet but very able. Independent. Mum can be fussy.</t>
  </si>
  <si>
    <t>113322115420</t>
  </si>
  <si>
    <t>BATE QUEVEDO</t>
  </si>
  <si>
    <t>Lyra</t>
  </si>
  <si>
    <t>F1 EE NO GO PHOTO list. 1st language Spanish 2nd English.</t>
  </si>
  <si>
    <t>Able. Excellent CLL. Has good executive function and loves to help teachers. No photos for marketing</t>
  </si>
  <si>
    <t>113323637844</t>
  </si>
  <si>
    <t>Astra</t>
  </si>
  <si>
    <t>Good friend to others. Good undertsanding. Will respond well to reminders to share, wait etc No photos for marketing</t>
  </si>
  <si>
    <t>162520544458</t>
  </si>
  <si>
    <t>KUSTEL</t>
  </si>
  <si>
    <t>Luna Mirae (Luna)</t>
  </si>
  <si>
    <t>SIBLING (NEW): Aria Ryan F3, American Consulate</t>
  </si>
  <si>
    <t>Is being weened of comfort toy coming into school. Now only for nap. Goes in bag before entering. Parents supportive of this. If dysregulated self-soothes with water bottle. Very good CLL</t>
  </si>
  <si>
    <t>154245792868</t>
  </si>
  <si>
    <t>MEKY ALY</t>
  </si>
  <si>
    <t>Selim</t>
  </si>
  <si>
    <t>NO PORK</t>
  </si>
  <si>
    <t>a really lovely boy but needs to work on understanding boundaries and support in resolving conflict with friends. T3 starter. loves conversations. very helpful towards friends in class. attitude could be misinterpreted as he can come across as aggressive. mum from Ukrain, dad from Egypt</t>
  </si>
  <si>
    <t>085146800545</t>
  </si>
  <si>
    <t>DAM</t>
  </si>
  <si>
    <t>Thao Vy (Roshem)</t>
  </si>
  <si>
    <t xml:space="preserve">From Ftots. Single mum. Dad is in the picture but not on birth certificate. </t>
  </si>
  <si>
    <t>No allergies but doesn't like meat/ fish but happy to try (from FAM notes)</t>
  </si>
  <si>
    <t>Been attending Ftots with mum or nanny 2 times a week for most of the last school year.  Very confident.  Good language.  Likes to play close to mum or nanny.</t>
  </si>
  <si>
    <t>095856675249</t>
  </si>
  <si>
    <t>Duc An (Cody)</t>
  </si>
  <si>
    <t>CVK switcher. Sibling in BIS: NGUYEN Phuc Khang Colin</t>
  </si>
  <si>
    <t>160145977787</t>
  </si>
  <si>
    <t>HUYNH</t>
  </si>
  <si>
    <t>Dang Quan (Parker)</t>
  </si>
  <si>
    <t xml:space="preserve">ABCIS Switcher. Brother HUYNH Duc Duy (Peter) joining Y2 25/26. </t>
  </si>
  <si>
    <t>145836572297</t>
  </si>
  <si>
    <t>Nguyen Sa (Lissa)</t>
  </si>
  <si>
    <t>SmartKids, Sibling: TRAN Minh (Robin)</t>
  </si>
  <si>
    <t>114122960170</t>
  </si>
  <si>
    <t>HESSEL ABDELKHALEK</t>
  </si>
  <si>
    <t>Gaspard</t>
  </si>
  <si>
    <t>Moving from PTIT BOUTS PRE-SCHOOL BANGKOK. Mum works for L'Oreal. Sibling Louis joining 3V</t>
  </si>
  <si>
    <t>Class F2S: Grace Maling (YGL)</t>
  </si>
  <si>
    <t>073157531012</t>
  </si>
  <si>
    <t>Dai Phuoc (Tiger)</t>
  </si>
  <si>
    <t>SIBLINGS: Angel F3V &amp; Truly F1B</t>
  </si>
  <si>
    <t>shy but strong willed; confident speaker in Vietnamese but tries his best in speaking in English with class teacher; MUM, grandpa and grandma-key people in the family. Complicated family situation.</t>
  </si>
  <si>
    <t>141516095549</t>
  </si>
  <si>
    <t>Jacob Hoang Phi (Jacob)</t>
  </si>
  <si>
    <t>FTOTS, STAFF KID, SIBLING: Jimmy 1H, FTOTS to F1</t>
  </si>
  <si>
    <t>Sentences - Summer born and young, confident speaker and picks up vocabulary rapidly. May occassionally repeat what teachers tell him. May need support in controlling his impulses - may push, grab toys and cry loudly when abruplty stopped from playing. Pre-warning works.Very picky eater, meal time is challenging, only likes plain brown food or rice.</t>
  </si>
  <si>
    <t>204158479350</t>
  </si>
  <si>
    <t>Ba Thien Nhan (Thien Nhan)</t>
  </si>
  <si>
    <t>Sibling in BIS NGUYEN Ngoc Uyen Thu (Tina) 1S. Will take the bus once done settling in.</t>
  </si>
  <si>
    <t>Sentences - T3 starter but mature. Takes the bus with his sister. Good language and very friendly but play can sometimes be rowdy with boys. Will need reminding to be gentle during play but does not hurt his friends.</t>
  </si>
  <si>
    <t>075326642864</t>
  </si>
  <si>
    <t>RICHARDSON</t>
  </si>
  <si>
    <t>Elkie Darby (Elkie)</t>
  </si>
  <si>
    <t>STAFF child, Mum secondary dad AIS, first time school, FTOT to F1</t>
  </si>
  <si>
    <t>Shows great behaviour. Very sociable and can easily make friends. Lovely girl and family.</t>
  </si>
  <si>
    <t>113901589309</t>
  </si>
  <si>
    <t>Huong Anh Thy (Kathy)</t>
  </si>
  <si>
    <t>SIBLING: Emmy F1V, ISSP Switcher</t>
  </si>
  <si>
    <t>Can be shy and senstive on occassions. Needs a bit of reminding to refocus at times. Loves exploring with friends and has good language, enabling her to verbalise feelings/frustrations and tell home life stories. Mum sometimes come but it's the nanny who is always with her. Speak to nanny about events/reminder.</t>
  </si>
  <si>
    <t>093747818389</t>
  </si>
  <si>
    <t>Dan Truong (Sunny)</t>
  </si>
  <si>
    <t>ISSP Switcher</t>
  </si>
  <si>
    <t>Slight eczema - Needs to use mosturiser daily at home</t>
  </si>
  <si>
    <t>Stubborn!!! Able speaker. Can be lazy with self-care (dressing, shoes etc) but is capable. Good frieds with Minh Anh</t>
  </si>
  <si>
    <t>103545609238</t>
  </si>
  <si>
    <t>UA-AMORNWANIT</t>
  </si>
  <si>
    <t>Paweelada (Preme)</t>
  </si>
  <si>
    <t>Agreed to start Feb</t>
  </si>
  <si>
    <t>Twin of Paul. Good all round.</t>
  </si>
  <si>
    <t>080412257631</t>
  </si>
  <si>
    <t>An Thuy Minh (Minh An)</t>
  </si>
  <si>
    <t>Temporary leaver Term 3 24/25 as travelling to the US with parents for business - returning around September TBC</t>
  </si>
  <si>
    <t>141344853676</t>
  </si>
  <si>
    <t>WAGNER</t>
  </si>
  <si>
    <t>Max Kim (Max)</t>
  </si>
  <si>
    <t>AIS, sibling Milla Y1, dad German mum South Korean, lovely parents</t>
  </si>
  <si>
    <t xml:space="preserve">Suspected peanut butter allergy (some brands), face swelling </t>
  </si>
  <si>
    <t>133501798385</t>
  </si>
  <si>
    <t>HONG</t>
  </si>
  <si>
    <t>Jion</t>
  </si>
  <si>
    <t>sibling Y1, mosquito allergy, EIS since 2025 Jan. lobely lively little boy</t>
  </si>
  <si>
    <t>mosquito allergy</t>
  </si>
  <si>
    <t>092600062371</t>
  </si>
  <si>
    <t>Vu Quoc Anh (Will)</t>
  </si>
  <si>
    <t xml:space="preserve">SmartKids switcher. Siblings in BIS: Anna &amp; Hannah HUYNH </t>
  </si>
  <si>
    <t>140332557112</t>
  </si>
  <si>
    <t>Ba Phuc</t>
  </si>
  <si>
    <t>Vinschool switcher. Siblings in BIS: LE Gia An &amp; LE Ba Khang</t>
  </si>
  <si>
    <t>092239084908</t>
  </si>
  <si>
    <t>MATSUO</t>
  </si>
  <si>
    <t>Haruko</t>
  </si>
  <si>
    <t>Switcher in from Kinder Academy</t>
  </si>
  <si>
    <t>091436960061</t>
  </si>
  <si>
    <t>AHN</t>
  </si>
  <si>
    <t>Sia</t>
  </si>
  <si>
    <t>sibling in Year 1 AHN SiYul</t>
  </si>
  <si>
    <t>Allegic to eggs, Shrimp, Crabs and Peanuts</t>
  </si>
  <si>
    <t>Class F2V: Helena Shore</t>
  </si>
  <si>
    <t>103844694402</t>
  </si>
  <si>
    <t>COWEN</t>
  </si>
  <si>
    <t>Damon Thomas</t>
  </si>
  <si>
    <t>F1 EE. Offered for 1/2 days. STAFF child so entitled to full (1 FTE)</t>
  </si>
  <si>
    <t>very sweet and lovely boy who is learning to understand boundaries and needs support with handling conflict. He is sensitive and may cry at first, but feels better when things are explained calmly. He is helpful to both friends and teachers in class; family is semi vegetarian- so he will often opt not to eat meat but when encouraged, he will try. No special meal as parents are happy for him to eat anything.</t>
  </si>
  <si>
    <t>124342674569</t>
  </si>
  <si>
    <t>KHABIBULLIN</t>
  </si>
  <si>
    <t>Radel</t>
  </si>
  <si>
    <t>Sibling Rimma 4B, full day</t>
  </si>
  <si>
    <t>Phrases/Simple Sentences - Will take time to settle (took all of term 1) but is now very confident. Friendly and sensible, easy to speak to when changes are about to happen. Now a very happy boy. Flagged issues for unclear speech in both Russian and English. Mum is aware.</t>
  </si>
  <si>
    <t>133306521600</t>
  </si>
  <si>
    <t>AMIN</t>
  </si>
  <si>
    <t>Rumaisa Kadija (Rumaisa)</t>
  </si>
  <si>
    <t>Vegetarian + fish (no pork, beef, or chicken)</t>
  </si>
  <si>
    <t>Sentences - Friendly girl and confident during play. attendance is low due to illness and family events. Has a quiet voice but when reminded to speak louder, she can do it. Has tendencies to grab toys from friends.</t>
  </si>
  <si>
    <t>111347367006</t>
  </si>
  <si>
    <t>Trong Nghia (Andrew)</t>
  </si>
  <si>
    <t>Allergic to beef &amp; eggs --&gt; Will have a rash and itchy skin</t>
  </si>
  <si>
    <t>Low attendance due to being ill but usually coincided with swimming sessions. Andrew struggles with managing self. Parents are aware - Mum said because nanny does things for him. Needs encouragement to do things by himself. Lovely boy though. Dad speaks English but better to have a translator during meetings or any conversation. Lovely family. Allergies are not allergies but he is intolerant of a lot of things.</t>
  </si>
  <si>
    <t>142055007199</t>
  </si>
  <si>
    <t>WANG</t>
  </si>
  <si>
    <t>TingHe</t>
  </si>
  <si>
    <t>Sibling YiChen in Y7 who joined in F3, lovely parents</t>
  </si>
  <si>
    <t>Lovely boy. Speaks English but needs support to say his words slowly and clearly. Can play rough at times but easy to talk to and responds to praise. Lovely family - mum is more visible than Dad.</t>
  </si>
  <si>
    <t>163830861798</t>
  </si>
  <si>
    <t>TANG</t>
  </si>
  <si>
    <t>Chinh Lam (Lam)</t>
  </si>
  <si>
    <t>Made good progress with self-reg. Responds to clear and consistent boundaries. Made good progress with speaking.</t>
  </si>
  <si>
    <t>150025295446</t>
  </si>
  <si>
    <t>HEO</t>
  </si>
  <si>
    <t>ChaeAh</t>
  </si>
  <si>
    <t>SIBLING: Geon F2N</t>
  </si>
  <si>
    <t>Lovely. Social. Need little support in conflict resolution</t>
  </si>
  <si>
    <t>084725673525</t>
  </si>
  <si>
    <t>Elle Kim (Elle)</t>
  </si>
  <si>
    <t>Sibling Kingsley F1N &amp; Leeroy F3 (FTOTS to F1)</t>
  </si>
  <si>
    <t>Chatty, independent and sociable. Mild tongue tie but mum is aware. At this stage, claritry of speech is not an issue.</t>
  </si>
  <si>
    <t>103613131664</t>
  </si>
  <si>
    <t>Pakawat (Paul)</t>
  </si>
  <si>
    <t>T2 starter- may look for Preme from time to time and finds it hard to separate from Nanny. When settled, he is so lovely. recently toilet trained. conversational. will ask lots of questions and will have lots of stories from home. lovely family</t>
  </si>
  <si>
    <t>093320939314</t>
  </si>
  <si>
    <t>Hoang Chan Minh (Sutin)</t>
  </si>
  <si>
    <t>SIBLINGS: Suti F2I, Suri 6C &amp; Sumi 2H</t>
  </si>
  <si>
    <t>Sutin is allergic to cows milk, only drinks HP milk (Meiji). Symptoms: itchy, hives, wheezing and diarrhea</t>
  </si>
  <si>
    <t>Has 3 other siblings in school. Lovely family. Sutin is very attached to grandma and may cry upon drop off but will soothe himself eventually.</t>
  </si>
  <si>
    <t>135020079538</t>
  </si>
  <si>
    <t>Le Thao Minh (Chloe)</t>
  </si>
  <si>
    <t>EIS Switcher</t>
  </si>
  <si>
    <t>Never been swimming before as used to have runny nose - doctor advised no swimming. During FAM Ms Juliette advised should start swimming to build routine, practise changing. 
Allergic to dust and strong fragrance. will cough and have a runny nose as symptoms</t>
  </si>
  <si>
    <t>092716788837</t>
  </si>
  <si>
    <t>Le Minh Anh (Tina)</t>
  </si>
  <si>
    <t>First school</t>
  </si>
  <si>
    <t>144926117282</t>
  </si>
  <si>
    <t>Gia Huy (Kaison)</t>
  </si>
  <si>
    <t>Switcher in from Kindy City. Siblings: LE Gia Bao Ngoc (Nina) &amp; LE Gia Bao (Ben)</t>
  </si>
  <si>
    <t>153958129758</t>
  </si>
  <si>
    <t>TAN</t>
  </si>
  <si>
    <t>Isaac Zen Hee (Isaac)</t>
  </si>
  <si>
    <t xml:space="preserve">Relocating in from Malaysia for parents' work assignment (Michelin). Attending Sun Bear Montessori School in KL. </t>
  </si>
  <si>
    <t>Class F2N: Precious Cendana</t>
  </si>
  <si>
    <t>161712608311</t>
  </si>
  <si>
    <t>Hien Minh (Lucy)</t>
  </si>
  <si>
    <t>Vinschool switcher</t>
  </si>
  <si>
    <t>lovely girl, popular amongst friends; knows boundaries; helpful; communicates well in English and speaks Vietnamese as well.</t>
  </si>
  <si>
    <t>141716226797</t>
  </si>
  <si>
    <t>An Thanh Hoa (San San)</t>
  </si>
  <si>
    <t>SIBLING: Nguyen An 1I</t>
  </si>
  <si>
    <t>kind and helpful; speaks in English but can be shy at times but willing to have a go.</t>
  </si>
  <si>
    <t>110902643316</t>
  </si>
  <si>
    <t>HoSeh</t>
  </si>
  <si>
    <t>One of the youngest in my class but is settled and happy. Can get active but just needs a bit of reminding. Veyr good language. Lovely family.</t>
  </si>
  <si>
    <t>141816384224</t>
  </si>
  <si>
    <t>KITTISATIEN</t>
  </si>
  <si>
    <t>Panthawit (Trin)</t>
  </si>
  <si>
    <t>SIBLING: Claire 2H</t>
  </si>
  <si>
    <t>Very articulate and loves a conversation with adults. Curious about things and can easily retain information said to him. Has positive behaviour. Lovely family.</t>
  </si>
  <si>
    <t>133831009094</t>
  </si>
  <si>
    <t>KAUFHOLD</t>
  </si>
  <si>
    <t>Daniel Khai An (Daniel)</t>
  </si>
  <si>
    <t>F1 EE</t>
  </si>
  <si>
    <t>Very able. Hold him to a high standard! Good undertsanding and can comprehend detaled expalnations of what is a good/choice and why</t>
  </si>
  <si>
    <t>114724682695</t>
  </si>
  <si>
    <t>Phuc Nguyen (Bi)</t>
  </si>
  <si>
    <t>LS have observed. Mum taken for VN SALT screening. More info on CPOMS. Very decayed teeth. Spoke with parents but they said 'they're fine". Ch'n starting to notice.</t>
  </si>
  <si>
    <t>163140431633</t>
  </si>
  <si>
    <t>Alston Wen (Alston)</t>
  </si>
  <si>
    <t>Very quiet, kind and gentle. He will use familiar words but is very very shy to speak</t>
  </si>
  <si>
    <t>152746441131</t>
  </si>
  <si>
    <t>RIDGWAY</t>
  </si>
  <si>
    <t>Irie Afrika (Irie)</t>
  </si>
  <si>
    <t>T3 starter- lovely gilr. quiet. follows instructions. can be a bit anxious especially during transition</t>
  </si>
  <si>
    <t>155227824906</t>
  </si>
  <si>
    <t>Bang Khanh (Lisa)</t>
  </si>
  <si>
    <t>121443837884</t>
  </si>
  <si>
    <t>WARRINGTON</t>
  </si>
  <si>
    <t>Chloe</t>
  </si>
  <si>
    <t>Local VN school, dad American mum VN, baby brother, CARE PLAN NEEDED IN AUG</t>
  </si>
  <si>
    <t>G6PD Deficency - CARE PLAN NEEDED</t>
  </si>
  <si>
    <t>154611932937</t>
  </si>
  <si>
    <t>Ngoc Minh Anh (Yumi)</t>
  </si>
  <si>
    <t>AIS switcher</t>
  </si>
  <si>
    <t>154140329431</t>
  </si>
  <si>
    <t>Carmelo Jude (Carmelo)</t>
  </si>
  <si>
    <t>sibling Gaia will be joining F1 EE T2 25/26</t>
  </si>
  <si>
    <t>170603430185</t>
  </si>
  <si>
    <t>Dung Khoi (Leon)</t>
  </si>
  <si>
    <t>ILO switcher, brother NGUYEN Nguyen Khoi (Louis) joining F3 25/26</t>
  </si>
  <si>
    <t xml:space="preserve">Lactose intolerant. Allergic to eggwhites (not egg yolk). </t>
  </si>
  <si>
    <t>095641663457</t>
  </si>
  <si>
    <t>Lam Huong Thao (Haas)</t>
  </si>
  <si>
    <t>TAS Switcher</t>
  </si>
  <si>
    <t>Class F2H: Francez Fernandez</t>
  </si>
  <si>
    <t>134208691786</t>
  </si>
  <si>
    <t>LOUCAO CAMPAGNOLI</t>
  </si>
  <si>
    <t>Leo</t>
  </si>
  <si>
    <t>Sibling Nuno F2H (prev Ms Clare) and Amelia F3, Smart Kids switcher</t>
  </si>
  <si>
    <t>funny; confident and speaks well in English; he knows boundaries but may play roughly at times but easy to talk to;</t>
  </si>
  <si>
    <t>160459454959</t>
  </si>
  <si>
    <t>WOLF</t>
  </si>
  <si>
    <t>Noam David (Noam)</t>
  </si>
  <si>
    <t>SIBLING: WOLF Liav F2S</t>
  </si>
  <si>
    <t>Sentences - confident speaker, contributes well to carpet sessions. Likes to take control of his friends' play and may exclude others, reminding works. Confident swimmer and physically active.</t>
  </si>
  <si>
    <t>145942810688</t>
  </si>
  <si>
    <t>MAI</t>
  </si>
  <si>
    <t>Vo An Phuong (Celine)</t>
  </si>
  <si>
    <t>Allergic to deli meat (sausages, hams) and will have nausea &amp; fever as symptoms --&gt; no deli meat</t>
  </si>
  <si>
    <t>Phrases and some simple sentences - Summer born, young. Only child in the whole family, can be overnurtured by grandmums but parents on board. Confident and friendly. Compliance with teacher expectations can be a challenge for her. Very picky eater. Likes to do things by herself.</t>
  </si>
  <si>
    <t>143928179528</t>
  </si>
  <si>
    <t>BANAGA</t>
  </si>
  <si>
    <t>John Timothy (Timmy)</t>
  </si>
  <si>
    <t>Ftots rising</t>
  </si>
  <si>
    <t>Sentences - clever and lovely boy who can be a bit shy. observed by LS before for repetitive play and speech. Likes rote learning but has difficulty applying known vocabulary during play with peers. Wellcomm Age related.</t>
  </si>
  <si>
    <t>122640934281</t>
  </si>
  <si>
    <t>Minh Khue</t>
  </si>
  <si>
    <t>Very articulate, great language but can be very shy when in new situations/with new adults. Term 1- barely spoke to other teacers other than her key adult. Term 2- built relationships and is now very chatty and happy. Lovely family but main carer is Grandma. Both parents are always out of the country for business. Speak to carer about events/reminders. No photos on social media.</t>
  </si>
  <si>
    <t>100753719921</t>
  </si>
  <si>
    <t>Ngu Yen Di (Yeji)</t>
  </si>
  <si>
    <t>ISSP Switcher, friend with Kathy</t>
  </si>
  <si>
    <t>Very gentle and knows boundaries. Can speak good English but would use Vietnamese more during play - needs reminders. Low attendance due to holidays or sometimes modelling shoots.</t>
  </si>
  <si>
    <t>084151482201</t>
  </si>
  <si>
    <t>NESOM</t>
  </si>
  <si>
    <t>Jeffrey Aldon (JJ)</t>
  </si>
  <si>
    <t>SIBLING: Selina F3N, FTOTS to F1</t>
  </si>
  <si>
    <t>Lovely family. Mum is F1N class parents. JJ is kind, gentle, very social. Needs encouraging to play outdoors. He will tell you all the time, "It's too hot".</t>
  </si>
  <si>
    <t>101913470077</t>
  </si>
  <si>
    <t>Phuc Hai (Hai)</t>
  </si>
  <si>
    <t>Sibling is ex-BVIS Hanoi student applying to join F3 Term 2</t>
  </si>
  <si>
    <t>Behaviour, Listening and Attention are HUGE concerns. Parents are aware- this reflects on his report as well. He knows familiar EN phrases but speaks in VN all the time. Come and see him in action.</t>
  </si>
  <si>
    <t>161357071269</t>
  </si>
  <si>
    <t>BAIK</t>
  </si>
  <si>
    <t>Hyesoo</t>
  </si>
  <si>
    <t>very small, gentle little girl. maybe SALT? speaks in sentences, just sounds</t>
  </si>
  <si>
    <t>112801092647</t>
  </si>
  <si>
    <t>BAKER</t>
  </si>
  <si>
    <t>Alexander Silvio (Alexander)</t>
  </si>
  <si>
    <t>sibling Sebastian in Y2 25/26</t>
  </si>
  <si>
    <t>090457763975</t>
  </si>
  <si>
    <t>Duc Hieu (Hieu)</t>
  </si>
  <si>
    <t>Moving from Hugo House Kindergarten Van Phuc City. Brother MAI Duc Minh joining Y2 25/26</t>
  </si>
  <si>
    <t>No allergies but doesn't like meat</t>
  </si>
  <si>
    <t>160943943064</t>
  </si>
  <si>
    <t>JAIN</t>
  </si>
  <si>
    <t>Suvrat</t>
  </si>
  <si>
    <t>Vegetarian + no egg, but cooked with egg is okay</t>
  </si>
  <si>
    <t>155646781249</t>
  </si>
  <si>
    <t>Dong Chau (Sumi)</t>
  </si>
  <si>
    <t>Sibling: TRAN Ha Phuong (Subi) 5V joined Y1 20/21</t>
  </si>
  <si>
    <t>140621970217</t>
  </si>
  <si>
    <t>AGARWAL</t>
  </si>
  <si>
    <t>Avyaan (Avy)</t>
  </si>
  <si>
    <t>Coming from Hooray Bilingual Kindergarten in District 3. Dad works for Indian Consulate</t>
  </si>
  <si>
    <t>He cannot eat beef, pork, seafood. He can eat vegetarian food, fish, eggs, chicken.</t>
  </si>
  <si>
    <t>160146085830</t>
  </si>
  <si>
    <t>Dinh Minh Khoi (Lukas)</t>
  </si>
  <si>
    <t>SIBLING: Lily F2B</t>
  </si>
  <si>
    <t>lovely boy and will chat away all day. Helpful with friends, can write his own name and also recognises numbers. needs support in waiting for his turn to speak</t>
  </si>
  <si>
    <t>082549083688</t>
  </si>
  <si>
    <t>AHMAD FAIEZ</t>
  </si>
  <si>
    <t>Jaeden Ong (Jaeden)</t>
  </si>
  <si>
    <t>A very kind boy who has started to speak up when needed; speaks English confidently; knows letters, able to read some words; knows boundaries; lovely family; had low attendance before due to illness.</t>
  </si>
  <si>
    <t>No-Go
 Photo List</t>
  </si>
  <si>
    <t xml:space="preserve">Previous Class </t>
  </si>
  <si>
    <t>EAL 
(Tier 3 only)</t>
  </si>
  <si>
    <t>Medical / Dietary</t>
  </si>
  <si>
    <t>Class F3B: Josette Harris</t>
  </si>
  <si>
    <t>085819889140</t>
  </si>
  <si>
    <t>008255</t>
  </si>
  <si>
    <t>Arthur Mark David (Arthur)</t>
  </si>
  <si>
    <t>Staff child - Early Enrol</t>
  </si>
  <si>
    <t>Staff child - Linden Y3
V articulate. Great improvement with listening. Great ideas</t>
  </si>
  <si>
    <t>F1 EE- Conversational 
Arthur is a lovely boy. He has strong communication skills. He is friendly towards his classmates and teachers. He has a very strong exploratory impulse and a very positive outlook to learning. He is curious and really 'dives' in to learning. He may need some reminders/support about using his gentle hands/words but only on occasions. He responds very well to praise and encouragement.</t>
  </si>
  <si>
    <t>220646725370</t>
  </si>
  <si>
    <t>008691</t>
  </si>
  <si>
    <t>ZHENG</t>
  </si>
  <si>
    <t>Ming Tu</t>
  </si>
  <si>
    <t>Made great progress with speech. SALT in Chinese.
Apraxia and Coordination issues.V cheerful and friendly.</t>
  </si>
  <si>
    <t>T1- Words
Very cheerful and sociable. Speech is a concern. She only started using her words T3. Need to develop clarity of speech. Shows good understanding though. Ming Tu uses gestures alongside some English words. Parents are aware of language concerns. They speak 3 languages at home. 2 Chinese dialects(gradparents and parents) and Vietnamese(nanny). Loves role-play, sensory play, arts and crafts and construction. Still in nappy.</t>
  </si>
  <si>
    <t>152642539350</t>
  </si>
  <si>
    <t>008808</t>
  </si>
  <si>
    <t>Kinh Quynh Chi (Nep)</t>
  </si>
  <si>
    <t>Switcher from Pathway School</t>
  </si>
  <si>
    <t>Big improvement in English. No English at start of F2.
Lovely little girl, can be a bit fussy.</t>
  </si>
  <si>
    <t>T2 Starter – Phrases – August Born – Lovely girl, very happy in school, coming out of her shell this term and is starting to talk more and more. Very friendly and active during circle time. Likes creative activities. Very attached to nanny and will occasionally cry, hiding behind her. A quick goodbye helps.</t>
  </si>
  <si>
    <t>094323395482</t>
  </si>
  <si>
    <t>008684</t>
  </si>
  <si>
    <t>Linh Elisabeth (Lisa)</t>
  </si>
  <si>
    <t>Saigon Kids, never met this child, very famous parents, TX Family</t>
  </si>
  <si>
    <t>Very chatty and sassy.
Is able tomplay with all children but can be drawn into sassy girl group.</t>
  </si>
  <si>
    <t>T1 Starter - Conversational (can respond to questions using phrases or simple sentences)
Twin of Leon. Delightful child...very good english and VN, also understands Swedish. Lovely family (high profile). Can be sensitive but expresses her feelings well, so can be reasoned with/ reassured. May be shy at the start of the year but will be fine once she has connected with a new adult.</t>
  </si>
  <si>
    <t>144418686414</t>
  </si>
  <si>
    <t>009241</t>
  </si>
  <si>
    <t>PARK</t>
  </si>
  <si>
    <t>ShinWoo</t>
  </si>
  <si>
    <t>Term 2 starter. 
English shown great improvement. Borderline EAL.
Can sometimes not listen but noone to be silly with at the moment.</t>
  </si>
  <si>
    <t>080856386414</t>
  </si>
  <si>
    <t>008389</t>
  </si>
  <si>
    <t>Thinh Phat (Daniel)</t>
  </si>
  <si>
    <t>Dad is away a lot of the time, in Ftots usually with mum, cousin William Thanh in F3, may cry a lot and attached to mum</t>
  </si>
  <si>
    <t>Gentle boy and can be really anxious around
new experience and faces. Has not yet formed any friendship but is beginning to engage in parallel play with other children. Progress is really slow. LS &amp; SALT</t>
  </si>
  <si>
    <t>T1 Starter; Words/ Simple phrases . Daniel is very attached to Mum and had difficulty separating from her. He will cry especially after a long weekend with Mum but is able to settle eventually. Speaks in Vietnamese but can repeat words/ simple phrases. He understands routine instructions as well. Still wears nappy.</t>
  </si>
  <si>
    <t>165846225554</t>
  </si>
  <si>
    <t>008884</t>
  </si>
  <si>
    <t>SENTHIL</t>
  </si>
  <si>
    <t>Sashmithaa</t>
  </si>
  <si>
    <t>Lovely girl. Can be clingy towards her friends. Toileting is still a focus.</t>
  </si>
  <si>
    <t>T3 Starter-Words/ Simple phrases . very confident child who settled well in school and into the full day programme. May need reminders to go to the toilet in a timely manner.</t>
  </si>
  <si>
    <t>162954570560</t>
  </si>
  <si>
    <t>008817</t>
  </si>
  <si>
    <t>GOODIE</t>
  </si>
  <si>
    <t>Linh Ngoc Tran (Lyn)</t>
  </si>
  <si>
    <t xml:space="preserve">SALT (flagged). May have a hard time understanding her when speaking but she's gone a long way. Mum tends to be overly protective of her daughter.
</t>
  </si>
  <si>
    <t>T2 - Words
Lyn has settled well in class but still needs support to seperate from mum in the morning. She doesn't cry but would cling to mum and needs someone to get her. Loves playdough, water play and role-play. Lyn is mostly quiet but is beginning to use one word utterances. A bit picky with food - mum said she only eats rice at home but she's better in school. Still in nappy.</t>
  </si>
  <si>
    <t>133307066884</t>
  </si>
  <si>
    <t>008849</t>
  </si>
  <si>
    <t>MORTON</t>
  </si>
  <si>
    <t>Gia An (Gia)</t>
  </si>
  <si>
    <t>Coming from Spring Montessori since March 2022, mum VN dad British. Parents a bit high maintenence. Gia to do VN culture with VN and VN language afterschool.</t>
  </si>
  <si>
    <t>Very enthusiastic and outspoken but can be bossy to her friends.</t>
  </si>
  <si>
    <t>111327308420</t>
  </si>
  <si>
    <t>008511</t>
  </si>
  <si>
    <t>HOANG</t>
  </si>
  <si>
    <t>Diep Minh Anh (Lin)</t>
  </si>
  <si>
    <t>Lovely child, sibling in F2, cousins Chuchu Chichi</t>
  </si>
  <si>
    <t>One to watch LS (behaviour)-defiant, low self-regulation, needs support with listening. CPOMs log available. EAL-likely</t>
  </si>
  <si>
    <t>T1 Starter – Phrases – Sister (Rieu F2) – May born- Immediate reaction is to cry when he is frustrated and does not get what he wants. Best thing to do is to sit him down, say “stop” and ask him what he wants and he will respond in a sentence. Shows very little motivation to do self-care activities independently. Took a long time to settle in F1 but now happily enters with a smile everyday. Nanny and grandparents comes off as nurturing but mummy is very supportive. Lives 1.5 hours away from school so can sometimes be late. When very very upset, he will find comfort in a small soft toy. (speak to Christine)</t>
  </si>
  <si>
    <t>170533233153</t>
  </si>
  <si>
    <t>008499</t>
  </si>
  <si>
    <t>HA</t>
  </si>
  <si>
    <t>Tri (Ethan)</t>
  </si>
  <si>
    <t>ISSP, dad is alumnus</t>
  </si>
  <si>
    <t>One to watch for LS-low self-regulation, needs support with listening, needs support with self-control. EAL-possible/borderline</t>
  </si>
  <si>
    <t>T1 Starter - Sentences. Has made good progress this year. Speaks VN very well and can express himself in English. 
Has type of reflux/ vomit reflex that reults in frequent vomitting after eating snack and on waking up. Encouraging to eat slowly and not too much can help</t>
  </si>
  <si>
    <t>142446531359</t>
  </si>
  <si>
    <t>008503</t>
  </si>
  <si>
    <t>Cara Bao Han (Cara)</t>
  </si>
  <si>
    <t>Sibling in F3, a bit shy</t>
  </si>
  <si>
    <t>Very shy. Takes a while for her to warm up to another adult but once she is settled, she is okay. Quite active and playful. Loves creative activities</t>
  </si>
  <si>
    <t>Cara is a lovely girl but shy. She has language and will use simple sentences but will only respond to familiar people. She doesn't like being 'on the spot' and answering questions when in a big group but one-to-one I've had lovely conversations with her. She has an older sister in F3 (Celine). Very hands on mum. Hannah is my class parent.</t>
  </si>
  <si>
    <t>161741384892</t>
  </si>
  <si>
    <t>008412</t>
  </si>
  <si>
    <t>KUROSAWA</t>
  </si>
  <si>
    <t>Honoka</t>
  </si>
  <si>
    <t>Sibling in F3, Ritsuto. Mum limited English.</t>
  </si>
  <si>
    <t>Shy. A little bit shy at first but eventually she is okay. Quite active and playful</t>
  </si>
  <si>
    <t>Honoka is a quiet and very gentle girl. She started speaking in sentences with a very soft voice but understandable. She can be a bit emotional especially when spoken to by teachers as she always strives to do the right thing. She is clever, loves being read to. She is a bus child- no issues. Last term she's been falling asleep before lunch time so I had a chat with parents to send her to bed earlier and it helped- it's been better since.</t>
  </si>
  <si>
    <t>150656884767</t>
  </si>
  <si>
    <t>009095</t>
  </si>
  <si>
    <t>Yawen (Alice)</t>
  </si>
  <si>
    <t>Sibling Dongyue admitted for Y1 24/25</t>
  </si>
  <si>
    <t>Good communication skills. A little bit shy at first but active, playful and a bit loud once she's settled</t>
  </si>
  <si>
    <t>161511669811</t>
  </si>
  <si>
    <t>008487</t>
  </si>
  <si>
    <t>TA</t>
  </si>
  <si>
    <t>Khang My (Khang)</t>
  </si>
  <si>
    <t>Sibling in F3, mum is alumnus, Half Day</t>
  </si>
  <si>
    <t>articulate, active, sensible, great personality and character, lovely parents</t>
  </si>
  <si>
    <t>T1 Starter- very sweet and sensitive child; confidently expresses himself verbally with anyone.</t>
  </si>
  <si>
    <t>150742330221</t>
  </si>
  <si>
    <t>008671</t>
  </si>
  <si>
    <t>YEUNG</t>
  </si>
  <si>
    <t>Parker</t>
  </si>
  <si>
    <t>Sibling in F3, Greyson. No issues.</t>
  </si>
  <si>
    <t>articulate, sensible, active, lovely boy and parents, he likes learning about sounds and is beginning to blend</t>
  </si>
  <si>
    <t>T1 Starter – Conversations – Brother (Greyson F2) – June born - Selective mute in the first term but has gained confidence and is now very chatty and expressive. Loves stories and active during carpet time. When frustrated he tends to grab, hit or bite (something he only showed in T3, parents claim this is a regular occurrence at home) Will struggle with full days with no naps in F2, falling asleep at 11:00am in school. Will doze off ‘like a ragdoll’ during quiet time, so keeping him active helps. Sleep has been discussed with the parents all year – parents say that he is awake at 5am everyday no matter what.</t>
  </si>
  <si>
    <t>111823464140</t>
  </si>
  <si>
    <t>009056</t>
  </si>
  <si>
    <t>OU</t>
  </si>
  <si>
    <t>Tu Long (Mickey)</t>
  </si>
  <si>
    <t>Switcher from KidZone</t>
  </si>
  <si>
    <t>lovely boy, articulate, sensible, if gets upset, he know how to calm down and may need a timer, loves numbers</t>
  </si>
  <si>
    <t>143333893232</t>
  </si>
  <si>
    <t>009108</t>
  </si>
  <si>
    <t>Thao Vy (Vivian)</t>
  </si>
  <si>
    <t>severe apraxia, lovely girl, always exerted socially though she expressed herself using gestures and sounds, Dad is reachable however, it is the aunt who is more hands on, inconsistent in speech therapy</t>
  </si>
  <si>
    <t>112540067651</t>
  </si>
  <si>
    <t>009305</t>
  </si>
  <si>
    <t>Seungjoo</t>
  </si>
  <si>
    <t>Aurora 2024 July, twin sibling</t>
  </si>
  <si>
    <t>120553208839</t>
  </si>
  <si>
    <t>009490</t>
  </si>
  <si>
    <t>COLLE</t>
  </si>
  <si>
    <t>Axel Loic J. (Axel)</t>
  </si>
  <si>
    <t>EIS, brother Jack Y3 Matt Y1</t>
  </si>
  <si>
    <t>145142420639</t>
  </si>
  <si>
    <t>009598</t>
  </si>
  <si>
    <t xml:space="preserve">PALMER  </t>
  </si>
  <si>
    <t>Charlotte Eileen (Charlotte)</t>
  </si>
  <si>
    <t>Mum works for Columbia Sportswear. Moving from the US</t>
  </si>
  <si>
    <t>Class F3I: Rachel Sutton (YGL)</t>
  </si>
  <si>
    <t>162012959554</t>
  </si>
  <si>
    <t>008803</t>
  </si>
  <si>
    <t>COHEN</t>
  </si>
  <si>
    <t>Leia Zi (Leia)</t>
  </si>
  <si>
    <t>Sibling Mia in Y1, Jamie in Y3</t>
  </si>
  <si>
    <t>Lovely and curious about anything</t>
  </si>
  <si>
    <t>T1.5 - Conversational 
Sweet and kind. Very friendly and gentle towards friends. Follows rules and boundaries. Great fine motor skills. Loves dressing up, arts and crafts, construction and role-play. Dad is always with her, mum works and only visits school on occasions.</t>
  </si>
  <si>
    <t>162608471847</t>
  </si>
  <si>
    <t>008848</t>
  </si>
  <si>
    <t>Chi Di (Nac)</t>
  </si>
  <si>
    <t>SIBLINGS: Mo Mo F3H, Roi in Ftots</t>
  </si>
  <si>
    <t>defiant and playful, likes to tease other chd</t>
  </si>
  <si>
    <t>083905518883</t>
  </si>
  <si>
    <t>009236</t>
  </si>
  <si>
    <t>HAN</t>
  </si>
  <si>
    <t>JeongWoo</t>
  </si>
  <si>
    <t>Korean kinder in HCMC</t>
  </si>
  <si>
    <t>needs support in building friendship, always playing with adults</t>
  </si>
  <si>
    <t>104505815998</t>
  </si>
  <si>
    <t>009278</t>
  </si>
  <si>
    <t>SCANLON</t>
  </si>
  <si>
    <t>Lily-Rose</t>
  </si>
  <si>
    <t>not an allrrgy but dairy intolerence eczema or rashes near her mouth</t>
  </si>
  <si>
    <t>lovely but prone to accidents</t>
  </si>
  <si>
    <t>120259406122</t>
  </si>
  <si>
    <t>008690</t>
  </si>
  <si>
    <t>MCFARLAND</t>
  </si>
  <si>
    <t>Annabel Vivienne (Annabel)</t>
  </si>
  <si>
    <t>Staff child, ftotter, sibling Joseph Y1</t>
  </si>
  <si>
    <t>Confident, bright and bossy. Great imagination and comprehension. Engages really well. Possessive of friends and gets agressive quickly when angry or frustrated by situations in play. Has drawn blood by scratching the face of children 3 times. Needs calm down strategies in place. Mum is Dani Fountain on SC. August birthday.</t>
  </si>
  <si>
    <t>Part time. Has very good language and enjoys sharing about her holidays and home life. She is very close to Bong, Min and Cara. Loves exploring and being in the outdoor area. doesn't mind getting messy. May need reminding to talk to friends nicely especially when she is asking friends to do things for her.</t>
  </si>
  <si>
    <t>100448728335</t>
  </si>
  <si>
    <t>009009</t>
  </si>
  <si>
    <t>SOH</t>
  </si>
  <si>
    <t>Chiyo</t>
  </si>
  <si>
    <t>Coming from SG (SG and Japanese nationality), prev school Wharton Preschool East Coast since Sept2022 sibling offered Y2 24/25</t>
  </si>
  <si>
    <t>Gorgeous and bright. Role model. Cuddly and likes to be with adults. Has made friendships and will play really well but is always interested in what teachers are doing. Very chatty. Japanese/Singapore</t>
  </si>
  <si>
    <t>101032836783</t>
  </si>
  <si>
    <t>008366</t>
  </si>
  <si>
    <t>Phuong Ha Truc (Lavie)</t>
  </si>
  <si>
    <t>Lovely child</t>
  </si>
  <si>
    <t>Very chatty and sassy.
Can dominate play.</t>
  </si>
  <si>
    <t>T1 Starter – Conversations – Talks like an adult, can keep the conversation going on. Only child so often left to speak to adults. Needs to be redirected to play with peers. May seem to feel that her friends are “much younger” than her so may show very little interest in them. Extremely bright, super sensible, helpful and lovely to have. Shows great interest in school life, very independent.</t>
  </si>
  <si>
    <t>102648235607</t>
  </si>
  <si>
    <t>008430</t>
  </si>
  <si>
    <t>TRINH</t>
  </si>
  <si>
    <t>Gia Huy</t>
  </si>
  <si>
    <t>Switcher from VAS</t>
  </si>
  <si>
    <t>Very lively and good fun. Can be loud.
Brilliant parents if he gets over enthusiastic</t>
  </si>
  <si>
    <t>Such a character. He is hilarious and has very good sense of humour. He will benefit from chats about being gentle with friends when playing in larger play spaces. Both parents are hands on and very lovely. Gia Huy is a sweet boy and loves praises from teachers. Dad is famous in the FB business as he owns various restaurants in VN and Europe.</t>
  </si>
  <si>
    <t>102846907844</t>
  </si>
  <si>
    <t>008643</t>
  </si>
  <si>
    <t>Zhixing (Ethan)</t>
  </si>
  <si>
    <t>Half day, sibling in F3, Summer. No issues.</t>
  </si>
  <si>
    <t>Was very quiet at the start of F2, now v chatty.
Can be stubborn if he doesn't want to do something.</t>
  </si>
  <si>
    <t>T1 starter - words (but can use phrases at home) Has been mute for most of F1, despite evidence from home of singing and conversing in English. Has started whispering to teachers. Clare will chat more about him. frequent doc notes for swimming. half day in F1</t>
  </si>
  <si>
    <t>115817875779</t>
  </si>
  <si>
    <t>009129</t>
  </si>
  <si>
    <t>An Nhien (Nam)</t>
  </si>
  <si>
    <t>Lovely girl. English showed great progress. Likes playing with boys.</t>
  </si>
  <si>
    <t>141305392278</t>
  </si>
  <si>
    <t>008801</t>
  </si>
  <si>
    <t>Huu Duy Anh (Dan)</t>
  </si>
  <si>
    <t>Switcher from Aurora</t>
  </si>
  <si>
    <t>Cow milk allergy</t>
  </si>
  <si>
    <t>Hyperactive child. Needs a lot of support on behaviour, seeks attention from others but doesn't know how to do so in positive and appropriate ways. Parents say they give attention to him but this isn't reflected in his behaviour in class.</t>
  </si>
  <si>
    <t>T1 midterm Starter – Conversational; can respond to questions using simple sentences. He makes sure that everyone is making the right choice and gets frustrated when someone does a poor choice. Mum is in US with baby (for her US citizenship) and Dan is here with Dad. Mum won’t be back until 9 mos or so, depending on the results.</t>
  </si>
  <si>
    <t>100837197134</t>
  </si>
  <si>
    <t>008631</t>
  </si>
  <si>
    <t>CHEN</t>
  </si>
  <si>
    <t>Shao-Hong (George)</t>
  </si>
  <si>
    <t>Half day, sibling in Y1, Sisi. No issues.</t>
  </si>
  <si>
    <t>Can be shy in the beginning, can be too reliant to his close friend. SALT (flagged), parents refused intervention in F2 but open to exploring it in F3.</t>
  </si>
  <si>
    <t>T1 Starter – Phrases – ½ Day – Sister (Sisi Y1) – Mum has communicated that he will go on the bus in F2. Took a while to settle in F1 but is put in with his bestfriends to support this. Happy boy but shy speaker, especially in 1 on 1 situations/carpet time. Concerns over clarity of speech has been communicated with parents, they think this is not a problem in Chinese. May have impulsive actions when frustrated and may cry.</t>
  </si>
  <si>
    <t>155740130572</t>
  </si>
  <si>
    <t>008656</t>
  </si>
  <si>
    <t>HUANG</t>
  </si>
  <si>
    <t>Yi-Ning</t>
  </si>
  <si>
    <t>No issues</t>
  </si>
  <si>
    <t>Very outspoken. Really good friends with George, Zhiyi and Alexis.</t>
  </si>
  <si>
    <t>T1 Starter – Conversations – Confident and chatty girl with great language. Leads play, very friendly and loves stories. A gem to have in circle time. Parents are extremely supportive class parents. May have tendencies to stomp her foot and cry when things don’t go her way or when feeling tired in the mornings. Easily distracted and just needs someone to talk to her.</t>
  </si>
  <si>
    <t>084341180869</t>
  </si>
  <si>
    <t>008411</t>
  </si>
  <si>
    <t>Hai My</t>
  </si>
  <si>
    <t>Parents divorced, sibling in Y3</t>
  </si>
  <si>
    <t>Very independent, loves crafts.</t>
  </si>
  <si>
    <t>Very chatty girl but often using VN with VN friends. She may need reminding to listen esp on the carpet. She is full of beans and will happily explore on her own and with friends. Has made lovely friendships in class. I only met mum 3 times (beginning of school and x2 PTSCS). Grandma does drop off and pick up but mum will respond to seesaw messages.</t>
  </si>
  <si>
    <t>160034514904</t>
  </si>
  <si>
    <t>008584</t>
  </si>
  <si>
    <t>Milton</t>
  </si>
  <si>
    <t>Only child, loves the alphabet</t>
  </si>
  <si>
    <t>articulate, active, sensible, great personality and character, lovely Mum, Dad 'likes' Seesaw posts</t>
  </si>
  <si>
    <t>T1 Starter; conversational. lovely boy. Speaks both Vietnamese and English.</t>
  </si>
  <si>
    <t>170442127334</t>
  </si>
  <si>
    <t>008596</t>
  </si>
  <si>
    <t>FALTER</t>
  </si>
  <si>
    <t>Theo</t>
  </si>
  <si>
    <t>Same unit different class, no issues</t>
  </si>
  <si>
    <t>articulate, active boy, great personality, Mum and Dad are reachable through Seesaw</t>
  </si>
  <si>
    <t>T1 Starter – Conversations – BUS CHILD – Twin (Kai) Extremely happy and lovely boy, loves being in school. Helpful, caring and friendly towards peers. Active learner and clever child. Finds listening on the carpet and following tasks challenging. Tendencies to run away and escape when no one is looking for fun, may choose to make silly choices and find it funny to capture adult attention. May often forget school things such as library books/swimming clothes/no costumes on costume days or parents not around during school events. Will need support in place during the time he waits to get in the classroom. (Speak to Christine)</t>
  </si>
  <si>
    <t>162120192237</t>
  </si>
  <si>
    <t>008489</t>
  </si>
  <si>
    <t>Nguyen Mai Khanh (Suzy)</t>
  </si>
  <si>
    <t>Lovely parents</t>
  </si>
  <si>
    <t>lovely girl, lovely parents, chatty, interactive</t>
  </si>
  <si>
    <t>T1 Starter - Conversational (can respond to questions using phrases or simple sentences)
Delightful! Fun, kind, gives and seeks affection. Mummy will have a baby on august. Went through a period in March of finding separation hard in the morning but sorted itself in time. Grandad picks up</t>
  </si>
  <si>
    <t>144830387554</t>
  </si>
  <si>
    <t>009474</t>
  </si>
  <si>
    <t>Jihwan</t>
  </si>
  <si>
    <t>sibling in Y5, has short focus time and takes time to leran, he needs reminder and explains, acting little big but friendly</t>
  </si>
  <si>
    <t>094710944326</t>
  </si>
  <si>
    <t>009550</t>
  </si>
  <si>
    <t>WUTTISAN</t>
  </si>
  <si>
    <t>Nilin</t>
  </si>
  <si>
    <t>Older sibling Nakhun Y3, moving from Thailand, no English, dad English ok - mum no English</t>
  </si>
  <si>
    <t>Class F3S: Tamsyn Smith</t>
  </si>
  <si>
    <t>170056158451</t>
  </si>
  <si>
    <t>008763</t>
  </si>
  <si>
    <t>Thien (Barron)</t>
  </si>
  <si>
    <t>Dee: "May need a SALT consult, but is lovely. Can be a little physical - Boundaries needed."</t>
  </si>
  <si>
    <t>See F2 LS Folder</t>
  </si>
  <si>
    <t>T1 Starter - Conversational (can respond to questions using phrases or simple sentences)
LS referral - self-regulation and compulsive. Hyper Focused. Has many strengths e.g. can be kind and caring, observant, excellent at tidying up!See Clare for more info</t>
  </si>
  <si>
    <t>165837671371</t>
  </si>
  <si>
    <t>009206</t>
  </si>
  <si>
    <t>Chu Gia Bao (Mickey)</t>
  </si>
  <si>
    <t>BVIS transfer</t>
  </si>
  <si>
    <t>cheeky, may need support during lesson times</t>
  </si>
  <si>
    <t>170033632998</t>
  </si>
  <si>
    <t>009288</t>
  </si>
  <si>
    <t>Anh Duong (Chelsea)</t>
  </si>
  <si>
    <t>cheerful and curious, beginning to be more confident</t>
  </si>
  <si>
    <t>160720964709</t>
  </si>
  <si>
    <t>008627</t>
  </si>
  <si>
    <t>CHICK</t>
  </si>
  <si>
    <t>Ada Jasmine (Ada)</t>
  </si>
  <si>
    <t>Staff child, ftotter, no issues</t>
  </si>
  <si>
    <t>Lively and fun. Interested in everything. Language is great and she has a lovely imagination. Young and can show with her patience and ability to wait her turn. Finds sitting and focusing tough still. British/Canadian</t>
  </si>
  <si>
    <t>T1 Starter - Conversational. Lovely child. She plays with everyone and has a strong bond with teachers. We always have fun conversations with her. May need an occasional reminder to ‘borrow’ toys from friends.</t>
  </si>
  <si>
    <t>110546340433</t>
  </si>
  <si>
    <t>008369</t>
  </si>
  <si>
    <t>Minh Anh (Angeline)</t>
  </si>
  <si>
    <t>Ftots, supportive mum</t>
  </si>
  <si>
    <t>Lovely girl. Lively and cheeky so needs firm boundaries. Great imagination and made excellent progress.</t>
  </si>
  <si>
    <t>T1 Starter – Phrases and short sentences – A sensible girl, a lovely friend to Rio, very creative. Has gained a lot of confidence through F1 in expressing herself verbally. She may take long holidays away to go to Europe. Mum is very lovely.</t>
  </si>
  <si>
    <t>094147802097</t>
  </si>
  <si>
    <t>009053</t>
  </si>
  <si>
    <t>WOO</t>
  </si>
  <si>
    <t>DaYeon</t>
  </si>
  <si>
    <t>Sweet and bright. Terrified of new people and places. Will likely take her some time to settle and trust you. Doesn't like to be touched. EAL excellent progress.</t>
  </si>
  <si>
    <t>140615474337</t>
  </si>
  <si>
    <t>008263</t>
  </si>
  <si>
    <t>XIA</t>
  </si>
  <si>
    <t>Huzhiyi (Zhiyi)</t>
  </si>
  <si>
    <t>Really kind friend, language has improved tremendously. Mum is very busy, Granma is the main carer - only speaks Chinese</t>
  </si>
  <si>
    <t>Repeated F1 – Simple everyday phrases – Brother (Rouque Y3) able to speak but it incredibly shy. Has made great progress with confidence to communicate together with her bestfriends: YiNing, George and Alexis. Her understanding is good. A very sensible, mature and independent child. Just very quiet. Parents are often away and it can be challenging to communicate with Grandmum.</t>
  </si>
  <si>
    <t>165145902777</t>
  </si>
  <si>
    <t>008589</t>
  </si>
  <si>
    <t>Khai Dieu Thu (Alexis)</t>
  </si>
  <si>
    <t>Sibling in Y2, half day</t>
  </si>
  <si>
    <t>Easy child, really good friends with Kai &amp; Zhiyi</t>
  </si>
  <si>
    <t>T1 Starter – Sentences – Brother (Kyros Y2) – August Born – Enthusiastic learner, kind friend, confident and very expressive. She is sensible and is developing language rapidly. A gem to have. May have issues over clarity of speech.</t>
  </si>
  <si>
    <t>170511604908</t>
  </si>
  <si>
    <t>008597</t>
  </si>
  <si>
    <t>Khai (Kai)</t>
  </si>
  <si>
    <t>He's an easy child, very independent. Parents are very busy, rarely come to school but will try to attend SPLAT etc when explicitly invited.</t>
  </si>
  <si>
    <t>Lovely boy and very chatty. He will always talk about his family, activities at home and holidays. He is a very active boy and may sometimes need to be reminded about being gentle with friends (doesn't hit friends but sometimes could be playing a bit rough with friends). Bringing school things on certain days has been an issue particularly Library Folder but both mum and dad are responsive to messages. Lovely parents, VN mum and british dad. Kai is a bus child and you may hear about bus issues from Ms Trang.</t>
  </si>
  <si>
    <t>164635282977</t>
  </si>
  <si>
    <t>009238</t>
  </si>
  <si>
    <t>JuHyuk</t>
  </si>
  <si>
    <t>Sibling in BIS Y5 LEE Juwon</t>
  </si>
  <si>
    <t>Quiet but there's mischief in his actions. Mum can be difficult.</t>
  </si>
  <si>
    <t>135342230706</t>
  </si>
  <si>
    <t>008383</t>
  </si>
  <si>
    <t>An An</t>
  </si>
  <si>
    <t>Very sensible, loves creative activities, good communication skills. A bit shy at first</t>
  </si>
  <si>
    <t>T1- Words/Simple Phrases
An An has only shown increasing confidence T3. She is mostly quiet but can now repond using phrases to familiar adults. Mum and Dad are both busy working but Mum attends events now. An An plays very well with Bong and their interactions are great. Very good fine motor skills - loves arts and crafts.</t>
  </si>
  <si>
    <t>144431919859</t>
  </si>
  <si>
    <t>008626</t>
  </si>
  <si>
    <t>DULBOROUGH</t>
  </si>
  <si>
    <t>Hoang Anh (Wesley)</t>
  </si>
  <si>
    <t>One to watch for LS, SALT and EAL-assessed for SALT in F2 T1 (not needed) but suggested to continue to monitor</t>
  </si>
  <si>
    <t>T1 Starter – August born – 1-2 words – Sister (Lena F3) happy learner, excited about school. Still toilet training. May show some defiance over self-care tasks such as eating and toileting. Will have occasional tearful drop offs but can easily be distracted. When very engaged, he may find transition difficult but with positive reinforcement, or a friend holding his hand, he will comply. May have impulsive actions when frustrated.</t>
  </si>
  <si>
    <t>150953376321</t>
  </si>
  <si>
    <t>008816</t>
  </si>
  <si>
    <t>SeoWoo</t>
  </si>
  <si>
    <t>Active, sensible, excellent communication skills</t>
  </si>
  <si>
    <t>T2.2 Starter – Conversations – Has a sister in another school – Extremely lovely, chatty boy. Has made incredible progress in English and gained so much confidence to express himself. A very caring boy who is always concerned about everyone. Clever and picks up language speedily. Mum can be very particular but when explained about the rationale of everything, she is understanding. Will occasionally cry when I (Christine) is not there upon drop off – will need to find a trusted adult. When he cries, he can be easily distracted with special tasks.</t>
  </si>
  <si>
    <t>083529329536</t>
  </si>
  <si>
    <t>008959</t>
  </si>
  <si>
    <t>BESELIN</t>
  </si>
  <si>
    <t>Nils Ivar Kien (Kiwi)</t>
  </si>
  <si>
    <t>SIBLINGS: Arthur 4S &amp; Gina 2C</t>
  </si>
  <si>
    <t>Sensbile, playful and active, excellent communication skills</t>
  </si>
  <si>
    <t>104020098024</t>
  </si>
  <si>
    <t>009258</t>
  </si>
  <si>
    <t>Ngoc Ha Sophia (Sophia)</t>
  </si>
  <si>
    <t>Sibling joinin in Y5</t>
  </si>
  <si>
    <t>Good communication skills, a little bit emotional when things don't go her way but can manage. EAL-possible</t>
  </si>
  <si>
    <t>145647910297</t>
  </si>
  <si>
    <t>008697</t>
  </si>
  <si>
    <t>Huanran (Ranran)</t>
  </si>
  <si>
    <t>Sibling in school. Family don't speak English.</t>
  </si>
  <si>
    <t>has unclear speech, will start SALT with Jade soon. lovely boy, sensible, speaks in simple senetces; just has unclear speech</t>
  </si>
  <si>
    <t>T1 - Words/Phrases
Gentle and sweet. Hi language has made good progress although he still has tendencies to parrot. He can express himself using his language and can follow stories/discussions and respond to simple questions. Needs to develop clarity of speech. Behaviour - friendly towards friends. Carpet sessions - needs a bit of reminding to sit properly (tends to lie down on the carpet). Loves sensory play, roleplay and singing.</t>
  </si>
  <si>
    <t>162301104358</t>
  </si>
  <si>
    <t>008867</t>
  </si>
  <si>
    <t>Hoang Hoa Duong (Lucy)</t>
  </si>
  <si>
    <t>VAS switcher, not in Leon &amp; Lisa's class</t>
  </si>
  <si>
    <t>lovely girl, sensible, articulate, Dad is in Canada</t>
  </si>
  <si>
    <t>170603952610</t>
  </si>
  <si>
    <t>009477</t>
  </si>
  <si>
    <t>Nguyen Khoi (Louis)</t>
  </si>
  <si>
    <t>Allergic to peanuts</t>
  </si>
  <si>
    <t>145050591723</t>
  </si>
  <si>
    <t>009625</t>
  </si>
  <si>
    <t>ALFALASI</t>
  </si>
  <si>
    <t>Abdulla Majid Ahmed Alqurwash (Abdulla)</t>
  </si>
  <si>
    <t>Emirati</t>
  </si>
  <si>
    <t xml:space="preserve">No pork or food that includes pork oil, gelatin (found in some yogurt and gummies) and no pork seasonings too. chicken, beef , seafood and fish are okay. </t>
  </si>
  <si>
    <t>Class F3V: Lorraine Loh - Room 104</t>
  </si>
  <si>
    <t>084754718376</t>
  </si>
  <si>
    <t>008417</t>
  </si>
  <si>
    <t>Kingsley Roy (Kingsley)</t>
  </si>
  <si>
    <t>Sibling in F3, Leeroy. No issues. Mum emailed asking if Kinglsey could do 1/2 days. when asked why, "Hi Ash sorry for the delayed reply, we just think he wont be able to settle in with full days and we think its best to slowly transition him slowly"</t>
  </si>
  <si>
    <t>Funny and excited to learn. His focus and engagement has really grown. Can be silly and impulsive. You can tell he is young.</t>
  </si>
  <si>
    <t>He is a hilarious boy. Very affectionate but also relying on teachers a lot for self-care especially when dressing after swimming and when putting shoes on. Very low attendance this year and the whole family have been sick a lot since moving to VN from Australia. T3 attendance has been better. He's got an older brother in F3 and incoming F1 little sister called Elle.</t>
  </si>
  <si>
    <t>075444866775</t>
  </si>
  <si>
    <t>008635</t>
  </si>
  <si>
    <t>DINH</t>
  </si>
  <si>
    <t>Duc Hoang (Nido)</t>
  </si>
  <si>
    <t>Ftots, complicated fam, lives with mum, fam in Hanoi, may travel a lot, half sibling same dad in BISHN</t>
  </si>
  <si>
    <t>Sweet boy, good engagement. EAL - english is improving. Speaks confidently with what he knows.</t>
  </si>
  <si>
    <t>Lovely boy but often speaks using VN. He has english words but needs constant reminders to use them. Often away to visit grandparents in Hanoi. Made good progress in self-care as being helped a lot by nanny and grandparents when at home. Lovely mum</t>
  </si>
  <si>
    <t>134526994602</t>
  </si>
  <si>
    <t>009063</t>
  </si>
  <si>
    <t>SeoHyun (Sophie)</t>
  </si>
  <si>
    <t>Lovely. Currently EAL but incredible progress. Extremely bright. Can read fluently and decode hard words eg, delicious, recognise, stomach. Brother and sister, Hailey and Jay in JC. Will get physical with others when frustrated.</t>
  </si>
  <si>
    <t>081934873887</t>
  </si>
  <si>
    <t>008385</t>
  </si>
  <si>
    <t>CENDANA</t>
  </si>
  <si>
    <t>Gorio Feliciano Villanueva (Gorio)</t>
  </si>
  <si>
    <t>Requested full days on 22/08/23 to start T1. COP complete.</t>
  </si>
  <si>
    <t>Staff child- Precious F2
Very chatty and engaged. V kind friend and sociable</t>
  </si>
  <si>
    <t>F1 EE - Conversational
Such a sweet and kind boy. He follows routines/classroom rules and responds well to praise. He has made positive relationships with his teachers and friends. Favourite activities include building, role play and exploring outdoors.</t>
  </si>
  <si>
    <t>170937067630</t>
  </si>
  <si>
    <t>008459</t>
  </si>
  <si>
    <t>WIGNALL</t>
  </si>
  <si>
    <t>Dominic Stewart (Dominic)</t>
  </si>
  <si>
    <t>Allergy: Allergies - Soya, dairy, eggs, almond, and an intolerance to durum-wheat pasta
Dietary: "Dominic has started the allergy ladders and can tolerate small well cooked amounts of both egg, dairy, and soya but would generally be best suited to eating from a "free from" menu" Tummy pain, frequent soiling (due to allergies and intolerances mentioned above) Sibling Finnlay F3</t>
  </si>
  <si>
    <t>Allergy: Allergies - Soya, dairy, eggs, almond, and an intolerance to durum-wheat pasta
Dietary: "Dominic has started the allergy ladders and can tolerate small well cooked amounts of both egg, dairy, and soya but would generally be best suited to eating from a "free from" Tummy pain, frequent soiling (due to allergies and intolerances mentioned above)</t>
  </si>
  <si>
    <t>Lovely sociable boy
Great improvement with speech -SALT with Jade
Now tries cooked food with egg and mum gives list for lunch.</t>
  </si>
  <si>
    <t>T2 - Conversational
Sweet and kind. Very gentle towards friends. Loves the outdoors, soft play and construction. Needs to develop clarity of speech. Due to his allergies, I've asked mum for certain ingredients when we have cooking activities. Allergies are not severe but cause him to bloat and have tummy aches. Started toilet training.</t>
  </si>
  <si>
    <t>142554053785</t>
  </si>
  <si>
    <t>008502</t>
  </si>
  <si>
    <t>Huong Tue My (Emmy)</t>
  </si>
  <si>
    <t>Mum is Stanford alumnus, has a nanny and has been learning E with a private tutor since about 18 months, may cry, friend with Vivienne F2</t>
  </si>
  <si>
    <t>Very able, chatty and sassy.
Can dominate play</t>
  </si>
  <si>
    <t>T1 Starter - Conversational (can respond to questions using phrases or simple sentences)
Has been purposly placed in a different class to Milan as Emmy was dominating herand they spoke VN together alot (froends outside of school). Beware of mum trying to get her into many CCAs. Bright girl, good English. Mum didnt really understand EY philosophy (When is her maths lesson? She wont sit for her 2 hour chinese lesson!) Hopefully have helped develop her understanding over F1</t>
  </si>
  <si>
    <t>160007076631</t>
  </si>
  <si>
    <t>009464</t>
  </si>
  <si>
    <t>DEB</t>
  </si>
  <si>
    <t>Rivansh (Krish)</t>
  </si>
  <si>
    <t xml:space="preserve">Term 3 starter. 
Lacks independence in all areas. 
Parents very supportive.
</t>
  </si>
  <si>
    <t>082336005994</t>
  </si>
  <si>
    <t>008419</t>
  </si>
  <si>
    <t>Ngoc Gia Han (Ariana)</t>
  </si>
  <si>
    <t>3 SIBLINGS Duc An Y7, Abby Y5, Annie F2</t>
  </si>
  <si>
    <t>Shy, it takes a while for her to warm up with a new adult but. Sensible and loves to read books</t>
  </si>
  <si>
    <t>SY 22-23 T3 Starter (EE), conversational; charming child who now confidently expresses herself in English, with familiar adults.</t>
  </si>
  <si>
    <t>103205461189</t>
  </si>
  <si>
    <t>008521</t>
  </si>
  <si>
    <t>Dinh Quan (Theos)</t>
  </si>
  <si>
    <t>Ftots, with nanny, siblings in JC, Half Day</t>
  </si>
  <si>
    <t>Nut Allergy ( Peanut, hazelnut, almond..) Had anaphylactic shock in March 2024 and admitted emergency in FMP. Epipen stored in the nurse room.</t>
  </si>
  <si>
    <t>One to watch for LS (behaviour)-defiant, needs support with listening, low self-regulation. EAL-likely</t>
  </si>
  <si>
    <t>T1 Starter; Words/ Simple phrases . loves superheroes; speaks fluently in Vietnamese (his comments in Vietnamese is often compared to an adult’s comments). He can repeat words/ simple phrases. Theos understands questions in English but will reply in Vietnamese.</t>
  </si>
  <si>
    <t>161137039671</t>
  </si>
  <si>
    <t>008622</t>
  </si>
  <si>
    <t>Hieu Lam (Bong)</t>
  </si>
  <si>
    <t>Parents don't speak much English</t>
  </si>
  <si>
    <t>Very sensible, excellent communication skills</t>
  </si>
  <si>
    <t>T1- Phrases/Simple Sentences
One of the youngest in class but is settled, confident, sweet and happy. She uses her language to express herself especially to familiar adults. Very independent but seldomly resorts to crying when she's feeling frustrated. Will have a baby sister soon (July). Loves role-play and arts and crafts. Still in nappy.</t>
  </si>
  <si>
    <t>091952681789</t>
  </si>
  <si>
    <t>008814</t>
  </si>
  <si>
    <t>Ria</t>
  </si>
  <si>
    <t>Sensible, good communication skills</t>
  </si>
  <si>
    <t>T2 starter. Has an older sister in JC called Teri. Very quiet and lovely girl but has good language. I've had chats with mum about punctuality so this is something that needs to be addressed as soon as it starts happening in F2.</t>
  </si>
  <si>
    <t>115558005405</t>
  </si>
  <si>
    <t>009291</t>
  </si>
  <si>
    <t>VAN TORNOUT</t>
  </si>
  <si>
    <t>Henri Anh-Tuan Albert (Henri)</t>
  </si>
  <si>
    <t>Coming from HK, sibling Philip Y2 Elisabeth Y4, dad Belgian mum French (VN)</t>
  </si>
  <si>
    <t>T2.2 starter. Playful, active, needs some reminder to listen, very good communication skills</t>
  </si>
  <si>
    <t>103704622074</t>
  </si>
  <si>
    <t>008363</t>
  </si>
  <si>
    <t>Diem Quynh</t>
  </si>
  <si>
    <t>Ftots with mum/ grandma</t>
  </si>
  <si>
    <t>lovely girl, lovely mum, sensible, interactive and chatty</t>
  </si>
  <si>
    <t>Quynh is very gentle girl. Shy but will respond when asked questions. She loves talking about her family. She is clever and knows all of her friends' names. She will notice when things have changed in class or when someone is away. She can be very shy when in a big group. Very attached to mum but now says bye with no problems. Lovely girl. She has an older brother in Secondary called Anh Dung.</t>
  </si>
  <si>
    <t>155849773642</t>
  </si>
  <si>
    <t>009269</t>
  </si>
  <si>
    <t>SHARMA</t>
  </si>
  <si>
    <t>Anav</t>
  </si>
  <si>
    <t>Vegeterian</t>
  </si>
  <si>
    <t>Vegeterian + no eggs</t>
  </si>
  <si>
    <t>T2 starter, lovely boy, low attendance, may have issues with toileting no. 2 and may need encouragment and support</t>
  </si>
  <si>
    <t>162438761695</t>
  </si>
  <si>
    <t>009296</t>
  </si>
  <si>
    <t>Jia</t>
  </si>
  <si>
    <t>sibling joining Y3, 25/26</t>
  </si>
  <si>
    <t>T3 starter, lovely girl, EAL, soft-spoken, speaks in simple words, understanding is developing</t>
  </si>
  <si>
    <t>151059538735</t>
  </si>
  <si>
    <t>009568</t>
  </si>
  <si>
    <t>LEON PETTIPIECE</t>
  </si>
  <si>
    <t>Mateo</t>
  </si>
  <si>
    <t>Swallows &amp; Amazons Singapore, brother Luca Y2, mum teacher (not working now)</t>
  </si>
  <si>
    <t>145610219414</t>
  </si>
  <si>
    <t>009486</t>
  </si>
  <si>
    <t>LIM</t>
  </si>
  <si>
    <t>Acelyn En Ting (Acelyn)</t>
  </si>
  <si>
    <t>Moving from Singapore, older sibling Queenie Y5, heavy Singapore accent</t>
  </si>
  <si>
    <t>No Beef</t>
  </si>
  <si>
    <t>145337240077</t>
  </si>
  <si>
    <t>009638</t>
  </si>
  <si>
    <t>Gia Tue (Lyn)</t>
  </si>
  <si>
    <t>155223873927</t>
  </si>
  <si>
    <t>009632</t>
  </si>
  <si>
    <t>Khwaish (Jisha)</t>
  </si>
  <si>
    <t>Borderline F3 EAL, possibly no EAL</t>
  </si>
  <si>
    <t>(Vegetarian, no meat, no fish, no egg, no mushroom)</t>
  </si>
  <si>
    <t>Class F3N: Gurvinder Paul</t>
  </si>
  <si>
    <t>113250207192</t>
  </si>
  <si>
    <t>008379</t>
  </si>
  <si>
    <t>Tue Cat (Elly)</t>
  </si>
  <si>
    <t>Ftots, very attached to parents, may find settling hard.</t>
  </si>
  <si>
    <t>Elly is active and very confident.</t>
  </si>
  <si>
    <t>T1-Conversational
Elly has a strong personality. She tends to be bossy but follows rules and knows behaviour expectations. She is independent and takes pleasure in doing things by herself. Very active. Loves the outdoors, sensory and arts and crafts. Mum and Dad are a bit overprotective but just needs assurance.</t>
  </si>
  <si>
    <t>101408121106</t>
  </si>
  <si>
    <t>008830</t>
  </si>
  <si>
    <t>Leonardo Vo (Nardo)</t>
  </si>
  <si>
    <t>Wisdomland since 15 months old. Parents speak fluent Eng</t>
  </si>
  <si>
    <t>None</t>
  </si>
  <si>
    <t>Nardo needs support on the carpet</t>
  </si>
  <si>
    <t>T2 - Conversational
Very active, lively and chatty. Needs reminders to use his indoor voice but he is just always excited to share his thoughts. He loves talking about superheroes and his family. Very quick to learn - active in Talk for Writing and asks lots of questiosn throughout the day. Had 3 surgery when he was born due to a hole in his diaphragm.All good now.</t>
  </si>
  <si>
    <t>081133972074</t>
  </si>
  <si>
    <t>008806</t>
  </si>
  <si>
    <t>An Phuc (Phuc)</t>
  </si>
  <si>
    <t>quiet and shy</t>
  </si>
  <si>
    <t>T2 starter - Sentences (when motivated!) Strong bonds with TAs due to VN speaking. Will speak English when she sees the advantage. Noticing some pronunciation issues with certain sounds e.g. ch, sh, b.</t>
  </si>
  <si>
    <t>144732073316</t>
  </si>
  <si>
    <t>008526</t>
  </si>
  <si>
    <t>MILES-LAMBERT</t>
  </si>
  <si>
    <t>Leonardo Pham (Leo)</t>
  </si>
  <si>
    <t>Same unit different class</t>
  </si>
  <si>
    <t>Twin with Raph. Parents wanted them kept together but we compromised on same unit so dad might be a little anxious about this. Leo is the one he is worried about as he can be sensitive. Lovely boy. Sweet and plays well. Communication through dad. He is very present and cares but is useless with Seesaw. Give him messages in person. At school under VN passport but native British.</t>
  </si>
  <si>
    <t>T1 - Conversational
Leo is gentle and has made great progress especially in interacting with his twin brother, Raphy. He knows the behaviour expectations and plays really well in a variety of learning areas. Favourites include sensory play and construction. Still in nappy but included toilet training in his report target. Parents are often busy and would need support/reminders about school events etc.</t>
  </si>
  <si>
    <t>161440172185</t>
  </si>
  <si>
    <t>008594</t>
  </si>
  <si>
    <t>YE</t>
  </si>
  <si>
    <t>Chao-Feng (Jackson)</t>
  </si>
  <si>
    <t>Sibling in F3, mum is pregnant</t>
  </si>
  <si>
    <t>Active and bright. Easily distracted but loves learning. Likes rough play (has 2 brothers) so needs boundaries. Great progress in English, I'm hoping he won't need EAL. Mum's face can be hard to read but she is lovely and very supportive. Can lose confidence with new people.</t>
  </si>
  <si>
    <t>Jackson is a revelation. Started off shy and very quiet, he is now the chattiest boy in my class. very sensible and always doing the right thing. He loves to talk and asks lots of questions. In T1, he was away a lot from mum as she has been traveling a lot but did not seem to affect Jackson as dad is also very hands on. Lovely parents, has a sibling in F3 called Nathan.</t>
  </si>
  <si>
    <t>092450487906</t>
  </si>
  <si>
    <t>009115</t>
  </si>
  <si>
    <t>HENDRIKS</t>
  </si>
  <si>
    <t>Niki Benjamin (Niki)</t>
  </si>
  <si>
    <t>NAE staff child - 3 siblings in school - coming from Swiss International School Dubai</t>
  </si>
  <si>
    <t>Sweet and funny. Really likeable and very socialable. Needs a lot of support with self regulation, being gentle and joining in appropriately. I think the transition to additonal structured lessons in F3 might be tough for him. LS give support for things like trips and assemblies. Helena can talk you through some common behaviours. Language is not where it should be and has gaps/delays (Dutch but first language is English at home) he has made good progress but keep an eye out. SALT screened by Jade and needs some weekly interventions. Monitor and have Jade check again during F3. High needs in the family. Dad is point of contact. Mum is NAE regional and not around much. Dad tries his best and is very present but needs some guidance. August birthday.</t>
  </si>
  <si>
    <t>151730979931</t>
  </si>
  <si>
    <t>008726</t>
  </si>
  <si>
    <t>KUAN</t>
  </si>
  <si>
    <t>Phat (Jack)</t>
  </si>
  <si>
    <t>Made great progress with speech. SALT with Mr Quan.
Supportive dad</t>
  </si>
  <si>
    <t>T1 Starter; Words/ Simple phrases . Happy child; He can repeat words/ simple phrases but clarity of speech needs to be developed. Dad has been informed about this. He understands routine instructions and will respond. Dad is the main person who will communicate with teachers.</t>
  </si>
  <si>
    <t>142358490517</t>
  </si>
  <si>
    <t>008812</t>
  </si>
  <si>
    <t>MATSUSHITA</t>
  </si>
  <si>
    <t>Chise</t>
  </si>
  <si>
    <t>Sibling SAKU F3 EAL</t>
  </si>
  <si>
    <t>Mongolian Spots</t>
  </si>
  <si>
    <t>Delightful!
Big improvement in English. Can get tired.</t>
  </si>
  <si>
    <t>T2.2 Starter – Words + Gestures – BUS CHILD – Brother (Saku F3) - 29 August born- has been attending school since a few months old which contributes to her independence despite being young. She is adorable and bounces about from friend to friend, area to area in school. Is well loved by her friends and loves role playing and taking care of babies. Has short limbs and will often fall over but stands back up independently. Still in the process of toilet training.</t>
  </si>
  <si>
    <t>135923028465</t>
  </si>
  <si>
    <t>008524</t>
  </si>
  <si>
    <t>Fuxing (Adam)</t>
  </si>
  <si>
    <t>Sibling in Y4, George. No issues.</t>
  </si>
  <si>
    <t>Was very quiet at the start of F2, now v chatty and lovely cheeky personality.. 
Borderline EAL speaks in simple sentences.</t>
  </si>
  <si>
    <t>T1 Starter - Words/ Simple phrases Recently started to speak but with good understanding. Mum can worry lots but is very lovely, grateful and thoughtful to teachers. Early stage friendship with Ethan Lu. Half day in F1</t>
  </si>
  <si>
    <t>113326839916</t>
  </si>
  <si>
    <t>009094</t>
  </si>
  <si>
    <t>Vy Minh (Ivy)</t>
  </si>
  <si>
    <t>SmartKids switcher</t>
  </si>
  <si>
    <t>Lovely girl. Very chatty with adults.
Can worry and fuss about small things.
Doesn't like to get dirty.</t>
  </si>
  <si>
    <t>102108535438</t>
  </si>
  <si>
    <t>008359</t>
  </si>
  <si>
    <t>Nhat Nguyen (Mason)</t>
  </si>
  <si>
    <t>Ftots with mum, sibling in F3 Tri Duc</t>
  </si>
  <si>
    <t>T1 Starter- sentences.has become very chatty come T3, confidently expressing himself in English.</t>
  </si>
  <si>
    <t>160546664064</t>
  </si>
  <si>
    <t>008858</t>
  </si>
  <si>
    <t>Hoang Vinh (Vinh)</t>
  </si>
  <si>
    <t>Switcher from local montessori kindergarten</t>
  </si>
  <si>
    <t>Easy child but he adapts his behavior based on who he’s playing with. He's easily influenced.</t>
  </si>
  <si>
    <t>102459829895</t>
  </si>
  <si>
    <t>008374</t>
  </si>
  <si>
    <t>Linh Dan</t>
  </si>
  <si>
    <t>Ftots, dad is ISHCMC alumnus</t>
  </si>
  <si>
    <t>lovely child, at the beginning may seem to be quiet, but chatty and interactive with others</t>
  </si>
  <si>
    <t>T1 Starter- conversational. very confident and chatty. Speaks in English.</t>
  </si>
  <si>
    <t>160133085887</t>
  </si>
  <si>
    <t>009057</t>
  </si>
  <si>
    <t>KHANG</t>
  </si>
  <si>
    <t>SeoA (Ellie)</t>
  </si>
  <si>
    <t>Switcher from Bluebird Kindergarten</t>
  </si>
  <si>
    <t>lovely girl, loves to draw, EAL, low attendance, Mum has so so English, Dad does not speak English, just a bit.</t>
  </si>
  <si>
    <t>111040292622</t>
  </si>
  <si>
    <t>009465</t>
  </si>
  <si>
    <t>Gia Tri Kiet (Ben)</t>
  </si>
  <si>
    <t>Hugo House Kindergarten (same school as Chelsea F2B)</t>
  </si>
  <si>
    <t>T3 starter, lovely boy, EAL, speaks in simple words and occasionally sentences, understanding is developing</t>
  </si>
  <si>
    <t>142044937882</t>
  </si>
  <si>
    <t>009207</t>
  </si>
  <si>
    <t>JUNG</t>
  </si>
  <si>
    <t>Jian</t>
  </si>
  <si>
    <t>very shy girl, takes some time to settle in, sibling in Y2, lived in singapore back in F1</t>
  </si>
  <si>
    <t>090940583586</t>
  </si>
  <si>
    <t>009536</t>
  </si>
  <si>
    <t>she can bo bossy, acting smart, firm teacher prefer</t>
  </si>
  <si>
    <t>105844857071</t>
  </si>
  <si>
    <t>009561</t>
  </si>
  <si>
    <t>ABDUL HAFIZ</t>
  </si>
  <si>
    <t>Fatimah Binte (Fatimah)</t>
  </si>
  <si>
    <t>Aurora, CARE PLAN IN AUG, very high maintenence parents (see Claire / Hannah), older sibling Tolha Y2, high dietary requirements &amp; eczema</t>
  </si>
  <si>
    <t>Vegeterian + fish (no egg, meat, animal enzymes in cheese, yogurt) Eczema (requires cream application at school, after swimming, etc.)</t>
  </si>
  <si>
    <t>083034759495</t>
  </si>
  <si>
    <t>009526</t>
  </si>
  <si>
    <t>Harper</t>
  </si>
  <si>
    <t>Class F3H: Paul Muldoon</t>
  </si>
  <si>
    <t>094731739312</t>
  </si>
  <si>
    <t>008364</t>
  </si>
  <si>
    <t>Minh Khang</t>
  </si>
  <si>
    <t>Minh Khang is curious, there are times he needs reminders on being gentle to others. Mum can be a little bit particular. See CPOMS</t>
  </si>
  <si>
    <t>T1 - Words
Quiet, shy and gentle. Plays well with other children but mostly speaks to his peers in Vn. Needs encouragement to speak up and use his words. Very independent especially in dressing and looking after his belongings. Mum and Dad are very supportive an don board. Loves sensory play.</t>
  </si>
  <si>
    <t>094834240585</t>
  </si>
  <si>
    <t>009021</t>
  </si>
  <si>
    <t>HWANG</t>
  </si>
  <si>
    <t>Seoin</t>
  </si>
  <si>
    <t>lovely and imaginative</t>
  </si>
  <si>
    <t>160313785807</t>
  </si>
  <si>
    <t>009020</t>
  </si>
  <si>
    <t>Hoang Phuc (Bi)</t>
  </si>
  <si>
    <t>G6PD (deficiency in Glucose-6-Phosphate-Dehydrogenase)</t>
  </si>
  <si>
    <t>cheeky but easy to manage</t>
  </si>
  <si>
    <t>103938758077</t>
  </si>
  <si>
    <t>008990</t>
  </si>
  <si>
    <t>Linh My (Riley)</t>
  </si>
  <si>
    <t>Sibling admitted for Y2 24/25 Sara</t>
  </si>
  <si>
    <t>lovely and smart</t>
  </si>
  <si>
    <t>145053595741</t>
  </si>
  <si>
    <t>008525</t>
  </si>
  <si>
    <t>Raphael Pham (Raph)</t>
  </si>
  <si>
    <t>Twin with Leo. Parents wanted them kept together but we compromised on same unit so dad might be a little anxious about this. Communication through dad. He is very present and cares but is useless with Seesaw. Give him messages in person. Raph is gorgeous. Interested in everything, chatty and calm. At school under VN passport but native British.</t>
  </si>
  <si>
    <t>T1- Conversational
A lovey boy who has made so much progress with regards to his self-regulation. He now shares and take turns very well. He is chatty but needs to develop the clarity of his speech. Loves construction and sensory play. Parents are often busy and would need support/reminders about school events etc.</t>
  </si>
  <si>
    <t>094352950461</t>
  </si>
  <si>
    <t>008683</t>
  </si>
  <si>
    <t>Leon Ray Minh (Leon)</t>
  </si>
  <si>
    <t>Twin with Lisa. Active, bright, cheeky boy. Will push boundaries and try to avoid things he doesn't want to do. Very confident until the spotlight is on him. Mum and Dad very present and firm at home. Very supportive but don't always read messages. Dad is main point of communication. Grab him at the door for important messages.</t>
  </si>
  <si>
    <t>Lovely lovey parents and both very present. Leon is shy in a big group but so chatty when around Lisa and friends. One-to-one he is very confident and will talk about anything and everything. He does not like being 'on-the-spot' when in a big group. He asks a lot of why questions and is very observant. Lisa and Leon are twins. Has an older brother in Secondary called Subeo. Very famous parents but both very down to earth. Lovely family.</t>
  </si>
  <si>
    <t>010205648171</t>
  </si>
  <si>
    <t>008755</t>
  </si>
  <si>
    <t>Vo Thien Diep (Bong)</t>
  </si>
  <si>
    <t>SIBLING: LE Vo Thien Hung (Henry) 1N</t>
  </si>
  <si>
    <t>Cheeky and young. Loud with friends. Reluctant English speaker. Finally started speaking T2 but needs a lot of encouragement to use English. Will still react physically to problems and hit others.</t>
  </si>
  <si>
    <t>Dad is always present and in charge with drop off and pick up. I've only met mum 2 times. Bong is a lovely girl and is shy. May find separating from carer difficult but it's been better this term. Needs constant reminding to use English words. Loves being around Annabel-they are very good friends but needs to be reminded not to just follow her around.</t>
  </si>
  <si>
    <t>145620725123</t>
  </si>
  <si>
    <t>009168</t>
  </si>
  <si>
    <t>Thuy Lin (Lin Lin)</t>
  </si>
  <si>
    <t>Attended Pathway School before moving to BIS</t>
  </si>
  <si>
    <t>Very active and strong willed. EAL made very good progress. Still struggles with sharing and therefore doesn't play with others much. Has big emotional outbursts at any small inconvenience. It's getting better. Start of F2 would be hour long tantrums. Always worse after a holiday. Mum is very lovely and supportive but her and dad are away for work a lot in Phu Quoc so Lin Lin is often with a nanny. Can be very moody and will sometimes fall asleep at school.</t>
  </si>
  <si>
    <t>134503743705</t>
  </si>
  <si>
    <t>008483</t>
  </si>
  <si>
    <t>ANEJA</t>
  </si>
  <si>
    <t>Maya Nguyen (Maya)</t>
  </si>
  <si>
    <t>Breastfeeding still, parents split up, live in different countries, Dad to be included in everything still. Very easily upset, could not complete tour cried so badly.</t>
  </si>
  <si>
    <t>Can be clingy to her mum at the beginning of the year. Toileting is still a focus.</t>
  </si>
  <si>
    <t>T1- Conversational 
Maya is cheerful and very gentle. She has mornings when she comes upset but can easily be directed to an activity. Dad lives abroad and it's only Mum and her Filipino nanny who are her main carers. Mum's often busy and only comes whenthere's an event. Loves role-play.</t>
  </si>
  <si>
    <t>152044404339</t>
  </si>
  <si>
    <t>009107</t>
  </si>
  <si>
    <t>Hoang Son (Jayson)</t>
  </si>
  <si>
    <t>SALT, was advised in offer to beign SALT in VN, lots of communication in VN. See Ms Juliette.</t>
  </si>
  <si>
    <t>Previously jackfruit allergy. Symptoms: Normal allergic reaction + puffy)</t>
  </si>
  <si>
    <t>High needs in many aspects. Has 1-1 support during specialist lessons. Still naps in school. Parental involvement is a battle. Have had meetings with LS, Dee, HOY and parents regarding behaviour and parental involvement.</t>
  </si>
  <si>
    <t>130258306253</t>
  </si>
  <si>
    <t>009217</t>
  </si>
  <si>
    <t>Mia Marian (Mia)</t>
  </si>
  <si>
    <t>Sibling Riah F1, Eaton House switcher</t>
  </si>
  <si>
    <t>Lovely and the most positive girl in class.</t>
  </si>
  <si>
    <t>163506714661</t>
  </si>
  <si>
    <t>008490</t>
  </si>
  <si>
    <t>Ngoc Tien (Truly)</t>
  </si>
  <si>
    <t>Sibling in F3</t>
  </si>
  <si>
    <t>Very sensible, good communication skills</t>
  </si>
  <si>
    <t>T1 Starter- Conversational; charming child who loves to play with everyone. Confidently speaks in English with everyone.</t>
  </si>
  <si>
    <t>145745247549</t>
  </si>
  <si>
    <t>009170</t>
  </si>
  <si>
    <t>ZHU</t>
  </si>
  <si>
    <t>Yue (Yue Yue)</t>
  </si>
  <si>
    <t>Sibling ZHU Meng (Moon) joining 7I</t>
  </si>
  <si>
    <t>Sensible, good communication skills, very talkative</t>
  </si>
  <si>
    <t>155000820145</t>
  </si>
  <si>
    <t>008293</t>
  </si>
  <si>
    <t>Milan</t>
  </si>
  <si>
    <t>working within most areas, however has a strong personality 'sassy', has the tendency to avoid tidy up time</t>
  </si>
  <si>
    <t>EE Jan 23 - Conversational (can respond to questions using phrases or simple sentences)
Has made good progress, esp in regards to English this year. Has been purposely placed in a different class to Emmy as she was dominated and they spoke VN together a lot (friends outside of school). Beware of mum trying to get her into many CCAs.</t>
  </si>
  <si>
    <t>134515668312</t>
  </si>
  <si>
    <t>008427</t>
  </si>
  <si>
    <t>Hoang Minh (Louis)</t>
  </si>
  <si>
    <t>Only child, seems lovely, caring mum</t>
  </si>
  <si>
    <t>Physically, may seem to be wobbly physically and in terms of attention but he is strong. Borderline EAL. lovely boy, lovely grandpa and Mum.</t>
  </si>
  <si>
    <t>T1 starter - words/phrases .Inconsistent with his spoken language. Sometimes recites whole songs or T4W phrases but often it can be hard to understand his speech. TAs say same in VN. Lives with parents and grandparents (grandpa does pick up and drop off) and is a bit overnurtered. family has good English and were supportive of period when Louis was biting. Sometimes annoys others</t>
  </si>
  <si>
    <t>112511545226</t>
  </si>
  <si>
    <t>009306</t>
  </si>
  <si>
    <t>Seunghoo</t>
  </si>
  <si>
    <t>131531330865</t>
  </si>
  <si>
    <t>009572</t>
  </si>
  <si>
    <t>DUONG</t>
  </si>
  <si>
    <t>Marcus Tony (Marcus)</t>
  </si>
  <si>
    <t>BIS Hanoi transfer, Maddie Y2</t>
  </si>
  <si>
    <t>135222548843</t>
  </si>
  <si>
    <t>009504</t>
  </si>
  <si>
    <t>DOAN</t>
  </si>
  <si>
    <t>Nha Anh (Lucy)</t>
  </si>
  <si>
    <t>kidzone, kindergarten, brother Neygel Y4 and Ben Y6 25/26</t>
  </si>
  <si>
    <t>161644467411</t>
  </si>
  <si>
    <t>009379</t>
  </si>
  <si>
    <t>Y Than</t>
  </si>
  <si>
    <t>SALT screening on arrival</t>
  </si>
  <si>
    <t>G6PD (deficiency in Glucose-6-Phosphate-Dehydrogenase) - Allergic to fava beans</t>
  </si>
  <si>
    <t>YAO</t>
  </si>
  <si>
    <t>Maohuang</t>
  </si>
  <si>
    <t xml:space="preserve">Moving from China to Vietnam. First time overseas. No previous exposure to English. Speaks Mandarin fluently. </t>
  </si>
  <si>
    <t>145037166852</t>
  </si>
  <si>
    <t>008741</t>
  </si>
  <si>
    <t>Anh Sa (Min)</t>
  </si>
  <si>
    <t>Cheeky and defiant. Needs firm boundaries. Treated as a princess at home and thinks consequences are a joke. Loved by friends. Great English progress and good speaker now but will choose Vietnamese in play.</t>
  </si>
  <si>
    <t>Lovely girl but needs constant reminding to use her EN words. I've had conversations with mum about bringing the correct school things on certain days like swimming bag, library folder etc. I've never met dad but mum is always present and very responsive to Seesaw messages.</t>
  </si>
  <si>
    <t>145325646935</t>
  </si>
  <si>
    <t>009147</t>
  </si>
  <si>
    <t>NEOG</t>
  </si>
  <si>
    <t>Tapti</t>
  </si>
  <si>
    <t>Quiet but lovely when she's confident around her friends. Need support at the beginning in terms of her language and self-care routine.</t>
  </si>
  <si>
    <t>153650740155</t>
  </si>
  <si>
    <t>008913</t>
  </si>
  <si>
    <t>Thien Khoi (Khoi)</t>
  </si>
  <si>
    <t>lovely</t>
  </si>
  <si>
    <t>T3 starter. Mum is a dermatolgist. Dad is lovely and does drop off and pick up. Khoi settled in well quickly with no issues. Punctuality might be an issue.</t>
  </si>
  <si>
    <t>121754124816</t>
  </si>
  <si>
    <t>009263</t>
  </si>
  <si>
    <t>Quynh Bao Linh (Angelina)</t>
  </si>
  <si>
    <t>Coming from NAE Warsaw, brother in Y6, Y8, and young brother Nicholas (F1 EE next year)</t>
  </si>
  <si>
    <t>T2 starter. Calm and funny. Good role model. Came as selective mute but has not shown that here. Will completely freeze and refuse to talk to new people, but in the classroom shes chatty with teachers and children. She joined in with the class assembly fine. Her English is good, borderline EAL but assessing is so hard because she will refuse to speak. Cries at the door each morning still.</t>
  </si>
  <si>
    <t>155740084522</t>
  </si>
  <si>
    <t>008621</t>
  </si>
  <si>
    <t>Van Minh Tuan (Thomas)</t>
  </si>
  <si>
    <t>Only child, older parents, from Vinschool, may be fussy parents</t>
  </si>
  <si>
    <t>lovely boy, may appear anxious at times but once he is reassured, he is okay. however his mum is quite sporadic with attendance, whether it is late in the morning or late in picking up. It has gotten better.</t>
  </si>
  <si>
    <t>Clever boy and loves conversing with friends and teachers but has punctuality issues. This has been added to ISAMS primary concerns. Clare and I both had a chat with mum- there is progress but still hit and miss with arriving to school on time and pick up. Mum is fussy esp when Thomas is involved in incidents (when hurt). Thomas will benefit from chats about sharing as he struggles to do so.</t>
  </si>
  <si>
    <t>140342906649</t>
  </si>
  <si>
    <t>009127</t>
  </si>
  <si>
    <t>My Linh (Lina)</t>
  </si>
  <si>
    <t>LS - one to watch. 
After holidays does not use words and screams when she wants things. Has understanding she doesn't do this in school.
Vietnamese is lower than Eng and Eng is below expected level.</t>
  </si>
  <si>
    <t>113923804514</t>
  </si>
  <si>
    <t>008360</t>
  </si>
  <si>
    <t>Tuan Khai (Rio)</t>
  </si>
  <si>
    <t>Ftots, may cry, mum on the phone quite often, dad working away</t>
  </si>
  <si>
    <t>Sweet, sensitive, loud boy. Can be easily influenced and often teases friends (mum knows this). Still favours VN language but English is slowly progressing. Pronounciation is poor. Was screened by Jade and outside VN SALT but appears to be no concern. Keep an eye out though. Mum has no English.</t>
  </si>
  <si>
    <t>T1 Starter – Words/phrases – May occasionally cry upon drop off when he spent a long time with mum. Dad lives in Danang, very rarely present in Saigon. Only lives here with mum and nanny. May tend to do silly choices, resort to hitting or choosing not to listen. Shows very little motivation to do things independently. Showed resistance to speak in English during the first few terms but is getting better now. Mum is aware of behaviour challenges and claims it is the same at home.</t>
  </si>
  <si>
    <t>081136909846</t>
  </si>
  <si>
    <t>008492</t>
  </si>
  <si>
    <t>Mai Nhat An (Nhat An)</t>
  </si>
  <si>
    <t>Ftots with nanny, sibling from AIS</t>
  </si>
  <si>
    <t>Big improvement in English.
Can be anxious in unknown situations.</t>
  </si>
  <si>
    <t>T1 Starter – Short sentences – Brother (Yamato Y2) – Lovely active boy, has come out of his shell this year. Very proud of what he can do and independent in self-care. Friendly and sensible. May occasionally burst into tears when frustrated, will respond well to speaking to him calmly. Coming to school on time, lining up with friends has really helped him settle in quickly.</t>
  </si>
  <si>
    <t>143357975456</t>
  </si>
  <si>
    <t>009173</t>
  </si>
  <si>
    <t>TIWARI</t>
  </si>
  <si>
    <t>Ruhi</t>
  </si>
  <si>
    <t>lovely girl, sensible, chatty, interactive, lovely parents</t>
  </si>
  <si>
    <t>Previous Class</t>
  </si>
  <si>
    <t>Learning Support</t>
  </si>
  <si>
    <t>Book Band</t>
  </si>
  <si>
    <t>Phonics</t>
  </si>
  <si>
    <t>Comments 2021/2022</t>
  </si>
  <si>
    <t>Class 1B: Nicola Milburn</t>
  </si>
  <si>
    <t>163827425203</t>
  </si>
  <si>
    <t>An My Ha (Ha An)</t>
  </si>
  <si>
    <t>Aurora, lovely, happy to try new things, might be a strong character</t>
  </si>
  <si>
    <t>LOUD VOICE! Wonderful, eager to learn, very bright, asks questions, good actor and performer, popular</t>
  </si>
  <si>
    <t>known as Ha An. smart and creative</t>
  </si>
  <si>
    <t>112231282985</t>
  </si>
  <si>
    <t>Yan Yu (Phoebe)</t>
  </si>
  <si>
    <t>SIBLING: Alexa Chen in F2</t>
  </si>
  <si>
    <t>Very fun and creative, enjoys crafting and roleplay. Might be a quiet crier at the start of the year. Mum moved before xmas to Hong Kong to give birth, will return with baby brother in the summer.</t>
  </si>
  <si>
    <t>lovely child, good behaviour, good language</t>
  </si>
  <si>
    <t>T1 Starter - Conversational (can respond to questions using sentences)</t>
  </si>
  <si>
    <t>114320124962</t>
  </si>
  <si>
    <t>DAO</t>
  </si>
  <si>
    <t>Minh Quan (Bon)</t>
  </si>
  <si>
    <t>From AIS - Twin sibling in F2H DAO Minh Tri (Bun)</t>
  </si>
  <si>
    <t>LOVELY boy, utterly adorable, gentle nature, very loving, quite tactile, big time into phonics and acting out phonics lessons as the teacher, confident with numberwork to 10 and able at phonics for reading, NEEDS reassuring and reminding during activities, TWIN BROTHE BUN. LS SALT EAL</t>
  </si>
  <si>
    <t>lovely child, good behaviour, EAL needed, ongoing SALT</t>
  </si>
  <si>
    <t>142442808335</t>
  </si>
  <si>
    <t>SHIN</t>
  </si>
  <si>
    <t>Dawol</t>
  </si>
  <si>
    <t>Defiant. Does not follow teacher instructions. Huge progress in behaviour from Aug to Xmas. Term 2 and 3 big decline. Many meetings with parents. ASC team Saskia working on parenting (expectations/routines/behaviour) with parents. Frustrating as he can do wonderfully when chooses to. Giving 'jobs' during lesson sometimes works. EAL SALT - referred and receiving TA sessions once a week.</t>
  </si>
  <si>
    <t>Poor behaviour (but not LS), very cheeky, active, EAL. If you need more info, pls contact Claudine</t>
  </si>
  <si>
    <t>T3 Starter - Mostly Korean (Still settling in. Gets attached to a particular adult and finds it difficult to separate.)</t>
  </si>
  <si>
    <t>151057336411</t>
  </si>
  <si>
    <t>Jeongwon</t>
  </si>
  <si>
    <t>only been to Korean school, very shy,</t>
  </si>
  <si>
    <t>lovely, fun girl, can be bossy. all about role-play and small world.</t>
  </si>
  <si>
    <t>lovely little girl. Her language skills have improved since she started. Very supportive parents but can get a little overprotective when she gets hurt in school</t>
  </si>
  <si>
    <t>141404498729</t>
  </si>
  <si>
    <t>LUU</t>
  </si>
  <si>
    <t>Amia Pham (Amia)</t>
  </si>
  <si>
    <t>Lovely and bright child, not much E</t>
  </si>
  <si>
    <t>Lovely, lively girl, friends with everyone, tried hard in everything, does forget alot of things such as reading books</t>
  </si>
  <si>
    <t>happy and enthusiastic member of the class. Can be a bit bossy. Parents are very nice.</t>
  </si>
  <si>
    <t>113338956262</t>
  </si>
  <si>
    <t>Liav</t>
  </si>
  <si>
    <t>Lovely boy but has bugun being a little silly with his friends, but has a good sense of humor.</t>
  </si>
  <si>
    <t>Lovely. Fluent Eng speaker. Likes to organise 
friends when playing.</t>
  </si>
  <si>
    <t>T1 starter - conversational - Can tell stories and likes to talk about how things make him feel. A bit moody sometimes and may suddenly make poor choices out of frustration. May say no when asked to do things he doesn't like and will cry when forced. Will talk his way to get out of things so may sometimes need firm boundaries. Talking about feelings help. (This has been a target all year, mum says it is similar at home.) very good friends with Achille and Isabelle, may sometimes be picky about who he plays with. Will need encouragement in speaking during focus sessions but will respond when asked. When in a good mood, he is a very lovely friend and a helpful boy. Lovely parents (class parents)</t>
  </si>
  <si>
    <t>130027891502</t>
  </si>
  <si>
    <t>Yoon</t>
  </si>
  <si>
    <t>Dinosaurs and sea creatures!! lovely boy, knows the routines and rules and follows them well. just needs reminding to not call out sometimes if he is quite enthusiastic about the learning.</t>
  </si>
  <si>
    <t>Cheeky and defiant. Needs strong boundaries and a lot of reminders. T2 starter. Mum has great English and is supportive. EAL but started with nothing and made very good progress. Needs to extend to full sentences.</t>
  </si>
  <si>
    <t>153342153718</t>
  </si>
  <si>
    <t>Vi An</t>
  </si>
  <si>
    <t>EARLY ENROLMENT</t>
  </si>
  <si>
    <t>VERY chatty girl. strong character. can be argumentative. not very good at looking after her belongings sometimes.</t>
  </si>
  <si>
    <t>talkative and active</t>
  </si>
  <si>
    <t>Repeated F1 - Conversational - Clever girl, confident, has a lot of good language in her. May need boundaries and reminders with sharing and taking turns at times. Brilliant at singing, T4W and loves books. Thai Nam's guiding friend.</t>
  </si>
  <si>
    <t>repeater</t>
  </si>
  <si>
    <t>144349208690</t>
  </si>
  <si>
    <t>KUMAR</t>
  </si>
  <si>
    <t>Mishka</t>
  </si>
  <si>
    <t>Sibling in Y4, Amyra. No issues.</t>
  </si>
  <si>
    <t>No Beef and Pork diet</t>
  </si>
  <si>
    <t>friendly girl. keen learner. can be a bit sneaky when urging others to make silly choices.</t>
  </si>
  <si>
    <t>lovely child, good language, good behaviour</t>
  </si>
  <si>
    <t>083450820462</t>
  </si>
  <si>
    <t>KOBAYASHI</t>
  </si>
  <si>
    <t>Sky</t>
  </si>
  <si>
    <t>EAL Very active, high energy, can't sit still,excellent problem solver, great maths, kind boy &amp; great at tidying up!</t>
  </si>
  <si>
    <t>absent during term 2, EAL, lovely child</t>
  </si>
  <si>
    <t>T1 starter Words Loves construction and transport toys. Speaking a little in Japanese. Can sometimes get into a tussle over toys!</t>
  </si>
  <si>
    <t>171828392527</t>
  </si>
  <si>
    <t>Anh Khoa (Ben)</t>
  </si>
  <si>
    <t>Quiet, shy but improved hugley with language. Came off EAL end of T2. Will be split from good friend Niki. Loves to make paper aroplanes!</t>
  </si>
  <si>
    <t>082103155339</t>
  </si>
  <si>
    <t>SINGH</t>
  </si>
  <si>
    <t>Avin</t>
  </si>
  <si>
    <t>Vegeterian (vegan + dairy + chicken eggs, never had meat so should be given with caution"</t>
  </si>
  <si>
    <t>Low attendence &amp; sometimes little late. Health issues &amp; family trips. Took huge amount of transition at beg' of yr as never attended school before. Still on home lunches. Needs support to eat school lunch. V good C&amp;L . Can get silly but is a kind socialble boy.</t>
  </si>
  <si>
    <t>135821976340</t>
  </si>
  <si>
    <t>LUO</t>
  </si>
  <si>
    <t>Hairuo</t>
  </si>
  <si>
    <t>Very bright girl. More interested in books then developing friendships. Has begun to socialise but hasn't got a particular friend that she plays with. Can lack a bit of independence at times e.g. reluctant to tidy up.</t>
  </si>
  <si>
    <t>Funny space cadet. EAL - started very low and made good progress with vocab. Applies a lot and starting to form sentences. Needs encouragement to try activties. Lacks independence. Has hit or bitten other children a few times this year out of frustration and lack of ability to communicate. This is improving but worth noting. Mum is Chinese Consolute.</t>
  </si>
  <si>
    <t>T3 Starter Words. enjoys school but doesnt really now what is going on. Language issue rather than anything else. Chinese speaking. Mum (Chinese consulate) asks a lot of questions but in a good natured way. Grandma/pa do school run. Best communicating with mum due to language. Beware...she does the stinkies/not very solid t of poos and can't yet communiate her need to go! I limited fruit intake to a couple of pieces to try and firm things up a bit ;)</t>
  </si>
  <si>
    <t>144511988520</t>
  </si>
  <si>
    <t>DO</t>
  </si>
  <si>
    <t>Anh Dan</t>
  </si>
  <si>
    <t>Wellcom &amp; EAL. Mum works a lot but is communicative on Seesaw. Dad supports rest- no nanny. Often forgets belongings and self care has been an issue. Frequently suffers from ear infections :( Often supported in whole class learning to access learning.</t>
  </si>
  <si>
    <t>Minjae</t>
  </si>
  <si>
    <t>playful but distrated throughout the interview, quite reluctant, first time living in oversea</t>
  </si>
  <si>
    <t>VO</t>
  </si>
  <si>
    <t>Minh Duc (David)</t>
  </si>
  <si>
    <t>Rita Vo Family, 3 sisters in school, coming from Mirai (full Jap kindergarten)</t>
  </si>
  <si>
    <t>CLARK</t>
  </si>
  <si>
    <t>Sophia Phuong Anh (Sophia)</t>
  </si>
  <si>
    <t>Moving from Indonesia, dad British mum VN, sibling Louise Y7</t>
  </si>
  <si>
    <t>CHALLINOR</t>
  </si>
  <si>
    <t>Lorcan Jude (Lorcan)</t>
  </si>
  <si>
    <r>
      <rPr>
        <rFont val="Calibri"/>
        <color rgb="FF000000"/>
        <sz val="9.0"/>
      </rPr>
      <t xml:space="preserve">SmartKids, Sibling Archer in BIS. </t>
    </r>
    <r>
      <rPr>
        <rFont val="Calibri"/>
        <color rgb="FFFF0000"/>
        <sz val="9.0"/>
      </rPr>
      <t xml:space="preserve">Lorcan is not diagnosed with anything but parents &amp; brother have ASD, ADHD and Dyslexia. </t>
    </r>
  </si>
  <si>
    <t>"He has asthma brought on by allergies and illness. Allergic to pollen occasionally"</t>
  </si>
  <si>
    <t>Class 1I: John Amos</t>
  </si>
  <si>
    <t>SIM</t>
  </si>
  <si>
    <t>Kian</t>
  </si>
  <si>
    <t>SIBLING: Kaia in Y2</t>
  </si>
  <si>
    <t>very bright, eager, energetic, will talk easily when comfortable but turns silent when anxious (esp. larger audience)</t>
  </si>
  <si>
    <t>lovely boy. might cry on his first week but as soon as he settles, he is a happy, smart boy.</t>
  </si>
  <si>
    <t>T1 Starter - Conversational (Lovely and clever. He still cries in the morning on occasions but will stop right after a few seconds!)</t>
  </si>
  <si>
    <t>MA</t>
  </si>
  <si>
    <t>IJun</t>
  </si>
  <si>
    <t>only been to Korean school in Korea, scare of male teacher</t>
  </si>
  <si>
    <t>Bright boy, able to learn, enjoys silly voices, funny acting, construction area, really enjoys maths, prefers smaller group play.</t>
  </si>
  <si>
    <t>ChaeYi</t>
  </si>
  <si>
    <t>Happy, smiley child, loves creative/role-play, always engages in lessons.</t>
  </si>
  <si>
    <t>T2 starter- ChaeYi has good language. She still cries saying goodbye to mum as she is very attached. When settled she is happy and will explore the different learning areas. She tends to eat more than what she can have which may result to vomiting.</t>
  </si>
  <si>
    <t>Bach Phuc (Philip)</t>
  </si>
  <si>
    <t>SIBLING: NGUYEN Phi Ton Uyen F3</t>
  </si>
  <si>
    <t>Fun boy, does need strong boundries BUT can follow instructions . Can be moody &amp; can be hard to engage -</t>
  </si>
  <si>
    <t>LS- Behaviour. Strategies in place but lots of negotiations needed. See teacher.V bright and able. Loves building and v good at drawing. Loves trucks and pumpkins.</t>
  </si>
  <si>
    <t>T1 Starter - Phrases/ Simple Sentences</t>
  </si>
  <si>
    <t>Minh Tri (Bun)</t>
  </si>
  <si>
    <t>From AIS, Twin sibling in F2I DAO Minh Quan (Bon)</t>
  </si>
  <si>
    <t>V.CHATTY, speaks 100 miles an hour, very loving and loves to write notes to friends &amp; teachers, Twin-Bon (F3B) can be intense and lacks personal space but v.fun, loves messy/sensory play</t>
  </si>
  <si>
    <t>Loud and demands a lot of attention. Enthusiastic and loving but gets angry and grumpy when he doesn't get his way or is told no. Big progress on emotional regulation but still WT. EAL - fills with nonsense words. Forming short sentences. Twin is Bon - very different brothers! Mum has some English and is supportive.</t>
  </si>
  <si>
    <t>Ha Hoa (Hoa)</t>
  </si>
  <si>
    <t>BVIS Hanoi 2023-24 (F3)</t>
  </si>
  <si>
    <t>Term 2 starter- quiet but bossy child, asks lots o fquestions, likes to engage in activities, can use unkind hands when people annoy her, Mum about to have Baby 3 (July)</t>
  </si>
  <si>
    <t>NGHIEM</t>
  </si>
  <si>
    <t>Hoang Chi Anh (Amie)</t>
  </si>
  <si>
    <t>SIBLING: NGHIEM Hoang Mai Anh (Mia) F2</t>
  </si>
  <si>
    <t>Lovely girl, very creative, follows routines well. fussy eater. enjoys her own company rather than have close frineds who she plays with.</t>
  </si>
  <si>
    <t>Fluent speaker. Needy. Won't eat fruit. Can be defiant. Sweet and creative.</t>
  </si>
  <si>
    <t>T1 Starter - Conversational (Very sweet little girl. She follows rules and behaves really well at all times.)</t>
  </si>
  <si>
    <t>YuJu</t>
  </si>
  <si>
    <t>had eye surgery before, friend with Heo Geon and Rael in F1, very active</t>
  </si>
  <si>
    <t>confident, enthusiastic, can be too dominant and overpowering with some friends so has been working on being more supportive rather than take over.</t>
  </si>
  <si>
    <t>Energetic and imaginative. Needs strong boundaries. Great English progress. Great at leading others in imaginative play. Bright and reliable when you need a strong example of a task.</t>
  </si>
  <si>
    <t>Duy Minh (Bin)</t>
  </si>
  <si>
    <t>SIBLING: NGUYEN Duy Long 2S</t>
  </si>
  <si>
    <t>SALT. EAL. lacks attention and focus. needs to be strict with. doesn't always listen nor follow instructions. LOVES junk modeling. plays well with others, but speaks mostly Vietnamese. can get into rough play sometimes.</t>
  </si>
  <si>
    <t>EAL, will have SALT, lovely child</t>
  </si>
  <si>
    <t>T1 starter Words (speaks well in VN but reluctant eng speaker). Can be hard to engage in group/circle time sessions. Strong relationships with TAs</t>
  </si>
  <si>
    <t>Duc Huy (Win)</t>
  </si>
  <si>
    <t>SIBLING: DAO Tuan Phong (Son) F2</t>
  </si>
  <si>
    <t>EAL. quietly confident, mainly in small group. much quieter in whole class setting. can be chatty when he feels comfortable with you. mum can be a worrier.</t>
  </si>
  <si>
    <t>gentle and quiet boy. Needs a familiar adult to share his needs or ideas.</t>
  </si>
  <si>
    <t>T1 Starter - Words - Just started talking. Selected mute. Only responds when 1:1.</t>
  </si>
  <si>
    <t>Xuan Huy (Roy)</t>
  </si>
  <si>
    <t>SIBLING: NGUYEN Xuan Khang (Ben)</t>
  </si>
  <si>
    <t>EAL. finds it hard to follow instructions sometimes. VERY playful. can get silly sometimes.</t>
  </si>
  <si>
    <t>Energetic and defiant. Bus child. Can be lovely and engaged. Jade did SALT assessment - monitoring but no need currently. Boarderline EAL, English is progressing really well.</t>
  </si>
  <si>
    <t>T1 starter Short phrases. Has become more of an active learner in term 3, prior to that was very passive and would just lie around the room. Many toilet accidents; still taken to the toilet by staff rather than expressing need to go. Has been in pants since start of year. Parents just say "it's ok at home"</t>
  </si>
  <si>
    <t>NARANG</t>
  </si>
  <si>
    <t>Anaisha</t>
  </si>
  <si>
    <t>OCTOBER STARTER - MOVING TO HCMC IN SEPTEMBER</t>
  </si>
  <si>
    <t>Great character! V. quirky., sense of humour Amazing eyes &amp; smile! Used to lack focus but much better. Good freinds with Misa.</t>
  </si>
  <si>
    <t>Only child. Asks lots of questions.
Able to do everything for herself but will
ask for help. Mum saw ASC team for advice
as at home would not do anything for herself
and mum v anxious not to upset Anaisha.</t>
  </si>
  <si>
    <t>T2 Starter - Phrases (finds sharing and taking turns challenging. Mum is constantly worried about her behaviour and also her joining in splash pool sessions.))</t>
  </si>
  <si>
    <t>Ngoc Yen Vy (Misa)</t>
  </si>
  <si>
    <t>Great character! V. quirky., sense of humour Good talker. Used to lack focus but much better. Good freinds with Anaisha. Needs prompts to tidy up.</t>
  </si>
  <si>
    <t>can be cheeky at times and may seem uninterested all because she talks so much. Needs support in her focus and attention.</t>
  </si>
  <si>
    <t>Xiao Ya (Mia)</t>
  </si>
  <si>
    <t>Sibling CHEN Xiao Han (Ryan) offered to join 2S</t>
  </si>
  <si>
    <t>Came off EAL end of T1. New to BIS in F3. very kind, team player. Will be split from good friend Jerred. Used to lack confidence but matured now. Lovely family.</t>
  </si>
  <si>
    <t>SUMI</t>
  </si>
  <si>
    <t>Shiori</t>
  </si>
  <si>
    <t>Anne Hill, baby sister in Ftots, lovely parents</t>
  </si>
  <si>
    <t>Glasses since 2.5 years old, vision better now, routine checks in JPN with opthamologist to monitor squint</t>
  </si>
  <si>
    <t>QUINTAOS GOMES</t>
  </si>
  <si>
    <t>Leo An (Leo)</t>
  </si>
  <si>
    <t>Anne Hill transfer</t>
  </si>
  <si>
    <t>GILDROY</t>
  </si>
  <si>
    <t>Mia Jane (Mia)</t>
  </si>
  <si>
    <t>Staff child, Transferred from NAE Abu Dhabi</t>
  </si>
  <si>
    <t>GRACE</t>
  </si>
  <si>
    <t>Theodore Michael (Theodore)</t>
  </si>
  <si>
    <t>US Consulate Family, relocating from USA, baby sister</t>
  </si>
  <si>
    <t>Myles Kai (Myles)</t>
  </si>
  <si>
    <t>TANDON</t>
  </si>
  <si>
    <t>Ahaan</t>
  </si>
  <si>
    <t>Relocating from India, lovely parents</t>
  </si>
  <si>
    <t>Class 1S: Ethan Boss</t>
  </si>
  <si>
    <t>Lok Yu Lyla (Lyla)</t>
  </si>
  <si>
    <t>Sibling in Y1, Emma. No issues.</t>
  </si>
  <si>
    <t>Quiet, smart, able across the curriculum, creative, enjoys role play, need to establish a relationship for her to be less shy, Mum has been in and out of hospital in Hong Kong this year so many months only dad at home (Lyla and Sister not aware of the illness)</t>
  </si>
  <si>
    <t>V young. Took a while to settle in F2.
Good Eng but doesn't always choose to speak.</t>
  </si>
  <si>
    <t>Khanh Ly (Lily)</t>
  </si>
  <si>
    <t>AIS (?)</t>
  </si>
  <si>
    <t>Lovely girl, has made so much progress this year, off EAL, talks with a loud voice, developed her fine motor skills for scissors and pencils, often needs thinking time when asked a question,</t>
  </si>
  <si>
    <t>One to watch. Took a long time to interact
with other children and speak.
Weak core and can sometimes think she 
doesn't understand but then she surprises.</t>
  </si>
  <si>
    <t>RITCHIE</t>
  </si>
  <si>
    <t>Emsley Kristine (Emsley)</t>
  </si>
  <si>
    <t>bossy....worked hard on building friendships, allowing others to lead play- sill work in progress, loves art/creative activities &amp; adult attention</t>
  </si>
  <si>
    <t>bossy with quiet children, creative, helpful</t>
  </si>
  <si>
    <t>THAI</t>
  </si>
  <si>
    <t>Ethan Hoang Chinh (Ethan)</t>
  </si>
  <si>
    <t>quiet BUT so knowldgeable about the world, prefers quieter activites such as reading, building, sometimes a lone ranger but doesn't phase him</t>
  </si>
  <si>
    <t>lovely child, good behaviour, strong language</t>
  </si>
  <si>
    <t>T2 Starter - Conversational (can respond to questions using phrases or simple sentences)</t>
  </si>
  <si>
    <t>SUNARCIA</t>
  </si>
  <si>
    <t>Caleb Conor (Caleb)</t>
  </si>
  <si>
    <t>Lovely, friendly chid.</t>
  </si>
  <si>
    <t>smart, quiet boy BUT in play can get loud &amp; silly.</t>
  </si>
  <si>
    <t>Very active and smart boy. May need reminding at times to play safely with friends. Has great language skills. Parents are very nice.</t>
  </si>
  <si>
    <t>ROBERTSON</t>
  </si>
  <si>
    <t>Emily Vy (Emily)</t>
  </si>
  <si>
    <t>Only mum (Dr Vy), dad sadly passed away NO GO PHOTO</t>
  </si>
  <si>
    <t>Fun, can be silly at times, beginning to widen friendships, Dr Vy is Mum, who travels frequently, friends with Emsley</t>
  </si>
  <si>
    <t>LOWRY</t>
  </si>
  <si>
    <t>Idris</t>
  </si>
  <si>
    <t>STAFF CHILD/ SIBLING: Kingma Y2</t>
  </si>
  <si>
    <t>Lovely boy. can be silly at times, benefits from strong bounderies and given positive praise and responsibility.</t>
  </si>
  <si>
    <t>very smart and outspoken member. Needs support in boundaries and behaviour.</t>
  </si>
  <si>
    <t>repeater- conversational language and is great when sharing stories from home. He also loves making up his own songs and sings it in the tune of familiar nursery rhymes. He is very social and always has funny storis to tell. Idris may find it difficult to talk about his feelings especially when upset about something e.g when Nanny picks him up instead of Mum or Dad.</t>
  </si>
  <si>
    <t>Hoang Son (Maris)</t>
  </si>
  <si>
    <t>lovely boy. EAL but has come out of his shell as the years gone by. Struggled to retain any learning to start but chats with parents he seemed to have fallen into place and he is a lot more confident, tries harder now. play lovely with firneds.</t>
  </si>
  <si>
    <t>very active, very young, EAL, needs to be reminded about routines, expectations, rules</t>
  </si>
  <si>
    <t>Started May, no English but some VN</t>
  </si>
  <si>
    <t>MARTINUZZI</t>
  </si>
  <si>
    <t>Sam Nguyen (Sam)</t>
  </si>
  <si>
    <t>SIBLING: Gordon 4N</t>
  </si>
  <si>
    <t>when starting f3 would come in crying every day, took a while to settle. is fine now. we raised concerns about his gross motor controll and co-ordination. seeing a peidiatrician for this. can be very sill at times and needs very firm bounderies. he will cry when rcieving consequences despite having multiple warnings.</t>
  </si>
  <si>
    <t>Minh Phuc (Jon)</t>
  </si>
  <si>
    <t>Never met this child. Sibling Toni Phan 3C</t>
  </si>
  <si>
    <t>EAL. speaks mainly in Vietnamese. lovely child. attendance (late and/or sick). possible SALT.</t>
  </si>
  <si>
    <t xml:space="preserve">Young. Frequently tired (spoken to mum
a lot about this) Brother in Y5.
Reluctant Eng speaker. Answers in Viet.
</t>
  </si>
  <si>
    <t>Huu Bang (Putter)</t>
  </si>
  <si>
    <t>SIBLING: Lamer &amp; Birdie</t>
  </si>
  <si>
    <t>talks A LOT. likes to touch other children especially at carpet. has a bit of a temper (complains and argues with others quite a bit). not very good at looking after his belongings.</t>
  </si>
  <si>
    <t>very boisterous. Has a strong language skills. Needs support in behaviour</t>
  </si>
  <si>
    <t>T1 Starter - Conversational (can be rough. cheeky but lovely. responds well to encouragement and praise)</t>
  </si>
  <si>
    <t>NANJO PROST</t>
  </si>
  <si>
    <t>Mina Violette (Mina)</t>
  </si>
  <si>
    <t>STAFF CHILD</t>
  </si>
  <si>
    <t>Staff child. Very bright, articulate and imaginative. Some self regulation/friendship issues.</t>
  </si>
  <si>
    <t>can get emotional and sensitive over simple things esp at the beginning of the year. Separation from parents during school events can be tricky. Nevertheless, a lovely and chatty girl to have in the class.</t>
  </si>
  <si>
    <t>T1 Starter - Conversational (can respond to questions using simple sentences); very friendly with everyone.</t>
  </si>
  <si>
    <t>LO</t>
  </si>
  <si>
    <t>An Minh (Merriann)</t>
  </si>
  <si>
    <t>Bright, creative child. Can be quite arkward socially but has made a lot of progress in this area. Lovely parents.</t>
  </si>
  <si>
    <t>very mature and clever girl. Parents are lovely</t>
  </si>
  <si>
    <t>T1 starter- Merrian uses EN well in class. She is confident and enjoys being with her friends and teachers. Loves talking about her family. VN Mum and Malysian Dad- both very lovely.</t>
  </si>
  <si>
    <t>Nu Hoang My (Daisy)</t>
  </si>
  <si>
    <t>Wellcom &amp; EAL. Kind, friendly girl. Parents away a lot. Got a new live in nanny in T3. Cried a lot in T1- became unsetled when her parents were away and pushed boundaries at school. Her emotional resilience has gone up a lot since then. May need extra TLC at the start. Started to speak in English in T3. Often given additional support in whole class learning.</t>
  </si>
  <si>
    <t>Lively and sweet. Lazy and easily distracted. EAL boarderline - English is fine but lazy speaker with slower progress. Will smugle contraband into school regularly! Keep an eye out!</t>
  </si>
  <si>
    <t>T1 starter Words. Very charismatic...very verbal in VN and made good progress in speaking Eng. Independently uses words but will repeat longer phrases when modelled. Grandma seems to do most of the child care. Friendly and very playful.</t>
  </si>
  <si>
    <t>JiYoo</t>
  </si>
  <si>
    <t>from EIS 2024 Aug, sibling applied to F2 Jion</t>
  </si>
  <si>
    <t>APSALYAMOVA</t>
  </si>
  <si>
    <t>Sofia</t>
  </si>
  <si>
    <t>Eaton House, very shy on testing day</t>
  </si>
  <si>
    <t>No Pork</t>
  </si>
  <si>
    <t>KO</t>
  </si>
  <si>
    <t>Daon</t>
  </si>
  <si>
    <t xml:space="preserve">ABCIS 2023 Aug </t>
  </si>
  <si>
    <t>EunWoo</t>
  </si>
  <si>
    <t>from AIS</t>
  </si>
  <si>
    <t>SeungMin (Andy)</t>
  </si>
  <si>
    <t>Poly kinder in Korea</t>
  </si>
  <si>
    <t>Mai Hung</t>
  </si>
  <si>
    <t xml:space="preserve">From a Vietnamese kindergarten. Little to no English. </t>
  </si>
  <si>
    <t>ATTWATTER</t>
  </si>
  <si>
    <t>Charlie An (Charlie)</t>
  </si>
  <si>
    <t>BVIS HCMC transfer</t>
  </si>
  <si>
    <t>Intussusception previously</t>
  </si>
  <si>
    <t>Class 1V: Jude Handscombe</t>
  </si>
  <si>
    <t>Minh Tran Anh (Henry)</t>
  </si>
  <si>
    <t>Quiet, lovely, gentle natured, polite, respectful, becoming increasingly confident, developed a couple of great friendships in class, you will need to develop a relationship with Henry quickly for him to be confident, Mum anxious of Henry getting sick from swimming but is much better these days EAL</t>
  </si>
  <si>
    <t>Quiet, EAL, understanding is growing but speaks very little at school. Uses a lot of gestures. Single word or short phrases when needs help. Gravitates to VN children and chatty with a couple of close friends. Attendence is very low 67%. Mum will keep him off for every sniffle.</t>
  </si>
  <si>
    <t>CHATTERJEE</t>
  </si>
  <si>
    <t>Coming from Aurora since April 2022</t>
  </si>
  <si>
    <t>Lovely, articulate, bright, able to learn, made great progress, funny, developed a small group of strong friendships, can be shy, scared of the school toilets (too big and dark), generally doesn't eat snack and has plain rice at lunchtime (parents trying to develop his palate)</t>
  </si>
  <si>
    <t>JAYANAND JAYASHREE</t>
  </si>
  <si>
    <t>Asrith Krisshmon (Asrith)</t>
  </si>
  <si>
    <t>Coming from India, native language Tamil</t>
  </si>
  <si>
    <t>Vegeterian ( + egg + dairy), but also chicken and seafood are okay. NO PORK NO BEEF</t>
  </si>
  <si>
    <t>Lovely lovely kid, has made some friends, loves transformers, dinosaurs and animal, entry point to school he was like F1, has made good progress across but still working towards across the board, needs reminders of instructions during tasks, POTENTIAL crier for start of year/after holidays, EAL LATENESS in the mornings.</t>
  </si>
  <si>
    <t>FENSKE</t>
  </si>
  <si>
    <t>Anh Ngoc (Alena)</t>
  </si>
  <si>
    <t>SIBLING: FENSKE Dominick F3B</t>
  </si>
  <si>
    <t>quiet lovely girl, love role-play &amp; creative, always tries her best, needs adult reassurance when unsure. supportive parents.</t>
  </si>
  <si>
    <t>lovely, creative, good progress with C&amp;L, SALT Monitor (Claudine will send you more info), friendly</t>
  </si>
  <si>
    <t>T2.2 starter - Sentences - Very lovely girl, active learner and a kind friend. A good guide friend to Irwinns. Plays very nicely with the group of girls. Speaks Vietnamese fluently but her English has made great progress, may sometimes be hard to understand. Dad and mum are very supportive.</t>
  </si>
  <si>
    <t>Dang Minh Hang (Hang)</t>
  </si>
  <si>
    <t>From local kindy, siblings in SC and JC, a bit shy</t>
  </si>
  <si>
    <t>V.fun,smiley girl, always tries her best. lovely supportive mum, very craetive &amp; loves sensory/messy play</t>
  </si>
  <si>
    <t>Gorgeous, funny and tries really hard. Boardline EAL - started with nothing, fantastic progress, so chatty!</t>
  </si>
  <si>
    <t>TRANG</t>
  </si>
  <si>
    <t>Man Nghi (Everly)</t>
  </si>
  <si>
    <t>Very quiet shy and timid. sometimes cries duirng transition times or going to phonics. really sweet. loves dancing.</t>
  </si>
  <si>
    <t>might cry when she can't express what she wants, very shy and takes time to respond to questions</t>
  </si>
  <si>
    <t>T2 Starter - Words/ Simple phrases – very shy; speaks very softly; will repeat what teachers say with encouragement.</t>
  </si>
  <si>
    <t>Hoang Chan Duyen (Suti)</t>
  </si>
  <si>
    <t>SIBLING: Sumi 1I &amp; Suri 5M</t>
  </si>
  <si>
    <t>Lovely girl, started with not much English but is getting better.</t>
  </si>
  <si>
    <t>lovely child, good behaviour, EAL</t>
  </si>
  <si>
    <t>T1 Starter - Words/ Simple phrases - started talking confidently T3</t>
  </si>
  <si>
    <t>BAEK</t>
  </si>
  <si>
    <t>Yulee</t>
  </si>
  <si>
    <t>Silbing: BAEK SeungWoo(Noah) Y3N</t>
  </si>
  <si>
    <t>Does struggle to regulate her emotions. lovely girl, but when she started she would sulk on the carpet as she didnt want to join in. this has stopped now although she does still get emotional during phonics simetimes.</t>
  </si>
  <si>
    <t>Eton House switcher, Sibling in BIS: BAEK Seungwoo (Noah) 3V</t>
  </si>
  <si>
    <t>Xuan Vuong (Nieu)</t>
  </si>
  <si>
    <t>SIBLING: NGUYEN Xuan Nhan (Nethan) 2N</t>
  </si>
  <si>
    <t>EAL. will try to speak in English when reminded. sometimes will make silly cchoices, but generally is showing more maturity.</t>
  </si>
  <si>
    <t>very cheeky, active, EAL, needs to be reminded to make good choices in the classroom</t>
  </si>
  <si>
    <t>T1 Starter - phrases - Very smiley boy but a shy speaker. Needs a lot of encouragement to respond when asked but understanding is good. Usually late and parents are difficult to get in touch with, often away.</t>
  </si>
  <si>
    <t>Greyson</t>
  </si>
  <si>
    <t>Sibling in F1, Parker. No issues.</t>
  </si>
  <si>
    <t>smart child. takes time to warm up to grown ups.</t>
  </si>
  <si>
    <t>Bright and sensible. A little shy but confident in routines and very independent. Parents are lovely but academic focused .</t>
  </si>
  <si>
    <t>Geon</t>
  </si>
  <si>
    <t>Lovely boy, very gentle, loves maths. Has made friends with Liam.</t>
  </si>
  <si>
    <t>Soft spoken but good English, happy boy, WT in building relationships, very young, a bit slow when doing things in the classroom</t>
  </si>
  <si>
    <t>T2 Starter – words/ Phrases</t>
  </si>
  <si>
    <t>THOM</t>
  </si>
  <si>
    <t>Aaron</t>
  </si>
  <si>
    <t>LS - behaviour, gross motor, focus &amp; self regualtion.Welcomm 1 below. Needs firm, clear instructions. "3,2,1, focus" Loves nature- especially crocodiles &amp; snakes. Not yet writing. Good reader.</t>
  </si>
  <si>
    <t>LS for attention, behaviour and independence. Needs a lot of adult intervention. Sweet, energetic and very curious. Staff child - family are very supportive. Struggles to listen and maintain attention but loves stories and will have great ideas in things like T4W. Poor fine motor, does not like to take part in table/creative tasks. Will find this progression tough in F3.</t>
  </si>
  <si>
    <t>T1 Starter - Conversational (can respond to questions using simple sentences); good friends with Erik.</t>
  </si>
  <si>
    <t>BARTOK</t>
  </si>
  <si>
    <t>Liam Ayden (Liam)</t>
  </si>
  <si>
    <t>STAFF CHILD / SIBLING: Isla F3</t>
  </si>
  <si>
    <t>Eczema on backs of knees, requires moisturizing after swimming</t>
  </si>
  <si>
    <t>Bright, good language, loves to cook in role-play. Shy at first but will warm up. Support for gross motor/writing</t>
  </si>
  <si>
    <t>Sweet boy who has grown a lot in confidence. Might be shy to start with but is starting to get cheekier. Imaginative and fun. Staff child to Jen in Admissions. Loves construction and physical play. Needs to build fine motor.</t>
  </si>
  <si>
    <t>T1 starter Short phrases altho can have a conversation when willing/interested. Shy and very sensitive but made good progress in PSED. Will often float around the room observing/daydreaming and often needs to be brought to activities to which he will then happily join in. Mum was anxious at the start of F1 but she has been so happy with how he has progressed.</t>
  </si>
  <si>
    <t>Lija</t>
  </si>
  <si>
    <t>Eaton House Switcher, Amari F1</t>
  </si>
  <si>
    <t>Joined BIS T3. Great character, lovely family. Energetic, v independent, creative. Good friends with Yulee from her old school. Good partner/influence to Aaron</t>
  </si>
  <si>
    <t>Tuong Vu Ny</t>
  </si>
  <si>
    <t>SIBLING: BUI Tuong Vu Nhi F2</t>
  </si>
  <si>
    <t>Delightful, kind friend with a lovely smile. Has a sister in Year above with similar name. Cried a lot in T1 upon arrival to school but stopped once she got in the classroom. Great friendship with Lara. Can gets upset if she thinks she has made a mistake or can't do something but this improved in T3.</t>
  </si>
  <si>
    <t>Sweet and fun. A little shy and emotional at times but so funny once she's settled.</t>
  </si>
  <si>
    <t>T1 starter Words. can sing songs in English and will repeat phrases well when modelled. Made good progress in T3 in regards to no longer continuously crying for an hour after drop off. Can now either separate happily or regulate herself within a few minutes. Might find the return to school tricky. Sister of Vu Nhi in F2 22/23.</t>
  </si>
  <si>
    <t>YEGANEH</t>
  </si>
  <si>
    <t>Lara</t>
  </si>
  <si>
    <t>ISHCMC switcher, sibling Arman Y5</t>
  </si>
  <si>
    <t>Quiet , kind girl. Great friends with Vu Ny. Potential leaver at end of T1. Worries about getting things wrong but her self confidence went up a lot in T3.</t>
  </si>
  <si>
    <t>GARATTI FORNI</t>
  </si>
  <si>
    <t>Paul Bruno Yves (Paul)</t>
  </si>
  <si>
    <t>Lively &amp; enthusiastic boy. Loves adult attention but needs to spend more time with his classmates to deepen his friendships. Has found phonics (reading &amp; writing) challenging but always tries his best. He needs strong boundaries. Mum is very supportive.</t>
  </si>
  <si>
    <t>DoYul</t>
  </si>
  <si>
    <t>LS screening, Korean speecy delay</t>
  </si>
  <si>
    <t>Thanh (Kenji)</t>
  </si>
  <si>
    <t>SaigonKids</t>
  </si>
  <si>
    <t>Minh Khoi (Tep)</t>
  </si>
  <si>
    <t xml:space="preserve">AIS switcher, brother VO Minh Triet (Tom) to join Y3 25/26. Lovely family. </t>
  </si>
  <si>
    <t>Allergic to green mussels</t>
  </si>
  <si>
    <t>Class 1N: Becky Knaggs (YGL)</t>
  </si>
  <si>
    <t>Le Hue Tien (Chuchi)</t>
  </si>
  <si>
    <t>DELIGHTFUL - cheery, helpful, friendly, was great with the new starter mid-year.</t>
  </si>
  <si>
    <t>cheerful and hard working</t>
  </si>
  <si>
    <t>T1 Starter - Phrases - Lovely girl, smiley, loves dancing, singing and reading books. Mum is very hands on with her. Quite sensitive at times, needs to be talked to gently when being told off or will cry.</t>
  </si>
  <si>
    <t>Hoang Hi</t>
  </si>
  <si>
    <t>SIBLING: PHAM Ly A 7H. AP1 Family</t>
  </si>
  <si>
    <t>QUIET, funny, MA across the curriculum, enjoys roleplaying and crafting, small group of strong friendships, you need to develop a relationship with him quickly, a potential crier/frozen like a statue at the beginning of year but hopefully shortlived LATENESS in the mornings</t>
  </si>
  <si>
    <t>Shy and quiet in general. Cried everyday until Christmas. Will likely find it hard to settle but has been positive about the idea of F3. Confidence has grown immensely in Term 3 and he is becoming quite cheeky. EAL boarderline as he has talked so little but his English is ok. Mum is lovely.</t>
  </si>
  <si>
    <t>Hoang Nhat Anh (Julia)</t>
  </si>
  <si>
    <t>ISHCMC switcher</t>
  </si>
  <si>
    <t>Quiet, creative, loves, messy play, sand etc... start of school she was like F1 age, has made so much progress in some areas since, has a couple of friends she enjoys playing with but will choose her own activity over friends, numberwork and phonics good progress, EYE CONTACT and looking at things an issue, spoke with Mum about this she said no problem with friends and family out of school maybe when she is nervous, eye contact with me has improved since she started but needs constant reminding to look, doesn't 'show' listening but when asked questions can answer and explain so deceptive EAL</t>
  </si>
  <si>
    <t>Hoang Hai Long (Leo)</t>
  </si>
  <si>
    <t>V.young, silly, LA but does try hard. Retention issues? Ls flagged. poor attendance doesn't help. But very fun!</t>
  </si>
  <si>
    <t>active, might test some boundaries, needs 1:1 during carpet sessions, no focus, attendance is low</t>
  </si>
  <si>
    <t>Cong Nhat Vuong (Dan)</t>
  </si>
  <si>
    <t>v.fun, hapy playing alone or with friends, can get overwhelemd &amp; holds emotions in, when mum goes away BIG emotions happen, so get mum to warn you</t>
  </si>
  <si>
    <t>Lovely, v. creative.Kinesetic learner, loves to 
explore. Can sometimes think he's not listening
but has absorbed learning and reflects in play.
Always able to express in Eng.</t>
  </si>
  <si>
    <t>T1 Starter - Sentences - Confident speaker, very happy child. Responds very well during circle time,kind and caring friend and very reliable. Afraid of swimming.</t>
  </si>
  <si>
    <t>Ryan Henry (Ryan)</t>
  </si>
  <si>
    <t>Dad US Consulate, Twin sister Aria F3V and younger sister Luna F1, amoxicilin allergy</t>
  </si>
  <si>
    <t>amoxicilin allergy</t>
  </si>
  <si>
    <t>Quiet boy, loner- does go into others play but pretty quickl ychanges, no strong friendships formed. Twin Aria (F3V) seeks her out in playground, VERY FORGETFUL- rubbish at looking after his belongings.</t>
  </si>
  <si>
    <t>Vu Mai Thy (Rieu)</t>
  </si>
  <si>
    <t>Lavelle, lovely, cousins Chuchu Chichi</t>
  </si>
  <si>
    <t>Quietly confident. always late as they live farther away. comes in very tired and takes a while for her to show she is fully engaged. EAL</t>
  </si>
  <si>
    <t>attendance is a bit low due to poor health, EAL, sensible, lovely</t>
  </si>
  <si>
    <t>Nguyen Hoang Ngan (Gao)</t>
  </si>
  <si>
    <t>Lovely girl, just gets on with it. dad is lovely</t>
  </si>
  <si>
    <t>Gorgeous, funny and tries really hard. T3 starter and been a lovely addition. Settled quick and is chatty. No EAL but parents don't speak English.</t>
  </si>
  <si>
    <t>WooJun</t>
  </si>
  <si>
    <t>Came off EAL T1. Broke his arm badly at school, showed amazing resilience. Parents did not turn up to hospital for a while &amp; this is indicative of their communication. Quite poor. Gorgeous kind boy but can get over excited. Needs to slow down.</t>
  </si>
  <si>
    <t>Lovely, bright boy. 
V enthisiastic.</t>
  </si>
  <si>
    <t>Rayul</t>
  </si>
  <si>
    <t>V. bright, speaking doesn't reflect her intellignece. Not EAL as understanding fine. Has needed support to build up friendships as can be critical of others/bossy.</t>
  </si>
  <si>
    <t>Very clever and has strong language skills. Can get self-centered at times and has difficulty at sharing and taking turns.</t>
  </si>
  <si>
    <t>T1 starter- uses simple sentences and can talk about anything and everything. She is an observer and will ask to know more about what is happening around her. In T1&amp;2, she needed a lot of reminding to use her gentle hands when in disagreement with friends (biting and hitting). A really lovely girl with lots of funny stories to tell.</t>
  </si>
  <si>
    <t>Man To (Perseus)</t>
  </si>
  <si>
    <t>JAN starter / SIBLING: Athena Y1</t>
  </si>
  <si>
    <t>Very enthusiastic to learn. SALT for 1 term- came off at the end of T2. Receives LS. Finds self regulation tricky as well as walking safely as easily distracted and doesn't look ahead.</t>
  </si>
  <si>
    <t>low self-regulation, might cry if his needs are not met.</t>
  </si>
  <si>
    <t>Term 2.2 starter - phrases - smiley active boy. May sometimes seem very playful and distracted during focus sessions but firm reminders, will listen and choose to follow instructions. Mum is made aware of some behaviour issues and is very supportive. Rides the bus to school.</t>
  </si>
  <si>
    <t>MADAN</t>
  </si>
  <si>
    <t>Teerth</t>
  </si>
  <si>
    <t>Bright, articulate child but slow in mannaging his belongings and needs to move quicker during transition times.</t>
  </si>
  <si>
    <t>T3 starter, low self management, talkative</t>
  </si>
  <si>
    <t>Mai Minh Khoi (Kiki)</t>
  </si>
  <si>
    <t>Switcher from SmartKids</t>
  </si>
  <si>
    <t>School name is Minh Khoi (Kiki no longer used) and this has been updated with Admissions. Is learning to write his name again due to change. Has really developed friendships this year. Very bright but phonics develoment has been challenging for him. Lovely, kind boy.</t>
  </si>
  <si>
    <t>lovely child, strong language</t>
  </si>
  <si>
    <t>GOTIS</t>
  </si>
  <si>
    <t>Joaquin Ishmael Rada (Joaquin)</t>
  </si>
  <si>
    <t>SIBLINGS Maryam and Inigo</t>
  </si>
  <si>
    <t>Wears Glasses. "His siblings in primary had Febrile convulsions when experiencing high fever. It runs in the family as my husband and I had it when we were their age. Joaquin has never encountered it even with fever reaching 41 degrees celsius."</t>
  </si>
  <si>
    <t>Fun lovely boy, friendly to all, Very creative, enjoys quieter actvities</t>
  </si>
  <si>
    <t>Staff child, good English, quiet, prefers solitary activities</t>
  </si>
  <si>
    <t>Minh Tri (Will)</t>
  </si>
  <si>
    <t>BVIS</t>
  </si>
  <si>
    <t>Nhat Lam Khue (Lia)</t>
  </si>
  <si>
    <t>Doyun</t>
  </si>
  <si>
    <t>AIS since 2024 Aug, Sibling in F2</t>
  </si>
  <si>
    <t>THOMAS</t>
  </si>
  <si>
    <t>Ember Idsara Priscilla (Ember)</t>
  </si>
  <si>
    <t>Dad works for Animal Doctors Intl</t>
  </si>
  <si>
    <t>Matteo Yusi (Matteo)</t>
  </si>
  <si>
    <t>BVIS, BVIS Staff child, Sibling Ava F1</t>
  </si>
  <si>
    <t>Augusta Sloane (Sloane)</t>
  </si>
  <si>
    <t>SaigonKids, Siblings Gavilan &amp; Oona</t>
  </si>
  <si>
    <t>On Physical Evaluation form: "She has been following with a haematologist about idiopathic thrombocytopenia -&gt; current condition: stable"</t>
  </si>
  <si>
    <t>MILLER</t>
  </si>
  <si>
    <t>Thien Vuong (Henryk)</t>
  </si>
  <si>
    <t>Saigon Kids transfer, lovely parents</t>
  </si>
  <si>
    <t>Class 1H: Louise Bennington-Little</t>
  </si>
  <si>
    <t>Nhi Uyen (Nhi)</t>
  </si>
  <si>
    <t>Quiet, shy, often anxious/nervous that presents as silent deer in headlights look (other adults think she is being rude and stubborn), very creative, confident with maths, LA phonics</t>
  </si>
  <si>
    <t>Bright, lively and lovely</t>
  </si>
  <si>
    <t>T2 starter- both parents are very concerned about her language and PSED. She uses short EN phrases but only when she is using choosing to talk to her friends and teachers. Easily gets upset over things e.g when a friend is not ready to share a toy she wants. When she is happy, she can play nicely and will engage with friends.</t>
  </si>
  <si>
    <t>DUARTE HO</t>
  </si>
  <si>
    <t>Yanira Alejandra (Yanira)</t>
  </si>
  <si>
    <t>LS agreement in place. First time at school. Must start on half day. Older parents. Difficulties setting and keeping to boundaries (also part of LS agreement between parents and school). Still working on consistent toileting (sometimes in nappies, sometimes not). Tiptoe walking (part of LS agreement is to have this reviewed by Dr if it continues).</t>
  </si>
  <si>
    <t>Creative, energetic, bouncy when excited, tiptoe walker and was diagnosed with flat-feet, social interactions and behaviour much improved, following ALL teacher instructions can be an issue, follows class teacher instructions more readily, needs firm boundaries</t>
  </si>
  <si>
    <t>she's a handful but fun to have. Receiving SALT due to her speech difficulty. Needs really firm boundaries. (Please see class teacher - Grace)</t>
  </si>
  <si>
    <t>Trung Kien (Kien)</t>
  </si>
  <si>
    <t>fun &amp; smiley boy, loves role-play and building, friends with everyone, SALT monitoring</t>
  </si>
  <si>
    <t>lovely child, EAL</t>
  </si>
  <si>
    <t>Phu Hung (Louis)</t>
  </si>
  <si>
    <t>Switcher from AIS</t>
  </si>
  <si>
    <t>SALT - lisp, V.young! can be stuborn and refuse to do tasks and will sit and not move or turn away, bulding relationships key. LOVESSSSSS dinosaurs.</t>
  </si>
  <si>
    <t>happy little boy. Needs a lot of support especially on language and self-care routine.</t>
  </si>
  <si>
    <t>Hoang Long (Bill)</t>
  </si>
  <si>
    <t>SIBLING NGUYEN Hoang Tin (Ben) F3</t>
  </si>
  <si>
    <t>fun but silly boy, great storytelling &amp; loves to build. needs firm boundaries</t>
  </si>
  <si>
    <t>very cheeky, active, EAL, SALT monitor, needs to be reminded of classroom rules &amp; expectations</t>
  </si>
  <si>
    <t>T1 starter- Bill is a lovely boy and enjoys using his EN words in class. He is very social and loves to be in the know about what's going on around him. Lovely parents too.</t>
  </si>
  <si>
    <t>TAKASE</t>
  </si>
  <si>
    <t>Nagisa</t>
  </si>
  <si>
    <t>Lovely girl, sometime quiet. enjoys the comapny of teachers and TAs.</t>
  </si>
  <si>
    <t>lovely girl, independent</t>
  </si>
  <si>
    <t>Gia Huy (Louis)</t>
  </si>
  <si>
    <t>SIBLING: PHAM Kha Han (Paris) 3M</t>
  </si>
  <si>
    <t>Made great progress this year, now has converstations, sponatanious comments. settled well and sits on the carpet and joins in. Lovely boy with very supportve parents. LS</t>
  </si>
  <si>
    <t>LS register. Psychiatrist diagnosis of ASD 
May'24. Receives SALT ouside school. 
Able to read. Does not interact with friends.
Can become overstimulated and scream or stim.
See LS and class teacher.</t>
  </si>
  <si>
    <t>T1 starter Words. Will surprise you by singing compile songs that he's learnt to himself clearly but not too keen on talking. Mum says he talks in Eng to his sister Paris (Y4 at the mo) at home. Just not that keen on talking to me! Can need a push to be independent for dressing.</t>
  </si>
  <si>
    <t>Phuc Anh Minh</t>
  </si>
  <si>
    <t>SIBLING VO Minh Gia Phuc F3</t>
  </si>
  <si>
    <t>Very quiet with teacers, maybe stubborn as doesnt answer questions or particuipate unless a choice/ consequence is mentioned. eg. I will wait for you to answer before you go and choose. mum thinks he has numerous health issues and sometimes misses weeks of swimming although this has gotten better.</t>
  </si>
  <si>
    <t>splash pool participation is poor - mum's always concerned about him getting 'sick' every after swimming. Progress in language is a bit gradual.</t>
  </si>
  <si>
    <t>T1 starter- Anh Minh is a lovely boy but very shy. He refused to talk in T1 and T2 but after consistent encourgement, he started respodning in EN using words and sometime phrases. Anh Minh is very reliant on TAs so we have asked them to speak to him only in EN. He is happy when engaged in play with friends but needing constant reminders to play along side them instead of following TAs</t>
  </si>
  <si>
    <t>LALLOUETTE</t>
  </si>
  <si>
    <t>Rose Nicole</t>
  </si>
  <si>
    <t>lovely girl, enjoys talking to adults but not as confident is social situations. She has a close friend Eli but trying to encourage Rose to play with oithers. mum has complained numerous times abour a rash that Rose has, thinks the school is causing it.</t>
  </si>
  <si>
    <t>very good communication skills, cheerful, likes to draw, a bit slow when doing things in the classroom</t>
  </si>
  <si>
    <t>T1 Starter on Half Days - Conversational - Speaks 3 languages (2 fluently - Cantonese and English) - Quite shy at times but when encouraged, will talk non stop to adults and friends she is comfortable with. Loves being read to and enjoys dress up and imaginative play. A lovely friend.</t>
  </si>
  <si>
    <t>FIDERMAKOVA</t>
  </si>
  <si>
    <t>Eliana Danielle (Eliana)</t>
  </si>
  <si>
    <t>Anne Hill since Jan 2022, sister Annabella Y1</t>
  </si>
  <si>
    <t>lovely girl, very young, struggles to sit still and remain attentive so just needs to be re-focused, sometimes blue tac helps. can be mischievious but tries her best and wants to do well.</t>
  </si>
  <si>
    <t>COLLEY</t>
  </si>
  <si>
    <t>Isabelle</t>
  </si>
  <si>
    <t xml:space="preserve">COP: 1.0 FTE from 4 Jan
STAFF CHILD: Will start on 0.5 FTE but 1.0 FTE
</t>
  </si>
  <si>
    <t>friendly. happy girl. not always confident; seeks reassurance lots.</t>
  </si>
  <si>
    <t>T1 Starter - Conversational - Brilliant speaker and very confident, a gem to have in class. Very inquisitive and likes telling stories from her experiences. Loves stories and volunteering for jobs. A lovely friend.</t>
  </si>
  <si>
    <t>Dan Vy (Victoria)</t>
  </si>
  <si>
    <t>can be sensitive. soft spoken girl usually. a bit shy sometimes. lovely, friendly character.</t>
  </si>
  <si>
    <t>Very talkative, friendly, WT in listening</t>
  </si>
  <si>
    <t>T1 Starter - Conversational (Very chatty and sweet. She easily gets scared of loud noises/new costumes or displays. Will cry for a short time and then she'll be fine.)</t>
  </si>
  <si>
    <t>Gi Gi</t>
  </si>
  <si>
    <t>sweet child. polite and good mannered.</t>
  </si>
  <si>
    <t>Sensible, very good English, WW in all areas</t>
  </si>
  <si>
    <t>T1 Starter - Conversational (Lovely and very sensible. Dad rarely checks his messages. Mum is always away on business trips 0</t>
  </si>
  <si>
    <t>LI</t>
  </si>
  <si>
    <t>Chen Yu (Eden)</t>
  </si>
  <si>
    <t>Cousin Bowen</t>
  </si>
  <si>
    <t>Bright, articulate child. Main focus has been on developing relationships with other children and he has worked on this successfully! Aunt usually picks him up.</t>
  </si>
  <si>
    <t>Good language, sensible during carpet time, can follow routines and instructions very well.</t>
  </si>
  <si>
    <t>YOON</t>
  </si>
  <si>
    <t>Ichan</t>
  </si>
  <si>
    <t>Kind, bright child. Took time to develop his self confidence- tearful in T1. EAL but he has langauge structure- just need to keep working on confidence.</t>
  </si>
  <si>
    <t>SeokYeon (Ryan)</t>
  </si>
  <si>
    <t>Cousin in school</t>
  </si>
  <si>
    <t>Bright, articulate boy. Has begun to make friends and initiate conversations. Needs strong boundaries- parents supported us with this &amp; it helped alot.</t>
  </si>
  <si>
    <t>JANG</t>
  </si>
  <si>
    <t>over protective, english center 2 tiems per week</t>
  </si>
  <si>
    <t>Gia Han (Candy)</t>
  </si>
  <si>
    <t>Vinschool, siblings (same dad) Suri (grad) and Henry (joining Y8)</t>
  </si>
  <si>
    <t>Clarice Thao An (Clarice)</t>
  </si>
  <si>
    <t>Lavelle, siblings Callin &amp; Christopher</t>
  </si>
  <si>
    <t>KOLB</t>
  </si>
  <si>
    <t>Zachary (Zach)</t>
  </si>
  <si>
    <t>Aurora, sibling Nathan Y4</t>
  </si>
  <si>
    <t>SiYul</t>
  </si>
  <si>
    <t>has younger sibling which will apply in Term 2 25/26. comiong from korea and first time in int's school</t>
  </si>
  <si>
    <t>Class 1C: Phoebe Arthur</t>
  </si>
  <si>
    <t>Yiqing</t>
  </si>
  <si>
    <t>SMART boy, very able across the board, reasonably social preferring smaller group play, you need to develop relationship with him for him to talk with you, has a great smile+laugh, TWIN BROTHER YINING</t>
  </si>
  <si>
    <t>good behaviour, good language</t>
  </si>
  <si>
    <t>BARKER</t>
  </si>
  <si>
    <t>Eli Lalrozuala (Eli)</t>
  </si>
  <si>
    <t>EARLY ENROLMENT 21/22/ SIBLING: Wesley Y1</t>
  </si>
  <si>
    <t>FANTASTIC kid, great attitude, wants to learn, fun, enthused, sociable, helpful, polite, happy to be in a group or independent, always follows the rules</t>
  </si>
  <si>
    <t>sensible and smart boy. Loves building and books. May need reminders about boundaries at times</t>
  </si>
  <si>
    <t>repeater- conversational language and is great when sharing stories about his interests. He is very sensible and loves playing with a range of children in class. Eli has such positive attitude towards learning and would often ask questions to know more about what's happening around him. He is very active especially in large play spaces and may need reminding to be gentle when he is being too rough with friends. He has built a very good relationship with Idris and they play so nicely together.</t>
  </si>
  <si>
    <t>Erik Khang</t>
  </si>
  <si>
    <t>EARLY ENROLMENT 21/22</t>
  </si>
  <si>
    <t>Great energy and enthusiasm, able across the curriculum, a love for superheroes and now minecraft, very creative, loves crafting, loves his younger sister Freya, independent in choosing what he wants to do rather than finding friends, was warned about BIG emotional outbursts but only witnessed once when sister stayed at home sick, he can be silly without clear expectations</t>
  </si>
  <si>
    <t>Cheeky and energetic. Can be stubborn and defiant. Fluent speaker. Lovely family. Both VN and Norwegian at home but English is the common family language.</t>
  </si>
  <si>
    <t>EE- conversational. Very good friends with Aaron. Loves to play with anything in the classroom. Loves to play the ukulele to sing the good morning song.</t>
  </si>
  <si>
    <t>Rael</t>
  </si>
  <si>
    <t>sibling in 2V, JuHwan, changed school 2 times alredy, currently in AIS</t>
  </si>
  <si>
    <t>Strong willed, confident girl- can be bossy, loves role-play. V.good listener and follows instructions.</t>
  </si>
  <si>
    <t>smart but may be bossy at times</t>
  </si>
  <si>
    <t>SILLITOE</t>
  </si>
  <si>
    <t>Linh Anh (Linh)</t>
  </si>
  <si>
    <t>SIBLING: Chloe in Y2 STAFF CHILD</t>
  </si>
  <si>
    <t>Pocket Rocket! V.loud &amp; bossy, needs reminding to listen to friends. Great at role-play &amp; craeting--&gt; very imaginative</t>
  </si>
  <si>
    <t>Fluent speaker. Loud, bossy little pocket rocket! Very confident. Never in the right place because she is too busy telling others what they should be doing! Very sweet and funny.</t>
  </si>
  <si>
    <t>T1 Starter - Conversational (Lovely. Very chatty. Has a strong personality. She knows what he wants)</t>
  </si>
  <si>
    <t>Yiling</t>
  </si>
  <si>
    <t>ISHCMC</t>
  </si>
  <si>
    <t>strong character. doesnt always listen especially when it's tidy up time (will continue doing what she's doing). might scowl at friends when she doesn't like something.</t>
  </si>
  <si>
    <t>can be feisty at times especially when another child does something to her that she doesn't like. No English when she started after TET. Biting and hitting incidents reported but could be because she can't verbalise herself. EAL (Chinese)</t>
  </si>
  <si>
    <t>Nuno</t>
  </si>
  <si>
    <t>Sibling in F2 - Amelia / Awaiting FAM</t>
  </si>
  <si>
    <t>friendly and super playful. will follow teacher instructions, but sometimes make silly choices when playing with friends. not very good at looking after his belongings.</t>
  </si>
  <si>
    <t>Funny, imaginative and energetic. Easily influenced and can be silly. Mum and Dad are good at reinforcing at home if you let them know when he's having a period of getting off track with behaviour. Great language.</t>
  </si>
  <si>
    <t>T3 Starter Conversational language. Great addition to the class! Good language skills, independent, plays well. Sister of Amelia who joined F2 recently.</t>
  </si>
  <si>
    <t>Nguyen Nam Phuong (Phuong)</t>
  </si>
  <si>
    <t>Eyes on attendance</t>
  </si>
  <si>
    <t>EAL. speaks mainly in Vietnamese. sweet girl who sometimes pretends she's a cat (she meows in response). very creative, likes junk modeling.</t>
  </si>
  <si>
    <t>CRISTOBAL</t>
  </si>
  <si>
    <t>Kian Isaac (Kian)</t>
  </si>
  <si>
    <t>Coming from HK local school, brother Noah Y2 (no EAL)</t>
  </si>
  <si>
    <t>quietly confident. takes time to warm up to others.</t>
  </si>
  <si>
    <t>Sibling Noah Y2</t>
  </si>
  <si>
    <t>Ngoc An Di (Sun)</t>
  </si>
  <si>
    <t>Great talker, lovely kind nature. Sometimes lacks confidence. Very creative, good friends with Kailyn.</t>
  </si>
  <si>
    <t>Repeated F1 - Conversational - Many Food allergies but she is aware of them (seafood, beef, chicken, cow's milk so no cakes) Brilliant speaker, very friendly and independent. Loves imaginative play, very willing to learn. Draws very well.</t>
  </si>
  <si>
    <t>Gia Hy (Travis)</t>
  </si>
  <si>
    <t>Offered for F1 but wanted to delay till F2 due to child not yet speaking</t>
  </si>
  <si>
    <t>SALT/EAL Sp &amp; L with Mr Quan, mainly for pronunciation. Sweet boy, can lack confidence &amp; cry. But much less so now.</t>
  </si>
  <si>
    <t>THINH</t>
  </si>
  <si>
    <t>Phuc Trong (Niki)</t>
  </si>
  <si>
    <t>EAL, has struggled with phonics. Otherwise bright &amp; good problem solver. Excellent drawer/fine motor skills. Mum needs support to stay connected to school. Will be split from good friend Ben.</t>
  </si>
  <si>
    <t>Tardiness - needs to be looked at and followed up with mum. Progress in language is slow. Mum had an issue with her son being 'bullied' by a particular boy in term 1 and wanted to move his son to a different class. Has apprehension to let him join splash pool sessions because of him getting sick.</t>
  </si>
  <si>
    <t>T1 starter- Niki is very quiet but have started responding in EN when being spoken too. He has limited vocabulary but when spoken to in EN in familiar context he will respond correctly e.g. snack time. He is most happy in large play spaces when he is being active e.g. soft play and garden. He has good fine motor skills and enjoys busy finge activities. Niki has often been coming in late to school. Mum has been reminded several times about this and this has improved a bit this term.</t>
  </si>
  <si>
    <t>KANG</t>
  </si>
  <si>
    <t>Linh Gia (Kailyn)</t>
  </si>
  <si>
    <t>Bright, creative, chatty, mature. Good friends with Sun. Is going to be a big sister,has been a little anxious about this.</t>
  </si>
  <si>
    <t>OMIYA</t>
  </si>
  <si>
    <t>Mirai</t>
  </si>
  <si>
    <t>Good sense of fun! EAL. Dad has had lots of questions re: language development. On school bus and mum doesn't speak much English, so it was tricky to develop a relationship initially- worth trying to get both parents in at the same time at the beginning of the year. Mirai-began engaging more at end of T2. Good friends with SooYeon. We have worked on core skills this year as she finds it hard to sit on the mat comfortably and this has been discussed with parents.</t>
  </si>
  <si>
    <t>CHUN</t>
  </si>
  <si>
    <t>SooYeon</t>
  </si>
  <si>
    <t>Korean kinder only</t>
  </si>
  <si>
    <t>EAL. Good friends with Mirai. Bright and playful. Ocasionally gets upset &amp; won't share her feelings but cries a lot.</t>
  </si>
  <si>
    <t>Dohu</t>
  </si>
  <si>
    <t>live boy, from English kinder in Korea</t>
  </si>
  <si>
    <t>OK</t>
  </si>
  <si>
    <t>DoYoon</t>
  </si>
  <si>
    <t>CHAU</t>
  </si>
  <si>
    <t>Olivia Huynh (Olivia)</t>
  </si>
  <si>
    <t>Anne Hill, very confident</t>
  </si>
  <si>
    <t>Pham Gia Minh (Minh)</t>
  </si>
  <si>
    <t>SALT screening on arrival. SmartKids switcher</t>
  </si>
  <si>
    <t>Y Thien</t>
  </si>
  <si>
    <t>ISSP</t>
  </si>
  <si>
    <t>Class 1M: Ellie Woolley</t>
  </si>
  <si>
    <t>Thao Nguyen Anh (Cherry)</t>
  </si>
  <si>
    <t>SIBLING: LE Duc Hung Anh (Tommy) F2V</t>
  </si>
  <si>
    <t>Quiet, social, creative, need to develop a relationship for her to feel confident,</t>
  </si>
  <si>
    <t>attendance is poor due to sickness. Timid personality affects her ability to express herself. Lovely mum.</t>
  </si>
  <si>
    <t>EE- very shy. Words/ Simple phrases - T1 was becoming chatty but often off sick. T2 she came to school more often and answers questions more confidently.</t>
  </si>
  <si>
    <t>Ho Thao Uyen (Grace)</t>
  </si>
  <si>
    <t>SaigonKids, very potential</t>
  </si>
  <si>
    <t>Lovely, bright, able, creative, sociable, enjoys crafting and roleplay, issues after holidays - ANXIETY over food and toilets and terrified to come to school in the morning ASC Saskia worked with Mum, no Dad in the family situation</t>
  </si>
  <si>
    <t>soft spoken but good English, quiet, tendency to rely on teacher esp on T1</t>
  </si>
  <si>
    <t>NGO</t>
  </si>
  <si>
    <t>Nhien Dieu (Nhien)</t>
  </si>
  <si>
    <t>Sakura Montessori</t>
  </si>
  <si>
    <t>Very bright, independent, creative, able across the curriculum, a wide circle of friends and willing to engage with anyone during tasks,</t>
  </si>
  <si>
    <t>Sensible, very good English, a bit sensitive (will cry because of a small scratch or itch)</t>
  </si>
  <si>
    <t>Van Duc (Turi)</t>
  </si>
  <si>
    <t>Lovely child / family. Was supposed to join F1 last year, spent year in NL getting citizenship.</t>
  </si>
  <si>
    <t>Concerns around all of his play revolving around guns, violence and other weapons.</t>
  </si>
  <si>
    <t>might test some boundaries, struggle to understand what others needs/ wants</t>
  </si>
  <si>
    <t>DE SILVA</t>
  </si>
  <si>
    <t>Lokuge Kiyan Dakshitha (Kiyan)</t>
  </si>
  <si>
    <t>Happy and excitable, love;ly boy. Checked with Jade regarding speech but no worries.</t>
  </si>
  <si>
    <t>lovely child, good behaviour</t>
  </si>
  <si>
    <t>T2 Starter Babbling with a few words. Total sweetheart and very endearing. Very young in year group. Started to become interested in playing with others.Loves a hug.</t>
  </si>
  <si>
    <t>Yining</t>
  </si>
  <si>
    <t>struggled with impulses when he started in f3 but is better reglating his emotions now. Doesnt like to loose or be last. loves maths. sometimes complians to parents regarding not wanting to swim or cold lunches but was sorted out.</t>
  </si>
  <si>
    <t>developing behaviour (competitive), good language</t>
  </si>
  <si>
    <t>SUPER chatty. knowledgeable and loves to share. occasionally have trouble being second best.</t>
  </si>
  <si>
    <t>Lively and bright.
Can sometimes take time to recover if
things go wrong.</t>
  </si>
  <si>
    <t>T2 Starter Words. When he started was a snatcher, basher and biter but had never been in a setting before. Now much better.Parents were very supportive. He is good fun and has an excellent memory, especially for staff names!</t>
  </si>
  <si>
    <t>Hyunjun</t>
  </si>
  <si>
    <t>Koren- Enlgish bilingual school. sibling in 2S YunChan, mum will be CCA provider</t>
  </si>
  <si>
    <t>intelligent child. super eager learner. always wants to do right (worries when he doesn't get something correct). gets on well with others.</t>
  </si>
  <si>
    <t>sensible and smart boy. Strong language but can be difficult to understoond (already flagged to SALT)</t>
  </si>
  <si>
    <t>Anh Thu (Sophie)</t>
  </si>
  <si>
    <t>SIBLING: Truong Minh 1S</t>
  </si>
  <si>
    <t>sensitive child. can be quiet, can be loud (depends who she is with). takes time to warm up to grown ups. might just cry or go silent when something is not right.</t>
  </si>
  <si>
    <t>Aria Lorraine (Aria)</t>
  </si>
  <si>
    <t>Dad US Consulate, Twin brother Ryan F3I and younger sister Luna F1, amoxicilin allergy</t>
  </si>
  <si>
    <t>takes time to warm up to grown ups. can be quiet. twins with Ryan F3I.</t>
  </si>
  <si>
    <t>Hieu Minh (MinMin)</t>
  </si>
  <si>
    <t>SIBLING: LE Kha Vy Y2</t>
  </si>
  <si>
    <t>SALT/LS/EAL Welcomm 2/3 levels behind. Sp&amp;L from Mr Quan in class. This should continue next year, parents have agreed. Chooses mostly lone play but can play alongside others on ocassions. Language is limited. Took a while to develop realtionships with teachers. Loves sensory play, still puts things in mouth sometimes. Is a gentle boy &amp; knows what he likes/doesn't like. Will say 'no' and 'yes' clearly to this.</t>
  </si>
  <si>
    <t>needs lots of 1:1, beginning to communicate what he needs/ wants but struggles to access lesson or activity</t>
  </si>
  <si>
    <t>T1 Starter - Words/ Simple phrases - started talking T3 (Grandma is very protective of him. Mum and Dad are worried that he may be on the spectrum but he's one of the youngest in class so too early to tell. He has made progress in CL and PD. PSED - still cries easily and can't express his feelings yet.)</t>
  </si>
  <si>
    <t>Duc Bao Khang (Voi)</t>
  </si>
  <si>
    <t>AIS, lovely, dad is pilot so might work away</t>
  </si>
  <si>
    <t>EAL - not made relationships with teachers. V shy. Can make poor choices, get others in toruble. V immature.</t>
  </si>
  <si>
    <t>LIN</t>
  </si>
  <si>
    <t>Che-Li (Jerred)</t>
  </si>
  <si>
    <t>Allergies, dietary restrictions, noted on iSams. No other issues,</t>
  </si>
  <si>
    <t>G6PD DEFICENCY</t>
  </si>
  <si>
    <t>EAL - bright, lovely, kind, still shy to talk in large groups. Loves building construction.</t>
  </si>
  <si>
    <t>lovely boy, EAL but good progress in speaking</t>
  </si>
  <si>
    <t>LENH</t>
  </si>
  <si>
    <t>Gia Minh (Simon)</t>
  </si>
  <si>
    <t>Quiet and can lack confidence to speak but is capable. Came off EAL at the end of T1. Cpoms. Can test boundaries on occasion.</t>
  </si>
  <si>
    <t>active, might test some boundaries</t>
  </si>
  <si>
    <t>T1 Starter - Conversational (can respond to questions using phrases or simple sentences)</t>
  </si>
  <si>
    <t>Thanh Ha (Sam)</t>
  </si>
  <si>
    <t>EAL/Wellcomm. Has just started speaking in English spontaneously in T3. Speech can be unclear but has been assessed and due to 1st langauge inteference. Often given additional adult support on mat to access whole class learning.</t>
  </si>
  <si>
    <t>Minh Long (Mickey)</t>
  </si>
  <si>
    <t>Lovely boy. EAL. Lacks independence and slow to manage himself &amp; belongings- have spoken to parents and nanny but to no avail. Looked after by grandparents at home. Communication with home has been challenging this year and we have had several meetings. Has found developing friendships tricky. SWimming attendance an issue at times- see Cpoms. Swimming attendance an issue at beginning of year but resolved after meetings.</t>
  </si>
  <si>
    <t>Started in Term 2. Good boy, eager to please.
Fussy mum who doesn't come to school often.</t>
  </si>
  <si>
    <t>SILVA</t>
  </si>
  <si>
    <t>Kiara Marie (Kiara)</t>
  </si>
  <si>
    <t>STAFF CHILD - EARLY ENROLMENT 21/22</t>
  </si>
  <si>
    <t>Fun, articulate, bright child. Very creative and loves dancing. Strong reading &amp; writing skills.</t>
  </si>
  <si>
    <t>Staff child, friendly, very good communication skills, sensible, sometimes needs to be reminded to listen</t>
  </si>
  <si>
    <t>EE Conversational language Excellent language and understanding. Friendship with Emi. Loves imaginative play and dressing up</t>
  </si>
  <si>
    <t>Pham Khanh Diep (Khanh Diep)</t>
  </si>
  <si>
    <t>Ann</t>
  </si>
  <si>
    <t>JEONG</t>
  </si>
  <si>
    <t>Yena</t>
  </si>
  <si>
    <t>EIS 2024 Aug sibling will appy in 26/27</t>
  </si>
  <si>
    <t>Milla Kim (Milla)</t>
  </si>
  <si>
    <t>AIS, younger brother Max F3, dad German mum South Korean, lovely parents</t>
  </si>
  <si>
    <t>PATKIE</t>
  </si>
  <si>
    <t>Anay Upendra (Anay)</t>
  </si>
  <si>
    <t>Sibling Y6, relocating from India</t>
  </si>
  <si>
    <t>No Beef / No Pork</t>
  </si>
  <si>
    <t xml:space="preserve">New Admitted / Offered / </t>
  </si>
  <si>
    <t>NGAN</t>
  </si>
  <si>
    <t>Ryan</t>
  </si>
  <si>
    <t>BSB Sanlitun NAE TF</t>
  </si>
  <si>
    <t>Kaia</t>
  </si>
  <si>
    <t>Relocating from USA, Genevive Y3</t>
  </si>
  <si>
    <t>new</t>
  </si>
  <si>
    <t>Tuyet Ngoc (Katie)</t>
  </si>
  <si>
    <t>Selective mute? bad teeth, can be v.hard to engage when sh eis not interested, and is more an observer during play to begin with.</t>
  </si>
  <si>
    <t>Space cadet but sweet. EAL and gravitates to VN children. T2 starter. Started with no English and is progressing well for a short time but still just words and phrases. Poor listening so needs a lot of reminders.</t>
  </si>
  <si>
    <t>Phuong Y (Vivienne)</t>
  </si>
  <si>
    <t>SIBLING: Bonny Y12 &amp; Katelyn Y9</t>
  </si>
  <si>
    <t>Lovely girl, strugles with attention on the carpet.</t>
  </si>
  <si>
    <t>very chatty but can be demanding towards her peers. Struggles with focus and attention.</t>
  </si>
  <si>
    <t>YEE</t>
  </si>
  <si>
    <t>Celina Nari (Celina)</t>
  </si>
  <si>
    <t>SIBLING: YEE Vivian 2S</t>
  </si>
  <si>
    <t>Very bright, physically active, occasionally 'clumsy' lacking spacial areness. Loves books, fluent chapter reader. Good friends with Jacey.</t>
  </si>
  <si>
    <t>T1 starter Conversational language</t>
  </si>
  <si>
    <t>Thai Nam</t>
  </si>
  <si>
    <t>LS. EAL. SALT. likes to touch others when on the carpet. sometimes make noises randomly.</t>
  </si>
  <si>
    <t>beginning to communicate, likes to play with other children, needs 1:1 to remind him classroom expectations</t>
  </si>
  <si>
    <t>T1 Starter - Babbling/Words when he wants to speak - Flagged for LS - Teacher to be aware of family set up. Please speak to me (Christine)</t>
  </si>
  <si>
    <t>Ching Yin (Jacey)</t>
  </si>
  <si>
    <t>Moving from HK.</t>
  </si>
  <si>
    <t>Came off EAl T1. flagged this year with LS &amp; extra PTSC for behaviour - sharing/taking turns. Still very egocentric &amp; takes things literally. Good freinds with Celina who is good influence.</t>
  </si>
  <si>
    <t>Delightful and v lively. Gets excited easily.
Started Term 2 with no Eng. 
Now able to communicate effectively in Eng.
Can cry easily and not use words.</t>
  </si>
  <si>
    <t>172954406933</t>
  </si>
  <si>
    <t>Ngoc Minh Khue (Lily)</t>
  </si>
  <si>
    <t>VERY chatty girl. ALWAYS wanting to know what is going on (eavesdropping grown up's conversations). friendly. helpful. very curious.</t>
  </si>
  <si>
    <t>smart and always ask questions</t>
  </si>
  <si>
    <t>T1 starter- Lily is clever and funny. She has good conversational skill and easily switches from EN to VN and vice versa when playing with friends. Lily is tactlile and loves touching her friends ' face which may result in other getting angry. She has formed a good relationship with Rayul and Merriann and is also happy to play with a range of children in class. Lily is caring and often looks out for the younger children in the unit. She is sensible but sometimes may need reminding when</t>
  </si>
  <si>
    <t>No-Go Photo List</t>
  </si>
  <si>
    <t>Previous 
Class</t>
  </si>
  <si>
    <t>Comment 2021/2022</t>
  </si>
  <si>
    <t>Comments 2020/2021</t>
  </si>
  <si>
    <t>Comments 2019/2020</t>
  </si>
  <si>
    <t>Comments Anything which may be of use to following teacher: Parent disclosures, Behavioural issues, etc.</t>
  </si>
  <si>
    <t>Class 2B: Juliette Petrie (YGL)</t>
  </si>
  <si>
    <t>163952284740</t>
  </si>
  <si>
    <t>008264</t>
  </si>
  <si>
    <t>Tuan Phong (Lucas)</t>
  </si>
  <si>
    <t>Sibling offered DAO Duc Huy (Win) F1</t>
  </si>
  <si>
    <t>Lovely. Kind. A joy to teach. Lacks confidence in his own abilities.</t>
  </si>
  <si>
    <t>Lovely. Keen learner. Occasionally silly.</t>
  </si>
  <si>
    <t>Lovely boy. very enthusiastic during carpet times. Smart. Likes to do the right thing. Does not like to be told if he has done something wrong. (See me for more info)</t>
  </si>
  <si>
    <t>112223433789</t>
  </si>
  <si>
    <t>007732</t>
  </si>
  <si>
    <t>Dang Khoi (Harry)</t>
  </si>
  <si>
    <t>18-Ap-2022</t>
  </si>
  <si>
    <t>SIBLING: Karol Y2B and Teresa F3H</t>
  </si>
  <si>
    <t>Lovely, happy boy. Very immature for his age. Can struggle to solve everyday problems and can throw tantrums if he doesn't get his own way. these have become rare though.</t>
  </si>
  <si>
    <t>LS/EAL and will start SALT with Jade in Year 1. Needs a lot of support and is anxious about Year 1. Preferes to hold a pencil with a fist grip but will adjust when told to a developing tripod grip.</t>
  </si>
  <si>
    <t>See class teacher</t>
  </si>
  <si>
    <t>T3 starter; very charming boy, loves a cuddle</t>
  </si>
  <si>
    <t>093315129473</t>
  </si>
  <si>
    <t>007484</t>
  </si>
  <si>
    <t>Quang Vinh</t>
  </si>
  <si>
    <t>can be bossy, very strong opinions but can be very sweet. doesn't love writing, maths is stronger. strong boundaries needed</t>
  </si>
  <si>
    <t>V. boistrous. Chatty. Good vocab. Strong boundaries.</t>
  </si>
  <si>
    <t>Really chatty but can be overly boisterous sometimes.</t>
  </si>
  <si>
    <t>113144076841</t>
  </si>
  <si>
    <t>008751</t>
  </si>
  <si>
    <t>JunSeo</t>
  </si>
  <si>
    <t>Silbing in Year 7, Year 5</t>
  </si>
  <si>
    <t>gets distracted easy, always tired, falling asleep on the carpet etc, but lovely</t>
  </si>
  <si>
    <t>094012718159</t>
  </si>
  <si>
    <t>009052</t>
  </si>
  <si>
    <t>Sua</t>
  </si>
  <si>
    <t>Ann Hill 2023 Oct</t>
  </si>
  <si>
    <t>just lovely, does love to be at the front so will push etc for this, but fine overall</t>
  </si>
  <si>
    <t>164018026961</t>
  </si>
  <si>
    <t>008451</t>
  </si>
  <si>
    <t>TRAEMANN</t>
  </si>
  <si>
    <t>Amelie Rosa (Amelie)</t>
  </si>
  <si>
    <t>Sister Anna Y6</t>
  </si>
  <si>
    <t>Made loads of progress in her confidence. Weaker in Phonics and Maths but made steady progress. Lovely.</t>
  </si>
  <si>
    <t>New T2 starter. Very shy (almost selective mute when arrives)</t>
  </si>
  <si>
    <t>094834925879</t>
  </si>
  <si>
    <t>007801</t>
  </si>
  <si>
    <t>Jaeyi (Jay)</t>
  </si>
  <si>
    <t>in Korean kindy here in HCMC</t>
  </si>
  <si>
    <t>Delightful. Hard working, sweet.</t>
  </si>
  <si>
    <t>Jay has worked really hard wih her language this year but was on EAL.</t>
  </si>
  <si>
    <t>language has improved - very clingy to mum</t>
  </si>
  <si>
    <t>very shy but understands simple instructions and questions in EN. She loves mark making and arts and crafts. Often makes a card for her mum and dad.</t>
  </si>
  <si>
    <t>165608122251</t>
  </si>
  <si>
    <t>008197</t>
  </si>
  <si>
    <t>Hoang Ai Vy</t>
  </si>
  <si>
    <t>Huge progress socially this year! SALT assessment hopefully as weak academically</t>
  </si>
  <si>
    <t>AiVy is still very upset as she comes into school. I have recently been meeting her at the gate to support Mum as AiVy is not happy to say goodbye. AiVy has found phonics difficult and has recieved additional support. LS is imvolved. More play experiences would support her. Other children are babying her a little when she is tearful and she responds to this by becoming clingy to them. She finds it very difficult if the friend that she wants to play with wants to play with someone else.</t>
  </si>
  <si>
    <t>LS and EAL. English is better than Vietnamese. Took a long time to settle. V young and had not been outside of home at all before F2. Massive development through F2.</t>
  </si>
  <si>
    <t>112202760559</t>
  </si>
  <si>
    <t>008179</t>
  </si>
  <si>
    <t>Yan An (Alexa)</t>
  </si>
  <si>
    <t>SIBLING Phoebe F1</t>
  </si>
  <si>
    <t>very lovely and imaginiative. Loves drawing and will create all day. Gained so much confidence in her writing ability this year.</t>
  </si>
  <si>
    <t>Super lovely and great enthusiastic energy. Great singer! Very inquisitive, will ask you lots of questions. Appers super confident but actually lacks this underneath with academic work. Use lots of praise. Keep an eye on maybe hidden learning needs??</t>
  </si>
  <si>
    <t>Good English, quiet and loves the creative area, artistic</t>
  </si>
  <si>
    <t>155918882332</t>
  </si>
  <si>
    <t>008249</t>
  </si>
  <si>
    <t>Minh Khai (Khai)</t>
  </si>
  <si>
    <t>Switcher in from AIS</t>
  </si>
  <si>
    <t>Loves maths. V Loud with friends, V quiet talking to teacher. Can be boistress and silly.</t>
  </si>
  <si>
    <t>EAL, very sweet. loves maths</t>
  </si>
  <si>
    <t>EAL, enthusiastic and polite</t>
  </si>
  <si>
    <t>152823592088</t>
  </si>
  <si>
    <t>008309</t>
  </si>
  <si>
    <t>YOUSSEF KAMAL</t>
  </si>
  <si>
    <t>Tia Mostafa Mahmoud (Tia)</t>
  </si>
  <si>
    <t>So much growth this year in the way she treats and speaks to her friends. Mum i svery helpful. Math interventions to support.</t>
  </si>
  <si>
    <t>Can sometimes make silly impulse choices, can mess around with friends. Mums very involved, Tia benefits from extra intervenions for maths.</t>
  </si>
  <si>
    <t>Lovely girl. Started in term 2 and settled easily. Is very confident with most things, but very shy about making new friends. Can be quite demanding of friends and needs support to find her own resources.</t>
  </si>
  <si>
    <t>152808407193</t>
  </si>
  <si>
    <t>009096</t>
  </si>
  <si>
    <t>ELKIN</t>
  </si>
  <si>
    <t>Finnegan Vo (Finn)</t>
  </si>
  <si>
    <t>Saigon Kids since Jan 2021, parents good friends with Olly JNR. Reqq. VN lang and VN culture in VN</t>
  </si>
  <si>
    <t>Lovely boy , great social skills and manners. Lacks concentration and enthusiasm to learn. Needs support in English and Maths. Currently having 3 x intervention a week with LS for maths. Parents are very involved.</t>
  </si>
  <si>
    <t>081419980068</t>
  </si>
  <si>
    <t>007304</t>
  </si>
  <si>
    <t>Lena</t>
  </si>
  <si>
    <t>early ennrolment/FTOTS</t>
  </si>
  <si>
    <t>Great fun. Very creative. Lots of progress in writing made in Term 3. Can be easily distracted by others and enjoys being part of the fun.</t>
  </si>
  <si>
    <t>Loves to chat!!! Very socialable and is always creating</t>
  </si>
  <si>
    <t>Lively, excellent Eng vocab. Lovely</t>
  </si>
  <si>
    <t>Confident, enthusiastic and friendly girl who has so much to offer - will sometimes need reminding to share</t>
  </si>
  <si>
    <t>121206847316</t>
  </si>
  <si>
    <t>007656</t>
  </si>
  <si>
    <t>WILLS</t>
  </si>
  <si>
    <t>Tristan Roland Xing (Tristan)</t>
  </si>
  <si>
    <t>Gareth Wills/ SIBLING IN SCHOOL</t>
  </si>
  <si>
    <t>Larger than life character. Can be boisterous, easily distracted and distracting.</t>
  </si>
  <si>
    <t>Great fun, loves a joke. Needs reminding of his sensible indoor play as can get v.silly with his friends.</t>
  </si>
  <si>
    <t>Lively and great fun. Good vocab. Great improvement in listening through year.</t>
  </si>
  <si>
    <t>Cheerful and energetic boy - please see me</t>
  </si>
  <si>
    <t>Was due to start Ftots Term 1 2020 but was out of the country all year.</t>
  </si>
  <si>
    <t>163854377669</t>
  </si>
  <si>
    <t>007944</t>
  </si>
  <si>
    <t>TSAI</t>
  </si>
  <si>
    <t>Ping-Jen</t>
  </si>
  <si>
    <t>SIBLING Ping Han &amp; Ping Hua twins Y2</t>
  </si>
  <si>
    <t>Sparky, fun and keen to please. A wonderful imagination and made great progress. Mum is parent rep. Has twin brothers ging into Y5</t>
  </si>
  <si>
    <t>Lovely girl and very able.</t>
  </si>
  <si>
    <t>clever and happy</t>
  </si>
  <si>
    <t>090202416192</t>
  </si>
  <si>
    <t>009034</t>
  </si>
  <si>
    <t>Trong Nhan (Bonu)</t>
  </si>
  <si>
    <t>Little Em's switcher</t>
  </si>
  <si>
    <t>Quirky, loveble and kind.</t>
  </si>
  <si>
    <t>153412082296</t>
  </si>
  <si>
    <t>009149</t>
  </si>
  <si>
    <t>ATKINSON</t>
  </si>
  <si>
    <t>Felix Daniel (Felix)</t>
  </si>
  <si>
    <t>Felix struggled with saying the sounds sh" and "ch" so he received a little bit of in-school speech and language therapy."</t>
  </si>
  <si>
    <t>Great general knowledge! Very smart - sometimes needs nudging to apply himself.</t>
  </si>
  <si>
    <t>114324686748</t>
  </si>
  <si>
    <t>007295</t>
  </si>
  <si>
    <t>LOTZ</t>
  </si>
  <si>
    <t>Elise</t>
  </si>
  <si>
    <t>SIBLING Theodore. EARLY ENROLMENT</t>
  </si>
  <si>
    <t>Loves adult-led activities. Can play with others, but will complete any and all task before playing. Good ability, very good speaking and listening.</t>
  </si>
  <si>
    <t>Strong character, has her 'shy' moments but always likes to lead/dominate play- worked on this and beginnign to improve. Brother - Theodore in Yr2.</t>
  </si>
  <si>
    <t>confident speaker, all good</t>
  </si>
  <si>
    <t>Friendly girl who has grown in confidence. Annie' bestfriend. Will lead friends in play. Speaks 3 languages - French, Vietnamese and English</t>
  </si>
  <si>
    <t>142447546719</t>
  </si>
  <si>
    <t>007270</t>
  </si>
  <si>
    <t>WATT</t>
  </si>
  <si>
    <t>Emilia</t>
  </si>
  <si>
    <t>SIBLING William. EARLY ENROLMENT / FTOTS</t>
  </si>
  <si>
    <t>Lovely, but very much a teenager in a little girls body. Knows things and talks like a teenager sometimes, fine at the moment, but a chance she might start being a cheeky teen soon. High speaking skills and these are helping her in other areas of curriculum.</t>
  </si>
  <si>
    <t>Confident, struggls to show she is focused and listening on the carpet.</t>
  </si>
  <si>
    <t>Lovely girl. Very confident. Very good English. Can be quite controlling of friends.</t>
  </si>
  <si>
    <t>142647817871</t>
  </si>
  <si>
    <t>008955</t>
  </si>
  <si>
    <t>HaSung</t>
  </si>
  <si>
    <t>little genius in D7</t>
  </si>
  <si>
    <t>Some great general knowledge. messy writing, always rushing. Good friend to all.</t>
  </si>
  <si>
    <t>134105677216</t>
  </si>
  <si>
    <t>009531</t>
  </si>
  <si>
    <t>Tuan Hao (Henry)</t>
  </si>
  <si>
    <t>EIS then AIS</t>
  </si>
  <si>
    <t>103132286345</t>
  </si>
  <si>
    <t>009344</t>
  </si>
  <si>
    <t>HWANGBO</t>
  </si>
  <si>
    <t>Joon</t>
  </si>
  <si>
    <t>Transfer from ISPH Hanoit to SGN</t>
  </si>
  <si>
    <t>Class 2I: Neil Jones</t>
  </si>
  <si>
    <t>135249166294</t>
  </si>
  <si>
    <t>008361</t>
  </si>
  <si>
    <t>BAE</t>
  </si>
  <si>
    <t>YuSu (Damon)</t>
  </si>
  <si>
    <t>Still quirky! But lovely. Incredibly intellegent but won't shout about it.</t>
  </si>
  <si>
    <t>Very quirky and questionable, lovely boy, anxious in whole class situations.</t>
  </si>
  <si>
    <t>Lovely boy. Started in term 3 and settled easily. Mum said he speaks no English but by day 3, he was using English words and simple phrases. We have just discovered that he can read in English! Confident and happy. Hasn't really made any friends yet. Likes to play with adults.</t>
  </si>
  <si>
    <t>135251336589</t>
  </si>
  <si>
    <t>007429</t>
  </si>
  <si>
    <t>WILSON</t>
  </si>
  <si>
    <t>Albert Andrew Hao (Bertie)</t>
  </si>
  <si>
    <t>EARLY ENROLMENT/FTOTS
SIBLING WILSON Edward F2H</t>
  </si>
  <si>
    <t>Lovely. Quiet. Fun. Needs support with handwriting. Likes toilet humour!</t>
  </si>
  <si>
    <t>Lovely, conscientous boy. Has made lots of progress in his confidence.</t>
  </si>
  <si>
    <t>shy at the beginning but once settled he is okay.</t>
  </si>
  <si>
    <t>Good language. Very interested in animals and nature Was PT</t>
  </si>
  <si>
    <t>Only in school for 3 weeks before closure. Settled well and was happy in class.</t>
  </si>
  <si>
    <t>081306367099</t>
  </si>
  <si>
    <t>007496</t>
  </si>
  <si>
    <t>Anh Minh (Lucas)</t>
  </si>
  <si>
    <t>SIBLING Kin Y5</t>
  </si>
  <si>
    <t>lovely, sweet, can have low level play and never challenges himself. sometimes gets upset over drawing</t>
  </si>
  <si>
    <t>Vloud. Sometimes silly. V sweet and funny.</t>
  </si>
  <si>
    <t>Very chatty.</t>
  </si>
  <si>
    <t>shy at first but playful once he has settled</t>
  </si>
  <si>
    <t>Came to Ftots 3 times a week with mum. Mum very supportive and actively involved with Lucas in all activities. Lucas's favourite thing to do was to be in the Little Tikes car. Lucas also really enjoyed music sessions.</t>
  </si>
  <si>
    <t>093839318823</t>
  </si>
  <si>
    <t>008923</t>
  </si>
  <si>
    <t>Roun</t>
  </si>
  <si>
    <t>AIS since 2022</t>
  </si>
  <si>
    <t>new to BIS this year, can be nasty, has no empthany, canuse unkind hands at times.</t>
  </si>
  <si>
    <t>152836065139</t>
  </si>
  <si>
    <t>007936</t>
  </si>
  <si>
    <t>VOINOVA</t>
  </si>
  <si>
    <t>Aleksandra (Sasha)</t>
  </si>
  <si>
    <t>SIBLING in Y2 Nastiia</t>
  </si>
  <si>
    <t>Fabulous! Strong and opinionated but helpful and hardworking.</t>
  </si>
  <si>
    <t>Excellent progress during the year, no longer EAL. Likes to be a leader. Can be bossy appearing rude sometimes, but with gentle reminder becomes great team player. Plays well with Markus and Tina. Mum very supportive (parent rep)</t>
  </si>
  <si>
    <t>beginning to speak more English</t>
  </si>
  <si>
    <t>123823748798</t>
  </si>
  <si>
    <t>009061</t>
  </si>
  <si>
    <t>HOPWOOD</t>
  </si>
  <si>
    <t>Austin Robertson (Austin)</t>
  </si>
  <si>
    <t>mum Thai - coming from France</t>
  </si>
  <si>
    <t>Bright and interesting. Asks loads of good questions. Can be immature.</t>
  </si>
  <si>
    <t>120524253690</t>
  </si>
  <si>
    <t>009267</t>
  </si>
  <si>
    <t>Matt Bruno E. (Matt)</t>
  </si>
  <si>
    <t>WD end EOY 23/24, went to EIS, returning. Sibling Jack Y3 and Axel F2</t>
  </si>
  <si>
    <t>Gluten &amp; Dairy Free</t>
  </si>
  <si>
    <t>Good progress since coming back. Needs v firm boundaries. Can be violent, hitting and punching. Responds well to humour.</t>
  </si>
  <si>
    <t>behaviour management issue but is bright - needs a lot of TLC, parents are very supportive and lovely</t>
  </si>
  <si>
    <t>160048842620</t>
  </si>
  <si>
    <t>008341</t>
  </si>
  <si>
    <t>Tan Phuc (Louis)</t>
  </si>
  <si>
    <t>SIBLINGS: William 1I &amp; Henry 4N</t>
  </si>
  <si>
    <t>Confidence grown massively. Very sweet boy. Absent alot! More confident in maths then English/ Phonics.</t>
  </si>
  <si>
    <t>Improved so much this year, friends with TaeHa has really helped with confidence &amp; Eng. Loves to draw and be creative. Lovely little boy</t>
  </si>
  <si>
    <t>EAL.T2 starter but had v poor attendance - 38%. Had mum in and much better at end of T2 and T3. V shy and quiet, just starting to make relationships and play with children.</t>
  </si>
  <si>
    <t>154155855538</t>
  </si>
  <si>
    <t>008857</t>
  </si>
  <si>
    <t>Shicheng (Nico)</t>
  </si>
  <si>
    <t>Chinese Consulate family (mum), SSIS since Feb (as F3 was full)</t>
  </si>
  <si>
    <t>New this year. Gained lots of confidence in language and social skills. Strong in maths. Missed lots of school so lacks progress in Phonics in last term. Very neat hand writing!</t>
  </si>
  <si>
    <t>140856419700</t>
  </si>
  <si>
    <t>009180</t>
  </si>
  <si>
    <t>Gabriel</t>
  </si>
  <si>
    <t>Small Wonder Preschool in Singapore. Pending EAL assessment on arrival</t>
  </si>
  <si>
    <t>New T2. Huge attachment issues at start. Settled well. Very quirky. Can be boistress with friends. Loves Ken.</t>
  </si>
  <si>
    <t>105529024515</t>
  </si>
  <si>
    <t>007616</t>
  </si>
  <si>
    <t>AMOS</t>
  </si>
  <si>
    <t>Lillian Jane (Lillian)</t>
  </si>
  <si>
    <t>SIBLING: in F2 - Alanah</t>
  </si>
  <si>
    <t>Allergic to Pineapple</t>
  </si>
  <si>
    <t>A joy, inquisitive, curious and a wonderful imagination. Adores crafting and creating.</t>
  </si>
  <si>
    <t>Lillian is a happy and cheerful member of our class who enjoys making and building</t>
  </si>
  <si>
    <t>mature little girl who loves to chat and tell stories. Very 
independent.</t>
  </si>
  <si>
    <t>Also now alergic to Mango. Loves to chat and do activites alongside adults.</t>
  </si>
  <si>
    <t>Has been coming to ftots since a few weeks old. Since mum went back to work she has been coming to Ftots once a week with nanny on a Friday. Enjoyed all activities. Liked to played with her nanny.</t>
  </si>
  <si>
    <t>162337045359</t>
  </si>
  <si>
    <t>008974</t>
  </si>
  <si>
    <t>SANTOS</t>
  </si>
  <si>
    <t>Ha An (Sophia)</t>
  </si>
  <si>
    <t>WASS switcher</t>
  </si>
  <si>
    <t>Quirky and fun. The kindest and most generous heart. Made steady progress and focus and attention can be hard.</t>
  </si>
  <si>
    <t>133830531519</t>
  </si>
  <si>
    <t>008485</t>
  </si>
  <si>
    <t>Marcus Khai Nguyen (Marcus)</t>
  </si>
  <si>
    <t>Sibling starting F1 in January, Daniel</t>
  </si>
  <si>
    <t>Still lacks maturity. Very playful and kindhearted.</t>
  </si>
  <si>
    <t>Lacks maturity. Made lots of progress this year with his social skills.</t>
  </si>
  <si>
    <t>105140770870</t>
  </si>
  <si>
    <t>007946</t>
  </si>
  <si>
    <t>Hoang Mai Anh (Mia)</t>
  </si>
  <si>
    <t>SIBLING IN SCHOOL</t>
  </si>
  <si>
    <t>Gorgeous! Developed lovely friendships this year. Not a lot of confidence in herself and sometimes needs reassuring.</t>
  </si>
  <si>
    <t>very sweet, prefers adult interactions, doesnt really play with other children</t>
  </si>
  <si>
    <t>lovely and enjoys reading books</t>
  </si>
  <si>
    <t>135113788693</t>
  </si>
  <si>
    <t>009192</t>
  </si>
  <si>
    <t>Rin-A</t>
  </si>
  <si>
    <t>3/19/2019</t>
  </si>
  <si>
    <t>ISHCMC transfer</t>
  </si>
  <si>
    <t>Started in Term 2. Made some good friends. Can be quiet/shy</t>
  </si>
  <si>
    <t>153106369981</t>
  </si>
  <si>
    <t>007641</t>
  </si>
  <si>
    <t>Song Uyen Ngan</t>
  </si>
  <si>
    <t>Totally lovely and awesome. Very quiet, but keen and wants to do well. Her speech is a little funny sometimes, so her spellings match the mistakes she makes when talking.</t>
  </si>
  <si>
    <t>Lovely, quiet but loves to be creative. Personality is really starting to shine, Some missing speech sounds but is improving. Friendly to all.</t>
  </si>
  <si>
    <t>EAL. Initially shy. Plays brillaintly in Vietnamese and sociable.</t>
  </si>
  <si>
    <t>105710799160</t>
  </si>
  <si>
    <t>007498</t>
  </si>
  <si>
    <t>Tuong Vu Nhi (Vu Nhi)</t>
  </si>
  <si>
    <t>SIBLING Vu Ny F1</t>
  </si>
  <si>
    <t>You can't not love her. She is sweet, kind to all and ready to learn anything you throw at her.</t>
  </si>
  <si>
    <t>Absolute Star! great in every way!</t>
  </si>
  <si>
    <t>Eng improved greatly in T3. Lovely independent.</t>
  </si>
  <si>
    <t>Quiet and gentle girl. Will find settling into a new environment a bit tricky. Will still cry sometimes scream when she misses mummy. When in a happy mood, she will respond in English. Likes playing with adults but beginning to join the girls in play.</t>
  </si>
  <si>
    <t>Came to Ftots one a week with mum and younger sister. She also attended another school without mum the other days.</t>
  </si>
  <si>
    <t>182959205745</t>
  </si>
  <si>
    <t>008933</t>
  </si>
  <si>
    <t>Dongyue</t>
  </si>
  <si>
    <t>AIS since Aug 2023, prev school Taiwan</t>
  </si>
  <si>
    <t>So lovely, very kind and patient with friends. Good ability. Loces him.</t>
  </si>
  <si>
    <t>180846575673</t>
  </si>
  <si>
    <t>009349</t>
  </si>
  <si>
    <t>Bao Hoang (Teddy)</t>
  </si>
  <si>
    <t>Starkid Kindergarten</t>
  </si>
  <si>
    <t>151932375610</t>
  </si>
  <si>
    <t>009393</t>
  </si>
  <si>
    <t>Phuong Linh (Linh)</t>
  </si>
  <si>
    <t>EIS</t>
  </si>
  <si>
    <t>150045485972</t>
  </si>
  <si>
    <t>009342</t>
  </si>
  <si>
    <t>Bao Khang (Khang)</t>
  </si>
  <si>
    <t>On Physical Evaluation: "Chronic rhinitis - Adenoid surgery in Nov 2024"</t>
  </si>
  <si>
    <t>131559853290</t>
  </si>
  <si>
    <t>009573</t>
  </si>
  <si>
    <t>Madeleine Tia (Maddie)</t>
  </si>
  <si>
    <t>BIS Hanoi transfer, sibling Marcus F3</t>
  </si>
  <si>
    <t>Class 2S: Kirstie Stockley</t>
  </si>
  <si>
    <t>092604282776</t>
  </si>
  <si>
    <t>007373</t>
  </si>
  <si>
    <t>VERMAIRE</t>
  </si>
  <si>
    <t>Lucas Nguyen (Lucas)</t>
  </si>
  <si>
    <t>CoP 10/9/21 due to VL</t>
  </si>
  <si>
    <t>Has matured a lot this year. Can get anxious when doing new things. Smart. struggles to focus during carpet time.</t>
  </si>
  <si>
    <t>Wants a lot of the teacher's attention and although he seems very confidence, can have low self esteem. Have met with parents and they are aware. Will need support to settle at the beginning of the year. Very bright.</t>
  </si>
  <si>
    <t>Strong English speaker, friendly, active</t>
  </si>
  <si>
    <t>He is a clever boy and often makes comments about everything. Finds it difficult to talk about his feelings when upset and instead says, "I want to go home now". Very independent.</t>
  </si>
  <si>
    <t>103618429825</t>
  </si>
  <si>
    <t>009199</t>
  </si>
  <si>
    <t>MinChan</t>
  </si>
  <si>
    <t>AIS transfer, 2 siblings in BIS</t>
  </si>
  <si>
    <t>Lovely. Smart. Quietly gets on with things.</t>
  </si>
  <si>
    <t>130608053081</t>
  </si>
  <si>
    <t>007241</t>
  </si>
  <si>
    <t>is capable but sometimes does the bare mimimum and can be 'lazy'</t>
  </si>
  <si>
    <t>Kind and caring. Sometimes needs encouragement to extend her personal learning.</t>
  </si>
  <si>
    <t>language is her strength - lovely parents</t>
  </si>
  <si>
    <t>Very articulate. Attached to adults and loves adult company. good imagination and often gets carried away with her stories of what she has done!</t>
  </si>
  <si>
    <t>Lovely little girl. Excellent vocabulary. Mummy will be back in Vietnam after being in UK for 6 months in July so family anticipating separation issues as Mummy left day after Mia started school. Keen and inquisitive about everything.</t>
  </si>
  <si>
    <t>170251751940</t>
  </si>
  <si>
    <t>008925</t>
  </si>
  <si>
    <t>Quynh Anh (Lily)</t>
  </si>
  <si>
    <t>very quiet, will only speak VN really, has to have a lot of reminders, doesn't really swim</t>
  </si>
  <si>
    <t>133025508990</t>
  </si>
  <si>
    <t>009046</t>
  </si>
  <si>
    <t>SASAKI</t>
  </si>
  <si>
    <t>Reina</t>
  </si>
  <si>
    <t>SIBLING: SASAKI Anna 6S</t>
  </si>
  <si>
    <t>just the BEST girl ever! so sweet, nothing bad here</t>
  </si>
  <si>
    <t>150439773020</t>
  </si>
  <si>
    <t>008950</t>
  </si>
  <si>
    <t>EunYu (Lucia)</t>
  </si>
  <si>
    <t>Korean kindy in HCMC</t>
  </si>
  <si>
    <t>Quirky. Needs strong boundaries. Poor listening skills. Sweet girl.</t>
  </si>
  <si>
    <t>131202747170</t>
  </si>
  <si>
    <t>008970</t>
  </si>
  <si>
    <t>Gia Linh</t>
  </si>
  <si>
    <t>Kindy sibling , Jin in Y4</t>
  </si>
  <si>
    <t>Mature and quiet. Independent learner. Lovely.</t>
  </si>
  <si>
    <t>153205253394</t>
  </si>
  <si>
    <t>007581</t>
  </si>
  <si>
    <t>HOA</t>
  </si>
  <si>
    <t>Sarcha</t>
  </si>
  <si>
    <t>SIBLINGS twin, Quoc Lam 6B</t>
  </si>
  <si>
    <t>Found personality in term 3. Slow progress, can be silly and loud. Needs redirection to use time in class appropriately.</t>
  </si>
  <si>
    <t>quiet, twin sister Sarah. Can have a poor attitude to learn - can be hard</t>
  </si>
  <si>
    <t>EAL, lovely child</t>
  </si>
  <si>
    <t>with support she can use simple sentences in English. Often plays next to an adult but is beginning to play alongside friends in class</t>
  </si>
  <si>
    <t>Came to Ftots 3 times a week with grandma and aunty. Very quiet and shy child but had gained in confidence during his time in Ftots and was starting to slowly play away from grandma. He still needed encouragment at the start of each session and often wasn't keen to come into the room. He did not enjoy muisc sessions and would generally not join in but would play quietly with grandma.</t>
  </si>
  <si>
    <t>114434506039</t>
  </si>
  <si>
    <t>008522</t>
  </si>
  <si>
    <t>SHANG</t>
  </si>
  <si>
    <t>Shanyan (Yola)</t>
  </si>
  <si>
    <t>Yola was very confident. Siblings Yuki / Yoyo. Fist school.</t>
  </si>
  <si>
    <t>Cheeky but great fun. Questions everything. Steady progress. Enjoys arts and crafts.</t>
  </si>
  <si>
    <t>Sassy! Does not like to tidy up! Can wind childrne up but is a lot of fun. Mum is Parent Rep</t>
  </si>
  <si>
    <t>101401216611</t>
  </si>
  <si>
    <t>007552</t>
  </si>
  <si>
    <t>Chau Di (MoMo)</t>
  </si>
  <si>
    <t>COUSIN Truong Giang Y1</t>
  </si>
  <si>
    <t>Mo Mo is keen eagre and a delight. She moderates others behaviour. Enjoys crafting (but not tidying up).</t>
  </si>
  <si>
    <t>Confident and creative. Observed by Jade but any mispronunciation of sounds is due to first langauge and don't require SALT.</t>
  </si>
  <si>
    <t>active but very independent. may need support when sharing to others</t>
  </si>
  <si>
    <t>Loves singing and dancing. Made good progress with English.</t>
  </si>
  <si>
    <t>Came to Ftots once a week with mum. Mum had a baby this year so dad had started to bring her. Very happy child who loved the sessions and joined into every activity. She always cried when the session ended as she did not want to leave.</t>
  </si>
  <si>
    <t>093851931075</t>
  </si>
  <si>
    <t>007534</t>
  </si>
  <si>
    <t>DaYou (Nathan)</t>
  </si>
  <si>
    <t>Fun and enjoys being centre of attention. Can need redirecting as can get silly. Lacks confidence in self espcially writing so will seek support regularly. Enjoys constructing , crafting and drawing. Is a very talented artist.</t>
  </si>
  <si>
    <t>EAL. Short attention span. Took a while to open up but is quite chatty now. Take a while to adjust after being on holiday.</t>
  </si>
  <si>
    <t>EAL- cheerful boy</t>
  </si>
  <si>
    <t>151000435438</t>
  </si>
  <si>
    <t>008782</t>
  </si>
  <si>
    <t>Do (Logan)</t>
  </si>
  <si>
    <t>sibling in 2I LEE San</t>
  </si>
  <si>
    <t>Behaviour - family working with ASC. Main issues arise during play. In lessons, he tries his best.</t>
  </si>
  <si>
    <t>Please see me!</t>
  </si>
  <si>
    <t>143436791909</t>
  </si>
  <si>
    <t>008095</t>
  </si>
  <si>
    <t>CHO</t>
  </si>
  <si>
    <t>Eunsung (Roy)</t>
  </si>
  <si>
    <t>SIBLING Woosung Y3</t>
  </si>
  <si>
    <t>Such a gorgeous boy. Very polite, caring and a good friend. Positive role model.</t>
  </si>
  <si>
    <t>Lovely affectionate boy. Very bright. No longer EAL. Very supportive to Tue Nhi -good friends outside school.</t>
  </si>
  <si>
    <t>EAL, quiet, sensible, beginning to speak some English</t>
  </si>
  <si>
    <t>095144794343</t>
  </si>
  <si>
    <t>008737</t>
  </si>
  <si>
    <t>LOH</t>
  </si>
  <si>
    <t>Steedon Yi Hyeon (Steedon)</t>
  </si>
  <si>
    <t>Teacher has ticked ‘Fair’ for all his character traits. The reports seem a bit more positive.</t>
  </si>
  <si>
    <t>What an absolute gentleman. So polite, good ability, great friend. Everyone needs a Steedon.</t>
  </si>
  <si>
    <t>Lovely kind boy, quiet but loves imaginative play &amp; dancing. All round great to have.</t>
  </si>
  <si>
    <t>141526089013</t>
  </si>
  <si>
    <t>007563</t>
  </si>
  <si>
    <t>HUA</t>
  </si>
  <si>
    <t>Daniel Thien</t>
  </si>
  <si>
    <t>The possessor of a brain full of information, but it does sometimes spill out in an incoherent mess. We love him, though as he always has something to offer. Good friend. Following multiple instructions can be a bit much</t>
  </si>
  <si>
    <t>very energetic and excitable, comes across immature for his age. lovely boy. rushes around and prone to accidents.</t>
  </si>
  <si>
    <t>active and may need some support when following the classroom rules and boundaries</t>
  </si>
  <si>
    <t>Excellent VN language. Some English and he woudl suprise me by suddenly coming out with complex English sentenes, but VN is strong. Self-reg issues at times...running away, refusing to sit down for circle time, talking all thru stories. Would often climb on adults sitting on the carpet and not respond to boundaries. Smart and curious</t>
  </si>
  <si>
    <t>101820911416</t>
  </si>
  <si>
    <t>009182</t>
  </si>
  <si>
    <t>Arwa Ayesha (Arwa)</t>
  </si>
  <si>
    <t>Super cute, looks slightly terrified sometimes. Started in Term 2 and has had a load of time off. Despite this she is doing OK, shies away from group tasks. Funny when you get to know her.</t>
  </si>
  <si>
    <t>145221408888</t>
  </si>
  <si>
    <t>009512</t>
  </si>
  <si>
    <t>Jessica (Cherry)</t>
  </si>
  <si>
    <t>From Medical Record form: "Allergic to salmon and milk (except plant-based milk). Will have a rash for salmon and diarrhea to milk"</t>
  </si>
  <si>
    <t>164044053249</t>
  </si>
  <si>
    <t>009391</t>
  </si>
  <si>
    <t>Zhaoxian (ZX)</t>
  </si>
  <si>
    <t>The Grove ELC in Binh Duong</t>
  </si>
  <si>
    <t>111222808825</t>
  </si>
  <si>
    <t>009402</t>
  </si>
  <si>
    <t>Nhat Quan (Leon)</t>
  </si>
  <si>
    <t>160115455363</t>
  </si>
  <si>
    <t>009488</t>
  </si>
  <si>
    <t>Duc Duy (Peter)</t>
  </si>
  <si>
    <t>ABCIS, Sibling Parker joining F2</t>
  </si>
  <si>
    <t>"My child has hemolytic anemia, some red blood cells in the body are abnormal, but this does not affect all activities and study. It is just that he will be anemic when he has a fever. He is no need medicine or take care from doctor."</t>
  </si>
  <si>
    <t>090457241550</t>
  </si>
  <si>
    <t>009385</t>
  </si>
  <si>
    <t>Duc Minh (Minh)</t>
  </si>
  <si>
    <t>AIS</t>
  </si>
  <si>
    <t>Allergic to shrimp, crab &amp; pupa (nhộng)</t>
  </si>
  <si>
    <t>Class 2V: Claire Hanson</t>
  </si>
  <si>
    <t>113307591790</t>
  </si>
  <si>
    <t>007619</t>
  </si>
  <si>
    <t>JANEIRO CORREIA</t>
  </si>
  <si>
    <t>Sophia Joana Crabtree (Sophia)</t>
  </si>
  <si>
    <t>SIBLING: Tomas F3</t>
  </si>
  <si>
    <t>Gorgeous! Quite quiet but happy to join in on carpet. Creative, kind and fun. A joy!</t>
  </si>
  <si>
    <t>Encouraged to try a wider range of food at snacktimes and lunchtimes.</t>
  </si>
  <si>
    <t>Very active, chatty and friendly. Good friends with Charlie</t>
  </si>
  <si>
    <t>chatty and lovely. loves dinosaurs. See teacher</t>
  </si>
  <si>
    <t>151852913452</t>
  </si>
  <si>
    <t>008699</t>
  </si>
  <si>
    <t>SIMPSON</t>
  </si>
  <si>
    <t>Charlotte Ha (Charlotte)</t>
  </si>
  <si>
    <t>Lovely child. May be shy to begin with. Was very premature (28 weeks).</t>
  </si>
  <si>
    <t>The kindest child I have ever met. Always giving out compliments. Hardworking. Finds playtimes hard.</t>
  </si>
  <si>
    <t>Flagged for LS. Goes by the name of 'Lottie'. Delightful, enthusiatsic girl. Was premature baby. Finds it hard to organise her belongings and cope with more than one instruction at a time. Will need support at the beginning of the academic year for this. Catches a lot of coughs and colds. Have had many meetings with parents and she now takes vitamins and we monitor that she eats something at every snacktime and mealtime, as well as drink plenty of water.</t>
  </si>
  <si>
    <t>104448240054</t>
  </si>
  <si>
    <t>009155</t>
  </si>
  <si>
    <t>Phuc Minh</t>
  </si>
  <si>
    <t>switcher from EIS, sibling Nhat Minh in Y4 24/25</t>
  </si>
  <si>
    <t>Fun and happy. Parents are often away and he can be disorganised and not ready for school - missing books, wrong uniform. Has been much better in term 3.</t>
  </si>
  <si>
    <t>143459747285</t>
  </si>
  <si>
    <t>008508</t>
  </si>
  <si>
    <t>SiWoo (Shaun)</t>
  </si>
  <si>
    <t>first in living in oversea, currently attending English Kinder</t>
  </si>
  <si>
    <t>Moved into 1B from 1N at the end of term 1 due to behaviour issues. He has been much calmer since moving. Behaviour may be triggered by sensory issues. Asks lots of questions. Has been quite anxious towards the end of term 3 - lots of change happening. Please speak to Becky Knaggs if more information is needed.</t>
  </si>
  <si>
    <t>143447701022</t>
  </si>
  <si>
    <t>008356</t>
  </si>
  <si>
    <t>Hayden Hai (Hayden)</t>
  </si>
  <si>
    <t>Smart, hard-working and mature. Lovely boy!</t>
  </si>
  <si>
    <t>V confident. chatty. strong vocab. Can use hands rather than words.</t>
  </si>
  <si>
    <t>can be a bit clingy at the beginning but lovely little girl</t>
  </si>
  <si>
    <t>094648351369</t>
  </si>
  <si>
    <t>007504</t>
  </si>
  <si>
    <t>Tri Duc (David)</t>
  </si>
  <si>
    <t>SIBLING Nhat Nguyen signed up for Ftots 22/23</t>
  </si>
  <si>
    <t>Sweet and kind. Can need coaxing to soeak in class. Smart. Lovely parents.</t>
  </si>
  <si>
    <t>Very happy in school. Recently left EAL but still needs a little encouragement to talk in large groups although his conversation in his play has become very rich.</t>
  </si>
  <si>
    <t>EAL - but has improved a lot compared when he started in F2.</t>
  </si>
  <si>
    <t>Came to Ftots one a week with mum. Very quiet boy. Mum had a baby earlier this year.</t>
  </si>
  <si>
    <t>133802510245</t>
  </si>
  <si>
    <t>007278</t>
  </si>
  <si>
    <t>STANLEY</t>
  </si>
  <si>
    <t>early enrolment / FTOTS/ TWIN SIBLING ABOVE</t>
  </si>
  <si>
    <t>Separated from his brother. Excellent progress socially this year. Lovely</t>
  </si>
  <si>
    <t>Quiet energy and sometimes 'follows the crowd' in social situations. Loves to chat to teachers &amp; superb Maths knowledge. Likes to play with Trevor.</t>
  </si>
  <si>
    <t>An absolute dream!</t>
  </si>
  <si>
    <t>early enrolment/ Ftots</t>
  </si>
  <si>
    <t>090814683285</t>
  </si>
  <si>
    <t>008678</t>
  </si>
  <si>
    <t>Ngoc Uyen Thu (Uyen Thu)</t>
  </si>
  <si>
    <t>Initially shy then becomes more confident and chatty once settled</t>
  </si>
  <si>
    <t>Sweet and hard-working. Can be a follower.</t>
  </si>
  <si>
    <t>Extremely bright and independent. Very creative. Can sometimes be a bit emotional/misses mum. Works well with Sasha but plays well with everyone. Mum needs reminders re school as very busy (but lovely) - recommend TA to develop relationship with mum.</t>
  </si>
  <si>
    <t>165215812651</t>
  </si>
  <si>
    <t>008037</t>
  </si>
  <si>
    <t>Cong Minh (Bruno)</t>
  </si>
  <si>
    <t>Very sweet. Can struggle to decipher between Big problem and small problem with friends and will tell the teacher everything.</t>
  </si>
  <si>
    <t>Very bright, lovely in every way. Recommend for Young
Inerpreter. Good friends with Melonie, Summer &amp; Jayden.</t>
  </si>
  <si>
    <t>may still need EAL, developing English</t>
  </si>
  <si>
    <t>155431385284</t>
  </si>
  <si>
    <t>007947</t>
  </si>
  <si>
    <t>GOYAL</t>
  </si>
  <si>
    <t>Amaira</t>
  </si>
  <si>
    <t>Very bright and sweet. Can need emotional support at times. now gets the bus so no lateness which is helping :)</t>
  </si>
  <si>
    <t>Extremely bright and uses sophisticated language. Lacks confidence sometimes &amp; can be a bit emotional if arrives late to school. Need to keep parents on top of this!</t>
  </si>
  <si>
    <t>Strong English speaker, sensible, friendly</t>
  </si>
  <si>
    <t>164407875154</t>
  </si>
  <si>
    <t>009172</t>
  </si>
  <si>
    <t>TRIKHA</t>
  </si>
  <si>
    <t>Lamhaa</t>
  </si>
  <si>
    <t>No beef, pork, or seafood</t>
  </si>
  <si>
    <t>Missed lots of school due to holidays, funerals, weddings etc. Support needed in English and Maths. Nervous swimmer.</t>
  </si>
  <si>
    <t>162058862466</t>
  </si>
  <si>
    <t>008391</t>
  </si>
  <si>
    <t>Ritsuto</t>
  </si>
  <si>
    <t>Sibling apply F1 23/24</t>
  </si>
  <si>
    <t>Ritsuto is cheeky and great fun. Can push boundaries and be very easily distracted and silly.</t>
  </si>
  <si>
    <t>EAL. T3 starter. Lovely boy. Determined and can make himself understood.</t>
  </si>
  <si>
    <t>090551981404</t>
  </si>
  <si>
    <t>009169</t>
  </si>
  <si>
    <t>FRASER</t>
  </si>
  <si>
    <t>Benjamin Alessandro John (Benjamin)</t>
  </si>
  <si>
    <t>SALT with CMI, ISHCMC switcher</t>
  </si>
  <si>
    <t>Charming and fun. Has made great progress espcially in English. On LS for suspected ADHD - medicated at present. Can need firm boundaries and redistraction.</t>
  </si>
  <si>
    <t>152936777110</t>
  </si>
  <si>
    <t>007609</t>
  </si>
  <si>
    <t>Phuc Gia An</t>
  </si>
  <si>
    <t>SIBLING Gia Han F3S</t>
  </si>
  <si>
    <t>Gorgeous girl. Can be quiet but can also come out of her shell. Great role model.</t>
  </si>
  <si>
    <t>Lovely girl.</t>
  </si>
  <si>
    <t>Lovely girl. Missed a lot of splash pool sessions due to eczema.</t>
  </si>
  <si>
    <t>cousin of An An. May look shy but is actually lovely</t>
  </si>
  <si>
    <t>Came to Ftots once a week with mum. Very quiet and liked to play close to her mum. Liked to play in the role play area- especially the kitchen area.</t>
  </si>
  <si>
    <t>092732587309</t>
  </si>
  <si>
    <t>007724</t>
  </si>
  <si>
    <t>Huei-Er (Ivanka)</t>
  </si>
  <si>
    <t>Lovely girl. Made huge progress with social skills and friendships. Struggles academically. Ivanka is on LS and SALT - recent assessment with Dr Vy too.</t>
  </si>
  <si>
    <t>SALT and LS. Is working with Jade &amp; Ms Tu. Started yr as not being able to talk in English coherantly. Now can speak in sentences. Cannot self soothe. Likes affection. Good sense of humour &amp; seeks good relationship with adults &amp; others. good realtionship with Roy.</t>
  </si>
  <si>
    <t>charming girl. sleeps late at night though</t>
  </si>
  <si>
    <t>145145156089</t>
  </si>
  <si>
    <t>007839</t>
  </si>
  <si>
    <t>Olivia Ailan (Olivia)</t>
  </si>
  <si>
    <t>Sibling Charlotte Y1</t>
  </si>
  <si>
    <t>Lovely girl. Very quiet and will follow others.</t>
  </si>
  <si>
    <t>Lovely girl and very close friends with Amilla. V postive friendship. Didn't used to talk to teachers but now very chatty.</t>
  </si>
  <si>
    <t>speaks English, lovely child, lovely parents</t>
  </si>
  <si>
    <t>T3 starter; plays with everyone</t>
  </si>
  <si>
    <t>132129907571</t>
  </si>
  <si>
    <t>008338</t>
  </si>
  <si>
    <t>OH</t>
  </si>
  <si>
    <t>SeungWoo</t>
  </si>
  <si>
    <t>High ability, but when stuck, literally freezes, stops moving and clamps up. Gets a bit silly with friends from time to time., but loves learning.</t>
  </si>
  <si>
    <t>EAL. New in T2:2. English improved quickly. lovely and friendly.</t>
  </si>
  <si>
    <t>162009250595</t>
  </si>
  <si>
    <t>009070</t>
  </si>
  <si>
    <t>Cin-Heng (Harvie)</t>
  </si>
  <si>
    <t>From Taiwan school</t>
  </si>
  <si>
    <t>Mr Know-it-all, but to be fair, he does often know it all. Full of information, but - a big but - he genuinely believes his opinions are gospel and this naturally irritates his friends and teachers sometimes. High ability though.</t>
  </si>
  <si>
    <t>125349174563</t>
  </si>
  <si>
    <t>009491</t>
  </si>
  <si>
    <t>MATSUBARA</t>
  </si>
  <si>
    <t>Coming from Japan (first move abroad), baby sister, lovely parents - dad good English</t>
  </si>
  <si>
    <t>095309719068</t>
  </si>
  <si>
    <t>009336</t>
  </si>
  <si>
    <t>IHan</t>
  </si>
  <si>
    <t>Twin/ came from AIS/ lively boy</t>
  </si>
  <si>
    <t>163605498590</t>
  </si>
  <si>
    <t>009529</t>
  </si>
  <si>
    <t>Duy Dang (Porter)</t>
  </si>
  <si>
    <t>Anne Hill</t>
  </si>
  <si>
    <t>145336195226</t>
  </si>
  <si>
    <t>009636</t>
  </si>
  <si>
    <t>Gia Hoa (Lou)</t>
  </si>
  <si>
    <t>SALT - please chat with Jade</t>
  </si>
  <si>
    <t>Class 2N: Hannah Doughty</t>
  </si>
  <si>
    <t>121008844594</t>
  </si>
  <si>
    <t>008548</t>
  </si>
  <si>
    <t>Uyen Trinh (Helena)</t>
  </si>
  <si>
    <t>Works hard but can be shy during carpet times. Is generally a lovely child but does have a mean streak.</t>
  </si>
  <si>
    <t>Lacks confidence in her own ability during carpet times.</t>
  </si>
  <si>
    <t>104612044162</t>
  </si>
  <si>
    <t>007635</t>
  </si>
  <si>
    <t>DIGIACOMO</t>
  </si>
  <si>
    <t>Alexander Khanh Nguyen (Alexander)</t>
  </si>
  <si>
    <t>SIBLING Christine</t>
  </si>
  <si>
    <t>Smart, fun, confident. Mature. Is generally lovely but can seem a little arrogant at times.</t>
  </si>
  <si>
    <t>Great fun. Can be very sensative/ grumpy.</t>
  </si>
  <si>
    <t>Lovely boy. Very friendly and affectionate. Good English. Parents put him in 4 CCAs in term 1 and he was very tired and emotional. he has been much better since only doing 1 club this term.</t>
  </si>
  <si>
    <t>Affectionate and chatty boy. Very enthusiastic about coming to school and talking to his teachers about what he is playing with.</t>
  </si>
  <si>
    <t>Came to Ftots with mum twice a week but did not attend Ftots from term 2 or 3 2020-2021.</t>
  </si>
  <si>
    <t>142412861024</t>
  </si>
  <si>
    <t>008790</t>
  </si>
  <si>
    <t>Awol</t>
  </si>
  <si>
    <t>Brother in F2</t>
  </si>
  <si>
    <t>Interesting character. Has moments of defiance ot just plain silliness. Does show remorse when he has done wrong and tries to make amends. Loves numbers and the Titantic.</t>
  </si>
  <si>
    <t>Strong willed but lovely, confident talker, can be tricky to undrstand due to pronunciation.</t>
  </si>
  <si>
    <t>154920852646</t>
  </si>
  <si>
    <t>008669</t>
  </si>
  <si>
    <t>BATRA</t>
  </si>
  <si>
    <t>Abhay</t>
  </si>
  <si>
    <t>Came in for LS obs due to previous school report. No LS concerns flagged form our side. Working on fine motor skills and independence skills (dressing / feeding). LS report / EAL report available.</t>
  </si>
  <si>
    <t>G6PD deficiency 
No fava bean, no beef, no pork. 
Can eat fish and chicken. 
Ibuprofen and paracetamoll are ok. 
No naphthalene balls.</t>
  </si>
  <si>
    <t>First year in BIS and has taken a long time to adjust. Parents have been very supportive. Is likely to need extra support in the beginning to adjust to routines. Regular chats with parents habve helped.</t>
  </si>
  <si>
    <t>165904924471</t>
  </si>
  <si>
    <t>008476</t>
  </si>
  <si>
    <t>LAWSON</t>
  </si>
  <si>
    <t>Max Archer (Max)</t>
  </si>
  <si>
    <t>Sibling Lily offered</t>
  </si>
  <si>
    <t>found f3-y1 hard and cried everyday outside for aterm. very immature but sweet. I will speak to you at transitsion handover</t>
  </si>
  <si>
    <t>Started just after Tet holiday. Hadn't had any formal education in Australia- day care 3 times a week. Took a while to settle in and I met Dad and him at the gate for a while to bring Max in. Needs strong bounadries.</t>
  </si>
  <si>
    <t>095100199511</t>
  </si>
  <si>
    <t>007363</t>
  </si>
  <si>
    <t>FANG</t>
  </si>
  <si>
    <t>An (An An)</t>
  </si>
  <si>
    <t>COUSIN NGUYEN Phuc Gia An in same class</t>
  </si>
  <si>
    <t>Sweet girl, a follower in class and can 'coast'.</t>
  </si>
  <si>
    <t>She needs reminding to attend school on time. AnAn is always very happy and a great friend to others.</t>
  </si>
  <si>
    <t>attendance is poor. Relies mostly to her cousin Gia An most of the time. Her language is good.</t>
  </si>
  <si>
    <t>shy and lovely</t>
  </si>
  <si>
    <t>132638133924</t>
  </si>
  <si>
    <t>008337</t>
  </si>
  <si>
    <t>Gyanvi</t>
  </si>
  <si>
    <t>Very hard to motivate to wirk hard. V little progress.</t>
  </si>
  <si>
    <t>Has had lots of sickness/allergies/absence over the year, having an affect on learning. But is bright and exremely creative and good probelm solver. family very supportive. Eats own lunch due to allergies. Still developing frienships but works well with Tina.</t>
  </si>
  <si>
    <t>lovely child</t>
  </si>
  <si>
    <t>163647047394</t>
  </si>
  <si>
    <t>008954</t>
  </si>
  <si>
    <t>Thi Diep Quynh (San San)</t>
  </si>
  <si>
    <t>Wisdomland switcher, can be bossy and dominant</t>
  </si>
  <si>
    <t>Allergic to baby basket clams (hến)</t>
  </si>
  <si>
    <t>Quirky but good fun. Missses lots of swimming - be on it wiith Mum.</t>
  </si>
  <si>
    <t>150924182077</t>
  </si>
  <si>
    <t>009227</t>
  </si>
  <si>
    <t>SeoHa</t>
  </si>
  <si>
    <t>ais transfer, sibling in F2 KIM SeoWoo</t>
  </si>
  <si>
    <t>New after christmas. Found making friedns tricky. Can be domineering and 'bossy'. Academically strong.</t>
  </si>
  <si>
    <t>131959788556</t>
  </si>
  <si>
    <t>008400</t>
  </si>
  <si>
    <t>YOO</t>
  </si>
  <si>
    <t>JiHo</t>
  </si>
  <si>
    <t>silbing in BIS Yoo Suho, strong in English, Korean and VN, interested in Language alot, unlike young kid, very calm</t>
  </si>
  <si>
    <t>Lovely boy who once he knows you, is very keen to help and learn. Tries hard in every subject and this year has become less boistress. Working beyond in Maths and English.</t>
  </si>
  <si>
    <t>V. loud &amp; Boistrous. Very confident and tries hard in everything.</t>
  </si>
  <si>
    <t>092435380072</t>
  </si>
  <si>
    <t>007435</t>
  </si>
  <si>
    <t>Ngoc My (Meloni)</t>
  </si>
  <si>
    <t>Mum previously in BVIS. Grandma in charge of fees.</t>
  </si>
  <si>
    <t>Lots of lateness this year. Head of year met with mum. Strongly suggested bus but no success. Sweet girl who loves singing and dancing.</t>
  </si>
  <si>
    <t>Lovely girl, great dancer! Great postive energy. Good friends with Minh. Recommended for Young Interpreter.</t>
  </si>
  <si>
    <t>Potential EAL, can speak in simple English sentences, friendly and cheerful</t>
  </si>
  <si>
    <t>141333453878</t>
  </si>
  <si>
    <t>008647</t>
  </si>
  <si>
    <t>Thomas Pham (Thomas)</t>
  </si>
  <si>
    <t>Kindy City, quite well behaved and shows understanding in listening but low language for other skills</t>
  </si>
  <si>
    <t>Clever and gained lots of confidence this year.</t>
  </si>
  <si>
    <t>very quiet boy, has fluctuated up and down in confidence throughout the year</t>
  </si>
  <si>
    <t>162549333529</t>
  </si>
  <si>
    <t>008791</t>
  </si>
  <si>
    <t>Nhat Hy (Hin)</t>
  </si>
  <si>
    <t>From The American School. F3 EAL required</t>
  </si>
  <si>
    <t>Hin is fun, kind and desperate to please. A child of concern - see CPOMS. LS observations for focus and attention. (fidgits, makes noises and shouts - tools can help)</t>
  </si>
  <si>
    <t>EAL. Flagged to LS. Joined later in T1. Very short attention span and finds it hard to sit still for even short times. Have tried blutack, Multilink, fidgit spinner. Has many different carers involved. Needs strong boundaries.</t>
  </si>
  <si>
    <t>102136995544</t>
  </si>
  <si>
    <t>008921</t>
  </si>
  <si>
    <t>CHAE</t>
  </si>
  <si>
    <t>InJoon</t>
  </si>
  <si>
    <t>some settling in concerns</t>
  </si>
  <si>
    <t>Kind and gentle. Very able especially in Maths. Can be siilly and will moderate others behaviour.</t>
  </si>
  <si>
    <t>153109730968</t>
  </si>
  <si>
    <t>007582</t>
  </si>
  <si>
    <t>Sarah</t>
  </si>
  <si>
    <t>SIBLING twin Sarcha F2, Quoc Lam 6B</t>
  </si>
  <si>
    <t>Lovely girl. Developed lots of confidence this year.</t>
  </si>
  <si>
    <t>Very very shy. Needs lots of patience and nurture.</t>
  </si>
  <si>
    <t>very quiet, gentle girl. Was much livlier in August. Became quite subdued after a long Xmas holiday which extended to Tet. Often needs an adult to help her find an activity. Getting back to her normal self.</t>
  </si>
  <si>
    <t>Very quiet but is able to repeat english words and phrases with support. Still reliant on adults in class but happily play with her sister.</t>
  </si>
  <si>
    <t>Came to Ftots 3 times a week with grandma and aunty. Her confidence had really developed during her time in Fundinotots and was becoming more indepent and was starting to play with other children and fully explore the Ftots room without grandma.</t>
  </si>
  <si>
    <t>145514261455</t>
  </si>
  <si>
    <t>007500</t>
  </si>
  <si>
    <t>Amilla Lam Anh (Amilla)</t>
  </si>
  <si>
    <t>SIBLING in school</t>
  </si>
  <si>
    <t>Very quiet and can lack confidence. Lovely girl.</t>
  </si>
  <si>
    <t>Is shy but joins in with everything. Very good friends with Olivia.</t>
  </si>
  <si>
    <t>took some time to warm up but now, she is able to engage in conversation</t>
  </si>
  <si>
    <t>Joined T3 and initially found it difficult to separate from mum. She is now more settled and enjoys different activities in the classroom. her favourite activities include jigsaw puzzles, sensory play and small world play.</t>
  </si>
  <si>
    <t>Came to Ftots twice a week with mum. Very quiet and shy girl. Would happily play with mum and Annie (PHAM Ngoc Lam An) as they saw each other at other activities outside Ftots.</t>
  </si>
  <si>
    <t>095539890830</t>
  </si>
  <si>
    <t>008090</t>
  </si>
  <si>
    <t>TO</t>
  </si>
  <si>
    <t>Xuan Khang (Toro)</t>
  </si>
  <si>
    <t>SIBLING in F3 TO Xuan An (Tara)</t>
  </si>
  <si>
    <t>Everyone loves Toro. He will not let anything settle and loves asking questions (basically a detective in the making) Super funny.</t>
  </si>
  <si>
    <t>Very Chatty! such a fun character</t>
  </si>
  <si>
    <t>need SALT, chatty, active boy</t>
  </si>
  <si>
    <t>150617678430</t>
  </si>
  <si>
    <t>007982</t>
  </si>
  <si>
    <t>Khue Quyen (Nep)</t>
  </si>
  <si>
    <t>SIBLING Hoai Anh Y6, Quoc Dung Y5, Diep Tue Y3</t>
  </si>
  <si>
    <t>Very kind, a little unsure of herself. Her ability is good, but she is often slow to start work and show her best without being pushed.</t>
  </si>
  <si>
    <t>Very quiet, not much oomph.</t>
  </si>
  <si>
    <t>Lovely, quiet girl. Has missed a lot of school this year due to illness. Prefers to play with adults. She is the youngest of 4 children so can be lazy at times, thinking someone else will do things for her. She is easily motivated though. Mum is very chatty and kind.</t>
  </si>
  <si>
    <t>123144007946</t>
  </si>
  <si>
    <t>009437</t>
  </si>
  <si>
    <t>Hoang Hai Dang (Hai Dang)</t>
  </si>
  <si>
    <t>Hugo House Kindergarten</t>
  </si>
  <si>
    <t>112733570222</t>
  </si>
  <si>
    <t>009466</t>
  </si>
  <si>
    <t>Sebastian Miles (Sebastian)</t>
  </si>
  <si>
    <t>Staff child, sibling Alexander F2</t>
  </si>
  <si>
    <t>150821191305</t>
  </si>
  <si>
    <t>009439</t>
  </si>
  <si>
    <t>RECH</t>
  </si>
  <si>
    <t>Elena</t>
  </si>
  <si>
    <t>Modern Montessori transfer, parents conservative views</t>
  </si>
  <si>
    <t>Dietary - no pork or seafood (fish is okay) Allergic to amoxicillin (all penicillin group)</t>
  </si>
  <si>
    <t>Class 2M: Debbie Wignall</t>
  </si>
  <si>
    <t>102556837065</t>
  </si>
  <si>
    <t>008377</t>
  </si>
  <si>
    <t>Amelia</t>
  </si>
  <si>
    <t>Sibling in F1 - Nuno / Awaiting FAM</t>
  </si>
  <si>
    <t>Lovely. Helpful. Kind. Smart. Was often late but has got better since letters were sent out.</t>
  </si>
  <si>
    <t>V. confident. Parent have 0 screen time policy during week.</t>
  </si>
  <si>
    <t>163734337934</t>
  </si>
  <si>
    <t>007592</t>
  </si>
  <si>
    <t>Hao Phien (Harry)</t>
  </si>
  <si>
    <t>SIBLING Hao Dan</t>
  </si>
  <si>
    <t>Funny. Loves Maths. Finds it hard to focus in all other lessons. Isn't interested in lessons - just wants to play. Often says the opposite of what he thinks or what he thinks you want to hear.</t>
  </si>
  <si>
    <t>lovely boy, attention on carpet not great. very emotional at the start of the year. EAL</t>
  </si>
  <si>
    <t>Very cute boy! Made good progress with his English this year and can have simepl conversations. Good fun. recently moved closer to school - became very emotional for a few months but has settled back in now.</t>
  </si>
  <si>
    <t>Very quiet. Will sometimes cry quietly and without a fuss so can sometimes easy to miss he is upset. Can repeat English phrases and has simple understanding</t>
  </si>
  <si>
    <t>190016267818</t>
  </si>
  <si>
    <t>008231</t>
  </si>
  <si>
    <t>KOOPS</t>
  </si>
  <si>
    <t>Charlie Hoang Minh (Charlie)</t>
  </si>
  <si>
    <t>SIBLING IN SCHOOL Anna 1C</t>
  </si>
  <si>
    <t>Fine. Still sucks his thumb and doesn't use the toilet properly. Often copies other people - he doesn't believe in himself. Loves construction.</t>
  </si>
  <si>
    <t>Enthusiastic chatty child. Loves to talk about his boxing classes. Still has toileting accidents from time to time but got worse 2nd hald of T3. Needed a lot of attention at the beginning from class teacher but this is now ok.</t>
  </si>
  <si>
    <t>Strong english speaker, funny, friendly, active</t>
  </si>
  <si>
    <t>085940582317</t>
  </si>
  <si>
    <t>007308</t>
  </si>
  <si>
    <t>Tri Duc</t>
  </si>
  <si>
    <t>EARLY ENROLMENT/FTOTS</t>
  </si>
  <si>
    <t>Wonderful! Kind, helpful, smart, talkative. Lacks confidence when writing.</t>
  </si>
  <si>
    <t>Bright, able child. Bringing in reading books, etc on the correct days, losing books has been an on-going issue all year.</t>
  </si>
  <si>
    <t>lovely boy</t>
  </si>
  <si>
    <t>repeater - Parents asked if he can move to F2 this year. School said no and also because he is still working towards at some areas then. Needed this year to fully work within the age related expectations.</t>
  </si>
  <si>
    <t>140007812799</t>
  </si>
  <si>
    <t>007499</t>
  </si>
  <si>
    <t>Uyen Nhi (Kate)</t>
  </si>
  <si>
    <t>SIBLING Suzzy</t>
  </si>
  <si>
    <t>sweet girl,can wander when she isn't sure what to do</t>
  </si>
  <si>
    <t>May need support with friendships next year as 2 friends ,eaving her. Should be ok with NICOLE.</t>
  </si>
  <si>
    <t>Lovely girl. Can be a little quiet but once she feels comfortable she is very chatty. Very good English.</t>
  </si>
  <si>
    <t>picky eater - was allowed to bring own lunch in the beginning. Getting better but still needs encouragement to eat her school lunch.</t>
  </si>
  <si>
    <t>Came to Ftots on Friday with nanny. Played independently away from nanny during each session.</t>
  </si>
  <si>
    <t>153213555699</t>
  </si>
  <si>
    <t>008275</t>
  </si>
  <si>
    <t>GERALDINI</t>
  </si>
  <si>
    <t>Samuel (Sam)</t>
  </si>
  <si>
    <t>sam has low attention, all over the place, distracted very easy- I will speak to you at the crossover meeting.</t>
  </si>
  <si>
    <t>Sam has very poor concentration andwe have been working together to improve it. LS have observed him.</t>
  </si>
  <si>
    <t>V bright and lively. V articulate. Finds listening quietly tricky but always understands and can remember what has been said.</t>
  </si>
  <si>
    <t>112209623089</t>
  </si>
  <si>
    <t>007536</t>
  </si>
  <si>
    <t>Gia Y (Audi)</t>
  </si>
  <si>
    <t>very quiet and sweet. gets on with her work, sometimes needs support</t>
  </si>
  <si>
    <t>EAL- hasn't made as much progress as expected. Home life unsettled this year. Quiet but has a cheeky side. Finds independent wriitng very challenging.</t>
  </si>
  <si>
    <t>Shy, quiet and sensible. She can speak English but will choose not to. Needs to be encouraged to use her English words.</t>
  </si>
  <si>
    <t>charming little girl</t>
  </si>
  <si>
    <t>Came to Ftots one a week with dad. Very quiet girl but would join into activities with me. Enjoyed reading and listening to stories.</t>
  </si>
  <si>
    <t>091857684056</t>
  </si>
  <si>
    <t>009145</t>
  </si>
  <si>
    <t>Oona Huynh (Oona)</t>
  </si>
  <si>
    <t>SIBLING IN SCHOOL: PHAM Gavilan 3I. Switcher in from Saigon Kids</t>
  </si>
  <si>
    <t>lovely girl, funny, always late to school, never has book bag etc</t>
  </si>
  <si>
    <t>105539903576</t>
  </si>
  <si>
    <t>007639</t>
  </si>
  <si>
    <t>Ngoc Lam Anh (Annie)</t>
  </si>
  <si>
    <t>SIBLINGS Abby, Duc An</t>
  </si>
  <si>
    <t>Hard working, keen to please and made excellent progress. Very creative.</t>
  </si>
  <si>
    <t>Great creative girl, Great personality. Sister in F1-Ariana and a siste rin JC/SC.</t>
  </si>
  <si>
    <t>Lovely and chatty girl. Elise's bestfriend. Super sensible and will show care towards a younger friend as she is a great big sister at home. A dream!</t>
  </si>
  <si>
    <t>Came to Ftots twice a week with grandma. Very quiet and shy but would happily play with Amilla Lam Anh (Amilla) and Amilla's mum as they did other thing together outside of school. Let's talk more face to face.</t>
  </si>
  <si>
    <t>152559460594</t>
  </si>
  <si>
    <t>007647</t>
  </si>
  <si>
    <t>Hoang Gia Hung (Ken)</t>
  </si>
  <si>
    <t>Model student. Eagre and keen to please. Tactile , kind and made good progress. Some absence due to illness.</t>
  </si>
  <si>
    <t>Ken has had a lot of absence due a dietary problem. He may need support at the begiinning of the year. We have tried to encourage Mum to send him back to school and we will support him.</t>
  </si>
  <si>
    <t>See teacher</t>
  </si>
  <si>
    <t>095813238134</t>
  </si>
  <si>
    <t>008164</t>
  </si>
  <si>
    <t>VUONG</t>
  </si>
  <si>
    <t>Linh Anh (Rosie)</t>
  </si>
  <si>
    <t>Smart, kind and eagre to please. Has made excellent progress in all areas.</t>
  </si>
  <si>
    <t>A lot of progress in T3. Softly spoken girl.</t>
  </si>
  <si>
    <t>happy and cheerful</t>
  </si>
  <si>
    <t>093906796397</t>
  </si>
  <si>
    <t>008924</t>
  </si>
  <si>
    <t>DoWon</t>
  </si>
  <si>
    <t>coming from Korea</t>
  </si>
  <si>
    <t>Very confident and able. Can be opinionated, loud, silly and distracting to others. Have been working on working collaboratively. Needs firm boundaries.</t>
  </si>
  <si>
    <t>093630389567</t>
  </si>
  <si>
    <t>007451</t>
  </si>
  <si>
    <t>Hong Yuan (Austin)</t>
  </si>
  <si>
    <t>Made good progress with his spoken English. Can 'lash out' with hitting, pinching as a response for something he doesn't like. I've met with parents a few times this year.</t>
  </si>
  <si>
    <t>Flagged' child as was an elective mute at start of year. Is talking now but on his terms. Finds transition hard so will need support. Loves numbers and dancing ! Plays well with Eric.</t>
  </si>
  <si>
    <t>EAL, beginning to speak English, takes a while to warm up at times</t>
  </si>
  <si>
    <t>very shy, but once he trusts teachers he will let adults help 
and hold his hand.</t>
  </si>
  <si>
    <t>093256841248</t>
  </si>
  <si>
    <t>008922</t>
  </si>
  <si>
    <t>SeoJoo</t>
  </si>
  <si>
    <t>coming from Tokyo</t>
  </si>
  <si>
    <t>Very confident, chatty and self assured. Needs boundaires.</t>
  </si>
  <si>
    <t>074116697676</t>
  </si>
  <si>
    <t>009174</t>
  </si>
  <si>
    <t>PECELLIN</t>
  </si>
  <si>
    <t>An Nhien (An Nhien)</t>
  </si>
  <si>
    <t>Dad works for Spanish consulate, An Nhien speaks Spanish, VN and Eng</t>
  </si>
  <si>
    <t>Grown so much in confidence this year. Gets involved with everything and has such a wonderful attitude in school.</t>
  </si>
  <si>
    <t>152247489655</t>
  </si>
  <si>
    <t>008004</t>
  </si>
  <si>
    <t>ASHWELL</t>
  </si>
  <si>
    <t>Luca</t>
  </si>
  <si>
    <t>SIBLING Oliver Y2</t>
  </si>
  <si>
    <t>Staff Child. Loves playing. likes structured lessons slightly less. Generally good ability, but Maths skills much lower that other abilities. Parents are amazing at helping at home.</t>
  </si>
  <si>
    <t>Loves to role-play, get creative. New frienship with Saku which has been great to see. Shy to communicate- have to really build a bond or catch him out in play BUT once he speaks he has such fab ideas</t>
  </si>
  <si>
    <t>Good vocab. Understnading shown improvement through year. Focus developing.</t>
  </si>
  <si>
    <t>142426012943</t>
  </si>
  <si>
    <t>008811</t>
  </si>
  <si>
    <t>MATASUSHITA</t>
  </si>
  <si>
    <t>Saku</t>
  </si>
  <si>
    <t>Sister Chise in F1</t>
  </si>
  <si>
    <t>A very nice chap. Loves the idea of being a bit cheeky, but is lovely. Abuility in a few ares is low due to EAL, but he is well on his way to Awesomeland.</t>
  </si>
  <si>
    <t>Learning Eng but picking it up quickly. Very friendly &amp; creative, - friends with Luca. Parents are Drs</t>
  </si>
  <si>
    <t>160526172199</t>
  </si>
  <si>
    <t>007494</t>
  </si>
  <si>
    <t>Tran Khoi Nguyen (Sonic)</t>
  </si>
  <si>
    <t>SIBLINGS Shin, Rio. Emailed parents Cop</t>
  </si>
  <si>
    <t>What a legend. He has gone from almost a mute to piutting his hand up, talking in class. Getting on with work, writing setences and all sorts of other awesomness. Still finds Maths a little too abstract. Making friends. Still requires LS. I would teach him every year if I could.</t>
  </si>
  <si>
    <t>has started spontaniously commenting and asking questions. high needs, is now eating school snack not home snack.</t>
  </si>
  <si>
    <t>LS (see me for more details). Only started speaking in term 2 this year. Speaks in 2 word sentences but is making good progress. Very friendly, fun and affectionate. Can be disruptive during carpet times as he likes to make noises.</t>
  </si>
  <si>
    <t>Not yet talking but started to make noise. Seeing labguage therapist arranged by mum. Finds ways of communicating. Stopped eating school food after he had covid and didnt resume. Mum provided small snacks like crackers so he had someting. See clare for more info</t>
  </si>
  <si>
    <t>Came to Ftots one a week normally with mum. Enjoyed playing with puzzles/blocks and going on slide.</t>
  </si>
  <si>
    <t>161948927332</t>
  </si>
  <si>
    <t>009541</t>
  </si>
  <si>
    <t>Junil</t>
  </si>
  <si>
    <t>from korean kinder</t>
  </si>
  <si>
    <t>104721808769</t>
  </si>
  <si>
    <t>009328</t>
  </si>
  <si>
    <t>SeoHyun (Clara)</t>
  </si>
  <si>
    <t>came from AIS, sibling applied to Year 4 LEE DaHyun</t>
  </si>
  <si>
    <t>162443530823</t>
  </si>
  <si>
    <t>009414</t>
  </si>
  <si>
    <t>Maple Bear</t>
  </si>
  <si>
    <t>Class 2C: Tara Kay</t>
  </si>
  <si>
    <t>133307750329</t>
  </si>
  <si>
    <t>007796</t>
  </si>
  <si>
    <t>Seah</t>
  </si>
  <si>
    <t>Adorable! Such a lovley girl. Very smart, quiet but fun. Can get distracted by friends on caroet.</t>
  </si>
  <si>
    <t>lovely girl</t>
  </si>
  <si>
    <t>Lovely girl. Has good English but hasn't made as much progress due to a Korean friend joining the class this year. Mum often send messages asking for updates on her progress, mainly with English. Lovely family.</t>
  </si>
  <si>
    <t>084748291107</t>
  </si>
  <si>
    <t>008870</t>
  </si>
  <si>
    <t>FRIEDMAN</t>
  </si>
  <si>
    <t>Petra Linh (Petra)</t>
  </si>
  <si>
    <t>Eton House since Feb 2022, friends with Geo Godfrey, leg braces for tiptoeing</t>
  </si>
  <si>
    <t>leg braces for toe-tipping</t>
  </si>
  <si>
    <t>Delightful. Was very timid at the start of the year. Needed supprt to come into school each morning. Has grown so much. Hardworking and fun.</t>
  </si>
  <si>
    <t>124726415658</t>
  </si>
  <si>
    <t>009112</t>
  </si>
  <si>
    <t>BUI-COULBY</t>
  </si>
  <si>
    <t>Tue An Florence (Tue An)</t>
  </si>
  <si>
    <t>Coming from Park City Hanoi, mum lots of questions</t>
  </si>
  <si>
    <t>No high carotene foods</t>
  </si>
  <si>
    <t>Very confident. Natural leader. Kind and helpful. Hardworking. Can shut down when she finds things hard - need a bit of encouragement.</t>
  </si>
  <si>
    <t>161724470053</t>
  </si>
  <si>
    <t>008586</t>
  </si>
  <si>
    <t>WENG</t>
  </si>
  <si>
    <t>Jia Bei (Nicole)</t>
  </si>
  <si>
    <t>Very shy, attached to her sibling below</t>
  </si>
  <si>
    <t>sweet and very quiet, but can be a little monkey if she wants to be. gets distracted easy</t>
  </si>
  <si>
    <t>Sweet but can be a cheeky monkey. Needs encouragement to persavere</t>
  </si>
  <si>
    <t>111435469629</t>
  </si>
  <si>
    <t>008051</t>
  </si>
  <si>
    <t>GODFREY</t>
  </si>
  <si>
    <t>Geo Lee (Geo)</t>
  </si>
  <si>
    <t>Good English, very active, needs to reminded of classroom rules</t>
  </si>
  <si>
    <t>can be hard work, needs strong boundaries, will push buttons, but nice kid, sweet, lacks massive self confidence</t>
  </si>
  <si>
    <t>143713723735</t>
  </si>
  <si>
    <t>009259</t>
  </si>
  <si>
    <t>Tuong Minh (Tonic)</t>
  </si>
  <si>
    <t>new to BIS this year, can be nasty to other friends but is getting better. gets distracted easy</t>
  </si>
  <si>
    <t>082939767949</t>
  </si>
  <si>
    <t>007551</t>
  </si>
  <si>
    <t>William Thanh (William)</t>
  </si>
  <si>
    <t>SIBLING Cognac Y8</t>
  </si>
  <si>
    <t>LS for soicial skills. Finds transitions hard and being out of routine. Dr Vy's details shared with parents.</t>
  </si>
  <si>
    <t>William has certain needs. He finds transistions very challenging and needs to be supported during these times. If he hasn't finished his work he needs to be reassured that he can return to it later. Advanced reading and maths skills.</t>
  </si>
  <si>
    <t>LS. Loves the company of Ion.</t>
  </si>
  <si>
    <t>lovely boy. referred to LS. will listen to 1 teacher only.</t>
  </si>
  <si>
    <t>Came to Ftots once a week with mum. Let's talk face to face about William.</t>
  </si>
  <si>
    <t>133802842373</t>
  </si>
  <si>
    <t>007279</t>
  </si>
  <si>
    <t>Markus</t>
  </si>
  <si>
    <t>early enrolment / FTOTS/ TWIN SIBLING BELOW</t>
  </si>
  <si>
    <t>Separated from his brother for the first time. Can 'sulk' and wind up the other children for attention. Also can be lovely.</t>
  </si>
  <si>
    <t>Fantastic energy &amp; enthusiasm. Great converstaion. Loves to create with boxes! natural team player and leader. Good friends with Sasha but plays with all.</t>
  </si>
  <si>
    <t>Chatty and charming boy - please see me</t>
  </si>
  <si>
    <t>123546150134</t>
  </si>
  <si>
    <t>008951</t>
  </si>
  <si>
    <t>Nguyen Nhat Minh (Henry)</t>
  </si>
  <si>
    <t>Saigon Star since 2022 switcher</t>
  </si>
  <si>
    <t>Quiet and more reserved. Good progress sometimes needs help clarifying his ideas. can be silly with friends.</t>
  </si>
  <si>
    <t>075410469265</t>
  </si>
  <si>
    <t>007399</t>
  </si>
  <si>
    <t>HyeRi</t>
  </si>
  <si>
    <t>Very sweet girl, loves playing with Nhi and Maria (maria is leaving). Can need emotional support. Is learning support acedemically.</t>
  </si>
  <si>
    <t>Built up strong friendships in class, tries so hard during carpet sessions, Eng really developed this year. Weak fine motor</t>
  </si>
  <si>
    <t>LS and EAL Weak Eng and Vietnamese and Korean (home langs are weaker) Gets v attached to friends and emotional if does not get her own way.</t>
  </si>
  <si>
    <t>Has shown great progress with self-regulation but might need support and reminding when too engaged in an activity. Will understand English but still chooses not to speak. Parents are aware about her targets. Will surprise you by saying some words when shes excited. Mum is VN, dad is Korean but she does not speak these languages either. Needs reminding to go to the toilet.</t>
  </si>
  <si>
    <t>161433147386</t>
  </si>
  <si>
    <t>008488</t>
  </si>
  <si>
    <t>Nhi Tran (Nhi)</t>
  </si>
  <si>
    <t>Eton House, mum is alumnus, Confident and expressive, be a wonderful addition to any class</t>
  </si>
  <si>
    <t>Very chatty. Strong minded but extremly effectionate. Helpful and kind to others.</t>
  </si>
  <si>
    <t>V.Chatty!! Part of the girl band. V.creative. Brother Khang F1</t>
  </si>
  <si>
    <t>134443689615</t>
  </si>
  <si>
    <t>007646</t>
  </si>
  <si>
    <t>WEBER</t>
  </si>
  <si>
    <t>Jayden</t>
  </si>
  <si>
    <t>SIBLING: in Year 1 Jolynn</t>
  </si>
  <si>
    <t>Very sweet and confident. Lacks organisation with reading books and swimming bags. Can be young still. Loves music and singing/ playing drums. Mum was class rep.</t>
  </si>
  <si>
    <t>Lovely affectionate boy. Loves nature &amp; animals (altough strangely a bit scared of Percy!) Good friends with Minh &amp; Melonie. Very involved parents (mum was rep)</t>
  </si>
  <si>
    <t>Strong English speaker, kind, friendly</t>
  </si>
  <si>
    <t>Rumored leaver. Really lovely boy and speaks EN very well. He is affectionate and would talk to his teachers about anything and everything. Often asks friends, 'Are you ok?"</t>
  </si>
  <si>
    <t>Came to Ftots one a week with dad. Really enjoyed music sessions. Would happily explore the Fundinotots room independently.</t>
  </si>
  <si>
    <t>084220004627</t>
  </si>
  <si>
    <t>008765</t>
  </si>
  <si>
    <t>Selina Ann</t>
  </si>
  <si>
    <t>Dad American mom Chinese, fluent in English (speaks some Mandarin with mum but not dad).</t>
  </si>
  <si>
    <t>Not at this moment, but she did have three episodes of intussusception from the year 2020-2022. The symptoms to be noticed for this would be severe tummy ache and vomiting.</t>
  </si>
  <si>
    <t>very sweet - mum and dad very involved and supportive. Terrified of storms/ rain.</t>
  </si>
  <si>
    <t>Lovely, chatty, friendly girl.</t>
  </si>
  <si>
    <t>083942807110</t>
  </si>
  <si>
    <t>008978</t>
  </si>
  <si>
    <t>Hoang Vu (Bin)</t>
  </si>
  <si>
    <t>Hunters World Preschool switcher, chip sister in Y3</t>
  </si>
  <si>
    <t>V boistress, energetic loud. Enthusiastic and funny. And can be very sweet. Needs strong, clear, set boundaires. Spoken to mum as he looks exhausted in afternoons and falls asleep. Needs to go to bed earlier - watch out for this.</t>
  </si>
  <si>
    <t>084753195951</t>
  </si>
  <si>
    <t>008418</t>
  </si>
  <si>
    <t>Leeroy</t>
  </si>
  <si>
    <t>Delightful, great fun. Poor attendance in Term 1, but improved and progress made.</t>
  </si>
  <si>
    <t>V.creative- loves to draw. Poor attendance due to illness BUT having Operation in Summer to remove adenoids. Brother Kingsley F1</t>
  </si>
  <si>
    <t>lovely but cheeky child</t>
  </si>
  <si>
    <t>100629557539</t>
  </si>
  <si>
    <t>009266</t>
  </si>
  <si>
    <t>VAN VALKENBURG</t>
  </si>
  <si>
    <t>Sam</t>
  </si>
  <si>
    <t>Fairfield Academy in Jamaica. Speaks English with dad (Dutch) and Viet with mum</t>
  </si>
  <si>
    <t>New after tet. Fun, High energy but keen to please. Speech can sometimes be unclear - S&amp;L suggest good modelling and correction. Needs redirecting as finds it difficult to engage in activities in the classroom. Steady progress.</t>
  </si>
  <si>
    <t>105643951463</t>
  </si>
  <si>
    <t>007579</t>
  </si>
  <si>
    <t>Phan Hai Minh (Paul)</t>
  </si>
  <si>
    <t>Paul is a kind and affectionate child. He likes to comment on everything and anything - implusive!</t>
  </si>
  <si>
    <t>Flagged' as needing extra support socially/with friendships. Very bright but lacks social understanding. Very literal intrepretaions. Can appear rude but is actully very kind. Very good at always following adult instructions immediately.</t>
  </si>
  <si>
    <t>Very chatty, needs to be reminded to focus/listen</t>
  </si>
  <si>
    <t>Came to Ftots one a week. Cam with grandma (mum very occasionally). Enjoyed playing with adults.</t>
  </si>
  <si>
    <t>111719163839</t>
  </si>
  <si>
    <t>008533</t>
  </si>
  <si>
    <t>NOH</t>
  </si>
  <si>
    <t>Kayden Yul (Kayden)</t>
  </si>
  <si>
    <t>Slightly shy individual. Mum works in Admissions. No issues</t>
  </si>
  <si>
    <t>Very polite and kind. Very playful and has a good group of friends.</t>
  </si>
  <si>
    <t>Lovely boy, good friends with Roy. Plays well with everyone. Made excellent progress with EAL.</t>
  </si>
  <si>
    <t>160932896087</t>
  </si>
  <si>
    <t>009122</t>
  </si>
  <si>
    <t>Iona Grace Marie (Iona)</t>
  </si>
  <si>
    <t>Great role model. Lovely, kind and friendly girl.</t>
  </si>
  <si>
    <t>140249264389</t>
  </si>
  <si>
    <t>009374</t>
  </si>
  <si>
    <t>Hyunjun (Henry)</t>
  </si>
  <si>
    <t>coming from ISHCMC, school report: Henry found it challenging to set boundaries with his friends, which
sometimes left him feeling upset/ demonstrating principled behavior by reminding others of appropriate actions
demonstrating principled behavior by reminding others of appropriate actions</t>
  </si>
  <si>
    <t>yes</t>
  </si>
  <si>
    <t>008063</t>
  </si>
  <si>
    <t>Ngoc Thuy Tien (Thuy Tien)</t>
  </si>
  <si>
    <t>Returning</t>
  </si>
  <si>
    <t>Previous class 1I - Tamsyn</t>
  </si>
  <si>
    <t>151128016310</t>
  </si>
  <si>
    <t>009554</t>
  </si>
  <si>
    <t>LS (sensory processing) - very supportive parents (mum teacher but not working now), sibling Mateo F3</t>
  </si>
  <si>
    <t>Allergic to dustmites (sneezing, itchy eyes)</t>
  </si>
  <si>
    <t>134308320811</t>
  </si>
  <si>
    <t>009518</t>
  </si>
  <si>
    <t>Narin</t>
  </si>
  <si>
    <t>fron international school CCS Korea/ she was locked in the toilet by teacher's accident and has trauma. until she settle in, teachers support going to toilet needed</t>
  </si>
  <si>
    <t>Allergic to nuts</t>
  </si>
  <si>
    <t>Class 2H: Rebekah Stafford</t>
  </si>
  <si>
    <t>102537987270</t>
  </si>
  <si>
    <t>007456</t>
  </si>
  <si>
    <t>Celine Gia Han (Celine)</t>
  </si>
  <si>
    <t>Epipen - peanuts/egg</t>
  </si>
  <si>
    <t>Very popular. Hard working and has lots of fun. Very creative. Can be chatty if near friends on carpet.</t>
  </si>
  <si>
    <t>active and sometimes needs support when sharing toys</t>
  </si>
  <si>
    <t>Lovely girl and is very social but may find it difficult to talk about her feelings when she is upset.</t>
  </si>
  <si>
    <t>143022947616</t>
  </si>
  <si>
    <t>008295</t>
  </si>
  <si>
    <t>Christina Brielle (Christina)</t>
  </si>
  <si>
    <t>Gorgeous! A natural leader. Hardworking and fun.</t>
  </si>
  <si>
    <t>Summer born and still very young. Strong speaker and enthusiastic.</t>
  </si>
  <si>
    <t>Term 2 starter, needs support during carpet time sessions</t>
  </si>
  <si>
    <t>101810599912</t>
  </si>
  <si>
    <t>007728</t>
  </si>
  <si>
    <t>Pha (Romeo)</t>
  </si>
  <si>
    <t>Romeo has low attention, all over the place, distracted very easy- I will speak to you at the crossover meeting.</t>
  </si>
  <si>
    <t>LS (see me for more info). Great sense of humour. Supportive Dad. tutor. SALT.</t>
  </si>
  <si>
    <t>LS (See me for more details). Sweet boy with a good sense of humour.</t>
  </si>
  <si>
    <t>Joined T3 and then missed alot of school. strated to 'talk' but very hard to understand. More like babble although 4 in Sept. Dad speaks good english and does so at home so needs to be monitored. Can get emotional. Didnt eat much at school</t>
  </si>
  <si>
    <t>163811385074</t>
  </si>
  <si>
    <t>008282</t>
  </si>
  <si>
    <t>Gia Bao Ngoc (Nina)</t>
  </si>
  <si>
    <t>SIBLING: LE Gia Bao 3B</t>
  </si>
  <si>
    <t>EAL. Took a long time to settle in to F3-cried on arrival for T1 but stopped quickly once in classroom. Very supportive mum and grandma. Has made a lot of progress with confidence and relationship building. Is quiet but can communicate her needs well. Goes to bed early but often eeded a nap in the afternoon (summer born).</t>
  </si>
  <si>
    <t>Potential EAL, can speak in simple English sentences, friendly. Might get a bit unsettled during T1</t>
  </si>
  <si>
    <t>134550611403</t>
  </si>
  <si>
    <t>009246</t>
  </si>
  <si>
    <t>Hoang My An (Ivy)</t>
  </si>
  <si>
    <t>Saigon Star switcher. Friend with TRAN Nguyen Nhat Minh (Henry) 1S</t>
  </si>
  <si>
    <t>151646434109</t>
  </si>
  <si>
    <t>008729</t>
  </si>
  <si>
    <t>KHLON</t>
  </si>
  <si>
    <t>Matvii</t>
  </si>
  <si>
    <t>BIS HANOI TRANSFER</t>
  </si>
  <si>
    <t>Can be immature but has made great progress. Smart.</t>
  </si>
  <si>
    <t>Strong boundaries needed. Very Boistrous. Lacks empathy. See me!</t>
  </si>
  <si>
    <t>094427273973</t>
  </si>
  <si>
    <t>008960</t>
  </si>
  <si>
    <t>Sian</t>
  </si>
  <si>
    <t>Smart and hard-working. Excellent progress. Can be silly with friends.</t>
  </si>
  <si>
    <t>090433763204</t>
  </si>
  <si>
    <t>007547</t>
  </si>
  <si>
    <t>Zhiwei (Summer)</t>
  </si>
  <si>
    <t>Confidence grown massively but still one to watch. She finds it difficult to start tasks or finish them in time. Needs someone there to encourage her. Flagged to LS but just being monitored at the moment.</t>
  </si>
  <si>
    <t>Flagged' child. Is very quiet. Doesn't offer conversation easily. Needs support in almost all areas. Good friends with Alexa and Amaira.</t>
  </si>
  <si>
    <t>Very quiet and shy. She can speak English but needs to be encouraged</t>
  </si>
  <si>
    <t>Absolute delight! Quite and self-assured. Made good progress with English vocab. Loves songs an books</t>
  </si>
  <si>
    <t>153938922876</t>
  </si>
  <si>
    <t>008996</t>
  </si>
  <si>
    <t>INGRAM</t>
  </si>
  <si>
    <t>Annabelle Terezia (Annabelle)</t>
  </si>
  <si>
    <t>Anne Hill since 2020, sister Eliana F3</t>
  </si>
  <si>
    <t>Ball of energy but can lack confidence. Flagged to LS for her communication as she can struggle to get her ideas across and has big vocab gaps compared to her younger sister in F3. Could be something there so keep an eye out!</t>
  </si>
  <si>
    <t>075316632914</t>
  </si>
  <si>
    <t>009079</t>
  </si>
  <si>
    <t>ATSUKAWA</t>
  </si>
  <si>
    <t>Jo</t>
  </si>
  <si>
    <t>sibling Keito Y4</t>
  </si>
  <si>
    <t>Buckwheat allergy</t>
  </si>
  <si>
    <t>NEW T2. had no language at all. Slowly picking it up. Very smart and a very cheeky.</t>
  </si>
  <si>
    <t>152517403455</t>
  </si>
  <si>
    <t>007800</t>
  </si>
  <si>
    <t>Keinosuke</t>
  </si>
  <si>
    <t>Kei is gentle, kind and caring. Keen to please. Enjoys building and constructing. Progress has been made on fine motor skills. Will continue to benefit from letter formation and handwriting intervention.</t>
  </si>
  <si>
    <t>Called 'Kei'. Fine motor interventions have been in place since T1. Big gap between reading and writing. Always willing to have a try.</t>
  </si>
  <si>
    <t>chatty and enthusiastic</t>
  </si>
  <si>
    <t>A delight! Made good progress with english. Loves animals. Target - to begin toilet training</t>
  </si>
  <si>
    <t>093141673308</t>
  </si>
  <si>
    <t>009019</t>
  </si>
  <si>
    <t>SUNG</t>
  </si>
  <si>
    <t>HyeWon</t>
  </si>
  <si>
    <t>from Korea</t>
  </si>
  <si>
    <t>Exemplary role model. Quiet (shy), kind and caring. HyeWon has made excelent progress completing EAL at the end of term 2. Very able in all curriculum areas.</t>
  </si>
  <si>
    <t>133134127946</t>
  </si>
  <si>
    <t>009087</t>
  </si>
  <si>
    <t>NAKAYAMA</t>
  </si>
  <si>
    <t>Saki</t>
  </si>
  <si>
    <t>Switcher: Sakura Motessori Int school in HCMC</t>
  </si>
  <si>
    <t>Saki is kind, gentle and shy. Difficult first term - refusing to join activities in class, the dining hall and many specialists. Can be reluctant to complete activities in class and unclear if it is an inability or a refusal. Has made steady progress. EAL T1.</t>
  </si>
  <si>
    <t>092451261864</t>
  </si>
  <si>
    <t>009116</t>
  </si>
  <si>
    <t>Naut Ibn Joost (Naut)</t>
  </si>
  <si>
    <t>Boundless energy, great fun and keen and eagre to please. Difficult first term. See CPOMS. Has made excellent progress. LS for behaviour.</t>
  </si>
  <si>
    <t>154741271561</t>
  </si>
  <si>
    <t>008018</t>
  </si>
  <si>
    <t>Orion William (Orion)</t>
  </si>
  <si>
    <t>Lovely boy. Very mature but is also playful with his friends.</t>
  </si>
  <si>
    <t>enthusiastic learner. Staff child.</t>
  </si>
  <si>
    <t>Lovely boy. Very good English. He is very mature and strong for his age. Need to remind yourself that he is one of the youngest in the year group. Loves rules and is very helpful at reminding others to do the right thing. Good fun.</t>
  </si>
  <si>
    <t>161321649773</t>
  </si>
  <si>
    <t>007492</t>
  </si>
  <si>
    <t>Hoang Bach (Eric)</t>
  </si>
  <si>
    <t>SIBLING Hoang Anh Y4</t>
  </si>
  <si>
    <t>A lovely, kindhearted boy. Struggles with focus - fidget tools and his carpet book have massively helped. Very playful, loves construction and craft.</t>
  </si>
  <si>
    <t>Flagged' student as has struggled with issues with big sister relatiosnhsip. Family is seeing ARC. Very affectionate lovely boy and bright. Good progress with language this year. Loves Vietjet aroplanes!</t>
  </si>
  <si>
    <t>EAL, prefers to play on his own</t>
  </si>
  <si>
    <t>Quiet boy but is active when engaged in PD activities. Also sleeps late and often falls asleep before lunch time.</t>
  </si>
  <si>
    <t>Came to Ftots once a week with mum. Very little interaction between mum and Eric during the Ftots session. He enjoyed playing with the water. Quiet child.</t>
  </si>
  <si>
    <t>171005590055</t>
  </si>
  <si>
    <t>008458</t>
  </si>
  <si>
    <t>Finnlay Joseph (Finnlay)</t>
  </si>
  <si>
    <t>"S&amp;L - on waiting list to be seen for Speech Therapy in the UK as cannot make the 'G/C' sounds.
Had an assessment April 2023. ALLERGY: Penicillin Allergy"</t>
  </si>
  <si>
    <t>Allergy: Pennecillin</t>
  </si>
  <si>
    <t>Enthusiastic in class, lots of friends and enjoys playing with them. Listens well and always contributes to lessons.</t>
  </si>
  <si>
    <t>New in T2. Very friendly popular boy. Receiving Welcomm support. Has 'holiday homework' from Ms Jade for setence structure. Can be understood but misses grammar.</t>
  </si>
  <si>
    <t>161655992478</t>
  </si>
  <si>
    <t>008585</t>
  </si>
  <si>
    <t>Jia Yi (Isabel)</t>
  </si>
  <si>
    <t>Friendly, more settled and confident than sibling above but still limited English</t>
  </si>
  <si>
    <t>Lovely girl. Developing her spoken English and improved confidence. Likes to help others.</t>
  </si>
  <si>
    <t>lovely girl, EAL, confident talking</t>
  </si>
  <si>
    <t>110155717409</t>
  </si>
  <si>
    <t>008948</t>
  </si>
  <si>
    <t>Thien Khanh (Ryan)</t>
  </si>
  <si>
    <t>Lavelle switcher</t>
  </si>
  <si>
    <t>Lots of energy and is very implusive. Needs boundaires.</t>
  </si>
  <si>
    <t>190324222967</t>
  </si>
  <si>
    <t>008212</t>
  </si>
  <si>
    <t>Vu Ngoc Han (Amy)</t>
  </si>
  <si>
    <t>So so lovely, very kind and patient with all her friends. Hard working and will always try her best. Good ability all round. Slow to open up to adult sometimes.</t>
  </si>
  <si>
    <t>Amy is a kind and friendly member of or class who has worked really hard to improve her language with success.</t>
  </si>
  <si>
    <t>smart but really shy - works well when in small group or 1-1</t>
  </si>
  <si>
    <t>084352126909</t>
  </si>
  <si>
    <t>007573</t>
  </si>
  <si>
    <t>Thu Thao (Meiji)</t>
  </si>
  <si>
    <t>SIBLING TRUONG Thanh Tien (Subo) 3H</t>
  </si>
  <si>
    <t>She is a Meijing. Very sweet with friends and a good listener despite finding much of school tricky. she wants to do well, but still needs lots of encouragement and talking things through before she can work independently.</t>
  </si>
  <si>
    <t>Meiji needs a lot of encouragement to talk. She has friends but is very quiet within this group. Needs reminding to speak English.</t>
  </si>
  <si>
    <t>EAL. Reluctant Eng speaker, gained confidence in T3. V sociable when playing in Vietnamese.</t>
  </si>
  <si>
    <t>Term 3 starter - shy and very quiet but friendly with the girls in my class.</t>
  </si>
  <si>
    <t>133028864399</t>
  </si>
  <si>
    <t>009431</t>
  </si>
  <si>
    <t>HeeSoo</t>
  </si>
  <si>
    <t>095337241494</t>
  </si>
  <si>
    <t>009337</t>
  </si>
  <si>
    <t>twin, came from AIS/ lively boy</t>
  </si>
  <si>
    <t>141419876515</t>
  </si>
  <si>
    <t>009426</t>
  </si>
  <si>
    <t>Minh Kiet (Kiet)</t>
  </si>
  <si>
    <t>Vinschool</t>
  </si>
  <si>
    <t>Withdraw at Offer Stage</t>
  </si>
  <si>
    <t>080338228396</t>
  </si>
  <si>
    <t>Ngoc Tung Lam (Lam)</t>
  </si>
  <si>
    <t>sibling Tung Duong Y6 25/26, local school</t>
  </si>
  <si>
    <t>073933555544</t>
  </si>
  <si>
    <t>008777</t>
  </si>
  <si>
    <t>Phuc An (Kay)</t>
  </si>
  <si>
    <t>sibling in Y3 23/24</t>
  </si>
  <si>
    <t>Quite neglegted in terms of being organised at home. SALT recommnended for language but non-payment.</t>
  </si>
  <si>
    <t>SALT. Very gentle, quiet nature. Lots of love and nuture needed.Bus child. See me.</t>
  </si>
  <si>
    <t>007320</t>
  </si>
  <si>
    <t>ANSARI</t>
  </si>
  <si>
    <t>Minna</t>
  </si>
  <si>
    <t>EARLY ENROLMENT/ SIBLING Adina Y8</t>
  </si>
  <si>
    <t>Good ability, but she does sometimes hide this away. She can be slow to start work and get distracted, but is very kind and lovely to have in a classroom.</t>
  </si>
  <si>
    <t>Minna is a chatty and helpful member of our class. Her very close friend is leaving so she may need a little support at the beginning of the year. Her parents want her to change separately for swimming. She currently changes in the toilet</t>
  </si>
  <si>
    <t>Excellent Eng and understanding. V able. Likes to organise.</t>
  </si>
  <si>
    <t>Really lovely girl and speaks EN very well. Will need a chat to parents re sleeptime at home as she is often absent due to getting up late in the mornings. Only did part time in F1.</t>
  </si>
  <si>
    <t>134357862721</t>
  </si>
  <si>
    <t>008956</t>
  </si>
  <si>
    <t>MIN</t>
  </si>
  <si>
    <t>Korean school in Korea</t>
  </si>
  <si>
    <t>No class is complete without a Sia. Kind, hard working - she completed the entirety of phonics levels in less that a year. Willing to do anything, but also tries things she has no clue about. If you don't like her, there is something wrong with you.</t>
  </si>
  <si>
    <t>114615321331</t>
  </si>
  <si>
    <t>007458</t>
  </si>
  <si>
    <t>SHINDE</t>
  </si>
  <si>
    <t>Reyan Rahul (Reyan)</t>
  </si>
  <si>
    <t>COP form recieved 28/6/2022</t>
  </si>
  <si>
    <t>Amazing progress with behaviour and attitude. Still can't follow more than one instruction, and will frequently ask a question that has just been answered. However, his a bility is there, it just needs dragging out of him.</t>
  </si>
  <si>
    <t>Reyan finds it difficult to concentrate during carpet times and needs to be reminded to sit next to someone who is a good learning friend. I have asked LS to observe his behaviuor as I feel that he may have other needs.</t>
  </si>
  <si>
    <t>language has improved but needs to work on listening.</t>
  </si>
  <si>
    <t>Emerging langauge. Has impulse to grab/pinch and initially bite chidlren. Parents told and supportive. Loves water play</t>
  </si>
  <si>
    <t>105748875347</t>
  </si>
  <si>
    <t>007489</t>
  </si>
  <si>
    <t>Xuan Phuc (Ken)</t>
  </si>
  <si>
    <t>SIBLING My Duyen</t>
  </si>
  <si>
    <t>Great start to year but after Christmas he became Very emotional, parents working with ASC team. LS supporting his regulation. Needs lots of nurture. He is OK acedemically but needs someone on him to focus and complete tasks.</t>
  </si>
  <si>
    <t>Lovely sensitive boy, doesn't like to be 'told off' gets emotional, loves to learn but needs someone on him to focus</t>
  </si>
  <si>
    <t>EAL. Finds understanding tricky. LS flagged. Vietnamese is also a little below expected level. Lovely friendly.</t>
  </si>
  <si>
    <t>Joined T3. Happy and smiling. repeats words and phrases back but not alway with understanding.</t>
  </si>
  <si>
    <t>154346341628</t>
  </si>
  <si>
    <t>007999</t>
  </si>
  <si>
    <t>NaYoon</t>
  </si>
  <si>
    <t>Quirky. Helpful and caring. Mum is one to watch out forre. lack of engagement and desire to have her exit EAL.</t>
  </si>
  <si>
    <t>V. confident. One to watch for SALT/ LS (see me)</t>
  </si>
  <si>
    <t>EAL - very cheerful member of the class.</t>
  </si>
  <si>
    <t>093856722615</t>
  </si>
  <si>
    <t>009010</t>
  </si>
  <si>
    <t>Zi You Charlotte (Charlotte)</t>
  </si>
  <si>
    <t>Anne Hill since 2022</t>
  </si>
  <si>
    <t>sweet girl, clever and helpful.</t>
  </si>
  <si>
    <t>Class 3B: Lucy Maplestone-Singh</t>
  </si>
  <si>
    <t>171310123629</t>
  </si>
  <si>
    <t>007650</t>
  </si>
  <si>
    <t>Thai Vuong (Ramen)</t>
  </si>
  <si>
    <t>Can be quiet in class. Very capable in maths, doesn't give his wiriting enough focus. Can be easily distracted.</t>
  </si>
  <si>
    <t>Grown in confidence a lot this year. Very smart. Parents are eager for him to move off of EAL support.</t>
  </si>
  <si>
    <t>EAL - He is quite anxious to get things right.</t>
  </si>
  <si>
    <t>He struggled a little bit with boundaries at the beginning
but has changed. He understand the language but needs
encouragement to express himself. He is in the EAL list.</t>
  </si>
  <si>
    <t>Came to Ftots once a week with nanny. Very independent. Liked to play with other children.</t>
  </si>
  <si>
    <t>094637292308</t>
  </si>
  <si>
    <t>007115</t>
  </si>
  <si>
    <t>Vo Thien Hung (Henry)</t>
  </si>
  <si>
    <t>Ftot</t>
  </si>
  <si>
    <t>Capable but doesn't apply himself and puts in very little effort. Been on EAL for a long time. Struggles to mainatin his focus and doesn't give answers when asked. Silly behaviour</t>
  </si>
  <si>
    <t>Immature and silly. Can be very rough during break time. Great at Maths. Been at BIS since F1 but very weak English.</t>
  </si>
  <si>
    <t>Emotionally immature. Very EAL. Little engament from home.</t>
  </si>
  <si>
    <t>Lovely. Can get upset at times because he misses home. Settles quickly though. Likes Duplo and robots.</t>
  </si>
  <si>
    <t>Happy boy, M.Duc's best friend. May be shy to speak but has good understanding. Need encouragement to speak in English.</t>
  </si>
  <si>
    <t>104658580681</t>
  </si>
  <si>
    <t>007716</t>
  </si>
  <si>
    <t>Minh Triet (Martino)</t>
  </si>
  <si>
    <t>Tina 2H sibling</t>
  </si>
  <si>
    <t>Starting to show what he is capable of. Still very quiet but lovely boy. English has improved, needs to be encouraged to talk more.</t>
  </si>
  <si>
    <t>very quiet, come and see me</t>
  </si>
  <si>
    <t>Very quiet and shy boy. often falls asleep during story time (re-iterated the importance of early bed time to parents)</t>
  </si>
  <si>
    <t>very shy and does not talk in school. EAL</t>
  </si>
  <si>
    <t>095539368405</t>
  </si>
  <si>
    <t>008089</t>
  </si>
  <si>
    <t>An Xuan (Tara)</t>
  </si>
  <si>
    <t>Sibling in F2 Toro</t>
  </si>
  <si>
    <t>All rounder. Great attitude to learning. Very creative.</t>
  </si>
  <si>
    <t>Lovely.</t>
  </si>
  <si>
    <t>always late, needs reminding about reaing folder etc, sweet girl. EA</t>
  </si>
  <si>
    <t>074509419719</t>
  </si>
  <si>
    <t>007238</t>
  </si>
  <si>
    <t>LAI</t>
  </si>
  <si>
    <t>Yu Chi (Abbie)</t>
  </si>
  <si>
    <t>sibling: Vianna Lai</t>
  </si>
  <si>
    <t>A fantastic friend and hard worker. Very reliable.</t>
  </si>
  <si>
    <t>A lovely caring girl</t>
  </si>
  <si>
    <t>A complete elight. Very able. Gets on with everyone. Very mature.</t>
  </si>
  <si>
    <t>Good language and understanding. Kind and sensible. Has lots of friends</t>
  </si>
  <si>
    <t>very bubbly and confident</t>
  </si>
  <si>
    <t>140519103862</t>
  </si>
  <si>
    <t>007633</t>
  </si>
  <si>
    <t>My An (Annie)</t>
  </si>
  <si>
    <t>Really artistic! High ability but often lacks confidence in her own abilities ('I'm not good at that'). We worked a lot on it this year.</t>
  </si>
  <si>
    <t>Nice girl, good friend to all classmates</t>
  </si>
  <si>
    <t>Took a while to open up. Tends t o lack confidence at times and copy Gi Gi but this has improves in T3.</t>
  </si>
  <si>
    <t>New in T3, lovely - able and confident, excellent English.</t>
  </si>
  <si>
    <t>113823020290</t>
  </si>
  <si>
    <t>007529</t>
  </si>
  <si>
    <t>Duc Anh (Duri)</t>
  </si>
  <si>
    <t>Finds it tricky to interact with adults will often shy away. Loves maths!</t>
  </si>
  <si>
    <t>Soooo much better, will interact now and does do the work. Can be a tad lazy.</t>
  </si>
  <si>
    <t>Very Quiet boy, will sometimes avoid adult interaction. Currently on the S&amp;L waiting list.</t>
  </si>
  <si>
    <t>may need SALT assessment</t>
  </si>
  <si>
    <t>At times difficult to get Duri to interact with teachers. Often looks sad but this is his expression. Either playing independently or very noisily running with friends. Often needs reminders of class expectations and to follow instructions.</t>
  </si>
  <si>
    <t>Attended Ftots</t>
  </si>
  <si>
    <t>152003879066</t>
  </si>
  <si>
    <t>009242</t>
  </si>
  <si>
    <t>SeoJun</t>
  </si>
  <si>
    <t>English kinder 2023 March- Dec 2024</t>
  </si>
  <si>
    <t>Joined in Term 2. Can be very sensitive. Mum claims 'he doesn't like playing'. He finds it difficult to connect with others.</t>
  </si>
  <si>
    <t>575998682099</t>
  </si>
  <si>
    <t>007087</t>
  </si>
  <si>
    <t>Huynh Anh Minh</t>
  </si>
  <si>
    <t>PHAN Duc Hieu 8V 19-20
PHAN Huynh Anh Ngoc F3I 19-20</t>
  </si>
  <si>
    <t>Lovely, works hard and just gets on with things.</t>
  </si>
  <si>
    <t>Reserved, but lovely, querky in a good way</t>
  </si>
  <si>
    <t>V.arty- great drawer, friends with Cassie &amp; HM, Jeremy,Dilys</t>
  </si>
  <si>
    <t>lfriendly child, makes amazing drawings, good listening understanding but not a confident English speaker, recommended to EAL</t>
  </si>
  <si>
    <t>Eng increasing quickly. V independent and able to complete all tasks independently and help friends. V strong willed but was fantastic by end of year.</t>
  </si>
  <si>
    <t>155756979887</t>
  </si>
  <si>
    <t>009012</t>
  </si>
  <si>
    <t>PHUNG</t>
  </si>
  <si>
    <t>Ngoc Minh Khue (Minh Khue)</t>
  </si>
  <si>
    <t>AIS (Aus) switcher, not in same class with Ly Sara as they will chat in VN</t>
  </si>
  <si>
    <t>A dream! Made so much progress, can be serious. Always works hard.</t>
  </si>
  <si>
    <t>160831130346</t>
  </si>
  <si>
    <t>008271</t>
  </si>
  <si>
    <t>Khai Vinh (Khai)</t>
  </si>
  <si>
    <t>From Sakura Montessori International School. 
SIBLING NGO Nhien Dieu applying to F1</t>
  </si>
  <si>
    <t>Lovely boy, very kind but occassionally needs reminding of rules. Needs pushing.</t>
  </si>
  <si>
    <t>Lovely and sweet boy. Underachieving. Needs high expectations to be set and needs reminders about the importance of actively joining in and producing his best work.</t>
  </si>
  <si>
    <t>lovely boy, v.enthusiastic, loves to build, small world, lacks confindence in writing</t>
  </si>
  <si>
    <t>114657411566</t>
  </si>
  <si>
    <t>008307</t>
  </si>
  <si>
    <t>SiHyeon</t>
  </si>
  <si>
    <t>Very capable, pocket rocket BUT needs reminding about not taking over in a group.</t>
  </si>
  <si>
    <t>Really positive girl, can become overexcited.</t>
  </si>
  <si>
    <t>Started in T2. Bright, fun girl with lots of energy. EAL but I think she will come off quickly.</t>
  </si>
  <si>
    <t>111734719559</t>
  </si>
  <si>
    <t>008629</t>
  </si>
  <si>
    <t>Hue Dinh (Winnie)</t>
  </si>
  <si>
    <t>Anne Hill, SIBLING NGO Choi Minh Duc (Richard)</t>
  </si>
  <si>
    <t>Dad can be tricky. Made so much progress through the year. Exited EAL. Lovely, can be sometimes thoughtless with words but generally a lovely kind friend.</t>
  </si>
  <si>
    <t>T2 starter. Can be loud and confident at times, but also shy and will not repsond to an adult in certain situations.</t>
  </si>
  <si>
    <t>090238691143</t>
  </si>
  <si>
    <t>007209</t>
  </si>
  <si>
    <t>BANSAL</t>
  </si>
  <si>
    <t>Sibling in school</t>
  </si>
  <si>
    <t>LS, lovely, sensitive, can show anxiety. Diet very limited - rice, apples, pho. Better at trying new foods Can we have a chat about him? Likes things organised - visual timetable.</t>
  </si>
  <si>
    <t>Can I keep him. Very analitical, imagination very tricky for him. You know what, lets just have a chat about him.</t>
  </si>
  <si>
    <t>Lovely boy but has a range of needs. Has shown anxiety in different sitiations and doesn't like learning sometimes new. Needs lots of reminders to drink water. Only eats rice at lunchtimes and watermelon (no seeds) at snacktimes. Receiving SALT and OT support from CMI as well as LS. Very supportive mum. Will needs lots of TLC to settle in.</t>
  </si>
  <si>
    <t>LS - has a lot of support. Difficulty with communication, independence and interactions with other children. Shown big improvement in F2.</t>
  </si>
  <si>
    <t>Observed by LS this year. He is mostly interested in numbers, shapes and letters. Has english words but has yet to use them in correct context. Need support in toileting. Happy to speak more about him.</t>
  </si>
  <si>
    <t>145853608146</t>
  </si>
  <si>
    <t>008655</t>
  </si>
  <si>
    <t>Shuhan</t>
  </si>
  <si>
    <t>Very clear classroom rules and boundaries from the first days and weeks of class...At times she displayed erratic behaviour during the interview, and she needed reminders to stay focused..</t>
  </si>
  <si>
    <t>Quirky, great sense of humour.Finds it difficult to work with others at times. Needs help to regulate emotions. Can we have a chat?</t>
  </si>
  <si>
    <t>Very funny, very emotionaly sensitive. Can be reclusive when playing. Happy as a badger though most of the time.</t>
  </si>
  <si>
    <t>151013333114</t>
  </si>
  <si>
    <t>008863</t>
  </si>
  <si>
    <t>MIAO</t>
  </si>
  <si>
    <t>Zhengheng (Andy)</t>
  </si>
  <si>
    <t>See CPOMS record - he has come so far but still lacks awareness of personal space and friendships. Excellent parents - especially dad - get them involved to nip anything in the bud.</t>
  </si>
  <si>
    <t>New in May. Exhausting. very poor behaviour, rough, English reading and writing very weak. Very artistic, loves science. Met with mum in early June who is very supportive of school.</t>
  </si>
  <si>
    <t>074637796367</t>
  </si>
  <si>
    <t>007208</t>
  </si>
  <si>
    <t>RATHORE</t>
  </si>
  <si>
    <t>Kavyansh</t>
  </si>
  <si>
    <t>Sibling Pauravi</t>
  </si>
  <si>
    <t>Delightful. Some attendance issues.</t>
  </si>
  <si>
    <t>Very strong mathematican. Good knowledge of the world. Articulate.</t>
  </si>
  <si>
    <t>Developing in confidence</t>
  </si>
  <si>
    <t>He loves talking as much as he loves singing :) clarity of his 
speech has been discussed with parents and they are on board
with seeing a speech therapist over the summer.</t>
  </si>
  <si>
    <t>Started using words in Term 3. V smiley and charming. Likes to interact with any adults who come into unit.</t>
  </si>
  <si>
    <t>162428149209</t>
  </si>
  <si>
    <t>008872</t>
  </si>
  <si>
    <t>Noah Thomas (Noah)</t>
  </si>
  <si>
    <t>Coming from local HK school, brother Kian F3</t>
  </si>
  <si>
    <t>Delightful, amazing vocabulary. Very loud.</t>
  </si>
  <si>
    <t>145055581933</t>
  </si>
  <si>
    <t>008875</t>
  </si>
  <si>
    <t>NYQUIST</t>
  </si>
  <si>
    <t>Liam Guo (Liam)</t>
  </si>
  <si>
    <t>Coming from China (billingual school), dad Swedish mum Chinese</t>
  </si>
  <si>
    <t>Lovely child - most communication is with Dad.</t>
  </si>
  <si>
    <t>141933398940</t>
  </si>
  <si>
    <t>009405</t>
  </si>
  <si>
    <t>Jay</t>
  </si>
  <si>
    <t>check school report/ recommendation letter. learning to manage her emotions.</t>
  </si>
  <si>
    <t>flagged</t>
  </si>
  <si>
    <t>075445196699</t>
  </si>
  <si>
    <t>009345</t>
  </si>
  <si>
    <t>NAKAJIMA</t>
  </si>
  <si>
    <t>Kano</t>
  </si>
  <si>
    <t>Loves gymnastics and is a social girl.</t>
  </si>
  <si>
    <t>093951568412</t>
  </si>
  <si>
    <t>009362</t>
  </si>
  <si>
    <t>WAKE</t>
  </si>
  <si>
    <t>Rei</t>
  </si>
  <si>
    <t>Moving in from Japan and has a sibling sister who will enrol in F1. Lovely family</t>
  </si>
  <si>
    <t>112924836904</t>
  </si>
  <si>
    <t>009413</t>
  </si>
  <si>
    <t>Minh Quang (Nin)</t>
  </si>
  <si>
    <t>ISSP switcher, mum can be fussy and has lots of questions</t>
  </si>
  <si>
    <t>Allergic to Ibuprofen</t>
  </si>
  <si>
    <t>Class 3I: Linden Teale (YGL)</t>
  </si>
  <si>
    <t>135120734813</t>
  </si>
  <si>
    <t>006972</t>
  </si>
  <si>
    <t>Anh Khang (Khang)</t>
  </si>
  <si>
    <t>CoP to 5 FDs from 11/1/2021</t>
  </si>
  <si>
    <t>Very quiet, will only contribute when asked directly. Has shown good progress in writing and maths. Needs to develop friendships quickly to gain confidence. Can find himself distracted easily.</t>
  </si>
  <si>
    <t>Very quiet. Doesn't often initiate conversations. See me for more info.</t>
  </si>
  <si>
    <t>More independent now but flagged to LS. Very spaced out, lack of comprehension. Does not speak much. Does not interact with others.</t>
  </si>
  <si>
    <t>Very sweet boy. Lacks independence at school. Meeting with mum about this to discuss how she can help at home.</t>
  </si>
  <si>
    <t>Khang is quiet and shy but has begun using his words lately especially when activity interests him. Very active and enjoys physical activities. Still in nappy.</t>
  </si>
  <si>
    <t>134405111104</t>
  </si>
  <si>
    <t>008481</t>
  </si>
  <si>
    <t>SCAIFE</t>
  </si>
  <si>
    <t>Hugo Ivor (Hugo)</t>
  </si>
  <si>
    <t>Please come speak with Ash regarding family situation</t>
  </si>
  <si>
    <t>Very capable boy but rushes to finish tasks. Always wants to be first at everything, needs to be noticed. behaviour can be mixed, low level disruptions . Pushes others to get to where he wants to be. Dad away alot, mum lives in Japan. Cared for by Nanny most of the time. Always late to school. Does clubs everyday til very late. See CPOMS</t>
  </si>
  <si>
    <t>Lovely boy, can be silly and hit out, always seems exhausted</t>
  </si>
  <si>
    <t>Started in T3. Lovely boy. Compliacted family history. Please see me.</t>
  </si>
  <si>
    <t>172003463825</t>
  </si>
  <si>
    <t>008733</t>
  </si>
  <si>
    <t>SANCHO</t>
  </si>
  <si>
    <t>Dominic Nabor (Dom)</t>
  </si>
  <si>
    <t>Was in 2B T1 23/24, moved to 1B T2 23/24. Sister in Y6 / Lamech's son / eye check advised</t>
  </si>
  <si>
    <t>needs an assessment in school</t>
  </si>
  <si>
    <t>Full of energy and fun! Needs reminding of the school rules. Struggles with focus. See LS report.</t>
  </si>
  <si>
    <t>Loveable rogue! See me for more info.</t>
  </si>
  <si>
    <t>144026668929</t>
  </si>
  <si>
    <t>007578</t>
  </si>
  <si>
    <t>LIEU</t>
  </si>
  <si>
    <t>Thao My</t>
  </si>
  <si>
    <t>sibling Minh Tam, Thanh Thao</t>
  </si>
  <si>
    <t>Very kind, caring and helpful. On the Mini Council.</t>
  </si>
  <si>
    <t>Really friendly happy girl</t>
  </si>
  <si>
    <t>Extremely well behaved, calm girl. EAL , often needs support with basic comprehension. Only just sarted blending in Phonics. Very good at Maths. Likes to spend time with adults more than other children!</t>
  </si>
  <si>
    <t>Flagged up for EAL. Listens well and joins in with activities but speaks mainly vn</t>
  </si>
  <si>
    <t>115848602875</t>
  </si>
  <si>
    <t>008442</t>
  </si>
  <si>
    <t>BINGOL</t>
  </si>
  <si>
    <t>Ege Derin (Ege)</t>
  </si>
  <si>
    <t>American (Turkish mother tongue). Parents speak English and Turkish. EAL Tier 3.</t>
  </si>
  <si>
    <t>Energetic and often needs remeinding of school rules. See CPOMS.</t>
  </si>
  <si>
    <t>Parents are very emotional, will need early reasurance, they have convinced themselves that he is a sweet emotional boy (he is...sort of) but he is also a renegad and will go rogue if let loose. Late joining, so slightly behing in phonics and stuff.</t>
  </si>
  <si>
    <t>328154137649</t>
  </si>
  <si>
    <t>007760</t>
  </si>
  <si>
    <t>Le Minh (Min)</t>
  </si>
  <si>
    <t>studying at IMA Montessori Academy from 12/10/2020</t>
  </si>
  <si>
    <t>Cannot sit still on carpet, talks over speaker alot! Able, needs constant reminders about respectful behaviour.</t>
  </si>
  <si>
    <t>come and see me</t>
  </si>
  <si>
    <t>very clever bright boy but can be very silly at times and enjoys making his friends laugh. He has a few close friends who Min 'leads' as he is very dominant in his social group.</t>
  </si>
  <si>
    <t>SALT with Jia. may need support in sharing and taking turns</t>
  </si>
  <si>
    <t>100520811019</t>
  </si>
  <si>
    <t>008435</t>
  </si>
  <si>
    <t>DoHeon (Aiden)</t>
  </si>
  <si>
    <t>Lovely, can be quiet. May struggle as his best friend is leaving - may benefit from a 'buddy'.</t>
  </si>
  <si>
    <t>Started after Tet. Has a great knoweldge of the world and enjoys sharing the facts he knows. Hasn't made any close friends yet. Happy to play independently.</t>
  </si>
  <si>
    <t>084209652138</t>
  </si>
  <si>
    <t>009470</t>
  </si>
  <si>
    <t>SAVELEV</t>
  </si>
  <si>
    <t>Artem</t>
  </si>
  <si>
    <t>Sibling Alina in Y7 also newly joined</t>
  </si>
  <si>
    <t>153254453501</t>
  </si>
  <si>
    <t>007519</t>
  </si>
  <si>
    <t>KAM</t>
  </si>
  <si>
    <t>Ho No (Arno)</t>
  </si>
  <si>
    <t>Sibling in Year 1 - Dora</t>
  </si>
  <si>
    <t>Lovely child, very kind. Being referred to LS, takes a little while to grasp concepts. Still working on finger spaces, always tries his best.</t>
  </si>
  <si>
    <t>Really lovely child. Takes him a little while to grasp new concepts. Has extra support/tuition for phonics and maths.</t>
  </si>
  <si>
    <t>Growing in confidence. Can blend but finds recording his work difficult.</t>
  </si>
  <si>
    <t>Settling in was a bit of a struggle but is really enthusiastic
about school. He's very funny.</t>
  </si>
  <si>
    <t>141404021155</t>
  </si>
  <si>
    <t>008648</t>
  </si>
  <si>
    <t>Mathias Pham (Mathias)</t>
  </si>
  <si>
    <t>Kindy City</t>
  </si>
  <si>
    <t>Incredbible progress this year, so much fun and spark. Can get a little silly but a small reminder fixes it.</t>
  </si>
  <si>
    <t>Joined in T2, has lots of energy, can be silly at times</t>
  </si>
  <si>
    <t>134928319280</t>
  </si>
  <si>
    <t>009311</t>
  </si>
  <si>
    <t>Hael</t>
  </si>
  <si>
    <t>sibling in Year 3</t>
  </si>
  <si>
    <t>Joined at the end of T2. Really fun, receptive language far better than expressive. Can get a little silly with friends. Works hard.</t>
  </si>
  <si>
    <t>142237513164</t>
  </si>
  <si>
    <t>007132</t>
  </si>
  <si>
    <t>Hoang Gia Phuc</t>
  </si>
  <si>
    <t>Really flourished this year. Gorgeous, enthusiastic and eager. Still very weak but made some positive progress.</t>
  </si>
  <si>
    <t>Very weak academically. Acts very helpless and needs lots of adult support. Off school quite a lot. Can be very silly with his friends.</t>
  </si>
  <si>
    <t>quiet boy, needs a push to play with firends otherwise lingers around adults, few occasions where he has gone home and made stories up &amp; dad emails.</t>
  </si>
  <si>
    <t>lovely boy but can be quite cheeky at times, speaks in singular vocab, recommended to EAL</t>
  </si>
  <si>
    <t>Youngest. Took a long time to settle in. He still cries int he morning on occasions but settles in quickly when with familiar adult. Very sweet little boy. Loves PD sessions and very confident in splash pool. Uses one word utterances but very good listening skills.</t>
  </si>
  <si>
    <t>115217961142</t>
  </si>
  <si>
    <t>008305</t>
  </si>
  <si>
    <t>Jiho Ella</t>
  </si>
  <si>
    <t>Lovely, sweet but fusses over very small cuts/ bumps. Frequent visitor at the nurse.</t>
  </si>
  <si>
    <t>Really nice friendly girl</t>
  </si>
  <si>
    <t>Lovely girl! very able. We've decided to separate from close Korean friend so she develops her Englsih &amp; other friends.</t>
  </si>
  <si>
    <t>155811011257</t>
  </si>
  <si>
    <t>007165</t>
  </si>
  <si>
    <t>An-Chi (Angie)</t>
  </si>
  <si>
    <t>Sibling in school Anderson</t>
  </si>
  <si>
    <t>Lovely, can get over excited and wears her heart on her sleep, esp when tired.</t>
  </si>
  <si>
    <t>lovely girl. Regularly late but parents have emails from me when this happens.</t>
  </si>
  <si>
    <t>A real character! Lively, fun ,engaging. Used to have difficult behaviour, v emotional &amp; told lies! Huge improvement &amp; fine now. Only reverst back when tired &amp; late to school. Mum knows &amp; must be firm with mum about Angie being on time.</t>
  </si>
  <si>
    <t>Good language and understanding. Very lovely and friendly. Loves to play outdoors and do creative activities</t>
  </si>
  <si>
    <t>Very lovely, chatty and confident girl, a gem to have in the class.</t>
  </si>
  <si>
    <t>133027816173</t>
  </si>
  <si>
    <t>008497</t>
  </si>
  <si>
    <t>AHUJA</t>
  </si>
  <si>
    <t>Ranbir</t>
  </si>
  <si>
    <t>EAL Tier 1 but report notes "has good range of vocabulary"</t>
  </si>
  <si>
    <t>Very shy, knows a lot more than he lets on. Very knowledgeable on the world around him. Diet - needs monitoring. Very slow to complete work</t>
  </si>
  <si>
    <t>Painfully shy but lovely. Issues with eating - very fussy eater. Often tired</t>
  </si>
  <si>
    <t>103359521737</t>
  </si>
  <si>
    <t>007570</t>
  </si>
  <si>
    <t>Shriyan Tim Gowda (Shriyan)</t>
  </si>
  <si>
    <t>Continues to struggle with puntuality - though much better in T3 than in T1. Very quiet and prefers to communicate in grunts than in words. Obsessed with minecraft and with pigs.</t>
  </si>
  <si>
    <t>Punctuality has improved - but still needs chasing for being on time. Very quiet and needs coaxing to spoeak in class discussions. Not very motivated and is underachieving in all areas. Can be really silly with friends.</t>
  </si>
  <si>
    <t>LATE EVERYDAY! does not like sitting on carpet, young boy, loves superheros &amp; small world</t>
  </si>
  <si>
    <t>lovely boy, has been confident in speaking English and engaging with different small groups of chn, always late in the morning</t>
  </si>
  <si>
    <t>Joined Ftots in Term 2 2020-21. Came once a week with Mum. Vietnamese mum/Indian dad. Quiet boy. Very independent in his play. Mum said Ftots was this first time he has been to any school/play groups.</t>
  </si>
  <si>
    <t>145523372678</t>
  </si>
  <si>
    <t>008702</t>
  </si>
  <si>
    <t>SHIM</t>
  </si>
  <si>
    <t>KyuWon (Kai)</t>
  </si>
  <si>
    <t>VIS English Kinder</t>
  </si>
  <si>
    <t>Bright, confident.</t>
  </si>
  <si>
    <t>Confident and smart. Needs help inteacting with the other children. can play roughly in the playground. Mum and Dad a bit needy.</t>
  </si>
  <si>
    <t>090418694610</t>
  </si>
  <si>
    <t>008593</t>
  </si>
  <si>
    <t>Cao Phuong Minh (Yumi)</t>
  </si>
  <si>
    <t>Aurora, Lovely, engaged and well behaved</t>
  </si>
  <si>
    <t>Wonderful. Funny. Smart and kind - needs a lot of language clarification but often asks</t>
  </si>
  <si>
    <t>Wonderful. Funny. Smart and kind.</t>
  </si>
  <si>
    <t>185022451784</t>
  </si>
  <si>
    <t>007899</t>
  </si>
  <si>
    <t>GREEN</t>
  </si>
  <si>
    <t>Kate Ha (Kate)</t>
  </si>
  <si>
    <t>Loads of progress socially - very shy and quiet. Strongly encourage her to join a CCA in Term 1. She was in mine in T2 and T3.</t>
  </si>
  <si>
    <t>Super sweet, benefits from having a friend on hand for confidence, but you can't help but love her.</t>
  </si>
  <si>
    <t>Didn't gain confidence and speak to us until T2. Very shy. Mum is VN. Dad from NZ and lives in Dubai. Will need lots of patience and TLC. Has made good progress given her starting point.</t>
  </si>
  <si>
    <t>New in T3. No English. V reliant on Vietnamese TAs and can be stubborn when asked to do things.</t>
  </si>
  <si>
    <t>142304495259</t>
  </si>
  <si>
    <t>007478</t>
  </si>
  <si>
    <t>Hsin-Yi (Sophia)</t>
  </si>
  <si>
    <t>Sibling Benjamin in Year 2</t>
  </si>
  <si>
    <t>Lovely</t>
  </si>
  <si>
    <t>Frequent absence. EAL but won't be long to move off. Phonics skills are developing but absence had not supported this.</t>
  </si>
  <si>
    <t>955934789887</t>
  </si>
  <si>
    <t>006866</t>
  </si>
  <si>
    <t>Emma Lok Yiu (Emma)</t>
  </si>
  <si>
    <t>Absolutely lovely. Family are very involved... in a good way. Emma works so incredibly hard. Mum has been in Hong Kong for months as she is very unwell.</t>
  </si>
  <si>
    <t>High maintenance parents. Lovely but expect a chat at the end of each week so need to set expectations for them at beginning of year. Emma- gorgeous but can lack confidence. Such a hard worker.</t>
  </si>
  <si>
    <t>Parents love to chat to you. Very sweet girl. and sociable girl. On/ off bus child. Parents message at 1pm whether she is on bus or not.</t>
  </si>
  <si>
    <t>Lovely. Friendly. Loves animals and often plays role play games involvin animals.</t>
  </si>
  <si>
    <t>repeated F1, chatty and lovely child
see teacher</t>
  </si>
  <si>
    <t>130782841216</t>
  </si>
  <si>
    <t>007725</t>
  </si>
  <si>
    <t>Hoang Bao An (Chu Chu)</t>
  </si>
  <si>
    <t>Daydreamer and quiet. I wanted to refer to LS for Maths but parents did not agree.</t>
  </si>
  <si>
    <t>Gorgeous, kind and caring. Very shy, lacks confidence but blossomed in Term 3 and will now contribute willingly on the carpet.</t>
  </si>
  <si>
    <t>Very quiet. Her phonics skills are progressing but she needs a lot of encouragement to demonstrate this knowledge.</t>
  </si>
  <si>
    <t>Very timid but has a great potential - plays very well with 
Shelbe. May take a while to settle in new enviroment.</t>
  </si>
  <si>
    <t>161655105236</t>
  </si>
  <si>
    <t>007532</t>
  </si>
  <si>
    <t>Lan Khue</t>
  </si>
  <si>
    <t>sibling Trong Khiem also gets offer for Y1 20-21</t>
  </si>
  <si>
    <t>Has become much more mature. Home life is chaotic - often doesn't have books etc.</t>
  </si>
  <si>
    <t>Great contributor during class discussions but needs lots of encourgment to complete adult led activities. Confident. Sometimes needs support to solve friendship issues.</t>
  </si>
  <si>
    <t>Lan Khue took a long time to open up. She is now chatty and happy. Parents seperated during the academic year.</t>
  </si>
  <si>
    <t>Lovely girl, confidence speaking English has increased massively in F2 (wouldn't speak in F1) Supportive parents.</t>
  </si>
  <si>
    <t>shy but understands most instructions and needs to be encouraged to talk more</t>
  </si>
  <si>
    <t>082810466752</t>
  </si>
  <si>
    <t>009532</t>
  </si>
  <si>
    <t>Le Diem Quynh (Quynh)</t>
  </si>
  <si>
    <t>AIS switcher, sibling in Y9 and Y7 25/26</t>
  </si>
  <si>
    <t>Atopic Eczema</t>
  </si>
  <si>
    <t>Class 3S: Rob Wilson</t>
  </si>
  <si>
    <t>125619058095</t>
  </si>
  <si>
    <t>007630</t>
  </si>
  <si>
    <t>CRAVEDI</t>
  </si>
  <si>
    <t>An An (Ann)</t>
  </si>
  <si>
    <t>Sibling Davide Year 8</t>
  </si>
  <si>
    <t>Lovely girl, steadily grown in confidence.Needs to speak up more.</t>
  </si>
  <si>
    <t>Quiet, sweet and affectionate child. Lower ability but making steady progress.</t>
  </si>
  <si>
    <t>Ann can be very queit and shy in larger groups. Is very close to Lila.</t>
  </si>
  <si>
    <t>talkative and cheerful</t>
  </si>
  <si>
    <t>104635760321</t>
  </si>
  <si>
    <t>007661</t>
  </si>
  <si>
    <t>My Nhu (Cassie)</t>
  </si>
  <si>
    <t>Confidence has varied this year, beginning to show what she is capable of , stayed close with Summer all year but finally making more friends.</t>
  </si>
  <si>
    <t>Amazing, gone from one word speaking and writing to chatty and full of ideas.</t>
  </si>
  <si>
    <t>becoming more confident speaking, loves to role play, firends with Anh Minh but happily play with others, EAL</t>
  </si>
  <si>
    <t>lovely child, able to listen, beginning to understand ,English speaking skills developing -began in term 3 - recommended to EAL</t>
  </si>
  <si>
    <t>153030569819</t>
  </si>
  <si>
    <t>008930</t>
  </si>
  <si>
    <t>MORICE</t>
  </si>
  <si>
    <t>Anaelle</t>
  </si>
  <si>
    <t>EIS switcher</t>
  </si>
  <si>
    <t>Lovely. Returned to BIS this year after a couple of years at EIS. Parents say she lacked confidence there but she's been an absolute star all year. Was chosen to be House Captain.</t>
  </si>
  <si>
    <t>095742782299</t>
  </si>
  <si>
    <t>006416</t>
  </si>
  <si>
    <t>James Arthur Minh (Jimmy)</t>
  </si>
  <si>
    <t>Really helpful and enthusiastic about learning. Will never let you down for an answer! Can be a bit of a chatter box at times and needs reminding of school rules.</t>
  </si>
  <si>
    <t>Confident and bubbly. Needs reminders to use walking feet around school, and an indoor voice. Enjoys receiving praise. Can lose focus easily.</t>
  </si>
  <si>
    <t>Confident and happy</t>
  </si>
  <si>
    <t>Loves talking and follows rules very conscientiously.</t>
  </si>
  <si>
    <t>Lovely little boy. No language at start of F1. Now brilliant. V lively and loves to be active. Understands class expectations.</t>
  </si>
  <si>
    <t>Attended Ftots 2 times a week with mum.</t>
  </si>
  <si>
    <t>153856963626</t>
  </si>
  <si>
    <t>008496</t>
  </si>
  <si>
    <t>JIA</t>
  </si>
  <si>
    <t>YiNuo (Arnold)</t>
  </si>
  <si>
    <t>Returning BIS family, sibling WANG Winny Y3 and Tina Y4 23/24, lovely boy overall</t>
  </si>
  <si>
    <t>Kind and helpful. Loves to write but at speed resulting in small errors.</t>
  </si>
  <si>
    <t>So proud if the progress he has made this year. Is an enthusaictic writer.</t>
  </si>
  <si>
    <t>101808595058</t>
  </si>
  <si>
    <t>007113</t>
  </si>
  <si>
    <t>Anh Quang Dang (Dau Dau)</t>
  </si>
  <si>
    <t>Chatty - struggles to focus on carpet. Needs reminders about school rules.</t>
  </si>
  <si>
    <t>Lovely, kind, quiet. Will become chatty when he is excited about something.</t>
  </si>
  <si>
    <t>So sweet. Lovely kind boy. Likes to play with Duplo and dinosaurs. Parents are really nice.</t>
  </si>
  <si>
    <t>lovely child and supportive parents</t>
  </si>
  <si>
    <t>119387325555</t>
  </si>
  <si>
    <t>006983</t>
  </si>
  <si>
    <t>Duong Minh Phuong (Phoebe)</t>
  </si>
  <si>
    <t>Can be a bit of a loner, lovely sweet girl. Sometimes has own agenda/buts in.</t>
  </si>
  <si>
    <t>Come on a long way in Year 1. A little bit</t>
  </si>
  <si>
    <t>Pheobe has been flagged to LS but not on LS register. She is very sweet, is trying hard to interact with others now. Little comprehension.</t>
  </si>
  <si>
    <t>Sweet girl. Can be a little odd. Loves drawing and is very good at it.</t>
  </si>
  <si>
    <t>Lovely girl. Uses one or two words when communicating. Poor attendance this year and Mum has been spoken to about this. Plays alongside others but has yet to make close friendships.</t>
  </si>
  <si>
    <t>170303380352</t>
  </si>
  <si>
    <t>008590</t>
  </si>
  <si>
    <t>Gia Hoa (Jonathan)</t>
  </si>
  <si>
    <t>ISSP Funny, smiley, chatty and confident, quick learner</t>
  </si>
  <si>
    <t>Often has own agenda - needs reminders about being ready and respectful. Mum and Dad been away alot. Missed alot of swimming this year.</t>
  </si>
  <si>
    <t>Lovely. A few behaviour problems this year but mum very supportive and helping at home as well. Not always honest - tells very flowery stories.</t>
  </si>
  <si>
    <t>090230694185</t>
  </si>
  <si>
    <t>007587</t>
  </si>
  <si>
    <t>Anthony</t>
  </si>
  <si>
    <t>Incredible mathematician. Can be quite serious. Often late but this gets better after a reminder.</t>
  </si>
  <si>
    <t>Lovely. Very strong maths- often late on a Friday</t>
  </si>
  <si>
    <t>He has the language but sometimes is lazy to speak. 
He is Thong's bestfriend - not a good combination at times.</t>
  </si>
  <si>
    <t>160336475205</t>
  </si>
  <si>
    <t>008779</t>
  </si>
  <si>
    <t>Tolha Bin (Tolha)</t>
  </si>
  <si>
    <t>Recent kindergarten in Australia</t>
  </si>
  <si>
    <t>ALLERGIES: Preserved shrimps that is used in cooking soups, stir fries for flavor. Vegetarian, seafood. He can take eggs and cheese. No lard, no pork, no animal gelatin in food, no animal enzymes in yoghurt or cheese. Confirmed via meeting on 7/11 with parents, Sarah and Michael that Tolha can consume our school food items that contain butter, cheese, yoghurt and dairy.</t>
  </si>
  <si>
    <t>Grown in confidence so much this year, parents can be tricky but manageable.</t>
  </si>
  <si>
    <t>Tolha is lovely. Tricky parents. Very high maintenance but seem to have calmed down towards the end of this year. Parents need firm boundaries. Often late although numerous messages have been sent home. Works in the short term then reverts back to old ways. MAde a visual timetable with parents to help at home as he was having tantrums at home. No trouble in school at all.</t>
  </si>
  <si>
    <t>140724891988</t>
  </si>
  <si>
    <t>008074</t>
  </si>
  <si>
    <t>Hoang Tin (Ben)</t>
  </si>
  <si>
    <t>Very quiet, but understands what's going on and being said, will only give one word answers.</t>
  </si>
  <si>
    <t>Quiet. Always follows our school rules. Loves to build.</t>
  </si>
  <si>
    <t>v. quiet, EAL, loves to draw or play small world, enthusiastic with adult led activities. tries his best.</t>
  </si>
  <si>
    <t>104009437694</t>
  </si>
  <si>
    <t>007032</t>
  </si>
  <si>
    <t>COPP</t>
  </si>
  <si>
    <t>James Jonathan Tran (James)</t>
  </si>
  <si>
    <t>Situational mute, Jade is aware. Will talk and join in when he is fully involved, during WCR etc. Excellent sense of humour.</t>
  </si>
  <si>
    <t>Used to be a selective mute. Very quiet when talking to adults but very loud with his friends. Confidence has grown over the year. Needs reminders to 'be respectful' and 'ready'.</t>
  </si>
  <si>
    <t>James will now talk to his friends and teachers but is very quiet.</t>
  </si>
  <si>
    <t>Selective mute - but understands everything. I have alreday spoken 
to Helen about him. Loves the construction
area and jigsaws.</t>
  </si>
  <si>
    <t>lovely parents, James needs support when following instructions immediately, doesn't talk much in school</t>
  </si>
  <si>
    <t>553802935093</t>
  </si>
  <si>
    <t>007124</t>
  </si>
  <si>
    <t>Diep Khanh Ngan (Zoey)</t>
  </si>
  <si>
    <t>TRAN Hoang Gia Bao 11B 19-20</t>
  </si>
  <si>
    <t>Lovely little girl, made some good progress but towards end of year, checked out early.</t>
  </si>
  <si>
    <t>Has made a lot of progress over the year. Kind, caring and affectionate.</t>
  </si>
  <si>
    <t>A lot of absence due to illness. Mum is very supportive but seems to be a lack of boundaries at home. Zoey lacks maturity and can cry very easily. Her speech is quite immature. Short attention span and has trouble staying focused.</t>
  </si>
  <si>
    <t>Has sleep issues, been referred to ASC team. Lacks focus at times and her mind wanders, can give random answers to questions, usually related to princessses.</t>
  </si>
  <si>
    <t>Lovely girl. Lunch time can be challenging with her. May be overnurtured at home.</t>
  </si>
  <si>
    <t>110510826706</t>
  </si>
  <si>
    <t>009103</t>
  </si>
  <si>
    <t>Idam</t>
  </si>
  <si>
    <t>ISHCMC since 2023 Aug</t>
  </si>
  <si>
    <t>Very shy, very creative. Gorgeous little girl.</t>
  </si>
  <si>
    <t>082736717479</t>
  </si>
  <si>
    <t>006356</t>
  </si>
  <si>
    <t>Co Thach (Co Thach)</t>
  </si>
  <si>
    <t>Cousin with Siro same class if possible</t>
  </si>
  <si>
    <t>Got in with a few silly boys this year. Has now been split from them for next year. Bright but can get lost in the class if he doesn't understand something as he won't ask for help. Keep an eye out for his understanding in Maths - especially in multiplication and division.</t>
  </si>
  <si>
    <t>Come and see me</t>
  </si>
  <si>
    <t>Energetic/ fun/ talkative. Lovely family.</t>
  </si>
  <si>
    <t>Lovely boy. Lovely family.</t>
  </si>
  <si>
    <t>Siro's cousin. Lovely boy with great language and sense of humour. Great knowledge of transport and will talk a lot about it.</t>
  </si>
  <si>
    <t>Attended Ftots 4 times a week. Mostly with mum. Sometimes dad.</t>
  </si>
  <si>
    <t>161943914703</t>
  </si>
  <si>
    <t>008804</t>
  </si>
  <si>
    <t>Mia Mae Qi (Mia)</t>
  </si>
  <si>
    <t>2 siblings, Leia F1 Jamie F3</t>
  </si>
  <si>
    <t>See notes in CPOMS. Will need extra care when settling into the JC. Struggled for the first few weeks in Y2 with needing to wash hands a lot and frequent trips to the toilet. Her best friend is moving away so she may struggle with that too. Amazing writer. Tries really hard in maths.</t>
  </si>
  <si>
    <t>Joined in T1, was very shy initially but is much more social now, needs a lot of reassurance</t>
  </si>
  <si>
    <t>145038610660</t>
  </si>
  <si>
    <t>008818</t>
  </si>
  <si>
    <t>HEW</t>
  </si>
  <si>
    <t>Shyn Ee (Heidi)</t>
  </si>
  <si>
    <t>Older sibling Ashton (not at BIS) and younger brother around 1.5 years.</t>
  </si>
  <si>
    <t>Quiet but kind, helpful, hard worker. Creative and loved by everyone in the class.</t>
  </si>
  <si>
    <t>T2 starter. Lovely.</t>
  </si>
  <si>
    <t>215033222957</t>
  </si>
  <si>
    <t>006977</t>
  </si>
  <si>
    <t>KIEU</t>
  </si>
  <si>
    <t>Hoang Minh (Hoang Minh)</t>
  </si>
  <si>
    <t>Kind, helpful, creative, loved by all his teachers and classmates. Will try very hard to get everything right.</t>
  </si>
  <si>
    <t>Lovely chap.</t>
  </si>
  <si>
    <t>V.friendly, lacks confidence sometimes will need reassurance esp reading &amp; writing.</t>
  </si>
  <si>
    <t>lovely child, no worries, no problem</t>
  </si>
  <si>
    <t>Delightful. Good English. Built resilience in T3 to be more independent.</t>
  </si>
  <si>
    <t>131329928154</t>
  </si>
  <si>
    <t>008333</t>
  </si>
  <si>
    <t>Dominick Duong (Dom)</t>
  </si>
  <si>
    <t>SIBLING: FENSKE Alena F1S</t>
  </si>
  <si>
    <t>Has a slight stutter - overall lovely but can become distracted and lose focus</t>
  </si>
  <si>
    <t>Very affectionate. Nice boy. Sometimes stutters.</t>
  </si>
  <si>
    <t>New in T2. Sweet/ affectionate boy. Loves animals especially elephants</t>
  </si>
  <si>
    <t>102754431529</t>
  </si>
  <si>
    <t>008036</t>
  </si>
  <si>
    <t>JeongBin</t>
  </si>
  <si>
    <t>Emotionally immature - needs to develop some resilience - v sensitive. Smart but doesn't show it</t>
  </si>
  <si>
    <t>Lovely boy, very kind and happy</t>
  </si>
  <si>
    <t>Lovely boy and family. Very cuddly and friendly. Bit of a fidget bum on the carpet.</t>
  </si>
  <si>
    <t>142334059508</t>
  </si>
  <si>
    <t>008869</t>
  </si>
  <si>
    <t>MinChae</t>
  </si>
  <si>
    <t>Amazing - loads of progress. Needs encouragement but should fly once English skills improve</t>
  </si>
  <si>
    <t>Joined in T3, very little English</t>
  </si>
  <si>
    <t>104006280503</t>
  </si>
  <si>
    <t>008989</t>
  </si>
  <si>
    <t>Anh Lam (Sara)</t>
  </si>
  <si>
    <t>AIS (Aus) switcher, high phonics</t>
  </si>
  <si>
    <t>Challenging - not sure what boundaries there are at home. Mum and dad are supportive but I think she rules the roost. Struggles with friendships - can be bossy but has a real spark.</t>
  </si>
  <si>
    <t>095529471138</t>
  </si>
  <si>
    <t>009462</t>
  </si>
  <si>
    <t>Vu Minh Khoi (Nate)</t>
  </si>
  <si>
    <t>ISHCMC, sibling in Y4 25/26</t>
  </si>
  <si>
    <t>153851422182</t>
  </si>
  <si>
    <t>009570</t>
  </si>
  <si>
    <t>SEO</t>
  </si>
  <si>
    <t>YeSung</t>
  </si>
  <si>
    <t xml:space="preserve">School report comment: 'he still tends to rush through work, leading to mistakes, and needs help finding the motivation to check his work or put more effort. 
Yesung consistently offers help to peers, and he's also working on showing them respect. He needs reminders to use kind words and avoid comparing others' academic progress to his own.'
</t>
  </si>
  <si>
    <t>Class 3V: Maria Brett</t>
  </si>
  <si>
    <t>164600947933</t>
  </si>
  <si>
    <t>007866</t>
  </si>
  <si>
    <t>WooJoo</t>
  </si>
  <si>
    <t>Lovely. Still growing in confidence, might need to widen her friendship group a little.</t>
  </si>
  <si>
    <t>Lovely, conifdence has really blossomed ove the year.</t>
  </si>
  <si>
    <t>quiet, can seem withdrawn on occasion espeically if there is somehting worrying her e.g. vomitting. Dad Parent Rep- v.supportive parents.</t>
  </si>
  <si>
    <t>lovely child, able to listen, beginning to understand ,English speaking skills developing - began in term 3 - recommended to EAL</t>
  </si>
  <si>
    <t>132314590094</t>
  </si>
  <si>
    <t>007514</t>
  </si>
  <si>
    <t>Isla Elyse (Isla)</t>
  </si>
  <si>
    <t>Kevin Bartok</t>
  </si>
  <si>
    <t>Still lovely. Worked hard this year and growing in confidence.</t>
  </si>
  <si>
    <t>Lovely, kind and gentle girl. Dad workes at Secondary. Independent in her play and activities but sociable when with others. Can be very slow to get things done (going to the toilet, putting her bag away, etc)</t>
  </si>
  <si>
    <t>Lovely little girl, v happy playing on her own, building relationships at end of T3. Can lack resilience to handle minor issues.</t>
  </si>
  <si>
    <t>170933658278</t>
  </si>
  <si>
    <t>008919</t>
  </si>
  <si>
    <t>Benjamin Baek Ho (Benji)</t>
  </si>
  <si>
    <t>Reluctant talker and lacks focus.</t>
  </si>
  <si>
    <t>Late late starter, seems OK, a bit sensitive at drop off sometimes. Parents (can I say weird? probably not, so lets say ...absent (but also weird)) not involved in school.</t>
  </si>
  <si>
    <t>131954224745</t>
  </si>
  <si>
    <t>008961</t>
  </si>
  <si>
    <t>Anh Minh (Liam)</t>
  </si>
  <si>
    <t>from Kindycity, single mum</t>
  </si>
  <si>
    <t>New this year, came to us from more of a kinderschool background. Strugggled with routines for the first term and had an attitude 'I don't read, I don't write'. Has made amazing progress since then. Mum and Dad seperated. Until lately mum picked up everyday, let's Liam wonder around the school after hours as if it's his playground. Not very firm with him, so he needs a bit of structure. Very confident talker.</t>
  </si>
  <si>
    <t>083942399438</t>
  </si>
  <si>
    <t>007973</t>
  </si>
  <si>
    <t>DE QUILLACQ</t>
  </si>
  <si>
    <t>Mayeul Marie Come (Mayeul)</t>
  </si>
  <si>
    <t>Sibling in Y3 Maxcene</t>
  </si>
  <si>
    <t>Energetic. Need reminding of school rules. Often rushes his work.</t>
  </si>
  <si>
    <t>Kind, sweet and engaging. Needs to have adults reminding him of their expectations as he can 'coast' a bit. Can get very silly with friends. Lovely parents.</t>
  </si>
  <si>
    <t>Great imagination, friendly to all, loves to build, supportive parents, sister in JC</t>
  </si>
  <si>
    <t>130024160030</t>
  </si>
  <si>
    <t>006585</t>
  </si>
  <si>
    <t>Ngoc Minh Khue (Gi Gi)</t>
  </si>
  <si>
    <t>CoP to 5 FDs from 7/9/2020 (but still HD)
CoP to 5FDs from 6/1/2021</t>
  </si>
  <si>
    <t>A very hard worker and kind to others. Really mature.</t>
  </si>
  <si>
    <t>Really confident and a great role model</t>
  </si>
  <si>
    <t>Lovely, kind well rounded girl. Beginning of the year- period of vomiting due to anxiety. Stopped after a few weeks but not explained to us by parents.</t>
  </si>
  <si>
    <t>Lovely - able and confident and excellent English.</t>
  </si>
  <si>
    <t>Gigi is such a lovely girl. Very smart and has a very good language. Loves mark-making activities. On occasions, she gets sad and looks for Mum but once comforted, she's fine.</t>
  </si>
  <si>
    <t>Attended Ftots 2 times a week with either mum or ftots.</t>
  </si>
  <si>
    <t>160119343977</t>
  </si>
  <si>
    <t>007881</t>
  </si>
  <si>
    <t>Jie Yu (JJ)</t>
  </si>
  <si>
    <t>Siblings: Beigo Y5, Roland Y4, Shiang Y3</t>
  </si>
  <si>
    <t>A gem! Great worker, picks new concepts up easily and gets on with others.</t>
  </si>
  <si>
    <t>Maverick, he's good at everything, but doesn't need to try, lucky sausage.</t>
  </si>
  <si>
    <t>2 other siblings at BIS- he is the youngest and can lack maturity. Reluctant to speak him, despite a good level of English but getting more consistent.</t>
  </si>
  <si>
    <t>New in T3. Settled quickly. Lively and finds focusing on carpet difficult.</t>
  </si>
  <si>
    <t>112146929439</t>
  </si>
  <si>
    <t>006956</t>
  </si>
  <si>
    <t>Hoang Luu Thuy (Siro)</t>
  </si>
  <si>
    <t>Cousin with Co Thach same class if possible</t>
  </si>
  <si>
    <t>Tricky parent- still ocassionally late. Tries hard and likes to please. Focus has greatly improved this year.</t>
  </si>
  <si>
    <t>Always late! Needs extra support to stay focussed and to complete some work. Loses track of writing and misses out words.</t>
  </si>
  <si>
    <t>Always late to arrive and pick up. Speak to teacher (chloe) about disclosures this year.</t>
  </si>
  <si>
    <t>Very lively. Screams and laughs at almost everything. Learning to share with others. Still snatching toys if she wants them.</t>
  </si>
  <si>
    <t>Thach's cousin. Younger member of the cohort. Cheerful child. Always picked up late.</t>
  </si>
  <si>
    <t>Attended ftots with mum and dad 4 times a week.</t>
  </si>
  <si>
    <t>163504649759</t>
  </si>
  <si>
    <t>008595</t>
  </si>
  <si>
    <t>Quynh Thu (Layla)</t>
  </si>
  <si>
    <t>AIS, some gaps in vocab, friendly and sociable</t>
  </si>
  <si>
    <t>Very anxious and gentle. Sweet but very sensitive and can get upset easily. usually after a holiday.</t>
  </si>
  <si>
    <t>sweet. Quite anxious and doesn't like to make mistakes. Will often not even try if she thinks she might get it wrong.</t>
  </si>
  <si>
    <t>133654034152</t>
  </si>
  <si>
    <t>007820</t>
  </si>
  <si>
    <t>Dohwan (Danny)</t>
  </si>
  <si>
    <t>Very shy but lovely. Grown in confidence through the year.</t>
  </si>
  <si>
    <t>Can be quiet but overall a lovely boy</t>
  </si>
  <si>
    <t>A slow start to engage over the year but now more active. Loves to draw and make. Not Danny - is Dohwan.</t>
  </si>
  <si>
    <t>132124924373</t>
  </si>
  <si>
    <t>007252</t>
  </si>
  <si>
    <t>Bo-An (Bowen)</t>
  </si>
  <si>
    <t>CoP 6/9/2021 - half day due to VL</t>
  </si>
  <si>
    <t>Gorgeous! Very knowledgeable. At the start of the year took a few weeks for him to settle - was a bit whiny.</t>
  </si>
  <si>
    <t>such a joy to have</t>
  </si>
  <si>
    <t>Very able a&amp;bsolutely LOVES books &amp; reading! is shy with new people/lacks confidence/ over worries. Needs 'bigging up' &amp; say 'I can do it'. Auntie is main carer along with mum (dad works a lot but does attend meetings) Aunt is class rep.</t>
  </si>
  <si>
    <t>Needs support with friendships with other children as he was not able to establish it in F2 (he was off for majority of T3) good language and understanding</t>
  </si>
  <si>
    <t>mum and aunt are very anxious and curious but both are lovely. starting to use Eng more but Mandarin is his first language</t>
  </si>
  <si>
    <t>151438741636</t>
  </si>
  <si>
    <t>009319</t>
  </si>
  <si>
    <t>DALMIA</t>
  </si>
  <si>
    <t>Advait</t>
  </si>
  <si>
    <t>Currently in Mynmar</t>
  </si>
  <si>
    <t>ALLERGIES: Leomos, cashews, pollen, dust mites DIETARY: no pork and no beef</t>
  </si>
  <si>
    <t>New just before T3. Confident, loud but delightfully so. Can be a little too bossy with friends at times but on the whole, is gorgeous , friendly and bright.</t>
  </si>
  <si>
    <t>120814023580</t>
  </si>
  <si>
    <t>008176</t>
  </si>
  <si>
    <t>MAJUMDER</t>
  </si>
  <si>
    <t>Yashika</t>
  </si>
  <si>
    <t>Confident, bright, chatty. Only child. Would prefer to twist the truth a little than be in trouble. Loves drama. Very able writer and reader.</t>
  </si>
  <si>
    <t>Confident. Often late, or absent. Conifdent reader and writer but does need reminders to 'be respectful'. Dominate in friendships.</t>
  </si>
  <si>
    <t>Started new in F3. Has missed a lot of swimming sessions and high level of absence due to illness. Parents haveneeded a lot of support. Needs reminders to drink water. Brings in her own packed lunch due to dietry restrictions. Found settling in hard as she gets anxiety and vomits.</t>
  </si>
  <si>
    <t>115818778957</t>
  </si>
  <si>
    <t>007123</t>
  </si>
  <si>
    <t>Xuan Khang (Ben)</t>
  </si>
  <si>
    <t>See CPOMS. His lifelong language disorder affects every element of his life - very vulnerable to being labelled naughty because he can't explain himself clearly. Has lots of extra lessons at home and struggles to focus in class. Has developed a tic. Mum is very lovely.</t>
  </si>
  <si>
    <t>LS and S+L with Jade. Lovely boy but lets chat</t>
  </si>
  <si>
    <t>*Sp &amp; L with Ms Jia, support with Ms Tu. This significantly affects his understanding/behaviour. Needs simple instrcutions. Hard to understand him. Excellent at Maths! Loves Numberblocks. Hasn't developed close friendships but happy to play with all. Parent communication is not good/not much support at home. Mumno English, is main carer, Dad works all the time and not great at reading emails but does speak some English. Advice: get TA to develop close relationship with mum.</t>
  </si>
  <si>
    <t>Flagged up for SALT (speech) but Jia does not have any space. Needs to be reminded to follow rules. Needs support for listening.</t>
  </si>
  <si>
    <t>lovely boy but may need support to follow instrucitons</t>
  </si>
  <si>
    <t>113752550335</t>
  </si>
  <si>
    <t>007084</t>
  </si>
  <si>
    <t>Viet Hien (Pau)</t>
  </si>
  <si>
    <t>sibling Viet Hy F2I</t>
  </si>
  <si>
    <t>He has been a daydreamer all year until the last 3 weeks - he's suddenly woken up and is so focussed and working hard!</t>
  </si>
  <si>
    <t>quiet boy, EAL, is slow at his work but overall a nice boy</t>
  </si>
  <si>
    <t>Very quiet boy , needs support to be more active. Always excellent behaviour, BUT! in last weeks has gone from 0-100: bullying others in the playground! We are separating him from friends as not good influence. Mum knows &amp; is supportive.</t>
  </si>
  <si>
    <t>Sensible, kind and playful. Has good language in F2 but I am worried his language might regress over the summer. Asked EAL to observe</t>
  </si>
  <si>
    <t>Shy but when interested, he will chat. Friendly and cheerful. Loves dinosaurs and animals. Always falls asleep just before lunch time.</t>
  </si>
  <si>
    <t>100810149746</t>
  </si>
  <si>
    <t>007133</t>
  </si>
  <si>
    <t>Duc Nguyen (Justin)</t>
  </si>
  <si>
    <t>Sibling VU Nguyen Ha Anh Y7 20-21 offered</t>
  </si>
  <si>
    <t>Lovely but lacks independence. Has much older siblings who baby him.</t>
  </si>
  <si>
    <t>Lower ability, quirky and sweet. Can need adult support in writing and needs high expectations set. Can be disorganised for school - lots of reminders are sent home.</t>
  </si>
  <si>
    <t>Lovely boy, has resently become great at putting his hand up to contrubute. often needs additional teaching to grasp concepts taught as a whole class.</t>
  </si>
  <si>
    <t>likes singing and dancing.</t>
  </si>
  <si>
    <t>English increasing quickly. Loves dinosaurs. Smiley and joins in activities enthusiastically.</t>
  </si>
  <si>
    <t>100740229122</t>
  </si>
  <si>
    <t>008897</t>
  </si>
  <si>
    <t>IJin</t>
  </si>
  <si>
    <t>Delightful and popular</t>
  </si>
  <si>
    <t>133345044026</t>
  </si>
  <si>
    <t>009184</t>
  </si>
  <si>
    <t>Trang Mi (Kay)</t>
  </si>
  <si>
    <t>Born in UK, relocating back to VN</t>
  </si>
  <si>
    <t>Absolutely delightful and very high ability.</t>
  </si>
  <si>
    <t>133635341974</t>
  </si>
  <si>
    <t>009434</t>
  </si>
  <si>
    <t>Jin Woo (Jin Woo)</t>
  </si>
  <si>
    <t>School report check neede, finds it hard to self manage his behaviour/ was sent hime numerous times due to his inconsobable crying/ conditional offer</t>
  </si>
  <si>
    <t>150311264265</t>
  </si>
  <si>
    <t>009505</t>
  </si>
  <si>
    <t>GREGORY</t>
  </si>
  <si>
    <t>Accalia Ember (Accalia)</t>
  </si>
  <si>
    <t>A bit shy and quiet. Brothers studied in BIS</t>
  </si>
  <si>
    <t>114149482596</t>
  </si>
  <si>
    <t>009594</t>
  </si>
  <si>
    <t>Louis</t>
  </si>
  <si>
    <t>Lively and chatty boy. Moving from St Andrews Sathorn, BKK</t>
  </si>
  <si>
    <t>143305780715</t>
  </si>
  <si>
    <t>Adrian</t>
  </si>
  <si>
    <t>Aidan</t>
  </si>
  <si>
    <t xml:space="preserve">Moving from Jakarta </t>
  </si>
  <si>
    <t>151246457881</t>
  </si>
  <si>
    <t>Nguyen</t>
  </si>
  <si>
    <t>Vince Ethan</t>
  </si>
  <si>
    <t>Moving in from America with his Mom</t>
  </si>
  <si>
    <t>Class 3N: Paul O'Grady</t>
  </si>
  <si>
    <t>152607632641</t>
  </si>
  <si>
    <t>006349</t>
  </si>
  <si>
    <t>MOLLOY</t>
  </si>
  <si>
    <t>Poppy Rose Uyen (Poppy)</t>
  </si>
  <si>
    <t>Sweet girl, very confident speaker and has a wide vocab. Needs a bit of support in class but tries to be independent. Very friendly towards others and will try to make friends with anyone, but can be a littlet bossy. Struggles with her confidence in maths. Low level phonics, been in the same phonics group for most of the year.</t>
  </si>
  <si>
    <t>Loud, fun and confident. Poor pencil grip - needs support. Disparity between spoken and written ability. Can need reminders to allow other children to have a turn speaking. Needs reminders to focus.</t>
  </si>
  <si>
    <t>Needs suport with fine motor</t>
  </si>
  <si>
    <t>Very confident speaker</t>
  </si>
  <si>
    <t>Such a lovely, sweet, happy and energetic little girl. She is always excited to engage in a variety of activities. Favourites are water and messy play and role-play.</t>
  </si>
  <si>
    <t>Attended Ftots once a week with dad.</t>
  </si>
  <si>
    <t>164611747875</t>
  </si>
  <si>
    <t>007098</t>
  </si>
  <si>
    <t>Hoang Hoi An (Cafe)</t>
  </si>
  <si>
    <t>Nice boy, very capable but doesn't always show his full potential. Easily distracted.</t>
  </si>
  <si>
    <t>Nice boy, has two mums, can be silly if not monitored</t>
  </si>
  <si>
    <t>Has two mummies - female Vietnamese married parents. Recently had baby sister, is loving it. Extremely creative, imaginative,. Needs to develop more spoken English but good understanding. (not EAL)</t>
  </si>
  <si>
    <t>He is very chatty and playful. Needs to be encouraged to speak in english because he can speak english very well but tends to speak in vn when playing</t>
  </si>
  <si>
    <t xml:space="preserve">Summer born, all good
</t>
  </si>
  <si>
    <t>161333863231</t>
  </si>
  <si>
    <t>007072</t>
  </si>
  <si>
    <t>Ngoc Van</t>
  </si>
  <si>
    <t>CoP to 5HDs from 18/8/2021</t>
  </si>
  <si>
    <t>Good worker but struggles to ask for help when she needs it. Often sick. Mum thinks there are germs in the pool and tries to avoid swimming lessons.</t>
  </si>
  <si>
    <t>lovely, coming off EAL, can get upset easy</t>
  </si>
  <si>
    <t>Very energetic lively girl. Needs reminders to focus during carpet sesions. very creative, Mom worries about Ngoc Vans health resulting in her missing 2 terms of swimming.</t>
  </si>
  <si>
    <t>Very energetic and excited little girl. Loves physical activities especially running. Needs reminding to slow down and be careful. Has developing English.</t>
  </si>
  <si>
    <t>105112195145</t>
  </si>
  <si>
    <t>007929</t>
  </si>
  <si>
    <t>Taerin</t>
  </si>
  <si>
    <t>Focus can be an issue on the carpet. Works well in small groups.</t>
  </si>
  <si>
    <t>nice girl, can loose focus easy on carpet</t>
  </si>
  <si>
    <t>140046240801</t>
  </si>
  <si>
    <t>008568</t>
  </si>
  <si>
    <t>GeonYul(Matt)</t>
  </si>
  <si>
    <t>Lovely but quite sensitive. Tries to delegate out his work.</t>
  </si>
  <si>
    <t>Gorgeous, funny and very droll. Enjoys being babied and lacks independence. Needs adult support and high expectations to complete work. Mum and Dad are lovely.</t>
  </si>
  <si>
    <t>133411097223</t>
  </si>
  <si>
    <t>009163</t>
  </si>
  <si>
    <t>Nguyen Ha Anh (Ha Anh)</t>
  </si>
  <si>
    <t>ISHCMC Switcher</t>
  </si>
  <si>
    <t>Made huge progress this year. Only knew letter names at the start of the year. Can now read! Can be very sensitive. Perceieves every accident as intentions - 'she hit me' when it was an accidental bump.</t>
  </si>
  <si>
    <t>145953835559</t>
  </si>
  <si>
    <t>009164</t>
  </si>
  <si>
    <t>AMARASINGHE</t>
  </si>
  <si>
    <t>Evana Sheoli (Evana)</t>
  </si>
  <si>
    <t>Sibling Evana Y6</t>
  </si>
  <si>
    <t>Really caring but can be a bit needy. Talks constantly. Finds maths tricky.</t>
  </si>
  <si>
    <t>125359248195</t>
  </si>
  <si>
    <t>007158</t>
  </si>
  <si>
    <t>WINTERS LE</t>
  </si>
  <si>
    <t>Christopher</t>
  </si>
  <si>
    <t>Can lack focus at times but wants to do well. Seperate from Jennie as they're too chatty together.</t>
  </si>
  <si>
    <t>Lovely. Matured a lot this year and worked hard.</t>
  </si>
  <si>
    <t>Very attached to Nanny Gill, last term after Easter came in for about 2 weeks in tears every morning. Settles well when in class. very creative and loves creative activities. can be a fussy eater.</t>
  </si>
  <si>
    <t>chatty and lovely boy</t>
  </si>
  <si>
    <t>lovely nannies and daddy, friendly boy</t>
  </si>
  <si>
    <t>733031970948</t>
  </si>
  <si>
    <t>006877</t>
  </si>
  <si>
    <t>Nguyen An</t>
  </si>
  <si>
    <t>Lovely girl - mini coucil and Young interpreter this year. Chatty with friends.</t>
  </si>
  <si>
    <t>Sweet girl, can be lazy but overall lovely</t>
  </si>
  <si>
    <t>Lovely girl, matured lots this year. Loves crafts.</t>
  </si>
  <si>
    <t>Lovely. So much fun. She spends most of the day giggling with her friends. Loves craft activities. Joins in well with carpet sessions.</t>
  </si>
  <si>
    <t>confident and lovely child, lovely parents as well</t>
  </si>
  <si>
    <t>102419797770</t>
  </si>
  <si>
    <t>008340</t>
  </si>
  <si>
    <t>EunBom (Jennie)</t>
  </si>
  <si>
    <t>So respectful - jut keep away from Chris on carpet/during work. Get on well for Busy Learning etc. and she's a great role model.</t>
  </si>
  <si>
    <t>Gorgeous! Met with parents as she was extremely tired. Made a visual timetable to get her to bed before 9-10pm! Parents lovely and very supportive.</t>
  </si>
  <si>
    <t>Lovely girl! very able. EAL but works extremely hard. Superb drawer, very creative. We've decided to separate from close Korean friend so she develops her Englsih &amp; other friends.</t>
  </si>
  <si>
    <t>150044831087</t>
  </si>
  <si>
    <t>008676</t>
  </si>
  <si>
    <t>TSE</t>
  </si>
  <si>
    <t>Tin Yu (Ethan)</t>
  </si>
  <si>
    <t>Extremely shy. Difficulty joining PT. "Refused to speak for the first 10 minutes". Will find transition difficult.</t>
  </si>
  <si>
    <t>Quick to grasp ideas, great fun. Mum has moved to Canada and he hasn't seen her since October 2024.</t>
  </si>
  <si>
    <t>Really smart. great at explaining things.</t>
  </si>
  <si>
    <t>143354353512</t>
  </si>
  <si>
    <t>008675</t>
  </si>
  <si>
    <t>Wyn Anh Viet (Anh)</t>
  </si>
  <si>
    <t>Very shy, obsessed with Dinosaurs, "possibly some support with focus and boundaries"</t>
  </si>
  <si>
    <t>Bright, but can rush things. Sometimes impulsive and silly with the right/wrong people. Mum can be demanding.</t>
  </si>
  <si>
    <t>Cone and see me</t>
  </si>
  <si>
    <t>092030942303</t>
  </si>
  <si>
    <t>008602</t>
  </si>
  <si>
    <t>My Tra (Tra My)</t>
  </si>
  <si>
    <t>Aurora, friend with Yumi below. A bit shy and needed ques to stay focus during EAL</t>
  </si>
  <si>
    <t>Amazing. looks like a rabbit in the headlights/ can be shy at first but gorgeous! Very capable.</t>
  </si>
  <si>
    <t>gorgeous. Excellent knowledge of the world</t>
  </si>
  <si>
    <t>093414275434</t>
  </si>
  <si>
    <t>008579</t>
  </si>
  <si>
    <t>Truong Minh</t>
  </si>
  <si>
    <t>Quiet, kind and mature student for his age</t>
  </si>
  <si>
    <t>Very bright. Has made some good friendships this year. Needs to do everything precisely and struggles with change or inconsistency.</t>
  </si>
  <si>
    <t>Very bright child. Speaks in a very robotic voice, finds it difficult to make friends and talk to other children - he needs lots of support with this. Cannot cope well with open-ended activities and cannot take criticism or challenge. He will 'shut down' and not speak if he feels challenged.</t>
  </si>
  <si>
    <t>151529850260</t>
  </si>
  <si>
    <t>008188</t>
  </si>
  <si>
    <t>DOUGHTY</t>
  </si>
  <si>
    <t>Joshua Rupert (Joshua)</t>
  </si>
  <si>
    <t>Bright, knowledgeable about lots of things - especially plants and natural sciences. Struggles with focus, reading and writing. Much improved in confidence towards school and himself as a learner.</t>
  </si>
  <si>
    <t>Full of knowledge, aproach to book work more...chaotic that we might perhaps like.</t>
  </si>
  <si>
    <t>Mum at EY&amp;I. Gentle, kind boy. Great knowledge of the world. Being supported to build up confidence.</t>
  </si>
  <si>
    <t>103007305270</t>
  </si>
  <si>
    <t>008708</t>
  </si>
  <si>
    <t>Cong Trung Vu (Mita)</t>
  </si>
  <si>
    <t>attending IMA Montessori</t>
  </si>
  <si>
    <t>Quiet, not very focused. Has not made as much progress as expected or he needed to</t>
  </si>
  <si>
    <t>Has made good progress. Quiter in the class but a very sweet child. He is immature and needs some adult support, especially in writing.</t>
  </si>
  <si>
    <t>095208898479</t>
  </si>
  <si>
    <t>007186</t>
  </si>
  <si>
    <t>Thien An (Andy)</t>
  </si>
  <si>
    <t>sibling in school, VU Katie Y3 20-21</t>
  </si>
  <si>
    <t>Easily led but wants to do the right thing. Has been split from Putin and Simon but may find other negative role models. With the right friendship group, he will be a star. V supportive mum</t>
  </si>
  <si>
    <t>Very shy. Lovely but can be rough and silly at break.</t>
  </si>
  <si>
    <t>Very quiet.</t>
  </si>
  <si>
    <t>He is quiet but can be boisterous when he's with his group (Thong
Anthony, Andy Pham). He is in the EAL list.</t>
  </si>
  <si>
    <t>133105142430</t>
  </si>
  <si>
    <t>008358</t>
  </si>
  <si>
    <t>Austin NJ (Austin)</t>
  </si>
  <si>
    <t>Sensitive, fussy - is always bringing things in from home, giving them away and then wanting them back. Very creative - made some amazing models for Exit points</t>
  </si>
  <si>
    <t>Very knowledgeable. Can be fussy and often has problems sharing. Mum is lovely but can be fussy and doesn't always remember what has been said to her in a meeting.</t>
  </si>
  <si>
    <t>New in T3. Extremely creative &amp; confident. great sense of humour. Very able although on big catch up with Phonics as new to RWI. Mum very supportive.</t>
  </si>
  <si>
    <t>100421205910</t>
  </si>
  <si>
    <t>009011</t>
  </si>
  <si>
    <t>Hisa</t>
  </si>
  <si>
    <t>Sibling Chiyo Y2, Japanese Singaporean, coming from Singapore</t>
  </si>
  <si>
    <t>New to BIS in T1 - made loads of progress. Superstar - v supportive parents</t>
  </si>
  <si>
    <t>144117005341</t>
  </si>
  <si>
    <t>009421</t>
  </si>
  <si>
    <t>Junwon</t>
  </si>
  <si>
    <t>094739741689</t>
  </si>
  <si>
    <t>009549</t>
  </si>
  <si>
    <t>Nakhun</t>
  </si>
  <si>
    <t>Sweet boy who will try and follow instructions with his limited knowledge of English</t>
  </si>
  <si>
    <t>105321377051</t>
  </si>
  <si>
    <t>009571</t>
  </si>
  <si>
    <t>KOTTANA</t>
  </si>
  <si>
    <t>Grihith Naidu (Grihith)</t>
  </si>
  <si>
    <t>Moving from India</t>
  </si>
  <si>
    <t>No Beef or Pork</t>
  </si>
  <si>
    <t>130139394912)</t>
  </si>
  <si>
    <t>009629</t>
  </si>
  <si>
    <t>Siheon</t>
  </si>
  <si>
    <t>Class 3H: Jonathan Edwards</t>
  </si>
  <si>
    <t>105357954418</t>
  </si>
  <si>
    <t>006790</t>
  </si>
  <si>
    <t>Phuc Minh (Andy)</t>
  </si>
  <si>
    <t>Ftot, sibling PHAM Phuc Huy F2N 19-20
CoP to 5FD from 6/1/2021</t>
  </si>
  <si>
    <t>Struggles with focus and concentration especially on the carpet. Often draws pictures from games which are not age appropriate.</t>
  </si>
  <si>
    <t>Needs reminders to focus on carpet. Loves to draw.</t>
  </si>
  <si>
    <t>EAL. Very quiet but is starting to develop his confidence.</t>
  </si>
  <si>
    <t>He understands the language but is lazy to speak. He is in the 
EAL list.</t>
  </si>
  <si>
    <t>112119084034</t>
  </si>
  <si>
    <t>008945</t>
  </si>
  <si>
    <t>Nishv</t>
  </si>
  <si>
    <t>Coming from BIS Hanoi, sibling Tanish Y8</t>
  </si>
  <si>
    <t>Lovely! Fine motor skills need a bit of work. Very supportive parents.</t>
  </si>
  <si>
    <t>151303216377</t>
  </si>
  <si>
    <t>009215</t>
  </si>
  <si>
    <t>Maxwell Khai Nhan (Max)</t>
  </si>
  <si>
    <t>Sibling Michelle Y5, American, relocating back to VN</t>
  </si>
  <si>
    <t>Hard worker but a little bit quiet. Starting to come out of himself. Joined in Term 2.</t>
  </si>
  <si>
    <t>094651199211</t>
  </si>
  <si>
    <t>008832</t>
  </si>
  <si>
    <t>MOON</t>
  </si>
  <si>
    <t>Seungwoo</t>
  </si>
  <si>
    <t>Referal to LS - see Learner Profile. Very able but struggles, with unkown adults, transitions and socially. Also see CPOMs.</t>
  </si>
  <si>
    <t>Stubborn but I love him. Very knowledgeable. Strong reading and written Engliish, there is a delay with spoken English.</t>
  </si>
  <si>
    <t>081531485012</t>
  </si>
  <si>
    <t>009167</t>
  </si>
  <si>
    <t>Xiao Han (Ryan)</t>
  </si>
  <si>
    <t>Sibling CHEN Xiao Ya (Mia) offered to join F3N</t>
  </si>
  <si>
    <t>Great student. Mature and responsible. Good role model.</t>
  </si>
  <si>
    <t>115712649611</t>
  </si>
  <si>
    <t>008204</t>
  </si>
  <si>
    <t>PARRY</t>
  </si>
  <si>
    <t>Alice Emily (Alice)</t>
  </si>
  <si>
    <t>Articulate and grasps ideas quickly. Can sometimes find friendships tricky and be a little domineering.</t>
  </si>
  <si>
    <t>Kind and sweet child. This year she has only wanted to play with one child in class so needs encouraging to play with other children in the class. Needs reminders to focus and do her own work and do it well.</t>
  </si>
  <si>
    <t>articulate, loves to role play and junk model, friends with Dilys, Anh Minh</t>
  </si>
  <si>
    <t>114429374576</t>
  </si>
  <si>
    <t>008454</t>
  </si>
  <si>
    <t>ABDUL AHAD</t>
  </si>
  <si>
    <t>Eemaan</t>
  </si>
  <si>
    <t>Diet: Muslim diet - no meat, beef, pork, or chicken (muslim family), excellent Englich, no EAL</t>
  </si>
  <si>
    <t>Very outgoing and opinionated. Good fun and helpful.</t>
  </si>
  <si>
    <t>Fabulous. Friendly, outgoing and smart. A fabulous addition to the class. Mum is lovely. late pick up often.</t>
  </si>
  <si>
    <t>085132710189</t>
  </si>
  <si>
    <t>007848</t>
  </si>
  <si>
    <t>Chien-Yun (Sisi)</t>
  </si>
  <si>
    <t>Kind to others, really making progress in lots of areas. Struggles with Maths.</t>
  </si>
  <si>
    <t>lovely girl, come on so much in year 1</t>
  </si>
  <si>
    <t>independent girl who is obsessed withanything 'police'. making good progress.</t>
  </si>
  <si>
    <t>very chatty and independent</t>
  </si>
  <si>
    <t>151448696106</t>
  </si>
  <si>
    <t>009008</t>
  </si>
  <si>
    <t>BeiBei</t>
  </si>
  <si>
    <t>ISHCMC switcher, only child</t>
  </si>
  <si>
    <t>Started at the beginning of Y2 with very limited English. Not making as much progress as hoped for. Very chatty and loves to share.</t>
  </si>
  <si>
    <t>101029582232</t>
  </si>
  <si>
    <t>009208</t>
  </si>
  <si>
    <t>Roah</t>
  </si>
  <si>
    <t>SSIS transfer due to relocate to D7 to D2</t>
  </si>
  <si>
    <t>T2 starter. Quiet but confident. Loves drama. Creative and has made good friendships.</t>
  </si>
  <si>
    <t>163631947627</t>
  </si>
  <si>
    <t>008587</t>
  </si>
  <si>
    <t>Minh Duc (Simon)</t>
  </si>
  <si>
    <t>ISSP, Confident, seems a quick learner and quickly settled, 2 siblings in Secondary</t>
  </si>
  <si>
    <t>A challenge - quirky, interesting, v.smart - can't sit still</t>
  </si>
  <si>
    <t>Weird, wonderful and has made great progress with his behaviour and academically. Needs lots of remiders for behaviour. Parents v supportive. He is very funny and smart.</t>
  </si>
  <si>
    <t>125347768505</t>
  </si>
  <si>
    <t>006584</t>
  </si>
  <si>
    <t>Boi Di</t>
  </si>
  <si>
    <t>Ftot, sibling Ngan San F3I 19-20</t>
  </si>
  <si>
    <t>I would take her with me to my new class if I could. House Captain, Mini Council etc</t>
  </si>
  <si>
    <t>Every class needs a Boi Di. Will make your life easier in almost every way.</t>
  </si>
  <si>
    <t>SALT recommded. Lack of response from mum on SS at times- discussed this with her. Mum doesn't speak English. Not met dad. Recommended SALT.</t>
  </si>
  <si>
    <t>Lovely girl who is always smiling. Tries hard to speak English to class teacher and at circle time but prefers to play in Vietnamese.</t>
  </si>
  <si>
    <t>152506912414</t>
  </si>
  <si>
    <t>007472</t>
  </si>
  <si>
    <t>JiHoo</t>
  </si>
  <si>
    <t>in country</t>
  </si>
  <si>
    <t>Lovely child. High ability but rushes everything.</t>
  </si>
  <si>
    <t>Friendly boy, good friend and good role model</t>
  </si>
  <si>
    <t>Lovely boy. Slight SALT but not LS. Very clever. Loves maths.</t>
  </si>
  <si>
    <t>Very kind and polite. Good fun to play with. Loves building and is very creative with Duplo.</t>
  </si>
  <si>
    <t>074902855724</t>
  </si>
  <si>
    <t>006988</t>
  </si>
  <si>
    <t>Minh Anh (Anna)</t>
  </si>
  <si>
    <t>Was to restart in Term 3. Returned in Term 2 21/02/22. Fully paid for year.</t>
  </si>
  <si>
    <t>Daydreamer and quiet.</t>
  </si>
  <si>
    <t>Lovely. Sweet, VERY shy but confidence has really blossomed this last term and now contributes willingly on the carpet.</t>
  </si>
  <si>
    <t>*Extremely quiet, bit of a loner. at times. No obvious friendships developed. However, can work well with anyone you put her with. Is very vocal at home in English, with sister and mum but not at school. Lacks focus and indpendence, is very slow. Can do more than she shows.</t>
  </si>
  <si>
    <t>She has good language but has a shy personality. It takes a long time for her to settle and get comfortable with the teacher before she starts talking.</t>
  </si>
  <si>
    <t>Anna needs support when following instructions immediately, doesn't talk much in school</t>
  </si>
  <si>
    <t>144904593593</t>
  </si>
  <si>
    <t>007085</t>
  </si>
  <si>
    <t>Yi An (Ian)</t>
  </si>
  <si>
    <t>sibing Nghi-Hoa offered Y2</t>
  </si>
  <si>
    <t>Delightful but loud! Can be silly but will stop with a reflective chat, especially if parents are involved.</t>
  </si>
  <si>
    <t>Has made great progress this year. Very strong mathematician. Slow writer. Really lovely.</t>
  </si>
  <si>
    <t>lovely boy, loves to build, lacks confidence in reading/writing, great with numbers</t>
  </si>
  <si>
    <t>gorgeous boy, though needs minimal support when managing conflicts with other chn occasionally</t>
  </si>
  <si>
    <t>Such a sweet and lovely boy. Loves cuddles. Can use English words but still not clear. Still in nappy but parents have begun toilet training as per last conversation (Talk Time).</t>
  </si>
  <si>
    <t>091446272641</t>
  </si>
  <si>
    <t>009050</t>
  </si>
  <si>
    <t>CHENG</t>
  </si>
  <si>
    <t>Xiyue (Ila)</t>
  </si>
  <si>
    <t>Mum works secondary Mandarin, attended American Intl School prev in Grade 2 but correct age Y2 at BIS</t>
  </si>
  <si>
    <t>Lovely child - Mum likes to know lots of information and has high expectations.</t>
  </si>
  <si>
    <t>113538904003</t>
  </si>
  <si>
    <t>008659</t>
  </si>
  <si>
    <t>Logan Ky Phong (Logan)</t>
  </si>
  <si>
    <t>ISHCMC switcher, sister in Y5 Lina</t>
  </si>
  <si>
    <t>Lots of energy, low ability but works hard and has made good progress. Excellent atittude. Previous issues with Andy Miao grabbing him in the playground.</t>
  </si>
  <si>
    <t>140742831664</t>
  </si>
  <si>
    <t>009388</t>
  </si>
  <si>
    <t>Seowoo</t>
  </si>
  <si>
    <t>AIS transfer, sibling may apply in foundation</t>
  </si>
  <si>
    <t>095301904439</t>
  </si>
  <si>
    <t>009334</t>
  </si>
  <si>
    <t>Duc Khoi (Brian)</t>
  </si>
  <si>
    <t>NLCS switcher, sibling in Y4 25/26</t>
  </si>
  <si>
    <t>161656791879</t>
  </si>
  <si>
    <t>009329</t>
  </si>
  <si>
    <t>Warren Duy Minh (Warren)</t>
  </si>
  <si>
    <t>NLCS, sibling in Y4</t>
  </si>
  <si>
    <t>wearing hearing aid</t>
  </si>
  <si>
    <t>132233049872</t>
  </si>
  <si>
    <t>009577</t>
  </si>
  <si>
    <t>Minh Triet (Tom)</t>
  </si>
  <si>
    <t>AIS, Sibling Y1 VO Minh Khoi (Tep)</t>
  </si>
  <si>
    <t>Allergic to dust mites. Remind him not to rub eyes</t>
  </si>
  <si>
    <t>151324780975</t>
  </si>
  <si>
    <t>008598</t>
  </si>
  <si>
    <t>Nguyen Moc Nhi (Nana)</t>
  </si>
  <si>
    <t>Confident, low phonics, previously Ftots, withdrew F1 before offer</t>
  </si>
  <si>
    <t>Allergic to Seaweed, Mackerel, stingray, clam</t>
  </si>
  <si>
    <t>So bright but has had 80ish% attendance year after year. Many gaps but with 100% attanedance would be top of the class</t>
  </si>
  <si>
    <t>Redonkydonk levels of progress, no writing, to epic writing. Very driven by her own academic targets. Parents keep her off for outside activites and sometimes swimming, but she sound as a pound.</t>
  </si>
  <si>
    <t>Class 3C: Katie Power</t>
  </si>
  <si>
    <t>123641780639</t>
  </si>
  <si>
    <t>008172</t>
  </si>
  <si>
    <t>SINCLAIR</t>
  </si>
  <si>
    <t>Summer Le (Summer)</t>
  </si>
  <si>
    <t>Sibling in Y6</t>
  </si>
  <si>
    <t>Was hoping for better progress this year. Finds herself distracted alot and will distract others. Capable writer but needs to give lessons more focus. Needs to widen her friendship group, can be a bit of a loner.</t>
  </si>
  <si>
    <t>Delicious, imaginative, but can come across as understanding things, when actually she has misunderstood it completly.</t>
  </si>
  <si>
    <t>lovely girl, can be very quiet, can be unaware of her surroundings (in the clouds'</t>
  </si>
  <si>
    <t>092432069937</t>
  </si>
  <si>
    <t>008320</t>
  </si>
  <si>
    <t>TIN</t>
  </si>
  <si>
    <t>Thieu Mai Chi (Mai Chi)</t>
  </si>
  <si>
    <t>Local kindergarten, sibling in Y7, limited language and low phonics</t>
  </si>
  <si>
    <t>Lovely girl, began to see her struggle more in class and can be slow at writing.</t>
  </si>
  <si>
    <t>Quieter and lacking in confidence. Not very independent and will try and avoid work. In writing will often refuse to write if she feels it's too hard.</t>
  </si>
  <si>
    <t>162750640438</t>
  </si>
  <si>
    <t>007349</t>
  </si>
  <si>
    <t>WEKEZER</t>
  </si>
  <si>
    <t>Emily Anandi (Emily)</t>
  </si>
  <si>
    <t>Sibling Felix Year 7, Oliver Year 8</t>
  </si>
  <si>
    <t>Tries hard to be attentive but finds carpet time hard. Mum can be forgetful - older brothers take up alot of time. Writing/phonics a concern.</t>
  </si>
  <si>
    <t>Lovely. Parents can be difficult. Articulate but phonics and written work LA. Met with parents several times through the year and also encouraged reading is done regularly at home as well as school.</t>
  </si>
  <si>
    <t>Mum has been ok this year! Emily is friendly, confident, sassy.</t>
  </si>
  <si>
    <t>Lovely. Very articulate and loves to talk and ask questions. Makes me laugh a lot. Loves role play games.</t>
  </si>
  <si>
    <t>102618772156</t>
  </si>
  <si>
    <t>008738</t>
  </si>
  <si>
    <t>Thanh Vuong (Henry)</t>
  </si>
  <si>
    <t>transferring from CIS Cambodia, siblings in Y6 (Alicia) and Y5 (Edward)</t>
  </si>
  <si>
    <t>Lovely boys, so kind and caring. Developed more friendships this year. Can be loud at times but just enthusiasm!</t>
  </si>
  <si>
    <t>Lives with aunt and uncle. Very enthusiatic, loves school. Can get over excited and loud but wants to do the right things and enjoys recieving praise.</t>
  </si>
  <si>
    <t>111846938082</t>
  </si>
  <si>
    <t>009069</t>
  </si>
  <si>
    <t>VONGVITAYAPIROM</t>
  </si>
  <si>
    <t>Arthitnon (Ray)</t>
  </si>
  <si>
    <t>St Andrews Dussit Thailand (mum Michelin)</t>
  </si>
  <si>
    <t>Started August - full of energy. Struggles to focus. Can shout out/interupt.</t>
  </si>
  <si>
    <t>111659675027</t>
  </si>
  <si>
    <t>009117</t>
  </si>
  <si>
    <t>CARRILLO</t>
  </si>
  <si>
    <t>Branson Cardiel (Branson)</t>
  </si>
  <si>
    <t>Eczema</t>
  </si>
  <si>
    <t>Alot of progress but from very low starting point. Needs specific intructions. S&amp;L/LS - See Learner Profile and EAL. Can be very emotional. Parents are lovely and v supportive but not sure they appreciate all his struggles.</t>
  </si>
  <si>
    <t>093208772564</t>
  </si>
  <si>
    <t>005858</t>
  </si>
  <si>
    <t>Alanah Elizabeth (Alanah)</t>
  </si>
  <si>
    <t>Absolute delight, wary to start with but when she warms up is so much fun. Hard worker. Incredible comphrension and understanding.</t>
  </si>
  <si>
    <t>Lovely, sweet girl- would keep in year 1 if I could :)</t>
  </si>
  <si>
    <t>Lovely girl, very able but sometimes lacks confidence. Also has a phobia/fear of adults in costumes (maskaphobia) and brings in silencer headphones from home when productions occur. Lots of TLC works and humour - don't use 'tough love'.</t>
  </si>
  <si>
    <t>Loves the role play and creative activities. Friends with everyone. Kind and sensible</t>
  </si>
  <si>
    <t>staff</t>
  </si>
  <si>
    <t>103537672719</t>
  </si>
  <si>
    <t>007948</t>
  </si>
  <si>
    <t>RanSeo</t>
  </si>
  <si>
    <t>Hard worker, really lovely. Just gets on with things.</t>
  </si>
  <si>
    <t>Lovely, can be fussy sometimes but ok</t>
  </si>
  <si>
    <t>Appears quiet , shy with new people. Tearful after coming back from holidays "missing mummy". But is a delight to teach, good natured. Very able, good reader &amp; writer. Gets on well with Alanah &amp; is a good support to Dohwan. Loves to draw and make.</t>
  </si>
  <si>
    <t>223349278820</t>
  </si>
  <si>
    <t>006966</t>
  </si>
  <si>
    <t>Vu Chau Anh (Sushi)</t>
  </si>
  <si>
    <t>sibling Phuc Vinh F2V 19-20</t>
  </si>
  <si>
    <t>A delight! So much fun! Always works hard and does the right thing.</t>
  </si>
  <si>
    <t>Epic, love her.</t>
  </si>
  <si>
    <t>Independent girl, not ver active with carpet discussions, enjoys creative activities.</t>
  </si>
  <si>
    <t>very shy but once encouraged she joins her friends</t>
  </si>
  <si>
    <t>very shy, needs support to engage in an activity but eventually settles after a while</t>
  </si>
  <si>
    <t>160108049478</t>
  </si>
  <si>
    <t>008767</t>
  </si>
  <si>
    <t>To Quyen (Cindy)</t>
  </si>
  <si>
    <t>sibling joining Y5 23/24, out of year group age</t>
  </si>
  <si>
    <t>So lovely, kind, thoughtflul. Comes across as quite serious but is fun when she warms up. Out of year group. Tricky home life - Sarah is aware.</t>
  </si>
  <si>
    <t>I would be happy teach her for the rest of her primary years, beutiful. But see iSAMS for more goodies and some sadies.</t>
  </si>
  <si>
    <t>095316735500</t>
  </si>
  <si>
    <t>007648</t>
  </si>
  <si>
    <t>Minh Gia Phuc</t>
  </si>
  <si>
    <t>Lovely, quiet, popular, gets along well with everyone. Mother messaged to say he was not being nice to his brother at home. She thinks it is the friends he has in the class and their negative influence. Surprisingly able in many areas but needs to be pushed a bit.</t>
  </si>
  <si>
    <t>Shy boy but has slowly come out of his shell, english massively improved</t>
  </si>
  <si>
    <t>Low starting point but has made alot of progress. Very shy and didn't start speaking to us until late T2. Mum has just had a baby. Brother going into F2. SALT in VN. Has had a lot of absence due to illness and missed a lot of swimming lessons.</t>
  </si>
  <si>
    <t>Can lack independence. Parents fussy. V weak English and Vietnamese isn't strong. Poor attendance (due to Covid, trip to Canada for visa and Cautious) Try to get him not swim.</t>
  </si>
  <si>
    <t>Came to Fundinotots once a week with younger brother, mum and nanny. I believe his parent own their own school!</t>
  </si>
  <si>
    <t>130305223447</t>
  </si>
  <si>
    <t>008352</t>
  </si>
  <si>
    <t>YANG</t>
  </si>
  <si>
    <t>Zion</t>
  </si>
  <si>
    <t>Very quiet. Prefers to grunt or use gestures rather than words or sentences. Able reader and writer. Can sometimes need support with problem solving in Maths. See notes in CPOMS regarding conversations with parents following being taken off EAL.</t>
  </si>
  <si>
    <t>Nice boy, confidence has improved massively in Term 3 and has had some instances of bad choices</t>
  </si>
  <si>
    <t>Started in T2. Not really speaking in class. Not showing a range of emotions in school yet. Still getting to know him.</t>
  </si>
  <si>
    <t>132245551939</t>
  </si>
  <si>
    <t>007711</t>
  </si>
  <si>
    <t>VU DOWDEN</t>
  </si>
  <si>
    <t>My La (Myla)</t>
  </si>
  <si>
    <t>Oliver Dowden</t>
  </si>
  <si>
    <t>Big personality in the classroom, very sociable, loves to chat - sometimes struggles to focus</t>
  </si>
  <si>
    <t>Lovely, smart. Good leader.</t>
  </si>
  <si>
    <t>Very bubbly and stong character in class. Loves roleplay. Very sociable. Occasionally needs reminding to listen to others ideas also.</t>
  </si>
  <si>
    <t>Lovely girl. Very creative and loves craft activites. Very enthusiastic at carpet times. Really enjoys T4W and RWI.</t>
  </si>
  <si>
    <t>140115763226</t>
  </si>
  <si>
    <t>008569</t>
  </si>
  <si>
    <t>GeonWoo (Mika)</t>
  </si>
  <si>
    <t>Loves his golf and swimming - very polite - hard worker but rushes everything</t>
  </si>
  <si>
    <t>Really nice child. Has great manners. Has matured a lot this year.</t>
  </si>
  <si>
    <t>171059198636</t>
  </si>
  <si>
    <t>008465</t>
  </si>
  <si>
    <t>Ellison (Alan)</t>
  </si>
  <si>
    <t>Currently in speech therapy for "R". Ellison was recently diagnosed with ADHD and sensory seeking.</t>
  </si>
  <si>
    <t>Made lots of progress emotionally, behaviourally and academically but is a long way behind his peers in Maths especially. Behaviour problems at home reported by mum in T3</t>
  </si>
  <si>
    <t>Joined in T2, struggled to settle in, come see me</t>
  </si>
  <si>
    <t>090451476955</t>
  </si>
  <si>
    <t>007168</t>
  </si>
  <si>
    <t>Lam Phong (Putin)</t>
  </si>
  <si>
    <t>siblings DOAN Misu F3 &amp; Misa Y2</t>
  </si>
  <si>
    <t>Needs good role models around him. Very high attaining, especially maths but also a good writer.</t>
  </si>
  <si>
    <t>lovely - but he can be silly if paired with the wrong mix of friends. Parents a bit precious at times</t>
  </si>
  <si>
    <t>Is EAL but good understanding. Active in class. Good reader, Green group. Can be silly and recent reports of playground bullying. But in general is lovely boy with supportive family.</t>
  </si>
  <si>
    <t>Flagged up for EAL. Listens well and joins in activities quite well but needs support for understanding and vocab.</t>
  </si>
  <si>
    <t>has 2 older sisters in our school
can be shy at first but lovely
all good</t>
  </si>
  <si>
    <t>144251432723</t>
  </si>
  <si>
    <t>008695</t>
  </si>
  <si>
    <t>Mia Marjorie (Mia)</t>
  </si>
  <si>
    <t>Confident, expressive girl who will be a good addition to any Year 1 class</t>
  </si>
  <si>
    <t>Can I tell you something?' - get used to that. Very quirky and interesting. Loves to talk - brings a spark to the classroom but needs support</t>
  </si>
  <si>
    <t>Cute as a button, struggles with Maths, but loves trying things and geting it right. What a joy.</t>
  </si>
  <si>
    <t>093407298301</t>
  </si>
  <si>
    <t>009183</t>
  </si>
  <si>
    <t>Khang Minh (Khang)</t>
  </si>
  <si>
    <t>sibling Christy in Y4</t>
  </si>
  <si>
    <t>Tigger! Energy, enthusiasm, never stops talking. Quirky - get him on side and you'll have him eating out the palm of your hand</t>
  </si>
  <si>
    <t>162410239271</t>
  </si>
  <si>
    <t>009423</t>
  </si>
  <si>
    <t>Jiho</t>
  </si>
  <si>
    <t>form ISHCMC, sibling in F3</t>
  </si>
  <si>
    <t>161501456146</t>
  </si>
  <si>
    <t>009350</t>
  </si>
  <si>
    <t>Bao Lam (Bella)</t>
  </si>
  <si>
    <t>NLCS switcher, very shy and quiet</t>
  </si>
  <si>
    <t>103959421901</t>
  </si>
  <si>
    <t>009534</t>
  </si>
  <si>
    <t>Ian</t>
  </si>
  <si>
    <t>Moving from Binh Duong, SIS</t>
  </si>
  <si>
    <t>110604933720</t>
  </si>
  <si>
    <t>009412</t>
  </si>
  <si>
    <t>ISHCMC Switcher, single mum</t>
  </si>
  <si>
    <t>Mild cheese intolerance. Will throw up if consume too much</t>
  </si>
  <si>
    <t xml:space="preserve">Parents separated, dad had visitations back when they were living in States. </t>
  </si>
  <si>
    <t>Class 3M: Mike Martin</t>
  </si>
  <si>
    <t>155013765928</t>
  </si>
  <si>
    <t>008096</t>
  </si>
  <si>
    <t>EASON</t>
  </si>
  <si>
    <t>Jason Diep</t>
  </si>
  <si>
    <t>Lovely lad, can be a little quiet in class. Needs a push with his writing.</t>
  </si>
  <si>
    <t>Very happy, good friend, can be slow to complete work</t>
  </si>
  <si>
    <t>Lovely. Supportive family. Very laid back child.</t>
  </si>
  <si>
    <t>110307109220</t>
  </si>
  <si>
    <t>008768</t>
  </si>
  <si>
    <t>HERYFRIYADY</t>
  </si>
  <si>
    <t>Muhammad Nazryll Hfiy Bin (Nazryll)</t>
  </si>
  <si>
    <t>**DIETARY** Family is Muslim, therefore no pork, as well as no chicken or beef (not Halal). Please help ensure Nazryll does not select Pork Chicken or Beef. Malaysian Consulate / sister in Y5 / moving from Azerbajan.</t>
  </si>
  <si>
    <t>Lovely boy. Started quite quiet but really starting to come out of his shell. Has some nice friends and puts in lots of effort. Had a fair bit of time off in term 1, has done well to catch up.</t>
  </si>
  <si>
    <t>new to BIS this year, lovely boy</t>
  </si>
  <si>
    <t>153115598691</t>
  </si>
  <si>
    <t>009058</t>
  </si>
  <si>
    <t>THOMPSON</t>
  </si>
  <si>
    <t>Harris Hanan Richard (Harris)</t>
  </si>
  <si>
    <t>UK Primary, first time abroad, sister Anna Y7, mum will be doing supply secondary</t>
  </si>
  <si>
    <t>Nice boy, can sometimes lack a bit of effort if he's not motivated. Good at maths, Writing needs a bit of work.</t>
  </si>
  <si>
    <t>082030034618</t>
  </si>
  <si>
    <t>007524</t>
  </si>
  <si>
    <t>Huong Anh</t>
  </si>
  <si>
    <t>Special Case (visa lady) request for Juliette's class</t>
  </si>
  <si>
    <t>Lovely girl, made some good friendships this year. Can be serious and worry a bit - mature for her age (older siblings).</t>
  </si>
  <si>
    <t>Gentle and kind girl. Needs support with making friends, gravitates to where the adult is. Takes life VERY seriously, Finds open-ended work difficult. Smart but does not know how to have fun or play particularly well.</t>
  </si>
  <si>
    <t>She's very chatty and independent. Likes to complete tasks on 
her own, but will ask for help when really needed.</t>
  </si>
  <si>
    <t>Took a long time to settle in F1V. Doesn't like to mix with other teachers in the unit and can get upset. Lots of absence. V determined and can be stubborn.</t>
  </si>
  <si>
    <t>Attended Ftots with grandma 2 times a week. A quiet and shy child.</t>
  </si>
  <si>
    <t>160856049047</t>
  </si>
  <si>
    <t>007895</t>
  </si>
  <si>
    <t>Phi Ton Uyen (Cherry)</t>
  </si>
  <si>
    <t>Tries hard - some attendance issues but improved alot. Mum anxious and this passes onto Cherry not wanting to get things wrong.</t>
  </si>
  <si>
    <t>Can be very quiet, but loud with friends. Prefers the company of boys. Late most days.</t>
  </si>
  <si>
    <t>gaining more English and becoming confident to speak, in the stage where tell telling all the time, loves to play with Gia Phuc/Shriyan small world or draw</t>
  </si>
  <si>
    <t>150838821569</t>
  </si>
  <si>
    <t>009198</t>
  </si>
  <si>
    <t>TUNCAY</t>
  </si>
  <si>
    <t>Leyla</t>
  </si>
  <si>
    <t>NO PORK Previously attended British School in Cairo (Eng), past year was school in Turkey. EAL remote assessment done with Carys, CAT4 pending on arrival. Lovely girl, parents very kind</t>
  </si>
  <si>
    <t>Came in October - may be shy and quiet at first and nervous of public speaking i.e class assembly but works hard and goes for it! Mum quite anxious especially about trips.</t>
  </si>
  <si>
    <t>180848090157</t>
  </si>
  <si>
    <t>007786</t>
  </si>
  <si>
    <t>ChaeWon</t>
  </si>
  <si>
    <t>A dream! Bright and switched on. Prefers to speak Korean with friends.</t>
  </si>
  <si>
    <t>Has blossomed this year and transformed into a confident and opinionated and fun character. Mum and Dad lovely. Has a lot of potential academically. You'll love her!</t>
  </si>
  <si>
    <t>Painfully quiet and will mostly speak korean during her play. has good understanding although doesnt speak much but will occassionaly put her hand up to offer some contrubutions on the carpet</t>
  </si>
  <si>
    <t>091904989757</t>
  </si>
  <si>
    <t>007759</t>
  </si>
  <si>
    <t>Duc Hung Anh (Tommy)</t>
  </si>
  <si>
    <t>cousins are former BIS student
(LUU Anh Vu DOB 1/5/2001 studied at BIS from F3 to Y11 - studying in UK
TRAN Hieu DOB 4/12/1995 - working in UK)</t>
  </si>
  <si>
    <t>Adorable! Needs quite a bit of reassurance from adults.</t>
  </si>
  <si>
    <t>Lovely boy, can appear lost without direction</t>
  </si>
  <si>
    <t>* Extremely caring, gentle...and cute! Prefers adult company but is beginning to play more with other children. Often takes a while after holidays to get back into school routines -needs support with this. Is EAL but has good understanding and a good reader.</t>
  </si>
  <si>
    <t>092229169812</t>
  </si>
  <si>
    <t>008776</t>
  </si>
  <si>
    <t>Callin Thien (Callin)</t>
  </si>
  <si>
    <t>Lovely kid, sometimes needs reassurance, had quite a few tears at the start of the year.</t>
  </si>
  <si>
    <t>Gorgeous. Was out of year (2N)but been amazing in Year 1. H/A</t>
  </si>
  <si>
    <t>133721385147</t>
  </si>
  <si>
    <t>009026</t>
  </si>
  <si>
    <t>JooWon</t>
  </si>
  <si>
    <t>So much fun! She has a great sense of humour and has made great progress. Life to her is pure joy!</t>
  </si>
  <si>
    <t>105447995449</t>
  </si>
  <si>
    <t>007156</t>
  </si>
  <si>
    <t>Dominic Thanh Danh (Dominic)</t>
  </si>
  <si>
    <t>LS, needs adult support to access curriculum. Working significantly below age related expectations.</t>
  </si>
  <si>
    <t>LS. Very sweet, but is working significantly below age expected levels.</t>
  </si>
  <si>
    <t>loves role play, speaking about home life, loses focus easily and questioning communication/verbal dyspraxia</t>
  </si>
  <si>
    <t>lovely boy, started to be more confident in term 3, mood can dip down and up</t>
  </si>
  <si>
    <t>Sweet, energetic and generally happy. On occasions, finds it dofficult to say goodbye to carers. He is a sensitive little boy. Once attention is called, he gets really upset. Just give him time to cry. Once he is done crying, he responds very well to encouragement and can play happily again.</t>
  </si>
  <si>
    <t>095935574163</t>
  </si>
  <si>
    <t>007700</t>
  </si>
  <si>
    <t>Jeremy Jun Yi (Jeremy)</t>
  </si>
  <si>
    <t>2 siblings in school</t>
  </si>
  <si>
    <t>Gorgeous. Might need watching with writing.</t>
  </si>
  <si>
    <t>lovely boy, friendly to all, fine motor poor, softly spoken.</t>
  </si>
  <si>
    <t>lovely boy no worries no problem</t>
  </si>
  <si>
    <t>172114520895</t>
  </si>
  <si>
    <t>008932</t>
  </si>
  <si>
    <t>NEILL</t>
  </si>
  <si>
    <t>Alistair Kenneth (Alistair)</t>
  </si>
  <si>
    <t>Sister Olivia Y4, prev at Montessori Intl School, shy</t>
  </si>
  <si>
    <t>Lovely, new this year - quietly reserved but happy. Needs a push.Loves football.</t>
  </si>
  <si>
    <t>111047301906</t>
  </si>
  <si>
    <t>006789</t>
  </si>
  <si>
    <t>Huynh Ai Linh (Lila)</t>
  </si>
  <si>
    <t>CoP to F2 5HDs from 18/8/2021
CoP to 5FDs from 6/1/2021
Ftot, cousin Harry F1I 19-20</t>
  </si>
  <si>
    <t>Talkative, confident reader and writer, generally kind to those around her but can enjoy any drama that is happening around her.</t>
  </si>
  <si>
    <t>Just wonderful! Smart and kind and helpful.</t>
  </si>
  <si>
    <t>has one close friend Ann, Can be very bossy but is a lovely girl who enjoys creative activities. made great progress in he phonics learning.</t>
  </si>
  <si>
    <t>cheerful and happy</t>
  </si>
  <si>
    <t>Such a lovely and sweet girl. She gets shy at times but lately, she has begun showing more confidence when in new situations or with new people. Lila is usually quiet but when in the mood and feels comfortable, she gets very chatty. Very good English.</t>
  </si>
  <si>
    <t>143451343529</t>
  </si>
  <si>
    <t>008431</t>
  </si>
  <si>
    <t>Tran Ha An (Ha An)</t>
  </si>
  <si>
    <t>Switcher from SaigonKids. SALT &amp; EAL Tier 3 Lit set</t>
  </si>
  <si>
    <t>Absolutely lovely. Tries SO hard in all subject areas. Loves making things. Can be moody at times and can then be socially isolated.</t>
  </si>
  <si>
    <t>Really sweet. Has SALT. Sometimes get worried about independent work and needs some support to get started.</t>
  </si>
  <si>
    <t>083123351040</t>
  </si>
  <si>
    <t>007530</t>
  </si>
  <si>
    <t>Minh Dan (Minh Dan)</t>
  </si>
  <si>
    <t>CoP to 5 FDs submitted 20/1/2021
CoP to 5 HDs submitted 21/9/2020</t>
  </si>
  <si>
    <t>Bright, knowledgeable, chatty. Can struggle with focus.</t>
  </si>
  <si>
    <t>Chatty and has been able to control volum as the year has gone on. Watchesa alot of YouTube and plays iPad game alot, so knows some stuff thta maybe his age shouldn't.</t>
  </si>
  <si>
    <t>V.LOUD!!, cannot keep still, v.bright, loves to build</t>
  </si>
  <si>
    <t>clever kid, sensitive occasionally, articulate, great imagination, loves construction and small world</t>
  </si>
  <si>
    <t>A lovely and energetic boy. He is very chatty. Has very good English. Spends a lot of time with grandparents but parents are on board. Loves physical activities.</t>
  </si>
  <si>
    <t>115557482979</t>
  </si>
  <si>
    <t>009289</t>
  </si>
  <si>
    <t>Philip Anh-Minh Andre (Philip)</t>
  </si>
  <si>
    <t>Coming from HK, mum French dad Belgian, sibling Elisabeth Y4 Henri F2. Parents mention very shy to start.</t>
  </si>
  <si>
    <t>T3 starter. Thoughtful, kind, good listener, tries hard.</t>
  </si>
  <si>
    <t>143922977092</t>
  </si>
  <si>
    <t>006319</t>
  </si>
  <si>
    <t>Joseph William (Joseph)</t>
  </si>
  <si>
    <t>Challenging - very influential in the classroom both positively and negatiively. Had parents in to discuss his behaviour in Term 3</t>
  </si>
  <si>
    <t>Secondary Parent, can be very silly and make nasty comments, very smart</t>
  </si>
  <si>
    <t>Mum works at Secondary. Very engaged parents. Joseph is bright- lots of ideas and knowledge. Needs strong boundaries. Lunchtime playtimes can be tricky.</t>
  </si>
  <si>
    <t>Lovely boy, can sometimes find it difficult to share. Excellent Eng. vocab</t>
  </si>
  <si>
    <t>Very nice and active boy. Has a very good language. Enjoys physical activities and exploring outdoors.</t>
  </si>
  <si>
    <t>Attended Ftots 2 times a week. Once with dada and once with nanny.</t>
  </si>
  <si>
    <t>114913668879</t>
  </si>
  <si>
    <t>009440</t>
  </si>
  <si>
    <t>NAIR</t>
  </si>
  <si>
    <t>Nivaan Vishnuprasad (Nivaan)</t>
  </si>
  <si>
    <t>Recently moved from India</t>
  </si>
  <si>
    <t>Dietary: No Beef No Pork</t>
  </si>
  <si>
    <t>New in T3 - quirky. Quite poor listening skills - honestly has looked like a fish out of water</t>
  </si>
  <si>
    <t>150105033275</t>
  </si>
  <si>
    <t>008266</t>
  </si>
  <si>
    <t>Dinh Tri</t>
  </si>
  <si>
    <t>Applied for F3 was conditionally offered Y1 - sibling Dinh Thai Y3. No issues.</t>
  </si>
  <si>
    <t>Loud! Shouts out but genuinely can't control it a lot of the time. Very good attitude to learning - wants to do well. Behaviour problems - can struggle to be ready and respectful. Will say your name repeatedly and tap to get your attention! Mum is great and he REALLY cares about what she thinks.</t>
  </si>
  <si>
    <t>Very needy, needs adult validation for everything. Very stubborm and will refuse to do things. He gets very 'fixed' on small things and finds it difficult to get over things. Has underachieved this year and made less progress than he should. Finds it difficult to turn take and listen to peers.</t>
  </si>
  <si>
    <t>095952387073</t>
  </si>
  <si>
    <t>007607</t>
  </si>
  <si>
    <t>Quirky, fun, only child and it shows. Responds well to praise but sometimes struggles with respect on the carpet.</t>
  </si>
  <si>
    <t>Has a unique imagnations, loves zombies, blood, ghosts! Very creative. Needs reminders to 'be respectful'. Not EAL but pronouncation often means she misspells words.</t>
  </si>
  <si>
    <t>Lively and fun- great creative activities. Have spoken to her parents regarding consistent and stronmg boundaries. Attention span is short and dosn't like to tidy up.</t>
  </si>
  <si>
    <t>Determined! Repsonded to teacher instructions but not always TAs and other teachers.</t>
  </si>
  <si>
    <t>144727242780</t>
  </si>
  <si>
    <t>009428</t>
  </si>
  <si>
    <t>DoJun (Son)</t>
  </si>
  <si>
    <t>ISHCMC since 2023 Jan, sibling in Y4, parents can be little demanding</t>
  </si>
  <si>
    <t>New Admitted/ Offered</t>
  </si>
  <si>
    <t>155056139573</t>
  </si>
  <si>
    <t>009580</t>
  </si>
  <si>
    <t>Genevie Manh</t>
  </si>
  <si>
    <t>Moving from California</t>
  </si>
  <si>
    <t>160900456416</t>
  </si>
  <si>
    <t>008256</t>
  </si>
  <si>
    <t>Gabriel Casey (Gabriel)</t>
  </si>
  <si>
    <t>SIBLING LIN Erica in F1</t>
  </si>
  <si>
    <t>Quiet bossy, struggles to make friends. Capable but needs to show more effort.</t>
  </si>
  <si>
    <t>World record holder for latness, maybe once a month he is on time - they live in BP compound! Otherwise, lovely.</t>
  </si>
  <si>
    <t>confident with adults, prefers playing with aults but is not very social with other children. intelligent kind boy. very creative.</t>
  </si>
  <si>
    <t>155249710727</t>
  </si>
  <si>
    <t>008498</t>
  </si>
  <si>
    <t>KRASSOVICS</t>
  </si>
  <si>
    <t>Anna (Panni)</t>
  </si>
  <si>
    <t>She has made remarkable progress since the start of the school year - current teacher. Siblings in Y4, Marcell and Y6 Miklos. No issues.</t>
  </si>
  <si>
    <t>Delightful but full on! She talks non stop and it's usually relevant and interesting but still a lot!</t>
  </si>
  <si>
    <t>Fantastic. Has made excellent progress this year. She is incredibel!</t>
  </si>
  <si>
    <t>144212711208</t>
  </si>
  <si>
    <t>007228</t>
  </si>
  <si>
    <t>Hiyanshi</t>
  </si>
  <si>
    <t>Superstar! A quieter member of the class but she is always listening and taking it in.</t>
  </si>
  <si>
    <t>Very Quiet</t>
  </si>
  <si>
    <t>She has come a long way with her self-help skills but still needs 
reminding in some tasks. Parents are supporting at home.</t>
  </si>
  <si>
    <t>Swee and lovely little girl. She is mostly quiet but has developing English. Still in nappy but parents said they will toilet train her this summer.</t>
  </si>
  <si>
    <r>
      <rPr>
        <color rgb="FF1155CC"/>
        <u/>
      </rPr>
      <t>lee_ga_@naver.com</t>
    </r>
  </si>
  <si>
    <t>Medical/ Diet</t>
  </si>
  <si>
    <t>Comments 2018/2019</t>
  </si>
  <si>
    <t>Class 4B: Elaine Gillan (YGL)</t>
  </si>
  <si>
    <t>164147391513</t>
  </si>
  <si>
    <t>008822</t>
  </si>
  <si>
    <t>KELLER</t>
  </si>
  <si>
    <t>Alina Thi (Alina)</t>
  </si>
  <si>
    <t>new this year but very lovely. can be shy with new people but will warm to you quickly if you give her the time to chat and share. can sometimes have wobbles with confidence in subjects but is a good allrounder usually.</t>
  </si>
  <si>
    <t>102232086813</t>
  </si>
  <si>
    <t>009224</t>
  </si>
  <si>
    <t>Gyujin</t>
  </si>
  <si>
    <t>new in january and made solid friendships from the get go. very bright and loves his maths. can be a bit mischiveous so keep an eye otherwise will want to please. a reminder here and there and he is easily back on track with his learning.</t>
  </si>
  <si>
    <t>112404844280</t>
  </si>
  <si>
    <t>007762</t>
  </si>
  <si>
    <t>Phuc Minh Quan (Quan)</t>
  </si>
  <si>
    <t>Nice boy, wants to make friends but doesn't know how. Being assessed for Reading fluency issues</t>
  </si>
  <si>
    <t>Please see Aisling. Came out of his shell this year. Really struggles with concentration and focus. T2 EAL</t>
  </si>
  <si>
    <t>See me. He is great but does not follow any whole class activities.</t>
  </si>
  <si>
    <t>New to BIS Term 2. EAL. V.gentle boy and really developing his language. Loves to build and to help remind chn to follow rules. Friends with Minh. Lives with Dad ONLY</t>
  </si>
  <si>
    <t>140832968959</t>
  </si>
  <si>
    <t>007140</t>
  </si>
  <si>
    <t>Viet Bao (Diamond)</t>
  </si>
  <si>
    <t>Sweet, funny and immature, low attaining but showing progress socially, needs LS support with reading and speaking in full sentences</t>
  </si>
  <si>
    <t>Absoloutely hilarious and fills day with joy. Very loud and can find following instructions difficult. Has been working on pace and slowing down to help with understanding. Referred to LS at the end of this term. Very impulsive behaviour. Mum works away so supported at home by Grandma. Twin to Saphire.</t>
  </si>
  <si>
    <t>LA/EAL. Very sweet boy who has made excellent progress this year from his v low starting point.</t>
  </si>
  <si>
    <t>EAL - V. energetic, great sense of humour, loves to play
with messy play. Is good at repeating vocab. Now 
speaking in phrases. Has struggled with 
swimming, getting very upset but better of 
late. Still cannot write his name independently
and slow learning phonics set 1.</t>
  </si>
  <si>
    <t>Very memorable boy. Makes everyone laugh. He cannot stop talking! Only just started speaking in English so may need EAL support in F3. Is being separated from his twin Sapphire for the first time so may struggle initially. He can still be unsettled at the start of the day but settles quickly. Only just learnt to use the toilet - may need reminding/support at the start, especially with the toilets being out of sight.</t>
  </si>
  <si>
    <t>113211069365</t>
  </si>
  <si>
    <t>007603</t>
  </si>
  <si>
    <t>CRABTREE JANERIO CORREIA</t>
  </si>
  <si>
    <t>Tomas John (Tomas)</t>
  </si>
  <si>
    <t>Sibling Sophia F1. Out of year group. See Ian/Sarah B</t>
  </si>
  <si>
    <t>The lovliest and most fun child. LS-Very low literacy and maths, but has a real curiosity about the world. Kind. Top Banter!</t>
  </si>
  <si>
    <t>Please see Aisling. Lovely and kind student. Struggles with concentration.</t>
  </si>
  <si>
    <t>TJ is so so lovely. Lots of enthusiasm!! Please see me.</t>
  </si>
  <si>
    <t>A lovely boy! Please see me for more information.</t>
  </si>
  <si>
    <t>074446953594</t>
  </si>
  <si>
    <t>007075</t>
  </si>
  <si>
    <t>Super kind, caring, hard working, respectful. Does well across all areas</t>
  </si>
  <si>
    <t>An absolute delight, a little bit shy, Mum doesn't speak much English so translation is needed for meetings - perhaps through older brother. Data suggests that she is extremely low in Maths... she is not! She is on the borderline or working towards and meeting... I often have to do a small intevention with her after whole class sessions but then she gets it.</t>
  </si>
  <si>
    <t>Lovely girl. Very kind. Sometimes shy but she is becoming more and more confident.</t>
  </si>
  <si>
    <t>Can be shy when meeting new people, loves role playing &amp; beign creative with Yen Yen/Henry &amp; Eddie. Lovely parents- barely spoken English though. Brother at JC. Came off EAL in Term 3-</t>
  </si>
  <si>
    <t>V.bubbly, great friends with Yen Yen &amp; Kimmi. Love role play &amp; creative activities. Bus child, older brother in JC. Parents english is basic. JiA may need EAL BUT wouldnt be for long if decided.</t>
  </si>
  <si>
    <t>111921977555</t>
  </si>
  <si>
    <t>007415</t>
  </si>
  <si>
    <t>SHIMPO</t>
  </si>
  <si>
    <t>Sibling Nichika Year 3</t>
  </si>
  <si>
    <t>Absolute delight! So sweet, smart, hard working, kind. Just lovely</t>
  </si>
  <si>
    <t>Delightful, helpful, lovely little girl! I suspect she came of EAL a little early so still needs support with grammar and some speech sounds. Will always ask if she doesn't understand. She has huge potential. Lovely family.</t>
  </si>
  <si>
    <t>Gorgeous girl. Came off EAL in Term 2. Always listening, helping others, trying her best. Lovely family too.</t>
  </si>
  <si>
    <t>EAL - New in August. Super supportive parents! The sweetest natured girl. Mature, kind, caring. Huge improvement in c&amp;l she is now able to communicate her thoughts and ideas but structural support is needed.</t>
  </si>
  <si>
    <t>653695445896</t>
  </si>
  <si>
    <t>006286</t>
  </si>
  <si>
    <t>Nha Uyen (Mia)</t>
  </si>
  <si>
    <t>Quirky personality, very sweet, super creative. Quiet at first but has come out of her shell. L-MA.</t>
  </si>
  <si>
    <t>Has grown in confidence but needs pushing out of her comfort zone. Performs really well in Maths in class but poorly on assessments. English skills are probably the issue.</t>
  </si>
  <si>
    <t>Nice girl, very quiet, likes to hang with Vietnamese children.</t>
  </si>
  <si>
    <t>Mia very good friends with Sofia. Very creative-fantastic drawings.</t>
  </si>
  <si>
    <t>Lovely girl. Very easy to get along with. Eager to learn and join in with class discussions. loves art activities. has a special friend in Sofia. The two play nicely together but eed reminding to speak in English. Mia is the dominant one in the friendship.</t>
  </si>
  <si>
    <t>Started using her English words in T3 but needs to be encouraged to use it when playing with her friends. She is lovely and likes playing next to an adult.</t>
  </si>
  <si>
    <t>Comes to ftots 2 times a week with grandama or mum. Very sociable. Likes messy area: sand, water, playdough.</t>
  </si>
  <si>
    <t>135555172797</t>
  </si>
  <si>
    <t>009088</t>
  </si>
  <si>
    <t>Arman</t>
  </si>
  <si>
    <t>Reg Fee Due 19/06</t>
  </si>
  <si>
    <t>Joy to teach- inquisitive, fun, kind. Smart, and knows lots about the world. High in all areas except writing (he does not enjoy) but he is making progress here</t>
  </si>
  <si>
    <t>100447583522</t>
  </si>
  <si>
    <t>006898</t>
  </si>
  <si>
    <t>Phuc Anh</t>
  </si>
  <si>
    <t>Sibling in Y5</t>
  </si>
  <si>
    <t>very sweet, polite and kind, though can be stubborn with other children. LS support with maths, listening and social skills. lots of meetings with mum this year - re.bedtimes, screentime, focus/concentration/tiredness. EAL support for English, and across the week in small groups and 1:1 too. Poor academic progress this year. MA/LA (Maths/English)</t>
  </si>
  <si>
    <t>Please see Aisling. Very quiet and shy but a lovely boy.</t>
  </si>
  <si>
    <t>Please see me.</t>
  </si>
  <si>
    <t>EAL - Has continued to have sporadic absences. Still struggles 
to write his name and blend sounds. 
Needs a lot of support in class. Often appears unsure 
what is going on around him. Sophia Vu is very 
kind and helps him. Also loves to play with Robin.
He is very engaged with maths lessons and loves numbers . 
Needs TLC and can sometimes 
get upset quickly.</t>
  </si>
  <si>
    <t>Sweet boy. Very low attendance. Lacks independence and ability to dress/undress. Still struggles in the morning. has a very close relationship with his nanny, and doesnt like her to leave. Likely to need EAL support in F3. See me for more information on Phuc anh.</t>
  </si>
  <si>
    <t>140133928537</t>
  </si>
  <si>
    <t>008061</t>
  </si>
  <si>
    <t>KUO</t>
  </si>
  <si>
    <t>Chia-Yu (Angela)</t>
  </si>
  <si>
    <t>A star pupil - hardworking, kind, enthusiastic and popular. MA/HA (maths/English)</t>
  </si>
  <si>
    <t>Really lovely and kind student. Works hard, came off of EAL this year. Very supportive parents.</t>
  </si>
  <si>
    <t>Little bundle of energy and smiles! She is EAL Tier 2 but has made great progress since August. Lovely girl, lovely family.</t>
  </si>
  <si>
    <t>153847897369</t>
  </si>
  <si>
    <t>008272</t>
  </si>
  <si>
    <t>Nguyen Quynh Anh (Chip)</t>
  </si>
  <si>
    <t>Switcher in from Hunter's World - Tier 1 EAL</t>
  </si>
  <si>
    <t>Lovely, sweet hard working girl. Cheeky too! She needs a bit of support and encouraging (socially and academically) but has made good progress this year in maths. needs lots of love. MA/LA</t>
  </si>
  <si>
    <t>Low ability, lovely soul who just benefits from extra love and nurture. Very quiet but wants to have those adult moments before school. Lack of confidence is holding her back. EAL T2. Has friends but the quiet one. Was called Quynh Anh last year but chose to be called Chip this year.</t>
  </si>
  <si>
    <t>Started halfway through the year. Never called her Chip. Told her parents it was silly, but she sometimes uses it with friends. Struggles to make friends, though I don't know why, she has a beautiful heart. Started with no phonics, so is currently low, but should get there.</t>
  </si>
  <si>
    <t>220131549557</t>
  </si>
  <si>
    <t>007750</t>
  </si>
  <si>
    <t>HELMOND</t>
  </si>
  <si>
    <t>Gabriella Ariane Papas (Gabriella)</t>
  </si>
  <si>
    <t>Superstar - hardworking, lovely, kind and popular. Supportive parents. good progress. Great!</t>
  </si>
  <si>
    <t>Delightful, always doing the right thing and trying her best. Worries about mistakes.</t>
  </si>
  <si>
    <t>Gorgeous , worrier. Excellent atittude to learning.HA</t>
  </si>
  <si>
    <t>Lovely calm caring nature. Is very capable.
Good motor skills but is very overweight. 
Is doing lunchtime circuit training. 
Sometimes stuggles to get up from carpet. Mum knows but
perhaps a bit in denyal. 
Good friends with Lynn and Sophia Vu.</t>
  </si>
  <si>
    <t>153341064884</t>
  </si>
  <si>
    <t>007712</t>
  </si>
  <si>
    <t>San (Noah)</t>
  </si>
  <si>
    <t>Low level behavioural issues. Some rough play at breakt and lunchtime. Refer to CPOMS. Responds very well to positive behaviour and reflective conversations. He is a high ability studdent when he applies himself. Loves Science and IPC! Handwriting needs to be improved.</t>
  </si>
  <si>
    <t>Please see Aisling. Hard worker and picks up new concepts quickly. Can be very bossy and argumentative particularly during breaktime.</t>
  </si>
  <si>
    <t>See Hannah. Lovely but hard work. HA</t>
  </si>
  <si>
    <t>Very chatty and helpful. Kind.</t>
  </si>
  <si>
    <t>165901183720</t>
  </si>
  <si>
    <t>008599</t>
  </si>
  <si>
    <t>Mai Thanh An (Yamato)</t>
  </si>
  <si>
    <t>AIS, seems bright and attentive during EAL test but low CAT4</t>
  </si>
  <si>
    <t>Has made huge progress. Exited EAL. In T3, he has become more confident. Shares his ideas, is making more friends. Lovely student who listens to advice and applies it well.</t>
  </si>
  <si>
    <t>New at the start of the year. T2. Great writing but speaking holds him back. Often zones out on the carpet - initial worries he wasn't understnading but he definitely does and it's just a case of supporting him to remain focused. Seems quite quiet but lovely and a kind friend. Struggled to made friends initially but finds his perople in EAL and people he can speak VN with. Younger brouther in Y1 woh was also called Yamato but school requested 1 changed their name. His real name is not Yamato but name given by family named after dad's work.</t>
  </si>
  <si>
    <t>082536001949</t>
  </si>
  <si>
    <t>007273</t>
  </si>
  <si>
    <t>HyunJi (Hailey)</t>
  </si>
  <si>
    <t>HA. Outstanding mathematician. Loves to learn and read. Is learning social cues. Worried about friendships next year as Doris is leaving.</t>
  </si>
  <si>
    <t>Very switched on, developing her grammar. Quite serious</t>
  </si>
  <si>
    <t>Very bright. Needs help sometimes in encouraging her to explore all areas of the classroom. Has become more playful and less serious as the year has progressed.</t>
  </si>
  <si>
    <t>Fluent reader- comprehension developing for level of book she can read. Can struggle getting out what she wants to say and can be robotic. Really starting to become more vocal &amp; extraverted in class. Friends with Mei &amp; Yuki.</t>
  </si>
  <si>
    <t>She is a very calm member of the class. She can be very shy but once engaged, she can be really chatty. She was really active during VL and has shared so much activities. I also noticed that she was reading. In class, she is one of the few children who show great understanding of rhymes and alliteration.</t>
  </si>
  <si>
    <t>101943140568</t>
  </si>
  <si>
    <t>009160</t>
  </si>
  <si>
    <t>NAMDARIAN</t>
  </si>
  <si>
    <t>Kai</t>
  </si>
  <si>
    <t>sibling in Y5 24/25 Hazel, Aus consulate</t>
  </si>
  <si>
    <t>New to BIS this year. A delight! Has made some good friends. HA ability. Quiet but listens attentively. Loves football. Parents very supportive and encouraging.</t>
  </si>
  <si>
    <t>144728765204</t>
  </si>
  <si>
    <t>009429</t>
  </si>
  <si>
    <t>DoHeon</t>
  </si>
  <si>
    <t>From ISHCMC, very lively boy, From ISHCMC, parents can be little demanding</t>
  </si>
  <si>
    <t>150653287630</t>
  </si>
  <si>
    <t>009432</t>
  </si>
  <si>
    <t>SUH</t>
  </si>
  <si>
    <t>Jiwoo</t>
  </si>
  <si>
    <t>from Korean school, shy</t>
  </si>
  <si>
    <t>095419720354</t>
  </si>
  <si>
    <t>009436</t>
  </si>
  <si>
    <t>Thien An (Dino)</t>
  </si>
  <si>
    <t>21</t>
  </si>
  <si>
    <t>140043886463</t>
  </si>
  <si>
    <t>009546</t>
  </si>
  <si>
    <t>KANSSEN</t>
  </si>
  <si>
    <t>Alexis</t>
  </si>
  <si>
    <t>Ex Student now returning from Singapore</t>
  </si>
  <si>
    <t>132645760621</t>
  </si>
  <si>
    <t>009619</t>
  </si>
  <si>
    <t>NIU</t>
  </si>
  <si>
    <t>Xinyu (Olivia)</t>
  </si>
  <si>
    <t>Moving in from China</t>
  </si>
  <si>
    <t>Class 4I: Michelle Thom</t>
  </si>
  <si>
    <t>226194765086</t>
  </si>
  <si>
    <t>006293</t>
  </si>
  <si>
    <t>Minh Ha</t>
  </si>
  <si>
    <t>wonderfully behaved, tries hard, a bit shy to begin with but wants to please. knows how to have a joke too.</t>
  </si>
  <si>
    <t>Had a good year, slowly grown in confidence and now chatting more. Wil be quiet to start but lovely.</t>
  </si>
  <si>
    <t>Absolutely gorgeous. Quiet and shy but a hard worker. EAL T3</t>
  </si>
  <si>
    <t>A lovely, kind girl. Can be quite shy but can speak in sentences. Not EAL this year but mentioned it report that it might be a possibility in Y1.</t>
  </si>
  <si>
    <t>Quiet, sensible, independent. Does not engage in virtual learning. Friends with Scarlett and MinChae</t>
  </si>
  <si>
    <t>Brothers are Minh Khanh Yr 1 and Minh Khoi Yr 4. Mum is very nice and approachable. Minh Ha is beginning to speak in sentences in English but still a bit shy at times. Very friendly and is willing to play with a variety of children in the classroom. She loves dancing and singing songs and role-playing.</t>
  </si>
  <si>
    <t>155650975926</t>
  </si>
  <si>
    <t>007757</t>
  </si>
  <si>
    <t>Minh Ngoc (Lisa)</t>
  </si>
  <si>
    <t>sibling Minh Anh 10H, studying AIS from 13/8/2019</t>
  </si>
  <si>
    <t>well behaved, well rounded and just a nice kid. inquisitive but can be siilly and let that side take over. only needs reminding once to stay on tasks. good egg!</t>
  </si>
  <si>
    <t>A great friend and always looks out for others. Tries her best in all subject areas.</t>
  </si>
  <si>
    <t>One of the most likeable humans you could ever want to meet. Kind, caring and understanding of others' differences. Works hard and plays well. Not sure where this 'Lisa' name has come from, her parents asked to change it halfway through the year, I have kept with her Vietnamese name, but she is starting to use Lisa more and more</t>
  </si>
  <si>
    <t>Confidence developing all the time. Still not quite blending.</t>
  </si>
  <si>
    <t>151455056575</t>
  </si>
  <si>
    <t>007249</t>
  </si>
  <si>
    <t>Dang Hoang Yen (Elly Nhi)</t>
  </si>
  <si>
    <t>sibling Robin 3S</t>
  </si>
  <si>
    <t>lovely kid who perseveres with everything. Lian worked closely with her and her english and confidence has benefitted, a bit low in english but good with maths and is better with sharing ideas now</t>
  </si>
  <si>
    <t>Quieter member of the class but works hard. Very kind friend to others. Parents need to be phoned to attend PTSCs. They do not check Seesaw.</t>
  </si>
  <si>
    <t>EAL - Lovely girl. Not very confidence with English speaking and very quiet in class. Possible SALT referral next year? Not much from parents. Always forgets reading book.</t>
  </si>
  <si>
    <t>EAL- Lovely lovely girl. Gained a lot of confidence this year and is becoming a great leader within the class. Improvement in C&amp;L</t>
  </si>
  <si>
    <t>One of the easiest girl to work with. No fuss in transitions or changes in routines. The clarity of her speech is something to
focus on next year. I've only met mum 3x. Not very visible during VL</t>
  </si>
  <si>
    <t>173707271589</t>
  </si>
  <si>
    <t>009031</t>
  </si>
  <si>
    <t>NAGAKI</t>
  </si>
  <si>
    <t>Maino</t>
  </si>
  <si>
    <t>you're lucky to have her. new this year but settled in so well. could win a certificate of excellence every week kind-of-kid</t>
  </si>
  <si>
    <t>132403604605</t>
  </si>
  <si>
    <t>008582</t>
  </si>
  <si>
    <t>Han Thuy My (Ruby)</t>
  </si>
  <si>
    <t>She appeared to have a few minor behavioural issues which need dealing with (interrupting when an adult is asking questions; difficulties keeping still) - single dad family, sibling will join Y5 23/24 (Kua)</t>
  </si>
  <si>
    <t>HA sweet helpful,just lovely. Mum passed due to covid and step mum not close yet.</t>
  </si>
  <si>
    <t>Really switched on. Mum passed away a couple of years ago, she has mentioned it once or twice in class but was not upset talking about it.</t>
  </si>
  <si>
    <t>124842015026</t>
  </si>
  <si>
    <t>007157</t>
  </si>
  <si>
    <t>Benjamin Quoc Bao (Benjamin)</t>
  </si>
  <si>
    <t>delightful, sociable kind. MA/HA</t>
  </si>
  <si>
    <t>Great fun and keen and eagre to please. Can have strong opinions. Has been a wonderful Student council member. Lacks confidence and stamina when writing. Has wonderful knoweldge of the world and extensive vocabulary.</t>
  </si>
  <si>
    <t>Lovely but is a bit like an old man. Does things slowly. MA/HA</t>
  </si>
  <si>
    <t>Wonderful. Smiley. Polite and helpful. Great attitude to learning. Very confident and great c&amp;L. Becoming better at turn taking and regulating his emotions.</t>
  </si>
  <si>
    <t>Friendly, very cheerful, very active during VL. Good friends with Molly and Vikaach. A bit active sometimes. He tends to push for things that he likes/wants to do. Sometimes gets upset when things doesn't go his way but would be fine after you talk to him.</t>
  </si>
  <si>
    <t>164606805401</t>
  </si>
  <si>
    <t>008709</t>
  </si>
  <si>
    <t>JuWon</t>
  </si>
  <si>
    <t>First time move to VN, Roan English play school</t>
  </si>
  <si>
    <t>lovely boy. MA very kind</t>
  </si>
  <si>
    <t>Kind hearted and fun. Has developed in confidence when sharing his personality in class. Is more willing to contribute and share ideas. Benefits from direction from tasks, but loves being an expert and sharing his skillset. Strong mathmatician and will be in English once completing EAL programme. Strong phonological knowledge, continuing to develop understanding of grammar and tenses.</t>
  </si>
  <si>
    <t>586056414892</t>
  </si>
  <si>
    <t>006539</t>
  </si>
  <si>
    <t>Hannah Yen (Hannah)</t>
  </si>
  <si>
    <t>grown in confidence, works slowly and methodically, very fair and kind, works well with everyone</t>
  </si>
  <si>
    <t>Quiet and shy but lovely, caring and fun. Works hard and is very able but takes a long time to finish. Not always as confident or as sure of herself as I would like her to be. Sometimes can feel quite lonely.</t>
  </si>
  <si>
    <t>Gorgeous, funny and delightful to teach. MA/HA (Cousin to Denver)</t>
  </si>
  <si>
    <t>Mature, friendly, sensible and kind. Confidence has grown massively. Cousins with Denver.</t>
  </si>
  <si>
    <t>She's a lovely but shy little girl. Parents are very supportive.</t>
  </si>
  <si>
    <t>Cousin of Denver and Mandy. Quiet child. Loves to play with friends Franco, Shin and Denver. Needs reminding to use her English words.</t>
  </si>
  <si>
    <t>152723304334</t>
  </si>
  <si>
    <t>009282</t>
  </si>
  <si>
    <t>KALRA</t>
  </si>
  <si>
    <t>Meha</t>
  </si>
  <si>
    <t>LA new mid year, struggles with friendship, needs to be put with children who have not shown signs of racism. shy, sweet, slow working</t>
  </si>
  <si>
    <t>110542668667</t>
  </si>
  <si>
    <t>005919</t>
  </si>
  <si>
    <t>EunYu (EunYu)</t>
  </si>
  <si>
    <t>Works hard and loves to read. Can be a little manipluative with friendships. Seems to prefer to work alone when adults allow it.</t>
  </si>
  <si>
    <t>Nice student but gets upset over friendships easily. Has a tendancy to bend the truth.</t>
  </si>
  <si>
    <t>Very confident and sociable. Likes to contribute to class discussions but she talks a lot and goes off topic! Can get emotional over friendships.</t>
  </si>
  <si>
    <t>Lovely, friendly and thoughtful. Very busy home life. Older siblings at JC.</t>
  </si>
  <si>
    <t>sensible child, good in English, before had the tendency to fall asleep in class, now sleeping routine has gotten so much better, youngest, has 3 siblings all in BIS, loves the Sensory tray</t>
  </si>
  <si>
    <t>Attended Ftost on Friday with nanny. Younest child. Has siblings at school.</t>
  </si>
  <si>
    <t>163321145906</t>
  </si>
  <si>
    <t>008300</t>
  </si>
  <si>
    <t>Weixuan (Sean)</t>
  </si>
  <si>
    <t>Brother in Y5, relocaitng from China (first time)</t>
  </si>
  <si>
    <t>Now T3. Very nice student and works hard. Loves Maths and Science. Can be quiet and nervous if he is unsure of the work, but has come out of his shell a lot. Gets worked very hard at home!</t>
  </si>
  <si>
    <t>New in T2 - very little English but hard-worker and keen swimmer. Look forward to seeing him at the end of Y3!</t>
  </si>
  <si>
    <t>103427102886</t>
  </si>
  <si>
    <t>009027</t>
  </si>
  <si>
    <t>TAHRI-LAMTAHRI</t>
  </si>
  <si>
    <t>Youssef</t>
  </si>
  <si>
    <t>New start at beginning of Y3. Could win a prize for enthusiasm! With this comes constant shouting out. Needs firm boundaries. Very supportive family.</t>
  </si>
  <si>
    <t>134900796854</t>
  </si>
  <si>
    <t>009312</t>
  </si>
  <si>
    <t>Harin</t>
  </si>
  <si>
    <t>sibling in Y2: KIm Hael</t>
  </si>
  <si>
    <t>New start in April. Tier 1. Tries incredibly hard and has a good personality!</t>
  </si>
  <si>
    <t>085756936794</t>
  </si>
  <si>
    <t>007005</t>
  </si>
  <si>
    <t>JiWon (Joy)</t>
  </si>
  <si>
    <t>Very involved parents. Talented musician. Shares her ideas very well. Excellent mathematician.</t>
  </si>
  <si>
    <t>Happy and bubbly. Can be bossy with others. Competative. Will always take the easy option and rush. Needs pushing. HA</t>
  </si>
  <si>
    <t>Lovely, friendly and thoughtful. Like an extra TA. HA.</t>
  </si>
  <si>
    <t>sweet and happy member of the class. she likes to play with other children. she is independent. Needs a little support when expressing herself.</t>
  </si>
  <si>
    <t>100419335674</t>
  </si>
  <si>
    <t>005899</t>
  </si>
  <si>
    <t>Thuan Nhien</t>
  </si>
  <si>
    <t>sibling Thong Nguyen in Y2</t>
  </si>
  <si>
    <t>Very supportive parents. She works incredibly hard. Is an outstanding swimmer! Lovely, kind and caring person.</t>
  </si>
  <si>
    <t>Really kind, hardworking and a good friend to others. Very supportive parents.</t>
  </si>
  <si>
    <t>Started the year really quiet and shy, has now turned into some sort of epic talkative, showy ninja. Loves getting up and reading her work out. Does still let more confident girls control her though.</t>
  </si>
  <si>
    <t>Needs support with phonics. Not quite blending</t>
  </si>
  <si>
    <t>sensible memer of the class. she sometimes needs motivation to try a new activity but she is beginning to volunteer during our small group and carpet sessions.</t>
  </si>
  <si>
    <t>172027103725</t>
  </si>
  <si>
    <t>007266</t>
  </si>
  <si>
    <t>Nguyen Phuc Hy (Hy)</t>
  </si>
  <si>
    <t>siblings TRAN Henry 5I
TRAN Harry 3B</t>
  </si>
  <si>
    <t>Full of energy and positivity. Loves coming to school. He is well liked by everyone. T3 EAL</t>
  </si>
  <si>
    <t>MA kid - huge progress this year! Loveable, friendly, genuinely kind human being. Great friend to others and well liked. T3 EAL. Loves magic tricks this year! Delightful and gift to any class.</t>
  </si>
  <si>
    <t>Brand new term 3. Very little English but seems to be picking it up quickly.</t>
  </si>
  <si>
    <t>Term 2 starter, has two older brothers in BIS, parents have no english, lives far away (Dong Nai), though sleeps early, due to early wake up, he falls asleep towards the end of the day, adamant in speaking English, will be recommended for EAL, Mum knows, close with the boys of F2N</t>
  </si>
  <si>
    <t>104836149624</t>
  </si>
  <si>
    <t>007198</t>
  </si>
  <si>
    <t>Ngoc Khue (Sophia)</t>
  </si>
  <si>
    <t>Wonderful personality! Creative and kind. Needs to be pushed to achieve her best.</t>
  </si>
  <si>
    <t>Very creative - talented musician, performer. Dad is very proud of her accomplishments outside of school. Can go under the radar in terms of attainment if not careful</t>
  </si>
  <si>
    <t>Gorgeous little girl. Father is exceptionally rude! Happy to chat if necessary.HA</t>
  </si>
  <si>
    <t>Loves creative activities, singing,
dancing. Likes to help others.
is good friends with Gabriella. Sometimes 
upset in the morning. Parents are busy 
working parents so nanny is left to organise
things for school. Sometimes Librarby folders,
swmming costumes are forgotten.</t>
  </si>
  <si>
    <t>V.bubbly, friends with JiA. Loves role play &amp; creative activities, will play with anyone, take care of new chn, good English--&gt; but can need more time to answer as she clarifies her thoughts.</t>
  </si>
  <si>
    <t>145637203319</t>
  </si>
  <si>
    <t>006831</t>
  </si>
  <si>
    <t>Binh Minh (Carrot)</t>
  </si>
  <si>
    <t>cousin TRUONG Ngoc Bao Anh 1H 19-20</t>
  </si>
  <si>
    <t>Punctuality, attendance and disorganisation are a problem. IB and MB had a meeting with parents in T3 24/25 to discuss. Needs to be monitored in T1 25/26. Contact HOY and HOC for further meetings. Has not made enough progress in Y3. Needs lots of encouragement. Refer to LS and PCAP.</t>
  </si>
  <si>
    <t>Has made little progress in terms 2 and 3. Not prepared for learning, parents are not engaged at all. Conversation needed</t>
  </si>
  <si>
    <t>Sweet boy but lacks drive. School not taken seriously by parents. Significantly late everyday and often falls asleep in school. No English at home. Small steps of progress. LA</t>
  </si>
  <si>
    <t>EAL -No attendance over VL. Made huge improvement in C&amp;L and confidence. Begining to oral blend with pictoral support. Needs support to read CVC words. Knows most of set 1 sounds.</t>
  </si>
  <si>
    <t>Attendance is still an issue. No engagement in VL. Parents are difficult to invite in for PTSCs. Family gives a fuss for every 'accident' that he's involved in (e.g. bump on the head, graze on the knee etc)</t>
  </si>
  <si>
    <t>Attendance is low, comes to school late almost everyday. Just recently started toilet training. Would cry in the morning but would calm down straight after. Finds comfort in dinosaur toys, transport toys and messy play activities. When frustrated, he might hit/push but we are working on this now. Mum and Dad are nice. Carrot is just beginning to learn some english words.</t>
  </si>
  <si>
    <t>143047224604</t>
  </si>
  <si>
    <t>009347</t>
  </si>
  <si>
    <t>IYER</t>
  </si>
  <si>
    <t>Ishita Ashok (Ishita)</t>
  </si>
  <si>
    <t>moving from India, sibling in Y7 25/26</t>
  </si>
  <si>
    <t>115153963094</t>
  </si>
  <si>
    <t>009454</t>
  </si>
  <si>
    <t>LEWIS</t>
  </si>
  <si>
    <t>Kenzo Robin (Kenzo)</t>
  </si>
  <si>
    <t>moving from the UK, sibling in Y8 25/26</t>
  </si>
  <si>
    <t>mild asthma and eczema</t>
  </si>
  <si>
    <t>150054040502</t>
  </si>
  <si>
    <t>009607</t>
  </si>
  <si>
    <t>Harry Khoa Viet (Harry)</t>
  </si>
  <si>
    <t>Arriving from UK and has Siblings in Y6 and Y8</t>
  </si>
  <si>
    <t>144456235245</t>
  </si>
  <si>
    <t>009613</t>
  </si>
  <si>
    <t>James Phuongn (James)</t>
  </si>
  <si>
    <t>from the US, sibling in Y6 Briana</t>
  </si>
  <si>
    <t>Class 4S: Andrea Pye</t>
  </si>
  <si>
    <t>111013911991</t>
  </si>
  <si>
    <t>007432</t>
  </si>
  <si>
    <t>DHABALE</t>
  </si>
  <si>
    <t>Shyam</t>
  </si>
  <si>
    <t>sibling in Year 8I</t>
  </si>
  <si>
    <t>Doesn't eat pork or beef</t>
  </si>
  <si>
    <t>he is quirky and does like to share ideas a lot, sometimes too much. he has got better as the year has gone on with regulating himself (he used to take himself away and read a book while we did lessons) so boundaries and rules set early will be helpful for him</t>
  </si>
  <si>
    <t>Very loud, has an external monologue at all times. Really kind and works hard.</t>
  </si>
  <si>
    <t>Very good with numbers. Very loud, needs lots of reminders to use an indoor voice. Loves the construction area but often engages in play that is suitable for outside, not in the classroom.</t>
  </si>
  <si>
    <t>Very good with number. Just developing a friendship with Tommy. Listening skills and response are a continuing target</t>
  </si>
  <si>
    <t>shyam is obsess with numbers. he started term 3 in BIS. he is very enthuastic and might need support to calm him down particularly when you talk to him. often you dont understand what he is saying unless you ask him to pause and calm down. LS was involved with his admission and might need a follow up.</t>
  </si>
  <si>
    <t>082811903596</t>
  </si>
  <si>
    <t>008344</t>
  </si>
  <si>
    <t>Benjamin Duc Khai</t>
  </si>
  <si>
    <t>moving from America</t>
  </si>
  <si>
    <t>Yes SALT</t>
  </si>
  <si>
    <t>likes to share everything with you and will share his every thought out loud. wants to be like his dad and wants opportunities to lead but sometimes doesn't know how to. tries hard in all he does but can be distracted. a very nice boy and usually well behaved and understands boundaries.</t>
  </si>
  <si>
    <t>Quiet at the beginning of the year but has grown in so many ways - socially, academically, emotionally! Very cheeky and asks a lot of questions but does sometimes need reigning in</t>
  </si>
  <si>
    <t>EAL Tier 2. Please see me.</t>
  </si>
  <si>
    <t>165649787311</t>
  </si>
  <si>
    <t>008028</t>
  </si>
  <si>
    <t>Tran Nha Phuong (Pamela)</t>
  </si>
  <si>
    <t>HA either very high or low self esteem. LS support for social issues. super creative, enthusiastic</t>
  </si>
  <si>
    <t>Wonderful! Needs firm boundaries so she knows it's not the Pamela show. So much fun and very quirky. Struggles to lose. Can sometimes say shocking things for a reaction, parents are aware</t>
  </si>
  <si>
    <t>Weird and wonderful. Super bright, articulate and creative. Needs really firm boundaries and humour.</t>
  </si>
  <si>
    <t>153141578504</t>
  </si>
  <si>
    <t>008343</t>
  </si>
  <si>
    <t>COLLINGTON</t>
  </si>
  <si>
    <t>Daniela Claire (Dani)</t>
  </si>
  <si>
    <t>US Consulate Family. Never met in person.</t>
  </si>
  <si>
    <t>Sweet, bright verbally, lacks confidence Maths and will always tell you if you make a mistake.</t>
  </si>
  <si>
    <t>Delightful child! Made great progress,</t>
  </si>
  <si>
    <t>104919653713</t>
  </si>
  <si>
    <t>007181</t>
  </si>
  <si>
    <t>Advika</t>
  </si>
  <si>
    <t>Sibling Ananya</t>
  </si>
  <si>
    <t>Sweet, can be hard working but needs reminders, slow to start and needs support in Maths but made good progress. Get mum on side to support.</t>
  </si>
  <si>
    <t>Good progress this year but still away with the fairies, constant reminders to focus. Catch her out being great - positive affirmations work well with her! August birthday, immature. Parents are very involved - send them a few Seesaw messages... they love it!</t>
  </si>
  <si>
    <t>See Hannah. Sweet little girl. Random, quirky kind, always tired! August birthday and this shows. LA</t>
  </si>
  <si>
    <t>Very affectionate, likes to give lots of 
hugs! Has good English. Still struggling to blend consistently, 
this has been a long work in progress. 
She has matured a lot, manages herself 
well now. No more problems eating. 
Sometimes gets v. tired in the afternoon, becomes teary. 
Just needs a cuddle and TLC then fine.
Is now making good friends with Yoonseo, Lynn 
and Gabriella.</t>
  </si>
  <si>
    <t>Such a sweet girl! She is generally very happy and loving but can become upset easily. She is the boss at home so is still learning to follow instructions rather than give them. Was assesed by Jade for SALT. There are a few issues but Jade thinks she will probably grow out of it. Has made great progres with this since August. Has trouble swallowing food. I spoke with Mum and she is working on this at home and is not concerned about it.</t>
  </si>
  <si>
    <t>081136598455</t>
  </si>
  <si>
    <t>007375</t>
  </si>
  <si>
    <t>Stella Georgina Xuan (Gina)</t>
  </si>
  <si>
    <t>Sibling Athur Year 2</t>
  </si>
  <si>
    <t>Sweet, great friend, hard working, made progress byt needs tupport in Maths.</t>
  </si>
  <si>
    <t>Has made great progress. Great listener, pleasure to teach</t>
  </si>
  <si>
    <t>Great girl, can be silly around Seia but have moved them apart. Ok writer</t>
  </si>
  <si>
    <t>New to BIS this year, lovely confident girl. Great speaker &amp; v.inquisitivie. Friends with Seia &amp; Kimmi. Loves to get stuck in with activities. Great artist v.creative!</t>
  </si>
  <si>
    <t>181329889359</t>
  </si>
  <si>
    <t>007870</t>
  </si>
  <si>
    <t>GIL</t>
  </si>
  <si>
    <t>brother JuWon for Y3</t>
  </si>
  <si>
    <t>Very sweet, respectful. fairly quiet. MA-HA in all subjects</t>
  </si>
  <si>
    <t>Very kind and caring student. Grew in confidence this year.</t>
  </si>
  <si>
    <t>Very shy. Relies a lot on Noah but works well with him. EAL T2</t>
  </si>
  <si>
    <t>Brand new term 3. Very little English but seems to be picking it up quickly. Broke her arm on the climbing frame so had time off as well.</t>
  </si>
  <si>
    <t>120627557079</t>
  </si>
  <si>
    <t>006886</t>
  </si>
  <si>
    <t>Auntie was BIS student</t>
  </si>
  <si>
    <t>Seafood</t>
  </si>
  <si>
    <t>Endlessly entertaining, can be a bit of a handful at times. Very smart but lacks focus. (possible ADHD/AuDHD, though currently undiagnosed). can test the boundaries of 'banter' at times, needs to understand boundaries and rules. But incredibly fun and curious.</t>
  </si>
  <si>
    <t>Very charming. LS is involved (see me). Can get easily distracted by his own learning intentions. Can shout these out and sitract others, but can easily be reminded to consider respect and has been working hard on this. Benefits from sitting close to an adult and occasionally needs a distractive method (fidget toy, elastic band) for extended periods of sitting - e.g assembly times. Needs clear instructions e.g this then this and can be a reluctant writer.</t>
  </si>
  <si>
    <t>Awesome. Has learning needs (see me) but can access the curriculum most of the time without modifications. Obsessed with flags. Takes advantage of new adults, but you can be blunt and have high expectations, he will cope.</t>
  </si>
  <si>
    <t>LS &amp; SALT, needs fidgit toys to stay focused. V.exciteable &amp; can stim alot when excited. Can say 'No' alot when falling ill. Still waiting on Dad to get Dr Orly appointment. Lives with DAD ONLY. V.PICKY eater.</t>
  </si>
  <si>
    <t>SALT &amp; SEN investigation. Liasing with Dad to get a consultation ith Dr Orly due to CL delays/issues, loves cause &amp; effect activities, listening &amp; concentration improving- great with number/sounds, friedns with Eddie</t>
  </si>
  <si>
    <t>134713000955</t>
  </si>
  <si>
    <t>007897</t>
  </si>
  <si>
    <t>Seowoo (Kai)</t>
  </si>
  <si>
    <t>Had some health issues this year which caused him to miss several weeks. Slightly anxious (is seeing Saskia) but has many friends and is popular in the class. Quiet, hard working, smart</t>
  </si>
  <si>
    <t>Has flown this year since his English language has improved. Needs a lot of challenge, particularly in Maths but also a strong writer. Can get a little silly but wants to please</t>
  </si>
  <si>
    <t>Sweet boy can be shy. Gets carried away when excited. Will likely find settling a little tricky. MA (great potential but english barrier gets in the way sometimes).</t>
  </si>
  <si>
    <t>094913118842</t>
  </si>
  <si>
    <t>007558</t>
  </si>
  <si>
    <t>LA</t>
  </si>
  <si>
    <t>Thao Vy</t>
  </si>
  <si>
    <t>Has been working with LS on friendship skills and has made progress/more positive interactions. Has some regular friends who she likes to work/play with. Can still sometimes be unkind or wind people up. Can be very sweet too. Has lots of potential- focus can be an issue at times</t>
  </si>
  <si>
    <t>Struggles socially to fit in. Wants to do the right thing and when caught doing something wring will say anything to deflect blame. Has made slow progress in phonics and writing. Will copy from others. Maths is stronger when she can show you 1 to 1 rather than in paper assessments. Super soft hearted on the inside just used bravado at times to mask it.</t>
  </si>
  <si>
    <t>Weak attainment. Needs firm boundaries and needs support keeping on top of BLC in order to complete them.</t>
  </si>
  <si>
    <t>Thao Vy started at BIS this year. Finds socialising challenging. Mum is main contact.</t>
  </si>
  <si>
    <t>142238979132</t>
  </si>
  <si>
    <t>008953</t>
  </si>
  <si>
    <t>Thai Phong (Ken)</t>
  </si>
  <si>
    <t>EAL tier 2- Fun and lively. Needs clear rules and boundaries but then will (mostly) stick to them.</t>
  </si>
  <si>
    <t>133716001203</t>
  </si>
  <si>
    <t>008613</t>
  </si>
  <si>
    <t>CHICIUC</t>
  </si>
  <si>
    <t>Stefania (Stefa)</t>
  </si>
  <si>
    <t>Complete beginner Eng, sister Liza in Y3</t>
  </si>
  <si>
    <t>EAL Tier 2 Number Sense. Finds Maths difficult. Super kind and friendly. Works very hard. Quiet a few absences this year. Dad very supportive, communicates throiugh Seesaw. Mum too but limited English.</t>
  </si>
  <si>
    <t>Wonderful girl. Always tries her best but needs a lot of guidance. T1 EAL. Please see me.</t>
  </si>
  <si>
    <t>101948874574</t>
  </si>
  <si>
    <t>007361</t>
  </si>
  <si>
    <t>KWAK</t>
  </si>
  <si>
    <t>Delightful, very busy, bright, friendly was our rep on Student Council. Enjoy!</t>
  </si>
  <si>
    <t>Lovely, best friends with Ayano. Absolute joy!</t>
  </si>
  <si>
    <t>Lovely girl. Likes to play with Ayano but is happy to play with other children. MA children</t>
  </si>
  <si>
    <t>A great all rounder shows maturity in 
organising herself. Was a returner in T2. 
Loves to draw. is v. good at maths. Close friends 
with Ayano which has blomsomed into a lovely friendship.</t>
  </si>
  <si>
    <t>Started in term 3 and settled quickly. Really nice girl. Speaks English well. Loves to draw. Sometimes doesn't listen to instructions, especially if she is involved in self-chosen actvities. May need to be a little bit firm with her at the start.</t>
  </si>
  <si>
    <t>828619518288</t>
  </si>
  <si>
    <t>006963</t>
  </si>
  <si>
    <t>Do</t>
  </si>
  <si>
    <t>Nguyen Khanh Ha (Mei)</t>
  </si>
  <si>
    <t>Hardworking, very able, can be sensitive. Always asking questions, a delight.</t>
  </si>
  <si>
    <t>Very sweet, kind and sensitive girl. Can sometimes be difficult to understand because of her quiet voice and speed she speaks at. High ability across all areas of the curriculum. Struggles when left to independent learning, benefits from direction and ideas of tasks to complete. Presentation of work is immaculate. Very small circle of friends (Audrey and Kha Han.) Very supportive parents.</t>
  </si>
  <si>
    <t>Quiet and hard working. Her only friend is leaving this year. High ability. Sweet girl.</t>
  </si>
  <si>
    <t>V. quiet. Can struggle with friendships, bit of a loner and enjoys her own company. But does play with Hailey &amp; Yuki when she does seek others out. Speaking is v.quiet and cna be hard to hear- can come across shy. Mum a teacher (different school) and sister Akemi in Yr5.</t>
  </si>
  <si>
    <t>Very gentle girl, she's easy to have in your class. 
Her mum is very nice and supportive.</t>
  </si>
  <si>
    <t>090255907836</t>
  </si>
  <si>
    <t>009083</t>
  </si>
  <si>
    <t>ORGILL</t>
  </si>
  <si>
    <t>Alyssa Phan (Alyssa)</t>
  </si>
  <si>
    <t>New this year, a delight. Has lots to contribute. Emotionally intelligent and caring, was on Student Council in Term 1. Plays with different chidren, quite sensitive, doesn't seem to have found her group yet.</t>
  </si>
  <si>
    <t>151856780055</t>
  </si>
  <si>
    <t>009274</t>
  </si>
  <si>
    <t>YeonWoo</t>
  </si>
  <si>
    <t>conditional offer</t>
  </si>
  <si>
    <t>New in Term 2. Twin. Very quiet and very low. Lots of interventions going on. EAL Tier 1 and referreed to LS.</t>
  </si>
  <si>
    <t>105403809568</t>
  </si>
  <si>
    <t>008619</t>
  </si>
  <si>
    <t>Huy Dang (Pilsner)</t>
  </si>
  <si>
    <t>Biggest heart, hard working, capable of more with support</t>
  </si>
  <si>
    <t>Great addition to BIS but a pure chatter box! Really kind and understanding of others. Is a bit of a perfectionist when it comes to writing. Really slows him down.</t>
  </si>
  <si>
    <t>140458327836</t>
  </si>
  <si>
    <t>008182</t>
  </si>
  <si>
    <t>Yu-Hung (Aaron)</t>
  </si>
  <si>
    <t>Bright, Able but not performing to his full potenital, works but needs to be challenged as he will sit back.</t>
  </si>
  <si>
    <t>Wonderful, quick sense of humour and fun. Came of EAL term 3 and showing great stamina in writing output is showing his expanding knoweldge. Strong mathmatician. Supportive parents.</t>
  </si>
  <si>
    <t>Less than half of the year at BIS. Has picked up English quickly and this is now feeding into him being able to more fully grasp the curriculum. Behind, but not for long. Very funny.</t>
  </si>
  <si>
    <t>140129365661</t>
  </si>
  <si>
    <t>009501</t>
  </si>
  <si>
    <t>KWON</t>
  </si>
  <si>
    <t>JoonSoo</t>
  </si>
  <si>
    <t>needs to resit NGRT and CAT, from korean school</t>
  </si>
  <si>
    <t>090144705970</t>
  </si>
  <si>
    <t>009563</t>
  </si>
  <si>
    <t>SeonYul (Melody)</t>
  </si>
  <si>
    <t>Tiger parents who wants to know deep details of school life. lovely girl, chatty</t>
  </si>
  <si>
    <t>135153503992</t>
  </si>
  <si>
    <t>009503</t>
  </si>
  <si>
    <t>Manh Giao (Neygell)</t>
  </si>
  <si>
    <t>local school, sibling joining Y6 and F3 25/26</t>
  </si>
  <si>
    <t>095529993563</t>
  </si>
  <si>
    <t>009461</t>
  </si>
  <si>
    <t>Le Tan An (Chuck)</t>
  </si>
  <si>
    <t>IS HCMC switcher, sibling in Y3 25/26</t>
  </si>
  <si>
    <t>Class 4V: Conor O'Brien</t>
  </si>
  <si>
    <t>094734931133</t>
  </si>
  <si>
    <t>006880</t>
  </si>
  <si>
    <t>Mai Thy (Lavie)</t>
  </si>
  <si>
    <t>Sibling Tin Tin 3H 19-20</t>
  </si>
  <si>
    <t>clever and knows it. can sometimes cross the line with 'banter' but usually tries to please academically. overall a good egg.</t>
  </si>
  <si>
    <t>Lovely. Bit cheeky, quite chatty with her friends. Very capable.</t>
  </si>
  <si>
    <t>Shy, lovely, hard worker. HA</t>
  </si>
  <si>
    <t>Communicates effectively. Fluent reader. Strong writer. Can get into minor dissagreements with her friends. Good sense of humour</t>
  </si>
  <si>
    <t>Showed improvement in terms of listening, attention and speaking. Can speak in sentences. Friends with Shin and Denver. Although they play well and she likes to spend time with them, Lavie often gets into an argument with them</t>
  </si>
  <si>
    <t>153833036113</t>
  </si>
  <si>
    <t>007701</t>
  </si>
  <si>
    <t>Thanh Nhi (Hannah)</t>
  </si>
  <si>
    <t>siblings VO Tina 7B 
VO Anna 5N</t>
  </si>
  <si>
    <t>well behaved and does try hard. can find starting tasks a bit tricky and looks to others but with encouragement she is a good character to have in class.</t>
  </si>
  <si>
    <t>Lovely girl. Sometimes she peaks into other people's work instead of saying she doesn't understand something.</t>
  </si>
  <si>
    <t>Quiet, but confident. Loves working in small groups of girls, but does her best work independently. So lovely.</t>
  </si>
  <si>
    <t>Has made great progress this year. Started no English. Still quiet but joining in more.</t>
  </si>
  <si>
    <t>140141246761</t>
  </si>
  <si>
    <t>007139</t>
  </si>
  <si>
    <t>Hong An (Sapphire)</t>
  </si>
  <si>
    <t>very creative has sometimes gone within herself in the year but then has really come out of her shell and has a big smile on her face. smarter than she lets on sometimes! a nice addition but keep an eye on her wandering round the class!</t>
  </si>
  <si>
    <t>Quirky and likeable - extremely creative but struggles with focus - always has something in her hand that she's found on the floor. Twin Diamond.</t>
  </si>
  <si>
    <t>Hasn't made many friends in clasds, often plays alone in classroom. Very creative, loves drawing and making things using the junk modelling. Doesn't focus on carpet. EAL. Twin brother Diamond.</t>
  </si>
  <si>
    <t>V.quiet. EAL. Loves being creative- painting/making. Can come into school v.sleepy after late nights. Twin brother Diamond.</t>
  </si>
  <si>
    <t>She struggled a lot in settling in and her constant companion 
is her twin brother or a familiar adult in class. Her understanding 
of the language is better than her spoken English.</t>
  </si>
  <si>
    <t>374288202026</t>
  </si>
  <si>
    <t>005416</t>
  </si>
  <si>
    <t>Edward Duong (Eddie)</t>
  </si>
  <si>
    <t>Sibling Bertie F1</t>
  </si>
  <si>
    <t>a nice and charismatic kid. has boundless energy and creativity. does like to take the lead and struggles when others want to do the same in his group. he will want to please and he will want to tell you everything he's doing. might need a couple nudges here and there for staying on task.</t>
  </si>
  <si>
    <t>Really lovely, great general knowledge, very kind and always curious. Has taken a keen interest in reading and making up his own stories</t>
  </si>
  <si>
    <t>Lovely boy. He loves the construction area and making things - he'll always choose this over BLC. Very good at maths - enjoys school and loves playing with his friends.</t>
  </si>
  <si>
    <t>V.chatty,. Worked hard with reading &amp; writing F3 and now loves it! V.good at maths-reasoning too. Friends with Yen Yen, Henry &amp; JiA in class. Dad is Mr Rob (Yr 2) &amp; Thanh (Head TA)</t>
  </si>
  <si>
    <t>Talkative, needs reminding to stop &amp;listen to others, friends with Kimmi &amp; Nicolas &amp; Minh. Loves numbers/sounds--&gt;V.focused during Adult activities</t>
  </si>
  <si>
    <t>Loves role play, singing and books. Independent. Reminders to use gentle hands.</t>
  </si>
  <si>
    <t>100943263042</t>
  </si>
  <si>
    <t>007145</t>
  </si>
  <si>
    <t>Lam Anh (Annie)</t>
  </si>
  <si>
    <t>A delight and very motivated to learn! Is very sensitive and has had some issues with friendships.</t>
  </si>
  <si>
    <t>A lovely student. Helpful and kind to others. Tends to rush her work leading to small mistakes.</t>
  </si>
  <si>
    <t>Very sweet and friendly. Sometimes writes backwards and reverses letters.</t>
  </si>
  <si>
    <t>Lovely, friendly and thoughtful. Needs fine motor support.</t>
  </si>
  <si>
    <t>sweet and lovely member of our class. she is very talkative and always engaged with the activities. needs a little support when sharing toys.</t>
  </si>
  <si>
    <t>100415106046</t>
  </si>
  <si>
    <t>008452</t>
  </si>
  <si>
    <t>MinYeong (Amy)</t>
  </si>
  <si>
    <t>Exited EAL Term 3. Very quiet but has a good sense of humour and works hard. She is being split from her Korean group to try and help her be a little more confident. May need a bit of reassurance at the start of the year.</t>
  </si>
  <si>
    <t>New in T2, really kind child who always works hard.</t>
  </si>
  <si>
    <t>155734039568</t>
  </si>
  <si>
    <t>008552</t>
  </si>
  <si>
    <t>HEBER PERCY</t>
  </si>
  <si>
    <t>Julia Noeli (Julia)</t>
  </si>
  <si>
    <t>Careful placement with teacher (firm) Sibling for Y5 Anabel</t>
  </si>
  <si>
    <t>One of a kind! Great fun and loves praise. Very impulsive and needs a lot of support with learning. Works with LS. Would be great to talk about her more please.</t>
  </si>
  <si>
    <t>Where do I start??? Conversation needed</t>
  </si>
  <si>
    <t>476124703168</t>
  </si>
  <si>
    <t>006325</t>
  </si>
  <si>
    <t>Quoc Minh (Andy)</t>
  </si>
  <si>
    <t>Great fun but shouts out a lot! Is very kind hearted. Needs firm boundaries and can argue back if he thinks he is in the wrong. Sometimes needs reminders to keep his hands to himself. Very likeable!</t>
  </si>
  <si>
    <t>Funny. Bright. Outgoing. Caring. Respectful of others. Talks a lot. Needs firm boundaries.</t>
  </si>
  <si>
    <t>Funny and lively. Needs firm boundaries. Can not stop himself calling out. Loves school. SALT outside school for pronounciation (long battle with mum but happening now). MA</t>
  </si>
  <si>
    <t>Still officially on SALT due to pronunciation 
difficulites but is a bright boy &amp; 
excellent English. Long chats to mum about
Andy needing speech therapy. She is still reluctant 
but working on a consultation. 
Very close friends with Sophia Zhou , outside school 
as well. They can sometimes distract eachother 
and I don't sit them together. 
Is mature and responsible with learning/tidying up 
but then has silly moments.</t>
  </si>
  <si>
    <t>Very confident. Usually loves coming to school and gets involved in many different activities. Speaks English but has SALT needs. Mum doesn't want him to be assessed as she knows he will not cope with the SALT sessions yet. On occasion, Andy has been upset in the mornings and not wanted to come to school. he is able to make himself throw up, thinking he will be alllowed to go home. He can also throw up from coughing too. Quite a vomitty child.</t>
  </si>
  <si>
    <t>Has a sister in Year 1 called Suri. Really lovely boy but may sometimes need reminding of class boundaries. He is being encourage to speak with clarity when using his English words.</t>
  </si>
  <si>
    <t>Comes 2 times a week with mum. Likes to play with the animals and water tray.</t>
  </si>
  <si>
    <t>092651314446</t>
  </si>
  <si>
    <t>008943</t>
  </si>
  <si>
    <t>Minh Phuc</t>
  </si>
  <si>
    <t>New start at start of Y3 from BVIS. Is lovely and works very hard. Can get a little nervous and needy if she is unsure of things and needs reassurance.</t>
  </si>
  <si>
    <t>132009627708</t>
  </si>
  <si>
    <t>008971</t>
  </si>
  <si>
    <t>William</t>
  </si>
  <si>
    <t>New start at beginning of Y3. Sometimes forgets how much bigger than the others he is and can unintentially hurt them. Works really hard but can rush.</t>
  </si>
  <si>
    <t>236755821397</t>
  </si>
  <si>
    <t>006582</t>
  </si>
  <si>
    <t>Hoang Thach (Putin)</t>
  </si>
  <si>
    <t>Sweet, always looks out for friends. MA in most subjects. Always keen to join in</t>
  </si>
  <si>
    <t>Delightful boy, keen and eagre to please. Friend to everyone. Moderates behaviour in the class and really hard working.</t>
  </si>
  <si>
    <t>Low attendance.EAL. Mum often needs support. Sibling - Jennifer (y3 21/22)</t>
  </si>
  <si>
    <t>mum, parents are not as cooperative in terms of school routine and practices, needs to be chased during PTSC season, Putin is usually absent, he usually trips all the time but now he is so much better, he vomits every morning, he has a throat condition, EAL. CL could have developed better but because of absences, no.</t>
  </si>
  <si>
    <t>Had a lot of time off. Has a sister in Year 2 called Jennifer. Strong willed but can be caring towards his friends when he chooses to.</t>
  </si>
  <si>
    <t>080833826320</t>
  </si>
  <si>
    <t>007240</t>
  </si>
  <si>
    <t>Panisara (Claire)</t>
  </si>
  <si>
    <t>She has made SO much progress with her anxiety. She is now chatty and really happy to work with any other student. However, as she settles in to Y4 and a new set of people, she will need some patience and a lot of gentle kindness. LOVELY girl. LA in all subjects but always tries her best</t>
  </si>
  <si>
    <t>Very anxious, expect a challenging transition to Juniors but should be ok by half term - Rebekah can support if needed. Mum can also be anxious so put in a lot of effort to building a good relationship with Mum so that she trusts you and gives positive messages to Claire at home. Can be painfully slow but responds well to positive affirmations... catch her out being fast and praise her, refer back to that one time regularly!</t>
  </si>
  <si>
    <t>Anxious child and mum (but mum is lovely and supportive) Very slow moving and responding. English is very good but very shy and quiet. LA small progress. End Aug birthday and shows.</t>
  </si>
  <si>
    <t>V.YOUNG, anxious parents. Will observe others play rather than exploring herself, confidence and independence is poor. Working hard to support family. Fine motor is poor- still workign on writing name. Friendly with Nhien.</t>
  </si>
  <si>
    <t>Term 3 starter, v.quiet--&gt; buddied up with Nhien &amp; Yen Yen as loves role play, Mum v.hands on and lovely, can be hard to get her in school to begin with, English developing well but will need EAL support.</t>
  </si>
  <si>
    <t>821140243053</t>
  </si>
  <si>
    <t>006016</t>
  </si>
  <si>
    <t>KNAGGS</t>
  </si>
  <si>
    <t>Molly Jean (Molly)</t>
  </si>
  <si>
    <t>sibling Oliver</t>
  </si>
  <si>
    <t>Delightful!! super sweet, friendly and caring. Works hard. has made good progress in her Maths and English. Lacks confidence- needs lots of encouragement. Needs extra time to complete things</t>
  </si>
  <si>
    <t>Hard worker. Loyal friend. Kind, caring, respectful. Works slowly but is very focused on doing her best. Has struggled with phonics and writing.</t>
  </si>
  <si>
    <t>If you don't like this girl, then there must be something wrong with you. Super kind, capable and tries hard. She is, however, sometimes hard on herself as she compares her work to others. Often says 'I made a mistake' and wants to start again. Getting better though.</t>
  </si>
  <si>
    <t>Mature, friendly, sensible and kind. Confidence has grown massively. Good friends with Benjamin and Mia Florence. Loves creating!</t>
  </si>
  <si>
    <t>Sensible, kind, friendly, independent a bit shy at first. Really good communication and listening skills, very creative. Friends with Erin and Elise.</t>
  </si>
  <si>
    <t>F1 repeater this year. Sensible at all times and is always curious about everything that is happening around her</t>
  </si>
  <si>
    <t>125001345656</t>
  </si>
  <si>
    <t>009211</t>
  </si>
  <si>
    <t>Hoang Minh (Sonic)</t>
  </si>
  <si>
    <t>sibling Vu Hien Minh (Lucy) in F1B 24/25</t>
  </si>
  <si>
    <t>EAL tier 2.Joined after xmas. Sweet and excitable. Lots of energy!Needs boundaries setting but will then folliow them. Tries his best. LA (mostly due to EAL).</t>
  </si>
  <si>
    <t>143314433678</t>
  </si>
  <si>
    <t>007893</t>
  </si>
  <si>
    <t>SuHo</t>
  </si>
  <si>
    <t>Great manners friendly, hardworking can sometimes try to finish too quickly and not demonstarte his amzing abilities. HA</t>
  </si>
  <si>
    <t>A little immature but still tries to be respectful and is high ability across the board. One of the younger ones in the class and it sometimes shows.</t>
  </si>
  <si>
    <t>Hard working and smart. Has grown in confidence this year.</t>
  </si>
  <si>
    <t>163325025086</t>
  </si>
  <si>
    <t>008308</t>
  </si>
  <si>
    <t>Duong Thomas Trieu (Thomas)</t>
  </si>
  <si>
    <t>no schooling before, sibling in school TRAN Coco 5N and Jonathan 4C</t>
  </si>
  <si>
    <t>Very kind and friendly but has trouble regulating. LS are aware of him. He's had a whole selection of fiddle toys but prefers blue tac. Sensitive but ditracts others.</t>
  </si>
  <si>
    <t>Absolutely delightful but very high energy, distracts others, impulsive. Carpet time is an issue but he completes work to a high standard. Currently trying to convince parents to allow LS to assess him.</t>
  </si>
  <si>
    <t>Very new to schooling but a sweet child who tries hard. Making good progress.</t>
  </si>
  <si>
    <t>932204454791</t>
  </si>
  <si>
    <t>006587</t>
  </si>
  <si>
    <t>AHMEDI</t>
  </si>
  <si>
    <t>Elias Rizwan (Elias)</t>
  </si>
  <si>
    <t>Hopefully, we can chat. I have some reports that have been completed on him. Also see previous notes. Very literal. Super friendly and tries really hard. Able but needs clariuficatiin and regular check ins. LS aware.</t>
  </si>
  <si>
    <t>Undiagnosed autism which manifests in the most delightful way! Enjoy him and all of his hilarious quirks! He sees a speech and language therapist outside of school - sometimes jumbles words in a sentence. Has made excellent progress this year with creativity and independence in Busy Learning.</t>
  </si>
  <si>
    <t>See Helena. Finds expressive language very hard. Gets sentence starters or person mixed up (eg I am help me). SALT. Stubborn and unable to follow directions that interupt or upset him. Plays independently. Gets very hooked for a while. Change is hard. Works with SEN team. MA</t>
  </si>
  <si>
    <t>See Fiona. LS and SaLT involved - mum and dad aware.</t>
  </si>
  <si>
    <t>mentioned for LS, parents are cooperative when I tell them about how they can help their child at home, rote learner (knows his letter, numbers and the children's names in class), struggles with wh- questions and how.</t>
  </si>
  <si>
    <t>Please come and speak to me</t>
  </si>
  <si>
    <t>511116645014</t>
  </si>
  <si>
    <t>006627</t>
  </si>
  <si>
    <t>Ngoc Thien Thu (Lamer)</t>
  </si>
  <si>
    <t>Sparky, chatty. Works well if had a bit of extra input. Can copy other children (Maths.co.uk). So creative.</t>
  </si>
  <si>
    <t>Often hangs off other students despite being capable herself. Needs support. Has been split from friends</t>
  </si>
  <si>
    <t>Fine, sweet girl</t>
  </si>
  <si>
    <t>Lovely girl but craves attention, needs support with PSED. Sibling - Birdie (y2 21/22)</t>
  </si>
  <si>
    <t>had a history of not being able to manage her emotions but now she is so much better, good comprehension, able to speak English, started using correct tenses occasionally, told Mum of needing of SALT, about to process it and then suddenly VL came, mum cooperative</t>
  </si>
  <si>
    <t>Big brother is Birdie. Sociable and strong willed. Loves a cuddle with her teachers. Uses little English. Mum is currently in US to give birth and Lamer is staying with Grandparents. Nanny drops off/picks up.</t>
  </si>
  <si>
    <t>090550430262</t>
  </si>
  <si>
    <t>009013</t>
  </si>
  <si>
    <t>Ngoc Hoang Nhi (Mia)</t>
  </si>
  <si>
    <t>Happy and friendly. New this year, hardworking. Loves Maths and Eng;lish. Great friends with lamer (usually) but they can get a bit silly together.</t>
  </si>
  <si>
    <t>131818952423</t>
  </si>
  <si>
    <t>008968</t>
  </si>
  <si>
    <t>DoWon (D.O.)</t>
  </si>
  <si>
    <t>New this year, loves football. Great progress but tens to rush, competitive. Check understanding. Exited EAL after one term. Good friends with SuHo. Can get silly.</t>
  </si>
  <si>
    <t>130523909249</t>
  </si>
  <si>
    <t>009409</t>
  </si>
  <si>
    <t>Kun (Daniel)</t>
  </si>
  <si>
    <t>from ISHCMC</t>
  </si>
  <si>
    <t>075213304192</t>
  </si>
  <si>
    <t>Khanwelkar</t>
  </si>
  <si>
    <t>Malhar(Malhar)</t>
  </si>
  <si>
    <t>Moving from Dubai British School</t>
  </si>
  <si>
    <t>Class 4N: Jack Swanson</t>
  </si>
  <si>
    <t>095124674708</t>
  </si>
  <si>
    <t>008630</t>
  </si>
  <si>
    <t>HU</t>
  </si>
  <si>
    <t>Yiyi</t>
  </si>
  <si>
    <t>Parents may need firm boundaries. No issues with Yiyi.</t>
  </si>
  <si>
    <t>lovely and well behaved when she understands the expectations. she can sometimes be a bit emotional if she knows she is in 'trouble' however will want to please. struggled with maths at the start but really come on since gaining a tutor, great to see her confident and trying things. really wants to improve in english, needs positive encouragment.</t>
  </si>
  <si>
    <t>Great fun and confident. Strong opinions and strong willed. Needs firm boundaries and expectaions. Can be easily distracted and can distract others. Lacks confidence in Maths.</t>
  </si>
  <si>
    <t>798974741019</t>
  </si>
  <si>
    <t>005901</t>
  </si>
  <si>
    <t>ADITHYA</t>
  </si>
  <si>
    <t>Vikaach Hung</t>
  </si>
  <si>
    <t>Full programme From August 2019</t>
  </si>
  <si>
    <t>you're lucky to have him</t>
  </si>
  <si>
    <t>Pleasure to teach. Great learning behaviours - wish I could teach him again!</t>
  </si>
  <si>
    <t>Lovely boy. Always listening, being kind, enjoys playing with his friends in construction. Absolute gem.</t>
  </si>
  <si>
    <t>A fiendly and happy boy who speaks to everyone nicely. Makes friends easily. Never met dad. Have talked to mum a few times about being organised with bringing library books/reading books back on time. Articulate speaker. Sibling in Y4.</t>
  </si>
  <si>
    <t>Active, good communication skills, friendly and sensible. He is good friends with Theodore. Does not engage much with online learning.</t>
  </si>
  <si>
    <t>Repeated F1 this year. Has a sister in year 2, Tharini. He is a very lovely boy and a confident speaker. He is very friendly and would play with a variety of children. His bestfriend is Kha Han. Mum is very lovely and supportive of him. he is always very excited to be in school. Very sensible boy.</t>
  </si>
  <si>
    <t>080309160549</t>
  </si>
  <si>
    <t>007247</t>
  </si>
  <si>
    <t>An Khiet (Khiet An)</t>
  </si>
  <si>
    <t>I have really enjoyed having him in class. he will cling and want to have you to himself but he just wants to make you proud of him. positive encouragment and boundaries are important at the start and you will have him on side for sure. when he's working, he has a creativity about him that's really lovely.</t>
  </si>
  <si>
    <t>Struggles with phonics and writing. Loves maths. Just starting to engage socially with other children. Little parental engagement.</t>
  </si>
  <si>
    <t>See me. Also very low literacy skills but relatively high maths. Basically see me.</t>
  </si>
  <si>
    <t>EAL - T2 returner. Struggles greatly with 
attention and listening, wanders off a lot! 
But loves to learn, has great sense of humour. 
Possible difficulties with spacial awareness. Is great at Maths. 
Plays alongside everyone well but still to develop close friend</t>
  </si>
  <si>
    <t>Sweet boy, not much involvement from parents, mainly Nanny. Older sister (Teenager) and younger sister (1years old). No boundaries at home worked hard to install them at school and began picking them up more consistently in Term2/3. Poor concentration, needs 1-1 to stay on track</t>
  </si>
  <si>
    <t>103149312744</t>
  </si>
  <si>
    <t>008253</t>
  </si>
  <si>
    <t>Delightful. extremely, kind, sweet girl. academically strong.</t>
  </si>
  <si>
    <t>Absolute legend. Amazing sense of humour so loving, loves school and learning. Was always with SeoYeon but teachers and parents decided best to split classes as they had shown increased independence this year with support.</t>
  </si>
  <si>
    <t>New this year. Very sweet, able but in lower phonics group due to not having done phonics before.</t>
  </si>
  <si>
    <t>140401963306</t>
  </si>
  <si>
    <t>008229</t>
  </si>
  <si>
    <t>Truong Giang</t>
  </si>
  <si>
    <t>delightful funny boy. LA, needs pushing</t>
  </si>
  <si>
    <t>High energy, responds very well to positive affirmations - catch him out being good and he will keep on impressing. EAL is currently holding him back a bit but once he is more confident with English, he will probably be middle ability across the board.</t>
  </si>
  <si>
    <t>New this year. Loud and boisterous but wants to please and do the right thing. Always needs encourgment to complete busy learning challenges. Loves construction area.</t>
  </si>
  <si>
    <t>886676452717</t>
  </si>
  <si>
    <t>006133</t>
  </si>
  <si>
    <t>Wesley Lalringa (Wesley)</t>
  </si>
  <si>
    <t>early enrol from Half term</t>
  </si>
  <si>
    <t>https://www.cdc.gov/kawasaki/index.html
Suffers from Kawasaki Syndrom. Please read link for info.</t>
  </si>
  <si>
    <t>wonderful, sweet boy. needs to work with s/o who does not distract him. lA/Ma</t>
  </si>
  <si>
    <t>A miniature Mr Rhys! Sparky, hardworking, kind, popular. With the wrong set of friends, he will be a bit cheeky but otherwise very respectful etc.</t>
  </si>
  <si>
    <t>Great little lad. Likes to play with JaeHa,MA child</t>
  </si>
  <si>
    <t>Active child, better in PSED, best friends with Tomas, Is beginning to do alliteration and rhyming, parents are cooperative especially when his behaviour gets on and off both in school and at home, has a baby brother named Eli</t>
  </si>
  <si>
    <t>Active child, loves the soft play area and role play. Good langauge, able to ask and answer questions. Recently became a big brother.</t>
  </si>
  <si>
    <t>176391804954</t>
  </si>
  <si>
    <t>005777</t>
  </si>
  <si>
    <t>TRAN PARK</t>
  </si>
  <si>
    <t>Erin</t>
  </si>
  <si>
    <t>sibling Amelie</t>
  </si>
  <si>
    <t>HA ,a delightful child, works hard and values teacher approval</t>
  </si>
  <si>
    <t>High attainer, dedicated swimmer. Needs pushing. Parents can be quite demanding but are easily kept onside. Family runs Snapology</t>
  </si>
  <si>
    <t>A delight. Likes to do all the girls hair in class! Very able, needs to be challenged.</t>
  </si>
  <si>
    <t>Very sensible, independent, great attitude to learning. Strong reader and writer. Very friendly with everyone.</t>
  </si>
  <si>
    <t>Sensible, really good communication skills, independent, friendly. Friends with Molly and Elise.</t>
  </si>
  <si>
    <t>Can be a little bit shy especially in new social situations but is really chatty with familiar adults. She has a sister in Y1 called Amelie.</t>
  </si>
  <si>
    <t>160412821961</t>
  </si>
  <si>
    <t>007311</t>
  </si>
  <si>
    <t>Shanqi (Yuki)</t>
  </si>
  <si>
    <t>Sibling YoYo in 1B</t>
  </si>
  <si>
    <t>high energy, lovely girl MA/HA</t>
  </si>
  <si>
    <t>Super young in the year group and it shows through inability to sit still. Always wants to be moving. Very clever. Kind and caring with others. Needs to be kept on task to finish work to her best standard.</t>
  </si>
  <si>
    <t>Yoyo's sister. Bright child but needs to be kept on task as she will not compete work to a good standard without lots of adult feedback.</t>
  </si>
  <si>
    <t>Lovely, fun girl. Mum was our Class parent in F3I, Eva. Lovely family. sister Yoyo ging into Yr2 and baby Yola. Can be very fidgity on carpet but August baby.</t>
  </si>
  <si>
    <t>Her personality makes you love her! Mum is lovely too.</t>
  </si>
  <si>
    <t>133907893347</t>
  </si>
  <si>
    <t>008390</t>
  </si>
  <si>
    <t>UM</t>
  </si>
  <si>
    <t>Irene</t>
  </si>
  <si>
    <t>Quiet but bright, some friendship issues - she can be controlling in playground.</t>
  </si>
  <si>
    <t>Can be quiet in class, but very chatty with friends. Quite bossy with them. Have had a couple of complaints from parents about how she treats others.</t>
  </si>
  <si>
    <t>New in T3. Sweet but defintiely has a bossy side that is slowly appearing. A bit quiet, needs encouragement. MA</t>
  </si>
  <si>
    <t>604017950071</t>
  </si>
  <si>
    <t>006614</t>
  </si>
  <si>
    <t>Manh Tuong (Ben)</t>
  </si>
  <si>
    <t>Sibling Sam</t>
  </si>
  <si>
    <t>Quick thinker, big reader, will interrupt but needs a challenge to keep him focused. Wears glasses.</t>
  </si>
  <si>
    <t>Absolute legend of a kid. Super knowledgeable and inquisitive. Can find managing frustration hard so can get angry or upset with others - similar behaviours as often seen in childrne on the spectrum (he is not diagnosed). Mum is very engaged this year in a wonderful way. Love of learning has just grown and he's grown as a person. Fantastic human being!</t>
  </si>
  <si>
    <t>HA child with lots of ideas. Pop and see me about behaviour</t>
  </si>
  <si>
    <t>Fluent reader - loves reading! Great range of vocabulary. Still finds building friendships difficult, but he is sweet natured and means well. Careless with his possession.</t>
  </si>
  <si>
    <t>Happy and easy going kid. He can do things independently but most times he needs an encouragement from an adult. Had a hard time building relationship with friends at first but now he is okay. Might need support again with PSED during the beginning of the year but he'll pick up on it quite easily</t>
  </si>
  <si>
    <t>Big brother is Sam. Quiet child. Prefers to play independently. Loves reading books in the reading area.</t>
  </si>
  <si>
    <t>553619167138</t>
  </si>
  <si>
    <t>006636</t>
  </si>
  <si>
    <t>Ba Khai (Kyros)</t>
  </si>
  <si>
    <t>Sweet, kind, able but sometimes goes on a tangent. Can be distracted by others but hard working.</t>
  </si>
  <si>
    <t>Lovely kid, all rounder, might be getting a little too big for his boots. Doesn't always apply himself completely.</t>
  </si>
  <si>
    <t>Potentially very able. Excellent general knowledge. Needs prompts to do ANY BLC. Very domineering. Mum can be a bit 'helicoptor-y'</t>
  </si>
  <si>
    <t>Lovely, chatty and bright.</t>
  </si>
  <si>
    <t>HA/MA ability, good with alliteration, rhyming and Maths, close with the boys of F2N especially Aiden, he is like a big brother to his friends, will have a baby sister soon, parents are lovely</t>
  </si>
  <si>
    <t>He is clever and loves to find out what is going on around him. Asks a lot of questions and enjoys being with his friends. Needs reminding of class boundaries.</t>
  </si>
  <si>
    <t>093055548143</t>
  </si>
  <si>
    <t>008250</t>
  </si>
  <si>
    <t>Hoang Hai An (Hai An)</t>
  </si>
  <si>
    <t>BVIS HCMC transfer, sibling current student Lina in 3N 22/23</t>
  </si>
  <si>
    <t>Fantastic all rounder, really quiet and reluctant to speak but she is high ability and knows a lot.</t>
  </si>
  <si>
    <t>New this year. Has made lots of friends. Generally works hard and is capable across all subject areas.</t>
  </si>
  <si>
    <t>103618855361</t>
  </si>
  <si>
    <t>008895</t>
  </si>
  <si>
    <t>MinJun</t>
  </si>
  <si>
    <t>New this year, great progress.</t>
  </si>
  <si>
    <t>155408681341</t>
  </si>
  <si>
    <t>009255</t>
  </si>
  <si>
    <t>Pham Hoang Anh (Ruby)</t>
  </si>
  <si>
    <t>sibling Beryl to join in Y6</t>
  </si>
  <si>
    <t>New thus year, sweet girl, likes adult attention but has made some friends. Able for all subjects.</t>
  </si>
  <si>
    <t>161635907316</t>
  </si>
  <si>
    <t>008532</t>
  </si>
  <si>
    <t>RUZICKA</t>
  </si>
  <si>
    <t>Jiri (Jura)</t>
  </si>
  <si>
    <t>Complete beginner Eng, LEGO family</t>
  </si>
  <si>
    <t>EAL Tier 2 LS (referral May 2025), Number Sense. Friendly, gets frustrated with reading, needs suppport with writing. Mum great and supportive. Loves football!</t>
  </si>
  <si>
    <t>Joined this year. Kind and hardworking student. T1 EAL.</t>
  </si>
  <si>
    <t>190045745392</t>
  </si>
  <si>
    <t>008230</t>
  </si>
  <si>
    <t>Anna Bich Phuong (Anna)</t>
  </si>
  <si>
    <t>SIBLING IN SCHOOL Charlie F2I</t>
  </si>
  <si>
    <t>Hadworking, friendly. Needs extra explanation for Maths and regular check ins. Spelling - encourage her to use Sound mat and Fred Talk</t>
  </si>
  <si>
    <t>Another legend! Delightful, kind, friendly, great cheeky sense of humour, slightly under MA but works really hard - teacher's dream.</t>
  </si>
  <si>
    <t>Sweet girl, love her!</t>
  </si>
  <si>
    <t>152446666744</t>
  </si>
  <si>
    <t>007143</t>
  </si>
  <si>
    <t>Minh (Robin)</t>
  </si>
  <si>
    <t>See previous notes. Not reaching potential, very easily distracted. Very friendly and loves the social side of school. Mum has been supportive this year and is contact regularly.</t>
  </si>
  <si>
    <t>Very capable but struggles to concentrate. Can be grabby with other children. Mum has the potential to be tricky.</t>
  </si>
  <si>
    <t>Excellent vocab, v chatty talker. LOVES Lego! 
Mum is having a baby girl, he talks 
about having a sister. Says he's excited 
but also worried. We've shared books about
what to expect. Often late by about 5/10 minutes.
Mum can be challenging so worth investing in 
giving her attention at the beginning. She can 
be grumpy and critical but don't take it personally!</t>
  </si>
  <si>
    <t>V.Talkative, great UW. Can be quite bolshy and then sensitive at times. Slowly coming around to liking role play clothes etc. Great imagination loves cars. Split from Eddie in class F3I as they argued too much. Would be great to buddy up with Ayden &amp; Kyler.</t>
  </si>
  <si>
    <t>144017998867</t>
  </si>
  <si>
    <t>007747</t>
  </si>
  <si>
    <t>Hajima</t>
  </si>
  <si>
    <t>Ayano (Ayano)</t>
  </si>
  <si>
    <t>Absolute delight HA. Wonderful....</t>
  </si>
  <si>
    <t>Great kid, best friends with Seojin. Inquisitive child.</t>
  </si>
  <si>
    <t>Lovely little girl. She is amazing! I want 22 of her. HA in Maths and English. She was EAL but now off</t>
  </si>
  <si>
    <t>EAL - Extremely intelligent and fluent in reading 
Japanese. Started in T3 but has picked English 
up rapidly. Is now reading red level books and 
knows set 1 and many set 2 sounds. Can apply 
in her writing. She helps translate for Kaito in class.
Has close friendship with SeoJin. Used to be 
extrememly upset coming to school as older 
brother sometimes stays at home. She is much better now and settles in quicker.</t>
  </si>
  <si>
    <t>504911584668</t>
  </si>
  <si>
    <t>005739</t>
  </si>
  <si>
    <t>Truc Phuong (Teresa)</t>
  </si>
  <si>
    <t>Really lovely and very helpful. Can sometimes need a little push to get started with tasks.</t>
  </si>
  <si>
    <t>Lovely. Has tried hard this year. Needs a little boost in her reading.</t>
  </si>
  <si>
    <t>Lovely girl. Very good friend.</t>
  </si>
  <si>
    <t>Lovely, friendly and thoughtful. Sibling - Karol (y2 221/22)</t>
  </si>
  <si>
    <t>MA ability, lovely child, lovely family, she is Karol's sister (Yr1), active in virtual learning.</t>
  </si>
  <si>
    <t>Big brother is Karol. Very happy and sociable, good English. Confident and independent.</t>
  </si>
  <si>
    <t>Mum due to give birth in July. Comes to ftots once a week. Very quiet. Likes to play in kitchen area.</t>
  </si>
  <si>
    <t>091556895209</t>
  </si>
  <si>
    <t>008155</t>
  </si>
  <si>
    <t>WOOD</t>
  </si>
  <si>
    <t>Heidi Dan My (Heidi)</t>
  </si>
  <si>
    <t>Twin in Y1H Matilda</t>
  </si>
  <si>
    <t>clever, respectful and kind. can be a bit shy sometimes but once out of her shell she is lovely. has had some friendship issues with her sis and Hannah but always sorted easily</t>
  </si>
  <si>
    <t>Wonderful! Has worked hard this year. Just the right amount of cheekiness.</t>
  </si>
  <si>
    <t>Joined this year. Initially had no phonics found school hard. She is super delightful. does particularly baddly under test conditions.</t>
  </si>
  <si>
    <t>095231382014</t>
  </si>
  <si>
    <t>009456</t>
  </si>
  <si>
    <t>Duc Tung (Sonic)</t>
  </si>
  <si>
    <t>NLCS. sibling TRAN Sofia 6S 24/25, another brother joining Y3 25/26. carefull placement, needs clear boundaries</t>
  </si>
  <si>
    <t>141857420896</t>
  </si>
  <si>
    <t>009356</t>
  </si>
  <si>
    <t>THAN</t>
  </si>
  <si>
    <t>Janet Claire (Janet)</t>
  </si>
  <si>
    <t>moving from America, sibling in  Y7 25/26</t>
  </si>
  <si>
    <t>Class 4H: Tom Harrison</t>
  </si>
  <si>
    <t>154714212337</t>
  </si>
  <si>
    <t>006883</t>
  </si>
  <si>
    <t>Gia An (Mie)</t>
  </si>
  <si>
    <t>Sibling Gia Hy will join Y3 term 2 19-20</t>
  </si>
  <si>
    <t>Very HA extremely able and hardworking. gets frustrated with children who do not work as hard.</t>
  </si>
  <si>
    <t>Fantastic! Helpful, kind, caring. Works well with anyone, great friends with Gavilan. Could do with widening her friendship group.</t>
  </si>
  <si>
    <t>Ridiculously lovely. Will work with anyone despite the fact she knows she is one of the highest abilities. Loves learning a new concept and applying it.</t>
  </si>
  <si>
    <t>Very quiet but academically above expectation. Good level of English but has a very quiet voice. Hasn't got close friends yet. All communication through mum. Haven't met dad.</t>
  </si>
  <si>
    <t>Quiet, independent and shy. Does not engage in Virtual Learning. Good communication skills.</t>
  </si>
  <si>
    <t>104036400389</t>
  </si>
  <si>
    <t>008213</t>
  </si>
  <si>
    <t>Gavilan Quy (Gavilan)</t>
  </si>
  <si>
    <t>kind, friendly, lovely boy. struggles in English and has to work hard in maths but is getting there.</t>
  </si>
  <si>
    <t>Dapper! First word that comes to mind. Very kind, sweet boy. Friends with everyone. Tries hard but needs a little push across the board.</t>
  </si>
  <si>
    <t>Nice boy, Mum can be tricky sometimes but most ofthe time is lovely</t>
  </si>
  <si>
    <t>134755124653</t>
  </si>
  <si>
    <t>007447</t>
  </si>
  <si>
    <t>Michelle Tue Nhi (Olive)</t>
  </si>
  <si>
    <t>Creative and sweet. lacks confidence. can get lost in a dreamworld.</t>
  </si>
  <si>
    <t>Lovely kid, extremely creative, especially in her drawing and this year, sewing! Wonderful arty mind! Can be quite dominating in friendships so often needs reminders to listen to others and stay kind. Often late. Huge progress in maths this year.</t>
  </si>
  <si>
    <t>Made good progress this year. Can need help navigating friendships and reminders to be kind. Always late.</t>
  </si>
  <si>
    <t>Very sparky and chatty. Loves to draw and make handbags!</t>
  </si>
  <si>
    <t>Started in term 3 and settled quickly. Really nice girl. Speaks English quite well. Very independent. Loves to explore all the activities on offer in the classroom. always very busy.</t>
  </si>
  <si>
    <t>studying at Aurora from 1/7/2018</t>
  </si>
  <si>
    <t>081909059267</t>
  </si>
  <si>
    <t>007743</t>
  </si>
  <si>
    <t>Harin (Chloe)</t>
  </si>
  <si>
    <t>Very HA extremely able and hardworking. Has had a few social issues this year but is really working on being kind.</t>
  </si>
  <si>
    <t>HA, quiet but can speak her mind so sometimes needs reminders to be kind and use strategies to manage her emotions when frustrated. Hard working, excellent all round and lovely kid.</t>
  </si>
  <si>
    <t>Has grown in confidence this year. Smart and fun!</t>
  </si>
  <si>
    <t>EAL - New Family. Started Easter. Very shy. Fluent writer but not speaker. Is able to make good friendships. Lacks confidence in swimming pool.</t>
  </si>
  <si>
    <t>140946756969</t>
  </si>
  <si>
    <t>007191</t>
  </si>
  <si>
    <t>Owen Hai-Dang (Owen)</t>
  </si>
  <si>
    <t>LA, super, kind and calm. can work with anyone</t>
  </si>
  <si>
    <t>An absoloute delight. Wonderful sense of humour, great friend to others due to kind and caring personality. Gentle but can share his opinion firmly when necessary. Stamina and output of writing has been developing. Needs reminding to apply phonics. Benefits from using manipulatives during maths, but can make surprising connections. Very supportive parents. Siblings also in school.</t>
  </si>
  <si>
    <t>Increadibly kind. Sensitive about his writing abilities. He is aware they are not where others are. He works hard to get better though. So lovely to teach.</t>
  </si>
  <si>
    <t>Lovely, friendly and thoughtful. Siblings - Evie and Harvey.</t>
  </si>
  <si>
    <t>sensible, lovely child, lovely family, has an older sister and brother (Evie and Harvey), good friends with the F2N boys, loves listening to stories, developing his skills in alliteration and rhyming</t>
  </si>
  <si>
    <t>siblings Genevieve in Y4 &amp; Harvey in Y2</t>
  </si>
  <si>
    <t>095021043945</t>
  </si>
  <si>
    <t>009212</t>
  </si>
  <si>
    <t>Jain (Bella)</t>
  </si>
  <si>
    <t>T1 not very independent, potential LS ssupport needed in future. needs a patient approach</t>
  </si>
  <si>
    <t>113308550838</t>
  </si>
  <si>
    <t>006970</t>
  </si>
  <si>
    <t>Theodore Austin (Theodore)</t>
  </si>
  <si>
    <t>Chatty, needs focus reminders but can do the work.</t>
  </si>
  <si>
    <t>Very enthusiastic, struggles to sit still and contain himself. Will look for distractions. Needs to apply himself more. LA?MA</t>
  </si>
  <si>
    <t>Energetic and cheeky. Needs firm boundaries. Exhausting. Good social skills in play. Parents are supportive. MA/HA</t>
  </si>
  <si>
    <t>A bright, active boy. Finds it hard to stay focused and needs lots of reminders to listen. Very supportive parents.</t>
  </si>
  <si>
    <t>Very active, really good communication skills, sweet, sensible. Friends with Vikaach. Loves pretend play.</t>
  </si>
  <si>
    <t>745551437587</t>
  </si>
  <si>
    <t>005879</t>
  </si>
  <si>
    <t>LIAO</t>
  </si>
  <si>
    <t>Chao-Yu</t>
  </si>
  <si>
    <t>CoP to 5FD fr 6/1/2020
FTOTS early enrolment sibling at school</t>
  </si>
  <si>
    <t>Bright, swim squad - needs a challenge</t>
  </si>
  <si>
    <t>Great addition to any class. Mature sense of humour which he knows he has in comparison to his peers. He knows he's good so can rush and not produce his potential so needs reminder and slowing down.</t>
  </si>
  <si>
    <t>What a gentleman. Very good ability but super humble with it. also does swimming and is one of those 'pretty good at everything he tries in life' kind of chaps.</t>
  </si>
  <si>
    <t>Truly lovely character, kind to everyone. 
A natural leader - putting forward for 
Young Interpreter'. Bright, very
good at Maths. Has a great
sense of humour.</t>
  </si>
  <si>
    <t>Such a nice boy. He is kind and friendly and very well behaved. He is bright with very good English. Can sometimes be late to school. Please see me for more info.</t>
  </si>
  <si>
    <t>Repeated F1 this year. has a brother in Yr 3- Chao Ying. Eldest in my class, very lovely, friendly, kind and friendly towards a variety of children. His language is developing but has a great personality, Very very confident. Please come and speak to me.</t>
  </si>
  <si>
    <t>875953279038</t>
  </si>
  <si>
    <t>006424</t>
  </si>
  <si>
    <t>Phuc Gia Han (Gia Han)</t>
  </si>
  <si>
    <t>Her very good friend Annie is leaving.</t>
  </si>
  <si>
    <t>Amazing, all rounder, great writer. Needs to edit more. Mum worries but talk with her early.</t>
  </si>
  <si>
    <t>Lovely girl. Mum worries a lot - get in early and build a relationship there so she trusts you.</t>
  </si>
  <si>
    <t>Delightful and fun. Can be moody at times but its kind of cute! MA and works hard.</t>
  </si>
  <si>
    <t>Very happy and social. Mum is pregnant Her very good friend Annie is leaving.</t>
  </si>
  <si>
    <t>MA ability, lovely child, lovely family, has a younger sister, active in virtual learning.</t>
  </si>
  <si>
    <t>Has been unsettled coming into school after the period of home learning. If very upset at the door, Dad prefers to take her home. Very close to Nhien. Beginning to put three words together to form simple sentences. Enjoys role play.</t>
  </si>
  <si>
    <t>Did not attend ftots in term 3. Previosuly attended ftots with grandma.</t>
  </si>
  <si>
    <t>171709656398</t>
  </si>
  <si>
    <t>006814</t>
  </si>
  <si>
    <t>Da Eun Li Ly (Lily)</t>
  </si>
  <si>
    <t>Lovely girl, almost silent in class but will answer once trust built up. Underperforming at the moment, Left EAL but needs teacher/TA support.</t>
  </si>
  <si>
    <t>Quiet. Respectful. Caring to her friends. Has come a long way this year with her self confidence.</t>
  </si>
  <si>
    <t>Please see me. Twin</t>
  </si>
  <si>
    <t>Term 3 rejoiner. Very quiet. Little phonics</t>
  </si>
  <si>
    <t>it takes time for her to adjust. she might need support during the first few weeks of school. when an adult is nearby she is very quiet. but as soon as she feels comfortable, she is playful and sensible.</t>
  </si>
  <si>
    <t>Twin of Coco. See above.</t>
  </si>
  <si>
    <t>145953173200</t>
  </si>
  <si>
    <t>007787</t>
  </si>
  <si>
    <t>Harin (Olivia)</t>
  </si>
  <si>
    <t>left last year due to COVID was in F2B</t>
  </si>
  <si>
    <t>In class, Olivia is good and works hard but doesn't always get it . She can be bossy and there are playground friendhip issues (historical) and this year. Working on her frustrations.</t>
  </si>
  <si>
    <t>On the surface seems to be a gorgeous girl who is caring, kind and respectful. However, there have been many complaints from children and parents about her not always being kind. Plays piano and violin and takes many classes after school.</t>
  </si>
  <si>
    <t>Lovely girl. Had some friendship issues (Olivia being bossy) in term 1 and 2 but nothing recently.</t>
  </si>
  <si>
    <t>Happy and confident. Sometimes needs to remember to be kind.</t>
  </si>
  <si>
    <t>very talkative and active member of the class. she needs support when sharing and taking turns.</t>
  </si>
  <si>
    <t>095853358728</t>
  </si>
  <si>
    <t>008223</t>
  </si>
  <si>
    <t>Martin</t>
  </si>
  <si>
    <t>Very kind, lovely and patient (socially). Gets on with everyone. Had LS this year, mainly for focus and listening at beginning of year. made progress but low writer. loves maths, but does rush. MA/LA (Maths/English)</t>
  </si>
  <si>
    <t>Nice boy. Sometimes takes a bit of time to get going. Works hard in maths, needs a boost in English.</t>
  </si>
  <si>
    <t>Sweet and fun. Started to click recently. Not EAL but language barrier can be hard for him at times. Very loud. LA</t>
  </si>
  <si>
    <t>313983587477</t>
  </si>
  <si>
    <t>006274</t>
  </si>
  <si>
    <t>Michael Pham (Michael)</t>
  </si>
  <si>
    <t>Early Enrolment FTOTS</t>
  </si>
  <si>
    <t>Lovely, gentle, calm boy. MA across the board. Can be quite slow at completing work. Gets on with everyone. Loves art and PE.</t>
  </si>
  <si>
    <t>A 'true gentleman'. Keen to please and worked hard on developing confidence in writing and reading.</t>
  </si>
  <si>
    <t>Lovely, can be easily led. LA/ MA</t>
  </si>
  <si>
    <t>Can be quiet at times but good participation and wants to please. Is able to regulate his emotions effectively and has made good progress in C&amp;L</t>
  </si>
  <si>
    <t>He can be quiet at the beginning but is capable of sharing brilliant ideas when he's fully engaged. He has a solid friendship group with Eric, Franco and Martin. Can be a little emotional when a friend says or does something he doesn't like.</t>
  </si>
  <si>
    <t>Repeated F1 this year. Was not keen to speak to his teachers for over a year but has finally come out of his shell this term. He now speaks in sentences confidently. He is a friendly boy who would invite his friends to play with him. If he cries in the morning, it will only be for a short time and he wiill calm down immediately. Mum is protective of him as he is her only child. Dad is older and he is very nice and easy to talk to. Come see me. :)</t>
  </si>
  <si>
    <t>092421010332</t>
  </si>
  <si>
    <t>009113</t>
  </si>
  <si>
    <t>Ot Karel Johannes (Ot)</t>
  </si>
  <si>
    <t>has had 1:1 all year, but spends majority of time in class now. has sensory room for him. loves maths and art, less enthuisaistic about English. Very sociable and well liked. See CPOMS, iSams and LS files.</t>
  </si>
  <si>
    <t>102644332376</t>
  </si>
  <si>
    <t>009131</t>
  </si>
  <si>
    <t>SURI</t>
  </si>
  <si>
    <t>Sumaer Bhalla (Sumaer)</t>
  </si>
  <si>
    <t>model pupil - good progress since sep. very anxious parents - academically, socially, sporting, everything, but supportive and lovely. very popular boy and very hardworking.</t>
  </si>
  <si>
    <t>165709264886</t>
  </si>
  <si>
    <t>007985</t>
  </si>
  <si>
    <t>Phuong Linh Dan (Juri)</t>
  </si>
  <si>
    <t>Punctuality is a problem. Kind student. Speaks in a baby voice to others, encouraging her to stop this.</t>
  </si>
  <si>
    <t>Often late arriving to school. Really lovely student. Gets upset easily over friendship with Nhien and Hannah.</t>
  </si>
  <si>
    <t>Joined this year. Like a tiny teenager. Very funny but works smart and tries to find shortcuts. You will love her.</t>
  </si>
  <si>
    <t>538690176138</t>
  </si>
  <si>
    <t>005928</t>
  </si>
  <si>
    <t>Duc Thuy Tran (Sofia)</t>
  </si>
  <si>
    <t>sibling Tina</t>
  </si>
  <si>
    <t>Resilient and kind student. Father passed away suddenly on November 18th 2024. Does not chat about him. Have reached to the ASC team. They said she doesn't need support yet as she is coping well at school. Needs lots of encouragement.</t>
  </si>
  <si>
    <t>Delightful! Questioned speech however Jade had a listen and it's likely nothing. Amazing progress.</t>
  </si>
  <si>
    <t>Sofia is a lovely little girl. Likes to play with Ori and Mia</t>
  </si>
  <si>
    <t>Sofia is really shy but lovely girl. Lacks clarity in speech and was recommended to see a VN SALT. EAL. Very good friends with Mia. Very creative.</t>
  </si>
  <si>
    <t>Very happy, independent girl. Has one special friend in Mia. They play nicely together but Mia often controls the play. The two have to be reminded to speak in English at school. Sofia has SALT needs. Her speech has become clearer since August but she is still difficult to understand. Had an assessment with jade who recommended she see a vietnamese SALT specilaist in Vietnamese to determine whether she needs further support.</t>
  </si>
  <si>
    <t>Independent child, happy to explore environment independently. Enters classroom and separates from Mum with ease. Uses little English. Currently focusing on putting two words together, e.g. "red car".</t>
  </si>
  <si>
    <t>Comes to ftots 3 times a week with mum or mum's sister. Loves playing in the role play area. Likes jigsaws and wooden puzzles. Does not always join in with muisc session, prefers to sit back and watch.</t>
  </si>
  <si>
    <t>151103099174</t>
  </si>
  <si>
    <t>007476</t>
  </si>
  <si>
    <t>Zi-Hao (Nathan)</t>
  </si>
  <si>
    <t>Tiredness and punctualiy are ongoing conversations being had with parents. Really enjoys IPC and Science. He is a great student to teach, full of joy and happiness. He is always making his friends laugh!</t>
  </si>
  <si>
    <t>Very quiet, always late, Mum is aware but speaks very little English. Late bed times/is woken up when Dad gets home. Always tired.</t>
  </si>
  <si>
    <t>Very sweet little boy. Very quiet and likes to do his own thing. Mum is lovely but speaks very little English. He always looks tired and like he has just rolled out of bed. Always late to school.</t>
  </si>
  <si>
    <t>EAL - Lovely soft natured boy. C&amp;L has improved, he is able to communicate his ideas and thoughts. Lacks concentration and independece at times</t>
  </si>
  <si>
    <t>T3 starter. Not much information about him. No VL engagement</t>
  </si>
  <si>
    <t>153534899756</t>
  </si>
  <si>
    <t>009450</t>
  </si>
  <si>
    <t>Khoi Cao Dang (Jason)</t>
  </si>
  <si>
    <t>Transfer from BIS Hanoi</t>
  </si>
  <si>
    <t>104653918760</t>
  </si>
  <si>
    <t>009327</t>
  </si>
  <si>
    <t>DaHyun (Anna)</t>
  </si>
  <si>
    <t>from AIS, Lovely girl</t>
  </si>
  <si>
    <t>155651382324</t>
  </si>
  <si>
    <t>009482</t>
  </si>
  <si>
    <t>Bao Khanh Thy (Mini)</t>
  </si>
  <si>
    <t>ISHCMC switcher, sibling in Y8 25/26</t>
  </si>
  <si>
    <t>145336717651</t>
  </si>
  <si>
    <t>009637</t>
  </si>
  <si>
    <t>Gia An (Su)</t>
  </si>
  <si>
    <t>Class 4C: Sasha Greenwood</t>
  </si>
  <si>
    <t>548531598701</t>
  </si>
  <si>
    <t>006036</t>
  </si>
  <si>
    <t>Sofia Nguyen (Sofia)</t>
  </si>
  <si>
    <t>CoP to 5 FD fr 21/8/19
FTOTS early Enrolment</t>
  </si>
  <si>
    <t>SC rep T1, sweet, hard working bright.</t>
  </si>
  <si>
    <t>Lovely girl. Tries her best and gets on with anyone.</t>
  </si>
  <si>
    <t>Gorgeous girl. So lovely, kind, a good friend. Always tries her best.</t>
  </si>
  <si>
    <t>Very happy , confident person. Very creative.</t>
  </si>
  <si>
    <t>sensible and clever member of the class. she likes drawing pictures and motivated to try new activities</t>
  </si>
  <si>
    <t>Repeated F1 this year. Very very lovely girl who enjoys role playing and drawing pictures. She is a very confident speaker and very kind to her friends. Would sometimes get a bit moody and whiney and would cry easily but will calm down when spoken to. She is a friendly girl. Sofia is beginning to show interest in writing her name. Dad and Mum are very nice. She has a baby brother who goes to Fundinotots.</t>
  </si>
  <si>
    <t>248764430697</t>
  </si>
  <si>
    <t>006683</t>
  </si>
  <si>
    <t>Kim Mi (Kimmi)</t>
  </si>
  <si>
    <t>Sweet, kind, can get distracted but works well with reminders, needs to be challenged more to level up to potential</t>
  </si>
  <si>
    <t>Pleasure to teach - good friends with Gina. Lower self-esteem than you would initially expect. Mum and Dad separated and she doesn't see Dad much. Needs challenge and an arm around her shoulder</t>
  </si>
  <si>
    <t>V confident girl. Likes lots of reasu</t>
  </si>
  <si>
    <t>Friends with Seia &amp; Gina. V. confident- like a mini teacher. Loves getting involved and is very inquisitive. V.independent. Letters/numbers back to front.</t>
  </si>
  <si>
    <t>Confident, great talker, loves adult interaction--&gt; developing relationships with chn, Eddie friend &amp; Lynn, concentrates &amp; sticks to an activity</t>
  </si>
  <si>
    <t>Very sociable, good English. Sometimes struggles to separate from Mum in the mornings. Has eczema, currently has cream applied every day after lunch. Cream is kept in classroom and applied by teacher, Mum is happy for this to happen.</t>
  </si>
  <si>
    <t>657848752499</t>
  </si>
  <si>
    <t>006389</t>
  </si>
  <si>
    <t>Kha Han</t>
  </si>
  <si>
    <t>sibling in F2S</t>
  </si>
  <si>
    <t>She is great! A lovely all rounder who tries hard and has nice friendships.</t>
  </si>
  <si>
    <t>Delightful girl, energetic and keen. MA/ HA. Works extremely hard to achieve and determined to do her best. Mum works away Mon- Friday.</t>
  </si>
  <si>
    <t>Sweet girl. Needs adult support to keep her on task and ensuring she completes work. VERY slow. Lives with Grandma - Mum comes home most weekends.</t>
  </si>
  <si>
    <t>Improvememt in her communication skills this year. Great attitude towards learning. Great sense of humour. Kind and caring friend. Independent.</t>
  </si>
  <si>
    <t>Confident, friendly and sensible. She has enough language to be able to access learning but still needs to improve. Bus child-often tired in the afternoon. Mum said the bus picks her up at 5:30 am</t>
  </si>
  <si>
    <t>has asthma. Repeated F1 this year. Gia Bao's sister. Responsible and sensible girl who listens very well. Very friendly and has a solid friendship with Vikaach. Knows a lot of English words and has a good understanding but would sometimes feel shy to speak to her sister. Needs constant reminding to speak English with her friends. Mum works in Binh Duong so you will rarely see her but she is very responsive in Seesaw. Grandma takes her to school, she is very pleasant.</t>
  </si>
  <si>
    <t>121908865954</t>
  </si>
  <si>
    <t>008346</t>
  </si>
  <si>
    <t>Tue-Yen Gia (Yen Yen)</t>
  </si>
  <si>
    <t>sibling PHAN Gia Linh F2H 19-20</t>
  </si>
  <si>
    <t>Lovely! Works hard and is building confidence. Attends Number Sense sessions. Parents are very busy but very supportive. Can be a litttle possessive over her friendship with Kha Han.</t>
  </si>
  <si>
    <t>Delightful girl. Missed Term 1 and a substantial of number knowledge. Lacks confidence in Maths as a result. Benefits from using manipulatives and extra time/ instructions. Procratinates a lot before beginning tasks, but work is immaculate and considered. Needs reminding to apply phonics when spelling unfamiliar words. Lin Lin's sister.</t>
  </si>
  <si>
    <t>Lovely girl. Often late to school and getting picked up - mentioned to family so many times.</t>
  </si>
  <si>
    <t>Chatty, loves role -play with her firends Eddie, JiA &amp; Henry. Can be away with the fairies some times. Loves stories and joining in. Mum works away a lot, dad is ALWAYS late picking up!</t>
  </si>
  <si>
    <t>Bubbly, talkative-talks fast, loves role play/creative, friends with Nhien/Lynn/Sumi, older sister going into Yr1,</t>
  </si>
  <si>
    <t>195721844866</t>
  </si>
  <si>
    <t>007703</t>
  </si>
  <si>
    <t>Thai Tung Mason</t>
  </si>
  <si>
    <t>Super enthusiastic! Needs reminders to calm down sometimes, but is a great learner and has good general knowledge.</t>
  </si>
  <si>
    <t>Excitable but lovable... very bright, has more general knowledge than me, needs reminders to use inside voice and be kind.</t>
  </si>
  <si>
    <t>Took time to warm to but love teaching him. 
Bright, capable excellent for discussions. 
Can be selfish and needs very firm boundaries. REsponds very well to positive rewards.HA</t>
  </si>
  <si>
    <t>Very chatty. Needs to listen on the carpet</t>
  </si>
  <si>
    <t>151924302481</t>
  </si>
  <si>
    <t>009273</t>
  </si>
  <si>
    <t>EunSeo</t>
  </si>
  <si>
    <t>New start after Tet. Tier 1. Requires quite a lot of support. Definitely some gaps in maths knowledge. Had a few friendship issues at the beginning but more settled now.</t>
  </si>
  <si>
    <t>155621848659</t>
  </si>
  <si>
    <t>006772</t>
  </si>
  <si>
    <t>Tuan Minh (Sam)</t>
  </si>
  <si>
    <t>sweet natured and motivated to do the right thing. good at talking about emotions and feelings. struggles socially. Had 1:1 in Y2. On ADHD meds. autistic. Sometimes forgets meds in the morning or right meds aren't available - very challenging when this happens due to levels of dysregulation. very able mathematician. struggles with writing, and to a lesser extent reading. See Cpoms and Learning support documents/isams. HA/MA (maths/English)</t>
  </si>
  <si>
    <t>Has been diagnosed witrh autism adn ADHD this year by Dr Vy. recieving more support from LS. Been a mixed year for Sam. Struggles to maintain his focus and regulate himself. Started medication in T3, has made a big improvement, although still quite lively. SEE ROB</t>
  </si>
  <si>
    <t>See Fiona. Highlighted to LS. Returned in term 3.</t>
  </si>
  <si>
    <t>He's reading but no awareness of phonics, 
obsessed with maps, countries. He can identify 
and name all the countries in the map even 
without the written names. Needs support when
changes in routines happen.</t>
  </si>
  <si>
    <t>104639521343</t>
  </si>
  <si>
    <t>007280</t>
  </si>
  <si>
    <t>JinWoo</t>
  </si>
  <si>
    <t>incredible mathematician - worked hard on problem solving and reasoning skills this year. Rushes in everything he does, due to super competitive nature. Needs monitoring re.behaviour and isn't always truthful. Mum very High maintenance (overly anxious, he can do no wrong). Did his English GL tests (both of them) in 15 minutes (rushing!). Needs stretching in Maths (GD) but more support in English (though NMM independent writing comes out very high) - tenses, sentence structure, story structure, use of adventurous vocab. HA/HA</t>
  </si>
  <si>
    <t>High ability. Very emotional. Will try to manipulate situations to make himself appear to be the victim but often has had an outburst that has contributed. He shares this view with mum too so mum is concerned he is not happy at school but he is just working on proportional reactions to incidents. Cheerky and fun sense of humour. Loves role play!</t>
  </si>
  <si>
    <t>Very high reading, writing and maths. Super competitive and will try and control friends. Loves a target and achieving a goal.</t>
  </si>
  <si>
    <t>Bright boy. Please come to see me to discuss further.</t>
  </si>
  <si>
    <t>Started in term 2. Very intellegent boy, especially with Maths. Is learning English but may need EAL support next year. He is a fast learner. Very fun - always laughing! Sometimes needs reassuring that mummy will come at the end of the day.</t>
  </si>
  <si>
    <t>115153015927</t>
  </si>
  <si>
    <t>007824</t>
  </si>
  <si>
    <t>Gia Han (Julia)</t>
  </si>
  <si>
    <t>superstar but needs energy channeled and a bit of monitoring - but she will be amazing. Competitive and hard working -works really well with JinWoo and JaeYi. Slightly tricky mum (a bit overly negative with her/ipad use). HA/HA</t>
  </si>
  <si>
    <t>HA, lovely kid. Seems loud but really lacks confidence and easily 'shot down'. Needs extra attention to build her self confidence, careful her voice choice doesn't get nasty but she doesn't mean it. Great kid.</t>
  </si>
  <si>
    <t>Sweet girl, HA child</t>
  </si>
  <si>
    <t>New in term 3. Bright and chatty.</t>
  </si>
  <si>
    <t>135157785900</t>
  </si>
  <si>
    <t>008420</t>
  </si>
  <si>
    <t>Jaeyi</t>
  </si>
  <si>
    <t>Moving from Korea</t>
  </si>
  <si>
    <t>HA across board, but only exited EAL this year. Has struggled socially but very settled now, especially with Ori, JinWoo and Julia who have helped bring her out of her shell. Anxious mum, and she can also be anxious when in new situations.</t>
  </si>
  <si>
    <t>Extremely shy, EAL, often looks lost. We have been promoting independence all year but expect she may go backwards a bit with the transition to Juniors. Keep on pushing her out of her comfort zone. High ability.</t>
  </si>
  <si>
    <t>Started term 3. Very quite and shy but slowly settling in. EAL Tier 1</t>
  </si>
  <si>
    <t>521112825952</t>
  </si>
  <si>
    <t>006285</t>
  </si>
  <si>
    <t>Dinh Minh Quang (Tommy)</t>
  </si>
  <si>
    <t>siblings Jenji and Michu</t>
  </si>
  <si>
    <t>Great child, so well mannered. Loves football!Just come off EAL but needs support during English. Also, addiitonal suppport in Maths. Taking part in Number Sense.</t>
  </si>
  <si>
    <t>Made excellent progress, really quiet with adults but not with friends.</t>
  </si>
  <si>
    <t>Has made really good progress this year, was concerned at start of the year. Tries hard with his learning, Sweet, friendly child who wants to please.</t>
  </si>
  <si>
    <t>Rejoined after online. Very quiet and unwilling to talk although has done a really great job to chat a little bit more this year.</t>
  </si>
  <si>
    <t>it took 1 term for Tommy to speak with adults. He can understand instructions very well but it might take a very long time for him to speak. he is beginning to play with the other children and respond to teachers.</t>
  </si>
  <si>
    <t>Has come out of his shell recently. He now comes into school without tears in the morning. Mum is active on seesaw but parents dont speak English. Would tell you when he need to go to the toilet.Tommy is just beginning to learn some English words and would repeat them when he is encouraged. Is good friends with Michael and is now beginning to reach out to other children with the same interest as his. He loves reading books and playing with transport toys.</t>
  </si>
  <si>
    <t>Comes to Ftots 3 times a week with mum. Can often fall asleep during ftots. Likes to play with the water tray and spends lots of time reading books.</t>
  </si>
  <si>
    <t>590708664056</t>
  </si>
  <si>
    <t>006132</t>
  </si>
  <si>
    <t>Tri Hieu (Harry)</t>
  </si>
  <si>
    <t>Delightful, wonderful child. But you must speak to Heather about him. If I have left Elaine Gillan can fill you in. Safeguarding leads aware. I have received support from Saskia (Counsellor) this year for advice on situations that have arisen. HA, sparky, leader with friends. Loves imaginative play.</t>
  </si>
  <si>
    <t>See iSAMS. Absolutely lovely. Works hard. Tries his best. Inclusive to all children in the class. Polite. Bright. Caring. Respectful.</t>
  </si>
  <si>
    <t>Very close to group of VN boys in class. Wants to do the right thing. Really proud of the progress he has made this year. A lovely child.</t>
  </si>
  <si>
    <t>EAL - prefers playing with VN friends. Returned in term 3.</t>
  </si>
  <si>
    <t>harry is beginning to be confident in class. He needs support when expressing himself. dad has an issue with splashpool.</t>
  </si>
  <si>
    <t>Had a lot of time off from school. Please come and speak to me.</t>
  </si>
  <si>
    <t>Comes to Ftots 2 times a week often with mum and dad. Likes playing in the ride on cars.</t>
  </si>
  <si>
    <t>103915495678</t>
  </si>
  <si>
    <t>007533</t>
  </si>
  <si>
    <t>Tan Dung (William)</t>
  </si>
  <si>
    <t>Great sense of humour, good friend to Harry, respectful and tries his best. Still Tier 3 on EAL as of May 2025. Poor attendance - family go away a lot to Dalat. So he has gaps.</t>
  </si>
  <si>
    <t>Lovely. Caring. Kind. Respectful. Quiet. Works hard but needs support in writing and in maths.</t>
  </si>
  <si>
    <t>Low attendence this year. Mum always communicates in Vietnamese. Very quiet and prefers to play with VN friends in class.</t>
  </si>
  <si>
    <t>low EAL - prefers playing with Harry. Returned in term 3. Family deeply concerned about sickness - missed alot of school.</t>
  </si>
  <si>
    <t>lovely boy but he is often not in school. He needs support in English. He might need a little push in splashpool.</t>
  </si>
  <si>
    <t>091700205806</t>
  </si>
  <si>
    <t>006784</t>
  </si>
  <si>
    <t>Tik (Tik)</t>
  </si>
  <si>
    <t>Returning 04/01/2023</t>
  </si>
  <si>
    <t>Very enthusiastic student. Loves IPC! Attends lots of Maths classes outside of school but needs further explanations from adults. Very young and can be immature.</t>
  </si>
  <si>
    <t>Nice boy but quite immature. Chatty with his friends but quiet in class. Gets confused in maths and just calls out random numbers as answers. Needs to apply his learning more.</t>
  </si>
  <si>
    <t>Lovely little boy. Returned to BIS after 
Christmas 2023. Occasionally needs reminding 
how to share and take turns.</t>
  </si>
  <si>
    <t>Lovely boy with great sense of humour. Very sociable. Coming off EAL at end of F3</t>
  </si>
  <si>
    <t>So cute! Started in term 2 and settled quickly. Learning English so may need EAL support at the start of F3. Has so much fun at school and everyone loves him. Likes to be active so can find it difficult to sit down for carpet sessions and stay focussed.</t>
  </si>
  <si>
    <t>160758873302</t>
  </si>
  <si>
    <t>007223</t>
  </si>
  <si>
    <t>Aiden Phong Kha (Aiden)</t>
  </si>
  <si>
    <t>Can be arrogant. Attends lots of clubs. Argues with friends and adults. Parents are separated. Very creative student.</t>
  </si>
  <si>
    <t>Very confident in his abilities. Doesn't always listen well to others (including adults). Mum and Dad seperated, Dad in America, Aiden hasn't seen him in over a year. Nanny looks after him most of the time, Mum away with work. Very little empathy for other children, often needs reminding of how he treats others. Very capable though.</t>
  </si>
  <si>
    <t>Can be hard work sometimes. He thinks he knows everything, but under neath is a sweet boy. Can be mean to th eother children wth unkind hands etc</t>
  </si>
  <si>
    <t>Chatty and bright. Needs reminders about PSED - waiting for turn, not pushing past people etc. Returned in term 3.</t>
  </si>
  <si>
    <t>HA/MA, loves his vehicles, family came from Hanoi and then later on settled well in HCMC, mum quite tricky at first then once got familiar with BIS, she was much better, good at Maths, putting together and taking away, also good in Phonics, alliteration and rhyming, needs to be reminded to be aware of his actions (quite strong and big but sensible once spoken to).</t>
  </si>
  <si>
    <t>143047374441</t>
  </si>
  <si>
    <t>008260</t>
  </si>
  <si>
    <t>Hei Yu (Athena)</t>
  </si>
  <si>
    <t>SIBLING: Perseus n F1</t>
  </si>
  <si>
    <t>Her confidence has grown so much! She arrived in 3M with no friends from her previous class. Found it tough to go to the playground initally. Has made lots of new friends. MA - do not underestimate her, she has the abilities!</t>
  </si>
  <si>
    <t>Sweet, kind and shy. Lacks confidence when sharing in discussions and sharing work. Will cover work to prevent it from being seen. Benefits from lots of praise and reinformecement. Has been split from Jinni as formed an inclsuive friendship. Placed with Anita.</t>
  </si>
  <si>
    <t>New T2 found it hard to settle. Sweet and cheeky. Can be reluctant to share her work and hides it from adults. Bit of a space cadet at times. Needs encouragement to talk on the carpet. Fine socially. MA</t>
  </si>
  <si>
    <t>467108179965</t>
  </si>
  <si>
    <t>006327</t>
  </si>
  <si>
    <t>Hoang Chan Nhu (Sumi)</t>
  </si>
  <si>
    <t>FTOTS
Siblings in 1B</t>
  </si>
  <si>
    <t>UHT Milk- but eat thngs with milk just no drinking it.</t>
  </si>
  <si>
    <t>Loves coming to school! Enthusiastic and caring. Loves to record her reading in her reading diary. Needs reminders of steps in learning. LA</t>
  </si>
  <si>
    <t>Sweet, happy girl who will always try her best. Often finds learning difficult - doesn't always ask for help though so check in regularly. Mum has been more present this year.</t>
  </si>
  <si>
    <t>LS - T3. Have tried multiple times to meet with mum, so far unsucessful. Has lots of siblings, we think mum may have just given birth. Loves creative activities but lacks focus.</t>
  </si>
  <si>
    <t>Loves Role Play- lots of language being used- new &amp; old. Can be shy at first but once with friends comes out of her shell easily. Friends with Sapphire. Mum is pregnant (due July) this will be baby 11.</t>
  </si>
  <si>
    <t>V.quiet, friends with Nhien, EAL, loves creative and role play activities, parents are lovely and on board, is one of 10 chn, alot are older an dlive away, Suri in JC and baby at home</t>
  </si>
  <si>
    <t>Allergic to cow's milk. Repeated F1 this year. Her sister is Suri in Year 2. Very lovely and sociable but a bit shy around her sister. Understands a lot of English but speaks with a very quiet voice when speaking to her teachers. Has developed a good friendship with Audrey. She has 9 siblings. Mum gave birth recently. Some of her siblings are in Switzerland. Mum and dad are very nice. Grandma usually takes her to school. She enjoys singing and dancing, drawing pictures and role-playing with her friends.</t>
  </si>
  <si>
    <t>131012507622</t>
  </si>
  <si>
    <t>007411</t>
  </si>
  <si>
    <t>SIOW</t>
  </si>
  <si>
    <t>Harlyn Constance (Harlyn)</t>
  </si>
  <si>
    <t>Has made huge progress this year with speech, indpendence and confidence. Made some new friends. Needs lots of support during Maths and English. Parents very supportive.</t>
  </si>
  <si>
    <t>Gorgeous girl but very very immature and toddler like, speech is an issue and Jade is supporting. Participates well in class discussions, sparky. Not very independent. Have split her from her best friend Claire this year so she is going to need a lot of love and support to help her through.</t>
  </si>
  <si>
    <t>Sweet and quiet. Can be a bit wet. SALT. Goes through phases of lazy and motivated. Parents are easy to meet with and responsive but in denial about how much academic support she needs. LA</t>
  </si>
  <si>
    <t>New in August but attended VL from the start (inconsistently thought). LA across all areas. Other children treat her like a baby.</t>
  </si>
  <si>
    <t>160759379928</t>
  </si>
  <si>
    <t>008109</t>
  </si>
  <si>
    <t>Ngoc Anh Duy (Andy)</t>
  </si>
  <si>
    <t>Really wonderful. Very keen and works hard.</t>
  </si>
  <si>
    <t>Quiet student but hard-worker. Excellent listening skills and always does exactly as is asked. Struggles to play and become engaged with areas of the classroom</t>
  </si>
  <si>
    <t>Lovely, gentle. Coming out of his shell. Can be extremely shy! MA/HA</t>
  </si>
  <si>
    <t>125109812220</t>
  </si>
  <si>
    <t>009520</t>
  </si>
  <si>
    <t>WAGIH</t>
  </si>
  <si>
    <t>Adam Ahmed Elsayed Elsayed (Adam)</t>
  </si>
  <si>
    <t>Dubai British School, sibling joining Y7 25/26</t>
  </si>
  <si>
    <t>allergy to walnuts and pecan - Asthma - seasonal allergy</t>
  </si>
  <si>
    <t>082019392786</t>
  </si>
  <si>
    <t>009596</t>
  </si>
  <si>
    <t>NA</t>
  </si>
  <si>
    <t>Annie</t>
  </si>
  <si>
    <t>first time in international school/ sibling applied to Y7 but waitlist</t>
  </si>
  <si>
    <t>Class 4M: Peter Dulborough</t>
  </si>
  <si>
    <t>558219990736</t>
  </si>
  <si>
    <t>006740</t>
  </si>
  <si>
    <t>GOMEZ</t>
  </si>
  <si>
    <t>Franco Vu (Franco)</t>
  </si>
  <si>
    <t>Needs a lot of care and attention from his teacher. Parents very busy. lovely boy. needs help with maths.</t>
  </si>
  <si>
    <t>Huge progress this term! A lovely kid who loves learning! Always ask great questons about His and Geo, and is nicknamed the adjective king. He has found his passion in learning in writing and it's amazing! Can be swept away in silliness, looking for attention in others but easily brought round. Parents are not engaged and need chased for PTSCs and trip permissions.</t>
  </si>
  <si>
    <t>See Hannah. Very loud, boiserous. Needs firm boundaries. Often
struggles to play with friends. MA</t>
  </si>
  <si>
    <t>V.loud boy. I am querying a hearing test as he uses a loud voice and doesn't always listen. Parents not really involved- does not work well with Ken. Watch out during playtimes/lunchtimes. V.active</t>
  </si>
  <si>
    <t>He is really smart and can communicate his thoughts very well. He can be a little arrogant when he doesn't get his way. Parents are almost (non-existent), don't care at all with PTSCs, VL etc.</t>
  </si>
  <si>
    <t>Very active boy. Loves role playing. Speaks good English but prefers to speak in Vietnamese when playing with friends. Has good relationship with Denver, Shin and Hannah. Sometimes needs to be reminded of good and poor choices when playing.</t>
  </si>
  <si>
    <t>155725552526</t>
  </si>
  <si>
    <t>008962</t>
  </si>
  <si>
    <t>Huy Minh Phat (Phil)</t>
  </si>
  <si>
    <t>LA T2, easily distracted, happy sweet boy</t>
  </si>
  <si>
    <t>120552731264</t>
  </si>
  <si>
    <t>009268</t>
  </si>
  <si>
    <t>Jack Bernard F.</t>
  </si>
  <si>
    <t>Previously in 2S, went to EIS for 1 term, returning. Sibling Matt Y1 and Axel F2</t>
  </si>
  <si>
    <t>MA super high energy, can be disruptive, fantastic addition to a class</t>
  </si>
  <si>
    <t>Energetic child. Can need reminders about gentle hands and feet. Good fun. Speak to me about his sleep...</t>
  </si>
  <si>
    <t>172833903148</t>
  </si>
  <si>
    <t>006813</t>
  </si>
  <si>
    <t>Ha Eun Chloe My (Coco)</t>
  </si>
  <si>
    <t>Very quiet and shy. Was relying heavily on the support of Teresa and masking that she was struggling. LS referral has been made.</t>
  </si>
  <si>
    <t>Very shy. making steady progress but needs a boost.</t>
  </si>
  <si>
    <t>Very shy but made huge progress this year, particularly with confidence. LA+ EAL T3</t>
  </si>
  <si>
    <t>EAL. Gaining confidence. Twin - Lily. Returned in term 3.</t>
  </si>
  <si>
    <t>very shy and tends to be quiet when adult is nearby but as soon as she feels comfortable, she is very talkative and playful with others</t>
  </si>
  <si>
    <t>Twin with Li Ly. Mum advised to put girls in separate class, but same unit. Decided to keep them in same class. Very quiet, shy around teachers, Mum says they are loud at home. Spend most of their time toegther. Can speak English, but only speak in single words or phrases when prompted by adult. Enjoy quiet, familiar activities, e.g. pianting, play dough. Very hard to tell apart, most of the time they do not respond to their names. Have asked Mum to put them in different shoes/hairstyles so we can tell them apart.</t>
  </si>
  <si>
    <t>084114972065</t>
  </si>
  <si>
    <t>008837</t>
  </si>
  <si>
    <t>YEON</t>
  </si>
  <si>
    <t>ChaeA</t>
  </si>
  <si>
    <t>Will exit EAL at the end of this term. Hard working and motivated. Likes to be the boss of her friendship group, but is very lovely!</t>
  </si>
  <si>
    <t>New at the end of T2, kind and hardworking developing her English.</t>
  </si>
  <si>
    <t>153818649379</t>
  </si>
  <si>
    <t>007217</t>
  </si>
  <si>
    <t>LEONG</t>
  </si>
  <si>
    <t>Ayden Cao Phong (Ayden)</t>
  </si>
  <si>
    <t>Great student! Very funny and will sometimes come out with obscure things. A keen learner but does have some gaps and needs support to focus at times. Can be easily led by some children.</t>
  </si>
  <si>
    <t>Has a quirky personality. Has had peaks and troughs in terms of progress. Dad v. supportive and wants to help at home</t>
  </si>
  <si>
    <t>Lovley boy, sometimes quite random.</t>
  </si>
  <si>
    <t>T3 returner. Excellent vocab, has a charming manner. 
Very interesting to talk to, quite sophisticated 
talker. Dad very supportive &amp; from Singapore with 
excellent English. Mum Vietnamese with little English.</t>
  </si>
  <si>
    <t>V.Talkative, great UW, Tends to play with the girls as the boys were too dominant in previous class. Be great pairing with Kyler &amp;Robin</t>
  </si>
  <si>
    <t>081614456304</t>
  </si>
  <si>
    <t>008173</t>
  </si>
  <si>
    <t>Minh Triet (Ben)</t>
  </si>
  <si>
    <t>Very likeable but doesn't always make the right choice. Can be silly at times but can also be very hard working. Does have a kind heart. Handwriting needs a lot of work!</t>
  </si>
  <si>
    <t>Seems confident. Calls out on the carpet. Has a very soft heart and cares more than he will admit about everything. Can sometimes use inappropriate language and do silly things. Responds well to the microscript but struggles to admit when he's done something wrong. Try to build a relationship with mum.</t>
  </si>
  <si>
    <t>New this year. Confident but often shouts out on the carpet. Likes to push the boundaries.</t>
  </si>
  <si>
    <t>182514151088</t>
  </si>
  <si>
    <t>007109</t>
  </si>
  <si>
    <t>GULAPA</t>
  </si>
  <si>
    <t>Nya Villapana (Nya)</t>
  </si>
  <si>
    <t>LOVELY child. Comes across as shy at first but can be very sassy and funny. Low maths (number sense), and she has a lot of self doubt, so needs lots of positive encouragement. Always tries her best. delightful</t>
  </si>
  <si>
    <t>An absolute delight, cheeky but well behaved. Lacks confidence in Maths but has developed hugely in her writing confidence this year. Needs to be told regularly that she's great. LS involved for memory. Mum is very happy to support at home.</t>
  </si>
  <si>
    <t>Very sweet, kind friend. LA - really struggles with writing and applying phonics. Doesn't have a lot of confidence in herself in regards to classroom work. Won't ask for help if needed.</t>
  </si>
  <si>
    <t>Young member of the class. Only just developing friendship groups now</t>
  </si>
  <si>
    <t>lovely child, can be cheeky at times, has an older sister in BIS, close friend of Yuko, better in speaking more and has better understanding but needs more support, second to the youngest in class, has a teeth problem</t>
  </si>
  <si>
    <t>126891642693</t>
  </si>
  <si>
    <t>005920</t>
  </si>
  <si>
    <t>JEON</t>
  </si>
  <si>
    <t>YoonSeo</t>
  </si>
  <si>
    <t>Wonderful- responsible, hard working, kind and caring. HA in all areas</t>
  </si>
  <si>
    <t>Joy to teach! Is becoming more confident when speaking in front of others. Encourage this and gently take her out of her comfort zone.</t>
  </si>
  <si>
    <t>Lovely - a delight to teach!</t>
  </si>
  <si>
    <t xml:space="preserve">V. caring, respectful to others. 
Quite shy but is confident in knowing 
what she likes. Good understanding of English.
Gets on well with everyone. 
</t>
  </si>
  <si>
    <t>Lovely girl. Very helpful. Good English and is able to translate for Korean children. Is friendly with everyone but prefers to be with adults. Can sometimes find it dificult to separate from Mummy - loves the class pet so can use this to calm her and get her inside. Often late - we have spoken to mum about this over the past two years!</t>
  </si>
  <si>
    <t>Repeated F1 this year. Mum said that she is allergic to milk now. Often away on holiday, late or absent. Would cry in the morning but would calm down immediately as soon as she enters the classroom. Mum is very nice and easy to speak to. Only child so used to getting what she wants but can be spoken to easily. She speaks in English confidently and is a very lovely girl. She is Chao Yu's bestfriend.</t>
  </si>
  <si>
    <t>194253404221</t>
  </si>
  <si>
    <t>006291</t>
  </si>
  <si>
    <t>Bao Long Nicolas</t>
  </si>
  <si>
    <t>Lovely boy- fun and friendly. Smart but can lack motivation- doesn't always produce the work he is capable of. MA</t>
  </si>
  <si>
    <t>Great to teach - enthusiastic, lively, loves to learn. Will often shout out and does need firm reminders now and again but shows respect when told.</t>
  </si>
  <si>
    <t>Energetic, loud, engaging. Very endearing 
and full of knowledge of the world, loves Science. Needs firm boundaries. Excellent sense of humour but can be a little selfish. MA/HA</t>
  </si>
  <si>
    <t>V.confident, can be loud but easily managed. Loves to role play &amp; build in contruction area. Loves carpet times &amp; stories. Friends with Franco. Speech can be unclear- potentially SALT referral. Mum can be tricky?</t>
  </si>
  <si>
    <t>Talkative, SALT investigation, Attendance has been poor--&gt;Mums apprehensive about Covid, majority of times is late to school. Good friends with Kimmi &amp; Eddie.</t>
  </si>
  <si>
    <t>Has had a lot of time off school in F1, attendence poor. Developing his English language, but shows enthusiasm in learning new words. Independent.</t>
  </si>
  <si>
    <t>Very excitable. Responds well to structure. Loves music time. Enjoys playing with building work bench and tools. Comes to ftots with grandma twice a week (somethimes with mum). Need to meet to talk more about Nicolas.</t>
  </si>
  <si>
    <t>144845255920</t>
  </si>
  <si>
    <t>009142</t>
  </si>
  <si>
    <t>JAKHAR</t>
  </si>
  <si>
    <t>Dahlia</t>
  </si>
  <si>
    <t>Awesome- super responsible, kind, mature, friendly and caring. Smart and hard worker. Lovely. HA</t>
  </si>
  <si>
    <t>390046304604</t>
  </si>
  <si>
    <t>007984</t>
  </si>
  <si>
    <t>Linh Dan (Ori)</t>
  </si>
  <si>
    <t>lovely girl - hardworking but needs monitoring and chanelling. Has had social issues - LS support with social skills. Cheeky and good sense of fun. LA/MA</t>
  </si>
  <si>
    <t>Asks so many questions! Always interested in learning.</t>
  </si>
  <si>
    <t>Confidence coming along, EAL child tier 2, likes to ask questions!</t>
  </si>
  <si>
    <t>133423600356</t>
  </si>
  <si>
    <t>008422</t>
  </si>
  <si>
    <t>Ngoc Thuy Tien (Kate)</t>
  </si>
  <si>
    <t>SALT, best friend TRINH Minh Ngoc (Lisa) 1B 22/23 - 2I 23/24</t>
  </si>
  <si>
    <t>yes- SALT</t>
  </si>
  <si>
    <t>Lovely girl. Hardworking. Supportive parents but absent and need a lot of chasing up. LA in maths and English. EAL. Has had LS for maths, social skills. She can get emotional, but very lovable girl. SALT has stopped, but still hard to understand her sometimes. See CPOMS/Isams.</t>
  </si>
  <si>
    <t>So joyful! Speech has progressed a lot but she can still be tricky to understands. Sometimes becomes frustrated with others and finds communicating hard.</t>
  </si>
  <si>
    <t>722492199315</t>
  </si>
  <si>
    <t>006660</t>
  </si>
  <si>
    <t>Miaflorence</t>
  </si>
  <si>
    <t>made good progress this year, but still needs a bit of a kickstart sometimes to get her going. still working on independence and confidence, but made leaps of progress both academically and socially. See Medical for notes and speak to SLT/Ms Tam regarding in class provision.</t>
  </si>
  <si>
    <t>See medical report. Has made slow progress this year. Working on developing confidence across all areas. Can be very dependent on one friend. Loves crafts and making things. Very creative.</t>
  </si>
  <si>
    <t>See medical. So awesome it upsets me I won't get to teach her next year. Tries hard, was initially embarrassed by her work, but has gained so much confidence. Obsessed with crafts and creating 'stuff'</t>
  </si>
  <si>
    <t>Developing confidence. Medical - coeliac. See Fiona. Also, staff parent.</t>
  </si>
  <si>
    <t>sensible child, has two brothers in F1, a close friend of Annie, loves the creative and mark making area, has celiac disease (allergic to gluten), will have a care plan meeting soon, will need to talk to the next class teacher</t>
  </si>
  <si>
    <t>Quiet child. Plays with familiar friends and adults. Has good relationship with Mira, Molly and Orla. Has Coeliac disease. See her healthcare plan for more information. Please come see Ms Katrina.</t>
  </si>
  <si>
    <t>131116401763</t>
  </si>
  <si>
    <t>009317</t>
  </si>
  <si>
    <t>OHYA</t>
  </si>
  <si>
    <t>Yuko</t>
  </si>
  <si>
    <t>sibling Momoko Y10 24/25, joined BIS in F2 20/21</t>
  </si>
  <si>
    <t>started in march, but was at BIS for F2. demands hugs and there are some underlying emotional/social concerns. see cpoms.</t>
  </si>
  <si>
    <t>152152820788</t>
  </si>
  <si>
    <t>008645</t>
  </si>
  <si>
    <t>Seungwoo Noah (Noah)</t>
  </si>
  <si>
    <t>ISHCMCsince 2022 Aug</t>
  </si>
  <si>
    <t>Very intelligent - especially in Maths and Science. Very good general knowledge. Loves a challenge! A really kind child, very helpful - especially when supporting T1 students. Mum very supportive too.</t>
  </si>
  <si>
    <t>An interesting character - can be stubborn, extremely high ability Maths, some issues with grammar. Mum is lovely - especially when you let her know that you have noticed how good he is at Maths. I</t>
  </si>
  <si>
    <t>103427354836</t>
  </si>
  <si>
    <t>009204</t>
  </si>
  <si>
    <t>HASEGAWA</t>
  </si>
  <si>
    <t>Kazuki</t>
  </si>
  <si>
    <t xml:space="preserve">EAL tier 2. joined after Tet. quiet and slightly anxious child. Can feel overwhelmed or frustrated if another child does something he doesn't like, or he can't make himself understood. But can also be extremely joyful and happy. Will need an eye kept on him at first to ensure he is settled and has some friendships in the class. LA </t>
  </si>
  <si>
    <t>091556417635</t>
  </si>
  <si>
    <t>008154</t>
  </si>
  <si>
    <t>Matilda Dan Ha (Matilda)</t>
  </si>
  <si>
    <t>Twin in Y1B Heidi</t>
  </si>
  <si>
    <t>amazing year - great progress and turned into a model pupil. enthusiasic and socially good too. Great!</t>
  </si>
  <si>
    <t>Bubbly. Caring. Can work hard. Easy going and can get along with anyone.</t>
  </si>
  <si>
    <t>Sweet and fun. Works hard and is motivated. Started with no reading or writing. Twin with Heidi. MA</t>
  </si>
  <si>
    <t>141211756329</t>
  </si>
  <si>
    <t>009325</t>
  </si>
  <si>
    <t>SeoAn (Sean)</t>
  </si>
  <si>
    <t>from Anne Hill</t>
  </si>
  <si>
    <t>084313411639</t>
  </si>
  <si>
    <t>009309</t>
  </si>
  <si>
    <t>Zimo (Lucas)</t>
  </si>
  <si>
    <t>Moved from SIS BinhDuong</t>
  </si>
  <si>
    <t>161628269455</t>
  </si>
  <si>
    <t>009330</t>
  </si>
  <si>
    <t>William Gia Huy (William)</t>
  </si>
  <si>
    <t>NLCS, sibling in Y3 25/26</t>
  </si>
  <si>
    <t>Allergy: animal hair/ fur -&gt; runny nose, sneezing</t>
  </si>
  <si>
    <t>13145321965</t>
  </si>
  <si>
    <t xml:space="preserve">NGAN </t>
  </si>
  <si>
    <t>Damien</t>
  </si>
  <si>
    <t>BSB Sanlitun, NAE TF</t>
  </si>
  <si>
    <t>Class 5B: Kuj Williams ( YGL )</t>
  </si>
  <si>
    <t>111658259899</t>
  </si>
  <si>
    <t>007613</t>
  </si>
  <si>
    <t>Lu Thuy Du (Colisah)</t>
  </si>
  <si>
    <t>orange</t>
  </si>
  <si>
    <t>blue</t>
  </si>
  <si>
    <t>HA Absolurelty delightful. She is a very friendly and postive young person. Very mature in her manner (she is also very tall in height). She has a great sense of humor. She's one of those students who just does the right thing all the time. Always first to line up after every break time. She loves school. Whoever gets her in their class is so lucky.</t>
  </si>
  <si>
    <t>Fantastic student and lovely girl. Maybe gets on better with adults than her peers, but is popular and works well with others. Very bright and able.</t>
  </si>
  <si>
    <t>Seemingly very confident and might initially need reminders of boundaries as can at times show some 'diva' tendencies with teachers, peers and local staff. This appears to cover up for very anxious behaviours, which manifests itself in constant and extensive finger biting. Due to this, she can't use hand sanitiser, only soap. A great little human and hard to see struggle with this so lots of reassurance and gentle reminders. Can cry very quickly when she wants her way but great progress on this - only seem again on sports day when she was hot and wanted her mum to take her home.</t>
  </si>
  <si>
    <t>Loud and enthusiastic. Needs boundaries and reminders to keep focused. Very chatty and bright. Made excellent reading and phonics progress. MA/HA</t>
  </si>
  <si>
    <t>105741961324</t>
  </si>
  <si>
    <t>007815</t>
  </si>
  <si>
    <t>SIM YUN LE</t>
  </si>
  <si>
    <t>green</t>
  </si>
  <si>
    <t>MA Very polite and hard working. Always focused on her work, although she doesn't make a lot of spoken contributions in class. She has some minor health issues related to her Downs Syndrome. Mostly spinal, feet and posture wise. I recommend you meet with her mother from the outset to talk about these. There have been a couple of occassions where she has been a bit mean to a girl in Year 3. Mum is quite anxious for her to fit in and requested that she is with Sushi P and Colisah in Year 5.</t>
  </si>
  <si>
    <t>See me</t>
  </si>
  <si>
    <t>Great progress in confidence and conversations this term but struggles with focus. Progress in independence and not provoking others to sort problems for her. Watch out for copying others, she can have a good go herself and needs reminder and encouragements in this. She's great friends with ChaeYeon but often relies on her in learning and routines. Mum is very anxious so careful how much you share with her as she will read into every comment.</t>
  </si>
  <si>
    <t>Anxious girl, stuggled to settle (end of T2 start) but is doing better now she has established her friends. Craves adult attention and can be definant. Come and see Helena about parent conversations. MA</t>
  </si>
  <si>
    <t>544116404531</t>
  </si>
  <si>
    <t>005315</t>
  </si>
  <si>
    <t>Phuc Huy (Sushi)</t>
  </si>
  <si>
    <t>yellow</t>
  </si>
  <si>
    <t>red</t>
  </si>
  <si>
    <t>MA He is a boy you will have to watch. I have found him to be a little distant and not really easy to communicate with. I have to remind him to give eye contact. He is regularly very chatty and can be silly (nothing serious) but low level disruption. He was being monitored in Year 3 for ADHD but this year it has been manageable.</t>
  </si>
  <si>
    <t>Really come on a lot in recent months and now achieving very well. He needs monitoring socially as he can get distracted. Loves art and IPC/Science, but good at maths but needs pushing.</t>
  </si>
  <si>
    <t>Confidence has soared this year, keen to share what he knows and answer questions. Very creative and patient. Developing writer, but listens to instructions and reflects his understanding in his work. Supportive parents. Younger sibling in EYFS.</t>
  </si>
  <si>
    <t>Quiet and would do colouring all day if he could! Vocabulary is building. needs to initiate more conversations and mix with the other children more. Good manners and is caring more about is learning recently. LA genrally MA for Maths</t>
  </si>
  <si>
    <t>LA. (Knows set 1 sounds-not blending) Tends to be spaced out and can be disengaged. Finds it hard on Mondays as he is so tired. Several meetings with mum to get her on board, especially with reading. Didn't meet dad. Needs to continue working on fine motor skills. Struggles with writing, specially uisng a consistent tripod grip.</t>
  </si>
  <si>
    <t>LA - Friendly. Short attention span. Low communication skills. Needs to be repetitively reminded when tasks need to be done in school. recommended for EAL. will be recommended for LS.</t>
  </si>
  <si>
    <t>66% attendance this year. Always in Singapore or US. Ian is aware and he sent an email to parents reminding them to arrange holidays properly. Sushi has a good vocabulary but really doesn't engage in any circle session. He needs one to one support at circle session to tune in. He is Support for Understanding and Speaking. Plays alongside friends but hasn't really made close friendships with anyone. Mum doesn't speak English and Dad is not visible in school. Still in nappies and shows no awareness of toileting needs.</t>
  </si>
  <si>
    <t>624845544060</t>
  </si>
  <si>
    <t>005767</t>
  </si>
  <si>
    <t>Jolynn</t>
  </si>
  <si>
    <t>Purple</t>
  </si>
  <si>
    <t>Blue</t>
  </si>
  <si>
    <t>MA, bordering HA in some area - lots of ideas. Has a good friendship group but can clash with her peers when opinions differ. Will get very upset if she is told off. Mum is great, communicative and understanding.</t>
  </si>
  <si>
    <t>Verbally strong but can be MA and HA - not consistent, tri-lingual and ok in all.</t>
  </si>
  <si>
    <t>MA-HA Bold friendly, leader roles, competitive + loves to perform; 3 languages at home: Eng-Ch-German</t>
  </si>
  <si>
    <t>Very motivated and enthusiastic about everything. A very popular friend in the class.</t>
  </si>
  <si>
    <t>HA- Super outgoing, confident, spearky little girl. Great language and attitude. A pleasure to teach and have some banter with!</t>
  </si>
  <si>
    <t>HA- creative and confident girl, might needs some reminder to share and to take turns. please see me</t>
  </si>
  <si>
    <t>has good language and loves the role play area, particularly being a princess. Mum has been in Shanghai for almost a month now as she is giving birth to a baby boy. Jolynn is with her Dad and Grandma at the moment and will join Mum in Shanghai soon.</t>
  </si>
  <si>
    <t>113900992550</t>
  </si>
  <si>
    <t>006786</t>
  </si>
  <si>
    <t>Maelys Kayla Ifetayo (Maelys)</t>
  </si>
  <si>
    <t>Grey</t>
  </si>
  <si>
    <t>Wants to be the best at her work and often is. A good behaviour example for the class and very mature.</t>
  </si>
  <si>
    <t>Kind, funny, hardworking, needs help with applying phonics knowledge, sporty, Involved, helpful parents, older sibling in y5 going to year 6</t>
  </si>
  <si>
    <t>Matter of fact, great ideas and knowledge, appliation of phonics is a weakness, otherwise higher ability.</t>
  </si>
  <si>
    <t>ha- Super sassy little girl with a great attitude towards learning. She is funny, tries hard and has made great progress this year. Very motivated to read and write. A delight to have in the class.</t>
  </si>
  <si>
    <t>HA - lovely girl. she likes helping other children and very confident in class</t>
  </si>
  <si>
    <t>111440837796</t>
  </si>
  <si>
    <t>007823</t>
  </si>
  <si>
    <t>MOULICK</t>
  </si>
  <si>
    <t>Ruhaani</t>
  </si>
  <si>
    <t>Hardworker, definitely struggles with spelling and reading but making progress. Works hard and behaves well.</t>
  </si>
  <si>
    <t>Lovely child. See me.</t>
  </si>
  <si>
    <t>Very sweet girl. Has shown great progress this year but still requires a lot of support. Reading and writing have improved a great deal. Maths is progressing steadily. Can be quiet during class discussions.</t>
  </si>
  <si>
    <t>967958367570</t>
  </si>
  <si>
    <t>006000</t>
  </si>
  <si>
    <t>Phuoc Bao Uyen (Mia)</t>
  </si>
  <si>
    <t>Left EAL due to timeouts, has started SALT. A very nice student who is shy and doesnt enjoy speaking up in class. Kind and friendly.</t>
  </si>
  <si>
    <t>Lots of processing barriers. LS involved. See me.</t>
  </si>
  <si>
    <t>LA and EAL struggles to retain concept and English. Not very motivated by learning but this has improved slightly.</t>
  </si>
  <si>
    <t>LA- found this year hard. Likes to play with Thien My. Starting ti play with other girls in the class. Sometimes struggles with understanding in Maths. Pink group for phonics Book- Red</t>
  </si>
  <si>
    <t>LA/MA- has grown in confidence and supports Thien My with English!</t>
  </si>
  <si>
    <t>LA.Sensible and quiet. Best friends with Millie. Flagged for EAL</t>
  </si>
  <si>
    <t>shy to begin with but friendly; can be quiet when in a crowd she is not used to</t>
  </si>
  <si>
    <t>080722064022</t>
  </si>
  <si>
    <t>007433</t>
  </si>
  <si>
    <t>YuJin</t>
  </si>
  <si>
    <t>Very academic but can also have lots of fun with it. Developing resilience with making mistakes or not achieving what she hopes for. Lovely student. She is smart and enjoys sharing about her culture. Brilliant singer.</t>
  </si>
  <si>
    <t>Confident, resilient and a great leader, very engaged with learning and always wants to try her best!</t>
  </si>
  <si>
    <t>Lovely girl, very kind. Works well and tries her best. Can be quite emotional when things don't go her way. Struggles to build friendships, needs a caring friend. Mum very supportive, class parent rep.</t>
  </si>
  <si>
    <t>New to BIS this year. Kind, creative, works hard. Can be a bit of a loner, but doesnt like to be alone!</t>
  </si>
  <si>
    <t>114401852150</t>
  </si>
  <si>
    <t>008453</t>
  </si>
  <si>
    <t>Muhammad</t>
  </si>
  <si>
    <t>Muslim Diet: no meat, beef, pork or chicken</t>
  </si>
  <si>
    <t>Confident and comes across as very mature. He loves reading and is often in the library. He has done a great job at making new friends this year.</t>
  </si>
  <si>
    <t>Confident, responsible and does love to share with the teacher. He has a lot of integrity but can be constant with wanting to share his knowledge. Has had some friendship issues with some of the boys in the class where he has felt excluded.</t>
  </si>
  <si>
    <t>133158620632</t>
  </si>
  <si>
    <t>007263</t>
  </si>
  <si>
    <t>ROWELL</t>
  </si>
  <si>
    <t>Thomas Robert (Tom)</t>
  </si>
  <si>
    <t>Yellow</t>
  </si>
  <si>
    <t>Green</t>
  </si>
  <si>
    <t>Confident and friendly. LA-MA English and Maths. Loves sports and is part of loads of clubs.</t>
  </si>
  <si>
    <t>Willing writer now but handwriting an issue - check re eyesight again - works well but could be challenged more</t>
  </si>
  <si>
    <t>Writing is an onoing issue. Is capable and has potential. See me regarding behaviour issues.</t>
  </si>
  <si>
    <t>Didn't engage at all during VL, has made huge progress since being back at school. Really struggles with writing and fine motor skills but he's enthusiastic and tries his best.</t>
  </si>
  <si>
    <t>LA- lack of engagement at home and school. Fine motor skills poor. Is a kind friend to Ismael.</t>
  </si>
  <si>
    <t>MA - Arrived after Christmas. Settled in well no problem. Good languauge skills just needs encouragement to speak louder. prefers to play with small groups children. Fine motor and gross - all good. Lovely parents. Has an older brother. Unfortunately, they weren't able to come back once school opened again after lockdown. Had a chat with mum via online PTSC and said they will come back but just uncertain when.</t>
  </si>
  <si>
    <t>122098619057</t>
  </si>
  <si>
    <t>006034</t>
  </si>
  <si>
    <t>Viet Hy (Hagan)</t>
  </si>
  <si>
    <t>Quiet but friendly. Needs some support to get started with his work. Is making progress with his attention to learning. Please see CPOMS regarding behaviour.</t>
  </si>
  <si>
    <t>Hilarious child. Capable, but always tired!</t>
  </si>
  <si>
    <t>Lovely lad, will try hard when focused. Struggles to get his writing on the page but has got some creative ideas. Needs an encouraging push to get started.</t>
  </si>
  <si>
    <t>L/A M/ALovely boy, tries hard in class, masisve improvement in effort this year.</t>
  </si>
  <si>
    <t>LA- struggles to engage in lessons. Can blend cvc words. Likes to compain about his friends. very disengaged with VSE.</t>
  </si>
  <si>
    <t>MA.Sensible &amp; active in class. Language has gone down after 16 weeks of VL but still uses sentences to communicate. A good kid. Friends with DiO, Roman, Clinton</t>
  </si>
  <si>
    <t>Loves superheroes, especially Spiderman, and incorporates this interest into his play. Enjoys physical activity and constructing.</t>
  </si>
  <si>
    <t>160131882437</t>
  </si>
  <si>
    <t>008701</t>
  </si>
  <si>
    <t>EDWARDS</t>
  </si>
  <si>
    <t>Emmeline Vera Hope (Emme)</t>
  </si>
  <si>
    <t>TWIN / Uk Primary school TF / teacher parents</t>
  </si>
  <si>
    <t>Diet: No Pork</t>
  </si>
  <si>
    <t>Very academic. Has a genuine love of learning and always puts 100% effort into her work. Has made good friendships this year. She is funny and likes crafting.</t>
  </si>
  <si>
    <t>Superstar! Wonderful child. Works hard all the time</t>
  </si>
  <si>
    <t>171128153786</t>
  </si>
  <si>
    <t>008464</t>
  </si>
  <si>
    <t>Eloise Michelle (Eloise)</t>
  </si>
  <si>
    <t>speech therapy noted in 2022 and on Medical record</t>
  </si>
  <si>
    <t>Yes see admission comment</t>
  </si>
  <si>
    <t>Really friendly and kind. New last year, is still catching up with her studies but really loves learning. Has developed her confidence a lot this year.</t>
  </si>
  <si>
    <t>Lovely! New this year, settled in well. Can have anxiety about swimming but always swims</t>
  </si>
  <si>
    <t>564463591991</t>
  </si>
  <si>
    <t>006017</t>
  </si>
  <si>
    <t>Chloe Anh</t>
  </si>
  <si>
    <t>Dad is supportive secondary school teacher. Lovely student and confident speaker. Responds well to feedback and just needs reminding at times of her capability.</t>
  </si>
  <si>
    <t>kind, enthusiastic, HA, lovely girl</t>
  </si>
  <si>
    <t>Fabulous student, always contributes to group discussions! Can be a bit chatty. Dad teaches in secondary.</t>
  </si>
  <si>
    <t>Sweet and funny personality. Delightful to have in the class. Switched on and good sense of humour. Popular friend. Can be chatty at the wrong times. Works hard and perserveres but will need support at times. Good at seeking out resources like sound mats to help herself. MA</t>
  </si>
  <si>
    <t>MA - Such fun, you'll love her. Dad works at secondary. Is a very popular friend in class. Secure with Set1 and some of set 2 (1/3)</t>
  </si>
  <si>
    <t>MA/HA - Lovely, friendly, helpful, lots of fun. Dad works in Secondary. Very supportive parents. New baby due over the summer.</t>
  </si>
  <si>
    <t>very lovely girl and family</t>
  </si>
  <si>
    <t>150616466272</t>
  </si>
  <si>
    <t>008839</t>
  </si>
  <si>
    <t>MISHRA</t>
  </si>
  <si>
    <t>Asmi</t>
  </si>
  <si>
    <t>Joined BIS this year. Has been home schooled since Grade 1, she settled in straigh away. Lovely attititude, kind girl - a real model student. Supportive parents too.</t>
  </si>
  <si>
    <t>105719959893</t>
  </si>
  <si>
    <t>008796</t>
  </si>
  <si>
    <t>Nam Phong (Peter)</t>
  </si>
  <si>
    <t>AIS switcher, sibling in 5M TRAN Candy</t>
  </si>
  <si>
    <t>Hard working and a loittle quiet.</t>
  </si>
  <si>
    <t>New, silly and wonderful! Works hard. Friendly.</t>
  </si>
  <si>
    <t>150220449627</t>
  </si>
  <si>
    <t>008997</t>
  </si>
  <si>
    <t>Tien Khoa (Vivo)</t>
  </si>
  <si>
    <t>New starter has done well but needs to be kept on task and pushed to do his best work. Can be apathetic.</t>
  </si>
  <si>
    <t>115458762479</t>
  </si>
  <si>
    <t>009156</t>
  </si>
  <si>
    <t>Nguyen Nhat Minh (Nhat Minh)</t>
  </si>
  <si>
    <t>Great kid. Can be a little chatty and distracted but doing much better.</t>
  </si>
  <si>
    <t>154525120858</t>
  </si>
  <si>
    <t>009221</t>
  </si>
  <si>
    <t>ZHANG</t>
  </si>
  <si>
    <t>Congrui (Yang Yang)</t>
  </si>
  <si>
    <t>Shrewsbury Int School BKK - City campus</t>
  </si>
  <si>
    <t>DSL connect - see Chris</t>
  </si>
  <si>
    <t>Still learning how to be a student at BIS and has had disruptive schooling in previous years. Has potential to do well.</t>
  </si>
  <si>
    <t>142256889965</t>
  </si>
  <si>
    <t>007505</t>
  </si>
  <si>
    <t>Nguyen Gia Khang (Erik)</t>
  </si>
  <si>
    <t>sibling Chanel</t>
  </si>
  <si>
    <t>Quiet boy, rarely speaks, likes chess</t>
  </si>
  <si>
    <t>Can be slow with tasks but does try his absolute best in everything. Loves Maths and loves completing challenges. Responsible and very well behaved.</t>
  </si>
  <si>
    <t>Finds self-directed time a challenge. Relies on Tien and sometimes finds it difficult when he is not in school. They have been put in different classes because of this. Has made a lot of progress but since moving from T2 to T3, his writing has slightly dipped. Loves sport.</t>
  </si>
  <si>
    <t>Erik joined at the start of Year 1. We were online and he had no idea what was going on due to EAL. This put him behind, hoever, he has work amazingly since his release and has managed to climb through the phonics colours and is all round awesome. sometimes a bit slow in group settings as he relies on others.</t>
  </si>
  <si>
    <t>923105648213</t>
  </si>
  <si>
    <t>006583</t>
  </si>
  <si>
    <t>YAN</t>
  </si>
  <si>
    <t>Zekai</t>
  </si>
  <si>
    <t>Comp</t>
  </si>
  <si>
    <t>Lovely boy, swimmer, musician, mathematician</t>
  </si>
  <si>
    <t>High achiever, tries to engage others, enjoyed being a young interpreter and just enjoys a joke and a good time!</t>
  </si>
  <si>
    <t>Model student. High-achiever - creative. Loves maths and to be challenged. I'd love to teach him again!</t>
  </si>
  <si>
    <t>Good fun and a kind friend, gets on with everyone.</t>
  </si>
  <si>
    <t>MA/HA - Confident speaker, can speak Chinese, loves building and climbing, secure set 2.</t>
  </si>
  <si>
    <t>100219877963</t>
  </si>
  <si>
    <t>008235</t>
  </si>
  <si>
    <t>ZHAO</t>
  </si>
  <si>
    <t>Li-Kai (Benjamin)</t>
  </si>
  <si>
    <t>Sibling Sophia in F3</t>
  </si>
  <si>
    <t>Nice boy, good mathematician, swimmer, occasionally can be lively</t>
  </si>
  <si>
    <t>More focused, Check LS for spelling/reading but very able. Maths gets support initially to understand concepts</t>
  </si>
  <si>
    <t>Returned to BIS after missing whole of Y1. Very suportive parents. Benjamin is very energetic, pushes boundaries and needs reminding of respecting personal space and using kind hands. Has been receiving ongoing interevntion for comprehension, reading and phonics this year. Stronger in Maths.</t>
  </si>
  <si>
    <t>135818054192</t>
  </si>
  <si>
    <t>007855</t>
  </si>
  <si>
    <t>CHAN</t>
  </si>
  <si>
    <t>Noah Zi Kiu (Noah)</t>
  </si>
  <si>
    <t>copenhagen Int school - IB / immunization docs in shipping</t>
  </si>
  <si>
    <t>No (on applcation - physical pending)</t>
  </si>
  <si>
    <t>Red</t>
  </si>
  <si>
    <t>Excitable, energetic, enthusiastic but lovely</t>
  </si>
  <si>
    <t>Lots of knowledge, wants to share - can still interupt but more aware and worked on it. Needs to be encouraed to apply and share ideas in writing.</t>
  </si>
  <si>
    <t>Smart LA; low-level behaviour concerns in + beyond class throughout the year; LS for social group/games; parents mostly only available via online calls</t>
  </si>
  <si>
    <t>Chatty chap, working on filtering his comments, when calm great ideas and effort.</t>
  </si>
  <si>
    <t>Class 5I: Andy James</t>
  </si>
  <si>
    <t>529701413602</t>
  </si>
  <si>
    <t>006964</t>
  </si>
  <si>
    <t>Ping-Han (Ping-Han)</t>
  </si>
  <si>
    <t>Pink</t>
  </si>
  <si>
    <t>Good. Loves reading. Needs refocusing a lot but not really due to poor behaviour, just very lively and chatty sometimes. Can be a little lazy with his work. Really wants to fit in with the 'cool kids' and tries very hard to impress them. Can be a little sensitive because of this. Mum is supportive.</t>
  </si>
  <si>
    <t>Fabulous - Science, IPC, ICT, Maths. English needs a lot of refocusing. Mum has come in for several meetings regarding behaviour - she has participated in parenting workshops. Twin brother. Fantastic to teach, but needs monitoring.</t>
  </si>
  <si>
    <t>Quirky and full of beans! Emotionally very immature but alot of progress this year e.g. no tears, no running out the classroom. He is capable but extremely reliant so will ask you what to do for anything but can figure it out for himself (so don't be tempted to answer straight away!). Main next steps is calm sitting and managing excitement to ensure it doesn't disrupt learning. Lovely an cheeky. Twin Ping-Hua/</t>
  </si>
  <si>
    <t>Missed the most school of all the class, parents kept him off for months. As a result emotionally, he is more along the lines of an F3. Can let others walk all over him and then goes home to tell mum. He is however, very quircky and funny and creates great imaginative pieces of work.</t>
  </si>
  <si>
    <t>LA - Very energetic and enthusiastic about life! Speaks a mile a minute. Twin brother Hua. Mum and Dad very involved. Secure with set 1 and just beginning to read books with short phonetically decodable sentences. Needs some support to maintain focus but he is capable. Made great progress developing relationships and disagreeing with friends more constructively.</t>
  </si>
  <si>
    <t>110052592259</t>
  </si>
  <si>
    <t>008529</t>
  </si>
  <si>
    <t>SON</t>
  </si>
  <si>
    <t>MinJun(Jayden)</t>
  </si>
  <si>
    <t>Good, MA bordering on HA in some areas. Mum is supportive. He really wants to fit in with the 'cool kids' so can try to impress them with silly comments or jokes.</t>
  </si>
  <si>
    <t>Very bright and able. Has had some anxiety and ticks since moving from Myanmar, but mum seems less anxious now. LS monitoring.</t>
  </si>
  <si>
    <t>625854148559</t>
  </si>
  <si>
    <t>006845</t>
  </si>
  <si>
    <t>Anh Duy (Anh)</t>
  </si>
  <si>
    <t>Orange</t>
  </si>
  <si>
    <t>A nice kid, never involved in anyone's drama. A bit of a daydreamer and says whatever is on his mind so needs reminders to focus/engage.</t>
  </si>
  <si>
    <t>Can be silly and tries to distract others. Needs reminders from adults to focus on task. Has lots of ability. Great support from home.</t>
  </si>
  <si>
    <t>Lovely child, really struggles to listen and maintain focus in a group setting. Habit of picking things from the floor and playing with them but not able to listen at the same time. Not obvious but able mathmatician. Has fun ideas but can find it hard to get this on paper with the same flair.</t>
  </si>
  <si>
    <t>Very sweet, gets super excited and uses frequency that makes dogs howl. He tries very hard, has older brothers and a very supportive Mum.</t>
  </si>
  <si>
    <t>MA/HA - Confident speaker, learnt scripts/rules, EAL, freezes when social problems occur-hard to process, interacts with other children better now, doesn't eat much-will always choose blue-been working on this, secure set 1 and some set 2.</t>
  </si>
  <si>
    <t>LA- (New in Term 2)V.picky eater. Will not eat lunch. Mum packing snacks for him to eat afterwards. Does eat some fruit. Speech a bit mixed up, cannot always tell what he is saying. Needs to develop. No friendships in class yet.</t>
  </si>
  <si>
    <t>172045998469</t>
  </si>
  <si>
    <t>008520</t>
  </si>
  <si>
    <t>Olivia Grace (Olivia)</t>
  </si>
  <si>
    <t>Lovely. Needs support with maths and spelling, but has made good progress. Good friends with Isla, Aria, Bao Tran and Yoyo, but has others outside of class as well. Parents are very supportive.</t>
  </si>
  <si>
    <t>New to BIS 23/24. Has made great progress with reading and phonics this year. Can distract others. Speak to Maria regarding friendships.</t>
  </si>
  <si>
    <t>085005534214</t>
  </si>
  <si>
    <t>008014</t>
  </si>
  <si>
    <t>MURUGAVEL</t>
  </si>
  <si>
    <t>Mithra</t>
  </si>
  <si>
    <t>Sibling in Y7 Ashvath</t>
  </si>
  <si>
    <t>Mithra cannot take Beef or Pork Or Raw fish</t>
  </si>
  <si>
    <t>Model student. Works hard and sets an example of excellence for the others. Gifted.</t>
  </si>
  <si>
    <t>Delightful. Made good progress this year. Becoming more independent.</t>
  </si>
  <si>
    <t>New to BIS this year. Fabulous student! Really kind and a hard woker.</t>
  </si>
  <si>
    <t>101337202698</t>
  </si>
  <si>
    <t>009176</t>
  </si>
  <si>
    <t>KHATTAK</t>
  </si>
  <si>
    <t>Beenish</t>
  </si>
  <si>
    <t>Joined at Christmas, settled in immediately. She has been to lots of international schools and is very smart. Struggled with writing but improved a lot. Kind, funny and popular.</t>
  </si>
  <si>
    <t>114702068690</t>
  </si>
  <si>
    <t>007758</t>
  </si>
  <si>
    <t>Xuan Nhan (Nethan)</t>
  </si>
  <si>
    <t>pink</t>
  </si>
  <si>
    <t>1A</t>
  </si>
  <si>
    <t>Still developing his confidence with speaking English in class. He is T3 EAL, but will hopefully come off next year. Has made significant progress with motivation and readiness this year. He likes art and being creative and is funny.</t>
  </si>
  <si>
    <t>Has gotten more confident but still reluctant with work, avoids tasks and does not seek help. Can have lovely moments (he mended our stuffed crocodile) but someone to watch.</t>
  </si>
  <si>
    <t>Reluctant speaker, very shy but confident, energetic when permitted to speak in home lanagauge. Supportive friendship with Cali. Quick to say 'I don't know', but given time and prompts knows more than he can let on. Can need prompts to deomstrate active listening and focus on tasks. Very creative. Consistently late for school. Parents are difficult to contact.</t>
  </si>
  <si>
    <t>Sweet boy. VERY limited English. Started with zero and now has some simple, single word vocab. Understanding is coming along and he follows instructions well. Doesn't like to talk, really needs to. Vocal in VN. Very attached to Sushi. Seems like a bright boy but struggles to access. Confident with maths once he has neccessary vocab for the topic. Creative, loves colouring and constructing. Parents have no English.</t>
  </si>
  <si>
    <t>104241792097</t>
  </si>
  <si>
    <t>007744</t>
  </si>
  <si>
    <t>CAO</t>
  </si>
  <si>
    <t>Kim Anh (Anna)</t>
  </si>
  <si>
    <t>Great sense of humour, incrdibly friendy. Works hard and is eager to talk with staff.</t>
  </si>
  <si>
    <t>Sweet, enthusiastic, has had some friendship group issues. MA</t>
  </si>
  <si>
    <t>New to BIS this year. Absoloutely delightful, fun, caring (affectionate) and eagre to please. Gives 100% to everything. Keen to asnwer questions and share learning and understanding. Settled into new class tremendously.</t>
  </si>
  <si>
    <t>229640236352</t>
  </si>
  <si>
    <t>006042</t>
  </si>
  <si>
    <t>Ngoc Thien (Mateo)</t>
  </si>
  <si>
    <t>full days from term 2</t>
  </si>
  <si>
    <t>Often distracts himself and pthers. When focused on a task can do brilliant things, and is very focused on things he has an interest in. Good sense of humour but lets himself down at times.</t>
  </si>
  <si>
    <t>When focused and interested - fantastic, but silly choices when distracted and needs reminders about appropriate language, behaviour. Was LS not needed anymore.</t>
  </si>
  <si>
    <t>Cheeky with the most lovely smile and perfect manners! Will love to talk to you in the morning and tell you his stories. Loves helping others and such a kind friend now. Can have behavioural difficulties if he becomes frustrated or angry. Real struggle with focu. LS has been involved but he scored average or above. Potential learned behaviour or nodding along to 'show' listening, but no engagement in learning conversations. Parents have been regularly involved with his lack of progress in learning and moving from T3 in EAL due to focus since F3. See Maria for more info as she was his F3 teacher and has been very involved wit hthe family since.</t>
  </si>
  <si>
    <t>Difficult. He can be likable, but struggles to listen and engage, hard to motivate. Lots of parent meetings.</t>
  </si>
  <si>
    <t>LA- Lack fo engagement at school and at home. Struggles to concentrate in lessons. Let's chat!</t>
  </si>
  <si>
    <t>LA.Loves school so much and he is such a happy boy! He's okay during CIL but will need lots of support during carpet time (attention span/focus) I can discuss this with you in detail</t>
  </si>
  <si>
    <t>needs a reminder during circle time as he is easily distracted. Mateo rides the bus in the morning and after school. That means he is dropped off in the classroom at 8am-ish. a TA always holds his hand during bus times as he tends to run and play. please see teacher.</t>
  </si>
  <si>
    <t>450014605966</t>
  </si>
  <si>
    <t>006365</t>
  </si>
  <si>
    <t>Le Diep Ngan (Misu)</t>
  </si>
  <si>
    <t>sibling in F3V</t>
  </si>
  <si>
    <t>Quiet girl but works hard. Gets on well with her peers, just needs to make sure she focuses on spelling more.</t>
  </si>
  <si>
    <t>Lovely girl, but can be quiet. She has really grown in confidence, academically and socially. Very good friends with Juanna. Lives with gran, rarely see or hear from parents.</t>
  </si>
  <si>
    <t>Really grown in confidence this year. Bright and capable, stronger in maths. Writing needs improvement</t>
  </si>
  <si>
    <t>Very quiet, didn't enagage much during VL. Lives iwth Grandma, Mum and Dad live in countryside. Beginning to form more friendships. Happy to play alone. Very creative.</t>
  </si>
  <si>
    <t>MA/HA - Lovely. Secure set 1 and some of set 2( 1/3). Misu has an older sister and a younger brother in school. Shy with new people at first, but is very confident with her friends. Enjoys additional responsibilities</t>
  </si>
  <si>
    <t>HA - Lovely girl. Quite shy. Has formed good relationships this year but often prefers to be alone. Good English. Very good fine motor skills.</t>
  </si>
  <si>
    <t>Shy personality but will warm up eventually. Great level of English and often talks about her big sister in Yr1. Will amaze you during circle time and is very caring towards her friends. Loves responsibility.</t>
  </si>
  <si>
    <t>082523178679</t>
  </si>
  <si>
    <t>009243</t>
  </si>
  <si>
    <t>An Nhien (Annie)</t>
  </si>
  <si>
    <t>Saigon Star Intl School switcher</t>
  </si>
  <si>
    <t>Joined from Saigon Star today. HA student, incrdibly caring, particularly of Noah, who is LS and came from the same school. Reliable and is pro-active in seeking help when stuck.</t>
  </si>
  <si>
    <t>084036859589</t>
  </si>
  <si>
    <t>009302</t>
  </si>
  <si>
    <t>ANDERSON</t>
  </si>
  <si>
    <t>James Noah Hoang Nam</t>
  </si>
  <si>
    <t>LS, refer to his learner profile. Good to be proactive with Dad to keep him updated with goings on/concerns in school. Can be restless and needs routine. Responds to feedback if delivered clearly. Needs direct explanations if he makes the wrong choices.</t>
  </si>
  <si>
    <t>140426647772</t>
  </si>
  <si>
    <t>007970</t>
  </si>
  <si>
    <t>Olivia Ly (Olivia)</t>
  </si>
  <si>
    <t>Lovely girl willing to work hard.</t>
  </si>
  <si>
    <t>Bookworm - popular, friendly and an all rounder</t>
  </si>
  <si>
    <t>Y2 Mini council president. Never stops talking but is a real spark in the class. Will be missed!</t>
  </si>
  <si>
    <t>160200360012</t>
  </si>
  <si>
    <t>008700</t>
  </si>
  <si>
    <t>Iris Ophelia Zephyr (Iris)</t>
  </si>
  <si>
    <t>Dietary: No Pork</t>
  </si>
  <si>
    <t>Keen and lovely student listens and wants to please.</t>
  </si>
  <si>
    <t>Staff child. New to BIS 23/24. Enthusiastic, engaged and high achiever. A delight to teach! Has a great reading voice.</t>
  </si>
  <si>
    <t>702672250333</t>
  </si>
  <si>
    <t>006003</t>
  </si>
  <si>
    <t>HUR</t>
  </si>
  <si>
    <t>Dan</t>
  </si>
  <si>
    <t>Quiet studious girl, unassuming</t>
  </si>
  <si>
    <t>lovely, HA, friendly,</t>
  </si>
  <si>
    <t>Takes a little while to warm up to new people but once she does she is great fun and a good learner.</t>
  </si>
  <si>
    <t>HA- quiet girl but growing in confidence. Blue group for phonics</t>
  </si>
  <si>
    <t>MA - Quiet, helpful, needs to be more assertive, secure set 1 and some set 2.</t>
  </si>
  <si>
    <t xml:space="preserve">LA/MA- V quiet and cannot hear when she is feeling particularly quiet. Friendships with the girls, loves to draw. Sister of Won (current F3H)
</t>
  </si>
  <si>
    <t>Very shy and needs a lot of help in willingly exploring various areas in the classroom. Mum has many concerns but she has been lovely with me this year. She is Won's (currently F2I) sister. has come out of her shell this year.</t>
  </si>
  <si>
    <t>413743791281</t>
  </si>
  <si>
    <t>006246</t>
  </si>
  <si>
    <t>Yu-Chieh (Vianna)</t>
  </si>
  <si>
    <t>Lovely girl, studious, bubbly cheerful character</t>
  </si>
  <si>
    <t>Kind, outgoing, lovely girl HA</t>
  </si>
  <si>
    <t>MA Bright social + friendly, totally lovely, gymnast</t>
  </si>
  <si>
    <t>She is the mother of the class. Always looking out for what others are doing (good or bad). High ability but not bostful about it.</t>
  </si>
  <si>
    <t>MA - Delightful and happy.</t>
  </si>
  <si>
    <t>HA - very mature girl and speak so confidently. She always feels responsible for YuHeng - would translate everything for him, help him with almost everything.</t>
  </si>
  <si>
    <t>Very social and loves playing with everyone. has good EN language and is very clever. You will adore her!</t>
  </si>
  <si>
    <t>143411267534</t>
  </si>
  <si>
    <t>007290</t>
  </si>
  <si>
    <t>Alyssa</t>
  </si>
  <si>
    <t>sibling</t>
  </si>
  <si>
    <t>Lovely studious girl, very careful but slow, quiet, great potential</t>
  </si>
  <si>
    <t>HA student, polite and friendly.</t>
  </si>
  <si>
    <t>Quite quiet but comes out of her shell with some relationship building. Lovely though! MA sometimes needing a bit more support but she tries. She has developed a habit of a baby voice but responds to smiley 'can y9u speak to me in your beautiful grown up voice?'. Lovely child?</t>
  </si>
  <si>
    <t>Quiet and thiughtful, happy on her own, works at her own pace. Application of phonics is a weakness</t>
  </si>
  <si>
    <t>MA- Returned to BIS in Term 2 after leaving due to covid. Also quiet but has a good understanding of english. Tries her best. Lacks confidence.</t>
  </si>
  <si>
    <t>MA- very shy and responds more during 1:1 sessions. did not go back in term 3.</t>
  </si>
  <si>
    <t>145544242778</t>
  </si>
  <si>
    <t>007041</t>
  </si>
  <si>
    <t>My Linh (My Linh)</t>
  </si>
  <si>
    <t>Special case requested Maria's class</t>
  </si>
  <si>
    <t>gold</t>
  </si>
  <si>
    <t>L&amp;L</t>
  </si>
  <si>
    <t>High achiever, amazing girl</t>
  </si>
  <si>
    <t>Very HA, engaged and fun. Pls see me re some friendship issues</t>
  </si>
  <si>
    <t>HA in Eng+Maths; fun, social, independent</t>
  </si>
  <si>
    <t>Super dupper lovely jubbly. Kind, creative and patient. If you don't like her, send her back to me, I'll take her.</t>
  </si>
  <si>
    <t>HA (Knows set 2 sounds. BB Pink high) New to BIS this year. Lovely, kind girl. Needs to develop deeper friendships. Ready for more formal learning. Mum speaks very good English and is a very engaged parent. Has asked a lot of questions but is very supportive. Dad no English. Older brother gpoing into Y6. Good engagment with VS.</t>
  </si>
  <si>
    <t>134425711479</t>
  </si>
  <si>
    <t>009355</t>
  </si>
  <si>
    <t>Junyeong</t>
  </si>
  <si>
    <t>northbridge Int'l school, cambodia (NAE), sibling did not get in to BIS as Year10</t>
  </si>
  <si>
    <t>151449854906</t>
  </si>
  <si>
    <t>009443</t>
  </si>
  <si>
    <t>Minkyo (Max)</t>
  </si>
  <si>
    <t xml:space="preserve">ISCHCM 2022 </t>
  </si>
  <si>
    <t>135043696988</t>
  </si>
  <si>
    <t>009510</t>
  </si>
  <si>
    <t>LIMGENCO</t>
  </si>
  <si>
    <t>Sofia Alessa Cabangbang (Sofia)</t>
  </si>
  <si>
    <t>moving from Belgium, Intelligence diagnosed, sibling joining Y7 25/26</t>
  </si>
  <si>
    <t xml:space="preserve">	Allergic Rhinitis, Pollen - symptoms - colds, sore throat, sneezing</t>
  </si>
  <si>
    <t>114751425933</t>
  </si>
  <si>
    <t>009542</t>
  </si>
  <si>
    <t>GILIS</t>
  </si>
  <si>
    <t>Lena Victoria (Lena)</t>
  </si>
  <si>
    <t>Moving from Madrid and her brother is enrolled in Secondary</t>
  </si>
  <si>
    <t>009579</t>
  </si>
  <si>
    <t>MUKHERJEE</t>
  </si>
  <si>
    <t>Dimeera</t>
  </si>
  <si>
    <t>Very lively and chatty girl, moved from India</t>
  </si>
  <si>
    <t>Class 5S: Jordan Skinner</t>
  </si>
  <si>
    <t>935055975934</t>
  </si>
  <si>
    <t>006657</t>
  </si>
  <si>
    <t>VAGANAY NGUYEN</t>
  </si>
  <si>
    <t>Enzo</t>
  </si>
  <si>
    <t>Staff Child - LA Very polite and friendly. He is under observation by LS and also currently has EAL support. He has been on EAL for some time and both myself and Nici think there is something else hindering his progress. He struggles with reading, writng and maths. 80's in GL. Can have good general knowledge of factual information related to animals.</t>
  </si>
  <si>
    <t>Definitely means well and is very sweet. Struggles academcially and will need support with tasks. Struggles with expressing himself clearly - will say some very random stuff.</t>
  </si>
  <si>
    <t>LS support see Claire. Has a good general vocabulary but struggles to put this onto the page. Can explain his ideas very well.</t>
  </si>
  <si>
    <t>Enzo speaks 3 languages, this has cassed a little confusion at times. However, with patience he has one of the best imaginations you could ask for. He works increadibly hard, but almost never asks for help, so sometimes ploughs on in the wrong direction. He might switch off if you critique his work.</t>
  </si>
  <si>
    <t>LA - Love him, so charasmatic. Made massive progress with relationships and self help skills. Has been working with Helen LS for motor skills and also phonics. Not retained set 1, but beginning to blend cvc (early stages). Struggles to sit and focus for carpet /story times, needs teacher support. Dad works at secondary, very involved and supportive. Enzo speaks french, vietnamese and english.</t>
  </si>
  <si>
    <t>LA – Has so much energy! Struggles to sit still and focus during carpet times. May need LS in future (ADHD?). Good fun and very sweet. Can get aggressive but is learning to use words rather than his hands when upset. Just starting to speak English – prefers French. Dad is a TA in secondary – very supportive.</t>
  </si>
  <si>
    <t>122039337093</t>
  </si>
  <si>
    <t>007461</t>
  </si>
  <si>
    <t>Long Do Nam (Long)</t>
  </si>
  <si>
    <t>MA but could be HA. Bright boy with much academic potential. Behaviour and focus have been an issue for him this year. He has been in trouble multiple times for poor behaviour on the school bus and must sit near the camera. * Please monitor his fidgeting and restless legs which could be a sign of ADHD.</t>
  </si>
  <si>
    <t>When focused can be real model student. Can test boundaries but with some one on one chats he responds well. Good academically but has the potential to be great - needs push!</t>
  </si>
  <si>
    <t>Without firm boundaries, behaviour dips. Often problems on the bus without the consistency of behaviour management. Has responded very well to me - worth a chat about.</t>
  </si>
  <si>
    <t>New to school this year, settled in really well and picking up new learning and vocab with ease.</t>
  </si>
  <si>
    <t>151731721061</t>
  </si>
  <si>
    <t>008461</t>
  </si>
  <si>
    <t>SeoOn (Kate)</t>
  </si>
  <si>
    <t>HA AKA 'Kate' is very hard-working and nice natured student. She fully involves herself in school life. She is a great mathmetician. Her reading is accurate but comprehension can be weatk. Likewise, her written work can lack detail.</t>
  </si>
  <si>
    <t>New this year and is a polite and thoughtful student. Loves her maths but does want to always finish first so means she can sometimes rush. Similar with English but she has come on very well since joining us in January 2024.</t>
  </si>
  <si>
    <t>121613111239</t>
  </si>
  <si>
    <t>007845</t>
  </si>
  <si>
    <t>Eric Minh Anh (Eric)</t>
  </si>
  <si>
    <t>Sibling NGUYEN Sophia Cat Tien 7M</t>
  </si>
  <si>
    <t>MA*ATTENDANCE HAS BEEN A ISSUE* Very lovely lad. Appears nervous and always wants to please. Have to regularly remind him to relax and not worry about things so much. He had 2 sessions with School Councillor relating to attachment issues with his mother (as did his mother). He was the only student who did not attend the Long Hai Res.</t>
  </si>
  <si>
    <t>Very sweet boy. Has lots of potential but is often late/absent and visibly tired.Kind and caring, can lack confidence sometimes</t>
  </si>
  <si>
    <t>Always late coming to school and being collected. Very happy child. Eager to answer questions but often looses his train of thought.</t>
  </si>
  <si>
    <t>New this year. Great kid! He is starting set one as he came from the USA but his progress is great. Knows all of set 1 and starting set 2. book red</t>
  </si>
  <si>
    <t>112058474207</t>
  </si>
  <si>
    <t>008967</t>
  </si>
  <si>
    <t>Pham Nhu Quynh (Quynh)</t>
  </si>
  <si>
    <t>MA Lovely girl. Nice friendships. She needs a bit more teacher reassurance than most kids. She exited EAL in T1. She gets the job done, but doesn't always fully comprehend the task due to her developing English. Her spelling is quite weak, hence her attending phonics sessions.</t>
  </si>
  <si>
    <t>Arrived May 24 - very quiet but her confidence is growing. Tier 3. She needs supory with spelling and to say aloud her writing before she writes. Still getting to know her but she seems great!</t>
  </si>
  <si>
    <t>195630129113</t>
  </si>
  <si>
    <t>006254</t>
  </si>
  <si>
    <t>Nha Thuyen (Heiley)</t>
  </si>
  <si>
    <t>HA Splendid girl with a calm and mature persona. She has a good sense of humour but you won't see it right away. Very able, great reader and all round academic student. Delightful to teach. She is very quiet and would benefit from developing confidence in projecting her voice.</t>
  </si>
  <si>
    <t>Excellent student with a thirst for knowledge. Shares great ideas with classmates. Has a small group of friends.</t>
  </si>
  <si>
    <t>Fantastic. Has come out of her shell alot the past few months. Talking more in class and sharing her creative ideas. Lovely member of the class.</t>
  </si>
  <si>
    <t>M/A-H/AGorgeous little girl, perseveres, kind, caring, reflective - a dream! :)</t>
  </si>
  <si>
    <t>HA - Friendly, helpful, secure set 2.</t>
  </si>
  <si>
    <t>MA/HA- Lovely girl. So creative, always draawing and making things. Freinds with the girls. Good speaker. Overall lovely girl.</t>
  </si>
  <si>
    <t>Very shy/little language in T1. Confidence and language have developed over the year. May be quiet beginning of the term.</t>
  </si>
  <si>
    <t>840997590287</t>
  </si>
  <si>
    <t>005999</t>
  </si>
  <si>
    <t>LIU</t>
  </si>
  <si>
    <t>Yu-Heng</t>
  </si>
  <si>
    <t>MA Delightful boy. Very quite voice and needs to develp ways to become more assertive. A very unassuming child who is friends with everyone and never gets into mischief. Middle ability and he has greatly improved spelling, writing and handwriting this year.</t>
  </si>
  <si>
    <t>Lovely student. In T2/T3, he has slowly started to make more friends and join in games. Needs lots of support and encouragement when working independently.</t>
  </si>
  <si>
    <t>Lovely but needs a lot of relationship building. He is emotionally immature and unsure of himself so doesn't throw himself into groups or playing like the others, which has led to parent concerns of him having no friends. Very low writing stamina so needs encouragement and reminding.</t>
  </si>
  <si>
    <t>Has done amazingly with EAL and has gained so much new language, but can be reluctant to use it in writing, sticking to simple words. Needs to be more sure of himself as he will get overlooked by his peers.</t>
  </si>
  <si>
    <t>LA - Very young will only be 5 in first week of term. Recieving SALT in chinese. Very positive. Great friends with Vianna.</t>
  </si>
  <si>
    <t>LA- one of the youngest in class. He was assessed by the SALT specialist but mum refused to continue with the programme. He badly needs support in this area and mum is aware. Relies so much from Vianna especially when he is unable to express himself clearly in English.</t>
  </si>
  <si>
    <t>started Term 3. has a sister in Year 2; very clever but shy; needs a lot of support in the pool, refuses to wear his swimming costume; good friends with Vianna</t>
  </si>
  <si>
    <t>104407997832</t>
  </si>
  <si>
    <t>008278</t>
  </si>
  <si>
    <t>Nguyen Khanh Nguyen (Khanh Nguyen)</t>
  </si>
  <si>
    <t>switcher from ISSP (since 2017)</t>
  </si>
  <si>
    <t>HA What a delight! She's a legend. Bright, very able at English. Upper core for maths. She gets fully involved in lessons. Fantasic sense of humor. She has a list of allergens. She copes very well with this and is highly supported at home with her condition. Her skin is very sore and red and she itches a lot. She needs gentle reminders not to itch or to have cream applied by Nurse Tam.</t>
  </si>
  <si>
    <t>Enthusiatic student who has achieved a lot this year. Great sense of humour. Maths - needs some extra instruction/explanation sometimes. Will not stop until she understands everything. Very supportive parents. Speak to Maria/Nurse Tam regarding severe allergies.</t>
  </si>
  <si>
    <t>Started mid-year. Great character - loves a joke. Has struggled in Maths and needs some support with this but keen to improve.</t>
  </si>
  <si>
    <t>104155661846</t>
  </si>
  <si>
    <t>008892</t>
  </si>
  <si>
    <t>Jin A</t>
  </si>
  <si>
    <t>TIER 3 EAL Very lovely and shows lots of potential. She has a great sense of humor when you get to know her better. She's works very hard and wil most likely fly once she's acquired more English. Not afraid to ask questions if she is unsure. Lovely attitude to learning.</t>
  </si>
  <si>
    <t>232164376495</t>
  </si>
  <si>
    <t>006200</t>
  </si>
  <si>
    <t>TANATERMCHAI</t>
  </si>
  <si>
    <t>Dinh Ha Vy (Millie)</t>
  </si>
  <si>
    <t>A delightful student. She struggles academically but tries her best. Loves to do jobs and be helpful, kind to everyone. Might need a bit of a boost in confidence for the academic expectations of Y5. Low scores in assessments. One to watch for possible LS. Millie wants you to know that she love flowers and travel.</t>
  </si>
  <si>
    <t>Struggles academically and can be quiet but is extremely caring and thoughtful of her friends. Needs guidance.</t>
  </si>
  <si>
    <t>Quiet in leraning situations but not on the playground. Has tried very hard this year but made slow progress. Been referred to LS and parents are aware of this.</t>
  </si>
  <si>
    <t>Sweet girl, but will do the minimum. Doens't often volunteer answers and not hugely motivated by learning.</t>
  </si>
  <si>
    <t>LA- delightful. Tries hard but struggles with learning. Lost confidence in the final term (before VSE). Cries before lunch and sometimes refuses to eat. I wasnt able to figure out the reason behind this. Dad supportive.</t>
  </si>
  <si>
    <t>MA Very lovely kid! Very affectionate, articulate, sensible. A bit cheeky at times but she's so caring and affectionate to other children. If someone needs comforting or a little hug, Millie is your go to. :)</t>
  </si>
  <si>
    <t>Very playful!</t>
  </si>
  <si>
    <t>543891447807</t>
  </si>
  <si>
    <t>006573</t>
  </si>
  <si>
    <t>Roman Duy</t>
  </si>
  <si>
    <t>Have high expectations for him in terms of behaviour and he will be fine. A capable student but can be a bit lazy. Has weeks where he is very responsible and mature and then a day when he goes off track. Loves football. Talented in STEAM projects and art. Roman wants you to know that He likes Real Madrid and has an older sister.</t>
  </si>
  <si>
    <t>Works very hard. Can sometimes be inappropriate</t>
  </si>
  <si>
    <t>Knows his own abilities. Will sometimes rush work and make silly mistakes. Excellent sense of humour.</t>
  </si>
  <si>
    <t>Absolute lad. All the cliches of a child that watches way too many action movies. Gets carried away with gun play and other 'boys' games. When he is focused, he is top notch inventive and creative though.</t>
  </si>
  <si>
    <t>MA/HA- loves ninjas and robots and junkmodelling. delightful but can get a little over excited and physical sometimes.</t>
  </si>
  <si>
    <t>MA. Quite a handful, very active but sensible during carpet and small group activities. Likes rough play. Good language</t>
  </si>
  <si>
    <t>113512074549</t>
  </si>
  <si>
    <t>008662</t>
  </si>
  <si>
    <t>MARTIN</t>
  </si>
  <si>
    <t>Tran Joanne (Jo)</t>
  </si>
  <si>
    <t>Staff child -gained a lot of confidence this year. Eager to please. Kind to everyone and hard working. Has a good relationship with Yeonseon. Jo wants you to know that she has ten cousins- 7 in England and 3 in Vietnam, She likes dogs but doesn’t have one.</t>
  </si>
  <si>
    <t>Absoute delight - tries very hard. Sensitive - Mike's daughter.</t>
  </si>
  <si>
    <t>154136349132</t>
  </si>
  <si>
    <t>009104</t>
  </si>
  <si>
    <t>Jesscia Khanh Chi (Jessica)</t>
  </si>
  <si>
    <t>Anne Hill Int school switcher / requesting VN lessons</t>
  </si>
  <si>
    <t>A staff child- dad works For NA. A lovely student, quiet in class but capable. Have high expectations for her and she will work hard. Jessica wants you to know that she likes gymnastics and loves capybaras.</t>
  </si>
  <si>
    <t>085710133829</t>
  </si>
  <si>
    <t>009240</t>
  </si>
  <si>
    <t>CORRADO</t>
  </si>
  <si>
    <t>Alessandro Hai (Aless)</t>
  </si>
  <si>
    <t>Loves a joke, happy at school and has an easy-going approach. Needs reminders to listen attentively and give eye contact. Well behaved. Aless would like you to know that he loves Inter Milan football team because that’s who his dad supports.</t>
  </si>
  <si>
    <t>091152159031</t>
  </si>
  <si>
    <t>009249</t>
  </si>
  <si>
    <t>Yoonseon</t>
  </si>
  <si>
    <t>New student in T3, EAL T1. She has made a lot of progress but sometimes gets overwhelmed and a bit teary. You will need to watch for this or ask Jo to alert you if she thinks Yoonseon is upset. She is a delightful student, eager to please, enjoys a laugh and tries her best. She is used to, and responds well to, Korean students translating for her when needed. She wants you to know that she likes art, especially drawing.</t>
  </si>
  <si>
    <t>115529960553</t>
  </si>
  <si>
    <t>009290</t>
  </si>
  <si>
    <t>Elisabeth Anh-Linh (Elisabeth)</t>
  </si>
  <si>
    <t>New in T3, a great student. Always in the library or reading a book. Eager to please. Good contributions to class discussions, mature. Will fly next year. Work/Art/presentation can be messy. She would like you to know she likes reading and gymnastics.</t>
  </si>
  <si>
    <t>164646155636</t>
  </si>
  <si>
    <t>008788</t>
  </si>
  <si>
    <t>Tri Dung (Bryan)</t>
  </si>
  <si>
    <t>AIS switcher (joined Jan 2022), sibling in school Cong Minh F3V 23/24</t>
  </si>
  <si>
    <t>LA, still on EAL. Will probably graduate in Year 5. Very hardworking and nice to have around.</t>
  </si>
  <si>
    <t>Started in T1. Has had support academically and socially from LS. He's fantastic to teach now and works really hard.</t>
  </si>
  <si>
    <t>162012437129</t>
  </si>
  <si>
    <t>008805</t>
  </si>
  <si>
    <t>Jamie Zi Yang (Jamie)</t>
  </si>
  <si>
    <t>sisters Leia (F1) and Mia (Y1)</t>
  </si>
  <si>
    <t>Allergy: Dustmites (puffy eyes reaction)</t>
  </si>
  <si>
    <t>Progressing well, he has classes with Ms. Nici about being independent and thinking for himself.</t>
  </si>
  <si>
    <t>Started in T1. LS involvement due to personal organisation and social issues. He is very kind and friendly, but takes things very literally and is still working on becoming more independent as well as collaborative. Have had meetings with parents. Often forgets things at home. Lovely parents, but both busy in different ways.</t>
  </si>
  <si>
    <t>637293441762</t>
  </si>
  <si>
    <t>005961</t>
  </si>
  <si>
    <t>Thien An</t>
  </si>
  <si>
    <t>Friendly and popular girl. Very conscientious and always goes above and beyond to help tidy up. She likes cooking and crafting.</t>
  </si>
  <si>
    <t>Super star, challenges herself now, keep encouraging.</t>
  </si>
  <si>
    <t>Has a good work ethic but will not exert herself. Very creative and loves building challenges.</t>
  </si>
  <si>
    <t>Sweet and kind, not super motivated but enjoys activities.</t>
  </si>
  <si>
    <t>HA A quieter member of our class but with good understanding of English.</t>
  </si>
  <si>
    <t>MA - struggled settling in. She has a lot of potential though especially in her language acquisition.</t>
  </si>
  <si>
    <t>Shy but plays well with friends. Still quiet most of the time but joins in at story time and uses her words in phrases when encouraged.</t>
  </si>
  <si>
    <t>160515199323</t>
  </si>
  <si>
    <t>008994</t>
  </si>
  <si>
    <t>Hong Phuong Nghi (Nghi)</t>
  </si>
  <si>
    <t>New this year. Very kind and respectful. EAL T2 but making quick progress. Quiet in English but seems to be much more confident in Vietnamese. Is trying hard to participate in class discussions. Loves drawing and swimming.</t>
  </si>
  <si>
    <t>141926180010</t>
  </si>
  <si>
    <t>008514</t>
  </si>
  <si>
    <t>HUH</t>
  </si>
  <si>
    <t>JiHyuk</t>
  </si>
  <si>
    <t>Can be a little chatty but a great student.</t>
  </si>
  <si>
    <t>New Aug 2023 - very able and enthusiastic, loves school,and learning, very competitive. Rushes so just needs to slow down.</t>
  </si>
  <si>
    <t>084709016925</t>
  </si>
  <si>
    <t>008438</t>
  </si>
  <si>
    <t>Sieon</t>
  </si>
  <si>
    <t>A bit shy but confidence is increasing. Good student overall.</t>
  </si>
  <si>
    <t>New to BIS T2 2024. Can be shy. Has good ability. Encourage her to edit her work frequently as she can spot her grammatical errors. Lovely student overall!</t>
  </si>
  <si>
    <t>164710661824</t>
  </si>
  <si>
    <t>008865</t>
  </si>
  <si>
    <t>KUMAKURA</t>
  </si>
  <si>
    <t>Sumire</t>
  </si>
  <si>
    <t>HA/MA Very lovely student who is very focused academically. She is quite high in English but middle/upper in Maths. Her mother, Tomoko has been my class parent rep, she is very supportive. Sumire speaks with a quite voice but makes lots of verbal contributions despite this. She works well with anyone. Great girl!</t>
  </si>
  <si>
    <t>New in term 3. HA student, delightful, engaged, curious, polite.</t>
  </si>
  <si>
    <t>102847763919</t>
  </si>
  <si>
    <t>009324</t>
  </si>
  <si>
    <t>Gia Phat (Sam)</t>
  </si>
  <si>
    <t>NLCS switcher</t>
  </si>
  <si>
    <t>Class 5V: Gillian Wishart</t>
  </si>
  <si>
    <t>683840306548</t>
  </si>
  <si>
    <t>005912</t>
  </si>
  <si>
    <t>CO</t>
  </si>
  <si>
    <t>Tran Kha Tu (Jenny)</t>
  </si>
  <si>
    <t>MA Very calm and polite student who works very hard. Quiet voice and a little slow to complete written tasks. Lovely.</t>
  </si>
  <si>
    <t>Lovely student and started out quiet but has developed confidence. Engages well but has some confidence issues with Maths.</t>
  </si>
  <si>
    <t>Lovely, sweet and quite quiet but comes out her shell with time. Needs help with focus and a slow, reluctant writer. New friends with Suzzy and they make a lovely team. She is creative and enjoys arty activities.</t>
  </si>
  <si>
    <t>Sweet little girl. Quite quiet but big voice and funny when she decides to get involved. Bit of a space cadet and needs to be kept engaged so she doesn't get lost. Slow working at the table but able enough. Well liked and kind. MA</t>
  </si>
  <si>
    <t>MA - Sensitive, but very sweet. If she's not happy, you will hear from Mum. Softly sopken, seems shy at first. Secure with set 1 and 2 sounds, finds writing task harder.</t>
  </si>
  <si>
    <t>MA - Lovely girl and family. Good English. Can be a little shy but will be very chatty once she is comfortable. Has formed good friendships but doesn’t stand up for herself in conflicts.</t>
  </si>
  <si>
    <t>Quiet. Confidence has developed over the year. Enjoys playing with soft toys.</t>
  </si>
  <si>
    <t>111336809913</t>
  </si>
  <si>
    <t>008002</t>
  </si>
  <si>
    <t>Duy Khang (Sushi)</t>
  </si>
  <si>
    <t>LA He can show glimpses of being stronger, particularly when creative writing. He is immature and lacking in indenpendence, particularly when related to his possessions. He often needs 1-1 encouragement to get any decent work out of him. He has a sqint which his mother is aware of. It is helped when he puts his reading glasses on.</t>
  </si>
  <si>
    <t>sweet, lovely boy, LS support. LA, lack of focus, Mum supportive but also very disorganised</t>
  </si>
  <si>
    <t>New to BIS this year. Frequently forgets class rules but will always admit it. Needs firm boundaries but has a good sense of humor.</t>
  </si>
  <si>
    <t>131138897001</t>
  </si>
  <si>
    <t>008460</t>
  </si>
  <si>
    <t>UPPOOR</t>
  </si>
  <si>
    <t>Sriyansh</t>
  </si>
  <si>
    <t>Diet: Vegetarian</t>
  </si>
  <si>
    <t>MA Motivated, well behaved, lovely boy with a gentle personality. He is a clear and careful public speaker. Written work can lack depth as can aome of his Seesaw posts. Great listener and well-supported from home.</t>
  </si>
  <si>
    <t>Growing in confidence, honest, sweet, MA, needs pushing, needs to develop independence, very responsive parents</t>
  </si>
  <si>
    <t>395210808963</t>
  </si>
  <si>
    <t>005946</t>
  </si>
  <si>
    <t>GENUINI</t>
  </si>
  <si>
    <t>Sonali Shah</t>
  </si>
  <si>
    <t>Very HA Intelligent, avid reader. Will need to be stretched in all things related to languate. Can lack a bit of confidence in herself surprisingly.</t>
  </si>
  <si>
    <t>Very high achieving, lovely girl. Enthusiastic, takes part in all competitions. Very kind</t>
  </si>
  <si>
    <t>Fabulous student, so switched on! Excellent work ethic and loves a challenge. Very kind to others.</t>
  </si>
  <si>
    <t>Kind and considerate, likes to be high acheiveing, good at expressing her opinions and feelings.</t>
  </si>
  <si>
    <t>HA- Super enthusiastic, loves to learn. Mom is very involved and she receives lots of support at home. HA in all areas. Great reader, writer and speaker! Also a lovely polite, respectful, kind child.</t>
  </si>
  <si>
    <t>HA- talkative young girl, she likes talking about anything. needs reminder to finish her job before going to another area. needs reminder to wait for her turn before talking.</t>
  </si>
  <si>
    <t>Good language. Knows the letter names of the letters in her name. Able to recognise numerals to 20. Calls herself 'captain'!</t>
  </si>
  <si>
    <t>122830562633</t>
  </si>
  <si>
    <t>006916</t>
  </si>
  <si>
    <t>ChaeYeon</t>
  </si>
  <si>
    <t>turquoise</t>
  </si>
  <si>
    <t>grey</t>
  </si>
  <si>
    <t>Very HA particularly in Maths. Good at English too. She was SC rep in T1. She is very foucused and has been in the musical showcase as she's musical. Not always very verbal in class and appears a bit sullen but she is actually focused and learning. I think she is just serious. She has quite a select group of friends but is repsectful to everyone.</t>
  </si>
  <si>
    <t>Model pupil. Lovely girl and very helpful and kind. She can struggle a little socially (fallings out), and is worked exceptionally hard outside of school (she's a fabulous violinist).</t>
  </si>
  <si>
    <t>Absolute delightful human. MA-HA, very hard working, resilient and loves a challenge. Fun personailty, curious and loves learning. Kind, friendly helpful and fun. A dream of a child.</t>
  </si>
  <si>
    <t>Bright, funny and hard working. Participates really well and loves completing challenges. Leading character in the room and her friendships. Delightful! HA</t>
  </si>
  <si>
    <t>HA - good sense of humour, confident speaker, joined in F3 term 3, secure set 2.</t>
  </si>
  <si>
    <t>MA- New Term 3. Lovely girl, forming friendships with Dan Anh, Aria, Zoe. She happy to play with anyone. Fun personailty. Bit weary of Swimming.Never been before except F2 Splash Pool sessions. English vocab developing, you can understand her meaning though.</t>
  </si>
  <si>
    <t>276323192344</t>
  </si>
  <si>
    <t>006760</t>
  </si>
  <si>
    <t>Sophia</t>
  </si>
  <si>
    <t>HA Delightful girl. is a model student. Loves studying and will admit, outside of school all she likes to do is sit at her desk and study at home. She's recently moved up in maths to upper core. Her English has progressed well this year. She is an amazingly expressive public speaker.</t>
  </si>
  <si>
    <t>Wonderful - so enthusiatic a delight. Takes part in everything. Enjoy!</t>
  </si>
  <si>
    <t>Only child, very gentle, kind and affectionate. Always keen and eagre to please, help around the classroom and moderates friends behaviour. Has a wonderful relationship with Alfie but may need support managing this at times. Very suportive parents especially Dad.</t>
  </si>
  <si>
    <t>MA- Sweet girl, helpful . Parents liek to be involved. Blue group in phonics- Orange book</t>
  </si>
  <si>
    <t>MA - Very sweet. Has taken a long time to develop relationships with peers, prefers adults. Very involved parents. Secure with Set 1 and half of set 2.</t>
  </si>
  <si>
    <t>LA/MA - Such a sweet girl. Parents are lovely – can be over-protective of Sophia. She has only recently learned to use the toilet and still struggles with dressing. Finds it hard to concentrate during carpet time. Is quite clingy with her teachers. Only just started to make friends. Loves Henry.</t>
  </si>
  <si>
    <t>201985577812</t>
  </si>
  <si>
    <t>006019</t>
  </si>
  <si>
    <t>Huu Anh (Birdie)</t>
  </si>
  <si>
    <t>MA. Rushes his work. Enjoys quizzes and reading on Epic. Chatty near his friends. Good friends with Top but has extended his group. Has a strong sense of what is 'fair' but doesn't always accept blame very well. He can have a poor attitude, but this has improved.</t>
  </si>
  <si>
    <t>Hilarious, more focused, loves TT rockstars, applying himself better.</t>
  </si>
  <si>
    <t>Bit of a chatter box and can get over excited. Needs firm boundaries but has a good sense of humor. Good work ethic (when on task).</t>
  </si>
  <si>
    <t>MA- Very loud boy and loves to talk! Struggling with reading at the moment.Moved down to pink group in Phonics. Family love to be invloved but limited English. Red/yellow books</t>
  </si>
  <si>
    <t>LA - Great verbal language. Needs support with phonics and maths. needs a reminder about how to behave in carpet sessions and to always play kindly.</t>
  </si>
  <si>
    <t>MA - loves reading so much. Can get a bit aggressive towards friends.</t>
  </si>
  <si>
    <t>Really lovely boy but can be rough sometimes- just needs constant reminding</t>
  </si>
  <si>
    <t>153101097377</t>
  </si>
  <si>
    <t>007544</t>
  </si>
  <si>
    <t>Cao Nhan (Furt)</t>
  </si>
  <si>
    <t>sibling Frank</t>
  </si>
  <si>
    <t>Ditty/Red</t>
  </si>
  <si>
    <t>MA, could be HA with more effort. He does want to impress you, but can be easily distracted by his friends - DiO, Kaspe, Takumi.</t>
  </si>
  <si>
    <t>Great progress this year - just left EAL. Delightful, just needs checking in with regularly during learning. Quite easily distracted.</t>
  </si>
  <si>
    <t>Made lots of proress this year. T1 to T2. Grown in confidence and can produce work to a good standard. Has grown out of physical disputes with friends.</t>
  </si>
  <si>
    <t>New to school this year and deferred for online learning. Developing relationships well and benefits from EAL support.</t>
  </si>
  <si>
    <t>125743217489</t>
  </si>
  <si>
    <t>008825</t>
  </si>
  <si>
    <t>GUO</t>
  </si>
  <si>
    <t>Ziyue (Dottie)</t>
  </si>
  <si>
    <t>sister in Y8 / from Shanghai</t>
  </si>
  <si>
    <t>none noted on application</t>
  </si>
  <si>
    <t>MA. Tries hard and loves to share; always wants to show off extra-curricular activities/items from home. Has a good friendship group with the Chinese speakers, but can be part of issues within this group. She is good friends with YaJing and Joy, who often fall out and she is in the middle, but not always completely innocent.</t>
  </si>
  <si>
    <t>New Feb 2024 - Fabulous, so enthusiastic. Her confidence is really growing. Enjoy!</t>
  </si>
  <si>
    <t>132627907572</t>
  </si>
  <si>
    <t>009017</t>
  </si>
  <si>
    <t>JiHu</t>
  </si>
  <si>
    <t>New this year. Very lively. Exited EAL, but still has phonics support. His spelling is great, but struggles with grammar. Can rush his work - has good potential but often lacks effort. Was previously involved in some friendship issues with Jayden (teasing in Korean) but they are good friends. Mum is supportive.</t>
  </si>
  <si>
    <t>133010911271</t>
  </si>
  <si>
    <t>009193</t>
  </si>
  <si>
    <t>BIAN</t>
  </si>
  <si>
    <t>Shuyu (Lily)</t>
  </si>
  <si>
    <t>New after October. Very quiet. Making good progress in her English, but rarely speaks in class even to answer the register. Has formed a good friendship group with the other Chinese speakers and this was useful to help her settle in, but she does still rely on them.</t>
  </si>
  <si>
    <t>143646203382</t>
  </si>
  <si>
    <t>008757</t>
  </si>
  <si>
    <t>MACLEAN</t>
  </si>
  <si>
    <t>Archibald Craig (Archie)</t>
  </si>
  <si>
    <t>Brother in Y6 / NIST BKK TF/ has short term IEP for reading at NIST</t>
  </si>
  <si>
    <t>Had some issues with his eyes which affected his reading ability. Went to Bangkok for corrective surgery, has done much better since. Very active and proud of his sporting achievements.</t>
  </si>
  <si>
    <t>New this year and made himself a very popular character in class. Very confident to share ideas with others and has had his trouble with reading texts (see Ms Nici) but mum and dad extremely supportive and communicate when they have concerns.</t>
  </si>
  <si>
    <t>142522037155</t>
  </si>
  <si>
    <t>008190</t>
  </si>
  <si>
    <t>DEMAZURE</t>
  </si>
  <si>
    <t>Basile Gilles Bernard (Basile)</t>
  </si>
  <si>
    <t>Switching from Boule et Bille</t>
  </si>
  <si>
    <t>Lower ability but excellent speaking and confidence. Musical and athletic.</t>
  </si>
  <si>
    <t>Quite low but improved attitude to learning. Lovely boy who does struggle socially sometimes, and also struggles with concentration and executive fuction. EAL T2 and LS support (maths, social skills, concentration, executive function). Supportive parents, but see me or NH for more info on LS.</t>
  </si>
  <si>
    <t>New this year and very little formal schooling before Year 2 so little-no reading and writing in English. He has made tremendous progress and has worked very hard to be able to independently read and write. He is still behind a typical Year 2 level but has come on in leaps and bounds. He often looks very tired and often does not always give his best and needs reminders. He can push boundaries to begin with but will settle with routines and regular limits. Despite being Tier 1, he understands well and is working on focus and engagement in a bigger group setting.</t>
  </si>
  <si>
    <t>114454071647</t>
  </si>
  <si>
    <t>007510</t>
  </si>
  <si>
    <t>Charlotte Elise (Charlotte)</t>
  </si>
  <si>
    <t>Kind and quiet, and wants to please people. She is gaining confidence in our class. Needs support getting started with work. She is fun and creative.</t>
  </si>
  <si>
    <t>Emotional but made good prpgress, see me/Nici about support</t>
  </si>
  <si>
    <t>LS student. Struggles with memory, concentration and focus. Will peek into friends book for help instead of asking the tecaher. See me for more info.</t>
  </si>
  <si>
    <t>meeting needed.</t>
  </si>
  <si>
    <t>155624966472</t>
  </si>
  <si>
    <t>009134</t>
  </si>
  <si>
    <t>Yinghan (Hannah)</t>
  </si>
  <si>
    <t>New this year. So friendly and caring to others. Made friends and settled in quickly. She works hard and is dedicated to her learning. Very respectful.</t>
  </si>
  <si>
    <t>082918656253</t>
  </si>
  <si>
    <t>009256</t>
  </si>
  <si>
    <t>VASISHT</t>
  </si>
  <si>
    <t>Sanvika</t>
  </si>
  <si>
    <t>Dover Court then Oberoi Intl School in Mumbai</t>
  </si>
  <si>
    <t>New after christmas. Friendly, confident and respectful. Very dedicated student who seems to really enjoy learning - particularly story writing. Loves reading.</t>
  </si>
  <si>
    <t>791526806934</t>
  </si>
  <si>
    <t>005831</t>
  </si>
  <si>
    <t>William Minh (William)</t>
  </si>
  <si>
    <t>Early Enrol / will start at new EY&amp;I campus</t>
  </si>
  <si>
    <t>Has potential to be great, has worked hard this year on imporving focus, care and a sense of responsibility.</t>
  </si>
  <si>
    <t>Capable but doesn't show it. Very friendly very helpful. Loves football!</t>
  </si>
  <si>
    <t>Quite bright but needs to work on presentation. Well liked by others. Skilled soccer player but very strong and doesn't understand his strength. Honest and will always say sorry after.</t>
  </si>
  <si>
    <t>M/A - H/A - So much fun, cheeky but lovely. Needs to be reminded to stay focused often. poor fine motor skills</t>
  </si>
  <si>
    <t>HA - confident speaker, English, secure set 1 and most set 2, loves climbing and building, lacks engagement at times.</t>
  </si>
  <si>
    <t>Very friendly boy and loves sharing his experiences. Dad is often away due to work and this affects him especially in the morning. He re-accessed F1 this SY.</t>
  </si>
  <si>
    <t>153601193075</t>
  </si>
  <si>
    <t>007391</t>
  </si>
  <si>
    <t>GUPTA</t>
  </si>
  <si>
    <t>Aayansh Prakash (Aayansh)</t>
  </si>
  <si>
    <t>Mum expects big things from him but he lacks focus and drive to do well. Lovely boy but rests on his laurels. Can get bogged down in minor disagreements.</t>
  </si>
  <si>
    <t>Lovely boy who has grown in confidece. Mum was very anxious earlier in year but since seeing ZP she seems more relaxed. He needs focusing but he is able.</t>
  </si>
  <si>
    <t>Has had a lot of time off school this year. Mum quite anxious about his health and subsequently worries about his progress. Creative student - quite reliant on Nathan but they will be split this year. Needs pushing.</t>
  </si>
  <si>
    <t>M/A Kind, caring and had working. Supportive parents.</t>
  </si>
  <si>
    <t>092229972138</t>
  </si>
  <si>
    <t>008704</t>
  </si>
  <si>
    <t>HASHIMOTO</t>
  </si>
  <si>
    <t>Itsuki</t>
  </si>
  <si>
    <t>local school in Japan, no school reports</t>
  </si>
  <si>
    <t>Has a strong sense of justice, but has worked on how reacts to pupils who do not share the same view. A great student who cares about his work and wants to tbe the best - particularly in Maths.</t>
  </si>
  <si>
    <t>New Aug 2023 - made such great progress. Strong personality and can get himself into scrapes at playtimes and lunchtimes. I've met withn um and dad a couple of times about his big feelings - I'm happy to chat to you further. Mum attending the Positive Behaviour Workshop</t>
  </si>
  <si>
    <t>121908388380</t>
  </si>
  <si>
    <t>008350</t>
  </si>
  <si>
    <t>Linh Gia (Linh Linh)</t>
  </si>
  <si>
    <t>returning BIS student</t>
  </si>
  <si>
    <t>Too much shrimps can cause mild allergies - previous iSams record</t>
  </si>
  <si>
    <t>Will always complete work but doesn't always push herself to reach her potential.</t>
  </si>
  <si>
    <t>eturned to BIS Jan 2024. Delightful, friendly and a hppy child. Late but not as much as last year.</t>
  </si>
  <si>
    <t>Very artistic and happy student. Works well independently. Often late coming to school in the morning.</t>
  </si>
  <si>
    <t>ALWAYS LATE. relcutant to get on with school work - likes silly play. Very vocal.</t>
  </si>
  <si>
    <t>MA - Confident speaker, needs to develop perserverence, reminders about rules/needs of other children, mum works a lot-handle the relationship carefully, secure set 1 and some set 2.</t>
  </si>
  <si>
    <t>HA- V.Confident. Loves to chat. V.good speaker. Needs reminders to say 'please' and not take toys of other children. Mum is funny about girls changing in front of boys during Splash Pool. I have said that children do not notice this etc, but mum was adament that Linh Linh does. Adn about protecting theri bodies in preparation for later life. I just said, we will put Linh Linh on one side of the carpet away from boys.</t>
  </si>
  <si>
    <t>435122228009</t>
  </si>
  <si>
    <t>006817</t>
  </si>
  <si>
    <t>Ha Anh</t>
  </si>
  <si>
    <t>Hard working and often late. Good student.</t>
  </si>
  <si>
    <t>On the verge of understanding saracsm, which makes her a joy to teach. A little quiet sometimes but triesvery hard. Sometimes late.</t>
  </si>
  <si>
    <t>Very funny, but tends to meader off the point frequently. She is worth the persistance as she always comes round to some interesting point eventually.</t>
  </si>
  <si>
    <t>LA/MA - Confident, helpful, EAL, SaLT (poor inference, switches topic when talking), secure set 1 and some set 2</t>
  </si>
  <si>
    <t>LA/MA- V.happy girl. Cannot always understand what she is saying (Vietnamese). Can be stubborn, distractions or a cuddle works well. Doesn't neccessarily play with a particular person. Needs reminding to stay on task. Will spend a long amount of time finishign activities.</t>
  </si>
  <si>
    <t>132908173478</t>
  </si>
  <si>
    <t>009340</t>
  </si>
  <si>
    <t>Ngoc Phuong My (MyMy)</t>
  </si>
  <si>
    <t>ISSP switcher, sibling joining Y7 25/26</t>
  </si>
  <si>
    <t>144801865129</t>
  </si>
  <si>
    <t>009473</t>
  </si>
  <si>
    <t>senstivie to make a new friend, from ISHCMC</t>
  </si>
  <si>
    <t>Class 5N: Becky Pollitt</t>
  </si>
  <si>
    <t>119168479063</t>
  </si>
  <si>
    <t>007659</t>
  </si>
  <si>
    <t>Nhat Nam</t>
  </si>
  <si>
    <t>LA Slightly low ability. Can be misunderstood by his size (he's a big boy). Often teachers will misjudge him. That said, he can be a bit silly when with certain boys. He generally focuses well with his work and wants to improve. Sometiimes the other kids try to get him into trouble, so watch for this. Doesn't get a lot of home support (affluent neglect). Mother only present at parents meetings and I haven not met his father this year. He gets picked up by a 'basketball teacher/child-minder' who doesn't seem to do much with him. Doesn't read (enough) at home. His spelling and phonics are very weeak, yet he graduated the phonics programme in Year 3. Sporty/well cooridinated he's in swim squad and won broke a school record for shotput in 2024.</t>
  </si>
  <si>
    <t>LA lively, fun, Can be disruptive</t>
  </si>
  <si>
    <t>Great value! Funny and energetic. Loves dance and creative tasks. Born performer. Will make you laugh with his comments. Active contributer in lessons, is starting to push himself more and become more independent. Over eats at lunch. Eats very fast and has many portions, doesn't know how to stop when hes full. Has made himself sick before. MA</t>
  </si>
  <si>
    <t>519574645023</t>
  </si>
  <si>
    <t>006731</t>
  </si>
  <si>
    <t>JuHwan</t>
  </si>
  <si>
    <t>Gold</t>
  </si>
  <si>
    <t>HA Maths MA English School Council Rep. Calm, Polite and gest support from home. Maths stronger than his English - writing and spelling. Loves football and has really solid friendships with a good group of boys.</t>
  </si>
  <si>
    <t>HA student, really lovely. Kind, curious. Can sometimes rush work but is learning to slow down and take more care.</t>
  </si>
  <si>
    <t>Absolutely lovely child, very thoughtful, and kind. Had a few struggles coming in and leaving Mum but is now fine. Very capabale but sometimes struggles to find the English words he needs for his highly complex ideas.</t>
  </si>
  <si>
    <t>Confident, sociable member of the class. Active participant during carpet time.</t>
  </si>
  <si>
    <t>HA - Very kind and sensible.</t>
  </si>
  <si>
    <t>MA/HA - left school in October to go back to Korea and only came back recently. Very active boy and can be quite aggressive towards his peers.</t>
  </si>
  <si>
    <t>114033531250</t>
  </si>
  <si>
    <t>007737</t>
  </si>
  <si>
    <t>Nathan Nikhael (Nathan)</t>
  </si>
  <si>
    <t>Was at the American School in Yangon. Dad US, mum Indian.</t>
  </si>
  <si>
    <t>MA Really nice boy who is into football. He shows good integrity. Parents talk and guide him a lot at home. He's made good academic progress this year. He doesn't always focus when the lesson is being taught. Very pushy mum who sends lots of messages.</t>
  </si>
  <si>
    <t>See me re parent issues! MA student but lacks motivation and engagement.</t>
  </si>
  <si>
    <t>Issues with Mum in Y1 but get her onside and she is fine. Nathan has been great this year but behaviour could be a slight issue if not kept on top of. Build a good relationship with him and you will have a great year. Loves praise.</t>
  </si>
  <si>
    <t>VERY TRICKY PARENT - SPEAK TO GG</t>
  </si>
  <si>
    <t>132857668368</t>
  </si>
  <si>
    <t>007662</t>
  </si>
  <si>
    <t>Haruma</t>
  </si>
  <si>
    <t>waiting for EAL testing Oct/Nov 2021</t>
  </si>
  <si>
    <t>HA Very bright. Lots of friends who play football. Sociable. Good at focus and contribution in class. Has needed a few low level behaviour reminders. Generally a good role model. I've enjoyed teaching him. Really enjoys DT, he's quite creative.</t>
  </si>
  <si>
    <t>fantastic at maths and very able all round. Good friends with Sushi. He is very driven but does need monitoring and stretching. Can be a fantastic role model for the boys.</t>
  </si>
  <si>
    <t>Great fun and keen and eagre to learn. Loves asking questions and share what he knows and understands especially in Maths. His fluency/ speech delivery has been hindered through a brace this year. He becomes frustrated as he wants deseperate to share extended answers, but vocabulary and reposnses can be difficult to understand or transalate. He perserveres though. He is creative and worked extremely hard this year to develop his use of English in speech and writing.</t>
  </si>
  <si>
    <t>LA- See me for further information</t>
  </si>
  <si>
    <t>141443419427</t>
  </si>
  <si>
    <t>008447</t>
  </si>
  <si>
    <t>Chengyu (Leo)</t>
  </si>
  <si>
    <t>Great progress this year and starting to contribute to lessons more. Can be a little lazy and sometimes slow to start his work or take initiative. Has a strong group of Chinese friends so can fall into speaking between themselves rather than engaging with the class.</t>
  </si>
  <si>
    <t>Started with almost zero English. His progress is astounding. HA maths, will be HA all subjects with improved language skills. Can be very rough. Amazingly supportive mum.</t>
  </si>
  <si>
    <t>085432823482</t>
  </si>
  <si>
    <t>007994</t>
  </si>
  <si>
    <t>Amira Tran Dieu Anh</t>
  </si>
  <si>
    <t>She has just started to come out of her shell. A capable student who works well but never really stands out or takes a risk. She is capable of more and with confidence and high expectations will show it. She has a cool sense of humour once you get to know her. Amira wants you to know that she is obsessed with snow. Often late to school.</t>
  </si>
  <si>
    <t>Shy, needs pushing, often late, MA, has been the victim of friendship group issues</t>
  </si>
  <si>
    <t>New to BIS this year. Very supportive Mum (single parent), older sister going into Y5. Has found returning to school after extended breaks difficult. Has a good circle of friends. Weak in Maths, benefits from concrete apparatus and repeptitive application. Strong reader and when encouraged strong writer.</t>
  </si>
  <si>
    <t>580882668572</t>
  </si>
  <si>
    <t>006311</t>
  </si>
  <si>
    <t>Quynh Trang (Xuka)</t>
  </si>
  <si>
    <t>Very quiet in a group but chatty with friends. Her best friend has moved to another school so she may need to make a new one. Always well behaved but very reserved and quiet. Xuka wants you to know that she has a little brother and she is 8 years older than him.</t>
  </si>
  <si>
    <t>Quite shy, MA, gained in confidence this year, sweet, friendly</t>
  </si>
  <si>
    <t>Quiet and quirky. Needs support with writing but loves independently writing mini-books and craft activities. She has a cheeky smile and will be missed.</t>
  </si>
  <si>
    <t>Very chatty, came off EAL end of F3 but needs some support to organise ideas and thoughts, particularly before approaching writing tasks.</t>
  </si>
  <si>
    <t>MA (Knows all set 1 sounds BB Pink) Has come off EAL. Can be sensitive and uncommunicative if upset. Can get upset over small things. Has however, made a lot of progress with her confidence and has become more assertive. Will need extra support to settle in Term 1</t>
  </si>
  <si>
    <t>LA - Before Covid, Xuka was expressing herself more in short phrases and her comprehension for simple instructions have been well. Now, she seems to be back to square one and her confidence in communicating with adults have gone low. She is independent in selecting resources and attending to her hygiene needs and changing her clothes. In terms of physical, she handles the pencil well but she cannot write her name, just the X. Gross motor, no problem. No problem with parents. *recommended for EAL</t>
  </si>
  <si>
    <t>She is quiet but when settled she is a happy girl.She may need help settling in at te start of the SY. Xuka rides the bus after school.</t>
  </si>
  <si>
    <t>799250979817</t>
  </si>
  <si>
    <t>006041</t>
  </si>
  <si>
    <t>Quynh Tram (Anna)</t>
  </si>
  <si>
    <t>Eager to please and likes to be helpful. Please watch her relationship with KhaVy. Anna and she have been family friends for a long time. Anna wants you to know that she loves her hamster and she loves cold climates with snow.</t>
  </si>
  <si>
    <t>Delightful, enthusiastic. Very sociable, always knows what's going on.</t>
  </si>
  <si>
    <t>Lovely girl, very able. Sociable, needs some focussing at times to reach full potential.</t>
  </si>
  <si>
    <t>Lovely, sociable member of the class. Very helpful around the classroom, wants to please. Always tries her best.</t>
  </si>
  <si>
    <t>HA - Lovely girl, very enthusiastic about everything. Mum's nice too.</t>
  </si>
  <si>
    <t>can be shy at the beginning but very friendly and eager to do activities with her peers.</t>
  </si>
  <si>
    <t>478461573443</t>
  </si>
  <si>
    <t>006018</t>
  </si>
  <si>
    <t>Kha Vy</t>
  </si>
  <si>
    <t>A lovely student who is a bit emotionally immature compared to the others. She relies heavily on Anna and I suggest that you work on her independence and self confidence skills next year and then possibly split the girls (Anna and KhaVy) for Y6. She is a great contributor to discussions but has trouble writing her ideas down. She likes anything cute, fluffy, soft or pretty as well as any “cute” animal. KhaVy wants you to know that she loves hamsters and bows.</t>
  </si>
  <si>
    <t>Friendly but quite sensitive with friends. Tries hard but does need support across the curriculum. Usually to get started. Lots of work on handrwiting this year but she still struggles. Dizzy. You'll love her!</t>
  </si>
  <si>
    <t>Lovely although has made little progress this year. I think she able, although little to focus or concentration. An LS concern. Can be quite stubborn and can present as a younger child.</t>
  </si>
  <si>
    <t>Very close to Ruby, I would like to see her begin to form other friendships with children. Can be easily distracted and unfocussed.</t>
  </si>
  <si>
    <t>MA - Quite sensitive.</t>
  </si>
  <si>
    <t>LA - listening skill was her target at the beginning of the year. It has picked up together with her communication. She sometimes can be a bit spaced out and needs a lot of reminding from her teachers on what she's supposed to do.</t>
  </si>
  <si>
    <t>Cried a lot during the first term; often off due to illness; got better towards term 2-no tears even if she had been off for a few days.</t>
  </si>
  <si>
    <t>144648836986</t>
  </si>
  <si>
    <t>008517</t>
  </si>
  <si>
    <t>Hard worker across all subjects. Often has disagreements with other students in the Korean community (Chaeyon mainly) which can distract her. Can dominate conversatoins but she has tried to scale that aspect of her personality back.</t>
  </si>
  <si>
    <t>Sensitive with friends but is a strong character herself. Good worker writing and Maths.</t>
  </si>
  <si>
    <t>142411624616</t>
  </si>
  <si>
    <t>008336</t>
  </si>
  <si>
    <t>SoYoon</t>
  </si>
  <si>
    <t>Great student, can be quiet in class and would be great for her to share more. Can lose concentration sometimes but overall a hard worker.</t>
  </si>
  <si>
    <t>Lovely girl. Tier 3EAL. Made lots of progress in all areas, can daydream so needs refocussing and high expectation. good friends with Liza (T1).</t>
  </si>
  <si>
    <t>T2- New in term 2. Very quiet- LA. Making limited progress hopefully will get better in time.</t>
  </si>
  <si>
    <t>152040012081</t>
  </si>
  <si>
    <t>008005</t>
  </si>
  <si>
    <t>Oliver</t>
  </si>
  <si>
    <t>sibling Luca in f1</t>
  </si>
  <si>
    <t>Supportive Dad who works in secondary. Can be driven if he puts his mind to it. Enjoys conversing wit friends but has worked hard this year to become more focused and push himself wiht writing in particular.</t>
  </si>
  <si>
    <t>Parent at school - very supportive parents. Want him to do really well, and he has grown in confidence this year. Very popular. Needs reminding to wear his glasses.</t>
  </si>
  <si>
    <t>New to BIS - Dad is English teacher in Secondary and very supportive. Targets remain fluency, pace and comprehension in reading and application of phonics in writing. Very quick and eagre to cmplete work, which may not be to the best of his ability. Benefits from positive praise and small scale intrinsic rewards like certificate from Numbots etc. Great fun and settled into BIS tremedously. Younger sibiling going into F3.</t>
  </si>
  <si>
    <t>152742542713</t>
  </si>
  <si>
    <t>007935</t>
  </si>
  <si>
    <t>Anastasiia (Nastiia)</t>
  </si>
  <si>
    <t>Sibling in F2 Sasha</t>
  </si>
  <si>
    <t>Confident girl and works hard. Makes people feel welcome if they are new. Can sometimes forget her place /can be over eager. Wants to do well and looks for praise.</t>
  </si>
  <si>
    <t>Model pupil. Works so hard, is always enthusiastic and fantastic to teach. EAL T3. Class councillor and wants to be a YI.</t>
  </si>
  <si>
    <t>Delightful. Had no english at start of y2, made super progress and will continue to do so. T1</t>
  </si>
  <si>
    <t>133648478777</t>
  </si>
  <si>
    <t>008606</t>
  </si>
  <si>
    <t>Elizaveta (Liza)</t>
  </si>
  <si>
    <t>*conditionally offered / sibling in Y2</t>
  </si>
  <si>
    <t>none on application</t>
  </si>
  <si>
    <t>Very friendly and encouraging. Isn't proactive for asking for help and can day dream. Delightful young girl who is engaging in conversation.</t>
  </si>
  <si>
    <t>T1 EAl. She has made so much progress this year in English, despite very poor attendance! She is lovely, friendly, sociable and has a go at everything. Russian speaker at home so sometimes looks to Nastiia for language support.</t>
  </si>
  <si>
    <t>111517948558</t>
  </si>
  <si>
    <t>007159</t>
  </si>
  <si>
    <t>CHANG</t>
  </si>
  <si>
    <t>Du Long (Leon)</t>
  </si>
  <si>
    <t>siblings (CHANG Joean 7C
CHANG Sakura 4M 19-20)</t>
  </si>
  <si>
    <t>Has progressed so much this year - showed complete lack of care and focus at the bginning. Now he works so well independently and takes on feedback. Hopefully will keep this momentum up next year.</t>
  </si>
  <si>
    <t>Great all rounder. Very enthusiastic, tendency to rush. Hid handwriitng is now minute! No behaviuor issues.</t>
  </si>
  <si>
    <t>LA + EAL T2 - huge social progress - handwriting and hand control issues speak to new teacher Y3</t>
  </si>
  <si>
    <t>Very low ability, not sure if T3 is correct? friendly and sweet. Misses a lot of school.</t>
  </si>
  <si>
    <t>LA. (knows set 1 sounds but not blending yet) Lacks fine motor and gross motor strength. Hasn't be interested in making friends. Quiet and needs a lot of prompting to speak. 2 older sisters at BIS.</t>
  </si>
  <si>
    <t>075249110489</t>
  </si>
  <si>
    <t>009098</t>
  </si>
  <si>
    <t>Keito</t>
  </si>
  <si>
    <t>Tier 1 who joined this year - incredibly lovely young man. Struggled at first with language retention, however now can read well. Next steps would be him using full sentences when talking. Mum was keen to keep Keito away from the other Japanese student in our class.</t>
  </si>
  <si>
    <t>165945524968</t>
  </si>
  <si>
    <t>008966</t>
  </si>
  <si>
    <t>Khanh Minh (Ken)</t>
  </si>
  <si>
    <t>Stated BIS this year. Smiley and full of energy, very curious and kind. Keen to please. Spends a lot of time with his brother who is in Year 6 during lunchtimes. Struggled to make friendships at the beginning and might feel lonely next year when his brother goes.</t>
  </si>
  <si>
    <t>170103772012</t>
  </si>
  <si>
    <t>007977</t>
  </si>
  <si>
    <t>MALCOLM</t>
  </si>
  <si>
    <t>Bethany Dinh (Bethany)</t>
  </si>
  <si>
    <t>Very caring and hard working.</t>
  </si>
  <si>
    <t>Delightful, very friendly., helpful. Respnds well to praise. Big feelings needs a bit of TLC</t>
  </si>
  <si>
    <t>New to BIS this year. Can be a bit emotional. Motivated and has a good sense of humor. Has made a lot of friends.</t>
  </si>
  <si>
    <t>773355520352</t>
  </si>
  <si>
    <t>005889</t>
  </si>
  <si>
    <t>Serim</t>
  </si>
  <si>
    <t>sibling in Y8 JeeMin</t>
  </si>
  <si>
    <t>Great student keen and high ability.</t>
  </si>
  <si>
    <t>HA student who excels at every task. Challenge her in all tasks - she responds well to a challenge and never gives up. She has a great sense of humour. Parents have very high expectations of her.</t>
  </si>
  <si>
    <t>Model student. HA across the board. Targets on her report are to be more creative. Can handle high levels of challenge and needs it!</t>
  </si>
  <si>
    <t>Wonderful, conscientious and bright. A little shy but very funny and chatty once you get her going. Can take a back seat and let others lead so is working on showing she knows the answer (she always does!) and making herself heard. Will take on board anything you say or challenge her with. HA</t>
  </si>
  <si>
    <t>HA Very involved mum in a good way.</t>
  </si>
  <si>
    <t>HA - timid girl at the beginning, but is very bright. Her chatty and lovely character shine through by the end of term. Mum can be a bit demanding.</t>
  </si>
  <si>
    <t>093338775876</t>
  </si>
  <si>
    <t>009179</t>
  </si>
  <si>
    <t>Phuong Minh (Christy)</t>
  </si>
  <si>
    <t>Extreme anxiety has impacted progress and lacks self confidence.</t>
  </si>
  <si>
    <t>125314213700</t>
  </si>
  <si>
    <t>007416</t>
  </si>
  <si>
    <t>KOK HE</t>
  </si>
  <si>
    <t>Self-control issues, constant calling out &amp; disruptions to lessons, clever but upsets others, processing issues</t>
  </si>
  <si>
    <t>See Maria regarding behaviour. Responds well to firm, calm and fair sets of expectations. Parents have been very supportive this year. Has extensive vocbaulary and knowledge. Struggles to get ideas onto paper.</t>
  </si>
  <si>
    <t>Loves documentaries and has a great knowledge of Science, Geography and History. Very immature and little awareness of the impact of his noise levels and movements on others. Very touchy and intimate which other children find uncomfortable. Often too familiar with the TA. Loves sharing stories and ideas, very creative, confident and loves role play. Reluctant writer. Parents involved but defensive.</t>
  </si>
  <si>
    <t>New to school this year. Desperate to be friends with everyone, craves attention but doesn't always go about it the right way. Developing self management - waiting for turns and listening to others. Lots of interesting Scientific knowledge that he loves to share.</t>
  </si>
  <si>
    <t>161349890881</t>
  </si>
  <si>
    <t>009366</t>
  </si>
  <si>
    <t>EunSeol</t>
  </si>
  <si>
    <t>lovely family, sibling applied Y7</t>
  </si>
  <si>
    <t>Class 5H: Josh Dale</t>
  </si>
  <si>
    <t>401649161511</t>
  </si>
  <si>
    <t>005839</t>
  </si>
  <si>
    <t>MALING</t>
  </si>
  <si>
    <t>Aria</t>
  </si>
  <si>
    <t>(Early Enrol) with lunch / FTOT</t>
  </si>
  <si>
    <t>Wondeful! HA/MA and tries hard. Very close with Bao Tran and Yoyo, but can work well with anyone.</t>
  </si>
  <si>
    <t>Kind, caring, wonderful friend, enthusiastic, needs support with maths</t>
  </si>
  <si>
    <t>Very kind and caring student. A super friend. Excellent work ethic and is very creative! Mum teaches in EYs and dad works in secondary.</t>
  </si>
  <si>
    <t>Wonderful! Loves learning and works hard at everything. Vocal in discussions and has a good imagination. Wide friendship circle and good at integrating others into play. MA</t>
  </si>
  <si>
    <t>MA - Confident, bubbly, helpful, secure set 1 and some set 2.</t>
  </si>
  <si>
    <t>MA/HA- V.popular, strong friendships with most girls. Lovely girl</t>
  </si>
  <si>
    <t>Very good language. Close with JaeLinh.</t>
  </si>
  <si>
    <t>144703056932</t>
  </si>
  <si>
    <t>008049</t>
  </si>
  <si>
    <t>Bao Tran</t>
  </si>
  <si>
    <t>Great! HA and hard worker. Always asks questions and wants to get involved. Very close with Yoyo and Aria, but works well with most children. Previous involvement in bullying in Y3, has potential to make sly comments/digs but this hasn't surfaced in Y4.</t>
  </si>
  <si>
    <t>Enthusiastic, HA, has had some friendship group issues</t>
  </si>
  <si>
    <t>New to BIS this year. Older brother going into Year 5. High attainer, confident, keen and eagre. Wonderful understanding of the world around her. Vety creative, patient and kind. Model student. Very cariing and suportive parents, they occasionally work away but hsa not unsettled Boa Tran.</t>
  </si>
  <si>
    <t>083542933840</t>
  </si>
  <si>
    <t>007709</t>
  </si>
  <si>
    <t>Anh Thien (Top)</t>
  </si>
  <si>
    <t>Quiet and self-conscious, but improved confidence and good progress in English this year. Good friends with Birdie and JiHu. Doesn't contribute much to class or group activities.</t>
  </si>
  <si>
    <t>Great progress, more willing to speak, needs to be challenged to open up, excellent TT rocker</t>
  </si>
  <si>
    <t>Finishing Tier 1 and has made incredible progress in his reading and writing. He understands well but is building his confidence in his speaking, trying and making mistakes. He is very quiet so needs some time and nurture to come out of his shell. Good friends with Mateo. A lovely child with a fun personality. Quite an able mathmatician but doesn't share his ideas in a group settling so not obvious. Lack of parental engagement in school events or helping Top getting ready for school so never has any extra equipment or own clothes which impacts Top.</t>
  </si>
  <si>
    <t>Top joined late in Term 2. Has and needs EAL support. He is pretty good at Maths which suprised me, because he offers very little up in class discussions. Children also don't want to be his partner for the sole reason that he does not even look at them or attempt to communicate most of the time. I am hoping, that with time and increased English, he will open up.</t>
  </si>
  <si>
    <t>160402299536</t>
  </si>
  <si>
    <t>007428</t>
  </si>
  <si>
    <t>Shansi (Yoyo)</t>
  </si>
  <si>
    <t>Sibling Yuki F3</t>
  </si>
  <si>
    <t>Amazing! HA. Good friends with Aria and Bao Tran, but has lots of friends and works well with everyone. Participates in everything; sport, music etc.</t>
  </si>
  <si>
    <t>Super star, all rounder - reluctant to shine but should be celebrated</t>
  </si>
  <si>
    <t>HA all round top student leadership roles</t>
  </si>
  <si>
    <t>Yoyo Yoyo, where would I be without my Yoyo? Well, sadder. She is awesome, high ability and always aware of her surroundings. Enjoys her own company but far from unsocial. If I could have a PA, she would be it.</t>
  </si>
  <si>
    <t>405372677516</t>
  </si>
  <si>
    <t>006037</t>
  </si>
  <si>
    <t>Nguyen Khoi (DiO)</t>
  </si>
  <si>
    <t>Great. MA/HA when he puts in the effort. Chatty, but he does want to impress you and do well so can easily be redirected when he loses focus with his friends - Kaspe, Furt, Takumi.</t>
  </si>
  <si>
    <t>Wonderful student! Works extrememly hard. Still need to monitor his spoken and written English (verbs and suffixes). HA Math. Parents have very high expectations for him.</t>
  </si>
  <si>
    <t>MA lovely kid, v social, v competitive, v kind - incorrect spoken + written English structures</t>
  </si>
  <si>
    <t>A wonderful child, always enthusiastic to learn, cheeky character</t>
  </si>
  <si>
    <t>MA- Delightful! Just gratuated from EAL. Loves to learn and is just wonderful!</t>
  </si>
  <si>
    <t>LA.Very sweet and sensible boy. His main target for next year is communication and language. He can speak very simple sentences but still needs support. Flagged for EAL. Friends with Hagan, Mia, Cali</t>
  </si>
  <si>
    <t>DiO has had a lot of time off over the year, which can cause him to be unsettled when he comes into school. He is 'S' for speaking. He has made progress throughout the year, however is only just beginning to put two words toegther. DiO has been working 1:1 with an adult over the past two terms, using the ICAN resources.</t>
  </si>
  <si>
    <t>848984177914</t>
  </si>
  <si>
    <t>006054</t>
  </si>
  <si>
    <t>Hy Dinh (Kaspe)</t>
  </si>
  <si>
    <t>MA/HA when he puts in more effort. Easily distracted by his friends - DiO, Furt, Takumi - and often rushes his work. He does want to do well, but doesn't always see the value in presentation and proof-reading.</t>
  </si>
  <si>
    <t>Has lots of friends. Loves to write stories. MA across all subjects. Can be shy initally with teacher and other students. Parents are quite strict at home.</t>
  </si>
  <si>
    <t>Very able across the board. Has matured a lot this year. Can sometimes say silly comments.</t>
  </si>
  <si>
    <t>HA- Highablity across all areas but can be lazy. He knows it but needs to be reminded etc to do Busy Learning Challenges. In Grey group for Phonics book Purple</t>
  </si>
  <si>
    <t>HA (Knows all set 2 sounds BB Red) Older sister called Theia going into Y3. Mum just had a baby. Has a good sense of humour. Took time to make friends and engage in activities in a meaningful way.</t>
  </si>
  <si>
    <t>HA - Independent and confident. Very good languauge. High engagement in adult-led sessions. Needs support in writing his name, he is beginning to. Fine motor and gross motor, very good. No problem with parents. Just double check on him every now and then when he has accidents.</t>
  </si>
  <si>
    <t>Very unsettled at the beginning of the year. This term has started full time sessions and coped well with new routine. Loves construction. Can need support to join in during our carpet time sessions.</t>
  </si>
  <si>
    <t>483506579232</t>
  </si>
  <si>
    <t>005269</t>
  </si>
  <si>
    <t>FORT</t>
  </si>
  <si>
    <t>Alfie Tuc Mach (Alfie)</t>
  </si>
  <si>
    <t>(early enrol) FTOT</t>
  </si>
  <si>
    <t>See CPOMS</t>
  </si>
  <si>
    <t>LS - Emotional and behaviour - we'll meet. Great maturity this year.</t>
  </si>
  <si>
    <t>See me. Sister in Juniors- Year 5</t>
  </si>
  <si>
    <t>HA-See me for further information Phonjcs group blue an dbook Tuquoise</t>
  </si>
  <si>
    <t>HA- particular interest in numbers. Alfie came to F3 with difficulty with friendships and behaviour. Other parents complained a lot at the begining of the year about Alfie 'bullying'/ purposely hurting others which was not always true- (he would knock into someone and children would say he had hit them) but was sometimes true. This has got much better and it rarely happens now. He has made massive progress in friendships and is a sensitive soul. Does not respond to consquences but repsonds well to positive relationships. Mom completely absent all year and not much seesaw contact with dad either. Mom and dad seperated. Please lets chat about him.</t>
  </si>
  <si>
    <t>MA -has no personal space, always bumps to children. sometimes needs support in sharing and taking turns. he is obsess with maths and alphabets. doesn't like splashpool/ swimming.</t>
  </si>
  <si>
    <t>Lovely boy but will need to meet with you about him; has a sister in Year 1 in August; very famous parents.</t>
  </si>
  <si>
    <t>934882811437</t>
  </si>
  <si>
    <t>006822</t>
  </si>
  <si>
    <t>Vu Phuc Vinh (Subeo)</t>
  </si>
  <si>
    <t>Have high expectations of him, he is a bright student who will do well when challenged. When things are too easy for him, he can be off task and chatty. Sometimes immature but can also be great if he’s a leader. Swimmer. Subeo would like you to know that he likes maths and is curious about science.</t>
  </si>
  <si>
    <t>Wonderful - so enthusiatic. Very able across the curriculum. Calls out a lot!</t>
  </si>
  <si>
    <t>HA -fun, friendly lovely</t>
  </si>
  <si>
    <t>H/A Lovely boy, works hard and tries his best. Can get involved in silly behaviour, but is able to stop and re-direct himself.</t>
  </si>
  <si>
    <t>MA - A honey! Eager to please friends and teachers. Peers love him. Has sibblings in school. Working on pronounciation - may need SALT assessment? Secure with set 1 and set 2.</t>
  </si>
  <si>
    <t>LA – So much fun! Very friendly, kind and helpful. Gets very tired towards the end of term and struggles in the morning to say goodbye to mum. Will throw up if he cries! Good English but will seek out other Vietnamese children to play with.</t>
  </si>
  <si>
    <t>102430632113</t>
  </si>
  <si>
    <t>008478</t>
  </si>
  <si>
    <t>Siyoon</t>
  </si>
  <si>
    <t>Likes a chat, likes to raise his hand, likes to worry about everyone else BUT all in a nice and enthusiastic way. A swimmer. He would like you to know that he loves swimming and that he is good at it.</t>
  </si>
  <si>
    <t>New Aug 2023 - very enthusisiatic. Working with Nici on summarising. Worked on handwriting as it is very large (still can be). Finds it hard to focus and can distract others and get into playtime disagreements.</t>
  </si>
  <si>
    <t>966441872767</t>
  </si>
  <si>
    <t>006011</t>
  </si>
  <si>
    <t>Bao Nhi (Suzzy)</t>
  </si>
  <si>
    <t>Model student. Extremely polite, kind and hardworking. A model of excellence for the class.</t>
  </si>
  <si>
    <t>Incredible student. Very kind and very funny. Would encourage her to be a leader in any capacity possible!</t>
  </si>
  <si>
    <t>An absolute dream of a human being. HA but sometimes needs encouragement to really challenge herself and not give up. Needs a bit of nurture as seems like she has a bit of low self esteem. Loves gymnastic. Good friends with Amaranta and Vivian but there can be friendship issues betwen the 3 of them, as 1 often feels pushed out, especially Suzzy or Amaranta. She has spent time bonding with Jenny C to spread her friendship. A fantastic and wonderful human being. Loves Arty, creative activities.</t>
  </si>
  <si>
    <t>Delightful, all round.</t>
  </si>
  <si>
    <t>MA- delightful, loves to draw and sing. Close friends with Ellie and struggles to be without Ellie and play with other friends. This needs to be encouraged for Suzzy to become a little more independent.</t>
  </si>
  <si>
    <t>MA. It took a while to gain Suzzy's trust. She's just shy with adults but if you listen to her conversation with other kids, her language is really good. She's not really keen to join in small groups. You'll have to work really hard to gain her trust. Friends with Annabelle, Iniya, YunChan</t>
  </si>
  <si>
    <t>Did not speak to anyone from T1-T2. Met with parents and they are not too concerned as they feel that it's only because of her personality. This term, she has begun expressing herself in phrases and simple sentences to familiar adults. Keep asking her questions/talking to her and never give up! She'll warm up -may take a long time though. =)</t>
  </si>
  <si>
    <t>165022567732</t>
  </si>
  <si>
    <t>007790</t>
  </si>
  <si>
    <t>Gia An</t>
  </si>
  <si>
    <t>Has academically improved a great deal and is now a HA student. Kind, polite and popular.</t>
  </si>
  <si>
    <t>Artistic, creative, LA, needs pushing, often ill or tired. Some primary concerns logged about language use and friendship group issues. Brother has been involved in fights. Mum a little defensive.</t>
  </si>
  <si>
    <t>The progress made this year is huge. Started T1 and conversations have been had about moving off EAL. Very hard-worker. If you build a good relationship with her early on, she will fly again!</t>
  </si>
  <si>
    <t>133251885135</t>
  </si>
  <si>
    <t>008463</t>
  </si>
  <si>
    <t>Wenxuan (George)</t>
  </si>
  <si>
    <t>Has become very active and outspoken in a positive way, lots of friends and can get distracted.</t>
  </si>
  <si>
    <t>New, quiet but lovely. Capable but doesn't always show it</t>
  </si>
  <si>
    <t>729496309180</t>
  </si>
  <si>
    <t>006622</t>
  </si>
  <si>
    <t>Phuong Mai</t>
  </si>
  <si>
    <t>Funny, smart and kind. Mature and a good example for others.</t>
  </si>
  <si>
    <t>Funny, kind, can doubt herself. Needs reasurrance even though she appears confident. MA</t>
  </si>
  <si>
    <t>MA kind lovely cute happy - star student works hard/loves to learn- a little dipsy and off tract at times</t>
  </si>
  <si>
    <t>Good quality, intersting ideas, floats along in a happy world.</t>
  </si>
  <si>
    <t>EAL- LA/MA Phuong Mai is a happy sweet child who strives to make good chocies. She is quiet reserved however and didnt form any 'close' relationships with her classmates this year (I put this on her report as a target and also have spoken to mom about playdates outside of school. Mom works so it is mostly Phuong Mai's sister that has been supporting her during online learning.</t>
  </si>
  <si>
    <t>LA- very quiet and shy. needs a little direction where to go and what to do.</t>
  </si>
  <si>
    <t>112833581478</t>
  </si>
  <si>
    <t>007457</t>
  </si>
  <si>
    <t>Dinh Thai</t>
  </si>
  <si>
    <t>Really friendly and fun student. Difficulty with focus and starting a task. Can rush his writing because he has so many ideas and needs to take time planning. He loves reading - mostly comics.</t>
  </si>
  <si>
    <t>Lovely boy. Issues with focus and can be slow to complete work but has made ok progress.
Continue to monitor for LS</t>
  </si>
  <si>
    <t>Struggles with focus and concentration. Needs guidance for busy learning. He will happily wander and watch others work. He is well liked by peers.</t>
  </si>
  <si>
    <t>New to BIS this year. Was previously at a Montissori nursery, has struggled with working independently. Needs a lot of support and encouragment, mum is aware. He is very confident and has a great imagination.</t>
  </si>
  <si>
    <t>/</t>
  </si>
  <si>
    <t>154016802928</t>
  </si>
  <si>
    <t>008980</t>
  </si>
  <si>
    <t>Ze Yu (Evan)</t>
  </si>
  <si>
    <t>New this year, but was at BIS HCMC in F2. Really friendly and caring student. Intelligent and dedicated to his learning. Exited EAL earlier this year. Needs some encouragement to share in class discussions. Loves cooking and swimming. Brilliant pianist.</t>
  </si>
  <si>
    <t>142422027169</t>
  </si>
  <si>
    <t>007715</t>
  </si>
  <si>
    <t>JUN</t>
  </si>
  <si>
    <t>SoEun (Sophia)</t>
  </si>
  <si>
    <t>Amazing student.</t>
  </si>
  <si>
    <t>Superstar! Love her! You will have a great time with her :) loves football</t>
  </si>
  <si>
    <t>Lovely, very bright and capable across the board.</t>
  </si>
  <si>
    <t>583279199117</t>
  </si>
  <si>
    <t>006965</t>
  </si>
  <si>
    <t>Ping-Hua (Ping-Hua)</t>
  </si>
  <si>
    <t>Easily distracted but a lovely boy. Needs to focus on writing.</t>
  </si>
  <si>
    <t>Twin. Excitable student who is eager to learn. Prefers practical activities. Loves IPC and Science, researches and shares facts. Has learned how to handle his emotions better.</t>
  </si>
  <si>
    <t>Twin. Takes a lot of time to complete tasks independently, doesn't like to make mistakes. Can be quite immature at times and quick to tears if he feels hard done by. Struggles to sit on the carpet for more than 2 minutes before wiggling about. Lots of creative ideas but takes a long time to get them on to paper.</t>
  </si>
  <si>
    <t>Missed most of T2. Takes a long time to complete work independently. Doesn't join in much during carpet time. Confident communicator but often goes off topic. Has a great imagination. I have had additional meetings with mum.</t>
  </si>
  <si>
    <t>LA- The twin of Ping Han. Has made good progress in all areas this year but still requires support. Mom is very involved and tries to support them at home as much as possible. Very energetic, talks very fast (speech something to watch) and can be very sensitive if he makes a 'poor choice'.</t>
  </si>
  <si>
    <t>084656274408</t>
  </si>
  <si>
    <t>007393</t>
  </si>
  <si>
    <t>Vivian Rina (Vivian)</t>
  </si>
  <si>
    <t>High achiever, becoming more vocal and confident.</t>
  </si>
  <si>
    <t>Great writer and very engaged. Tries her best and has become more confident. Mum and Dad very engaged and will message if there are issues.</t>
  </si>
  <si>
    <t>Lovely child, but needs a lot of time to open up to adults. Not shy around friend but very quiet around adults. HA and tries really hard. A lovely and fun person. Good friends with Amaranta and Suzzy but there can be friendship issues betwen the 3 of them, as 1 often feels pushed out, especially Suzzy or Amaranta.</t>
  </si>
  <si>
    <t>New to school this year. Settled in with ease, quieter around adults, but not shy with friends.</t>
  </si>
  <si>
    <t>814107824823</t>
  </si>
  <si>
    <t>006420</t>
  </si>
  <si>
    <t>Ting-Hsuan (Emily)</t>
  </si>
  <si>
    <t>Lovely gir, hard worker, struggles with Maths and reading</t>
  </si>
  <si>
    <t>Shy, sweet, LA, needs pushing, artistic</t>
  </si>
  <si>
    <t>LA Slow to process - works hard, social, close friendships, gymnast + competitions</t>
  </si>
  <si>
    <t>Like someone bottled a bit of sunshine. If you don't love her, then stop being a teacher. She will listen to anything you say and try her best, but currently, maths is something she really struggles with and will need all the support you can throw at her.</t>
  </si>
  <si>
    <t>MA Phonics skills developing. Speaking skills developing.</t>
  </si>
  <si>
    <t>LA/MA - very gentle girl. Sometimes gets lazy to use her English vocabulary properly when she talks, but has potential. She might struggle not having a 'quiet time' in the afternoon.</t>
  </si>
  <si>
    <t>727189323227</t>
  </si>
  <si>
    <t>005838</t>
  </si>
  <si>
    <t>Ellie Ngoc (Ellie)</t>
  </si>
  <si>
    <t>White</t>
  </si>
  <si>
    <t>High achiever across the board, great writer &amp; performer</t>
  </si>
  <si>
    <t>Great. Hard-working, capable.</t>
  </si>
  <si>
    <t>Delightful, keen eagre, sparky and confident. HA child in all areas of the curriculum. Very supportive and keen parents. Was Student Council Rep this year and took role very seriosuly. Ideal role model for any new students. Only child.</t>
  </si>
  <si>
    <t>Lovely, very driven and tries hard. HA in Eng, MA maths</t>
  </si>
  <si>
    <t>HA/MA (lower in maths). delightful, lots of friends, loves to draw and make books.</t>
  </si>
  <si>
    <t>HA.Great kid. Sensible but gets a bit physical at times with friends especially when she is excited. Friends with YunChan, Milin, Olivia</t>
  </si>
  <si>
    <t>Can cling to dad in the morning but very settled in general. Best friends with Milin.</t>
  </si>
  <si>
    <t>094930732260</t>
  </si>
  <si>
    <t>007466</t>
  </si>
  <si>
    <t>Ain</t>
  </si>
  <si>
    <t>High achiever, FOBISIA Maths, lovely girl</t>
  </si>
  <si>
    <t>Great. Hard-working, capable. Performer!</t>
  </si>
  <si>
    <t>Creative, kind and caring. Worked extrememly hard on developing confidence as a writer. Easily pleased. Supportive parents. Sibling in Juniors</t>
  </si>
  <si>
    <t>New to school this year, delightfully mischevious. Can't not love her! Strength in Maths, slower to approach written tasks.</t>
  </si>
  <si>
    <t>141622478834</t>
  </si>
  <si>
    <t>008139</t>
  </si>
  <si>
    <t>JiYoon(Leah)</t>
  </si>
  <si>
    <t>Lovely girl, making great progress, flute player</t>
  </si>
  <si>
    <t>Lovely girl. Can daydream so needs refocusing. Made a lot of progress with maths, but needs support to maintain it. great reader, and very creative.</t>
  </si>
  <si>
    <t>New this year. Is capable and has potential. Sometimes is very secure in concepts and flies other times understanding can be very patchy depends on topic/concept. Concentration and focus are issues.</t>
  </si>
  <si>
    <t>170811978914</t>
  </si>
  <si>
    <t>009301</t>
  </si>
  <si>
    <t>TianRan (Emma)</t>
  </si>
  <si>
    <t>SIS Binh Duong</t>
  </si>
  <si>
    <t>120655948803</t>
  </si>
  <si>
    <t>007189</t>
  </si>
  <si>
    <t>Ngoc Bao Nhi (Bao Nhi)</t>
  </si>
  <si>
    <t>returing student as well as BIS Hanoi transfer, SIS temporarily since Aug 2025</t>
  </si>
  <si>
    <t>Allergic to Paxtrime</t>
  </si>
  <si>
    <t>Class 5C: Erica  Barthorpe</t>
  </si>
  <si>
    <t>085858893766</t>
  </si>
  <si>
    <t>009035</t>
  </si>
  <si>
    <t>MALVE</t>
  </si>
  <si>
    <t>Parami Pawan (Parami)</t>
  </si>
  <si>
    <t>New this year. Absolutely wonderful! Tries very hard and always contributes. Sometimes needs reminding to focus because she just wants to tell you stories or have a chat with you, but has got a better understanding of appropriate times now. She will tell you if she is upset about anything. Mum is supportive. Good friends with Sakura, but works well with most people.</t>
  </si>
  <si>
    <t>140221299856</t>
  </si>
  <si>
    <t>009130</t>
  </si>
  <si>
    <t>OHISHI</t>
  </si>
  <si>
    <t>Sakura</t>
  </si>
  <si>
    <t>New this year. Amazing progress! She tries so hard and is such a lovely girl. She contributes to lessons but may still need differentiated questioning in GR/English. Good friends with Parami. Supportive parents.</t>
  </si>
  <si>
    <t>131628758908</t>
  </si>
  <si>
    <t>006355</t>
  </si>
  <si>
    <t>DANH</t>
  </si>
  <si>
    <t>Chi Khiem</t>
  </si>
  <si>
    <t>Turquoise</t>
  </si>
  <si>
    <t>Loves a laugh and a joke. A kind student who has fun at school. Has a relaxed and carefree attitude. Monitor appropriate use of the iPad. Is especially good at IPC and science. Chi Khiem wants you to know that he loves science and that he is an only child.</t>
  </si>
  <si>
    <t>Friendly, can seem like he is not focused but he doesn get work completed. Needs a push.</t>
  </si>
  <si>
    <t>Nice lad, works well with others. Quite bright but needs to work on presentation.</t>
  </si>
  <si>
    <t>Sociable member of the class, enjoys playing on Construction Area, needs prompting to do BLC each week.</t>
  </si>
  <si>
    <t>MA - Very playful, great sense of humour! Mum lovely and very supportive of school. Secure with set 1 and 2 sounds. Developing sentence structue and pronounciation when speaking. Good comprehension.</t>
  </si>
  <si>
    <t>MA - Sweet little boy with a good sense of humour. Progressing well with English. Has struggled to say goodbye to mum in the mornings this term, but will settle very quickly once she has gone. Loves Maths, particularly numbers and counting.</t>
  </si>
  <si>
    <t>Came to Ftots with mum. Ddi not attend ftots in term 3.</t>
  </si>
  <si>
    <t>103206382747</t>
  </si>
  <si>
    <t>007224</t>
  </si>
  <si>
    <t>YueNing</t>
  </si>
  <si>
    <t>A bright student, thoughtful and kind. Has a relaxed and playful attitude but also works hard. Excellent manners. A swimmer. Talented in STEAM tasks. Ning wants you to know that when he was younger he LOVED playing with toy cars.</t>
  </si>
  <si>
    <t>Lots of potential and works hard, can be distracted but improving ways to ignore others and complete tasks.</t>
  </si>
  <si>
    <t>Lovely boy. Handwriting and presentation is an issue. Tries hard, can sometimes become distracted by friends</t>
  </si>
  <si>
    <t>An absolute delight. He needs some help re modelling sentences and working on pronounciation, but not on EAL.</t>
  </si>
  <si>
    <t>New to BIS in f3. Quiet but a really popular member of the class. Always tries his best. Lacks confidence sometimes, especially in speaking and expressing himself. Always tries to make good chocies.</t>
  </si>
  <si>
    <t>153855031239</t>
  </si>
  <si>
    <t>008494</t>
  </si>
  <si>
    <t>Jing Wen (Winny)</t>
  </si>
  <si>
    <t>A lovely girl who comes across as shy but you should have high expectations for her. Please give her opportunities to shine and she will raise to the occasion. Very well behaved, diligent and will hang on your every word. Winny wants you to know that she likes gymnastics club school club.</t>
  </si>
  <si>
    <t>T3 now, improved greatly, seems quiet but is confident enough - hangs out with sister</t>
  </si>
  <si>
    <t>154923811362</t>
  </si>
  <si>
    <t>008786</t>
  </si>
  <si>
    <t>KOTTMEYER</t>
  </si>
  <si>
    <t>Homeschooled in Teipai</t>
  </si>
  <si>
    <t>A model student. Can come across as shy but does have a good sense of humour. She’s more than ready for the challenges of Y5. High achiever in all areas. Dad will be in touch with you at some stage. He is lovely but has high expectations. Olivia wants you to know that she is quiet but highly intelligent and loves maths.</t>
  </si>
  <si>
    <t>Arrived in Y3, lacks confidence but is a great worker. Will fly next year! See me re previous schooling</t>
  </si>
  <si>
    <t>505670993088</t>
  </si>
  <si>
    <t>006776</t>
  </si>
  <si>
    <t>Junyi</t>
  </si>
  <si>
    <t>A great academic student who can get distracted but in a cheeky/playful way. A nice friend.</t>
  </si>
  <si>
    <t>1 year younger than the others. Very energetic, HA</t>
  </si>
  <si>
    <t>Sometimes quiet silly and immature. Think the step up to Y3 will be good for him. Understands the routines of the classroom but chooses to ignore them sometimes. Have spoken to parents on occassion, both very supportive. Quite bright but overly confident, can come across a little lazy.</t>
  </si>
  <si>
    <t>Very cheerful and soacible member of the class. Youngest in the class. Can be silly and need reminding about making good choices.</t>
  </si>
  <si>
    <t>MA - Is only 5 in the first week of term. Has made amazing progress this year. Super supportive mum. He has been put in different class to his friend Mohi as they are not positive influences on each other. May need a gentle hand to make new friends.</t>
  </si>
  <si>
    <t>LA - very smiley boy, tends to follow and copy one friend in class.</t>
  </si>
  <si>
    <t>114134368673</t>
  </si>
  <si>
    <t>007894</t>
  </si>
  <si>
    <t>GHOSH</t>
  </si>
  <si>
    <t>Shauryaa</t>
  </si>
  <si>
    <t>HA, hardworking. Does his best everytime and has worked hard to join more sporting things.</t>
  </si>
  <si>
    <t>Kind, HA, honest and hardworking</t>
  </si>
  <si>
    <t>Very nice lad. Works very well and keen to impress. Likes to be right all the time and can impose himself on others. Very good friends with Atharv, but not many others. Needs to be a little more encouraging of others and widen his friendship group.</t>
  </si>
  <si>
    <t>Bright, energatic boy. Mid term 3 start - learning how school works! Dad is very involved (not in a bad way just has questions, nice guy). Moved from India, handwriting is cursive and hard to read, have given Dad RWInc formations and he will work on this at home too. Gross motor control is poor (never done stairs), needs to bend his knees more and practise running. Never swum before joining (mid term 3) and is scared of the pool. MA/HA</t>
  </si>
  <si>
    <t>170219973823</t>
  </si>
  <si>
    <t>007515</t>
  </si>
  <si>
    <t>VALLIS</t>
  </si>
  <si>
    <t>Emily Kim Ngan (Emily)</t>
  </si>
  <si>
    <t>Very polite and kind. Popular with her friends. Struggles slightly with spelling, maths, etc but improving.</t>
  </si>
  <si>
    <t>Lovely. Struggles with confidence. Needs reassurance and is getting number fluency support from LS. Has made great progress with being independent this year but will always doubt herself. Super sweet, engaged and polite.</t>
  </si>
  <si>
    <t>LA Confident, contributes, enjoys learning, friendly + great friendships</t>
  </si>
  <si>
    <t>An English rose. She joined in Year 1 and has had some integrating to do. She is loved by all, but can be very quiet. She considers herself very shy, so sometimes does not want to be put on the spot. With encouragement she will however, and her sense of accomplishment is epic.</t>
  </si>
  <si>
    <t>093209195734</t>
  </si>
  <si>
    <t>009018</t>
  </si>
  <si>
    <t>ChaeWon (Cherry)</t>
  </si>
  <si>
    <t>New to the school. Settled in well. She is academically strong, kind and funny. She can be a little hard to motivate but always finishes her work.</t>
  </si>
  <si>
    <t>091952159364</t>
  </si>
  <si>
    <t>008421</t>
  </si>
  <si>
    <t>Teri</t>
  </si>
  <si>
    <t>Model student. Studious and always putting in 100%. Has a very clear understanding of boundaries and respect. Generally brilliant all round. Teri wants you to know she likes ot draw comics and is good at making people laugh.</t>
  </si>
  <si>
    <t>Lovely!!! Very kind, genuine and amazing progress with English. Awesome.</t>
  </si>
  <si>
    <t>Joined for just over a week in April and then went back to Korea. Started to grow in confidence and has been placed in a class with Dan and Shayna for next year.</t>
  </si>
  <si>
    <t>532515103854</t>
  </si>
  <si>
    <t>005764</t>
  </si>
  <si>
    <t>HUGHES</t>
  </si>
  <si>
    <t>Alan Hy Vong (Alan)</t>
  </si>
  <si>
    <t>Fairly quiet at first and has a small circle of friends, but a genuinely lovely boy. Has made great progress this year with his attitude to learning. He likes football. Brilliant guitarist.</t>
  </si>
  <si>
    <t>Lovely, sweet, quiet- dealt with a loss - needs support to start work but has improved</t>
  </si>
  <si>
    <t>No news of dad this year. Mum is supportive and always present. He is a very quiet and a kind student. Well liked by others and is happy to get on with his work.</t>
  </si>
  <si>
    <t>No news of dad this year, all communication is with Mum. Alan was very confident online, this is not refelcted in class. He is quite quiet and shy. Popular and socaible member of the class. Won't ask for help if needed.</t>
  </si>
  <si>
    <t>MA Dad is very unwell. Come and chat to me. Spends much of his time with Vietnamese mum which is reflected in his speech. Some parents meeting have been done with his uncle in France,</t>
  </si>
  <si>
    <t>MA/HA - gentle boy and is very outspoken during conversations. Both parents are very nice and supportive. Dad has a health condition , his Uncle Francis comes in regularly to check on him.</t>
  </si>
  <si>
    <t>Very lovely boy. He has been chatting a lot in English in mid term 2. he spends his time after school with Uncle (from the UK) who comes to visit him for a few months. See teacher for more info.</t>
  </si>
  <si>
    <t>135951550890</t>
  </si>
  <si>
    <t>008528</t>
  </si>
  <si>
    <t>Fuhua (George)</t>
  </si>
  <si>
    <t>YI. Very funny and enthusiastic, but can sometimes get distracted. Intelligent and often brings up interesting points in our class discussions. Likes football and making people laugh.</t>
  </si>
  <si>
    <t>New this year. THE BEST! Funny, suuuuper enthusiastic and engaged. EAL but HA. Sometimes gets too excited and needs reminding to calm down :-)</t>
  </si>
  <si>
    <t>535127694427</t>
  </si>
  <si>
    <t>005774</t>
  </si>
  <si>
    <t>Pauravi</t>
  </si>
  <si>
    <t>Very academic and dedicated student. Always puts 100% effort in her work. Has had some friendship issues towards the end of this year which we are working on. Loves reading and performing.</t>
  </si>
  <si>
    <t>Model pupil. Bright, enthusiastic and confident. Has had some online issues with messenger earlier in year, rarely see parents but they seem lovely and very supportive.</t>
  </si>
  <si>
    <t>Model student. Hard-worker and has a playful sense of humour but very sensible, knows when to take a joke and when it is time for learning. Will be sad to see her go!</t>
  </si>
  <si>
    <t>H/A but struggles with practical and creative tasks. Likes to procrastinate! Good sense of humour.</t>
  </si>
  <si>
    <t>HA. (Knows set 2 sounds-high BB Pink. Needs to learn red words to progress) Very independent, confident and active learner. Younger brother in F2. Mum was class rep. Good engagement in Virtual School.</t>
  </si>
  <si>
    <t>HA - Confident and independent. communication skills are high. Maths, she is in a high level too. She is getting on well with listening games. Usually plays with Isla and Vian. gross motor and fine motor - high too. Comes in late in the morning and sometimes collected late too. Nice parents.</t>
  </si>
  <si>
    <t>Very articulate. Sometimes gets bossy but friendly otherwise. Repeated F1. Mum always picks her up late. Needs to be reminded on time. Pauravi is vegetarian but can eat eggs.</t>
  </si>
  <si>
    <t>976743483391</t>
  </si>
  <si>
    <t>005781</t>
  </si>
  <si>
    <t>Kingma Tai</t>
  </si>
  <si>
    <t>Great student has made amazing progress this year.</t>
  </si>
  <si>
    <t>HA enthusiastic, great sense of humour, needs pushing to reach potential</t>
  </si>
  <si>
    <t>Bright student. Loves to share facts with the class. Excellent work ethic however finds it difficult to manage time. Can spend long periods on one task. Mum teaches in secondary.</t>
  </si>
  <si>
    <t>Great value! Brings a lot of humour and imagination to lessons. Sensitive but good at explaining his feelings and needs. Can need support to be resilient and move on from mistakes or challenges he can't do (usually drawing or art based). HA</t>
  </si>
  <si>
    <t>HA - Confident, chatty, good sense of humour, reading blue/green ORT books</t>
  </si>
  <si>
    <t>HA- Confident, energetic boy. Great speaker. Loves trains. Can be very emotional and throw tantrums if he doesn't get his own way--&gt; mainly during CIL and sharing toys. Lots of talk in Term 3 about managing our feelings. Plays with Felix &amp; William.</t>
  </si>
  <si>
    <t>129584337000</t>
  </si>
  <si>
    <t>006544</t>
  </si>
  <si>
    <t>Phan Lan Anh (Hana)</t>
  </si>
  <si>
    <t>Made lots of progress with her confidence but is weak and English. She needs to build on her confidence and speak more. Must be gentle when teaching her or all her progress will go back. Mum is worried and she has had quite a bit of time off.</t>
  </si>
  <si>
    <t>Very quiet. Attendance poor. See me</t>
  </si>
  <si>
    <t>Attendance issues over the last 3 years - conversation needed.</t>
  </si>
  <si>
    <t>VERY LOW talk to GG - misses a lot of school.</t>
  </si>
  <si>
    <t>LA - inconsistent attendance (mum needs boundaries for attendance) which makes her anxious, took a long time to get her to go swimming, eats very little food, EAL</t>
  </si>
  <si>
    <t>LA- Quiet girl. Some English words. Will need EAL support and PSED help. Has 2 nannies and they do everything for her. Slowly beginnign to build up her independence skills. Mum is aware of how important this is and has started to help. Sticks to an adult mostly. Building friendships with Dan Anh.</t>
  </si>
  <si>
    <t>839793611105</t>
  </si>
  <si>
    <t>005914</t>
  </si>
  <si>
    <t>VAN</t>
  </si>
  <si>
    <t>Natalie</t>
  </si>
  <si>
    <t>Hard working but easily hides in class and needs support to ensure she is doing the right thing in her book</t>
  </si>
  <si>
    <t>2 brothers (1 in BIS Secondary and 1 in San Fran). Very artistic student. Engages well in learning and all activities. Monitor friendships.</t>
  </si>
  <si>
    <t>Great ideas and loves to share them (and anything else in her head). Works well but is easily distracted. Has a brother aboard who she misses a lot and not a huge amount of home support.</t>
  </si>
  <si>
    <t>Will do the minumum. Very sweet, would always rather be playing. Not EAL, but needs better spoken sentence structure.</t>
  </si>
  <si>
    <t>MA - Has great support form her brother as Mum and dad don't speak English. Needs encouragement to write.</t>
  </si>
  <si>
    <t>HA - lovely girl and speaks confidently.</t>
  </si>
  <si>
    <t>Has been very unsettled at times over the year, can become very upset and struggles to calm down. May be unsettled at the beginning of the year.</t>
  </si>
  <si>
    <t>151631687713</t>
  </si>
  <si>
    <t>008963</t>
  </si>
  <si>
    <t>Nguyen Hanh (Mimi)</t>
  </si>
  <si>
    <t>New this year and still weak at spoken english.</t>
  </si>
  <si>
    <t>160903767133</t>
  </si>
  <si>
    <t>009123</t>
  </si>
  <si>
    <t>Stafford James (Stafford)</t>
  </si>
  <si>
    <t>ASD with lots of potential needs extra time to process and get out what he wants to say. reliant of text to speech. Handwriting stamina is very low.</t>
  </si>
  <si>
    <t>189765970426</t>
  </si>
  <si>
    <t>005361</t>
  </si>
  <si>
    <t>Thien Huong (Haya)</t>
  </si>
  <si>
    <t>Bullying YaJing - not to be in same class next year. Absent/rarely there mum - little home support.</t>
  </si>
  <si>
    <t>Was student rep in the second half of the year and didn't take the opportunity. Can be helpful and thoughtful but has her struggles academically.</t>
  </si>
  <si>
    <t>Lovely but easily distracted. Mum wants her off EAL and she has made excellent progress but still struggles to retain English.</t>
  </si>
  <si>
    <t>Good level of everything really, but short attention span. So very easily distracted.</t>
  </si>
  <si>
    <t>MA (Knows set 1 sounds BB Pink-early ones) Can be insecure and try to control play and her friends but this was an issue in the first half of the year only. Only child, mum and dad are divorced. Dad doesn't speak English. Mum speaks some English and has her own business. Comes in for meetings but lack of communication can be frustrating. Haya has made good progress in reading and writing and is very enthusiastic. No engagment with VS.</t>
  </si>
  <si>
    <t>LA - Independent and confident child. In terms of languauge, before Covid, she has been able to speak more pharses and recall some parts of stories. After Covid, it has gone down. She is able to understand English but needs support in expressing herself. Cna usually be seen with Xuka but not she has not been as possessive as before and she has been playing with more children. Mum does not reply to messages so calls sometimes are necessaary. recommended for EAL.</t>
  </si>
  <si>
    <t>Beginning to use her words in phrases and simple sentences. Just need to be supported in how she pronounces words.</t>
  </si>
  <si>
    <t>788081401114</t>
  </si>
  <si>
    <t>006687</t>
  </si>
  <si>
    <t>Florence Dan Anh</t>
  </si>
  <si>
    <t>EAL very quiet, unassuming, little home support</t>
  </si>
  <si>
    <t>Quiet but coming out of her shell. Capable</t>
  </si>
  <si>
    <t>Very quiet and reserved. Needs a bit of nurturing - will gravitate to the TA and English language communication skills are quite low. Needs a push</t>
  </si>
  <si>
    <t>Very quiet, shy girl. Needs to talk more to keep developing her English. Loves learning and will always ask for more to do, especially in Maths. Very caring and polite. No English at home. LA/MA</t>
  </si>
  <si>
    <t>LA/MA - Quiet, loves Hello Kitty and Minnie Mouse, EAL, translate important messages into VN for mum, secure set 1 and some set 2.</t>
  </si>
  <si>
    <t>LA- Doesn't speak (Vietnamese), relationship with adults building. Friendships with ChaeYeon, Hana beginnign to form. When she does speak/laugh she is delightful. Eager to take part in adult led activities. Still needs support to use environment. Family supportive (Parents no English), Older brother Yr10? speaks English and will translate</t>
  </si>
  <si>
    <t>804884131729</t>
  </si>
  <si>
    <t>006118</t>
  </si>
  <si>
    <t>HUY</t>
  </si>
  <si>
    <t>Khang (Pat)</t>
  </si>
  <si>
    <t>Nice charismatic boy, funny, good writer</t>
  </si>
  <si>
    <t>MA student. Has potential but can be silly and immature sometimes.</t>
  </si>
  <si>
    <t>Lovely child and smile! Best friends with My Anh so need separating or they could chat all day. Can go under the radar as seems quite 'switched on' but needs encouragement with focus and support at times so watch out as he won't ask for help necessarily. Lovely child.</t>
  </si>
  <si>
    <t>Nice chap, funny and kind, floats around the middle, always happy to have a go.</t>
  </si>
  <si>
    <t>MA. (knows all set 1 sounds BB Pink) Took a long time to get to know him but kind and sensible. Can be very unresponsive in one to one conversations with adults. Chatty with friends. Needs a lot of 'thinking' time. Has a brother called Aka going into Y3. Has a good sense of humour.</t>
  </si>
  <si>
    <t>MA - Speaks more complete sentences. Just needs encouragement to speak louder. Has good comprehension. Is able to play with different groups of children. He is independent in selecting resources and attending to her hygiene needs and changing his clothes. In terms of physical, fine motor, he needs support with the tripod grip. Gross motor, no problem. No problem with parents. has a brother named Aka.</t>
  </si>
  <si>
    <t>Very quiet but will engage in play with encouragement from an adult; has a brother in Year 1; lovely parents</t>
  </si>
  <si>
    <t>366230961440</t>
  </si>
  <si>
    <t>005738</t>
  </si>
  <si>
    <t>Dang Quoc Tien</t>
  </si>
  <si>
    <t>EAL very quiet</t>
  </si>
  <si>
    <t>EAL- made great progress this year. Lovely boy, can be quiet.</t>
  </si>
  <si>
    <t>Has some speech issues - not yet assessed by SALT. Often needs a lot of adult support when working independently. Quite sensitive but has lots of enthusiasm.</t>
  </si>
  <si>
    <t>Gentle giant Tien. Despite EAL, he and his family have work tierlessly to get him reading and the pay off is increadible. He may not always understand the words, but he won't stop trying. He does sometimes say words incorectly which affects how he writes them and how others understand him.</t>
  </si>
  <si>
    <t>LA - Quiet, can speak some English, EAL, support from home during VL, some set 1 sounds.</t>
  </si>
  <si>
    <t>LA- Quiet and shy boy. Will need EAL support. Friends with Kin &amp; Hoang. Only speaks Vietnamses, even after 2 years in BIS.</t>
  </si>
  <si>
    <t>Shy but lovely. Needs constant reminding to use his EN words.</t>
  </si>
  <si>
    <t>150742858836</t>
  </si>
  <si>
    <t>008616</t>
  </si>
  <si>
    <t>HyeonSeo</t>
  </si>
  <si>
    <t>Lovely, great swimmer, sporty</t>
  </si>
  <si>
    <t>New this year. Fun. Very HA. Needs pushing to think deeper or to slow down. Loves to rush and make mistakes.</t>
  </si>
  <si>
    <t>Class 5M: Nick Townsend</t>
  </si>
  <si>
    <t>163202591754</t>
  </si>
  <si>
    <t>009253</t>
  </si>
  <si>
    <t>Khac Viet</t>
  </si>
  <si>
    <t>MA New in Term 2. Behaviour has been an issue. Viet shows tendencies towards autism. Has needed many behaviour reminders and interventions. He's a bright boy who learns in a creative way. Parents want to help but don't always know how to mamage him at home (in my opinion). Had extra meetings with both mother and father seperately. I suspect them might be separated but not sure. He came from Saigon Star. Bus Behavior has been an issue relateding to him using his i-pad on the bus journey. CM dealt with these issues.</t>
  </si>
  <si>
    <t>699281712408</t>
  </si>
  <si>
    <t>006459</t>
  </si>
  <si>
    <t>Hoang Minh Anh</t>
  </si>
  <si>
    <t>Quiet, but can be chatty with people on her table. Confidence has improved this year. Doesn't have a 'best friend' in class, but she does ask to join in with groups and will contribute to group activities. MA.</t>
  </si>
  <si>
    <t>Great worker, can be reluctant to speak up but more confident in general</t>
  </si>
  <si>
    <t>Very kind but reserved. You will see her personality shine through in small group situations.</t>
  </si>
  <si>
    <t>Won't talk much, but generally understands. Loves a giggle. Strong in Maths.</t>
  </si>
  <si>
    <t>LA / MA was a selective mute for the first term. Very low level of spoken english. Needs a lot of support with confidence.</t>
  </si>
  <si>
    <t>LA - selective mute. Struggled settling in the class. She prefers being around adults. Needs support in the splash pool.</t>
  </si>
  <si>
    <t>Comes to ftots once a week with grandama. Has visited F2 in June once a week as part of transisition. Very quiet. Likes to play with baby dolls.</t>
  </si>
  <si>
    <t>134011362710</t>
  </si>
  <si>
    <t>008457</t>
  </si>
  <si>
    <t>XU</t>
  </si>
  <si>
    <t>Jiayi (Joy)</t>
  </si>
  <si>
    <t>Some progress this year but will need continued support. She does understand a lot but doesn't often contribute to lessons or group activities. She has a strong group of Chinese friends so can fall into speaking between themselves rather than engaging with the class. Some issues with arguing/causing problems between YaJing and Dottie.</t>
  </si>
  <si>
    <t>New in term 2. Tier 1 EAL. Needs support to access curriculum but is making good progress.</t>
  </si>
  <si>
    <t>104258470211</t>
  </si>
  <si>
    <t>006874</t>
  </si>
  <si>
    <t>Chuhao (Leo)</t>
  </si>
  <si>
    <t>Sibling in Y1 Camille</t>
  </si>
  <si>
    <t>Best buddies with Jasmine but I would not seat them together if you want them to work. He tends to think out loud and sometimes to himself- in a confident chatty way. A lovely student. Leo wants you to know that he likes tennis and he attends tournamnets</t>
  </si>
  <si>
    <t>Amazing child! Bubbly, fun, enthusiastic. Lovely family</t>
  </si>
  <si>
    <t>MA lovely kid; easily distracted and slow processor - very social well liked</t>
  </si>
  <si>
    <t>Lovely chap, takes things steadily. Good grasp across the curriculum.</t>
  </si>
  <si>
    <t>LA Had difficulty settling at the beginning of the year. Very happy now but plays at the edge of others play. He is very young and will only turn 5 in the first week of term</t>
  </si>
  <si>
    <t>LA - started during TET, needed a familiar adult to welcome him in the classroom. After the virtual learning, he's very confident. Mum is lovely.</t>
  </si>
  <si>
    <t>104455139421</t>
  </si>
  <si>
    <t>008894</t>
  </si>
  <si>
    <t>Jeongwoo</t>
  </si>
  <si>
    <t>Has made a lot of progress with his great attitude to learning. Student council Rep. T2 EAL so he still requires a lot of support but understands most spoken language and will ask questions. His written work can be very messy but he is actually quite good at it if he tries. Jeongwoo wants you to know that he would like to have poodle and his may says maybe next year!</t>
  </si>
  <si>
    <t>183840084030</t>
  </si>
  <si>
    <t>008734</t>
  </si>
  <si>
    <t>FAN</t>
  </si>
  <si>
    <t>Max Z L (Lang Lang)</t>
  </si>
  <si>
    <t>allergic to raw egg shells and ginger - rash</t>
  </si>
  <si>
    <t>Though Max can be harder to motivate he has worked hard on this and has made great improvements to his ATL. Loves Science. Discuss some concerns with Chris or Mr. Jordan or check CpOMS.</t>
  </si>
  <si>
    <t>Hard to motivate, has social issues</t>
  </si>
  <si>
    <t>142955146633</t>
  </si>
  <si>
    <t>008027</t>
  </si>
  <si>
    <t>SAHNI</t>
  </si>
  <si>
    <t>Prisha</t>
  </si>
  <si>
    <t>A friendly girl, but she does not have many firneds and this worries me. Her mum is demanding for extra work and things but means well.</t>
  </si>
  <si>
    <t>Made super progress in Maths. Slow to write in English, scared of making mistakes. Just come off EAL. Mum can be a bit intense, always wanting extra 'homework'. Watch out for friendship/pairing issues. Prisha can be left out sometimes.</t>
  </si>
  <si>
    <t>EAL new to BIS this year. Has very eager parents. Poor concentration and focus. Needs a lot of one to one support.</t>
  </si>
  <si>
    <t>092858284685</t>
  </si>
  <si>
    <t>008975</t>
  </si>
  <si>
    <t>Jun (Jay)</t>
  </si>
  <si>
    <t>New to the school. Had some troubles with Jihu in another class (speak to me). He is great, though he can be a little slow and distracted he is smart and kind.</t>
  </si>
  <si>
    <t>141958242346</t>
  </si>
  <si>
    <t>009152</t>
  </si>
  <si>
    <t>HANLON</t>
  </si>
  <si>
    <t>Ash Gregory</t>
  </si>
  <si>
    <t>New to the school, his parents are teachers. Settled in brilliantly. He was a little shy at first but has really come out of his shell. A lovely student to have and he enjoys learning. Loves sports.</t>
  </si>
  <si>
    <t>102111877261</t>
  </si>
  <si>
    <t>009195</t>
  </si>
  <si>
    <t>YingZhu (Jessie)</t>
  </si>
  <si>
    <t>Joined after TET. Did well to get straight off EAL. She can be a little quiet but is changing that and has made more friends.</t>
  </si>
  <si>
    <t>103550340844</t>
  </si>
  <si>
    <t>007730</t>
  </si>
  <si>
    <t>Minh Quang (Titan)</t>
  </si>
  <si>
    <t>Friendly student. Loves Science and Maths. Has made progress with his attention to learning. Likes basketball. Please see CPOMs regarding behaviour.</t>
  </si>
  <si>
    <t>Capable but EAL barriers. Friendly and sweet</t>
  </si>
  <si>
    <t>EAL made fantastic progress this year. Good work ethic. Struggles with verbally forming some sounds. S&amp;L have been involved.</t>
  </si>
  <si>
    <t>LA- has made great progress with his English and writing but still needs support. Maths he enjoys. Set 1 sounds/red group for phonics.book red</t>
  </si>
  <si>
    <t>165605141002</t>
  </si>
  <si>
    <t>007096</t>
  </si>
  <si>
    <t>Tu Lynh (Jenny)</t>
  </si>
  <si>
    <t>Quiet and kind student. Academic and always tries her best. Very responsible and mature - will often be crocheting at the end of the day. She likes swimming and badminton. Great pianist.</t>
  </si>
  <si>
    <t>HA but super quiet, hard to get to know her personality.</t>
  </si>
  <si>
    <t>Nice hild, come off of EAL at the end of term 2 so good progress there. Likes to talk about herself but conversation can sometimes be about her family wealth which she seems very aware of. Focus can be an issue so lots of encouragement.</t>
  </si>
  <si>
    <t>Fantastic child, super logical and practical, loves Minecraft.</t>
  </si>
  <si>
    <t>EAL- quiet child. Also didnt make any 'close' friendships this year however she is happy at school. Tries hard but lacks confidence in speaking. Mom responsive to messages home/supporting her where possible.</t>
  </si>
  <si>
    <t>123556593456</t>
  </si>
  <si>
    <t>006861</t>
  </si>
  <si>
    <t>KyuMin</t>
  </si>
  <si>
    <t>Very intelligent and confident student. Really funny and sociable, but this can sometimes lead to getting distracted by others. Dedicated to learning both inside and out of school. Great violinist.</t>
  </si>
  <si>
    <t>Amazing student. Very HA, lots of fun, polite, respectful. Lovely boy. Mum delightful too, and has been class rep.</t>
  </si>
  <si>
    <t>Delightful, fun and just an absolute joy to have in the class. Great ideas and execution of them! Mum is very supportive and helps other parents with translations.</t>
  </si>
  <si>
    <t>Lovely, support mum (currently class parent). Confident and sociable. Wants to please and do the right thing.</t>
  </si>
  <si>
    <t>MA- Had some difficulty seperating from mom at the beginning of the year. A super sweet, polite child, always trys to make good choices. Very quiet. Has made tons of progress with his fms and phonics this year. Works hard and has lots of support at home. Egg allergy.</t>
  </si>
  <si>
    <t>MA - lovely boy. eager to learn and join activities. He needs some support with his speech. he has one kidney and needs to drink plenty of water.</t>
  </si>
  <si>
    <t>712481144566</t>
  </si>
  <si>
    <t>006282</t>
  </si>
  <si>
    <t>BAJAJ</t>
  </si>
  <si>
    <t>Ishani Ravindra (Ishani)</t>
  </si>
  <si>
    <t>full days for F2</t>
  </si>
  <si>
    <t>Kind and confident student. Has a real love of learning. Can get distracted, but easy to guide back on task. Very sociable. Loves crafts and being creative.</t>
  </si>
  <si>
    <t>YI. Fantastic to teach, though she needs stretching. Very enthusiastic and very sociable. Very confident!</t>
  </si>
  <si>
    <t>Very confident and vocal. Loves to share her ideas and creative. Often needs reminders to work as an equal with friends as can appear to 'boss' other children. Loves to be first in line and ahead of others. Fairly able but rushes. Very fun.</t>
  </si>
  <si>
    <t>Vocal and enthusiastic. Still calls out a lot. Can struggle to articulate herself in a concise way. Very competative (think first in the line). Caring and polite. Sensitive / needs attention for every little bump / unwanted interaction. MA/HA</t>
  </si>
  <si>
    <t>HA - Very confident, likes to lead. Secure with set 1 and 2 sounds.</t>
  </si>
  <si>
    <t>HA - Very good English. Loves to talk and always joins in with carpet time. Good friends with Jenny, Pari and Chloe but is easily annoyed by them. Can be a bit over powering at the start of term, but once she settles, she is very sweet and caring</t>
  </si>
  <si>
    <t>237923395692</t>
  </si>
  <si>
    <t>006393</t>
  </si>
  <si>
    <t>Vu Vuong Nghi (Ruby)</t>
  </si>
  <si>
    <t>Grown in confidence, took a while for her to come out of her shell. Can get distracted easily.</t>
  </si>
  <si>
    <t>Making progress academically, had friendship control issues but working on it with Nici.</t>
  </si>
  <si>
    <t>Easily distracted and finds it difficult to focus during whole class discussions, usually hides away from answering questions. Very close to Gia Han, but has made other friends in the class. Will copy from others instead of trying to solve something independently. Shows promise in her writing but needs to gain more confidence in herself. Speaks in Vietnamese to her friends in class when she can. Can be quite manipulative of her friends.</t>
  </si>
  <si>
    <t>Very close to Kha Vy, would like to see her develop other friendships. Confidence is developing but prefers to problem solve independently and not ask for an adult's support. Confident reader, but doesn't always undertsand the langauge, and will not ask if she does not know the meaning of a word.</t>
  </si>
  <si>
    <t>LA Had a problem with her leg and has been working with Ms Helen. Finds phonics chanlleging.</t>
  </si>
  <si>
    <t>LA/MA - settled really quickly into the class. Very friendly towards everyone.</t>
  </si>
  <si>
    <t>Comes to Ftots twice a week with grandma. Has visited F2 once a week during June as part of transition. Likes to play with puzzles and enjoys art activities. Enjoys music session.</t>
  </si>
  <si>
    <t>836766392257</t>
  </si>
  <si>
    <t>006803</t>
  </si>
  <si>
    <t>Do Thien My</t>
  </si>
  <si>
    <t>Incredibly quiet and introverted. Writing has improved a lot but can go missing a bit in lessons if not paying direct attention to her as she doesn't offer suggestions or seek help if she is stuck.</t>
  </si>
  <si>
    <t>Has come out of her shell this year and made some good friends (An Dang, Athena and Heiley). Has worked reallly hard to improve her writing (ideas and handwriting). Needs lots of encouragement to participate in class dicussions.</t>
  </si>
  <si>
    <t>Very, very quiet. Was best friends with Mia but they have been split this year to allow Thien My to come out of her shell. Lots going on in her head but she does not share unless heavily prompted.</t>
  </si>
  <si>
    <t>LA- Very quiet and likes to play with Mia. She struggles playing without Mia. Maths is her stronger point. Pink group for phonics. Book - Yellow book</t>
  </si>
  <si>
    <t>LA- very quiet but close friends with Mia. Loves to draw. often needs clarification in Vietnamese from TA.</t>
  </si>
  <si>
    <t>LA.She's been away from school for a long time (entire january plus the 16 weeks). Language has improved as she was tutored at home. She would depend on an adult or child to lead her to an activity. She will not choose her own activity and sometimes would just stand around</t>
  </si>
  <si>
    <t>535000918996</t>
  </si>
  <si>
    <t>006310</t>
  </si>
  <si>
    <t>An Gia</t>
  </si>
  <si>
    <t>LA, mum is reluctant to get Education Pysch help. An has been attending extra classes outside of school to help boost writing, which is helping. Incredibly well mannered girl and very kind.</t>
  </si>
  <si>
    <t>LA student with poor confidence. Good friends with Heiley, Thien My and Haya. Speak to Nici and Maria regarding progress.</t>
  </si>
  <si>
    <t>A real character! LA and was identified by LS this year. Very low reader and writer but has made a lot of maths progress this year. Can be a bit controlling within her group of friends. Always brings in bits and bobs that she doesn't need in school!</t>
  </si>
  <si>
    <t>Goes by Gia An. Delightful little girl. Speech can be hard to understand - very poor teeth and masks don't help. Therefore struggles with pronounciation which filters into her phonics. LA but tries really hard. So caring and likeable.</t>
  </si>
  <si>
    <t>LA Has some speech difficulties due to teeth. Finds phonics very challenging. A very happy and bubbly member of our class</t>
  </si>
  <si>
    <t>MA - always comes to school late. Has a tendency to boss around her friends.</t>
  </si>
  <si>
    <t>quite vocal and often asks 'where are we going?'; good friends with Anna and the other girls in the class.</t>
  </si>
  <si>
    <t>880719145174</t>
  </si>
  <si>
    <t>005852</t>
  </si>
  <si>
    <t>YunChan</t>
  </si>
  <si>
    <t>(early enrol)</t>
  </si>
  <si>
    <t>Hard working and a good student</t>
  </si>
  <si>
    <t>Wonderful all rounder- great swimmer Baraccuda. Very able especially Maths.</t>
  </si>
  <si>
    <t>Delightful child, HA esepcially in Maths, loves challenge, helpful, conscientious, fun, toes the line well and is genreally your dream student. Has made incredible progress with his presentation. Great friends with JiHu.</t>
  </si>
  <si>
    <t>Very capable, but got stuck in Korea for a while so there are some gaps in his learning that trip him up and irritate him as he is used to being HA.</t>
  </si>
  <si>
    <t>HA- maths is especially high. lovely!</t>
  </si>
  <si>
    <t>MA/HA.He's been away from school since before Oct half term 2019 because mum gave birth. Did not have any problems when he came back. He's more mature and more confident. Language has gone back a bit but not as much as I thought it would. Plays with Milin, Olivia, AhSeom, Ellie</t>
  </si>
  <si>
    <t>Re-accessed F1 this year. Plays with Milin and Mia. Mum is pregnant at the moment and will give birth in Korea in October or November, leaving YunChan with Grandma here in HCMC. Grandma only speaks in Korean. Mum speaks well in English.</t>
  </si>
  <si>
    <t>513760369673</t>
  </si>
  <si>
    <t>006004</t>
  </si>
  <si>
    <t>Phuc Tram An (Cherry)</t>
  </si>
  <si>
    <t>EAL very quiet, very artistic &amp; creative</t>
  </si>
  <si>
    <t>low academically and needs a lot of 1:1 support. She has grown in confidence and is happier at school now. Very hard to get hold of dad who is always very busy. Dad didn't respond to messages regarding Cherry's LS needs. See me for more info.</t>
  </si>
  <si>
    <t>T2 Little to no progress made this year. Very quiet, concerned about her and LS will have much more involvement in Y3</t>
  </si>
  <si>
    <t>LA/MA- Confidence has grown throughout the year. English is stronger then Maths but still needs support. Quiet member of the class. Pnk group in phonics book-red</t>
  </si>
  <si>
    <t>LA/MA (Knows set 1 BB Pink-early ones) It has been challenging getting to know Cherry. Very quiet and unresponsive for a long time. Good engagement in VS. Can blend and read at a steady pace. Struggles with maths. Has a brother called Tony going into Y3.</t>
  </si>
  <si>
    <t>LA - Whilst settling, she can get emotional and there were teary days but she can be easily distracted through play and a bit of comfort from an adult. At the beginning until pre-Covid, I would best describe her as a selective mute. She understands and responds to instructions but needed to be one-on-one when speaking with her and most of the time, I will only get a whisper. Now, she has been speaking more phrases and 'yes' or 'no' in a clear, loud manner. Khang Bao is her best friend but she has been increasingly playing with more children. Independent in terms of hygiene and changing her clothes. Parents are unable to speak in English, quite quiet but easy. Needs support with fine motor. recommended for EAL and SALT</t>
  </si>
  <si>
    <t>She cried a lot in term 1 but eventually settled in class. She needs TLC and an adult who can help her settle and once confident she will go and play with her peers. She started communicating with her peers in Term 3. Please see teacher.</t>
  </si>
  <si>
    <t>133252147962</t>
  </si>
  <si>
    <t>009384</t>
  </si>
  <si>
    <t>HALL</t>
  </si>
  <si>
    <t>Spencer James (Spencer)</t>
  </si>
  <si>
    <t>Sibling Jojo in Y6 24/25</t>
  </si>
  <si>
    <t>Lively ecletic footballer NEW in T3, young, missed 2 terms of Y4 in move from Australia</t>
  </si>
  <si>
    <t>145639741839</t>
  </si>
  <si>
    <t>009485</t>
  </si>
  <si>
    <t>Queenie En Xi (Queenie)</t>
  </si>
  <si>
    <t>moving from Singapore, sibling joining F3 25/26</t>
  </si>
  <si>
    <t>151946633028</t>
  </si>
  <si>
    <t>009587</t>
  </si>
  <si>
    <t>O'NEILL</t>
  </si>
  <si>
    <t>Patricia Caoimhe Kimora (Caoimhe)</t>
  </si>
  <si>
    <t>Moving from Alice Smith School in KL</t>
  </si>
  <si>
    <t>121024035854</t>
  </si>
  <si>
    <t>007190</t>
  </si>
  <si>
    <t xml:space="preserve">TRUONG </t>
  </si>
  <si>
    <t>Ngoc Quynh Nhi (Quynh Nhi)</t>
  </si>
  <si>
    <t>140937487270</t>
  </si>
  <si>
    <t>007070</t>
  </si>
  <si>
    <t>SOGANI</t>
  </si>
  <si>
    <t>Mireya</t>
  </si>
  <si>
    <t>Leaving</t>
  </si>
  <si>
    <t>Wonderful child. Sweet, caring, quirky</t>
  </si>
  <si>
    <t>Wonderful role model! Reads non-stop. Loves writing. You will love her!</t>
  </si>
  <si>
    <t>Always busy! She is very kind and works well with anyone but often chooses to enjoy her own company over that of others. Also deferred until T2 and had a lot of time off with covid related isolations.</t>
  </si>
  <si>
    <t>HA (knows set 2 sounds BB Pink high)Mireya has great langauge skills. Needs strong boundaries. Medical condition that means she needs to go to the toilet (to urinate) frequently and we check her clothes at the end of each day as she is not always honest if she's wet herself. Helen is aware and we have passed on Kuma's contact details to the parents (Kuma is an OT) Needs reminders to drink enough water.</t>
  </si>
  <si>
    <t>160858633128</t>
  </si>
  <si>
    <t>007810</t>
  </si>
  <si>
    <t>JunWon</t>
  </si>
  <si>
    <t>Leader in the class, helpful with new students and can be mature when he wants to be. Has a silly side but it rarely boils over. Very honest.</t>
  </si>
  <si>
    <t>JJ can be great, sometimes silly but reat Kpop mover, has lots of potential - great at Maths</t>
  </si>
  <si>
    <t>Only child, and content in own company. Finds it difficult to seek learning independently unless directed to complete a task. Tasks can be rushed. Preferred learning preference is the ipad. Occasionally can use his size to assert himself (number of issues on the bus). Parents are very supportive, but he benefits from firm boundaries. Ha a great sense of humour!</t>
  </si>
  <si>
    <t>Energetic and funny. New starter still learning the boundaries and when to stop and listen. Can struggle with understanding in English. Speaking in broken sentences. Gravitates to other Korean children. MA</t>
  </si>
  <si>
    <t>074002033120</t>
  </si>
  <si>
    <t>008770</t>
  </si>
  <si>
    <t>Phuc Khang (Kent)</t>
  </si>
  <si>
    <t>ABC IS switcher</t>
  </si>
  <si>
    <t>Eczema &amp; concentration problems, weak writer but bookworm</t>
  </si>
  <si>
    <t>New this year and has settled in. Does like to mumble and wonder around the class. Give him space and he is okay. Does lose interest in things he doesn't care about so does need reminding. Loves Science, IPC and anything tangible.</t>
  </si>
  <si>
    <t>094133104076</t>
  </si>
  <si>
    <t>006842</t>
  </si>
  <si>
    <t>AhSeom</t>
  </si>
  <si>
    <t>was in F3B 20/21</t>
  </si>
  <si>
    <t>Great mathematician. Can be cocky in other areas, or really helpful - depends on his mood. Has real potential to be a leader but often rests on his laurels.</t>
  </si>
  <si>
    <t>SC rep but needs to be challenged re quality and quantity of work - has potenital but sits back</t>
  </si>
  <si>
    <t>A little too confident in his abilities sometimes, beginning to show better progress. M/A but needs to focus more on his writing. Was quite silly earlier in the year, starting to show more maturity. Ready for Y3 but needs to step up to the challenge.</t>
  </si>
  <si>
    <t>M/A - avoids school work if he can, loves the iPad. can be very silly.</t>
  </si>
  <si>
    <t>532690448587</t>
  </si>
  <si>
    <t>006692</t>
  </si>
  <si>
    <t>Jasmine</t>
  </si>
  <si>
    <t>Best buddies with Leo but it’s probably best not to sit them together. A fun, relaxed attitude to school. Eager to please. Jasmine wants you to know that she likes football and Ronaldo, favourite team Manchester United.</t>
  </si>
  <si>
    <t>Truly delightful! Keen, eagre to please and complete work to the best of her ability. Very supportive parents who are keen to ensure that she succeeds. Makes friendships easily and would be a wonderful Student Council rep/ Young interpreter for new class friends.</t>
  </si>
  <si>
    <t>HA- Highablity across all areas. Great girl, lovely family. You will have no problems. Grey group for phonics. Blue group for phonics book Tur</t>
  </si>
  <si>
    <t>HA- Loves to talk. Very motivated to read and write. Likes to please. Works hard and always strives to make good choices. A kind friend.</t>
  </si>
  <si>
    <t>HA - very smart, needs reminder to wait for her turn before talking.</t>
  </si>
  <si>
    <t>173736379391</t>
  </si>
  <si>
    <t>006598</t>
  </si>
  <si>
    <t>YaJing</t>
  </si>
  <si>
    <t>1:1 Support - unable yet to read in English or Mandarin</t>
  </si>
  <si>
    <t>Very high LS needs. See me!!!!</t>
  </si>
  <si>
    <t>LS and EAL student. Struggles with memory, concentration and focus. See me for more info.</t>
  </si>
  <si>
    <t>LA- see me for further information. Phonics set 1 and book red</t>
  </si>
  <si>
    <t>LA. (knows set 1 sounds. Not blending) Beginning to blend. YaJing is lively and chatty. Short attention span. She lacks coordination and balance and has been receiving support from LS for fine and gross motor skills. She has friends but does tend to annoy them! I've had regular meetings with mum. She is very supportive. 1st langauge is Chinese, 2nd is Vietanamese and has some English. Takes on our suggestions and supports at home. Initial sctreening for SALT done. Needs to be monitored. Good engagment with VS</t>
  </si>
  <si>
    <t>LA- At the beginning, she was emotional esp being new in the country and school but she settled well later on. Before Covid, her speaking skills were developing and her comprehension for English has been good. She was also increasingly speaking in English phrases. After the lockdown, it went down. Fine and gross motor needs support but the great thing about YaJing is that she is persevering in activities. there are times that mum is a bit iffy on splash pool but she gives medical notes. lovely mum.Recommended for EAL and SALT.</t>
  </si>
  <si>
    <t>658654240403</t>
  </si>
  <si>
    <t>005800</t>
  </si>
  <si>
    <t>My Duyen (Cali)</t>
  </si>
  <si>
    <t>Has applied herself more as the year progressed, a little quiet at first. Kind and polite.</t>
  </si>
  <si>
    <t>Caring student and very focused without her trio of friends (Haya, Nethan, Erik). Does try to do her best in all subjects but can be very tired in the mornings.</t>
  </si>
  <si>
    <t>Kind, caring and eagre to please. Model student and working hard on building confidence in use of grammatically correct English and fluency. Interventions for comprehension, pace and fluency have been ongoing.</t>
  </si>
  <si>
    <t>Very sweet and thoughtful. Deferred until T2, has struggled with speaking English but can't go back a tier on EAL. Been working hard on pronounciation and working more independently.</t>
  </si>
  <si>
    <t>LA/MA (higher in maths). quiet but has a great sense of humour. Has grown in confidence this year but still talks in Vietnamese to TA.</t>
  </si>
  <si>
    <t>LA.Creative, friendly, lovely, confident. Language is not as strong as I expected it to be since she repeated F1 already. Flagged for EAL</t>
  </si>
  <si>
    <t>Was an F1 repeater this year. Knows our routine and expectations well. Very creative, a good drawer. Can be quiet.</t>
  </si>
  <si>
    <t>110828069834</t>
  </si>
  <si>
    <t>008813</t>
  </si>
  <si>
    <t>SeonYul</t>
  </si>
  <si>
    <t>When focus has lots of potential. No formal diagnois of ADHD given to school however when he is on medication (Dr in Korea) he is much better.</t>
  </si>
  <si>
    <t>Wants to please, huge improvement in behaviour, I'm still concerned about his social skills and lack of friends. Super supportive Mum.</t>
  </si>
  <si>
    <t>Medical / Diet</t>
  </si>
  <si>
    <t>Comments 2017/2018</t>
  </si>
  <si>
    <t>Class 6B: Liz Eaton</t>
  </si>
  <si>
    <t>160423446020</t>
  </si>
  <si>
    <t>007628</t>
  </si>
  <si>
    <t>SKALICKA</t>
  </si>
  <si>
    <t>Marie</t>
  </si>
  <si>
    <t>Sibling Matyus Y5</t>
  </si>
  <si>
    <t>Mum still heads up PTG and is very supportive. A great student though a little reticent.</t>
  </si>
  <si>
    <t>Gorgeous girl with a gentle and friendly disposition. She has impeccable manners. Strong with English but needs to develop mental maths and number skills. Her mum is Petra from PTG - super supportive.</t>
  </si>
  <si>
    <t>Mum is head of PTG - very supportive. Marie is capable in all areas, showing good flair in writing in particular. Her Maths has been a little inconsistent this year but seems ot have stablised. She is kind, helpful, hardworking and a great laugh - very happy. Towards the end of the year she was more emotional, esaily frustrated, quite tearful, but spoke with home and agreed to monitor.</t>
  </si>
  <si>
    <t>Delightful! Loves learning, works hard. Sometimes needs a nudge for her confidence. Is working on rereading her work. Very thoughtful, kind and caring. So much fun, understands humour! Mum is also great and on the PTG.</t>
  </si>
  <si>
    <t>114425593816</t>
  </si>
  <si>
    <t>008132</t>
  </si>
  <si>
    <t>HOFFMAN</t>
  </si>
  <si>
    <t>Amelie</t>
  </si>
  <si>
    <t>Northbridge Public school Sydney /brother in Y6</t>
  </si>
  <si>
    <t>Beyond Phonics T2</t>
  </si>
  <si>
    <t>Wonderful student with very supportive dad. Mum works. Super gymnast! Strong at music/ performing and sports too. Great to have in our class.</t>
  </si>
  <si>
    <t>Delightful girl who works very hard. Loves anything involving acting or performing for others.</t>
  </si>
  <si>
    <t>Wonderful, bright and hard working. Made super progress this year, had support in Maths due to Austalian/Vietnam school terms differing - caught up really well.</t>
  </si>
  <si>
    <t>588523759034</t>
  </si>
  <si>
    <t>005729</t>
  </si>
  <si>
    <t>Chinh Long</t>
  </si>
  <si>
    <t>Brown</t>
  </si>
  <si>
    <t>See PCAP. Also known as CL. Football is everything to him. There have been a few football incidents but CL is resilient and bounces back very quickly. Not so motivated in academics. Has needed support with basics. Very charismatic and has super relationships with other kids.</t>
  </si>
  <si>
    <t>Can work well during independent time, but often chatty and distracted with his friends. No major behaviour incidents but constant low level if he is near them. Has made progress with his spelling this year, but very little progress in English generally as he struggles with capital letters, full stops and basic sentence structure. Mum often supports CL and believes his story.</t>
  </si>
  <si>
    <t>Very friendly and socaible. Off EAL now but needs support across the curriculum. Daydreamer. parents have recently separated. Gold reader</t>
  </si>
  <si>
    <t>Extremely polite and lovely child, easily distracted, not reaching his potential.</t>
  </si>
  <si>
    <t>Distracted, fantastic at copying other childrens work, using their answers. Discussed with mum and improvment since.</t>
  </si>
  <si>
    <t>Needs some support with attention however he returned from VS with a much more mature attitude towards learning and play. Has developed a close relationship with Elian and this is a good influence!</t>
  </si>
  <si>
    <t>Has made progress with his CL but still needs support in speaking. Plays a lot with Sebby but needs to keep an eye on their behaviour towards each other.</t>
  </si>
  <si>
    <t>081733177968</t>
  </si>
  <si>
    <t>008608</t>
  </si>
  <si>
    <t>CHEUNG</t>
  </si>
  <si>
    <t>Aivan</t>
  </si>
  <si>
    <t>A wonderful student. So patient and respectful. Able student with excellent attitude.</t>
  </si>
  <si>
    <t>Bright, popular, ambitious.</t>
  </si>
  <si>
    <t>313123116165</t>
  </si>
  <si>
    <t>004869</t>
  </si>
  <si>
    <t>Bonnie</t>
  </si>
  <si>
    <t>Lime</t>
  </si>
  <si>
    <t>Lit + Lang</t>
  </si>
  <si>
    <t>A wonderful student, always smiling and very positive outlook. Brings good energy to everything she does.</t>
  </si>
  <si>
    <t>Popular, fun, great sense of humour. Occasionally needs pushing to fulfil potential.</t>
  </si>
  <si>
    <t>Gorgeous. Cheeky, fun and hard-working,</t>
  </si>
  <si>
    <t>Great character / Needs pushing because she doesn't always challenge herself</t>
  </si>
  <si>
    <t>Everyone loves Bonnie! Cheeky smile and always willing to try anything. Very bright and creative. Loves anything with rainbows or glitter! Sister two years older. Dad is secondary Maths teacher.</t>
  </si>
  <si>
    <t>Able and always keen to learn. Bonnie can sometimes be a little bossy with her friends however this has gotten much better since we returned from VS.</t>
  </si>
  <si>
    <t>GSH, confident when speaking one to one but shy in big groups, can be bossy during play, has sister in Adriana Year 1</t>
  </si>
  <si>
    <t>ftot</t>
  </si>
  <si>
    <t>533981334553</t>
  </si>
  <si>
    <t>005816</t>
  </si>
  <si>
    <t>BANG</t>
  </si>
  <si>
    <t>Noah</t>
  </si>
  <si>
    <t>will start at EY&amp; I campus on 29/1</t>
  </si>
  <si>
    <t>A good allrounder. Usually has good attitude.</t>
  </si>
  <si>
    <t>Wonderful all round. Justin Lee and him are very close and need encouragement to work with other people. Justin relies heavily on him and is very attached.</t>
  </si>
  <si>
    <t>Very good at Maths and problem solving. Top set Maths material. He's a great boy and will work like a Trojan. Develop his confidence in presenting his ideas verbally though.</t>
  </si>
  <si>
    <t>Excellent across the curriculum. So polite and just delightful.</t>
  </si>
  <si>
    <t>Delightful. Very caring. Mum used to work for school - does some interpreting for BVIS.</t>
  </si>
  <si>
    <t>Has not been able to return to school. In Korea and expected to return as soon as flights commence. Shoulders dislocate easily. Arms shouldn't be pulled but didn't happen.</t>
  </si>
  <si>
    <t>Shoulder easily dislocates, never happened in school, so far. *Mum works in admissions; active in PTG.</t>
  </si>
  <si>
    <t>Mum used to work at the school as Korean liasion officer.</t>
  </si>
  <si>
    <t>610721194806</t>
  </si>
  <si>
    <t>005419</t>
  </si>
  <si>
    <t>CHEW</t>
  </si>
  <si>
    <t>Nguyen Antoine</t>
  </si>
  <si>
    <t>See LS; SeePCAP doc. Antoine needs support to participate. He has a good sense of humour and some friends.</t>
  </si>
  <si>
    <t>LS - See Nici/Paul M for more details. Lovely lovely boy. Loves space and the colour green. Needs constant adult reminders to start/maintain tasks. Gets lost in a bigger group but can work in a duo/trio with people who are on it. Amazing timestables progress. TICS: Term 1+3, virtually none. Term 2 - verbal and facial.</t>
  </si>
  <si>
    <t>See Mary/Nici for elaboration.
Struggles to listen during whole class input, finds v difficult to work independently. Often daydreaming/distracted. Can be fixated on certain things and becomes hard to get/hold his attention on the lesson if so. Doens't interact much with peers apart from Sam. Sensitive to being laughed at. Has transcient tics (see Claire). Great sense of humour, very sweet, supportive family.</t>
  </si>
  <si>
    <t>Latest fascination is Pacman. Has really developed his charaacter this year and is much more likely to interact with adults and occasionally Sam. Finds listening as a whole class tricky but very willing to work 121 and in a small group. Heavily invovled in self-directed activities.</t>
  </si>
  <si>
    <t>Crazy good fine motor skills. Becomes obsessed with random creatures (at the moment blow fish) use this as a way into his glorious world.</t>
  </si>
  <si>
    <t>I recommended SALT - parents declined. I recommended an end of year PTSC - parents declined. Nice child, compulsively creative (excellent fine motor) lacks social skills, motivation. Parents share videos from home of him doing things but he does not show his ability in school</t>
  </si>
  <si>
    <t>Learning Support and EAL. Struggles with following routines and making interaction with other peers. Has tendency to walk away from the class.</t>
  </si>
  <si>
    <t>112101271770</t>
  </si>
  <si>
    <t>006980</t>
  </si>
  <si>
    <t>ESTAUGH</t>
  </si>
  <si>
    <t>Isla</t>
  </si>
  <si>
    <t>UK/NZ Family moving from Auckland. Sibling in Y3</t>
  </si>
  <si>
    <t>Beyond Phonics</t>
  </si>
  <si>
    <t>Staff child - energetic and full of fun. Isla is always enthusiastic. She likes to talk and communicates well. Has some creative ideas. Kind and helpful.</t>
  </si>
  <si>
    <t>STAFF CHILD . A real all rounder and model student. Tries her best, eager to please. Kind to others and excellent behaviour. Helpful to the teacher, likes a chat and hangs on your every word.</t>
  </si>
  <si>
    <t>Enthusiastic, engaged learner and sweet caring personality. Very sporty too. Concern re spelling - referred to LS to assess</t>
  </si>
  <si>
    <t>Absoloutely delightful. Enthusiastic, keen to please. Amazing ideas and has worked hard applying phonics when spelling. Demonstrated wonderful leadership skills as Class Rep. Would be great to see position of responsibility continue.</t>
  </si>
  <si>
    <t>If you want to chat about anything, anythang at all, this is your lady. She is super lovely and loves acting, dancing and showing what she's made of to the class (and she is made of deliciousness)</t>
  </si>
  <si>
    <t>Yet to return from Australia after lockdown. Previously very enthusiastic, has worked hard on being gentle with friends. HA in maths and reading /writing. Oral language developing.</t>
  </si>
  <si>
    <t>847772511561</t>
  </si>
  <si>
    <t>005875</t>
  </si>
  <si>
    <t>Tony</t>
  </si>
  <si>
    <t>Literacy and Language Group</t>
  </si>
  <si>
    <t>Quick thinking. Fast to complete work and understand new concpets. A v capable student. Can be immature though. Watch his iPad use in class.</t>
  </si>
  <si>
    <t>A student to watch. Academic and generally interested in the world around him. A good writer and a great mathmetician. Can be a bit lazy and daydreamy at times, especailly when he feels tasks are below or not suited to him. Doesn't really like group work, prefers to get on with things by himself. Has has isuues with internet safety and use of iPad. Has also had times when he has been dismissive of girls in the class- he can appear superiour. Mum is highly supportive and likes to be kept updated on his behaviour. Watch is behaviour in specialist lessons and Vietnamese classes.</t>
  </si>
  <si>
    <t>Very able - can be over confident. Rushes to be finished. Great general knowledge. can get silly with friends. Free Reader. Left handed.</t>
  </si>
  <si>
    <t>Great general knowledge and interest in the world and history. Amazing numeracy but needs a lot of the reasoning practice in Maths to explain his thinking e.g. can do the numbers but not tell you why. Rather unusual and at times immature. Had a lot of time off for VL so benefits from social. Very into technology and money.</t>
  </si>
  <si>
    <t>Here be a unique fellow. High academic ability, but suprises you sometimes by being prpperly silly.</t>
  </si>
  <si>
    <t>V. excitable. Needs to remember kind hands and to share. Loves letters and construction toys.</t>
  </si>
  <si>
    <t>080838076030</t>
  </si>
  <si>
    <t>007374</t>
  </si>
  <si>
    <t>Vinh Arthur George (Arthur)</t>
  </si>
  <si>
    <t>EAL on arrival</t>
  </si>
  <si>
    <t>&lt;&lt;&lt;Red book</t>
  </si>
  <si>
    <t>Had a super year. LS profile. See PCAP. Broadened his friendship group over the year. Impresses with his tech ability. Gentle natured. Kind and helpful. We advised his parents not to take him out of school next yr.</t>
  </si>
  <si>
    <t>PLEASE SEE NICOLE a lovely boy who learns differently to most.</t>
  </si>
  <si>
    <t>Lots of infor here, please arrange a meeting with Heather, Nici and Sarah Battersby. Orange Phonics group. Orange/ Turquiose reding books</t>
  </si>
  <si>
    <t>Lovely, very mannerly and charming. Loves anything eco and has lots of experiences to share. Initially started in Year 3 to match his age but, as he had never attended school before (from Scandinavia where they don't start until age 7), he really struggled. He has worked hard this year at letter formation, reading and phonics which has come along way from scratch, but still needs a phonics card to keep him right. Struggles with numbers and sequencing still but great improvements in adding and subtracting to 20. Clever at distracting from writing or doing tasks, especially indepedently. Has been working on getting started and asking for help when needed. Struggles socialising with children and prefers to stay with an adult, but has been encouraged to play in and outside.</t>
  </si>
  <si>
    <t>114726933990</t>
  </si>
  <si>
    <t>008262</t>
  </si>
  <si>
    <t>Allergy to Peanut, Cat</t>
  </si>
  <si>
    <t>No Phonics Intervention</t>
  </si>
  <si>
    <t>Likes to be dramatic, but still works well! Quick thinking. Kind to everyone. Very positive outlook.</t>
  </si>
  <si>
    <t>He is so funny! Great personality, can be silly but overall he works hard and shows a good understanding of the learning. Has had a couple of friendship issues with other Korean boys this year but things seem to be okay now.</t>
  </si>
  <si>
    <t>New in T2. Delightful. He's a great student and friend. Very well liked, hard worker and listents well. Very bright. Possible candidate for SC rep in the future.</t>
  </si>
  <si>
    <t>140149345821</t>
  </si>
  <si>
    <t>007093</t>
  </si>
  <si>
    <t>Vu Gia An (Anna)</t>
  </si>
  <si>
    <t>A quieter girl. Loves gymanstics. Very neat and organised. Strong student in terms of focus and compliance. Twins with Hannah.</t>
  </si>
  <si>
    <t>Quiet, good understanding, friendly, creative. Agree she needs pushin at times. Overall, a delight!</t>
  </si>
  <si>
    <t>Twin. Happy, needs a push</t>
  </si>
  <si>
    <t>Twin - very energetic. Rushes through writing and needs to slow down. Good friends with Clara.</t>
  </si>
  <si>
    <t>Twin. Fantastic progress in using English.</t>
  </si>
  <si>
    <t>103049643305</t>
  </si>
  <si>
    <t>007362</t>
  </si>
  <si>
    <t>HaJun (Aaron)</t>
  </si>
  <si>
    <t>Very polite and friendly. Left EAL in Year 3, but has language needs and requires support- listening, reading and writing especially.</t>
  </si>
  <si>
    <t>A nice boy but needs reminders about listening and concentration. He moved down Maths set in Term 3 due to slow work rate. He doesn't enjoy writing and works very slowly. Doesn't engage as much in class discussions as his peers.</t>
  </si>
  <si>
    <t>Has been on EAL for a long time - struggles greatly with English. Good in Maths. Popular and kind to others. Has worked out some tricky dynamics with other korean boys in the class. Great sense of humour and a lovely positive presence in the classroom.</t>
  </si>
  <si>
    <t>Lovely and kind. Very considerate towards others and polite. Loves to have a giggle. Hardworking, Tier 3 and struggles with sentence structure. Friends with KwanKyu and Siho - helpful to encourage other friendships. Could do with practising English more - often reverts to Korean with his friends.</t>
  </si>
  <si>
    <t>Only started in term 3, lots of online learning.</t>
  </si>
  <si>
    <t>084608926206</t>
  </si>
  <si>
    <t>008556</t>
  </si>
  <si>
    <t>Van Minh</t>
  </si>
  <si>
    <t>Extremely intelligent and knowledgeable. Has problems with motivation and following expectations. Improvement on the friendship issues this year.</t>
  </si>
  <si>
    <t>Very clever but can appear to be apathetic and ofetn distracted. Has had some friendship issues this year.</t>
  </si>
  <si>
    <t>843289549604</t>
  </si>
  <si>
    <t>005304</t>
  </si>
  <si>
    <t>Thanh Vinh (Ben)</t>
  </si>
  <si>
    <t>See LS profile. Very positive and friendly, and becoming more motivated. Has gaps in knowledge and can have issues with listening and reading comprehension.</t>
  </si>
  <si>
    <t>See Pete/Nici</t>
  </si>
  <si>
    <t>Need a conversation about him</t>
  </si>
  <si>
    <t>Does not always pay attention to what is happening. He will look the other way during lessons. Speech also a bit odd at times, but could be due to teeth.</t>
  </si>
  <si>
    <t>Needs a lot of support . Come and see me.</t>
  </si>
  <si>
    <t>LA- Does not chew properly, will avoid foods that he needs to chew. Parents know. Will follow Chi around and needs reminding to use kind hands. Has been a part of I can interventions.</t>
  </si>
  <si>
    <t>113415228247</t>
  </si>
  <si>
    <t>005610</t>
  </si>
  <si>
    <t>Tu Quynh</t>
  </si>
  <si>
    <t>Dark Blue</t>
  </si>
  <si>
    <t>Imaginative, creative and a star in performance, but misses details and mistakes in her writing. Confident and speaks well. A little unmotivated in Maths and Science.</t>
  </si>
  <si>
    <t>Nice girl, bubbly personality - wants to do well, but can be easily distracted and lose focus - particularly in writing, she writes a lot but doesn't always include learned skills or pay attention to what she is writing or her punc/grammar. She is excitable - can be loud and silly with her friends; sometimes overdramatic especially when injured. Likes to share what she has done outside of school, e.g. tennis or gymnastics competitions.</t>
  </si>
  <si>
    <t>A cool kid but can sometimes distract herself from tasks. English is great and enjoys writing Maths is her big struggle thou she does try when she feels supported.</t>
  </si>
  <si>
    <t>Had a lot of support at home during VL - didn't retain what was learnt during VL. Can go off topic during English. Finds Maths challenging but guesses and moves on, rather than trying to work it out.</t>
  </si>
  <si>
    <t>Needs lots of support, difficulty concentratng in whole class inputs.</t>
  </si>
  <si>
    <t>Would advise that she has EAL support. Little engagement with VS</t>
  </si>
  <si>
    <t>Language and confidence have come a long way since T1. May be a bit timid at the beginning but is such a happy girl.</t>
  </si>
  <si>
    <t>153211795179</t>
  </si>
  <si>
    <t>007799</t>
  </si>
  <si>
    <t>Emily</t>
  </si>
  <si>
    <t>Extremely outgoing, talks, writes and thinks at a hundred miles an our. Great progress academically and socially!</t>
  </si>
  <si>
    <t>Confident, bubbly, happy, loves to talk to you and ask random questions! Home life is a bit chaotic, so needs adult attention/care. Dad is supportive and will join meetings but often travelling so can be slow to respond - never met mum. Tries so hard and is making great progress. Exited from EAL - was referred to LS as she still needs phonics support for her spelling and reading, but EAL are doing this with their phonics groups rather than LS so not sure if that will change next year.</t>
  </si>
  <si>
    <t>Sweet and caring. Can have her difficult moments when she doesn't want to learn. Concern over affluent neglect... Been recorded and SLT aware. Tries hard when focused and in her good routines</t>
  </si>
  <si>
    <t>Started BIS at the end of Term 2. Hasn't been in a school for 2 years prior. Might find expectations of Yr 3 learning a challenge. Often asks to play after completing tasks. She has a great sense of humour and is a lovely child. Sometimes needs to be given boundaries, very chatty and confident. She has a strong personality and can take over conversations if allowed. Very low phonics but good comprehension.</t>
  </si>
  <si>
    <t>482449666949</t>
  </si>
  <si>
    <t>005944</t>
  </si>
  <si>
    <t>HSU</t>
  </si>
  <si>
    <t>Mei</t>
  </si>
  <si>
    <t>Dark Red</t>
  </si>
  <si>
    <t>Very intelligent, doing well academically. Bubbly and friendly, but can have friendship issues, and working on issues with impulse management</t>
  </si>
  <si>
    <t>Looks sweet and innocent, fairly academic (but lazy), always polite at home time in front of mum, but is very sly and sneaky - see me for specific examples. Likes to be the boss of her friends and get her own way - attention seeking; has an 'I'm better than you and can do what I want' attitude. Parents are responsive, but not much changes.</t>
  </si>
  <si>
    <t>Looks and acts very sweet but this can be deceptive, will try to bring in toys or things from home &amp; lacks integrity. Focuses more on her friendships than learning so needs more focus in lessons. Mum is aware and supportive.</t>
  </si>
  <si>
    <t>Had a whole year off doing online learning. Didn't return to school until Term 3 even though she could have returned in Term 2. She's an able child but has suffered socially and a few of the previous issues she had have been exacerbated by the long absence from school - really needs firm boundaries and has had a few friendship issues as she likes to be in control of things. More infomation on the recording.</t>
  </si>
  <si>
    <t>Loves to be in charge. Great fun. Needs firm boundaries.</t>
  </si>
  <si>
    <t>Sometimes needs support to take turns and share.</t>
  </si>
  <si>
    <t>Sweet and funny</t>
  </si>
  <si>
    <t>447815929793</t>
  </si>
  <si>
    <t>006823</t>
  </si>
  <si>
    <t>WEN</t>
  </si>
  <si>
    <t>Yue (Lac Lac)</t>
  </si>
  <si>
    <t>Lovely, kind and intelligent. Involved with many extra curricular activities. Has some friendship issues at times.</t>
  </si>
  <si>
    <t>Has had some emotional ups and downs this year. A strong swimmer and runner. At times she is bubbly and hilarious and at other times seem tired and sad. On and off friendships with girls in the class. Excellent behaviour and a bright girl.</t>
  </si>
  <si>
    <t>Awesome. Very bright and a hardworker and even better - humble. Works well with others just needs to gain confidence to speak confidently.</t>
  </si>
  <si>
    <t>Returned to school in Term 3. Nice girl. Parents seem very involved, pushy and put pressure on her 'to be better than average'. Maths calculation is strong but struggles with vocab and problem solving.</t>
  </si>
  <si>
    <t>Sweet girl who cares about learning. Can be shy and stubborn, does not like being called upon when she has not raised her hand. Gets a LOT of pressure from home. Worked a lot on things not being perfect and positive mistakes this year. Parents are pushy and demanding. Often late arriving and picking up. Have asked mum to put her on the bus like she was in F3 to help with time managment.</t>
  </si>
  <si>
    <t>Joined October, nice girl but quiet and lacks confidence, good at number, can seem standoffish, doesnt like to get messy</t>
  </si>
  <si>
    <t>165932402046</t>
  </si>
  <si>
    <t>008469</t>
  </si>
  <si>
    <t>Lily Harper (Lily)</t>
  </si>
  <si>
    <t>sibling in F3</t>
  </si>
  <si>
    <t>Diligent, hardworking and keen to follow expectations. Loves sports. Can be difficult to draw out of her shell</t>
  </si>
  <si>
    <t>New this year, what a pleasure she is. A delightful student, self motivated and eager to please. The model student!</t>
  </si>
  <si>
    <t>132009582857</t>
  </si>
  <si>
    <t>008973</t>
  </si>
  <si>
    <t>Harry</t>
  </si>
  <si>
    <t>New in Y5. Funny and knowledgeable about Science. Can participate well in group discussions. Immature and distracted easily by others. Some issues in the playground.</t>
  </si>
  <si>
    <t>161527749163</t>
  </si>
  <si>
    <t>009084</t>
  </si>
  <si>
    <t>Connor Phan (Connor)</t>
  </si>
  <si>
    <t>New in Y5. Very high attaining, knowledgable. Great writer. Positive and friendly. Can struggle with anxiety and emotions- will use daily check-ins proactively.</t>
  </si>
  <si>
    <t>153916360310</t>
  </si>
  <si>
    <t>009472</t>
  </si>
  <si>
    <t>Nghi Hieu (John)</t>
  </si>
  <si>
    <t>local school</t>
  </si>
  <si>
    <t>144427712820</t>
  </si>
  <si>
    <t>009614</t>
  </si>
  <si>
    <t>Briana Phuong (Briana)</t>
  </si>
  <si>
    <t>returing familly, from the US, sibling in Y4 - James</t>
  </si>
  <si>
    <t>145308672801</t>
  </si>
  <si>
    <t>009635</t>
  </si>
  <si>
    <t>Gia Han (Ry)</t>
  </si>
  <si>
    <t>Class 6I: Lauren Selby</t>
  </si>
  <si>
    <t>082354604484</t>
  </si>
  <si>
    <t>007564</t>
  </si>
  <si>
    <t>Zhao Yuan (Zy)</t>
  </si>
  <si>
    <t>Sibling at ISHCMC</t>
  </si>
  <si>
    <t>Very, very quiet boy who is reluctant to speak in class.</t>
  </si>
  <si>
    <t>Gained confidence this year and is more vocal within group settings but doesn't always contribute to lessons unless asked to. Exited EAL and has made good progress with his writing/reading, but can rely heavily on model texts and copying phrases from the internet (non-fiction particularly). Good progress in Maths. Can be distracted by his friends, but generally not disruptive.</t>
  </si>
  <si>
    <t>Lovely. Very shy and quiet. Just come off EAL and neds support with english and regular check ins with Maths. Gold/ White reader. Left handed</t>
  </si>
  <si>
    <t>Very polite, quiet and introverted in group/teaching situations but confident and energetic with friends sociably. Great reader, needs encouragement to speak in sentences to support his English.</t>
  </si>
  <si>
    <t>197993189027</t>
  </si>
  <si>
    <t>006180</t>
  </si>
  <si>
    <t>Gia An (Bella)</t>
  </si>
  <si>
    <t>Absolutely lovely girl. Mature and articulate. Excels in reading and gaining confidence in writing.</t>
  </si>
  <si>
    <t>Started the year well, but progress has stalled and she is very easily distracted by her friends or day dreaming, but she can't really afford to be. Mum is supportive and will help at home - mostly struggled in Maths this term.</t>
  </si>
  <si>
    <t>Started out shy but really come into her own and enjoys learning. Improved focus too and definitely takes on feedback for English and Maths (Maths being her weaker subject)</t>
  </si>
  <si>
    <t>Lovely family! Has very little confidence in Maths - especially with new concepts. Defers straight to 'I don't know' once you break it down, and she knows she can have a go, she will. Much more confident writing- needs reminding about presentation.</t>
  </si>
  <si>
    <t>Gorgeous. Big change in leanring attitude this year. Can still be reluctant to write sometimes and might need a break to be productive. Previous notes say mum is away a lot - no longer true. Mum picks up everyday. Mum does not want a tutor or to be like other BIS parents and wants Bella to be well rounded so she does lots of activties otuside school.</t>
  </si>
  <si>
    <t>Mum away a lot. Grandma helps - needs translator. Fairly quiet but gets chattier.</t>
  </si>
  <si>
    <t>132222404036</t>
  </si>
  <si>
    <t>008088</t>
  </si>
  <si>
    <t>Minh Khang (Jin)</t>
  </si>
  <si>
    <t>BVIS HCMC for 2 years</t>
  </si>
  <si>
    <t>Lively, popular with all the different genders, needs calming down.</t>
  </si>
  <si>
    <t>Is very tactile and 'needy'. Will discuss reasons in person. Be vigilant with iiPad use.</t>
  </si>
  <si>
    <t>Funny but can be silly and act as 'class clown'. Excellent recall though and uses impressive vocabulary in many subjects. Grown up a lot over Y3.</t>
  </si>
  <si>
    <t>178743386811</t>
  </si>
  <si>
    <t>005715</t>
  </si>
  <si>
    <t>Dien Khanh Ngoc</t>
  </si>
  <si>
    <t>Beyond Phonics T3</t>
  </si>
  <si>
    <t>Very sensible and mature girl. Can be a little bossy with others. Doesn't suffer fools.</t>
  </si>
  <si>
    <t>A lovely student who has a long standing and caring relationship with Javie. Wants to please, works hard and likes a laugh.</t>
  </si>
  <si>
    <t>Sweet, caring girl who works extremenly hard Good progress being made. I would love to see her be a class rep next year- may need encouragement.</t>
  </si>
  <si>
    <t>Keen to please. Presentation and attention to detail is admirable - but she can need reminding that whilst important quantity is still important.</t>
  </si>
  <si>
    <t>Likes to be the leader. Helpful around the classroom. Needs reminders to speak English in the classroom.</t>
  </si>
  <si>
    <t>Lazy eye - dr said to take no action with it during F3. Needs support sharing.</t>
  </si>
  <si>
    <t xml:space="preserve">Very creative and likes doing art activities
Needs support on tidying and sitting on the carpet
</t>
  </si>
  <si>
    <t>637671778560</t>
  </si>
  <si>
    <t>006145</t>
  </si>
  <si>
    <t>DELA CRUZ</t>
  </si>
  <si>
    <t>Javie</t>
  </si>
  <si>
    <t>twin</t>
  </si>
  <si>
    <t>Staff Child</t>
  </si>
  <si>
    <t>STAFF CHILD Twin brother (Jacob) Lovely but very shy. Loves football and is very close with Sophia and Khnah Ngoc ( maybe relying on them too much?) Lacks a bit of confidence but applies himself and is delightlly well behaved. Came out of his shell in Long HAi and during role play/acting sessions.</t>
  </si>
  <si>
    <t>Confidence has increased and he now contributes more in whole class. Good in small groups with friends. See me for more specificis.</t>
  </si>
  <si>
    <t>Shy and endearing. Javie is keen and eagre to please. He will not contribute verablly in a class group, but will in small group discussions. He has a wonderful sense of mischief and fun and a wonderful circle of friends.</t>
  </si>
  <si>
    <t>Goregeous. Loves learning and tries hard. Parents don't speak English. A lot of communication goes through older brother Ken at JC. SALT.</t>
  </si>
  <si>
    <t>Quiet and can get overwhelmed or emotional. Made good progress with feelings and confidence this year (Twin Jacob, mum Joanne F2)</t>
  </si>
  <si>
    <t>Needs time to warm up to people. May refuse to talk/respond to an unfamiliar person but can be chatty to his friends and teachers.</t>
  </si>
  <si>
    <t>He's one of the youngest in the cohort.</t>
  </si>
  <si>
    <t>743338745619</t>
  </si>
  <si>
    <t>005913</t>
  </si>
  <si>
    <t>Song Lam (Sophia)</t>
  </si>
  <si>
    <t>white</t>
  </si>
  <si>
    <t>Excellent child, bright, mature, works really hard, loves being challenged, gets on with everybody.</t>
  </si>
  <si>
    <t>Lovely, quiet and bright. Kind and caring. It would be wonderful to see her come out of her shell a bit more, take some more risks as she has a lot to offer.</t>
  </si>
  <si>
    <t>Sweet, good partner, hard worker, can be shy but very able and capable. Needs encouragement to shine but has potential.</t>
  </si>
  <si>
    <t>Model student and exemplary role model. Always eagre to please and patricpate. Has worked extremely hard in Writing and maths and outcomes exemplify this. Really supportive parents.</t>
  </si>
  <si>
    <t>Has gained a lot of confidence over the year. Shows enthusiasm towards learning. Needs reminders to speak in English in the classroom.</t>
  </si>
  <si>
    <t>highly motivated and independent, grown lots in confidence, kind girl. lots of engagament and prgress in elearning but still lacks ability to express all that she knows.</t>
  </si>
  <si>
    <t>GSH, charming girl, fun and lively, bright. Has brother, Seven, in Juniors.</t>
  </si>
  <si>
    <t>153828508813</t>
  </si>
  <si>
    <t>008495</t>
  </si>
  <si>
    <t>Jing Ya (Tina)</t>
  </si>
  <si>
    <t>Exited Phonics Term 2</t>
  </si>
  <si>
    <t>Wonderful girl, bubbly funny and mature. A real asset to the class. Gets on with everyone and never stops smiling.</t>
  </si>
  <si>
    <t>Great personality, very friendly, gets on with all the class. Her understanding needs checking at times but she works hard. Enjoys creative activities.</t>
  </si>
  <si>
    <t>094221250385</t>
  </si>
  <si>
    <t>007842</t>
  </si>
  <si>
    <t>JiYool (Olivia)</t>
  </si>
  <si>
    <t>Mandarin MFL option</t>
  </si>
  <si>
    <t>No Phonics intervention</t>
  </si>
  <si>
    <t>Highly determined girl. Excels in Maths, swimming, sport and playing music. Lovely girl, lovely family.</t>
  </si>
  <si>
    <t>An all rounder! Very funny, friendly and she works hard, but needs encouragement to extend her learning further as will settle for the required amount. A great musician.</t>
  </si>
  <si>
    <t>New this year. HA. Needs more independence.</t>
  </si>
  <si>
    <t>092200692237</t>
  </si>
  <si>
    <t>008834</t>
  </si>
  <si>
    <t>Christopher Tri</t>
  </si>
  <si>
    <t>Joined BIS last year. Struggles acadmeically, under investigation by sevral departments. Lovely, polite lad.</t>
  </si>
  <si>
    <t>102011445997</t>
  </si>
  <si>
    <t>009161</t>
  </si>
  <si>
    <t>Hazel</t>
  </si>
  <si>
    <t>sibling Kai in Y3 24/25, Aus consulate family</t>
  </si>
  <si>
    <t>Quiet girl, hyper sensitive. Mum can change with the weather. Has really struggled to make friends this year.</t>
  </si>
  <si>
    <t>142443383450</t>
  </si>
  <si>
    <t>008403</t>
  </si>
  <si>
    <t>PATEL</t>
  </si>
  <si>
    <t>Aaran</t>
  </si>
  <si>
    <t>from Alice Smith KL</t>
  </si>
  <si>
    <t>Very kind, just struggles to sit still or focus all the time. Needs to be kept with children who are a good influence. Mum is very engaged and receptive to feedback. Keep mum informed about progress and what he needs to improve on. He has made good progress this year.</t>
  </si>
  <si>
    <t>Very talkative and needs to be sat with sensible children.</t>
  </si>
  <si>
    <t>105554741573</t>
  </si>
  <si>
    <t>007292</t>
  </si>
  <si>
    <t>DaEun (Ally)</t>
  </si>
  <si>
    <t>Changed English name Sofia to Ally</t>
  </si>
  <si>
    <t>Lovely and creative but very distracted. Can appear in her own world at times and needs reminders to stay focused or to find resources. Rushes her writing, this is a target we are working on. Loves group tasks and anything where she can add her creative flair. Parents are receptive and engaged. Very musical - in a band.</t>
  </si>
  <si>
    <t>Made good progress with ENglish and no off EAL. Will rush work without reading it.</t>
  </si>
  <si>
    <t>Friendly, kind boy. Bit of aloner and can be a worrier about school, has quite a lot of time off and late ref-=gularly. Daydreamer and needs a reminder of tasks and a check in with regularly. LIME books</t>
  </si>
  <si>
    <t>Very creative and loves Arty activities. Lovely child, very good friends with one child from her country so needs encouragement to spread out sometimes. Has good ideas but sometimes needs help listening.</t>
  </si>
  <si>
    <t>Started in T2. Lovely, confident child who settled quickly into class. Can be hard to understand speech.</t>
  </si>
  <si>
    <t>100006478008</t>
  </si>
  <si>
    <t>007952</t>
  </si>
  <si>
    <t>Dung Philip</t>
  </si>
  <si>
    <t>NAE Poland</t>
  </si>
  <si>
    <t>See CPOMS for a better understanding of his profile both in school and at home. Is a kind and considerate person but is easily distracted and can be disruptive to learning. Follows his impulses. Speak to Chris before contacting parents. Great in sport and PE - this is where he shines. Works with ASC team weekly - Speak to Mr Albert if necessary.</t>
  </si>
  <si>
    <t>Poor motivation, loves football</t>
  </si>
  <si>
    <t>New this year. Needs reminding about manners with other teachers.</t>
  </si>
  <si>
    <t>105127622554</t>
  </si>
  <si>
    <t>007727</t>
  </si>
  <si>
    <t>Hoang Thien (Hoang Thien)</t>
  </si>
  <si>
    <t>Ditty</t>
  </si>
  <si>
    <t>See CPOMs for a better understanding of him. LS profile pending. EAL- check PCAP and ISAMs. He is a lovely child, who wants to do well. Should work near an adult. Very attached to adults. Wants to help a lot and best learning near an adult. Parents are very difficult to contact. Does not complete reading diary. Works with ASC team weekly - Speak to Mr Albert if necessary.</t>
  </si>
  <si>
    <t>Coming on. Aim to come off EAL. Good Maths</t>
  </si>
  <si>
    <t>Often very late this year. Spoke to mum twice and then it got better in the second half of the year. Thien needs a lot of academic support in the classroom and his understanding/command of English is low.</t>
  </si>
  <si>
    <t>Lovely lad. Has very limited English, needs lots of support to complete tasks. Full of energy</t>
  </si>
  <si>
    <t>113900396153</t>
  </si>
  <si>
    <t>008189</t>
  </si>
  <si>
    <t>CHUNG</t>
  </si>
  <si>
    <t>Jui Yu (Isa)</t>
  </si>
  <si>
    <t>Is a very enthusiastic person. Likes to be on the move and has a lot of energy. Best learning with others who get on with their work and will be a good influence. Loves to chat to people and can get distracted. Check PCAP.</t>
  </si>
  <si>
    <t>Poor attitude, sneaky. Mum often away</t>
  </si>
  <si>
    <t>Comes across as a bit mischeivious but she's actually lovely. Lots of friends and confident socially. Needs reminders to put her full effort into tasks as she can rush her written work.</t>
  </si>
  <si>
    <t>143510434077</t>
  </si>
  <si>
    <t>008387</t>
  </si>
  <si>
    <t>RoHee</t>
  </si>
  <si>
    <t>A leader in class. She is confident and very inquisitive. She loves learning and will do extra at home. She is a great influence in group tasks and individual tasks. Her work is always beautifully presented. Can be more worried during English - she is very competent but may need reassurance and positive praise. Very musical - good at drums</t>
  </si>
  <si>
    <t>838616863810</t>
  </si>
  <si>
    <t>005295</t>
  </si>
  <si>
    <t>Si Nguyen (Lochlan)</t>
  </si>
  <si>
    <t>Lit&amp;lang</t>
  </si>
  <si>
    <t>A leader in class, he is well liked and a good role model. He is always doing the right thing. May be reluctant to do his reading diary. Very determined to do well in maths which can cause some anxiety. Can write very logically so may need guidance on expanding ideas. Works well in groups and alone.</t>
  </si>
  <si>
    <t>Amazing boy</t>
  </si>
  <si>
    <t>Polite, lovely, hardworking, loves helping out and taking on additonal responsibilities. Loves to please! Independance needs to be encouraged.</t>
  </si>
  <si>
    <t>Lovely boy. Needs to focus a bit more on his presentation. Tries his best most of the time and fully knows when he hasn't.</t>
  </si>
  <si>
    <t>Loud and fun. Needs reminding to slow down when he is speaking to ensure he is accurate and understood. Older sister in Year 2.</t>
  </si>
  <si>
    <t>Quite sensitive, gets very excited (loud).</t>
  </si>
  <si>
    <t>Has gained a lot of confidence over the last 2 terms in F2. Has 2 older sisters. Quite young even if he is physically bigger than his peers.</t>
  </si>
  <si>
    <t>085458646972</t>
  </si>
  <si>
    <t>008780</t>
  </si>
  <si>
    <t>COPE</t>
  </si>
  <si>
    <t>Imogen Ruby (Imogen)</t>
  </si>
  <si>
    <t>Australian Consulate family / brother in Secondary</t>
  </si>
  <si>
    <t>A brilliant learner. Strong leader, great public speaker, excellent writer. Puts a lot of effort into every task. Finds maths a little more challenging and can be reluctant to share ideas in front of class or tasks involving iPads. Loves reading and book recommendations. Will just get on with work and isn't distracted. Won speech competition. All round good learner.</t>
  </si>
  <si>
    <t>Utterly amazing. A real delight. Friendly, caring, polite. Amazing reading/writing. Struggles to get passed a question she doesn't understand during tests. Joined in November.</t>
  </si>
  <si>
    <t>142334749511</t>
  </si>
  <si>
    <t>005266</t>
  </si>
  <si>
    <t>PAINE</t>
  </si>
  <si>
    <t>Mayumi (Yumi)</t>
  </si>
  <si>
    <t>A lovely person who is very creative and confident in herself. Slower pace of working, but doesn't affect the quality of her work, just may need more time to complete tasks/encouragement. Isn't distracted by others and generally stays on task no matter who is around her. Can be reluctant to share ideas in class. May need more support in lessons like science in terms of content understanding.</t>
  </si>
  <si>
    <t>Lovely girl. Friendly, chatty, funny. Enthusiastic in class to contribute ideas. Great in roleplays. Good working in small groups. Fantastic progress with timestables.</t>
  </si>
  <si>
    <t>Polite, kind and well-liked in the class. Very articulate in the way she explains things. Would be a good candidate for SC rep.</t>
  </si>
  <si>
    <t>Yumi always has great ideas and is wonderful in class discussions. A delight and a great role model for the other children as she is so friendly and enthusiastic always. Phonics boost will enable her to write her wonderful ideas down and reach her potential.</t>
  </si>
  <si>
    <t>Sweet, confident and sociable. Loves to talk!</t>
  </si>
  <si>
    <t>Very happy and good friends with Aanya from F3H</t>
  </si>
  <si>
    <t>asthma</t>
  </si>
  <si>
    <t>402069368143</t>
  </si>
  <si>
    <t>005584</t>
  </si>
  <si>
    <t>Hoang Nam (Sam)</t>
  </si>
  <si>
    <t>Sam is very smart and a hard worker. Very dedicated to learning. Very inquisitive. Mum is very involved and receptive. She knows what Sam is like. Sam needs gentle reminders. Loves working independently, finds group work challeneging. Is still working on building friendships and often prefers reading than going out to break. Needs encouragement or supervision when working with others. Can come across blunt, but is just what he is like. If you get him talking about an interest, he will chat away forever. Excellent with ICT. Can be performative in front of new adults. Can be silly at times.</t>
  </si>
  <si>
    <t>Sam is very smart, can be very silly and very loud. He has an excellent understanding but gets distracted very easily if not engaged with a certain task, mostly writing tasks. Loves iPad tasks. He has had friendship issues with other children but has finally built relationships with Jason and Morris.</t>
  </si>
  <si>
    <t>High ability, need to get him on side and set boundaries.</t>
  </si>
  <si>
    <t>High attainer and knows it. Often makes whole class discussions about himself.</t>
  </si>
  <si>
    <t>Very bright boy academically. Loves to share knowledge. Has no awareness of others during carpet discussions, shouts out a lot and doesn't listen to others. can be v silly and needs time to calm down at times.</t>
  </si>
  <si>
    <t>Needed a lot of help to develop relationships. Struggles with turn taking and listening, HA</t>
  </si>
  <si>
    <t>Good English speaker, tries to dominate discussions &amp; circle times, needs to listen to others during play. Has one baby brother at home. Can be shy in big groups with adults</t>
  </si>
  <si>
    <t>103618483755</t>
  </si>
  <si>
    <t>008984</t>
  </si>
  <si>
    <t>MinSeo</t>
  </si>
  <si>
    <t>spanish</t>
  </si>
  <si>
    <t>A brilliant learner. Just left EAL. Is such a happy and joyful presence and works exceptionally hard. Can be harsh on herself at home when she isn't meeting the standard of her friends. Has been upset to mum this year at points. Mum always contacts if this happens. Lots of positive praise and works best near an adult where she can get support or with friends who can give her guidance. Check PCAP and iSams</t>
  </si>
  <si>
    <t>095200173606</t>
  </si>
  <si>
    <t>009099</t>
  </si>
  <si>
    <t>Minh Thanh (Thomas)</t>
  </si>
  <si>
    <t>Very funny, a good sense of humour and generally likes to make people laugh. Can be silly and need reminders, but is receptive to this. Works well, is a slower pace but tries very hard. Likes to boast, may need distractions or encouragement to move on the conversation. His work is very neat and organised and he takes his time so that it is correct. Might need motivation to keep working. Check CPOMs for a wider picture. Works with ASC team - speak to Mr Albert.</t>
  </si>
  <si>
    <t>125555219211</t>
  </si>
  <si>
    <t>009299</t>
  </si>
  <si>
    <t>BORIVENPAISAL</t>
  </si>
  <si>
    <t>Gia Huy (Jonathan)</t>
  </si>
  <si>
    <t>FOSCO switcher, LS screening during entrance assessments</t>
  </si>
  <si>
    <t>Allergy to shrimp and crab</t>
  </si>
  <si>
    <t>133041317963</t>
  </si>
  <si>
    <t>009640</t>
  </si>
  <si>
    <t>Danh Dong</t>
  </si>
  <si>
    <t>Aurora Switcher</t>
  </si>
  <si>
    <t>Class 6S: James Quantrill (YGL)</t>
  </si>
  <si>
    <t>115643839331</t>
  </si>
  <si>
    <t>008224</t>
  </si>
  <si>
    <t>dad Chris Parry at Secondary / sibling at EY</t>
  </si>
  <si>
    <t>rushes work, had a lot of issues outside of class with impulse control, saw both Clare and Albert once a week for support. Can ben sneaky but will participate in class discussions</t>
  </si>
  <si>
    <t>A very bright boy with lots of potentatial. He can be very immature and is still learning to deal with competitive emotions.</t>
  </si>
  <si>
    <t>Bright, chatty and easily distracted. Needs reminders to settle and handwriting needs work. Not showing all he knows currently.</t>
  </si>
  <si>
    <t>114646406177</t>
  </si>
  <si>
    <t>007571</t>
  </si>
  <si>
    <t>The Gia</t>
  </si>
  <si>
    <t>siblings The Anh 6H, Nghi Van 9B</t>
  </si>
  <si>
    <t>ADHD diagnosis, a few hygiene issues (nose blowing), rushes work, needs TA /small group support, supportive mom.</t>
  </si>
  <si>
    <t>Can be challeging and is likley to have an ASD/ADHD diagnosis soon into Year 5. Has difficutlies wit relationships in the class and maintinaing focus.</t>
  </si>
  <si>
    <t>A bright one but often doesn't seem interested in learning and has some low level behaviour problems and social problems with some students. Can sometimes laugh when he is being spoken to by an adult</t>
  </si>
  <si>
    <t>New to BIS this year. EAL T2, reads well - very poor comprehension. Transfers to maths - calculations great - vocab and problem solving really struggles. Struggles in social situations and making friends. Is starting to speak more. Very poor concentration and attention. Talk to Zoe</t>
  </si>
  <si>
    <t>495134614266</t>
  </si>
  <si>
    <t>005068</t>
  </si>
  <si>
    <t>Linh Anh (Harper)</t>
  </si>
  <si>
    <t>nice girl, needs a bit of support in class (small group)</t>
  </si>
  <si>
    <t>Gets extra support for Maths</t>
  </si>
  <si>
    <t>Needs some support and encouragement with maths. Has been in a intervention group all year and is making progress but still lacks confidence. Lovely and kind, always tries to make good choices.</t>
  </si>
  <si>
    <t>Can be a little shy at times. If anywhere near Audi will do no work at all. Starting to show more progress in both English and Maths. Needs a bit more of a confidence boost.</t>
  </si>
  <si>
    <t>Can be very shy and quiet to begin with. When asked a question would sit staring at you twisting hair around a finger. A lot of improvement throughout the year in all areas of learning and general attitude. Likes princesses, nail polish and pink.</t>
  </si>
  <si>
    <t>Zero engagement in elearning, lots of gaps, lacks confidence</t>
  </si>
  <si>
    <t>Already made progress in CL since Term 1 but still needs support in speaking. Always comes to school late in the morning.</t>
  </si>
  <si>
    <t>789437737940</t>
  </si>
  <si>
    <t>005792</t>
  </si>
  <si>
    <t>Paris</t>
  </si>
  <si>
    <t>nice girl, has had some friendship issues, very slow worker, needs small group support when available</t>
  </si>
  <si>
    <t>Weak, had poor Term 3 as disruptions at home</t>
  </si>
  <si>
    <t>Needs some support and encouragement with her learning. Is making steady progress bowbut often needs reminding to get started and to get a move on! Big improvements in this in the second half of the term but still needs constant reminders. Nanny reports that she acts very baby like at home. Kind, polite and loves to help around the classroom.</t>
  </si>
  <si>
    <t>Spent most of lockdown in a hotel in Nha Trang where nanny did everything for her. Has become a bit more indeppendent since returning to school. Takes ages to start and produce any form of writing. Think she is quite capable, just a slow starter and needs a confidence boost. Mum often away on business but quite supportive.</t>
  </si>
  <si>
    <t>Had a new Nanny that spoke English and made incredible progress. Would be quiet after the holidays and take a while to confidently speak in English again but this improved over the year. Often comes in late. Not sure how much Mum is around.</t>
  </si>
  <si>
    <t>Very quiet, auntie/grandma look after her mostly - needs translator. Needs a lot of English support.</t>
  </si>
  <si>
    <t>LS?--&gt;Might need, not yet recommended</t>
  </si>
  <si>
    <t>528205391828</t>
  </si>
  <si>
    <t>006441</t>
  </si>
  <si>
    <t>MAYER</t>
  </si>
  <si>
    <t>Isabella</t>
  </si>
  <si>
    <t>Triplet</t>
  </si>
  <si>
    <t>wonderful student, eager to take on leadership roles, kind, works well - wonderful!</t>
  </si>
  <si>
    <t>Lovely &amp; tries hard. Very quiet, will contribute willingly and confidently but doesn't often put herself forward to join other groups or TYP - likes to wait until she is invited (just shy). *triplet with Sam &amp; Lara.</t>
  </si>
  <si>
    <t>Wonderful, very able - great progress this year.Free reader.</t>
  </si>
  <si>
    <t>Absolutle DELIGHT. Can seem quiet but tries so hard and is just lovely.</t>
  </si>
  <si>
    <t>Lovely, lovely, lovely. Really shy at first but became more confident throughout the year. Will be loud in small groups or when thinking noone is watching. Quiet in whole class scenarios but sit in uncomfortable silence eventually she'll pipe up. Beautiful smile and laugh!</t>
  </si>
  <si>
    <t>Extremely shy- didn't start to speak until after we got back from Virtual School. Very happy now- talking (albeit softly) and making friends. Have contacted parents and spoken to Sarah B about SALT as her speech is unclear. No response from the parents yet.</t>
  </si>
  <si>
    <t xml:space="preserve">
Needs encouragement in speaking but can respond to 1:1 activities
</t>
  </si>
  <si>
    <t>100421979351</t>
  </si>
  <si>
    <t>007053</t>
  </si>
  <si>
    <t>JeongHyun (JeongHyun)</t>
  </si>
  <si>
    <t>super! strong student, sense of humor, hard worker, all round musician, athlete and student - awesome</t>
  </si>
  <si>
    <t>Great in every way! Academic, musical, sporty... Likes to hang around with Ms Trang before school/break times - try to make clear boundaries for this (to give TAs a break too!)</t>
  </si>
  <si>
    <t>Lovely girl and great all rounder. Many strings to her bow. Can be trusted and presents well.</t>
  </si>
  <si>
    <t>Lovely girl! High achieving and always tries her best.</t>
  </si>
  <si>
    <t>Delightful, fun, very accepting of feedback on how to improve her work and is able to laugh at her mistakes.</t>
  </si>
  <si>
    <t>144756490871</t>
  </si>
  <si>
    <t>007626</t>
  </si>
  <si>
    <t>YOSHIDA</t>
  </si>
  <si>
    <t>Sayaka</t>
  </si>
  <si>
    <t>Sibling Kimika Y5</t>
  </si>
  <si>
    <t>confident, funny, needs small reminders about socializing during class time, supportive parents, good student</t>
  </si>
  <si>
    <t>Lovely girl. Very organised, loves taking on responsibility. She has been a class helper all year. Great with times tables but struggles with maths and spelling.</t>
  </si>
  <si>
    <t>Fantastic girl. She has been a Young Interpreter. Very organized and a happy and friendly disposition. A pleasure to be around on any day.</t>
  </si>
  <si>
    <t>New this year. Caring, friendly, well-liked by her peers. Very outgoing. An excellent student. Just needs a phonics boost to improve her reading and writing. This would enable her to fully reach her potential.</t>
  </si>
  <si>
    <t>875351521150</t>
  </si>
  <si>
    <t>005439</t>
  </si>
  <si>
    <t>THWAITES</t>
  </si>
  <si>
    <t>Callum Vu John</t>
  </si>
  <si>
    <t>great kid - participates well, funny, good friend, small motor skills (any art or handwriting is weak - mum and dad aware)</t>
  </si>
  <si>
    <t>Lovely, friendly boy - polite and caring. Tries hard and perseveres. Enjoys cricket and formula 1. Messy handwriting/drawing - practising 1:1 with class TA.</t>
  </si>
  <si>
    <t>Very poor fine motor skills at the beginning of the year. Has made a lot of improvment in writing but still needs a lof of support. Sometimes can zone out during whole class learning inputs so ensure he is actively listening by calling on his to comment on what is being discussed/offer his opinions. Lacks some confidence in learning but tries so hard!</t>
  </si>
  <si>
    <t>Very poor fine motor skills, handwriting is a mess. Lovely lad . Doing okay in maths, needs support in English.</t>
  </si>
  <si>
    <t>LS concerns over fine motor control. Holds him back with writing. Can read on sight but can't write words he can read very easily at all. This makes him v slow and then self-conscious. Such a lovely boy. V quiet. Mum and Dad lovely and supportive.</t>
  </si>
  <si>
    <t>Was very shy at the start of the year. Struggles with fine motor activities.</t>
  </si>
  <si>
    <t>GSH, delightful boy, lively very supportive family, loves to sing, Brother Joshua in Year 1.</t>
  </si>
  <si>
    <t>628579239336</t>
  </si>
  <si>
    <t>006094</t>
  </si>
  <si>
    <t>Gia Bao (Ben)</t>
  </si>
  <si>
    <t>nice boy, can be a little silly but with a reminder he's back on track, needs to be pushed to do a "good job" on work. Good friend</t>
  </si>
  <si>
    <t>Ben's confidence and work ethic has improved throughout the year. Has worked really with with Jacob in the classroom and they both focus each other. Emotionally, he finds some situations difficult but these incidents are not as common as at the beginning of the year. He may need a short time out to compose himself. He is so polite and always says hello and goodbye. Very sweet.</t>
  </si>
  <si>
    <t>See me.</t>
  </si>
  <si>
    <t>Gets distracted easily, needs to listen more to instructions, disorganised. August born. Sweet boy, supportive family. Wants to do well.</t>
  </si>
  <si>
    <t>Needs encouragement to write</t>
  </si>
  <si>
    <t>One of the youngest in the cohort. Has a baby sister coming.</t>
  </si>
  <si>
    <t>Mum is very kind and lovely but is also too busy with the business so Grandma is the one who is more visible.</t>
  </si>
  <si>
    <t>109597467639</t>
  </si>
  <si>
    <t>006566</t>
  </si>
  <si>
    <t>JaeJun (JJ)</t>
  </si>
  <si>
    <t>good athlete, strong understanding but sometimes can be a little "dramatic" or solemn</t>
  </si>
  <si>
    <t>JJ is really smart but can get easily distracted. He is sometimes silly, sometimes sensitive and sometimes he does not know why he made a poor choice. Have had a couple of iPad misuse issues during the year. Parents supportive. He is very funny and a character. He shows care towards close friends. Great swimmer!</t>
  </si>
  <si>
    <t>Sensitive, can quickly get down if something happens. Good integrity and a good helper in class.</t>
  </si>
  <si>
    <t>Kind and sensitive boy! Able but can get distracted easily. Also gets upset quite easily.</t>
  </si>
  <si>
    <t>Very able but doesn't always apply himself. Gets distracted easily, needs to listen more to instructions, disorganised. Often tired - stays up late with older siblings plus 2 little ones in the house. Very cute and cuddly. Left handed.</t>
  </si>
  <si>
    <t>Quite quiet and needs reminding to move his mouth when he talks! JaeJun is able, caring and always tries to make good choices. Needs some encouragement to play with others and involve himself in group play.</t>
  </si>
  <si>
    <t>154123148723</t>
  </si>
  <si>
    <t>007357</t>
  </si>
  <si>
    <t>ABE</t>
  </si>
  <si>
    <t>Kei</t>
  </si>
  <si>
    <t>BIS Hanoi tranfer</t>
  </si>
  <si>
    <t>High energy, like a coiled spring. Needs constant engagement - responds best to challenges, achievable stretch targets. Highly impulsive, prone to distraction. Justice sensitivity still an issue but he is gradually showing increased maturity and understanding himself better, far fewer meltdowns. But an absolute joy in class discussions, superbly perceptive, amazing pattern recognition skills. Has made big leaps in Maths and Science. Good reading comp but his writing underwhelms - loses momentum &amp; interest very quickly!</t>
  </si>
  <si>
    <t>Needs to be handled with care as he is easily distracted and brought into conflict with others. Needs to undertsand consequences and will be very angry if he percieves injustice.</t>
  </si>
  <si>
    <t>Delightful,fun with lots of energy. Needs clear boundaries. Sensitive and strong sense of right and wrong. Speak to Heather. Free Reader.</t>
  </si>
  <si>
    <t>Lovely and energetic. See Kirstie.</t>
  </si>
  <si>
    <t>Moved from BIS Hanoi. Can sometimes need support to share and manage emotions but made incredible progress very quickly with this. See Claire.</t>
  </si>
  <si>
    <t>166364185305</t>
  </si>
  <si>
    <t>006304</t>
  </si>
  <si>
    <t>PHO</t>
  </si>
  <si>
    <t>Felix</t>
  </si>
  <si>
    <t>Really lovely, mostly in care of nanny and older sister, so he will appreciate some sensitive attention. Really bright, super reader but reluctant writer, needs encouragement to get started. Great at learning together with others. Amazing scientific knowledge. Will freeze up if you put him on the spot.</t>
  </si>
  <si>
    <t>Lovely boy, weak writer, v little parental support - mum in Australia &amp; dad in USA</t>
  </si>
  <si>
    <t>We don't have much input from home. Needs reminding of special events/days etc as a result. Needs support with writing, can be silly.</t>
  </si>
  <si>
    <t>Nice boy! Family are not very engaged. Has a slight stutter.</t>
  </si>
  <si>
    <t>Very little engagment during online learning. Mum does not often look at Seesaw or respond to messages.</t>
  </si>
  <si>
    <t>Was a premature baby. Poor attendance which has been raised with Mum. Mum has been informed that it is directly affecting his progress. No engagement with VS.</t>
  </si>
  <si>
    <t>Poor attendance., bad teeth. Lovely boy.</t>
  </si>
  <si>
    <t>312602761250</t>
  </si>
  <si>
    <t>006484</t>
  </si>
  <si>
    <t>SRIUSVAGOOL</t>
  </si>
  <si>
    <t>Zain</t>
  </si>
  <si>
    <t>Lit &amp; Lang Group</t>
  </si>
  <si>
    <t>Popular with peers, funny although can sometimes be silly; needed reminders to lead by example as our Student Council rep. Highly creative, codes his own games, edits videos, writes songs! Older sister in Y8</t>
  </si>
  <si>
    <t>Takes things to heart sometimes but very high EQ, cares about others a lot. Some playground squabbles as takes things too seriously.</t>
  </si>
  <si>
    <t>Confident, able and mature boy!</t>
  </si>
  <si>
    <t>Very loud and confident on the surface. Wants to finish a task as soon as possible. Very bright but needs to slow down to give quality. Likes to say he knows already whatever you or others share with him. Dad seems keen to pursue his leadership potential. Became class Eco Warrior.</t>
  </si>
  <si>
    <t>Joined in F3. Older sister Nami (current Y2). May need to consider for SaLT - pronunciation of 'l'. Otherwise strong English - both receptive and expressive language.</t>
  </si>
  <si>
    <t>151015084418</t>
  </si>
  <si>
    <t>008550</t>
  </si>
  <si>
    <t>HIYOSHI</t>
  </si>
  <si>
    <t>Ryogo</t>
  </si>
  <si>
    <t>Has matured a lot this year, taking his learning more seriously. Mum super supportive. Can appear really quiet, but give him time to prepare his oral responses and he will amaze you. Brilliant at Maths.</t>
  </si>
  <si>
    <t>New this year. Took a while to make a solid friendship group, but now he is easily led, very chatty and loses focus a lot around them - will be separated next year. Good at Maths. Daydreams a lot! Mum is very supportive and responsive.</t>
  </si>
  <si>
    <t>144320686264</t>
  </si>
  <si>
    <t>008543</t>
  </si>
  <si>
    <t>Amyra</t>
  </si>
  <si>
    <t>coming from Jakarta</t>
  </si>
  <si>
    <t>Dietary: no Beef &amp; Pork</t>
  </si>
  <si>
    <t>Brilliant attitude, always ready and tries her best. Hasn't really bonded with the girls in the class - might need a bit of support to establish new friendships.</t>
  </si>
  <si>
    <t>Kind, smiley and very warm towards other children. Very chilled out. She only joined us last year and has struggled to form good friendships due to her being new. Quite low academically but parents have high standards and keep in regular contact.</t>
  </si>
  <si>
    <t>607924445617</t>
  </si>
  <si>
    <t>005754</t>
  </si>
  <si>
    <t>Lam Anh</t>
  </si>
  <si>
    <t>Social butterfly! Quite artistic, not particularly interested in most academic subjects although has tried hard to improve her writing. Loves a bit of drama, not necessarily in a good way!</t>
  </si>
  <si>
    <t>Day dreamy and distracted, artistically and dramatically talented but a bit lazy in class. Sit at the front and away from friends. Can be dramatic within friendships.</t>
  </si>
  <si>
    <t>Good ability across the board but easily distracted. Talks/unfocused often during the inputs. Kind and thoughtful. Very popular within the class.</t>
  </si>
  <si>
    <t>Still enjoys collecting trinkets. Much more focused. Sometimes needs a reminder to listen to her friends' ideas as well as her own. Chatty and fun.</t>
  </si>
  <si>
    <t>Full of energy and bounce! Always has a collection of toys, hairbands, shiny things in her pockets! Needs reminders to focus. One on one, and in small groups works well.</t>
  </si>
  <si>
    <t>Very shy and quite. No engagement during VS and was unable to return as she is still in Korea. Cannot comment on her progress.</t>
  </si>
  <si>
    <t xml:space="preserve">She may need reminding to use English when expressing herself.Has a severe allergy to dairy.
Comes to school late.
</t>
  </si>
  <si>
    <t>970116544397</t>
  </si>
  <si>
    <t>005665</t>
  </si>
  <si>
    <t>Ngan San</t>
  </si>
  <si>
    <t>Really lovely, brilliant positive attitude and works well with others. Needs support with language - give her vocabulary support in English and help by orally recasting to model correct grammar.</t>
  </si>
  <si>
    <t>A lovely, fun student. No trouble at all. Struggles with work somtimes but will as questions, wants to do her best. Perfectly behaved, great attitude and positive energy.</t>
  </si>
  <si>
    <t>Wears glasses in class. Such a dlightful and helpful child- super friendly and calm. Has been on EAL so needs regular check in for understanding and instructions across the curriculum. White books.</t>
  </si>
  <si>
    <t>Benefited from being back at school. Very sociable, lovely and great at sharing her ideas. Needs help with her English grammar so lots of modelling to help. A delight.</t>
  </si>
  <si>
    <t>When confident in a group is loud and funny. Can be quiet and shy at other times happier to watch others. Quite affectionate - wanting cuddles with the TA. Made a lot of progress throughout all areas.</t>
  </si>
  <si>
    <t>Really lovely girl but no engagment in Virtual School so has fallen behind.</t>
  </si>
  <si>
    <t>Has already made progress in CL but still needs support in speaking.</t>
  </si>
  <si>
    <t>Parents aren't visible in school - it's always the aunt who comes and meet with the teacher.</t>
  </si>
  <si>
    <t>366969148407</t>
  </si>
  <si>
    <t>006113</t>
  </si>
  <si>
    <t>Sapa</t>
  </si>
  <si>
    <t>Lime +</t>
  </si>
  <si>
    <t>Strong all-rounder, loves a challenge - look to extend her learning, her appetite is impressive! Flexible to work with anyone, doesn't really have close friends but very happy at school. Very busy home learning schedule, can appear tired at times.</t>
  </si>
  <si>
    <t>Very bright, will need challenges. Self motivated, polite and eager to impress and learn. Quite independent and no real close friends but no signs or arrogance this year. Excellent behaviour and attitude.</t>
  </si>
  <si>
    <t>Extremely bright, especially in Maths. Highly driven. Motivated by competition and being 'the best'. Can need reminders about difference between confidence and arrogance. Needs to learn to check her work for small errors. A wonderful addition to the class - so sparky and fun.</t>
  </si>
  <si>
    <t>Delightful! Always up for a giggle. She has worked to understand that she finds some things difficult and this is ok. Also developing reflection skills to go back and check her work - she likes to be first to finish.</t>
  </si>
  <si>
    <t>So unbelivably chatty. She has something to say about everything, and its always inetresting. Sometimes gets upset when others are doing better than her.</t>
  </si>
  <si>
    <t>We have worked hard together to ensure Sapa works on her blending skills. She can read to a high level but was relying on reading words that she knew by site. This has really improved but she needs reminding not to guess.</t>
  </si>
  <si>
    <t>High ability. Attends extra Maths classes (Kumon). Has so much potential but can be quite impatient and is always focused on the end result of tasks. Can have frequent lengthy absences. Knows Set 1 sounds and can blend.</t>
  </si>
  <si>
    <t>Lovely parents. Dad is Vietnamese-American who is always on board in SeeSaw.</t>
  </si>
  <si>
    <t>142814458024</t>
  </si>
  <si>
    <t>007511</t>
  </si>
  <si>
    <t>SeoHyun</t>
  </si>
  <si>
    <t>AIS since Jan 2020</t>
  </si>
  <si>
    <t>Perseverance superstar - has overcome several illnesses and injuries this year. Great attitude to learning but can lack confidence at times, needs a boost. Brilliant musician, Barracuda. Can cling to Korean friends at times.</t>
  </si>
  <si>
    <t>A really lovely girl but can be quiet at times. Has found her voice more as the year has progressed. She has a great sense of humour and works well. Needs pushing to extend her learning. Sensible and Student Council Rep for class.</t>
  </si>
  <si>
    <t>Splendid student, needs encouragement to share ideas verbally. Sensible, reliable and doing well academically this year. Sometimes has some friendship issues with Joey.</t>
  </si>
  <si>
    <t>New this year. Exited EAL after 1 term. Very dedicated to her learning and has done very well this year. Quiet and prefers written tasks.</t>
  </si>
  <si>
    <t>103724226373</t>
  </si>
  <si>
    <t>009000</t>
  </si>
  <si>
    <t>ChaeWon (Leanna)</t>
  </si>
  <si>
    <t>New this year. EAL T3 but will exit for Y6. Appears shy and quiet in class but complete opposite when with her Korean friends; her best friends also came from ISCHMC in Term 1. Parents are supportive, but concerned that she is reluctant to engage with non-Korean peers - prioritise this in T1 in Y6. Good attitude, diligent, impressive writer.</t>
  </si>
  <si>
    <t>140322233905</t>
  </si>
  <si>
    <t>009353</t>
  </si>
  <si>
    <t>IKARI</t>
  </si>
  <si>
    <t>Sohei</t>
  </si>
  <si>
    <t>NAE TF - BIS in Brazil</t>
  </si>
  <si>
    <t>new student, friendly, happy, needs a lot of work on handwriting, can be silly but good boy overall</t>
  </si>
  <si>
    <t>165155881580</t>
  </si>
  <si>
    <t>009513</t>
  </si>
  <si>
    <t>Donghwan</t>
  </si>
  <si>
    <t>brother in Secondary, can be demanding parents, ISHCMC transfer</t>
  </si>
  <si>
    <t>091353327361</t>
  </si>
  <si>
    <t>009497</t>
  </si>
  <si>
    <t>Bao Nam (Will)</t>
  </si>
  <si>
    <t>VAIS switcher, did class observations during entrance aassessments</t>
  </si>
  <si>
    <t>143619278755</t>
  </si>
  <si>
    <t>009380</t>
  </si>
  <si>
    <t>Xuan Khoi (Bio)</t>
  </si>
  <si>
    <t>UTS switcher</t>
  </si>
  <si>
    <t>allergy to Shrimp</t>
  </si>
  <si>
    <t>Class 6V: Jonathan Smith</t>
  </si>
  <si>
    <t>508025898793</t>
  </si>
  <si>
    <t>006518</t>
  </si>
  <si>
    <t>VANDERLYNDEN</t>
  </si>
  <si>
    <t>Elian</t>
  </si>
  <si>
    <t>nice boy, can often make poor choices duirng uncontrolled times (chagerooms, football pitch)</t>
  </si>
  <si>
    <t>Quieter boy who can go under the radar if not careful. Needs to work faster next year.</t>
  </si>
  <si>
    <t>Absoloute delight. But very slow to get on with his work, daydreamer. Wears glasses in class - needs reminding all the time! Lime/ Brown reader</t>
  </si>
  <si>
    <t>Funny, smiley with a great sense of humour - another delight!</t>
  </si>
  <si>
    <t>Fantastic child!</t>
  </si>
  <si>
    <t>Super nice boy. Mature, kind and helpful. He can be shy at times to express himself in front of a larger group but he has a great level of English and you can always count on him to make good choices. He is super kind to Sam Mayer. A little bit low in writing after VS.</t>
  </si>
  <si>
    <t>165238581774</t>
  </si>
  <si>
    <t>007306</t>
  </si>
  <si>
    <t>Ha Phuong (Subi)</t>
  </si>
  <si>
    <t>thoughtful, needs prompting to participate in class, artistic, good friend</t>
  </si>
  <si>
    <t>Wonderful, able and will delight you.</t>
  </si>
  <si>
    <t>A little shy but tries so hard and takes on feedback. Always wants to impress and is a role model for behaviour. Trying to get her to be more confident to publicly speak but important not to push her too much or too often as it affects her confidence.</t>
  </si>
  <si>
    <t>Lovely child. EAL T3, sometimes needs support generating ideas. Shy and quiet and doesn't always offer answers.</t>
  </si>
  <si>
    <t>Swet girl. Lacks confidence with children. Parents worry about her socially. Joined in Jan. Likes to watch her friends play but struggles to join in. Loves adults and very chatty 1:1 with teachers. Lots of vocab but doesn't always understand it or use it correctly.</t>
  </si>
  <si>
    <t>180449929358</t>
  </si>
  <si>
    <t>007913</t>
  </si>
  <si>
    <t>YiSom</t>
  </si>
  <si>
    <t>polite, works hard, EAL, kind, thoughtful</t>
  </si>
  <si>
    <t>Quiet, but will contribute and has a good friendship group (mostly Korean girls). Good progress with English this year. Tries very hard and always asks when she doesn't know something - could work on independent skills (e.g. dictionary use). Continue with phonics for spelling/reading and EAL support for grammar etc. Likes to hang around with Ms Trang before school/break times - try to make clear boundaries for this (to give TAs a break too!)</t>
  </si>
  <si>
    <t>New this year - timid. Made great progress in Term 1 but has plateaued. EAL and LS for reading. One to watch with regards to support. Orange Phonics group. Orange reader - improvedc decoding but needs interv for summarising and comprehension.</t>
  </si>
  <si>
    <t>142610813651</t>
  </si>
  <si>
    <t>008165</t>
  </si>
  <si>
    <t>Ha Vo Anh</t>
  </si>
  <si>
    <t>AIS since Aug 2022, sibling Y8 22/23</t>
  </si>
  <si>
    <t>funny, friend to most, keep away from The Gia as much as possible, sometimes needs small group support</t>
  </si>
  <si>
    <t>Generally works well, but easily distracted with his friends during carpet time/input. He has worked well with non-fiction writing and our GR texts this year - he likes to read them ahead from the library or reading corner. He is a sweet boy generally, but can be frustrating at times.</t>
  </si>
  <si>
    <t>Needs some english support in terms of grammar mistakes and mental maths needs to improve too. Mum is on board if support is needed.</t>
  </si>
  <si>
    <t>161100478435</t>
  </si>
  <si>
    <t>007094</t>
  </si>
  <si>
    <t>Vu Gia An (Hannah)</t>
  </si>
  <si>
    <t>lovely, quiet, twin, needs prompting to participate, artistic, lovely friend,</t>
  </si>
  <si>
    <t>Wonderful all round, no issues.</t>
  </si>
  <si>
    <t>Great attitude, works hard but very quiet. Needs checking on to ensure she's understood task. Mental maths needs work.</t>
  </si>
  <si>
    <t>Lovely girl! Twins with Anna. Tries really hard and has made great progress in English since being back in school.</t>
  </si>
  <si>
    <t>Twin of Anna. Viet names look identical without tones on letters. Lovely girl but quiet. Lacks confidence in groups. Needs to use her voice more. More confident with maths than english. Likes to work independently and needs to talk to adults more about what she is doing. Happy, caring and popular.</t>
  </si>
  <si>
    <t>555167840391</t>
  </si>
  <si>
    <t>005265</t>
  </si>
  <si>
    <t>Nathaniel Inigo Rada (Inigo)</t>
  </si>
  <si>
    <t>*Medical list - Febrile Convulsions</t>
  </si>
  <si>
    <t>leader, strong academic, great peer mentor, participates well. Needed 1 or 2 check ins about on task but then striaghtens up right away</t>
  </si>
  <si>
    <t>Wonderful kid. Able and capable in all areas. Fantastic attitude to learning. Popular friend. Funny sense of humour. Good acting / roleplay.</t>
  </si>
  <si>
    <t>So lovely! Kind, polite, hard working. Has great ideas and is a pleasure to teach.</t>
  </si>
  <si>
    <t>Super.</t>
  </si>
  <si>
    <t>Very bright and able boy! Cheeky smile and funny acting skills. Takes his time, does not rush but is determined so perseveres. Few poo accidents in Term 2 after starting a new fibre diet.</t>
  </si>
  <si>
    <t>Mum is Ms Christina. Occasional toileting (poo) accidents. Had SALT screening, no action needed and he has made great progress with his pronounciation.</t>
  </si>
  <si>
    <t>Quite young. He can be very shy at first and may seem lethargic if he has not had enough sleep. May sometimes need to be reminded to use the toilet. He may mispronounce certain things but this may be due to his thick Filipino accent -- so he was not referred to SALT. Filipino is his first language at home hence the accent. Christina's (F1) child. Has an older sister in Y2.</t>
  </si>
  <si>
    <t>345660231839</t>
  </si>
  <si>
    <t>006490</t>
  </si>
  <si>
    <t>WONG</t>
  </si>
  <si>
    <t>Wai Loon</t>
  </si>
  <si>
    <t>sweet boy, funny, loves science, participates well, was in EAL so needs a bit of extra support in English but really making strides</t>
  </si>
  <si>
    <t>Twin. Great kid. Polite, friendly and funny when confident. Tries hard and perseveres. LS watchlist for reading comp. Needs to slowdown and concentrate when writing. Has practised handwriting/fine motor skils 1:1 with class TA.</t>
  </si>
  <si>
    <t>Quiet, needs encouraging to participate in group discussions. Stronger in maths, need to monitor writing. Currently Tier 3 EAL.</t>
  </si>
  <si>
    <t>Very quiet. Spent most of Term 1 &amp; 2 in Taiwan and attended different classes. Was still online for our sessions but produce no work. Needs a lot of support in writing.</t>
  </si>
  <si>
    <t>Twin. Quiet, working on concentration and asking for help if he needs it.</t>
  </si>
  <si>
    <t>Lovely, very supportive parents. Twin Siew Yan.</t>
  </si>
  <si>
    <t xml:space="preserve">uses hand gesture such as pointing when he wants or need something
beginning to play with the other children
</t>
  </si>
  <si>
    <t>506865457774</t>
  </si>
  <si>
    <t>006144</t>
  </si>
  <si>
    <t>Jacob</t>
  </si>
  <si>
    <t>Exited Phonics Term 1</t>
  </si>
  <si>
    <t>sweet boy - so kind and thoughtful. Extremely shy - becoming a bit of an obstruction for him. Neat and organized work.</t>
  </si>
  <si>
    <t>Staff child and twin. Extremely quiet and reluctant to speak in class. Very different when outside the classroom with friends. A lovely boy. Works with Nici and Clare in Support Maths which has boosted his confidence. Built a strong friendship with Ben L because of his quiet nature in class.</t>
  </si>
  <si>
    <t>Very quiet. Needs encouragement to speak publicly.</t>
  </si>
  <si>
    <t>Sweet and gentle boy. Very shy! Doesn't like to speak in front of the whole class but is fine with his friends, 1 -2 - 1 or in small groups. Twin of Javie. His best friend is leaving which will impact on him but he has developd some new friendships in Year 2 which are to be encouraged.</t>
  </si>
  <si>
    <t>Can be very shy, often does not speak in front of whole class but works well in groups.</t>
  </si>
  <si>
    <t>Twin with Javie; mum is Ms Joanne in F2. Shy.</t>
  </si>
  <si>
    <t>Premature, Selective mute--&gt; has taken until Term 3 for some conversations. Prefers 1-1/1-2 to talk. Enjoys Splash Pool so alot of talking is during this time. Freindly with Rhys.</t>
  </si>
  <si>
    <t>083943877012</t>
  </si>
  <si>
    <t>007981</t>
  </si>
  <si>
    <t>Maxence</t>
  </si>
  <si>
    <t>very active learner, needs strong boundaries about challenging teacher instructions, involved parents, works hard</t>
  </si>
  <si>
    <t>Very headstrong, will put forward her opinions confidently, will question if she thinks things are not just. Needs reminders not to call out during class discussions. Has had issues with other class members, in particular Hsiang. Personality wise, she is really funny and we have a great rapport. Was told externally that she is G+T but whilst she is bright, this is not true of all subjects.</t>
  </si>
  <si>
    <t>Not backward at coming forward. I have really enjoyed her in the class but her directness might seem rude. Her mother has arranged for her to go to a group out of school where she learns how to interact with others. She often tells tales on her peers and tries to get them into trouble. There was an issue with her taking food from someones bag in T1 but it was resolved and has not reoccured. She's bright and motivated and lots of fun too.</t>
  </si>
  <si>
    <t>734706769470</t>
  </si>
  <si>
    <t>005305</t>
  </si>
  <si>
    <t>Tran Thien Phuc (Rio)</t>
  </si>
  <si>
    <t>friendly happy boy, good student, works hard. good friend</t>
  </si>
  <si>
    <t>Spontaneously he will burst into song, which I thoroughly enjoy! He has a lively personality and a great sense of humour. Sometimes this masks that he is actually quite knowledgable and he can come up with some excellent ideas. Needs calming down at times. He is with JJ but they are sometimes silly with each other so be aware of that pairing. They do get on very well and can collaborate when on task.</t>
  </si>
  <si>
    <t>Quiet, hard-working, a bit young.</t>
  </si>
  <si>
    <t>LS concerns about S&amp;L and understanding. Has been raised but not got anywhere with virtual school happening. Loves to pretend play and gets wrapped up in a certain character or story for a while. Lovely boy.</t>
  </si>
  <si>
    <t>Was very shy, pretended to be dinosaur. More confident in class, needs some support to build relationships with others and respond appropriately when spoken to.</t>
  </si>
  <si>
    <t>Makes a lot of animal sounds - needs to be encouraged to use his words.</t>
  </si>
  <si>
    <t>101716502089</t>
  </si>
  <si>
    <t>007602</t>
  </si>
  <si>
    <t>REYES</t>
  </si>
  <si>
    <t>Princess Mishalei</t>
  </si>
  <si>
    <t>Chris Stokes</t>
  </si>
  <si>
    <t>Nice and friendly. Hard working but likes a chat. Great writing and creative. Daughter of Chris Stokes in secondary (very supportive)</t>
  </si>
  <si>
    <t>Poliet and helpful, lovely kind girl. She's very creative particularly in the way she displays things on Seesaw. Good at English but could extend her creative writing more. Her dad is Chris Stokes (DT Teacher at Secondary)</t>
  </si>
  <si>
    <t>See Heather - teacher's child. Lime Reader.</t>
  </si>
  <si>
    <t>See Kirstie</t>
  </si>
  <si>
    <t>706728736813</t>
  </si>
  <si>
    <t>004858</t>
  </si>
  <si>
    <t>Thao Ngan Chau</t>
  </si>
  <si>
    <t>Quiet girl but hardworking. Needs work on reading comprehension and having her say. See PCAP.</t>
  </si>
  <si>
    <t>Lovely girl, great manners. Very quiet and needs to develop her voice more. Tends to rush her work and needs to slow down and put a bit more thought / care into writing tasks. Lovely though.</t>
  </si>
  <si>
    <t>Sweet girl, can keep herself apart from others at times. Keep an eye as relies on others to speak so not developing her knowledge/English. Interventions S&amp;L and reading for T3</t>
  </si>
  <si>
    <t>Very affectionate, warm and kind. Can be easily distracted and needs prompting to stay focussed and on task. Capable girl but can be keen to rush work - not considering if it fully reflects what she is in fact capable of.</t>
  </si>
  <si>
    <t>Small issues with Tam Nhu, very good friends but spend a lot of time together.</t>
  </si>
  <si>
    <t>Beginning to talk in her friendship groups a lot more.</t>
  </si>
  <si>
    <t>Very clever girl. May be a bit of shy at the beginning but can confidently converse in English. She knows rhymes and alliterations.</t>
  </si>
  <si>
    <t>ftot
Sister of Kim Chau</t>
  </si>
  <si>
    <t>865936198299</t>
  </si>
  <si>
    <t>006479</t>
  </si>
  <si>
    <t>Arin (Anya)</t>
  </si>
  <si>
    <t>Great student. Hardworking and a sense of hunour.</t>
  </si>
  <si>
    <t>Delightfl child who will do anything.</t>
  </si>
  <si>
    <t>Confident girl, likes to contribute. Bright, able was Class rep in Term 1.</t>
  </si>
  <si>
    <t>Enthusiastic, fun, eagre to please. Wonderful imagination and vocabulary. Very engaged and supportive Dad. Great circle of friends.</t>
  </si>
  <si>
    <t>Great child - very popular</t>
  </si>
  <si>
    <t>Stranded in Korea after lock down. Very involved Dad. Awesome kid!</t>
  </si>
  <si>
    <t>385308699929</t>
  </si>
  <si>
    <t>005368</t>
  </si>
  <si>
    <t>Kevin</t>
  </si>
  <si>
    <t>CoP on 8/1 5ams to 5 full days
(fee paid)</t>
  </si>
  <si>
    <t>Needs a lot of prompts to get working. Happy just to float along doing very little. Nice and fun student. See PCAP</t>
  </si>
  <si>
    <t>A very distracted boy who struggles to listen and egage with lessons.</t>
  </si>
  <si>
    <t>See Mary for elaboration.
Hyperactive. Struggles with impulse control and self-control. Always making noise. Frequently distracted. Struggles to complete a task withhout disruption. Was late for two terms but now mostly arrives on time (after some firm contact with home) however, is always in the late room (has been collected twice on time the entire year). Capable but struggls to apply himself. Immature and struggles to express himself in cohesive sentences. Lively, friendly, responds well to positivity.</t>
  </si>
  <si>
    <t>High energy, quick thinking but needs reminders to actually listen and focus. He is working on remembering to consider others and understanding that being first isn't the most important thing. Very bright. Disinterested parents, no English spoken at home, has tutoring from a TA. Always late to be collected - often 3.30pm despite messages.</t>
  </si>
  <si>
    <t>Little support from home. Works well with strong boundaries or when given responsibility.</t>
  </si>
  <si>
    <t>Parents always late for drop off and pick up even though they have been spoken to multiple times. Kevin often doesnt have clothes for swimming or special event days. Mom only contacted about VS and how she could access it in the middle of April. Kevin is low in Phonics and has been receiving booster sessions since we have been back at school. He is very playful but needs support to follow classroom rules when he gets excited.</t>
  </si>
  <si>
    <t>Needs support at sharing and taking turns</t>
  </si>
  <si>
    <t>206189221690</t>
  </si>
  <si>
    <t>006331</t>
  </si>
  <si>
    <t>YEO</t>
  </si>
  <si>
    <t>Timothy Tim</t>
  </si>
  <si>
    <t>Very much a thinker than a doer (well, needs time to do!). Was tested byt Claire and yes, he needs time was the consensus. Great questions and science obsessed. See LS Profile.</t>
  </si>
  <si>
    <t>Lovely boy. Very polite and honest. Lacks stamina</t>
  </si>
  <si>
    <t>Very curious! Loves to ask questions. Very slow writer and needs a timer for independent activities. Good friends with Ben L and supports him a lot.</t>
  </si>
  <si>
    <t>Quirky, interested learner. Funny and caring. Aug birthday. Struggles with focus. Has interventions in place to maintain concentration - wobble cushion, writing timer etc. Asks a lot of questions and very knowledgable. Takes in everything when talking 1:1. Determined to finish work and not take a break but can't hold focus to complete. Dad has been class parent every year - very on it and supportive in every way. Will try anything you suggest and do it with bells on! He has worried about ADHD and ASD in the past.</t>
  </si>
  <si>
    <t>Last year was in F1, skipped F2 (due to age) to join F3. Dad is a very active, class parent. Needs support with spatial awareness.</t>
  </si>
  <si>
    <t>757559351213</t>
  </si>
  <si>
    <t>006601</t>
  </si>
  <si>
    <t>KAN</t>
  </si>
  <si>
    <t>To Tung (Dora)</t>
  </si>
  <si>
    <t>Great student. Hard working and quiet. Good sense of humour too.</t>
  </si>
  <si>
    <t>Quiet but very hard working. A pleasure to teach.</t>
  </si>
  <si>
    <t>Lovely!</t>
  </si>
  <si>
    <t>Wonderful, enjoys playing with the boys as well as girls. Can lack confidence in large groups. Bright but sometimes needs a nudge to speak up.</t>
  </si>
  <si>
    <t>Delightful girl, really identifies as a learner and loves to organise friends to play teachers. MAde a lot of speaking progress, very engaged in elearning.</t>
  </si>
  <si>
    <t>801085349958</t>
  </si>
  <si>
    <t>005834</t>
  </si>
  <si>
    <t>Chanh Tuong</t>
  </si>
  <si>
    <t>*Medical list - Asthma &amp; Allergies</t>
  </si>
  <si>
    <t>Nice boy but acts very young. Parents took him out / refused of any help (EAL/SALT etc. Needs help with langauge, in particular speaking. Very limted independence. See LSprofile of old, and PCAP.</t>
  </si>
  <si>
    <t>Quiet, shy and can be silly (esp with Gordon). Is quite knowledgable in a range of areas but is reluctant to share aloud in class. Speaks quietly, looks away, needs asking to reapeat loud and clear. Can work well with a partner, in a three or more will drift away. Passion for military planes/tanks/weapons. Long absence after October break to Christmas with broken ankle. Has made progress in all areas. Amazing progress in timestables. LS Watchlist.</t>
  </si>
  <si>
    <t>WATCH FOR POSSIBLE LS. He has slight autistic tendencies so watch out for this. Made a lot of progress in Term 3 of Yr 3. Quiet voice and it's easy to think he's not comprehending but he is stronger than you might think at first. However, his Maths and number knowledge is still weak and he may need to be placed in a low maths set.</t>
  </si>
  <si>
    <t>A positive change in his attitude to learning noted by all of his teachers. LS &amp; EAL(T2). Talk to Lauren for more info.</t>
  </si>
  <si>
    <t>SEE GEMMA. Has grown in confidence this year and now talks to familiar adults easily. Loves any type of transport especially cars. loves small world play. Finds sitting hard. LS concerns .</t>
  </si>
  <si>
    <t>Very limited language and concentration although he finally began to start trying to use some language after we came back from VS. Attention also seems to be improving slightly but is something to watch in Year 1.</t>
  </si>
  <si>
    <t>Needs support in speaking clearly</t>
  </si>
  <si>
    <t>090613862919</t>
  </si>
  <si>
    <t>008121</t>
  </si>
  <si>
    <t>ODA</t>
  </si>
  <si>
    <t>Emma</t>
  </si>
  <si>
    <t>Great student to have in any class. kind, hardworking and fun. Maths has been an issue but now flourishes in English.</t>
  </si>
  <si>
    <t>Such a delightful girl. She is funny and friendly towards everyone but she seeks out her friends from different classes at playtimes. Struggles with Maths and it takes her time to complete some tasks. Lacks confidence at times.</t>
  </si>
  <si>
    <t>New year this. Silly and fun</t>
  </si>
  <si>
    <t>110149971312</t>
  </si>
  <si>
    <t>008075</t>
  </si>
  <si>
    <t>NAM</t>
  </si>
  <si>
    <t>SeoWoo (Jayden)</t>
  </si>
  <si>
    <t>Nice boy but rushes his work. Hard woring. Can act silly at times with certain friends. Football obsessed.</t>
  </si>
  <si>
    <t>Interesting character - quiet, silly at times, good understanding, rushes his work to get it finished. Needs to slow down! He can work independently when not getting distracted.</t>
  </si>
  <si>
    <t>Made great strides this year though still can be a little stubborn. Mum supportive so speak to her if a problem. Needs to learn to put more pride into his work.</t>
  </si>
  <si>
    <t>151331693951</t>
  </si>
  <si>
    <t>009214</t>
  </si>
  <si>
    <t>Michelle Kha Uyen (Mia)</t>
  </si>
  <si>
    <t>Came from the USA in Jan 25. Was diagnosed with mild ADHD in the USA; though it is very mild! Can be hardworking and is quiet. Give her a chance to open up in some way.</t>
  </si>
  <si>
    <t>143732123001</t>
  </si>
  <si>
    <t>007741</t>
  </si>
  <si>
    <t>Mishra</t>
  </si>
  <si>
    <t>Amey (Amey)</t>
  </si>
  <si>
    <t>Able and capable kid. Football mad. Can be silly with Leandro. Needs to slow down in writing tasks.</t>
  </si>
  <si>
    <t>Opinionated, but fun. Hard-working.</t>
  </si>
  <si>
    <t>Joined halfway through the year. HA - class rep on the Mini Council. Loves to ask questions and very confident in class discussions.</t>
  </si>
  <si>
    <t>141616001354</t>
  </si>
  <si>
    <t>009449</t>
  </si>
  <si>
    <t>SeoYeon</t>
  </si>
  <si>
    <t>EIS transfer, strick mum</t>
  </si>
  <si>
    <t>152956377331</t>
  </si>
  <si>
    <t>009447</t>
  </si>
  <si>
    <t>BeomJoon (Jace)</t>
  </si>
  <si>
    <t>returning family, left BIS due to mum's health, shy</t>
  </si>
  <si>
    <t>080310750820</t>
  </si>
  <si>
    <t>009559</t>
  </si>
  <si>
    <t xml:space="preserve"> Ngoc Tung Duong (Duong)</t>
  </si>
  <si>
    <t>Class 6N: Ellie Chick</t>
  </si>
  <si>
    <t>152259432520</t>
  </si>
  <si>
    <t>008610</t>
  </si>
  <si>
    <t>PRADHAN</t>
  </si>
  <si>
    <t>Anvika</t>
  </si>
  <si>
    <t>A wonderful student. Mature and responsible.</t>
  </si>
  <si>
    <t>Splendid, you will find out for yourself. Very supportive parents. Very bright and so respectful of others.</t>
  </si>
  <si>
    <t>868237340337</t>
  </si>
  <si>
    <t>006457</t>
  </si>
  <si>
    <t>Phuc Vinh (Toni)</t>
  </si>
  <si>
    <t>Yellow Group</t>
  </si>
  <si>
    <t>A reliable staedy student wiht lovely manners and good focus. Lives one hour away and has been frequently late. Poor attendance too - due to illnesses.</t>
  </si>
  <si>
    <t>Gentle, kind, respectful. Gorgeous boy. He is good at English and work is presented neatly. A bit late every day 8 - 8.05am</t>
  </si>
  <si>
    <t>Polite, friendly needs checking in with regularlky as he zones out. Often late. Super helpful in class.</t>
  </si>
  <si>
    <t>Very polite and good ability but struggles to concentrate and listen in group situations, needs lots of support in this. Likes Arty activities</t>
  </si>
  <si>
    <t>Ver high academic ability, but fails to comprehend social situations well.</t>
  </si>
  <si>
    <t>Nice boy, SALT assessment, speech is unclear but also because does not always stay on subject, very creative and strong fine motor - junk modelling awesome</t>
  </si>
  <si>
    <t>Joined BIS only in the last term but is very confident and interested to learn.</t>
  </si>
  <si>
    <t>134459507000</t>
  </si>
  <si>
    <t>007099</t>
  </si>
  <si>
    <t>Trong Khiem</t>
  </si>
  <si>
    <t>sibling Lan Khue also get offer for F1 20-21.</t>
  </si>
  <si>
    <t>A quick thinking able student who can be impulsive and easily distracted. He is very kind.</t>
  </si>
  <si>
    <t>Very bright but I have found him a little annoying as he's constantly trying to distract other kids all the time. A very able mathmatician.</t>
  </si>
  <si>
    <t>Very able, great general knowledge. Loves school and learning. can get a bit silly witrh friends. Very creative. Parents have recently separated. Free Reader.</t>
  </si>
  <si>
    <t>Delightful, very able, fun sense of humour, smiley. Sometimes needs reminding to not shout out or whisper to friends but lovely!</t>
  </si>
  <si>
    <t>Lovely, can be loud. Verbally sometimes muddles tenses/plurals.</t>
  </si>
  <si>
    <t>335685784288</t>
  </si>
  <si>
    <t>005333</t>
  </si>
  <si>
    <t>Duy Long</t>
  </si>
  <si>
    <t>Duy Long copes well in school. Very popular and likes making others laugh. Occasionally distracted, but a good student overall.</t>
  </si>
  <si>
    <t>Fun, can be quiet and very chilled out. Needs pushing occasionally. Best paired with someone sensible (not Jin or William).</t>
  </si>
  <si>
    <t>Can be silly but generally works hard. Good friend to many.</t>
  </si>
  <si>
    <t>Sweet boy! Missed quite a lot of online learning. His family sent him to the countryside to avoid too much screentime (apparently he was getting addicted).</t>
  </si>
  <si>
    <t>Lovely lovely boy. Kind, gentle, thoughtful. Is willing to do anything asked with a happy attitude! Very popular in class. Quality/Clarity of speech has definitely improved with phonics but sometimes need to focus when listening to him speak.</t>
  </si>
  <si>
    <t>Assessed by SaLT - requires follow-up to start sessions. Fairly good level of English but tricky to understand due to unclear pronunciation, otherwise receptive and expressive language is good.</t>
  </si>
  <si>
    <t>SALT (Term 3), Poor attendance. LA.</t>
  </si>
  <si>
    <t>766820229751</t>
  </si>
  <si>
    <t>007200</t>
  </si>
  <si>
    <t>YongJoon (Justin)</t>
  </si>
  <si>
    <t>ISHCMC alumni mum</t>
  </si>
  <si>
    <t>Justin has coped pretty well in Y5 but has finds it difficult to collaborate with others and shows resentment when he has done something wrong, often thinking is is someone else's fault.</t>
  </si>
  <si>
    <t>Bright, fun and loves pleasing adults. Lacks independence, often seeks out Noah at every opportunity and will want to check his work with you numerous times. Has started to become a little more independent.</t>
  </si>
  <si>
    <t>Lovely boy but can be a bit unsure of himself at times. He is not confident when speaking to the class and may need to develop this. His mum was parent rep and is very supportive. He is a hard worker but is a bit fidgety and does inappropriate things sometimes due to his mild insecurity. He is in the stronger phonics group but his spelling is weak so you may need to observe this. I had him retested in T3 but all was ok.</t>
  </si>
  <si>
    <t>Academically very good across all curriuclum areas. Sometimes too lively and can distract his classmates but great when focused.</t>
  </si>
  <si>
    <t>New to Yr 1. Misleading first impression? Turns out he is usually thoughtful, caring and quite sensitive. Due to covid, Dad has been separated in Korea for 18 months. Has a good attitude to learning tasks though usually wants to complete them quickly. Mum states that he has had problems with Korean girls at Korean school - they call him stupid.</t>
  </si>
  <si>
    <t>101141741757</t>
  </si>
  <si>
    <t>008641</t>
  </si>
  <si>
    <t>Nam Phuong (Bella)</t>
  </si>
  <si>
    <t>Lovely energetic positive student. Has grown in independence this year. Drama and productions are her thing. Wants to be a singer. Missed a bit of school in Term 1. Her grandmother has been seriously ill in Singapore this year, so it's been a tough year for her family.</t>
  </si>
  <si>
    <t>Bright, fun and bubbly - a great actress and sense of humour. Joined in Yr4 behind but made good progress.</t>
  </si>
  <si>
    <t>115433178407</t>
  </si>
  <si>
    <t>005460</t>
  </si>
  <si>
    <t>Kim An Anna (Anna)</t>
  </si>
  <si>
    <t>Super student. Good all rounder. Lovely manners and personality. Mum can be a bit tricky, not so much with me but with SLT and swimming staff.</t>
  </si>
  <si>
    <t>Very able - switched on and great attitude to learning. Articulate aith great comprehension. In Term 1 asked a lot of "Do I have to?"but that changed quickly. Term 2+3 developed more friendships.</t>
  </si>
  <si>
    <t>Wonderful child. Reliable, calm, mature. At times a bit lazy, asking not to do the extension works. Very capable so keep pushing. Lots of extra-curricular so can be tired. Very close to Olivia. Works well in teams but needs omre confidence to make herself heard.</t>
  </si>
  <si>
    <t>Loves to learn and make links with knowledge. Excellent general knowledge. Chatty and happy to join in. Has started to respond to feedback, to challenge her learning. Great fun to teach! Returned in Term 3. Swim Squad.</t>
  </si>
  <si>
    <t>Comes across a very confident on first meetings, but can be very sensitive, especially to anything negative from either and adult or child. She will hold onto these feelings untill you have had a little chat and ussually a hug or two.</t>
  </si>
  <si>
    <t>Very confident and bright girl. Very chatty :) Short attention span. Mum critical of Virtual School. Tends to get distracted by chewing on clothes, hair, etc.</t>
  </si>
  <si>
    <t>Clever and has an older sister who she gets a lot of vocabulary from. Very confident and independent. Currently struggling to do as she's told. Knows some Set 1 sounds</t>
  </si>
  <si>
    <t>Mum is nice but can be very vocal and frank if she has a concern. If she really wants something to be done, she is confident enough to go straight to the admin or get them involved.</t>
  </si>
  <si>
    <t>280735330725</t>
  </si>
  <si>
    <t>006112</t>
  </si>
  <si>
    <t>NORRISS</t>
  </si>
  <si>
    <t>Olivia</t>
  </si>
  <si>
    <t>A strong character. Lots of fun and very keen. Quick to generate ideas for open ended tasks. Can need reminders to compromise on group tasks.</t>
  </si>
  <si>
    <t>Energetic, fun &amp; chatty. Very creative. Has a fun sense of humour. Made some good progress in maths. Spellings more challenging. Does well in benchmarking comprehension but a bit lower with GLs. LS watchlist for reading.</t>
  </si>
  <si>
    <t>Highly emotionally intelligent. Mature and kind. Very close to Anna. Fierce sense of right and wrong and will stand up for herself and others but often finds this upsetting. Struggles with spelling. Maths is inconsistent - able some days and blank the next. Reliable and cheerful - have loved teaching her.</t>
  </si>
  <si>
    <t>So much fun! Has a wonderful way of seeing the world. Needs the occasional push to have a go before giving up! Parents are a little concerned about her Maths - sometimes seems like she cannot complete simple calculations, but on other days she can. Swim Squad.</t>
  </si>
  <si>
    <t>Very chatty and always has an opinion. Parents have raised that at home she sometimes seems to be overtly sexualising things (calling things sexy and talking about kissing etc.) this has not spilled over into school, but would like us to keep them in the loop if it does. Overall though, she is super lovely nd friendly.</t>
  </si>
  <si>
    <t>Somtimes requires support with sharing/taking turns.</t>
  </si>
  <si>
    <t>Lovely and clever girl. Surrounded by an older sister and cousin at home so she has the tendency to follow people and constantly seek for their approval. Sister is Myla (Y4) and cousin is Addie (Y2). Knows Set 1. Loves writing. Has a genital irritation that might sometimes be triggered by water in the pool. Parents have left a cream in the nurse's clinic.</t>
  </si>
  <si>
    <t>458943637706</t>
  </si>
  <si>
    <t>006645</t>
  </si>
  <si>
    <t>Huynh Anh Ngoc</t>
  </si>
  <si>
    <t>Lovely independent student. Will talk openly to her teachers. Mature. super helpful.</t>
  </si>
  <si>
    <t>No trouble at all, kind and polite, has a good sense of humour. Wants to do well and works hard enough whilst having fun.</t>
  </si>
  <si>
    <t>Hardworking, wants to do well. Check her understandimg especially in Maths with problem solving. Gold books</t>
  </si>
  <si>
    <t>Benefited greatly from being back at school. Can be quiet but tries hard once you get her on side.</t>
  </si>
  <si>
    <t>Still likes own company but has made more friendships this year. Likes to draw and write. Can come across s rude at times, but is also v shy and self-conscious.</t>
  </si>
  <si>
    <t>Doesn't have many friends. Can be quite bossy and speak rudely to friends (though perhaps not alwaysintentionally). Much more willing to speak in English now.</t>
  </si>
  <si>
    <t>120116636613</t>
  </si>
  <si>
    <t>007988</t>
  </si>
  <si>
    <t>Woosung (Danny)</t>
  </si>
  <si>
    <t>Had a great first 2 terms, but attitude slipped a bit in T3. A very capable boy with a good sense of fun.</t>
  </si>
  <si>
    <t>One to watch. He is a capable and bright enough boy but he needs high expections and boundaries in terms of behavior. Very capable of being one of your best all rounder boys if he applies himself and stays focused. Loves football but can take liberties. Poor organisational skills and frustratingly takes his own time to do anything.</t>
  </si>
  <si>
    <t>New this year and took time to settle. Lots of messages home and quite a few meetings. Has settled now and mostly meets BIS expectations. Can be unfocused and unmotivated - often the last to follow an instruction or get himself ready for the lesson. Preoccupied with chatting to friends. Daydreams. Very capable though, especially in Maths. English work - fast, creative, follows lesson objective well, but grammatically inaccurate. Kind boy and very friendly. Loves to laugh.</t>
  </si>
  <si>
    <t>100353085246</t>
  </si>
  <si>
    <t>008891</t>
  </si>
  <si>
    <t>JooWon (Elin)</t>
  </si>
  <si>
    <t>Joined at start of Y5 from ISHMC. EAL 2 - tended to spend social time iwht other ex-ISHMC students. Will be great for Elin to extend her friendship group next year wiht new confidence in English.</t>
  </si>
  <si>
    <t>103951575598</t>
  </si>
  <si>
    <t>009250</t>
  </si>
  <si>
    <t>Dinh Anh (John)</t>
  </si>
  <si>
    <t>Joined at start of Term 2. Quickly made friends. Has a good sense of fun. Can be little distracted, but generally doing fine.</t>
  </si>
  <si>
    <t>533094773617</t>
  </si>
  <si>
    <t>006569</t>
  </si>
  <si>
    <t>Diep Tue (Dippie)</t>
  </si>
  <si>
    <t>A really wonderful student. Very helpful and studious. A pleasure. Mum very engaged in her learning and progress. Has a younger and older sibling.</t>
  </si>
  <si>
    <t>She is a lovely girl, quiet and hard-workings. Lacks a bit of self-confidence in herself. Recently both Dippie and her mum have visitied Saskia, School Counsellor. This is due to concerns with Dippie not being assertive enough amongst her friends. So far this has been going well. New friendsships have been chosen via class mixing.</t>
  </si>
  <si>
    <t>An absolute dream. Her diligence towards her given targets is remarkable in a Y3 (phonocs and timestables were given as a focus and she applied herself unbelieveably well to improiving both areas). Fantastic in any team, absolute role model.</t>
  </si>
  <si>
    <t>Kind and thoughtful. Is very self motivated and always willing to help. Starting to take feedback into consideration when working. Mini Council President.</t>
  </si>
  <si>
    <t>A lovely girl, can be sensitive. Makes friends easily. A pleasure to teach.</t>
  </si>
  <si>
    <t>Likes to be called Dippie (pronounced Zippie) Very supportive parents.</t>
  </si>
  <si>
    <t>095558694462</t>
  </si>
  <si>
    <t>008233</t>
  </si>
  <si>
    <t>MIKHAILOV</t>
  </si>
  <si>
    <t>Maksim</t>
  </si>
  <si>
    <t>sibling to Igor Y7</t>
  </si>
  <si>
    <t>Made pleasing progress in Y5 in terms of attitude and effort with learning, particularly in EAL. See PCAP form. Can find it difficult to settle and commit to independent learning. Mum is point of contact.</t>
  </si>
  <si>
    <t>Tier 1 - supportted by John Lee. He's made good progress, but a few issues with lack of sleep. He can be a bit stubborn and like to do things his way instead of the way he's being taught. He's a work in progress but a lovely boy with a fantastic sense of humour. Good at acting too. May need to play more with non-Russian kids to help develop his English.</t>
  </si>
  <si>
    <t>See Mary/Michelle for elaboration.
T1 and making good progress. Inconsistent attitude has meant inconsistent progress but we are getting there. Huge amount of energy, great sense of fun, very cheeky and loves to prank, loves drama, loves Science. Home v helpful if you send home resources to practice (older brother was not allowed to continue at secondary and has moved to EIS). Maksim pushes boundaries and often does what he wants under the radar. Lovely child though and has a lot to share and say when given the chance.</t>
  </si>
  <si>
    <t>132523266131</t>
  </si>
  <si>
    <t>008395</t>
  </si>
  <si>
    <t>Yoonjo (Jinny)</t>
  </si>
  <si>
    <t>A very quiet member of the class. Struggles with confidence in terms of talking out loud. Has made progress over the year but still one to keep an eye on and support. Mum is point of contact.</t>
  </si>
  <si>
    <t>New this year. Very lovely but needs more clarrification. She is always that child that comes to ask questions. I had Jade from LS come to look at her speech in T1. Jade said it was okay but I think she has something wrong with the pallet of her mouth as she doesn't move her mouth enough when speaking. Very hard to hear her.</t>
  </si>
  <si>
    <t>332081805207</t>
  </si>
  <si>
    <t>005296</t>
  </si>
  <si>
    <t>DUFF</t>
  </si>
  <si>
    <t>Aanya</t>
  </si>
  <si>
    <t>A quiet but confident member of the class. Has a good group of friends. A kind and respectful student. Plays in a band with Lexi, Dippie, Jinny.</t>
  </si>
  <si>
    <t>Staff child. Lovely, growing in confidence</t>
  </si>
  <si>
    <t>Lovely girl, always tries her best and can be trusted. Can go quiet if something is playing on her mind. Mental maths focus next year.</t>
  </si>
  <si>
    <t>Lovely girl! Always tries her best.</t>
  </si>
  <si>
    <t>Sociable and affectionate. Enthusiastic towards learning.</t>
  </si>
  <si>
    <t>Lovely, sweet and kind. Aanya grew loads in confidence this year and is now much more out spoken in class which has been lovely to see. Aanya always works hard and tries her best to follow classroom and school rooms. A delight to teach!</t>
  </si>
  <si>
    <t>Girly girl. Loves to chew/suck on fingers/hair etc. MA/HA Knows set 1 sounds</t>
  </si>
  <si>
    <t>085146786709</t>
  </si>
  <si>
    <t>007182</t>
  </si>
  <si>
    <t>HARMSTON</t>
  </si>
  <si>
    <t>Alexis (Lexi)</t>
  </si>
  <si>
    <t>A kind and respectful student. Very interested in leadership opportunities in Y6, has applied for student council and possibly House Captain role. A natural leader for the class. Enjoys learning - strong writer and musician. Plays in a band with Aanya, Avery, Dippie and Jinny.</t>
  </si>
  <si>
    <t>Lovely, growing in confidence</t>
  </si>
  <si>
    <t>Lovely girl and great all rounder. Many strings to her bow. Can be trusted and presents well. Good sense of humour and music tastes!</t>
  </si>
  <si>
    <t>Lovely girl! Was home schooled for Term 1 so missed most of online learning with the class.</t>
  </si>
  <si>
    <t>Lovely, confident child. Good language and loves to join in during class discussions.</t>
  </si>
  <si>
    <t>120900053986</t>
  </si>
  <si>
    <t>007419</t>
  </si>
  <si>
    <t>Le Avery (Avery)</t>
  </si>
  <si>
    <t>sibling Brian Y7</t>
  </si>
  <si>
    <t>Has worked hard this year to develop her writing skills. Can require prompting and motivating. Generally, a really pleasant student. Also plays in the class bands with the students listed.</t>
  </si>
  <si>
    <t>Weak writer</t>
  </si>
  <si>
    <t>Might seem quiet but has good confidence when pushed and a good heart. Can be silly sometimes but trusted. Was school council rep for term 3.</t>
  </si>
  <si>
    <t>New in Year 2. Has settled well and made good friends.</t>
  </si>
  <si>
    <t>115245438717</t>
  </si>
  <si>
    <t>008306</t>
  </si>
  <si>
    <t>Minho Kai (Kai)</t>
  </si>
  <si>
    <t>Kai, nomiated as a Reading Ambassador. A nice student and mum is engaged with his learning. Also on the PTG. Can be easily distracted and sometimes immature. Needs to be prompted and reminded to stay on task and focused.</t>
  </si>
  <si>
    <t>New in term 2. Nice kid, tries to make good choices but sometimes gets overly excited when playing. Responds well to reminders. Needs a little support in writing.</t>
  </si>
  <si>
    <t>100439473072</t>
  </si>
  <si>
    <t>008232</t>
  </si>
  <si>
    <t>Quang Duc (Vinhson)</t>
  </si>
  <si>
    <t>sibling in Y10</t>
  </si>
  <si>
    <t>A very plesant and thoughtful student. Very kind to those around him. Loves sports - especially basketball. Tries really hard and made good progress in Y5.</t>
  </si>
  <si>
    <t>Lovely, weak writer</t>
  </si>
  <si>
    <t>Absolutely gorgeous. He has a stammer and the speech therapist will see him in Year 4 T1, PLEASE FOLLOW UP ON THIS URGENTLY as we tried for an appointment in T3 but no slots. He's diligent and friendly. A great boy. Will need support with his stammer though, perhaps it's a confidence issue?</t>
  </si>
  <si>
    <t>085729536841</t>
  </si>
  <si>
    <t>007746</t>
  </si>
  <si>
    <t>JoonSang</t>
  </si>
  <si>
    <t>sibling Irene; year above</t>
  </si>
  <si>
    <t>Review iSAMS for LS profile and other key information. Mum is main point of contact. Needs consistent strategies for managing emotional wellbeing. Chris has ongoing contact with parents regarding medication. Struggles with playtimes, often hangs around class or goes to lunch club activities in LS rooms.</t>
  </si>
  <si>
    <t>See me for detailed info. LS - emotional regulation is a challenge. Parents are responsive, but not fully on board with additional support. Good at Maths. Relies a lot on Moss to be his friend, who is branching out so it varies whether JS tags along or stays/works alone.</t>
  </si>
  <si>
    <t>Subject wise, very good at maths but needs motivating for english. Possibly has a learning need but not diagnosed yet. Mum is a tricky one and you will need Hannah as liasion to meet, otherwise things are lost in translation. Hates losing and certain things will lead to loss of control of emotions but improved since Term 1.</t>
  </si>
  <si>
    <t>New in Term 3. Was tested for EAL but came up quite strong. Issues with speaking and listening and focus. Annoys the other children as he messes/breaks their stuff and touches/pokes them. More information on the recording.</t>
  </si>
  <si>
    <t>155217725795</t>
  </si>
  <si>
    <t>008287</t>
  </si>
  <si>
    <t>Tsun Yin (Moss)</t>
  </si>
  <si>
    <t>sibling applying Y1 22/23, NAE transfer BIS KL</t>
  </si>
  <si>
    <t>Moss is a pleasant and kind student. Again, really enjoys sports, especially basketball. Can find it harder to focus and sutain this when in class. Needs support and prompting. Mum is point of contact.</t>
  </si>
  <si>
    <t>Gained confidence and new friendships this year which has been good for him, but has ended the year following their lead which means his behaviour has slipped a little. Academically, fairly good. Responds well to JoonSang and is empathetic, but prefers to be with other friends now. Mum is responsive.</t>
  </si>
  <si>
    <t>Wonderful new addition, lovely heart and a good friend to JoonSang. Needs work on writing. Mum quite hands off but sounds positive if needed.</t>
  </si>
  <si>
    <t>450897835343</t>
  </si>
  <si>
    <t>004861</t>
  </si>
  <si>
    <t>Minh Hung (Leo)</t>
  </si>
  <si>
    <t>Leo is a creative individual who has worked hard to develop his writing confidence and skills this year. Kind, gentle and thoughful. He has been the student council rep for 5S this year.</t>
  </si>
  <si>
    <t>Loves a chat and is a great artist. Likes writing and illustrating his own books. Polite and well behaved. Usually works hard and likes to impress. Friends with Sheldon but they don't always work the best together.</t>
  </si>
  <si>
    <t>Lovely boy who takes on a lot of behavioural responsibility because he knows he is capable. Academically struggles but tries and is a hardworker.</t>
  </si>
  <si>
    <t>EAL T2. Tries hard, can sit back and concentration can wander when working in larger groups. Limited work during VL, just came to calls. Only progressed once back at school. Needs to be reminded to read at home. Mum limited English - only reads Vietnamese with him.</t>
  </si>
  <si>
    <t>Did not engage with any of the online learning activities (came to meets). Have had meeting with mum re. progress. Still struggling to blend CVCC/CCVC words and red words on sight. Creative and draws lovely, detailed pictures.</t>
  </si>
  <si>
    <t>Lovely boy, did not engage at all with elearning so lots of gaps - English has really improved and he has good friend role models</t>
  </si>
  <si>
    <t>Shy and quiet boy</t>
  </si>
  <si>
    <t>150123085352</t>
  </si>
  <si>
    <t>Rosie Nhat Vy Ha (Rosie)</t>
  </si>
  <si>
    <t>Class 6H: Dearbhla Regan</t>
  </si>
  <si>
    <t>104901067669</t>
  </si>
  <si>
    <t>007658</t>
  </si>
  <si>
    <t>Ruoque</t>
  </si>
  <si>
    <t>Bright, but needs reminders to focus. Trying to lose a tendency to shout out. Excels in Science and music.</t>
  </si>
  <si>
    <t>He's a nice boy. Can try it on with behaviour if not monitored. He's bright but he rushes and is a bit inpatient.</t>
  </si>
  <si>
    <t>Bright boy but can be closed minded re Science and what he knows - can be mistaken. Chatty and loves to contribute but you need to fact check his ideas. Matrued a little this year but does need reminders to sit well and listen.</t>
  </si>
  <si>
    <t>Started this year. Very enthusiastic. Can be loud/ at times and has worked on showing care / respect to others.</t>
  </si>
  <si>
    <t>142507246959</t>
  </si>
  <si>
    <t>007297</t>
  </si>
  <si>
    <t>Bao Linh</t>
  </si>
  <si>
    <t>sibling Bao Chau 5I</t>
  </si>
  <si>
    <t>Struggles academically, has received support in reading and writing. Lacks confidence and will hide away if allowed.</t>
  </si>
  <si>
    <t>Needs to talk more. Her progress will stall further if she doe not begin to use more English in the classroom.</t>
  </si>
  <si>
    <t>Shy but confidence is improving. Spoken English is good so allow time for her to speak. Struggles with Maths. Very slow writer. Coming off EAL but requires TA support to complete tasks. Kind and loves to dance and have fun. Limited communication with home - missed appointments and messages not replied to. Bao Linh often turns up in the wrng clothes or misses themed days.</t>
  </si>
  <si>
    <t>Buddies with Lam Anh. Very quiet and sky with adults but absolutely comes out of her shell with her friends and in Vietnamese class. She has started to ask for help if she needs it, persevereres at everything. Tier 3 but could do with more support. No English spoken at home - as best we can tell.</t>
  </si>
  <si>
    <t>Term 2 Starter. Quite shy and quiet during tasks or group work. Can be loud during Busy Learning Times! Has an older sister. Made progress in Phonics and Maths but needs to develop English skills to talk about her learning and thinking.</t>
  </si>
  <si>
    <t>083257971057</t>
  </si>
  <si>
    <t>008554</t>
  </si>
  <si>
    <t>Vu Ngoc Lam (Ely)</t>
  </si>
  <si>
    <t>Mature and highly organised, great fun and full of integrity.</t>
  </si>
  <si>
    <t>Sparky and fun.</t>
  </si>
  <si>
    <t>722175571797</t>
  </si>
  <si>
    <t>006640</t>
  </si>
  <si>
    <t>You Na</t>
  </si>
  <si>
    <t>Quiet, determined lovely girl. Take time to get to know her and listen to her.</t>
  </si>
  <si>
    <t>Quiet, but confidence has grown this year.</t>
  </si>
  <si>
    <t>Wonderful girl, making progress as confidence grows. Worked hard and well with interventions (S&amp;L) and small group Maths</t>
  </si>
  <si>
    <t>Idyllic student- always keen to please. Remains shy and lacks self belief in her abilities. Can take time to consider tasks and approaches to complete them. Small circle fo friends - would be lovely to see her expand this. Really supportive and enaged parents.</t>
  </si>
  <si>
    <t>Super lovely, but very quiet. If you don't end up loving her, you are heartless.</t>
  </si>
  <si>
    <t>Very quiet and shy. She can speak English but will only converse on a one to one basis. Engagement with some VS</t>
  </si>
  <si>
    <t>340189665754</t>
  </si>
  <si>
    <t>005722</t>
  </si>
  <si>
    <t>Gia Han (Ruby)</t>
  </si>
  <si>
    <t>Nice girl but tends to avoid tasks she doesnt like. Needs to be sat with English speakers of she will chat in Vietnamese.</t>
  </si>
  <si>
    <t>Quiet, lovely, great at arithmetic.</t>
  </si>
  <si>
    <t>Tries her best at all times. Popular with others. Not EAL tier 3 but makes grammar mistakes when speaking and writing.</t>
  </si>
  <si>
    <t>Very quiet but lovely girl! Great friends with Hannah. Most of the communication I had with her family during online learning was through her tutor.</t>
  </si>
  <si>
    <t>Shy and often reluctant to speak. Very sweet and funny. Cares a lot about learning. There are a lot of adults in the picture - both parents have other partners. Stepdad seems to comminucate with school the most. Passport says Canadian but family are Vietnamese.</t>
  </si>
  <si>
    <t>Still quite quiet, understands and follows instructions.</t>
  </si>
  <si>
    <t>She may be quiet but she is capable of speaking English and has good listening and comprehension.Frequent nosebleeds (if manageable by TA/teacher, no need to bring to the nurse)</t>
  </si>
  <si>
    <t>sibling applies to F3</t>
  </si>
  <si>
    <t>566382686156</t>
  </si>
  <si>
    <t>004854</t>
  </si>
  <si>
    <t>Vinh Khanh (Karol)</t>
  </si>
  <si>
    <t>Formerly LS. Highly intelligent and lovely lad who loves facts and can't be bothered with fiction. Has no concept of personal space.</t>
  </si>
  <si>
    <t>Extremely bright. Excellent vocabulary and has a high standard of work across the subjects, particularly writing. Has worked with LS previously due to social skills. Struggles to answer questions outside of learning due to very linear thinking (for example, with just smile at you if you ask him where his swimming kit is).</t>
  </si>
  <si>
    <t>Sometimes needs a little time to adjust to new activities. Has a fear of swimming that we have been working on this year. Super bright!</t>
  </si>
  <si>
    <t>Has had support form LS but made lots of progress socially since returning to school. May find the transition to Juniors a little daunting a first, but quite capable.</t>
  </si>
  <si>
    <t>LS. Has come so far over the year. Able to manage feelings more appropriatley. When upset he will seek comfort and likes cuddles. Very sweet and caring.</t>
  </si>
  <si>
    <t>LS - Helen supported this year. Needs language scaffolding and support with identifying feelings. See Fiona/Helen for further info.</t>
  </si>
  <si>
    <t>Referred to SL, High intellect,
but with behavioural special needs.
Mum due to have another baby in 
July, has sister going into F1 next year</t>
  </si>
  <si>
    <t>906489892432</t>
  </si>
  <si>
    <t>005730</t>
  </si>
  <si>
    <t>Tuong Phuong Thao</t>
  </si>
  <si>
    <t>Very enthusiastic and energetic girl. Loves school, loves life. Throws herself into everything, sometimes needs calming.</t>
  </si>
  <si>
    <t>A funny girl, no real close friendships as such but gets along with others. Capable and bright, likes a chat, works hard. Student council. A great sese of humour.</t>
  </si>
  <si>
    <t>Delightful and funny. Very good all-rounder and independent. She does often help others too.</t>
  </si>
  <si>
    <t>Just off EAL. Great progress with reading - not always sure of grammar and spelling but doesn't want to be wrong. Resilience has improved since being back at school. Wants to please adults.</t>
  </si>
  <si>
    <t>Lovely, kind and sociable. Needs reminders to speak in English in the classroom.</t>
  </si>
  <si>
    <t>Delightful empathic girl</t>
  </si>
  <si>
    <t>Good sense of humour,
Lively and charming girl, 
has brother in Juniors</t>
  </si>
  <si>
    <t>321070221388</t>
  </si>
  <si>
    <t>005971</t>
  </si>
  <si>
    <t>Very shy, reluctant to work and reluctant to extend himself. Loves football.</t>
  </si>
  <si>
    <t>One to watch. He is a capable and bright enough boy but kind of lost his way a bit at times this year. He needs high expections and boundaries in terms of behavior, in class and for specialists. If you have any concerns, contact his parents straight away as they are supportive. Seat him away from friends and distractions (as he tends to be a bit of a clown and can be sneaky) and he wiull do well.</t>
  </si>
  <si>
    <t>Lovely boy but chatty and easily distracted by friends. Just finished EAL in T3 but needs support still to ensure deeper understanding. Maths is stronger for him.</t>
  </si>
  <si>
    <t>Continues to develop in self confidence. Quiet boy, has a lovely sense of fun which he shares with his cirlce of friends. Can need reminding to speak in English when working in fried groups. Has worked hard sicne returning to physical classroom and made progress in Maths and English.</t>
  </si>
  <si>
    <t>Confidence has grown significantly over the year, now needs reminders to show good sitting/listening on the carpet.</t>
  </si>
  <si>
    <t>Never met dad. Neither parent really engaged in Ethan's learning. Tends to lack maturity and is shy.</t>
  </si>
  <si>
    <t>Shy, quiet, bright, poor attendance, poor behaviour, has brother in Juniors Year 4</t>
  </si>
  <si>
    <t>094243521519</t>
  </si>
  <si>
    <t>009209</t>
  </si>
  <si>
    <t>JI</t>
  </si>
  <si>
    <t>Sungju (Alicia)</t>
  </si>
  <si>
    <t>New in January. Quiet but check her understanding, reluctant to ask for help.</t>
  </si>
  <si>
    <t>135154179753</t>
  </si>
  <si>
    <t>009375</t>
  </si>
  <si>
    <t>HaJoon (Jayden)</t>
  </si>
  <si>
    <t>9/102014</t>
  </si>
  <si>
    <t>711428316344</t>
  </si>
  <si>
    <t>005418</t>
  </si>
  <si>
    <t>JORGENSEN</t>
  </si>
  <si>
    <t>Axel Kristen</t>
  </si>
  <si>
    <t>A confident member of the class who enjoys performance. Was Student COuncil Rep for Term 1. Can sometimes be distracted by friends. Working on presentation when recording. Mum generally point of contact.</t>
  </si>
  <si>
    <t>Artist. lovely, growing in confidence</t>
  </si>
  <si>
    <t>A lovely boy, super articulate and kind. Would be a great candidate for SC rep. Great reader!</t>
  </si>
  <si>
    <t>A lovely, friendly student. Fantastic at art. Well able but completes activities, particularly writing, VERY slowly.</t>
  </si>
  <si>
    <t>Amazing imagination, sometimes held back by his writing abilities. Seperated from Woody because Woody could control him far too easily. He is a delight! (FACT)</t>
  </si>
  <si>
    <t>Can be passive with his friends. Won't tell his friends if they are hurting him or have upset him. Mum is aware. Good sense of humour.</t>
  </si>
  <si>
    <t>Gentle boy but needs to learn to assert himself esp when in conflict with other children.</t>
  </si>
  <si>
    <t>724642671761</t>
  </si>
  <si>
    <t>005106</t>
  </si>
  <si>
    <t>Minh Dat</t>
  </si>
  <si>
    <t>A good student who really enjoys sports. Can sometimes require prompting and motivating. Confident mathematician and a good writer. Need to focus on presentation. Mum is point of contact.</t>
  </si>
  <si>
    <t>Lovely, hard-worker and good academic all-rounder. Fairly quiet initially but will open up once he gets to know you and the class.</t>
  </si>
  <si>
    <t>A bright student. Sometimes appears disinterested but it's just a confidence issue. Confidence has improved greatly and he is beginning to take pride in his fantastic work.</t>
  </si>
  <si>
    <t>What a dude. He has made more progress than any other member of the class, because he listens to whatever you tell him and he will act on it. Perfec'</t>
  </si>
  <si>
    <t>Call him Minh Dat or Dat (not Carot)Lacks in confidence to speak to adults and responds alot with 'I don't know' without really thinking about the response or questions first. Confident tyo talk in child led activities.</t>
  </si>
  <si>
    <t>Great character, cheeky. Can be very boistrous.IHas been apart pf I can interventions. Do not sit next to Chan.</t>
  </si>
  <si>
    <t>953588942303</t>
  </si>
  <si>
    <t>005502</t>
  </si>
  <si>
    <t>ChanHyeok</t>
  </si>
  <si>
    <t>FTOT</t>
  </si>
  <si>
    <t>A quiet but determined student. A good attitude to learning. Strong with Maths - attended FOBISIA Maths tournaments last year. Also likes sports. Has a very busy schedule outside school so homework can ne missed. Mum main point of contact, she has helped keep home learning on track.</t>
  </si>
  <si>
    <t>Quiet, but confident and works hard. Maths is his stronger subject and needs to work on grammar for his writing. Good friendships built this year; can be distracted by them on the carpet or nearby, but not disruptive and often focused when he needs to be. Mum is supportive - there have been some issues with other families in Y4, but this stems from older siblings and parents rather than Chan.</t>
  </si>
  <si>
    <t>Quiet but a hard worker who always wants to be first complete tasks. Does need to share more and grow in confidence to find his voice</t>
  </si>
  <si>
    <t>Fantastic! Always tries his best and works very hard. Super at Maths. Struggles to re-read work and spot grammar mistakes - subject / verb agreement etc.</t>
  </si>
  <si>
    <t>Great progress. He started on EAL but came off amazingly quickly. He is basically a hard working little badger.</t>
  </si>
  <si>
    <t>Known as Chan. Really shy. Understanding higher than speaking ability due to lack of confidence.</t>
  </si>
  <si>
    <t>Can struggle with confidence, needs reminding to converse in English. Has been a part of I can interventions. Do not sit next to Dat</t>
  </si>
  <si>
    <t>509456222691</t>
  </si>
  <si>
    <t>006119</t>
  </si>
  <si>
    <t>HOLLOWELL</t>
  </si>
  <si>
    <t>Woody-Fox (Woody)</t>
  </si>
  <si>
    <t>See iSAMS, LS profile and PCAP form. Very creative and enjoys making/designing. A very pleasant student and enjoys school. Has an LS profile that needs discussion. Mum and Dad both involved and very supportive.</t>
  </si>
  <si>
    <t>Enjoys creative activities - construction, DT, art, lego, stopmotion .. Easily distracted unless you are working 1:1 with him. Typically 'silly' and can be quite giddy. Academically low-average, struggles with Maths. Has lots of ideas for English, but struggles to get it written down. LS for writing; needs support with handwriting but spelling is okay - family history of dyslexia. Mum can be a challenge - see me for more info regarding home life situation.</t>
  </si>
  <si>
    <t>Can be easily distracted and can find distractions. When engaged he collaborates well and likes to share thoughts one to one with teacher but struggles with the same confidence when its subject knowledge based. Writing is improving but still in need of support especially for concentration purposes as he has great ideas.</t>
  </si>
  <si>
    <t>Poor attention and often needs to be reminded to complete a task. Enjoys busy learning when related to construction. Has come on lots with his reading. Very poor writing, still struggles to form letters and numbers. Writing isn't always on the line. Better in Maths when listens.</t>
  </si>
  <si>
    <t>He is almost definitly going to turn out to be dyslexic. He also watches some pretty adult stuff so occassionally talk to his friends about weird stuff. Deadpool, zombies, computer games for 18+ etc</t>
  </si>
  <si>
    <t>Lovely boy but immature, needs love and strong boundaries. He's always delighted to come to school but likes knowing what's happening through the day and loves home time too. Needs to feel that work is really exciting to motivate him, loves ninjas, weapon play, good sense of humour</t>
  </si>
  <si>
    <t>He's a delight to talk to. Loves everything superheroes.</t>
  </si>
  <si>
    <t>Mum had an issue with him not eating properly due to 'limited' food choices for him in school (T1) and threatened to move him to a different school - met with class teacher and Sarah to discuss her concern - issue resolved. - Clarity of speech (already discussed with mum)</t>
  </si>
  <si>
    <t>119909115589</t>
  </si>
  <si>
    <t>006442</t>
  </si>
  <si>
    <t>A confident student. Very strong English skills. Finds it difficult to engage and converse with classmates. Can be reluctant. One of a triplet.</t>
  </si>
  <si>
    <t>Triplet. Thoughtful and kind. Quieter member of the class. Very able in all areas of English. Working on mental maths/timestables.</t>
  </si>
  <si>
    <t>Triplet - grown in confidence but still needs encouragement to speak up in class.</t>
  </si>
  <si>
    <t>Has grown so much in confidence although still very quiet. Socialises well with Ivanshika and does need to be pushed to socialise with more children. Triplet. Needs support and doesn't always complete all of her busy learning challenges each week.</t>
  </si>
  <si>
    <t>IYou can't help but love this little monkey, she is the kindest child. She started the year almost as a mute, never speaking, but now she is one of the first toi volunteer to perform and stand up in the class. Be good to her, or I will find you.</t>
  </si>
  <si>
    <t>Triplet with Sam and Isabella. Very quiet but able to do more than she shows. Needs support making friends. Received LS and referred to SaLT.</t>
  </si>
  <si>
    <t>EAL and potentially Learning Support. Seems to be selective mute. Only interacts with her siblings (triplets). Dad only comes to the country once in a month. She is with her Mum and nannies at home. The nannies do everything for her so she struggles to do things independently in school. She stopped speaking in school after the Easter holidays. Mum said this was because she became sad when Dad left.</t>
  </si>
  <si>
    <t>940986802944</t>
  </si>
  <si>
    <t>006491</t>
  </si>
  <si>
    <t>Yu -Xuan</t>
  </si>
  <si>
    <t>A very kind and thoughtful student. Does have confidence issues which we have worked on this year. Likes spending time alone. Has made improvements. Hard working and diligent all round. Parents very supportive.</t>
  </si>
  <si>
    <t>Quiet. Able. Great attitude to learning. Can work with anyone in class. More confident in whole class situations.</t>
  </si>
  <si>
    <t>So nice. Quiet, polite and super hard-working.</t>
  </si>
  <si>
    <t>Missed more than others during Virtual Learning. LA writer but tries hard.</t>
  </si>
  <si>
    <t>Very quiet. Making good progress. Can be a little slow when writing.</t>
  </si>
  <si>
    <t>Delightful friend, make good progress, quite shy</t>
  </si>
  <si>
    <t>New started 2.5.2019, quiet, delightful girl, she very enthusiastic girl, can follow non-verbal and simple instructions in English. Settled into school very well.</t>
  </si>
  <si>
    <t>112740523727</t>
  </si>
  <si>
    <t>008493</t>
  </si>
  <si>
    <t>Sheldon Kah Shing (Sheldon)</t>
  </si>
  <si>
    <t>Sheldon has worked hard this year to improve in English. Speaks more confidently now. Engjoys ICT and Maths. Took part in Bebras. Mum is very engaged with his learning and will check in throughout the year. Sometimes struggles with confidence, needs reassuring at times. A kind student.</t>
  </si>
  <si>
    <t>New this year. A nice boy, quiet and easy to get a long with. Kind to others and wants to do well.</t>
  </si>
  <si>
    <t>145206482499</t>
  </si>
  <si>
    <t>008986</t>
  </si>
  <si>
    <t>Ngoc Minh Anh (Minh Anh)</t>
  </si>
  <si>
    <t>New to school in Y5. Started in EAL but graduated quickly. made great progress in English. Friends with Lara, Jinny and others in Y5 classes. Friendships improving over the year. Can seem to lose focus in class, needs redirecting. Had to have online PTSC with her brother who studies in the US. Parents not so responsive.</t>
  </si>
  <si>
    <t>085616173736</t>
  </si>
  <si>
    <t>008936</t>
  </si>
  <si>
    <t>Quang Anh (Andy)</t>
  </si>
  <si>
    <t>Andy, another new starter in Y5 A grat student, works very hard. Loves sports and playing with friends. At times, need redirecting to focus but enjoys learning.</t>
  </si>
  <si>
    <t>112046992502</t>
  </si>
  <si>
    <t>009223</t>
  </si>
  <si>
    <t>Minh Duc</t>
  </si>
  <si>
    <t>Joined in Term 2.1 Has a learner profile. See iSAMs. Behaviour is an ongoing concern and has specific strategies in place. He has a behaviour regulation toolkit which is hyperlinked to his LS profile. Worked a lot with Robyn this year. Parents involved.</t>
  </si>
  <si>
    <t>122658820541</t>
  </si>
  <si>
    <t>009528</t>
  </si>
  <si>
    <t>Ayoon</t>
  </si>
  <si>
    <t>lovely girl, AIS transfer</t>
  </si>
  <si>
    <t>112820849786</t>
  </si>
  <si>
    <t>009540</t>
  </si>
  <si>
    <t>SHEN</t>
  </si>
  <si>
    <t>Xiyu (Roxy)</t>
  </si>
  <si>
    <t>returning student (Y2 T3 20/21 - Y3 T1 21/22), out of year group) - age Y7 25/26, local school in  Shanghai</t>
  </si>
  <si>
    <t>134153668365</t>
  </si>
  <si>
    <t>009555</t>
  </si>
  <si>
    <t>Avani Upendra (Avani)</t>
  </si>
  <si>
    <t>sibling joining Y1 25/26</t>
  </si>
  <si>
    <t>100816129510</t>
  </si>
  <si>
    <t>009332</t>
  </si>
  <si>
    <t>JANKAUSKAS</t>
  </si>
  <si>
    <t>Vytis</t>
  </si>
  <si>
    <t>Class 6C: Paolo Graceffa</t>
  </si>
  <si>
    <t>376332138991</t>
  </si>
  <si>
    <t>006358</t>
  </si>
  <si>
    <t>Anh Khoa (Miso)</t>
  </si>
  <si>
    <t>Bundle of energy, entertainer. Often funny but can cross the line and upset people without realising; reflecting and controlling impulses are ongoing targets. Needs a patient but firm approach. Has made lots of progress this year, takes his learning more seriously, particularly reading &amp; home learning. Mum v supportive.</t>
  </si>
  <si>
    <t>Middle Ability. He's impatient and struggles iwth concentration. He is being observed by LS for ADHD. The parents have been attending Behaviour Workshoprs run by LS as they have been struggling to manage his behaviour at home. They are willing to listen to advice. In class, it's low-level behaviour reminders that are needed.</t>
  </si>
  <si>
    <t>See Mary for elaboration.
Hyperactive. Struggles with impulse control and self-control. Always making noise. Frequently distracted. Struggles to complete a task withhout disruption. Capable but struggls to apply himself. Immature and struggles to express himself. Really wants to do well and only responds well to positivity. Being assessed for ADHD. Kind, generous, energetic.</t>
  </si>
  <si>
    <t>Loves learning, can sometimes act before he thinks. Has been working on his 'inside' voice. Great sense of humour.</t>
  </si>
  <si>
    <t>Known as Miso. Enthusiastic and contributes a lot. Needs to remember to raise his hand. Can struggle with turn taking. Emotionally quite immature - mum supportive and knows this. Left handed.</t>
  </si>
  <si>
    <t>Also known as Miso. Bright and enthusiastic however struggles with waiting his turn and listening to others. Mom is very aware that this is something we have worked on this year and she recognizes these traits in Miso so is supportive. Miso responds really well to positive praise but needs firm boundaries.</t>
  </si>
  <si>
    <t>Bright and active boy. Very confident and can be quite loud. He can achieve more in lessons but struggles with listening and attention.</t>
  </si>
  <si>
    <t>274778810545</t>
  </si>
  <si>
    <t>006809</t>
  </si>
  <si>
    <t>GOPINATH</t>
  </si>
  <si>
    <t>Dhrithi</t>
  </si>
  <si>
    <t>NAE Transfer / sibling in Y5</t>
  </si>
  <si>
    <t>HA all-rounder, strong creative writer, good potential in drama. Looks innocent but can stir up trouble in friendship circles - keep an eye!</t>
  </si>
  <si>
    <t>Has worked with the ASC team this year to manage anger issues at home. Has struggled quite a lot with friendships this year - see Mary. Very bright in all academic areas. Reliable, mature, Young Interpreter.</t>
  </si>
  <si>
    <t>Absolutely wonderful! She is kind, thoughtful, hard working and up for a challenge. Soaks up information and relates this to things she already knows - quick to make links. Great choice for a buddy for new starters.</t>
  </si>
  <si>
    <t>Gorgeous girl. Tries hard, excellent behaviour - perfect role model!</t>
  </si>
  <si>
    <t>Bright, sociable girl but took time to develop this. Parents were anxious that Dhrthi should be in year 1. Told 'no' but seemed to have accepted decision. HA in Maths. Reading level is high but can struggle with more open comprehension questions.</t>
  </si>
  <si>
    <t>809993158146</t>
  </si>
  <si>
    <t>006971</t>
  </si>
  <si>
    <t>Long Cong Anh (Abu)</t>
  </si>
  <si>
    <t>Very caring and sensitive, very high integrity and can get upset with himself, needs reminders that no-one is perfect. Needs some help to establish new friendships in Y6 - his old best friends have drifted towards their sporting hobbies. Can space out at times, quite low task stamina and will flop. Brilliant Science and history knowledge.</t>
  </si>
  <si>
    <t>Superstar. Weak Maths</t>
  </si>
  <si>
    <t>Very sensitive, good heart. Needs support on mental maths next year.</t>
  </si>
  <si>
    <t>Really sweet and kind boy! Always tries his best. Has made great progress with his English since being back in school.</t>
  </si>
  <si>
    <t>New to Yr 1. Has made so much progress since his starting point, but still below ARE in most areas. Boy can the boy talk - tanks, planes, warships are his favourite. Can now dress by himself and has become more independent overall. Has made phonics progress at every assessment point but needs support applying this for writing. Eating food is an issue - family is aware of this and want him to eat more variety.</t>
  </si>
  <si>
    <t>125230227904</t>
  </si>
  <si>
    <t>007795</t>
  </si>
  <si>
    <t>MinJu</t>
  </si>
  <si>
    <t>Sports star - obsessed with football, FOBISIA captain. Quiet, low engagement, reluctant reader. Difficult to figure out what makes her tick, besides football! Prefers company of Korean peers, sometimes to the exclusion of others. Mum is apparently very busy with work; only very short message responses, no-shows for PTSC.</t>
  </si>
  <si>
    <t>Nice girl generally and confident within the class to share ideas. She often wants to do well but rushes and struggles with her writing (punctuation/grammar). Goes through phases with her focus depending on who her top friend is that week.</t>
  </si>
  <si>
    <t>Great character! See last year's comment about encouragement. She respoinds really well to praise. Relies on her friendshipo with Ally a lot and they are being separated this year so please check that she's okay. Lime books - watch comprehension.</t>
  </si>
  <si>
    <t>Newest child in the class, lovely, very confident and laid back so needs some encouragement to apply herself fully and listen.</t>
  </si>
  <si>
    <t>475633474442</t>
  </si>
  <si>
    <t>005771</t>
  </si>
  <si>
    <t>Won</t>
  </si>
  <si>
    <t>Brilliant all-rounder, was in FOBISIA Maths team. Help her to develop confidence in projecting her voice and give her leadership opportunities - she can handle it!</t>
  </si>
  <si>
    <t>Amazing in every way! Academic, musical, swimmer... Likes to hang around with Ms Trang before school/break times - try to make clear boundaries for this (to give TAs a break too!)</t>
  </si>
  <si>
    <t>All rounder, wonderful, bright, able was Class rep in Term 2/3.</t>
  </si>
  <si>
    <t>Epitomy of everything you could ask for in a student. Keen, engaged, eare to plase, perservere, takes pride in the presentation of all work. Wonderful supportive family. An absoloute pleasure to teach!</t>
  </si>
  <si>
    <t>Fantastic child - loves responsibility and jobs</t>
  </si>
  <si>
    <t>Needs encouragement to talk in large groups</t>
  </si>
  <si>
    <t>Very shy and quiet, bright, has sister Dan in F1, Mum very fussy.</t>
  </si>
  <si>
    <t>979145917955</t>
  </si>
  <si>
    <t>006443</t>
  </si>
  <si>
    <t>(Triplet - Lara &amp; Isabella siblings) Brilliant cheeky smile! LA in Eng &amp; Maths, has had lots of LS for years, finished SALT sessions this year. Has some physical limitations which affect vocal projection and motor skills, but doesn't let them hold him back! Avoid 'othering' him - he has made lots of progress in collaborating with others. Give really clear instructions (1-2-3 max), insist on high expectations as he is very bright in many ways and he will try to avoid hard tasks! Tech whizz, loves games. NEEDS regular reading at home - has finally turned a corner in Term 3... keep reminding. Dad is in Switzerland and Mum difficult to contact, usually 'maid' picks them up from school.</t>
  </si>
  <si>
    <t>PLEASE SEE NICOLE and notes from Y3 as all are relevant. NB he is the only boy in your class from his previous class so please help him establish some new connections.</t>
  </si>
  <si>
    <t>See Mary/Nici. A triplet.
Havig Speech and Language therapy, daily school practice. Multiple meetings with home this year to increase involvement but has been inconsistent. Sensitive home situation. A lot of work with ASC team (See Zara) on Sam's emotional well-being - has been very up and down this year. Academically more capable than he thinks/seems but has some learned habits of avoidance. Needs to improve listening and accept help. Very low in Maths in particular. Struggles to interact with his peers who can get frustrated by his speech. Good friends with Antoine. Very mischevious sense of humour - good way to connect with him.</t>
  </si>
  <si>
    <t>So wonderful to see his confidence growing. He is starting to ask for help instead of simply sitting and waiting for an adult to do things for him - a lesson he will need to continue learning. Has a lovely little personality and enjoys a silly joke/silly humour. Needs encouragement and nudging along but also a little firmness to ensure he actually has a go by himself.</t>
  </si>
  <si>
    <t>Very good friends with Kevin which has helped his speech and confidence in class. Teacher support with activities. He works well when you use his great sense of humour.</t>
  </si>
  <si>
    <t>Has made tons of progress in all areas. He can be quite stubborn but he works really hard to follow rules and routines. As the year has progressed he is much more able to use spontaneous language and he now joins in group play with his classmates.</t>
  </si>
  <si>
    <t>Lovely boy and settled in after a few days. He loves the Maths area and Mark-making area.
In terms of parents, Mum’s lovely but Dad has more awareness with Sam’s case.
SALT sessions should start after the summer</t>
  </si>
  <si>
    <t>103555239835</t>
  </si>
  <si>
    <t>008926</t>
  </si>
  <si>
    <t>RongXuan (Leemon)</t>
  </si>
  <si>
    <t>New this year. EAL T3, very bright - strong in Maths &amp; Science. Creative and ambitious. Had lots of issues with immature behaviour in T1 which alienated him a bit. Has since settled and made some friendships but still can annoy others at times. As his English improves, v. high potential academically.</t>
  </si>
  <si>
    <t>135459589044</t>
  </si>
  <si>
    <t>008927</t>
  </si>
  <si>
    <t>Hoang Bach</t>
  </si>
  <si>
    <t>New this year. EAL T3. Extremely quiet, has established some close friendships. Good at Science and impressive historical knowledge. Will freeze up if you put him on the spot. Mum is lovely but no Eng - ask your TA to help with communication. Needs encouragement to come out of his shell!</t>
  </si>
  <si>
    <t>143616173681</t>
  </si>
  <si>
    <t>008985</t>
  </si>
  <si>
    <t>Evaelle Tuong Tam Nhu (Tam Nhu)</t>
  </si>
  <si>
    <t>New this year, was at BIS for EY and then ISHCMC in Years 3-4, then came back. Lovely, kind and caring, highly sensitive and easily upset. Lacking confidence but has lots of talents, very creative and enjoys drama. Dad is often away in France for work, but regularly in contact online. Has opened up in T3, needs a kind listening ear at times to talk through her social challenges!</t>
  </si>
  <si>
    <t>112139541935</t>
  </si>
  <si>
    <t>008851</t>
  </si>
  <si>
    <t>Gwynne Emma Yuet Ying (Gwynne)</t>
  </si>
  <si>
    <t>New this year, was at an International School in Hong Kong. Amazing writer, very funny and creative. Dislikes Maths and reluctant to ask for help, but needs it! Strong leadership potential - great at organising others and communicating with peers.</t>
  </si>
  <si>
    <t>153343510945</t>
  </si>
  <si>
    <t>009151</t>
  </si>
  <si>
    <t>Miriam Elise (Miriam)</t>
  </si>
  <si>
    <t>New this year from UK, Dad teaches Physics at Secondary &amp; Mum Emilie has done cover this year. Lovely, sparky and creative. Highly independent but is improving her 'learning together' skills and gradually building friendships within the class. Strong all-rounder, great artist and excellent potential for drama, exellent writer too.</t>
  </si>
  <si>
    <t>154206444805</t>
  </si>
  <si>
    <t>008019</t>
  </si>
  <si>
    <t>Hong Minh</t>
  </si>
  <si>
    <t>Knowedgeable and very smart, but can be tired, unmotivated. Immature. Good writer, but can struggle for ideas - improving.</t>
  </si>
  <si>
    <t>Started the year quiet, but confidence has grown and he is increasingly 'silly' with his friends. Sometimes his friends translate to VN for him, but this really isn't necessary because his English skills are good! He can lose focus and day dream. Maths needs support.</t>
  </si>
  <si>
    <t>Lovely new child for us this year. Very positive but can look a little sleepy at times. Mum supportive so liaise with her if needed. Mental maths needs work.</t>
  </si>
  <si>
    <t>446705759806</t>
  </si>
  <si>
    <t>005327</t>
  </si>
  <si>
    <t>Ha My (Jenny)</t>
  </si>
  <si>
    <t>Big improvement socially this year, has some good friends. Reads a lot and doing well across curriculum. Issues with SPAG.</t>
  </si>
  <si>
    <t>Sweet, quiet and lacks organisation skills. Often forgets iPad and correct kit. Concentration issues, needs regular reminders to focus during input. Tends to rely heavily on classmates for task support.</t>
  </si>
  <si>
    <t>Very quiet. Needs encouragement to speak publicly. Mum puts a lot of pressure on at home and she has tutor, so there is support but worried about demotivating her from education.</t>
  </si>
  <si>
    <t>Sweet girl! Doesn't quite fit in with any of the friendship groups fully. A couple of issues with Mei bossing her and others around which she was upset about but didn't share for a while.</t>
  </si>
  <si>
    <t>Toiletting issues are less. Often comes into school late or has to travel with Mum for business.</t>
  </si>
  <si>
    <t>Toiletting issues - continuously throughout EYFS. Single parent family.</t>
  </si>
  <si>
    <t>Remind her to go to the toilet, 
although she is better this term.</t>
  </si>
  <si>
    <t>154916733372</t>
  </si>
  <si>
    <t>008178</t>
  </si>
  <si>
    <t>Teo An (Teo)</t>
  </si>
  <si>
    <t>NAE TF Pudong</t>
  </si>
  <si>
    <t>Energetic, outgoing and expressive. Has put in excellent effort this year. Needs to have more reflection and thought in the way he deals with others- involved in lots of friendship issues this year.</t>
  </si>
  <si>
    <t>Will be a student to keep your eye on, especially as he finds his way in the new class. He can be confontational and a bit hot headed, especially when football is involved. Tends to find himself caught up in other peoples' business. Likes to talk and has some insightful comments during discussiosn but does not always apply himself to his work. Sit him away from friends, have high expectations in terms of behaviour. Parents are supportive.</t>
  </si>
  <si>
    <t>Confident. Knows his own voice and is keen to often share it. Does need reminding of giving time to be an active listener too. Does try and try to finish first but does need to practise patience more especially when silly mistakes are made when rushing...</t>
  </si>
  <si>
    <t>093027025718</t>
  </si>
  <si>
    <t>008241</t>
  </si>
  <si>
    <t>Hoang Nam Phuong (Lina)</t>
  </si>
  <si>
    <t>BVIS HCMC transferred</t>
  </si>
  <si>
    <t>Very high achieving, intelligent, motivated student who has progressed brilliantly.</t>
  </si>
  <si>
    <t>Bright, friendly, good understanding but needs to pick up the pace. She is great!</t>
  </si>
  <si>
    <t>New this year, bright, helpful, energetic and always tries her best. A delight!</t>
  </si>
  <si>
    <t>929934614385</t>
  </si>
  <si>
    <t>006967</t>
  </si>
  <si>
    <t>Hong An (Tina)</t>
  </si>
  <si>
    <t>Very quiet but is being more brave. Needs support with language but an EAL exiter in previous years.</t>
  </si>
  <si>
    <t>Hardworking but very quiet, she sometimes gets lost amongst the stronger charcters in the class. Needs encouragement to share ideas. Will shine if given the opportunity to and it is a delight to see. She is much more animated with her close friends. She loves creative tasks.</t>
  </si>
  <si>
    <t>Quiet, artistic, studious. She has a hidden depth to her and needs encouragement to share her ideas verbally.</t>
  </si>
  <si>
    <t>Tina is a very hardworking student and always tries her best. She is fantastic in EAL. Very quiet and we have been working on her sharing her ideas more.</t>
  </si>
  <si>
    <t>Very quiet, does not volunteer information or ask for clarificatoin.</t>
  </si>
  <si>
    <t>143516096589</t>
  </si>
  <si>
    <t>007663</t>
  </si>
  <si>
    <t>Lina</t>
  </si>
  <si>
    <t>Lovely, hardworking and perserveres but needs to ask for help more. Can struggle for ideas and reading skills are quite low- has been reading more at home, importantly- needs to keep this up.</t>
  </si>
  <si>
    <t>Very fun and friendly, a delight! Needs prompting to share ideas and extra thinking time to complete tasks at times.</t>
  </si>
  <si>
    <t>Lovely girl, a timid learner but full of energy in the playground. Tries really hard, lacks a lot of confidence in maths, has been in a math intervention group all year.</t>
  </si>
  <si>
    <t>Very quite in larger groups, very chatty with her friends. Not very confident with reading and writing. Needs to focus on quick recall of simple number facts.</t>
  </si>
  <si>
    <t>145251606843</t>
  </si>
  <si>
    <t>008549</t>
  </si>
  <si>
    <t>TOMURA</t>
  </si>
  <si>
    <t>Roy</t>
  </si>
  <si>
    <t>Off EAL this year, had a great year all round. Hardworking, but can be chatty and distracted easily.</t>
  </si>
  <si>
    <t>New this year. Has integrated well to the class and is very popular amongst the boys. His English is improving and he is more cofident to share ideas. He can ger distracted by others during lessons. Once refocused, he will complete tasks. Does not like creative tasks that include drawing.</t>
  </si>
  <si>
    <t>131449360222</t>
  </si>
  <si>
    <t>007822</t>
  </si>
  <si>
    <t>Thuy Tien (Tiana)</t>
  </si>
  <si>
    <t>Driven and a strong writer. Doing quite well across the curriculum, but can struggle with correcting her own grammar.</t>
  </si>
  <si>
    <t>Bright but can be quiet in class. Needs prompting to put forward ideas. Friendly and enjoys the company of close friends.Delightful!</t>
  </si>
  <si>
    <t>Good friends with Lina Tran, also a shy learner but full of energy in the playground. Tries so hard and has made great progress this year. Lovely and kind</t>
  </si>
  <si>
    <t>T3 starter. Very chatty and confident, lovely to have in the class. Tries her best and has shown some good progress already.</t>
  </si>
  <si>
    <t>105105616995</t>
  </si>
  <si>
    <t>008890</t>
  </si>
  <si>
    <t>JiMin</t>
  </si>
  <si>
    <t>New in Y5. Friendly, positive, hardworking. Has some language needs, though not EAL. Great effort and progress.</t>
  </si>
  <si>
    <t>162623315294</t>
  </si>
  <si>
    <t>009158</t>
  </si>
  <si>
    <t>XinRui (Sherry)</t>
  </si>
  <si>
    <t>New to BIS, from very low level of English to T2 this year- tremendous progress. Attentive, thoughtful and extremely intelligent. Likes talking to teachers has made some friendships this year.</t>
  </si>
  <si>
    <t>132147041309</t>
  </si>
  <si>
    <t>009232</t>
  </si>
  <si>
    <t>TSUNAKAWA</t>
  </si>
  <si>
    <t>Yusuke</t>
  </si>
  <si>
    <t>New in T2- very kind, positive and intelligent. Strong reader and writer. Could ask for help more when he needs it.</t>
  </si>
  <si>
    <t>135222026418</t>
  </si>
  <si>
    <t>009502</t>
  </si>
  <si>
    <t>Nguyen Chuong (Ben)</t>
  </si>
  <si>
    <t>local school, sibling joining F3 anf Y4 25/26</t>
  </si>
  <si>
    <t>143318859898</t>
  </si>
  <si>
    <t>009506</t>
  </si>
  <si>
    <t>ISHIZAKA</t>
  </si>
  <si>
    <t>Jo (Joe)</t>
  </si>
  <si>
    <t>moving from KL</t>
  </si>
  <si>
    <t>Class 6M: Derek White</t>
  </si>
  <si>
    <t>083510146770</t>
  </si>
  <si>
    <t>005851</t>
  </si>
  <si>
    <t>KHABIBULLINA</t>
  </si>
  <si>
    <t>Ralina</t>
  </si>
  <si>
    <t>Very active learner and very enthusiastic. Loves being involved and contributing. May need feedback on writing sometimes for sense. A wonderful learner who is creative.</t>
  </si>
  <si>
    <t>Bright and very lovely. Hard working and no much more to say.</t>
  </si>
  <si>
    <t>Wonderful, confident, great manners a delight. Free Reader.</t>
  </si>
  <si>
    <t>Delightful, good ability, lovely!</t>
  </si>
  <si>
    <t>Tries so hard and is a lovely socialable girl. Been on EAL this year - will prob cme off for Y2 but speaking still needs modelling to be grammatically correct. Excellent model of behaviour.</t>
  </si>
  <si>
    <t>Started first day back after Virtual School. A lovely, kind girl.</t>
  </si>
  <si>
    <t>104806651527</t>
  </si>
  <si>
    <t>008604</t>
  </si>
  <si>
    <t>TYCE</t>
  </si>
  <si>
    <t>Viktorie</t>
  </si>
  <si>
    <t>sister in Y6</t>
  </si>
  <si>
    <t>Refer to PCAP and ISAMS. Very enthusiastic. Loves engaging in lessons. Very confident. Can be sneaky with friends (going to bathroom or food). But is receptive to reminders. EAL but is determined to improve, may need adult support during lessons. Can be reluctant to ask for help as she wants to be the best. May need checkins/small group work in lessons.</t>
  </si>
  <si>
    <t>Tier 1 supported by John Lee. Bright and very hard working. She's very switched on. Make excellent progress in all areas. Friendship issues amongst the girls. I will explain to her new teacher.</t>
  </si>
  <si>
    <t>404151234367</t>
  </si>
  <si>
    <t>005755</t>
  </si>
  <si>
    <t>Gia Bao</t>
  </si>
  <si>
    <t>Really kind and caring friend. Wants to do well. Can find tenses and verb tenses challenging - often needs support with editing. Loves wider curriculum subjects and is very engaged in learning. Likes to put his hand up. Can be chatty with people if they are talking to him. Best sat with people who will stay focused. Mum lives away from home and he lives with Grandma who doesn't speak English. Mum is involved and receptive to how to support Gia Bao.</t>
  </si>
  <si>
    <t>Delighful boy with a tendancy to rush and not check work but very friendly.</t>
  </si>
  <si>
    <t>A lovely, helpful member of the class. Extremely kind and generous towards others. The first to try and help. Can work hard but can get distracted too. Needs to improve written English. Good in Maths. Have had little to no communication with home over the year. Lovely child.</t>
  </si>
  <si>
    <t>Absolutely lovely. Can come across as quiet and shy - Mum worries about this. Good English but none is spoken at home. Very diligent with his learning. So very kind and caring towards others. Learning how to stand up for himself. Close friends with Miso.</t>
  </si>
  <si>
    <t>Gorgeous. A little shy at times. Broken right arm end of Yr 1 so not writing. Very artistic. Mum and Dad work out of the city so are only home at weekends. Lives with nanny and grandad in family home during the week.</t>
  </si>
  <si>
    <t>Quiet and gentle. Needs academic support. EAL</t>
  </si>
  <si>
    <t>He can come as shy at first but once comfortable, he speaks confidently in English.</t>
  </si>
  <si>
    <t>105831232615</t>
  </si>
  <si>
    <t>007863</t>
  </si>
  <si>
    <t>Shamrithaa</t>
  </si>
  <si>
    <t>Very shy and a little timid but is able to speak in public and will perform. May just need to be chosen to share ideas. Very very kind and caring to others. A very good role model. Can sit with anyone. Is a very slow writer so may need reminders. LS profile. Very creative and loves having something artistic to do. Can find spellings challenging which can hinder pace.</t>
  </si>
  <si>
    <t>You will love her. Always tries her best.</t>
  </si>
  <si>
    <t>Hard worker, lovely sweet girl who has developed more confidence. Finished EAL T3. Took a while to find friends but this has helped hugely.</t>
  </si>
  <si>
    <t>Started Term 3. Delightful and keen to please. Has not been taught RWI phonics before so developing her understanding.</t>
  </si>
  <si>
    <t>670776613836</t>
  </si>
  <si>
    <t>006489</t>
  </si>
  <si>
    <t>Siew Yan</t>
  </si>
  <si>
    <t>Is a very quiet person, wears a mask all the time which can make it hard to hear her. She is a very competent learner. Is a great role model and someone you can rely on to remember things. Doesn't like speaking in public but is a very good group learner as well as individual. She is good at taking charge in smaller settings with people she is comfortable with. Is a good influence on others.</t>
  </si>
  <si>
    <t>Cariung girl who is an excellent active listener</t>
  </si>
  <si>
    <t>Lovely student - sometimes quiet and can be negative in terms of her own ability. Does react well to students and teachers and very pleasant.</t>
  </si>
  <si>
    <t>Term 1 and 2 spent in Taiwan virtual learning. Twin to Wai Loon (2B) Tries hard, some gaps but has picked up everything we've done so far well. Didn't read much so phonics and reading not progressed as well as expected.</t>
  </si>
  <si>
    <t>Happy and sociable. Has recently been taken off EAL. Does not like to get things wrong or ask for help.</t>
  </si>
  <si>
    <t>Twin to Wai Loon. Shy and needs encouragment to participate in discussions. Limited engagement in VS. Is able but lacks confidence.</t>
  </si>
  <si>
    <t>New in Term 3. Twin (Wai Loon) just starting to use English words such as thank you, hello. Loves creative activities</t>
  </si>
  <si>
    <t>811481420496</t>
  </si>
  <si>
    <t>007485</t>
  </si>
  <si>
    <t>Gia Khanh (William)</t>
  </si>
  <si>
    <t>sibling Liza</t>
  </si>
  <si>
    <t>A very kind and quiet person generally. Check CPOMs for more of an understanding. He is receptive to positive praise. Is impulstive and can be distracted by friends. Best kept away from people who may distract him. Wants to do well and has made good progress in English this year.</t>
  </si>
  <si>
    <t>Lovely boy but can be a little lazy. Have purposely tried to divide his (often toxic) friendship group of Jin and Duy Long. Keep an eye on the iPad and search history.</t>
  </si>
  <si>
    <t>Can lack integrity at times but improved as year went on. Stronger with mental maths than many.</t>
  </si>
  <si>
    <t>153105047989</t>
  </si>
  <si>
    <t>007545</t>
  </si>
  <si>
    <t>A very sweet person who wants to do well. Very receptive to positive praise. Handwriting is a big focus. Works well in small groups. Is well liked and a positive person in the class. Loves science and maths. Engages well in IPC too - always putitng up his hand. Check PCAP for more informaiton. Has been in writing boosters this year.</t>
  </si>
  <si>
    <t>Lovely, bright, happy but shy to speak in front of people.</t>
  </si>
  <si>
    <t>Very sweet. Needs encouragement to slow down with his work</t>
  </si>
  <si>
    <t>Great character</t>
  </si>
  <si>
    <t>160435971309</t>
  </si>
  <si>
    <t>007076</t>
  </si>
  <si>
    <t>Gia Dong (JT)</t>
  </si>
  <si>
    <t>A very enthusiastic person. Wants to learn what he enjoys. Is left handed and presentation can vary based on how much he wants to do the task. Is very interested in science and all things machines/robots/planes. Will want to show you all of this too. Does a lot of research at home. Check CPOMs for a wider understanding. Works with ASC team weekly - Speak to Mr Albert if necessary. Can walk around the class and want to talk to others. Gentle reminders are best. Doesn't like getting things wrong.</t>
  </si>
  <si>
    <t>Great energy. Smiley. Friendly. Helpful. Very able with good attitude to learning.</t>
  </si>
  <si>
    <t>Very energetic, huge thirst for knowledge, amazing knowledge of different facts about particular topics. Extremely high ability in Maths. Very good in English but working to improve presentation. Sensitive and easily upset, particularly by Miso - easily frustrated. Has shown signs of self-harming when very angry.</t>
  </si>
  <si>
    <t>Quirky and entertaining! He is bright and loves learning. Quick to make links with information and soaks up all knowledge like a sponge! Asks interesting questions and shares interesting facts. Reminders to slow down, let others speak and listen to the answers to his questions. So kind and polite, another great buddy for new starters.</t>
  </si>
  <si>
    <t>Wonderful!</t>
  </si>
  <si>
    <t>150529395900</t>
  </si>
  <si>
    <t>007464</t>
  </si>
  <si>
    <t>Gordon Nguyen (Gordon)</t>
  </si>
  <si>
    <t>Was at Wonderkids</t>
  </si>
  <si>
    <t>A very kind and inquisitive person. Check PCAP and iSAMS. Can appear in his own world. Will need to sit near the front of class or near an adult to remain focused. Very obsessed with science. Writing is something he is still developing and may need reminders of basic punctuation. Works best near children who are focused and will remind him. Mum is very involved and likes feedback.</t>
  </si>
  <si>
    <t>Energetic, happy, enjoys science/geography facts. Immature with others. Can work with partners but struggles in groups.</t>
  </si>
  <si>
    <t>He's an expressive boy and full of fun. He is a bit of clock-watcher and lives for playtimes. Often needs encouragement to finish his work, particularly written tasks. Needs reminders to listen all the time.</t>
  </si>
  <si>
    <t>New this year. EAL(T3). A lovely friendly boy with lots of wonderful ideas which he is always happy to share. Getting better at working independently. Talk to Lauren.</t>
  </si>
  <si>
    <t>140133450963</t>
  </si>
  <si>
    <t>008062</t>
  </si>
  <si>
    <t>Chia-Wei (Morris)</t>
  </si>
  <si>
    <t>Exited Phonics Term 3</t>
  </si>
  <si>
    <t>Very quiet and calm person generally. Very strong moral compass so can want to make sure people are doing the right thing which can cause conflict. Mum and dad are very involved and may need to be spoken to regularly about progress and handled with care. He is a very hard worker but may need more support at times. Out of EAL now, can write how he speaks. Check PCAP.</t>
  </si>
  <si>
    <t>HIs English continues to develop well and he has gained lots of confidence. His stronger personality is starting to come out, which can be quite abrupt, which is surprising. Hard-working and very creative, he may not verbalise his thoughts but he has a good idea of what is going on. Not a twin as previous comment mentions.</t>
  </si>
  <si>
    <t>What a star! New to BIS this year with almost no English. Has made leaps and bounds of progress. An absolute delight! Ms Andrea had his twin this year so you can ask her re home life if needed.</t>
  </si>
  <si>
    <t>082838804775</t>
  </si>
  <si>
    <t>007271</t>
  </si>
  <si>
    <t>HaJun (Jason)</t>
  </si>
  <si>
    <t>The American school in Bangkok</t>
  </si>
  <si>
    <t>A strong leader. Is a very clever individual who is inquisitive and likes to do well. Parents are very engaged and want to know about how he is getting on. Is quite distracted and may not follow instructions first time. May be reluctant to do more, is done when he done. Can sometimes be impulsive and finds it difficult to take criticism. Very good pianist.</t>
  </si>
  <si>
    <t>Funny but loud at times! Gets distracted by friends but when focused, he works well and shows a very good understanding of the learning, even if he appears not to. A great personality and good all-rounder. Wonderful pianist too!</t>
  </si>
  <si>
    <t>Can rush things but responds exptremally well to positive praise. Very hard working and loves a challenge.</t>
  </si>
  <si>
    <t>Nice boy. Very loud and has only one tone to his voice. Not very aware of others around him, will push pass people, speak over others, say the same thing over and over again until someone stops him. Not in a horrible way, just doesn't know any better yet. Enjoy!</t>
  </si>
  <si>
    <t>Mid year starter. What a loud voice! Once you get over the decibels of his voice he is a thoughtful boy. Asks lots of questions. Needs to develop more independence... is a one instruction at a time kind of kid. Has made great progress and enjoys learning and pleasing others.</t>
  </si>
  <si>
    <t>144502927201</t>
  </si>
  <si>
    <t>009016</t>
  </si>
  <si>
    <t>Khanh Minh (Cara)</t>
  </si>
  <si>
    <t>Very lovely and very quiet. She works very hard but keeps herself to herself. Doesn't tend to be the loudest and is reluctant to share ideas in front of the class. This has got better since she has made new friends. She is now doing choir and production which is helping confidence. Is very clever but may follow friends and be reluctant to be the smartest. Loves reading and art.</t>
  </si>
  <si>
    <t>646402240269</t>
  </si>
  <si>
    <t>005268</t>
  </si>
  <si>
    <t>Dominic</t>
  </si>
  <si>
    <t>CoP on 8/1 3ams to 5ams
(fee paid)</t>
  </si>
  <si>
    <t>Calm, articulate student. Bright but not always the easiet to motivate. Takes time off.</t>
  </si>
  <si>
    <t>Quiet but articulate. Very polite. Has had quite a bit of time off as dad works in the hotel industry and they go on lots of luxury breaks. Perhaps monitor attendendance %.</t>
  </si>
  <si>
    <t>Intelligent and keen to share but sometimes can come across in an unkind way. Struggles to focus as he enjoys people paying him attention.</t>
  </si>
  <si>
    <t>Spent a lot of time in America once we came back to school. Has incredible vocabulary - doesnt always use it accuratly. Lacks stamina when writing, sometimes needs help generating ideas.</t>
  </si>
  <si>
    <t>Great imagination. Knowledgable about the world around him. Often has Fridays off due to weekends away. Still developing FMS and needs reminders to use ifnger spaces.</t>
  </si>
  <si>
    <t>lovely, charming boy, can lack confidence, had support with fine motor, had a lot of absence, loves to talk and share knowledge, loves his dad</t>
  </si>
  <si>
    <t xml:space="preserve">He has been away several times this year. 
Likes to ask questions and to tell stories.
Needs support in writing his name
</t>
  </si>
  <si>
    <t>355137726582</t>
  </si>
  <si>
    <t>006255</t>
  </si>
  <si>
    <t>Kien Hoa (Diesel)</t>
  </si>
  <si>
    <t>ditties</t>
  </si>
  <si>
    <t>Nice, fun boy. Needs some work on writing (now out of EAL) but can work hard.</t>
  </si>
  <si>
    <t>Tier 3 Very nice boy. In term 1 had a few issues with him being rough on the playground with other year 4 boys. He's doing well with English and I have seen improevement in his writing/spelling. Needs to read more at home.</t>
  </si>
  <si>
    <t>Very nice, tries hard and is vocal during discussions. A good egg to have in class though sometimes can get himself into situations. Nici Harman has helped with his listening and speaking skills</t>
  </si>
  <si>
    <t>Tries very hard. EAL T2, was very reluctant to write and read at home - no progress during VL. Phonics seems to have clicked latter end of term 3. Still very low but has a better attitude towards learning. Term 3 - wants to read and get better. Had some social issues with The Gia. Flagged for S&amp;L parents haven't returned form. Talk to Zoe for more information.</t>
  </si>
  <si>
    <t>Gorgeous boy. Finds turn taking difficult at times. Still has issuees with speech but has porgressed tremendously this year. Still T1 EAL. A great mathematician! Loves T attention.</t>
  </si>
  <si>
    <t>Referred for SALT. EAL. Needs alot of academic support</t>
  </si>
  <si>
    <t>GSH, Lively boy</t>
  </si>
  <si>
    <t>314060266153</t>
  </si>
  <si>
    <t>006245</t>
  </si>
  <si>
    <t>Sophia (Meng Meng)</t>
  </si>
  <si>
    <t>Great student. Really helpful and hardworking but fun too!</t>
  </si>
  <si>
    <t>One of the nicest students I have had the pleasure of teaching. Very bright and immaculate behaviour. SC Rep in T3. Perhaps could develop a bit a creativity in the way she speaks and presents.</t>
  </si>
  <si>
    <t>Very hard worker, a little shy even when she knows the answer. Other characters dominated, needs a chance to shine. Musician too, worries about things -watch emotion as she doesn't like to be wrong.</t>
  </si>
  <si>
    <t>Returned to BIS in Term 3. Pleasure to teach. Keen to please and very easily pleased - a capable student who applies her undertsanding with ease. Lovely circle of friends.</t>
  </si>
  <si>
    <t>So so so very sweet, she is quiet but super thoughtful and full of funny goodness.</t>
  </si>
  <si>
    <t>--</t>
  </si>
  <si>
    <t>Very sensible girl in class. A little bit quiet at the beginning but can converse in English fluently. Always comes to school late.</t>
  </si>
  <si>
    <t>474992858313</t>
  </si>
  <si>
    <t>006326</t>
  </si>
  <si>
    <t>Chi-Yuh (Anita)</t>
  </si>
  <si>
    <t>Great student. Fun and creative.</t>
  </si>
  <si>
    <t>Amazing girl</t>
  </si>
  <si>
    <t>Absolute star. Needs more independence.</t>
  </si>
  <si>
    <t>Absolute star! Like a sponge.</t>
  </si>
  <si>
    <t>Wonderful girl. Amazing attitude. Great progress.</t>
  </si>
  <si>
    <t>Very sweet - very supportive Mum</t>
  </si>
  <si>
    <t>Sweet and helpful</t>
  </si>
  <si>
    <t>093753608391</t>
  </si>
  <si>
    <t>007989</t>
  </si>
  <si>
    <t>JiWoo</t>
  </si>
  <si>
    <t>Quiet, hardworking student. Impressed this year with speaking out but still needs improvement.</t>
  </si>
  <si>
    <t>Quiet, lovely, v hard worker</t>
  </si>
  <si>
    <t>New this year. Gorgeous. Quiet but VERY hard-working</t>
  </si>
  <si>
    <t>282909737436</t>
  </si>
  <si>
    <t>005503</t>
  </si>
  <si>
    <t>Kim Bao Chau</t>
  </si>
  <si>
    <t>Good student and can have great converastions. Good thinker but a daydreamer too.</t>
  </si>
  <si>
    <t>Mostly tries hard. She is quite vocal and distracts her friends during class discussions, carpet time or lesson input. Sometimes day dreaming or drawing on whiteboards. Parents are quite on it and want her to make progress. English is fairly good and Maths is improving well. Has a big interest in Space.</t>
  </si>
  <si>
    <t>Sweet, lovely girl but coasts and slow to start work. Need to check if she fully understands as can go off on a tangent or not completework to her full potential.</t>
  </si>
  <si>
    <t>Great fun. Bao Chau has a lot of stories to share and these can be longwinded and points can get lost when summarising. Has a great circle of friends - especially Thanh Tri.</t>
  </si>
  <si>
    <t>Lively, great child!</t>
  </si>
  <si>
    <t>Parents have expressed concern about her speaking and pronounciation. Not yet been referred for speech and language due to disruption caused by Covid, but Dad would like her to be.</t>
  </si>
  <si>
    <t>173021199215</t>
  </si>
  <si>
    <t>007721</t>
  </si>
  <si>
    <t>BYEON</t>
  </si>
  <si>
    <t>JeongU (Henry)</t>
  </si>
  <si>
    <t>Great student. Wroks hard and gets on with everyone. Needs some time to ecpress himself. Hardworking.</t>
  </si>
  <si>
    <t>Great kid. Fantastic energy and attitude in class. Student council rep. Can work with anyone. Needs thinking time to practise his words before answering aloud.</t>
  </si>
  <si>
    <t>A superstar. So nice. Always apologises if he's been too noisy.</t>
  </si>
  <si>
    <t>Hard-worker / Loves learning! You will love him.</t>
  </si>
  <si>
    <t>594470320760</t>
  </si>
  <si>
    <t>006364</t>
  </si>
  <si>
    <t>Hsiang</t>
  </si>
  <si>
    <t>Very smart boy - gifted, I suspect. Arrogant and overconfident at times but has improved a lot. Needs time to cool down expecially in foorball. Number one accordian plater in the whole of Taiwan (under 15). See CPOMs when made available.</t>
  </si>
  <si>
    <t>Extremely able and overly confident. This is to his detrement at times. He does not like being told that he is in the wrong and will strongly put forward a counter-argument, whether this is against an adult or another child. Has been seeing Zara and the ASC Team since the beginning of Term 3 for this. Has had lots of friendship issues but he seems to have a group of boys who he prefers to play now with outside the classroom. Primary Concerns have been added due to his attitude and behaviour. BUT when he is on good form, he is funny and you can have a great conversation with him. Loves reading. Parents on board.</t>
  </si>
  <si>
    <t>Very confident but sometimes too much so. Needs reminding to keep comments concise or not at all. Can have playground issues, usually not what he says but HOW he says it.</t>
  </si>
  <si>
    <t>Very able boy! Previous issues with sharing, compromising and turntaking were exacebated by lockdown. He is an only child who spent a lot of time with just his mum (his dad was at his factory). Can get angry and shout or lash out at his friends. More details on the recording.</t>
  </si>
  <si>
    <t>Very able, full of questions. Great to explain and model during inputs. Developed great behaviour Term 1. Lack of routine and disruptions in Term 2 saw him more emotional and difficulties responding to situations. Needed reminders for not interrupting.</t>
  </si>
  <si>
    <t>Has required a lot of support with turn taking and sharing. Finds it hard to calm down when hes angry, and lashes out at friends (hits).</t>
  </si>
  <si>
    <t>Language is his strenght. Sometimes needs reminding about playing positively.</t>
  </si>
  <si>
    <t>092954055237</t>
  </si>
  <si>
    <t>008934</t>
  </si>
  <si>
    <t>Pham Ha My (Selena)</t>
  </si>
  <si>
    <t>New 2024. Calm, quiet girl who lacked confidence coing into the school (bullied at her old school). Has come a long way but please watch.</t>
  </si>
  <si>
    <t>102744909207</t>
  </si>
  <si>
    <t>009030</t>
  </si>
  <si>
    <t>Phuc An</t>
  </si>
  <si>
    <t>New 2024. Can act very young at times and blame others when he himself needs to step up. Can be hardworking. Needs some work on maintaining meaningful relationships.</t>
  </si>
  <si>
    <t>092451965481</t>
  </si>
  <si>
    <t>009114</t>
  </si>
  <si>
    <t>Noor Lola Louise (Noor)</t>
  </si>
  <si>
    <t>NAE Staff child, 3 siblings in school, coming from Swiss International School Dubai</t>
  </si>
  <si>
    <t>New 2024. Super student. Hardworking and fun. SRC rep and throws hersellf into everything. Said she was bullied in her last school. 100% inclusive with whoever she works with. Has difficulties in English (writig/ spelling) and maths. Is known to the various teams. See LSProfile.</t>
  </si>
  <si>
    <t>154639736399</t>
  </si>
  <si>
    <t>009583</t>
  </si>
  <si>
    <t>SEVINGEN</t>
  </si>
  <si>
    <t>Omer Burak (Omer)</t>
  </si>
  <si>
    <t>Moving from Turkey</t>
  </si>
  <si>
    <t xml:space="preserve">111610206678
</t>
  </si>
  <si>
    <t>Heidi Rui Xuan (Heidi)</t>
  </si>
  <si>
    <t>162113114180</t>
  </si>
  <si>
    <t>009252</t>
  </si>
  <si>
    <t>Manh Duc</t>
  </si>
  <si>
    <t>Potential leaving</t>
  </si>
  <si>
    <t>102812154539</t>
  </si>
  <si>
    <t>008477</t>
  </si>
  <si>
    <t>Great improvement with language. Becoming more confident and sharing more. Driven to do well. Can get frustrated with friends.</t>
  </si>
  <si>
    <t>142039287526</t>
  </si>
  <si>
    <t>009135</t>
  </si>
  <si>
    <t>Vu Gia Linh (Mia)</t>
  </si>
  <si>
    <t>a lot of social needs, undiagnosed on the spectrum, neat, creative, meets with Clare and Albert each week.</t>
  </si>
  <si>
    <t>Class No.</t>
  </si>
  <si>
    <t>Staying F1</t>
  </si>
  <si>
    <t>Claudine</t>
  </si>
  <si>
    <t>Kim</t>
  </si>
  <si>
    <t>F2C</t>
  </si>
  <si>
    <t>F2M</t>
  </si>
  <si>
    <t>Vicky</t>
  </si>
  <si>
    <t>Bethan</t>
  </si>
  <si>
    <t>Eileen</t>
  </si>
  <si>
    <t>Aisling</t>
  </si>
  <si>
    <t>Venetia</t>
  </si>
  <si>
    <t>Daniel</t>
  </si>
  <si>
    <t>Kathryn</t>
  </si>
  <si>
    <t>Mary</t>
  </si>
  <si>
    <t>Lisa</t>
  </si>
  <si>
    <t>Heather</t>
  </si>
  <si>
    <t>Nicole</t>
  </si>
  <si>
    <t>Jules</t>
  </si>
  <si>
    <t>Hollie</t>
  </si>
  <si>
    <t>Judith</t>
  </si>
  <si>
    <t>Sharla</t>
  </si>
  <si>
    <t>Aislinn</t>
  </si>
  <si>
    <t>Luke</t>
  </si>
  <si>
    <t>Olly</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</si>
</sst>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0.0%"/>
    <numFmt numFmtId="165" formatCode="0.0"/>
    <numFmt numFmtId="166" formatCode="000000"/>
    <numFmt numFmtId="167" formatCode="dd&quot;-&quot;mmm&quot;-&quot;yyyy"/>
    <numFmt numFmtId="168" formatCode="dd-mmm-yy"/>
    <numFmt numFmtId="169" formatCode="d-mmm-yy"/>
    <numFmt numFmtId="170" formatCode="d-mmmm-yy"/>
    <numFmt numFmtId="171" formatCode="dd-mmm-yyyy"/>
    <numFmt numFmtId="172" formatCode="dd/MM/yyyy"/>
    <numFmt numFmtId="173" formatCode="d-mmm-yyyy"/>
    <numFmt numFmtId="174" formatCode="dd/mm/yyyy"/>
    <numFmt numFmtId="175" formatCode="dd-mmmm-yy"/>
    <numFmt numFmtId="176" formatCode="000000000000"/>
    <numFmt numFmtId="177" formatCode="d-mmm yyyy"/>
    <numFmt numFmtId="178" formatCode="d/m/yyyy"/>
    <numFmt numFmtId="179" formatCode="dd-mmmm-yyyy"/>
    <numFmt numFmtId="180" formatCode="[$£-809]#,##0.00"/>
    <numFmt numFmtId="181" formatCode="dd mmm yyyy"/>
  </numFmts>
  <fonts count="55">
    <font>
      <sz val="11.0"/>
      <color rgb="FF000000"/>
      <name val="Calibri"/>
    </font>
    <font>
      <b/>
    </font>
    <font/>
    <font>
      <b/>
      <sz val="11.0"/>
      <color rgb="FF000000"/>
      <name val="Arial"/>
    </font>
    <font>
      <sz val="12.0"/>
      <color rgb="FF000000"/>
      <name val="Calibri"/>
    </font>
    <font>
      <b/>
      <sz val="10.0"/>
      <color rgb="FF000000"/>
      <name val="Arial"/>
    </font>
    <font>
      <sz val="11.0"/>
      <name val="Calibri"/>
    </font>
    <font>
      <b/>
      <sz val="11.0"/>
      <color rgb="FF000000"/>
      <name val="Calibri"/>
    </font>
    <font>
      <b/>
      <sz val="11.0"/>
      <color rgb="FFFF0000"/>
      <name val="Calibri"/>
    </font>
    <font>
      <sz val="10.0"/>
      <color rgb="FF000000"/>
      <name val="Arial"/>
    </font>
    <font>
      <sz val="11.0"/>
      <color rgb="FF000000"/>
      <name val="Inconsolata"/>
    </font>
    <font>
      <b/>
      <sz val="10.0"/>
      <name val="Arial"/>
    </font>
    <font>
      <b/>
      <sz val="11.0"/>
      <name val="Calibri"/>
    </font>
    <font>
      <b/>
      <sz val="10.0"/>
      <color rgb="FFFFFFFF"/>
      <name val="Arial"/>
    </font>
    <font>
      <sz val="11.0"/>
      <color rgb="FFFF0000"/>
      <name val="Calibri"/>
    </font>
    <font>
      <b/>
      <sz val="11.0"/>
      <color rgb="FF980000"/>
      <name val="Calibri"/>
    </font>
    <font>
      <b/>
      <sz val="12.0"/>
      <color rgb="FF000000"/>
      <name val="Calibri"/>
    </font>
    <font>
      <b/>
      <sz val="14.0"/>
      <color rgb="FF000000"/>
      <name val="Calibri"/>
    </font>
    <font>
      <sz val="10.0"/>
      <color rgb="FF000000"/>
      <name val="Calibri"/>
    </font>
    <font>
      <sz val="10.0"/>
      <name val="Calibri"/>
    </font>
    <font>
      <sz val="10.0"/>
      <color rgb="FF444444"/>
      <name val="Calibri"/>
    </font>
    <font>
      <sz val="9.0"/>
      <color rgb="FF000000"/>
      <name val="Calibri"/>
    </font>
    <font>
      <sz val="10.0"/>
    </font>
    <font>
      <b/>
      <sz val="10.0"/>
      <color rgb="FF000000"/>
      <name val="Calibri"/>
    </font>
    <font>
      <color rgb="FF000000"/>
      <name val="Calibri"/>
    </font>
    <font>
      <sz val="10.0"/>
      <color rgb="FF1F1F1F"/>
      <name val="Calibri"/>
    </font>
    <font>
      <color rgb="FF000000"/>
      <name val="Docs-Calibri"/>
    </font>
    <font>
      <b/>
      <sz val="9.0"/>
      <color rgb="FF980000"/>
      <name val="Calibri"/>
    </font>
    <font>
      <sz val="10.0"/>
      <color rgb="FFFF0000"/>
      <name val="Calibri"/>
    </font>
    <font>
      <sz val="9.0"/>
      <name val="Calibri"/>
    </font>
    <font>
      <b/>
      <sz val="9.0"/>
      <color rgb="FF000000"/>
      <name val="Calibri"/>
    </font>
    <font>
      <sz val="11.0"/>
      <color rgb="FF980000"/>
    </font>
    <font>
      <name val="Calibri"/>
    </font>
    <font>
      <sz val="10.0"/>
      <color rgb="FF0000FF"/>
      <name val="Calibri"/>
    </font>
    <font>
      <color rgb="FF0000FF"/>
      <name val="Calibri"/>
    </font>
    <font>
      <sz val="14.0"/>
      <color rgb="FF000000"/>
      <name val="Calibri"/>
    </font>
    <font>
      <b/>
      <sz val="10.0"/>
      <color rgb="FF980000"/>
      <name val="Calibri"/>
    </font>
    <font>
      <sz val="11.0"/>
    </font>
    <font>
      <sz val="14.0"/>
      <name val="Calibri"/>
    </font>
    <font>
      <sz val="10.0"/>
      <color rgb="FFFFFFFF"/>
      <name val="Calibri"/>
    </font>
    <font>
      <sz val="11.0"/>
      <color rgb="FF980000"/>
      <name val="Calibri"/>
    </font>
    <font>
      <sz val="11.0"/>
      <name val="&quot;Calibri&quot;"/>
    </font>
    <font>
      <sz val="10.0"/>
      <color rgb="FF181818"/>
      <name val="Calibri"/>
    </font>
    <font>
      <sz val="9.0"/>
      <color rgb="FF000000"/>
      <name val="Roboto"/>
    </font>
    <font>
      <u/>
      <color rgb="FF0000FF"/>
    </font>
    <font>
      <color rgb="FF980000"/>
      <name val="Calibri"/>
    </font>
    <font>
      <sz val="10.0"/>
      <color rgb="FF000000"/>
      <name val="Roboto"/>
    </font>
    <font>
      <b/>
      <name val="Calibri"/>
    </font>
    <font>
      <color rgb="FF980000"/>
    </font>
    <font>
      <color rgb="FF000000"/>
    </font>
    <font>
      <color rgb="FFFF0000"/>
    </font>
    <font>
      <sz val="10.0"/>
      <color rgb="FF000000"/>
    </font>
    <font>
      <i/>
      <sz val="10.0"/>
      <color rgb="FF000000"/>
      <name val="Calibri"/>
    </font>
    <font>
      <i/>
      <sz val="10.0"/>
      <name val="Calibri"/>
    </font>
    <font>
      <sz val="10.0"/>
      <color rgb="FFFF0000"/>
    </font>
  </fonts>
  <fills count="30">
    <fill>
      <patternFill patternType="none"/>
    </fill>
    <fill>
      <patternFill patternType="lightGray"/>
    </fill>
    <fill>
      <patternFill patternType="solid">
        <fgColor rgb="FF00FF00"/>
        <bgColor rgb="FF00FF00"/>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D9D2E9"/>
        <bgColor rgb="FFD9D2E9"/>
      </patternFill>
    </fill>
    <fill>
      <patternFill patternType="solid">
        <fgColor rgb="FFFF9900"/>
        <bgColor rgb="FFFF9900"/>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9FC5E8"/>
        <bgColor rgb="FF9FC5E8"/>
      </patternFill>
    </fill>
    <fill>
      <patternFill patternType="solid">
        <fgColor rgb="FFB4A7D6"/>
        <bgColor rgb="FFB4A7D6"/>
      </patternFill>
    </fill>
    <fill>
      <patternFill patternType="solid">
        <fgColor rgb="FF6FA8DC"/>
        <bgColor rgb="FF6FA8DC"/>
      </patternFill>
    </fill>
    <fill>
      <patternFill patternType="solid">
        <fgColor rgb="FFF6B26B"/>
        <bgColor rgb="FFF6B26B"/>
      </patternFill>
    </fill>
    <fill>
      <patternFill patternType="solid">
        <fgColor rgb="FFD5A6BD"/>
        <bgColor rgb="FFD5A6BD"/>
      </patternFill>
    </fill>
    <fill>
      <patternFill patternType="solid">
        <fgColor rgb="FFC9DAF8"/>
        <bgColor rgb="FFC9DAF8"/>
      </patternFill>
    </fill>
    <fill>
      <patternFill patternType="solid">
        <fgColor rgb="FF00FFFF"/>
        <bgColor rgb="FF00FFFF"/>
      </patternFill>
    </fill>
    <fill>
      <patternFill patternType="solid">
        <fgColor rgb="FFEAD1DC"/>
        <bgColor rgb="FFEAD1DC"/>
      </patternFill>
    </fill>
    <fill>
      <patternFill patternType="solid">
        <fgColor rgb="FFFFFFFF"/>
        <bgColor rgb="FFFFFFFF"/>
      </patternFill>
    </fill>
    <fill>
      <patternFill patternType="solid">
        <fgColor rgb="FFCFE2F3"/>
        <bgColor rgb="FFCFE2F3"/>
      </patternFill>
    </fill>
    <fill>
      <patternFill patternType="solid">
        <fgColor rgb="FF980000"/>
        <bgColor rgb="FF980000"/>
      </patternFill>
    </fill>
    <fill>
      <patternFill patternType="solid">
        <fgColor rgb="FFF9CB9C"/>
        <bgColor rgb="FFF9CB9C"/>
      </patternFill>
    </fill>
    <fill>
      <patternFill patternType="solid">
        <fgColor rgb="FFFFD966"/>
        <bgColor rgb="FFFFD966"/>
      </patternFill>
    </fill>
    <fill>
      <patternFill patternType="solid">
        <fgColor rgb="FF000000"/>
        <bgColor rgb="FF000000"/>
      </patternFill>
    </fill>
    <fill>
      <patternFill patternType="solid">
        <fgColor rgb="FFF4CCCC"/>
        <bgColor rgb="FFF4CCCC"/>
      </patternFill>
    </fill>
    <fill>
      <patternFill patternType="solid">
        <fgColor rgb="FFFF0000"/>
        <bgColor rgb="FFFF0000"/>
      </patternFill>
    </fill>
    <fill>
      <patternFill patternType="solid">
        <fgColor rgb="FFEA9999"/>
        <bgColor rgb="FFEA9999"/>
      </patternFill>
    </fill>
    <fill>
      <patternFill patternType="solid">
        <fgColor rgb="FF3C78D8"/>
        <bgColor rgb="FF3C78D8"/>
      </patternFill>
    </fill>
    <fill>
      <patternFill patternType="solid">
        <fgColor rgb="FFF3F3F3"/>
        <bgColor rgb="FFF3F3F3"/>
      </patternFill>
    </fill>
  </fills>
  <borders count="15">
    <border/>
    <border>
      <left style="thin">
        <color rgb="FF000000"/>
      </left>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bottom style="thin">
        <color rgb="FF000000"/>
      </bottom>
    </border>
  </borders>
  <cellStyleXfs count="1">
    <xf borderId="0" fillId="0" fontId="0" numFmtId="0" applyAlignment="1" applyFont="1"/>
  </cellStyleXfs>
  <cellXfs count="1310">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2" numFmtId="0" xfId="0" applyAlignment="1" applyFont="1">
      <alignment horizontal="center" readingOrder="0"/>
    </xf>
    <xf borderId="0" fillId="0" fontId="2" numFmtId="0" xfId="0" applyAlignment="1" applyFont="1">
      <alignment readingOrder="0"/>
    </xf>
    <xf borderId="0" fillId="0" fontId="2" numFmtId="0" xfId="0" applyAlignment="1" applyFont="1">
      <alignment horizontal="center"/>
    </xf>
    <xf borderId="0" fillId="0" fontId="2" numFmtId="0" xfId="0" applyAlignment="1" applyFont="1">
      <alignment readingOrder="0"/>
    </xf>
    <xf borderId="1" fillId="2" fontId="2" numFmtId="0" xfId="0" applyBorder="1" applyFill="1" applyFont="1"/>
    <xf borderId="0" fillId="0" fontId="1" numFmtId="0" xfId="0" applyFont="1"/>
    <xf borderId="1" fillId="3" fontId="2" numFmtId="0" xfId="0" applyBorder="1" applyFill="1" applyFont="1"/>
    <xf borderId="1" fillId="4" fontId="2" numFmtId="0" xfId="0" applyBorder="1" applyFill="1" applyFont="1"/>
    <xf borderId="1" fillId="5" fontId="2" numFmtId="0" xfId="0" applyBorder="1" applyFill="1" applyFont="1"/>
    <xf borderId="1" fillId="6" fontId="2" numFmtId="0" xfId="0" applyBorder="1" applyFill="1" applyFont="1"/>
    <xf borderId="2" fillId="7" fontId="2" numFmtId="0" xfId="0" applyBorder="1" applyFill="1" applyFont="1"/>
    <xf borderId="0" fillId="0" fontId="1" numFmtId="0" xfId="0" applyAlignment="1" applyFont="1">
      <alignment readingOrder="0" shrinkToFit="0" textRotation="0" wrapText="0"/>
    </xf>
    <xf borderId="3" fillId="0" fontId="2" numFmtId="0" xfId="0" applyBorder="1" applyFont="1"/>
    <xf borderId="4" fillId="0" fontId="3" numFmtId="0" xfId="0" applyAlignment="1" applyBorder="1" applyFont="1">
      <alignment horizontal="center" readingOrder="0" shrinkToFit="0" vertical="center" wrapText="1"/>
    </xf>
    <xf borderId="4" fillId="7" fontId="3" numFmtId="0" xfId="0" applyAlignment="1" applyBorder="1" applyFont="1">
      <alignment horizontal="center" readingOrder="0" shrinkToFit="0" vertical="center" wrapText="1"/>
    </xf>
    <xf borderId="4" fillId="8" fontId="3" numFmtId="0" xfId="0" applyAlignment="1" applyBorder="1" applyFill="1" applyFont="1">
      <alignment horizontal="center" shrinkToFit="0" vertical="center" wrapText="1"/>
    </xf>
    <xf borderId="4" fillId="9" fontId="3" numFmtId="0" xfId="0" applyAlignment="1" applyBorder="1" applyFill="1" applyFont="1">
      <alignment horizontal="center" shrinkToFit="0" vertical="center" wrapText="1"/>
    </xf>
    <xf borderId="4" fillId="10" fontId="3" numFmtId="0" xfId="0" applyAlignment="1" applyBorder="1" applyFill="1" applyFont="1">
      <alignment horizontal="center" shrinkToFit="0" vertical="center" wrapText="1"/>
    </xf>
    <xf borderId="4" fillId="11" fontId="3" numFmtId="0" xfId="0" applyAlignment="1" applyBorder="1" applyFill="1" applyFont="1">
      <alignment horizontal="center" readingOrder="0" shrinkToFit="0" vertical="center" wrapText="1"/>
    </xf>
    <xf borderId="4" fillId="12" fontId="3" numFmtId="0" xfId="0" applyAlignment="1" applyBorder="1" applyFill="1" applyFont="1">
      <alignment horizontal="center" readingOrder="0" shrinkToFit="0" vertical="center" wrapText="1"/>
    </xf>
    <xf borderId="4" fillId="13" fontId="3" numFmtId="0" xfId="0" applyAlignment="1" applyBorder="1" applyFill="1" applyFont="1">
      <alignment horizontal="center" readingOrder="0" shrinkToFit="0" vertical="center" wrapText="1"/>
    </xf>
    <xf borderId="4" fillId="5" fontId="3" numFmtId="0" xfId="0" applyAlignment="1" applyBorder="1" applyFont="1">
      <alignment horizontal="center" readingOrder="0" shrinkToFit="0" vertical="center" wrapText="1"/>
    </xf>
    <xf borderId="4" fillId="6" fontId="3" numFmtId="0" xfId="0" applyAlignment="1" applyBorder="1" applyFont="1">
      <alignment horizontal="center" readingOrder="0" shrinkToFit="0" vertical="center" wrapText="1"/>
    </xf>
    <xf borderId="4" fillId="9" fontId="3" numFmtId="0" xfId="0" applyAlignment="1" applyBorder="1" applyFont="1">
      <alignment horizontal="center" readingOrder="0" shrinkToFit="0" vertical="center" wrapText="1"/>
    </xf>
    <xf borderId="4" fillId="14" fontId="3" numFmtId="0" xfId="0" applyAlignment="1" applyBorder="1" applyFill="1" applyFont="1">
      <alignment horizontal="center" shrinkToFit="0" vertical="center" wrapText="1"/>
    </xf>
    <xf borderId="4" fillId="14" fontId="3" numFmtId="0" xfId="0" applyAlignment="1" applyBorder="1" applyFont="1">
      <alignment horizontal="center" readingOrder="0" shrinkToFit="0" vertical="center" wrapText="1"/>
    </xf>
    <xf borderId="5" fillId="15" fontId="3" numFmtId="0" xfId="0" applyAlignment="1" applyBorder="1" applyFill="1" applyFont="1">
      <alignment horizontal="center" shrinkToFit="0" vertical="center" wrapText="1"/>
    </xf>
    <xf borderId="6" fillId="0" fontId="2" numFmtId="0" xfId="0" applyBorder="1" applyFont="1"/>
    <xf borderId="7" fillId="0" fontId="2" numFmtId="0" xfId="0" applyBorder="1" applyFont="1"/>
    <xf borderId="5" fillId="16" fontId="3" numFmtId="0" xfId="0" applyAlignment="1" applyBorder="1" applyFill="1" applyFont="1">
      <alignment horizontal="center" shrinkToFit="0" vertical="center" wrapText="1"/>
    </xf>
    <xf borderId="0" fillId="0" fontId="4" numFmtId="0" xfId="0" applyFont="1"/>
    <xf borderId="8" fillId="0" fontId="2" numFmtId="0" xfId="0" applyBorder="1" applyFont="1"/>
    <xf borderId="1" fillId="17" fontId="5" numFmtId="0" xfId="0" applyAlignment="1" applyBorder="1" applyFill="1" applyFont="1">
      <alignment horizontal="center" shrinkToFit="0" vertical="center" wrapText="1"/>
    </xf>
    <xf borderId="5" fillId="18" fontId="3" numFmtId="0" xfId="0" applyAlignment="1" applyBorder="1" applyFill="1" applyFont="1">
      <alignment horizontal="center" shrinkToFit="0" vertical="center" wrapText="1"/>
    </xf>
    <xf borderId="6" fillId="18" fontId="3" numFmtId="0" xfId="0" applyAlignment="1" applyBorder="1" applyFont="1">
      <alignment horizontal="center" shrinkToFit="0" vertical="center" wrapText="1"/>
    </xf>
    <xf borderId="6" fillId="18" fontId="3" numFmtId="0" xfId="0" applyAlignment="1" applyBorder="1" applyFont="1">
      <alignment horizontal="center" readingOrder="0" shrinkToFit="0" vertical="center" wrapText="1"/>
    </xf>
    <xf borderId="5" fillId="18" fontId="3" numFmtId="0" xfId="0" applyAlignment="1" applyBorder="1" applyFont="1">
      <alignment horizontal="center" readingOrder="0" shrinkToFit="0" vertical="center" wrapText="1"/>
    </xf>
    <xf borderId="6" fillId="5" fontId="3" numFmtId="0" xfId="0" applyAlignment="1" applyBorder="1" applyFont="1">
      <alignment horizontal="center" shrinkToFit="0" vertical="center" wrapText="1"/>
    </xf>
    <xf borderId="6" fillId="6" fontId="3" numFmtId="0" xfId="0" applyAlignment="1" applyBorder="1" applyFont="1">
      <alignment horizontal="center" shrinkToFit="0" vertical="center" wrapText="1"/>
    </xf>
    <xf borderId="6" fillId="9" fontId="3" numFmtId="0" xfId="0" applyAlignment="1" applyBorder="1" applyFont="1">
      <alignment horizontal="center" shrinkToFit="0" vertical="center" wrapText="1"/>
    </xf>
    <xf borderId="6" fillId="18" fontId="6" numFmtId="0" xfId="0" applyBorder="1" applyFont="1"/>
    <xf borderId="7" fillId="18" fontId="6" numFmtId="0" xfId="0" applyBorder="1" applyFont="1"/>
    <xf borderId="1" fillId="0" fontId="0" numFmtId="0" xfId="0" applyBorder="1" applyFont="1"/>
    <xf borderId="1" fillId="0" fontId="7" numFmtId="0" xfId="0" applyAlignment="1" applyBorder="1" applyFont="1">
      <alignment readingOrder="0"/>
    </xf>
    <xf borderId="2" fillId="0" fontId="6" numFmtId="0" xfId="0" applyAlignment="1" applyBorder="1" applyFont="1">
      <alignment vertical="bottom"/>
    </xf>
    <xf borderId="7" fillId="4" fontId="8" numFmtId="0" xfId="0" applyAlignment="1" applyBorder="1" applyFont="1">
      <alignment horizontal="center" vertical="bottom"/>
    </xf>
    <xf borderId="0" fillId="0" fontId="6" numFmtId="0" xfId="0" applyAlignment="1" applyFont="1">
      <alignment vertical="bottom"/>
    </xf>
    <xf borderId="1" fillId="0" fontId="5" numFmtId="0" xfId="0" applyAlignment="1" applyBorder="1" applyFont="1">
      <alignment readingOrder="0" shrinkToFit="0" vertical="center" wrapText="1"/>
    </xf>
    <xf borderId="1" fillId="0" fontId="9" numFmtId="0" xfId="0" applyAlignment="1" applyBorder="1" applyFont="1">
      <alignment horizontal="center" readingOrder="0" shrinkToFit="0" vertical="center" wrapText="1"/>
    </xf>
    <xf borderId="1" fillId="7" fontId="9" numFmtId="0" xfId="0" applyAlignment="1" applyBorder="1" applyFont="1">
      <alignment horizontal="right" shrinkToFit="0" vertical="center" wrapText="1"/>
    </xf>
    <xf borderId="1" fillId="8" fontId="9" numFmtId="0" xfId="0" applyAlignment="1" applyBorder="1" applyFont="1">
      <alignment horizontal="right" shrinkToFit="0" vertical="center" wrapText="1"/>
    </xf>
    <xf borderId="1" fillId="9" fontId="9" numFmtId="0" xfId="0" applyAlignment="1" applyBorder="1" applyFont="1">
      <alignment horizontal="right" shrinkToFit="0" vertical="center" wrapText="1"/>
    </xf>
    <xf borderId="1" fillId="10" fontId="9" numFmtId="0" xfId="0" applyAlignment="1" applyBorder="1" applyFont="1">
      <alignment horizontal="right" shrinkToFit="0" vertical="center" wrapText="1"/>
    </xf>
    <xf borderId="1" fillId="11" fontId="9" numFmtId="0" xfId="0" applyAlignment="1" applyBorder="1" applyFont="1">
      <alignment horizontal="right" shrinkToFit="0" vertical="center" wrapText="1"/>
    </xf>
    <xf borderId="1" fillId="11" fontId="9" numFmtId="9" xfId="0" applyAlignment="1" applyBorder="1" applyFont="1" applyNumberFormat="1">
      <alignment horizontal="right" shrinkToFit="0" vertical="center" wrapText="1"/>
    </xf>
    <xf borderId="1" fillId="12" fontId="9" numFmtId="0" xfId="0" applyAlignment="1" applyBorder="1" applyFont="1">
      <alignment horizontal="right" shrinkToFit="0" vertical="center" wrapText="1"/>
    </xf>
    <xf borderId="1" fillId="12" fontId="9" numFmtId="9" xfId="0" applyAlignment="1" applyBorder="1" applyFont="1" applyNumberFormat="1">
      <alignment horizontal="right" shrinkToFit="0" vertical="center" wrapText="1"/>
    </xf>
    <xf borderId="1" fillId="13" fontId="9" numFmtId="0" xfId="0" applyAlignment="1" applyBorder="1" applyFont="1">
      <alignment horizontal="right" shrinkToFit="0" vertical="center" wrapText="1"/>
    </xf>
    <xf borderId="1" fillId="13" fontId="9" numFmtId="164" xfId="0" applyAlignment="1" applyBorder="1" applyFont="1" applyNumberFormat="1">
      <alignment horizontal="right" shrinkToFit="0" vertical="center" wrapText="1"/>
    </xf>
    <xf borderId="1" fillId="5" fontId="9" numFmtId="0" xfId="0" applyAlignment="1" applyBorder="1" applyFont="1">
      <alignment horizontal="right" shrinkToFit="0" vertical="center" wrapText="1"/>
    </xf>
    <xf borderId="1" fillId="5" fontId="9" numFmtId="164" xfId="0" applyAlignment="1" applyBorder="1" applyFont="1" applyNumberFormat="1">
      <alignment horizontal="right" shrinkToFit="0" vertical="center" wrapText="1"/>
    </xf>
    <xf borderId="1" fillId="6" fontId="9" numFmtId="0" xfId="0" applyAlignment="1" applyBorder="1" applyFont="1">
      <alignment horizontal="right" shrinkToFit="0" vertical="center" wrapText="1"/>
    </xf>
    <xf borderId="1" fillId="6" fontId="9" numFmtId="164" xfId="0" applyAlignment="1" applyBorder="1" applyFont="1" applyNumberFormat="1">
      <alignment horizontal="right" shrinkToFit="0" vertical="center" wrapText="1"/>
    </xf>
    <xf borderId="1" fillId="9" fontId="9" numFmtId="164" xfId="0" applyAlignment="1" applyBorder="1" applyFont="1" applyNumberFormat="1">
      <alignment horizontal="right" shrinkToFit="0" vertical="center" wrapText="1"/>
    </xf>
    <xf borderId="1" fillId="14" fontId="9" numFmtId="0" xfId="0" applyAlignment="1" applyBorder="1" applyFont="1">
      <alignment horizontal="right" shrinkToFit="0" vertical="center" wrapText="1"/>
    </xf>
    <xf borderId="1" fillId="14" fontId="9" numFmtId="9" xfId="0" applyAlignment="1" applyBorder="1" applyFont="1" applyNumberFormat="1">
      <alignment horizontal="right" shrinkToFit="0" vertical="center" wrapText="1"/>
    </xf>
    <xf borderId="1" fillId="15" fontId="9" numFmtId="0" xfId="0" applyAlignment="1" applyBorder="1" applyFont="1">
      <alignment horizontal="right" shrinkToFit="0" vertical="center" wrapText="1"/>
    </xf>
    <xf borderId="9" fillId="16" fontId="9" numFmtId="0" xfId="0" applyAlignment="1" applyBorder="1" applyFont="1">
      <alignment horizontal="center" readingOrder="0" shrinkToFit="0" vertical="center" wrapText="1"/>
    </xf>
    <xf borderId="10" fillId="0" fontId="2" numFmtId="0" xfId="0" applyBorder="1" applyFont="1"/>
    <xf borderId="11" fillId="0" fontId="2" numFmtId="0" xfId="0" applyBorder="1" applyFont="1"/>
    <xf borderId="3" fillId="19" fontId="10" numFmtId="0" xfId="0" applyAlignment="1" applyBorder="1" applyFill="1" applyFont="1">
      <alignment vertical="bottom"/>
    </xf>
    <xf borderId="3" fillId="0" fontId="0" numFmtId="1" xfId="0" applyAlignment="1" applyBorder="1" applyFont="1" applyNumberFormat="1">
      <alignment horizontal="right" vertical="bottom"/>
    </xf>
    <xf borderId="12" fillId="0" fontId="2" numFmtId="0" xfId="0" applyBorder="1" applyFont="1"/>
    <xf borderId="2" fillId="0" fontId="2" numFmtId="0" xfId="0" applyBorder="1" applyFont="1"/>
    <xf borderId="3" fillId="0" fontId="6" numFmtId="0" xfId="0" applyAlignment="1" applyBorder="1" applyFont="1">
      <alignment vertical="bottom"/>
    </xf>
    <xf borderId="1" fillId="0" fontId="5" numFmtId="0" xfId="0" applyAlignment="1" applyBorder="1" applyFont="1">
      <alignment shrinkToFit="0" vertical="center" wrapText="1"/>
    </xf>
    <xf borderId="1" fillId="7" fontId="9" numFmtId="165" xfId="0" applyAlignment="1" applyBorder="1" applyFont="1" applyNumberFormat="1">
      <alignment horizontal="right" shrinkToFit="0" vertical="center" wrapText="1"/>
    </xf>
    <xf borderId="1" fillId="0" fontId="5" numFmtId="0" xfId="0" applyAlignment="1" applyBorder="1" applyFont="1">
      <alignment shrinkToFit="0" vertical="center" wrapText="1"/>
    </xf>
    <xf borderId="5" fillId="0" fontId="11" numFmtId="0" xfId="0" applyAlignment="1" applyBorder="1" applyFont="1">
      <alignment horizontal="center" shrinkToFit="0" vertical="center" wrapText="1"/>
    </xf>
    <xf borderId="1" fillId="7" fontId="5" numFmtId="0" xfId="0" applyAlignment="1" applyBorder="1" applyFont="1">
      <alignment horizontal="right" shrinkToFit="0" vertical="center" wrapText="1"/>
    </xf>
    <xf borderId="1" fillId="8" fontId="5" numFmtId="0" xfId="0" applyAlignment="1" applyBorder="1" applyFont="1">
      <alignment horizontal="right" shrinkToFit="0" vertical="center" wrapText="1"/>
    </xf>
    <xf borderId="1" fillId="9" fontId="5" numFmtId="0" xfId="0" applyAlignment="1" applyBorder="1" applyFont="1">
      <alignment horizontal="right" shrinkToFit="0" vertical="center" wrapText="1"/>
    </xf>
    <xf borderId="1" fillId="10" fontId="5" numFmtId="0" xfId="0" applyAlignment="1" applyBorder="1" applyFont="1">
      <alignment horizontal="right" shrinkToFit="0" vertical="center" wrapText="1"/>
    </xf>
    <xf borderId="1" fillId="11" fontId="5" numFmtId="0" xfId="0" applyAlignment="1" applyBorder="1" applyFont="1">
      <alignment horizontal="right" shrinkToFit="0" vertical="center" wrapText="1"/>
    </xf>
    <xf borderId="1" fillId="11" fontId="5" numFmtId="9" xfId="0" applyAlignment="1" applyBorder="1" applyFont="1" applyNumberFormat="1">
      <alignment horizontal="right" shrinkToFit="0" vertical="center" wrapText="1"/>
    </xf>
    <xf borderId="1" fillId="12" fontId="5" numFmtId="0" xfId="0" applyAlignment="1" applyBorder="1" applyFont="1">
      <alignment horizontal="right" shrinkToFit="0" vertical="center" wrapText="1"/>
    </xf>
    <xf borderId="1" fillId="12" fontId="5" numFmtId="9" xfId="0" applyAlignment="1" applyBorder="1" applyFont="1" applyNumberFormat="1">
      <alignment horizontal="right" shrinkToFit="0" vertical="center" wrapText="1"/>
    </xf>
    <xf borderId="1" fillId="13" fontId="5" numFmtId="0" xfId="0" applyAlignment="1" applyBorder="1" applyFont="1">
      <alignment horizontal="right" shrinkToFit="0" vertical="center" wrapText="1"/>
    </xf>
    <xf borderId="1" fillId="13" fontId="5" numFmtId="164" xfId="0" applyAlignment="1" applyBorder="1" applyFont="1" applyNumberFormat="1">
      <alignment horizontal="right" shrinkToFit="0" vertical="center" wrapText="1"/>
    </xf>
    <xf borderId="1" fillId="5" fontId="5" numFmtId="0" xfId="0" applyAlignment="1" applyBorder="1" applyFont="1">
      <alignment horizontal="right" shrinkToFit="0" vertical="center" wrapText="1"/>
    </xf>
    <xf borderId="1" fillId="5" fontId="5" numFmtId="164" xfId="0" applyAlignment="1" applyBorder="1" applyFont="1" applyNumberFormat="1">
      <alignment horizontal="right" shrinkToFit="0" vertical="center" wrapText="1"/>
    </xf>
    <xf borderId="1" fillId="6" fontId="5" numFmtId="0" xfId="0" applyAlignment="1" applyBorder="1" applyFont="1">
      <alignment horizontal="right" shrinkToFit="0" vertical="center" wrapText="1"/>
    </xf>
    <xf borderId="1" fillId="9" fontId="5" numFmtId="164" xfId="0" applyAlignment="1" applyBorder="1" applyFont="1" applyNumberFormat="1">
      <alignment horizontal="right" shrinkToFit="0" vertical="center" wrapText="1"/>
    </xf>
    <xf borderId="1" fillId="14" fontId="5" numFmtId="0" xfId="0" applyAlignment="1" applyBorder="1" applyFont="1">
      <alignment horizontal="right" shrinkToFit="0" vertical="center" wrapText="1"/>
    </xf>
    <xf borderId="1" fillId="14" fontId="5" numFmtId="9" xfId="0" applyAlignment="1" applyBorder="1" applyFont="1" applyNumberFormat="1">
      <alignment horizontal="right" shrinkToFit="0" vertical="center" wrapText="1"/>
    </xf>
    <xf borderId="1" fillId="15" fontId="5" numFmtId="0" xfId="0" applyAlignment="1" applyBorder="1" applyFont="1">
      <alignment horizontal="right" shrinkToFit="0" vertical="center" wrapText="1"/>
    </xf>
    <xf borderId="13" fillId="0" fontId="2" numFmtId="0" xfId="0" applyBorder="1" applyFont="1"/>
    <xf borderId="14" fillId="0" fontId="2" numFmtId="0" xfId="0" applyBorder="1" applyFont="1"/>
    <xf borderId="1" fillId="0" fontId="12" numFmtId="0" xfId="0" applyAlignment="1" applyBorder="1" applyFont="1">
      <alignment readingOrder="0"/>
    </xf>
    <xf borderId="1" fillId="0" fontId="12" numFmtId="0" xfId="0" applyBorder="1" applyFont="1"/>
    <xf borderId="3" fillId="0" fontId="12" numFmtId="0" xfId="0" applyAlignment="1" applyBorder="1" applyFont="1">
      <alignment vertical="bottom"/>
    </xf>
    <xf borderId="3" fillId="0" fontId="12" numFmtId="1" xfId="0" applyAlignment="1" applyBorder="1" applyFont="1" applyNumberFormat="1">
      <alignment horizontal="right" vertical="bottom"/>
    </xf>
    <xf borderId="13" fillId="17" fontId="6" numFmtId="0" xfId="0" applyBorder="1" applyFont="1"/>
    <xf borderId="14" fillId="17" fontId="6" numFmtId="0" xfId="0" applyBorder="1" applyFont="1"/>
    <xf borderId="14" fillId="17" fontId="6" numFmtId="0" xfId="0" applyBorder="1" applyFont="1"/>
    <xf borderId="3" fillId="17" fontId="6" numFmtId="0" xfId="0" applyBorder="1" applyFont="1"/>
    <xf borderId="0" fillId="17" fontId="6" numFmtId="0" xfId="0" applyAlignment="1" applyFont="1">
      <alignment vertical="bottom"/>
    </xf>
    <xf borderId="0" fillId="17" fontId="6" numFmtId="0" xfId="0" applyAlignment="1" applyFont="1">
      <alignment vertical="bottom"/>
    </xf>
    <xf borderId="0" fillId="17" fontId="0" numFmtId="1" xfId="0" applyAlignment="1" applyFont="1" applyNumberFormat="1">
      <alignment horizontal="right" vertical="bottom"/>
    </xf>
    <xf borderId="7" fillId="18" fontId="3" numFmtId="0" xfId="0" applyAlignment="1" applyBorder="1" applyFont="1">
      <alignment horizontal="center" shrinkToFit="0" vertical="center" wrapText="1"/>
    </xf>
    <xf borderId="0" fillId="20" fontId="0" numFmtId="0" xfId="0" applyFill="1" applyFont="1"/>
    <xf borderId="0" fillId="0" fontId="0" numFmtId="0" xfId="0" applyFont="1"/>
    <xf borderId="5" fillId="17" fontId="3" numFmtId="0" xfId="0" applyAlignment="1" applyBorder="1" applyFont="1">
      <alignment horizontal="center" shrinkToFit="0" vertical="center" wrapText="1"/>
    </xf>
    <xf borderId="6" fillId="17" fontId="3" numFmtId="0" xfId="0" applyAlignment="1" applyBorder="1" applyFont="1">
      <alignment horizontal="center" shrinkToFit="0" vertical="center" wrapText="1"/>
    </xf>
    <xf borderId="7" fillId="17" fontId="3" numFmtId="0" xfId="0" applyAlignment="1" applyBorder="1" applyFont="1">
      <alignment horizontal="center" shrinkToFit="0" vertical="center" wrapText="1"/>
    </xf>
    <xf borderId="0" fillId="17" fontId="0" numFmtId="0" xfId="0" applyFont="1"/>
    <xf borderId="5" fillId="20" fontId="3" numFmtId="0" xfId="0" applyAlignment="1" applyBorder="1" applyFont="1">
      <alignment horizontal="center" shrinkToFit="0" vertical="center" wrapText="1"/>
    </xf>
    <xf borderId="6" fillId="20" fontId="3" numFmtId="0" xfId="0" applyAlignment="1" applyBorder="1" applyFont="1">
      <alignment horizontal="center" shrinkToFit="0" vertical="center" wrapText="1"/>
    </xf>
    <xf borderId="6" fillId="20" fontId="3" numFmtId="0" xfId="0" applyAlignment="1" applyBorder="1" applyFont="1">
      <alignment horizontal="center" readingOrder="0" shrinkToFit="0" vertical="center" wrapText="1"/>
    </xf>
    <xf borderId="5" fillId="20" fontId="3" numFmtId="0" xfId="0" applyAlignment="1" applyBorder="1" applyFont="1">
      <alignment horizontal="center" readingOrder="0" shrinkToFit="0" vertical="center" wrapText="1"/>
    </xf>
    <xf borderId="7" fillId="20" fontId="3" numFmtId="0" xfId="0" applyAlignment="1" applyBorder="1" applyFont="1">
      <alignment horizontal="center" shrinkToFit="0" vertical="center" wrapText="1"/>
    </xf>
    <xf borderId="12" fillId="16" fontId="9" numFmtId="0" xfId="0" applyAlignment="1" applyBorder="1" applyFont="1">
      <alignment horizontal="center" readingOrder="0" shrinkToFit="0" vertical="center" wrapText="1"/>
    </xf>
    <xf borderId="1" fillId="16" fontId="9" numFmtId="0" xfId="0" applyAlignment="1" applyBorder="1" applyFont="1">
      <alignment horizontal="right" shrinkToFit="0" vertical="center" wrapText="1"/>
    </xf>
    <xf borderId="1" fillId="0" fontId="5" numFmtId="0" xfId="0" applyAlignment="1" applyBorder="1" applyFont="1">
      <alignment readingOrder="0" shrinkToFit="0" vertical="center" wrapText="1"/>
    </xf>
    <xf borderId="0" fillId="0" fontId="0" numFmtId="0" xfId="0" applyAlignment="1" applyFont="1">
      <alignment readingOrder="0"/>
    </xf>
    <xf borderId="1" fillId="0" fontId="9" numFmtId="0" xfId="0" applyAlignment="1" applyBorder="1" applyFont="1">
      <alignment horizontal="center" shrinkToFit="0" vertical="center" wrapText="1"/>
    </xf>
    <xf borderId="1" fillId="6" fontId="5" numFmtId="164" xfId="0" applyAlignment="1" applyBorder="1" applyFont="1" applyNumberFormat="1">
      <alignment horizontal="right" shrinkToFit="0" vertical="center" wrapText="1"/>
    </xf>
    <xf borderId="1" fillId="16" fontId="11" numFmtId="0" xfId="0" applyAlignment="1" applyBorder="1" applyFont="1">
      <alignment shrinkToFit="0" vertical="center" wrapText="1"/>
    </xf>
    <xf borderId="0" fillId="0" fontId="12" numFmtId="0" xfId="0" applyFont="1"/>
    <xf borderId="1" fillId="16" fontId="5" numFmtId="0" xfId="0" applyAlignment="1" applyBorder="1" applyFont="1">
      <alignment horizontal="right" shrinkToFit="0" vertical="center" wrapText="1"/>
    </xf>
    <xf borderId="0" fillId="17" fontId="0" numFmtId="1" xfId="0" applyFont="1" applyNumberFormat="1"/>
    <xf borderId="5" fillId="21" fontId="13" numFmtId="0" xfId="0" applyAlignment="1" applyBorder="1" applyFill="1" applyFont="1">
      <alignment horizontal="center" shrinkToFit="0" vertical="center" wrapText="1"/>
    </xf>
    <xf borderId="1" fillId="21" fontId="13" numFmtId="0" xfId="0" applyAlignment="1" applyBorder="1" applyFont="1">
      <alignment horizontal="right" shrinkToFit="0" vertical="center" wrapText="1"/>
    </xf>
    <xf borderId="1" fillId="21" fontId="13" numFmtId="9" xfId="0" applyAlignment="1" applyBorder="1" applyFont="1" applyNumberFormat="1">
      <alignment horizontal="right" shrinkToFit="0" vertical="center" wrapText="1"/>
    </xf>
    <xf borderId="1" fillId="21" fontId="13" numFmtId="164" xfId="0" applyAlignment="1" applyBorder="1" applyFont="1" applyNumberFormat="1">
      <alignment horizontal="right" shrinkToFit="0" vertical="center" wrapText="1"/>
    </xf>
    <xf borderId="1" fillId="16" fontId="9" numFmtId="0" xfId="0" applyAlignment="1" applyBorder="1" applyFont="1">
      <alignment horizontal="right" readingOrder="0" shrinkToFit="0" vertical="center" wrapText="1"/>
    </xf>
    <xf borderId="5" fillId="9" fontId="3" numFmtId="0" xfId="0" applyAlignment="1" applyBorder="1" applyFont="1">
      <alignment horizontal="center" shrinkToFit="0" vertical="center" wrapText="1"/>
    </xf>
    <xf borderId="5" fillId="9" fontId="3" numFmtId="0" xfId="0" applyAlignment="1" applyBorder="1" applyFont="1">
      <alignment horizontal="center" readingOrder="0" shrinkToFit="0" vertical="center" wrapText="1"/>
    </xf>
    <xf borderId="7" fillId="9" fontId="3" numFmtId="0" xfId="0" applyAlignment="1" applyBorder="1" applyFont="1">
      <alignment horizontal="center" shrinkToFit="0" vertical="center" wrapText="1"/>
    </xf>
    <xf borderId="0" fillId="9" fontId="0" numFmtId="0" xfId="0" applyFont="1"/>
    <xf borderId="5" fillId="8" fontId="3" numFmtId="0" xfId="0" applyAlignment="1" applyBorder="1" applyFont="1">
      <alignment horizontal="center" shrinkToFit="0" vertical="center" wrapText="1"/>
    </xf>
    <xf borderId="6" fillId="8" fontId="3" numFmtId="0" xfId="0" applyAlignment="1" applyBorder="1" applyFont="1">
      <alignment horizontal="center" shrinkToFit="0" vertical="center" wrapText="1"/>
    </xf>
    <xf borderId="5" fillId="8" fontId="3" numFmtId="0" xfId="0" applyAlignment="1" applyBorder="1" applyFont="1">
      <alignment horizontal="center" readingOrder="0" shrinkToFit="0" vertical="center" wrapText="1"/>
    </xf>
    <xf borderId="7" fillId="8" fontId="3" numFmtId="0" xfId="0" applyAlignment="1" applyBorder="1" applyFont="1">
      <alignment horizontal="center" shrinkToFit="0" vertical="center" wrapText="1"/>
    </xf>
    <xf borderId="0" fillId="8" fontId="0" numFmtId="0" xfId="0" applyFont="1"/>
    <xf borderId="5" fillId="22" fontId="3" numFmtId="0" xfId="0" applyAlignment="1" applyBorder="1" applyFill="1" applyFont="1">
      <alignment horizontal="center" shrinkToFit="0" vertical="center" wrapText="1"/>
    </xf>
    <xf borderId="6" fillId="22" fontId="3" numFmtId="0" xfId="0" applyAlignment="1" applyBorder="1" applyFont="1">
      <alignment horizontal="center" shrinkToFit="0" vertical="center" wrapText="1"/>
    </xf>
    <xf borderId="5" fillId="22" fontId="3" numFmtId="0" xfId="0" applyAlignment="1" applyBorder="1" applyFont="1">
      <alignment horizontal="center" readingOrder="0" shrinkToFit="0" vertical="center" wrapText="1"/>
    </xf>
    <xf borderId="7" fillId="22" fontId="3" numFmtId="0" xfId="0" applyAlignment="1" applyBorder="1" applyFont="1">
      <alignment horizontal="center" shrinkToFit="0" vertical="center" wrapText="1"/>
    </xf>
    <xf borderId="0" fillId="22" fontId="0" numFmtId="0" xfId="0" applyFont="1"/>
    <xf borderId="5" fillId="21" fontId="13" numFmtId="0" xfId="0" applyAlignment="1" applyBorder="1" applyFont="1">
      <alignment horizontal="center" readingOrder="0" shrinkToFit="0" vertical="center" wrapText="1"/>
    </xf>
    <xf borderId="1" fillId="21" fontId="13" numFmtId="0" xfId="0" applyAlignment="1" applyBorder="1" applyFont="1">
      <alignment vertical="center"/>
    </xf>
    <xf borderId="1" fillId="21" fontId="13" numFmtId="9" xfId="0" applyAlignment="1" applyBorder="1" applyFont="1" applyNumberFormat="1">
      <alignment vertical="center"/>
    </xf>
    <xf borderId="1" fillId="21" fontId="13" numFmtId="164" xfId="0" applyAlignment="1" applyBorder="1" applyFont="1" applyNumberFormat="1">
      <alignment vertical="center"/>
    </xf>
    <xf borderId="0" fillId="0" fontId="14" numFmtId="0" xfId="0" applyFont="1"/>
    <xf borderId="0" fillId="0" fontId="0" numFmtId="0" xfId="0" applyAlignment="1" applyFont="1">
      <alignment horizontal="center"/>
    </xf>
    <xf borderId="0" fillId="0" fontId="0" numFmtId="164" xfId="0" applyFont="1" applyNumberFormat="1"/>
    <xf borderId="0" fillId="5" fontId="0" numFmtId="0" xfId="0" applyFont="1"/>
    <xf borderId="0" fillId="5" fontId="0" numFmtId="164" xfId="0" applyFont="1" applyNumberFormat="1"/>
    <xf borderId="0" fillId="6" fontId="0" numFmtId="0" xfId="0" applyFont="1"/>
    <xf borderId="0" fillId="6" fontId="0" numFmtId="164" xfId="0" applyFont="1" applyNumberFormat="1"/>
    <xf borderId="0" fillId="9" fontId="0" numFmtId="164" xfId="0" applyFont="1" applyNumberFormat="1"/>
    <xf borderId="1" fillId="0" fontId="15" numFmtId="0" xfId="0" applyAlignment="1" applyBorder="1" applyFont="1">
      <alignment horizontal="center" readingOrder="0" shrinkToFit="0" vertical="center" wrapText="0"/>
    </xf>
    <xf borderId="1" fillId="0" fontId="15" numFmtId="0" xfId="0" applyAlignment="1" applyBorder="1" applyFont="1">
      <alignment horizontal="center" readingOrder="0" vertical="center"/>
    </xf>
    <xf borderId="1" fillId="0" fontId="15" numFmtId="0" xfId="0" applyAlignment="1" applyBorder="1" applyFont="1">
      <alignment horizontal="center" shrinkToFit="0" vertical="center" wrapText="1"/>
    </xf>
    <xf borderId="1" fillId="0" fontId="15" numFmtId="0" xfId="0" applyAlignment="1" applyBorder="1" applyFont="1">
      <alignment horizontal="center" vertical="center"/>
    </xf>
    <xf borderId="1" fillId="0" fontId="15" numFmtId="49" xfId="0" applyAlignment="1" applyBorder="1" applyFont="1" applyNumberFormat="1">
      <alignment horizontal="center" readingOrder="0" vertical="center"/>
    </xf>
    <xf borderId="1" fillId="19" fontId="15" numFmtId="166" xfId="0" applyAlignment="1" applyBorder="1" applyFont="1" applyNumberFormat="1">
      <alignment horizontal="center" readingOrder="0" vertical="center"/>
    </xf>
    <xf borderId="1" fillId="0" fontId="15" numFmtId="165" xfId="0" applyAlignment="1" applyBorder="1" applyFont="1" applyNumberFormat="1">
      <alignment horizontal="center" readingOrder="0" vertical="center"/>
    </xf>
    <xf borderId="1" fillId="0" fontId="15" numFmtId="167" xfId="0" applyAlignment="1" applyBorder="1" applyFont="1" applyNumberFormat="1">
      <alignment horizontal="center" vertical="center"/>
    </xf>
    <xf borderId="1" fillId="0" fontId="15" numFmtId="0" xfId="0" applyAlignment="1" applyBorder="1" applyFont="1">
      <alignment horizontal="center" readingOrder="0" shrinkToFit="0" vertical="center" wrapText="1"/>
    </xf>
    <xf borderId="12" fillId="19" fontId="15" numFmtId="0" xfId="0" applyAlignment="1" applyBorder="1" applyFont="1">
      <alignment horizontal="center" vertical="center"/>
    </xf>
    <xf borderId="0" fillId="19" fontId="16" numFmtId="0" xfId="0" applyAlignment="1" applyFont="1">
      <alignment vertical="center"/>
    </xf>
    <xf borderId="0" fillId="19" fontId="16" numFmtId="0" xfId="0" applyAlignment="1" applyFont="1">
      <alignment horizontal="center" vertical="center"/>
    </xf>
    <xf borderId="0" fillId="19" fontId="15" numFmtId="0" xfId="0" applyAlignment="1" applyFont="1">
      <alignment horizontal="center" vertical="center"/>
    </xf>
    <xf borderId="5" fillId="23" fontId="17" numFmtId="0" xfId="0" applyAlignment="1" applyBorder="1" applyFill="1" applyFont="1">
      <alignment horizontal="center" readingOrder="0" vertical="center"/>
    </xf>
    <xf borderId="1" fillId="23" fontId="17" numFmtId="0" xfId="0" applyAlignment="1" applyBorder="1" applyFont="1">
      <alignment horizontal="left" readingOrder="0" vertical="center"/>
    </xf>
    <xf borderId="1" fillId="23" fontId="17" numFmtId="0" xfId="0" applyAlignment="1" applyBorder="1" applyFont="1">
      <alignment horizontal="center" readingOrder="0" vertical="center"/>
    </xf>
    <xf borderId="1" fillId="23" fontId="0" numFmtId="165" xfId="0" applyAlignment="1" applyBorder="1" applyFont="1" applyNumberFormat="1">
      <alignment vertical="center"/>
    </xf>
    <xf borderId="1" fillId="23" fontId="0" numFmtId="167" xfId="0" applyAlignment="1" applyBorder="1" applyFont="1" applyNumberFormat="1">
      <alignment vertical="center"/>
    </xf>
    <xf borderId="1" fillId="23" fontId="0" numFmtId="0" xfId="0" applyAlignment="1" applyBorder="1" applyFont="1">
      <alignment vertical="center"/>
    </xf>
    <xf borderId="1" fillId="23" fontId="0" numFmtId="0" xfId="0" applyAlignment="1" applyBorder="1" applyFont="1">
      <alignment horizontal="left" vertical="center"/>
    </xf>
    <xf borderId="1" fillId="23" fontId="18" numFmtId="0" xfId="0" applyAlignment="1" applyBorder="1" applyFont="1">
      <alignment horizontal="center" vertical="center"/>
    </xf>
    <xf borderId="12" fillId="23" fontId="0" numFmtId="0" xfId="0" applyAlignment="1" applyBorder="1" applyFont="1">
      <alignment vertical="center"/>
    </xf>
    <xf borderId="0" fillId="23" fontId="0" numFmtId="0" xfId="0" applyAlignment="1" applyFont="1">
      <alignment vertical="center"/>
    </xf>
    <xf borderId="5" fillId="17" fontId="17" numFmtId="0" xfId="0" applyAlignment="1" applyBorder="1" applyFont="1">
      <alignment horizontal="center" readingOrder="0" vertical="center"/>
    </xf>
    <xf borderId="1" fillId="17" fontId="0" numFmtId="165" xfId="0" applyAlignment="1" applyBorder="1" applyFont="1" applyNumberFormat="1">
      <alignment vertical="center"/>
    </xf>
    <xf borderId="1" fillId="17" fontId="0" numFmtId="167" xfId="0" applyAlignment="1" applyBorder="1" applyFont="1" applyNumberFormat="1">
      <alignment vertical="center"/>
    </xf>
    <xf borderId="1" fillId="17" fontId="0" numFmtId="0" xfId="0" applyAlignment="1" applyBorder="1" applyFont="1">
      <alignment vertical="center"/>
    </xf>
    <xf borderId="1" fillId="17" fontId="0" numFmtId="0" xfId="0" applyAlignment="1" applyBorder="1" applyFont="1">
      <alignment horizontal="left" vertical="center"/>
    </xf>
    <xf borderId="1" fillId="17" fontId="18" numFmtId="0" xfId="0" applyAlignment="1" applyBorder="1" applyFont="1">
      <alignment horizontal="center" vertical="center"/>
    </xf>
    <xf borderId="12" fillId="19" fontId="0" numFmtId="0" xfId="0" applyAlignment="1" applyBorder="1" applyFont="1">
      <alignment vertical="center"/>
    </xf>
    <xf borderId="0" fillId="19" fontId="0" numFmtId="0" xfId="0" applyAlignment="1" applyFont="1">
      <alignment vertical="center"/>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0" fontId="18" numFmtId="49" xfId="0" applyAlignment="1" applyBorder="1" applyFont="1" applyNumberFormat="1">
      <alignment horizontal="center" readingOrder="0" vertical="center"/>
    </xf>
    <xf borderId="1" fillId="0" fontId="18" numFmtId="166" xfId="0" applyAlignment="1" applyBorder="1" applyFont="1" applyNumberFormat="1">
      <alignment horizontal="center" readingOrder="0" vertical="center"/>
    </xf>
    <xf borderId="1" fillId="0" fontId="18" numFmtId="165" xfId="0" applyAlignment="1" applyBorder="1" applyFont="1" applyNumberFormat="1">
      <alignment horizontal="center" readingOrder="0" vertical="center"/>
    </xf>
    <xf borderId="1" fillId="0" fontId="18" numFmtId="167" xfId="0" applyAlignment="1" applyBorder="1" applyFont="1" applyNumberFormat="1">
      <alignment horizontal="center" readingOrder="0" vertical="center"/>
    </xf>
    <xf borderId="1" fillId="0" fontId="18" numFmtId="0" xfId="0" applyAlignment="1" applyBorder="1" applyFont="1">
      <alignment horizontal="left" readingOrder="0" shrinkToFit="0" vertical="center" wrapText="1"/>
    </xf>
    <xf borderId="1" fillId="0" fontId="18" numFmtId="0" xfId="0" applyAlignment="1" applyBorder="1" applyFont="1">
      <alignment horizontal="left" vertical="center"/>
    </xf>
    <xf borderId="1" fillId="0" fontId="0" numFmtId="0" xfId="0" applyBorder="1" applyFont="1"/>
    <xf borderId="12" fillId="0" fontId="18" numFmtId="0" xfId="0" applyAlignment="1" applyBorder="1" applyFont="1">
      <alignment vertical="center"/>
    </xf>
    <xf borderId="0" fillId="0" fontId="18" numFmtId="0" xfId="0" applyAlignment="1" applyFont="1">
      <alignment vertical="center"/>
    </xf>
    <xf borderId="0" fillId="0" fontId="18" numFmtId="0" xfId="0" applyAlignment="1" applyFont="1">
      <alignment horizontal="center" vertical="center"/>
    </xf>
    <xf borderId="1" fillId="5" fontId="18" numFmtId="0" xfId="0" applyAlignment="1" applyBorder="1" applyFont="1">
      <alignment horizontal="center" readingOrder="0" vertical="center"/>
    </xf>
    <xf borderId="1" fillId="5" fontId="18" numFmtId="0" xfId="0" applyAlignment="1" applyBorder="1" applyFont="1">
      <alignment horizontal="center" readingOrder="0" shrinkToFit="0" vertical="center" wrapText="1"/>
    </xf>
    <xf borderId="1" fillId="5" fontId="18" numFmtId="49" xfId="0" applyAlignment="1" applyBorder="1" applyFont="1" applyNumberFormat="1">
      <alignment horizontal="center" readingOrder="0" vertical="center"/>
    </xf>
    <xf borderId="1" fillId="5" fontId="18" numFmtId="166" xfId="0" applyAlignment="1" applyBorder="1" applyFont="1" applyNumberFormat="1">
      <alignment horizontal="center" readingOrder="0" vertical="center"/>
    </xf>
    <xf borderId="1" fillId="5" fontId="18" numFmtId="165" xfId="0" applyAlignment="1" applyBorder="1" applyFont="1" applyNumberFormat="1">
      <alignment horizontal="center" readingOrder="0" vertical="center"/>
    </xf>
    <xf borderId="1" fillId="5" fontId="18" numFmtId="167" xfId="0" applyAlignment="1" applyBorder="1" applyFont="1" applyNumberFormat="1">
      <alignment horizontal="center" readingOrder="0" vertical="center"/>
    </xf>
    <xf borderId="1" fillId="5" fontId="18" numFmtId="0" xfId="0" applyAlignment="1" applyBorder="1" applyFont="1">
      <alignment horizontal="left" readingOrder="0" shrinkToFit="0" vertical="center" wrapText="1"/>
    </xf>
    <xf borderId="1" fillId="5" fontId="18" numFmtId="0" xfId="0" applyAlignment="1" applyBorder="1" applyFont="1">
      <alignment horizontal="left" vertical="center"/>
    </xf>
    <xf borderId="1" fillId="5" fontId="18" numFmtId="0" xfId="0" applyAlignment="1" applyBorder="1" applyFont="1">
      <alignment horizontal="center" shrinkToFit="0" vertical="center" wrapText="1"/>
    </xf>
    <xf borderId="1" fillId="5" fontId="0" numFmtId="0" xfId="0" applyBorder="1" applyFont="1"/>
    <xf borderId="12" fillId="5" fontId="18" numFmtId="0" xfId="0" applyAlignment="1" applyBorder="1" applyFont="1">
      <alignment vertical="center"/>
    </xf>
    <xf borderId="0" fillId="5" fontId="18" numFmtId="0" xfId="0" applyAlignment="1" applyFont="1">
      <alignment vertical="center"/>
    </xf>
    <xf borderId="0" fillId="5" fontId="18" numFmtId="0" xfId="0" applyAlignment="1" applyFont="1">
      <alignment horizontal="center" vertical="center"/>
    </xf>
    <xf borderId="1" fillId="0" fontId="18" numFmtId="0" xfId="0" applyAlignment="1" applyBorder="1" applyFont="1">
      <alignment horizontal="left" readingOrder="0" vertical="center"/>
    </xf>
    <xf borderId="1" fillId="0" fontId="18" numFmtId="0" xfId="0" applyAlignment="1" applyBorder="1" applyFont="1">
      <alignment horizontal="center" shrinkToFit="0" vertical="center" wrapText="1"/>
    </xf>
    <xf borderId="1" fillId="0" fontId="0" numFmtId="0" xfId="0" applyBorder="1" applyFont="1"/>
    <xf borderId="1" fillId="0" fontId="18" numFmtId="0" xfId="0" applyAlignment="1" applyBorder="1" applyFont="1">
      <alignment horizontal="center" vertical="center"/>
    </xf>
    <xf borderId="1" fillId="19" fontId="18" numFmtId="0" xfId="0" applyAlignment="1" applyBorder="1" applyFont="1">
      <alignment horizontal="center" readingOrder="0" vertical="center"/>
    </xf>
    <xf borderId="1" fillId="19" fontId="18" numFmtId="0" xfId="0" applyAlignment="1" applyBorder="1" applyFont="1">
      <alignment horizontal="center" readingOrder="0" shrinkToFit="0" vertical="center" wrapText="1"/>
    </xf>
    <xf borderId="1" fillId="19" fontId="18" numFmtId="49" xfId="0" applyAlignment="1" applyBorder="1" applyFont="1" applyNumberFormat="1">
      <alignment horizontal="center" readingOrder="0" vertical="center"/>
    </xf>
    <xf borderId="1" fillId="19" fontId="18" numFmtId="166" xfId="0" applyAlignment="1" applyBorder="1" applyFont="1" applyNumberFormat="1">
      <alignment horizontal="center" readingOrder="0" vertical="center"/>
    </xf>
    <xf borderId="1" fillId="19" fontId="18" numFmtId="165" xfId="0" applyAlignment="1" applyBorder="1" applyFont="1" applyNumberFormat="1">
      <alignment horizontal="center" readingOrder="0" vertical="center"/>
    </xf>
    <xf borderId="1" fillId="19" fontId="18" numFmtId="167" xfId="0" applyAlignment="1" applyBorder="1" applyFont="1" applyNumberFormat="1">
      <alignment horizontal="center" readingOrder="0" vertical="center"/>
    </xf>
    <xf borderId="1" fillId="19" fontId="18" numFmtId="0" xfId="0" applyAlignment="1" applyBorder="1" applyFont="1">
      <alignment horizontal="left" readingOrder="0" shrinkToFit="0" vertical="center" wrapText="1"/>
    </xf>
    <xf borderId="1" fillId="19" fontId="18" numFmtId="0" xfId="0" applyAlignment="1" applyBorder="1" applyFont="1">
      <alignment horizontal="left" vertical="center"/>
    </xf>
    <xf borderId="1" fillId="19" fontId="18" numFmtId="0" xfId="0" applyAlignment="1" applyBorder="1" applyFont="1">
      <alignment horizontal="center" shrinkToFit="0" vertical="center" wrapText="1"/>
    </xf>
    <xf borderId="1" fillId="19" fontId="0" numFmtId="0" xfId="0" applyBorder="1" applyFont="1"/>
    <xf borderId="12" fillId="19" fontId="18" numFmtId="0" xfId="0" applyAlignment="1" applyBorder="1" applyFont="1">
      <alignment vertical="center"/>
    </xf>
    <xf borderId="0" fillId="19" fontId="18" numFmtId="0" xfId="0" applyAlignment="1" applyFont="1">
      <alignment vertical="center"/>
    </xf>
    <xf borderId="0" fillId="19" fontId="18" numFmtId="0" xfId="0" applyAlignment="1" applyFont="1">
      <alignment horizontal="center" vertical="center"/>
    </xf>
    <xf borderId="1" fillId="19" fontId="18" numFmtId="0" xfId="0" applyAlignment="1" applyBorder="1" applyFont="1">
      <alignment horizontal="left" readingOrder="0" shrinkToFit="0" vertical="center" wrapText="0"/>
    </xf>
    <xf borderId="1" fillId="19" fontId="0" numFmtId="0" xfId="0" applyBorder="1" applyFont="1"/>
    <xf borderId="1" fillId="19" fontId="18" numFmtId="0" xfId="0" applyAlignment="1" applyBorder="1" applyFont="1">
      <alignment horizontal="left" shrinkToFit="0" vertical="center" wrapText="0"/>
    </xf>
    <xf borderId="1" fillId="6" fontId="18" numFmtId="0" xfId="0" applyAlignment="1" applyBorder="1" applyFont="1">
      <alignment horizontal="center" readingOrder="0" vertical="center"/>
    </xf>
    <xf borderId="1" fillId="7" fontId="18" numFmtId="0" xfId="0" applyAlignment="1" applyBorder="1" applyFont="1">
      <alignment horizontal="center" readingOrder="0" shrinkToFit="0" vertical="center" wrapText="1"/>
    </xf>
    <xf borderId="1" fillId="6" fontId="18" numFmtId="49" xfId="0" applyAlignment="1" applyBorder="1" applyFont="1" applyNumberFormat="1">
      <alignment horizontal="center" readingOrder="0" vertical="center"/>
    </xf>
    <xf borderId="1" fillId="6" fontId="18" numFmtId="166" xfId="0" applyAlignment="1" applyBorder="1" applyFont="1" applyNumberFormat="1">
      <alignment horizontal="center" readingOrder="0" vertical="center"/>
    </xf>
    <xf borderId="1" fillId="6" fontId="18" numFmtId="165" xfId="0" applyAlignment="1" applyBorder="1" applyFont="1" applyNumberFormat="1">
      <alignment horizontal="center" readingOrder="0" vertical="center"/>
    </xf>
    <xf borderId="1" fillId="6" fontId="18" numFmtId="168" xfId="0" applyAlignment="1" applyBorder="1" applyFont="1" applyNumberFormat="1">
      <alignment horizontal="center" readingOrder="0" vertical="center"/>
    </xf>
    <xf borderId="1" fillId="6" fontId="18" numFmtId="167" xfId="0" applyAlignment="1" applyBorder="1" applyFont="1" applyNumberFormat="1">
      <alignment horizontal="center" readingOrder="0" vertical="center"/>
    </xf>
    <xf borderId="1" fillId="6" fontId="18" numFmtId="0" xfId="0" applyAlignment="1" applyBorder="1" applyFont="1">
      <alignment horizontal="center" readingOrder="0" shrinkToFit="0" vertical="center" wrapText="1"/>
    </xf>
    <xf borderId="1" fillId="6" fontId="18" numFmtId="0" xfId="0" applyAlignment="1" applyBorder="1" applyFont="1">
      <alignment horizontal="left" readingOrder="0" shrinkToFit="0" vertical="center" wrapText="1"/>
    </xf>
    <xf borderId="1" fillId="6" fontId="18" numFmtId="0" xfId="0" applyAlignment="1" applyBorder="1" applyFont="1">
      <alignment horizontal="center" vertical="center"/>
    </xf>
    <xf borderId="1" fillId="6" fontId="18" numFmtId="0" xfId="0" applyAlignment="1" applyBorder="1" applyFont="1">
      <alignment horizontal="center" shrinkToFit="0" vertical="center" wrapText="1"/>
    </xf>
    <xf borderId="12" fillId="6" fontId="18" numFmtId="0" xfId="0" applyAlignment="1" applyBorder="1" applyFont="1">
      <alignment vertical="center"/>
    </xf>
    <xf borderId="0" fillId="6" fontId="18" numFmtId="0" xfId="0" applyAlignment="1" applyFont="1">
      <alignment vertical="center"/>
    </xf>
    <xf borderId="0" fillId="6" fontId="18" numFmtId="0" xfId="0" applyAlignment="1" applyFont="1">
      <alignment horizontal="center" vertical="center"/>
    </xf>
    <xf borderId="1" fillId="0" fontId="19" numFmtId="0" xfId="0" applyAlignment="1" applyBorder="1" applyFont="1">
      <alignment horizontal="center" vertical="center"/>
    </xf>
    <xf borderId="1" fillId="0" fontId="19" numFmtId="0" xfId="0" applyAlignment="1" applyBorder="1" applyFont="1">
      <alignment horizontal="center" readingOrder="0" vertical="center"/>
    </xf>
    <xf borderId="1" fillId="0" fontId="19" numFmtId="49" xfId="0" applyAlignment="1" applyBorder="1" applyFont="1" applyNumberFormat="1">
      <alignment horizontal="center" readingOrder="0" vertical="center"/>
    </xf>
    <xf borderId="1" fillId="0" fontId="19" numFmtId="166" xfId="0" applyAlignment="1" applyBorder="1" applyFont="1" applyNumberFormat="1">
      <alignment horizontal="center" vertical="center"/>
    </xf>
    <xf borderId="1" fillId="0" fontId="18" numFmtId="165" xfId="0" applyAlignment="1" applyBorder="1" applyFont="1" applyNumberFormat="1">
      <alignment horizontal="center" vertical="center"/>
    </xf>
    <xf borderId="0" fillId="0" fontId="20" numFmtId="167" xfId="0" applyAlignment="1" applyFont="1" applyNumberFormat="1">
      <alignment horizontal="center" vertical="center"/>
    </xf>
    <xf borderId="1" fillId="0" fontId="18" numFmtId="167" xfId="0" applyAlignment="1" applyBorder="1" applyFont="1" applyNumberFormat="1">
      <alignment horizontal="center" vertical="center"/>
    </xf>
    <xf borderId="1" fillId="0" fontId="18" numFmtId="0" xfId="0" applyAlignment="1" applyBorder="1" applyFont="1">
      <alignment horizontal="center" shrinkToFit="0" vertical="center" wrapText="1"/>
    </xf>
    <xf borderId="1" fillId="0" fontId="19" numFmtId="0" xfId="0" applyAlignment="1" applyBorder="1" applyFont="1">
      <alignment horizontal="center" vertical="center"/>
    </xf>
    <xf borderId="12" fillId="0" fontId="18" numFmtId="0" xfId="0" applyAlignment="1" applyBorder="1" applyFont="1">
      <alignment horizontal="center" vertical="center"/>
    </xf>
    <xf borderId="1" fillId="19" fontId="18" numFmtId="0" xfId="0" applyAlignment="1" applyBorder="1" applyFont="1">
      <alignment horizontal="center" vertical="center"/>
    </xf>
    <xf borderId="1" fillId="19" fontId="18" numFmtId="169" xfId="0" applyAlignment="1" applyBorder="1" applyFont="1" applyNumberFormat="1">
      <alignment horizontal="center" readingOrder="0" vertical="center"/>
    </xf>
    <xf borderId="1" fillId="19" fontId="18" numFmtId="0" xfId="0" applyAlignment="1" applyBorder="1" applyFont="1">
      <alignment horizontal="center" vertical="center"/>
    </xf>
    <xf borderId="1" fillId="19" fontId="2" numFmtId="0" xfId="0" applyBorder="1" applyFont="1"/>
    <xf borderId="1" fillId="19" fontId="18" numFmtId="168" xfId="0" applyAlignment="1" applyBorder="1" applyFont="1" applyNumberFormat="1">
      <alignment horizontal="center" readingOrder="0" vertical="center"/>
    </xf>
    <xf borderId="1" fillId="19" fontId="21" numFmtId="0" xfId="0" applyAlignment="1" applyBorder="1" applyFont="1">
      <alignment horizontal="left" readingOrder="0" shrinkToFit="0" vertical="center" wrapText="1"/>
    </xf>
    <xf quotePrefix="1" borderId="1" fillId="19" fontId="18" numFmtId="0" xfId="0" applyAlignment="1" applyBorder="1" applyFont="1">
      <alignment horizontal="center" readingOrder="0" vertical="center"/>
    </xf>
    <xf borderId="1" fillId="19" fontId="19" numFmtId="0" xfId="0" applyAlignment="1" applyBorder="1" applyFont="1">
      <alignment horizontal="center" readingOrder="0" vertical="center"/>
    </xf>
    <xf borderId="1" fillId="3" fontId="18" numFmtId="0" xfId="0" applyAlignment="1" applyBorder="1" applyFont="1">
      <alignment horizontal="center" readingOrder="0" vertical="center"/>
    </xf>
    <xf borderId="1" fillId="3" fontId="18" numFmtId="0" xfId="0" applyAlignment="1" applyBorder="1" applyFont="1">
      <alignment horizontal="center" readingOrder="0" shrinkToFit="0" vertical="center" wrapText="1"/>
    </xf>
    <xf borderId="1" fillId="3" fontId="18" numFmtId="49" xfId="0" applyAlignment="1" applyBorder="1" applyFont="1" applyNumberFormat="1">
      <alignment horizontal="center" readingOrder="0" vertical="center"/>
    </xf>
    <xf borderId="1" fillId="3" fontId="18" numFmtId="166" xfId="0" applyAlignment="1" applyBorder="1" applyFont="1" applyNumberFormat="1">
      <alignment horizontal="center" readingOrder="0" vertical="center"/>
    </xf>
    <xf borderId="1" fillId="3" fontId="18" numFmtId="165" xfId="0" applyAlignment="1" applyBorder="1" applyFont="1" applyNumberFormat="1">
      <alignment horizontal="center" readingOrder="0" vertical="center"/>
    </xf>
    <xf borderId="1" fillId="3" fontId="18" numFmtId="167" xfId="0" applyAlignment="1" applyBorder="1" applyFont="1" applyNumberFormat="1">
      <alignment horizontal="center" readingOrder="0" vertical="center"/>
    </xf>
    <xf borderId="1" fillId="3" fontId="18" numFmtId="0" xfId="0" applyAlignment="1" applyBorder="1" applyFont="1">
      <alignment horizontal="left" readingOrder="0" shrinkToFit="0" vertical="center" wrapText="1"/>
    </xf>
    <xf borderId="1" fillId="3" fontId="18" numFmtId="0" xfId="0" applyAlignment="1" applyBorder="1" applyFont="1">
      <alignment horizontal="center" vertical="center"/>
    </xf>
    <xf borderId="1" fillId="3" fontId="18" numFmtId="0" xfId="0" applyAlignment="1" applyBorder="1" applyFont="1">
      <alignment horizontal="center" shrinkToFit="0" vertical="center" wrapText="1"/>
    </xf>
    <xf borderId="12" fillId="3" fontId="18" numFmtId="0" xfId="0" applyAlignment="1" applyBorder="1" applyFont="1">
      <alignment vertical="center"/>
    </xf>
    <xf borderId="0" fillId="3" fontId="18" numFmtId="0" xfId="0" applyAlignment="1" applyFont="1">
      <alignment vertical="center"/>
    </xf>
    <xf borderId="0" fillId="3" fontId="18" numFmtId="0" xfId="0" applyAlignment="1" applyFont="1">
      <alignment horizontal="center" vertical="center"/>
    </xf>
    <xf borderId="1" fillId="0" fontId="19" numFmtId="49" xfId="0" applyAlignment="1" applyBorder="1" applyFont="1" applyNumberFormat="1">
      <alignment horizontal="center" vertical="center"/>
    </xf>
    <xf borderId="1" fillId="0" fontId="19" numFmtId="0" xfId="0" applyAlignment="1" applyBorder="1" applyFont="1">
      <alignment horizontal="center" vertical="center"/>
    </xf>
    <xf borderId="1" fillId="0" fontId="18" numFmtId="0" xfId="0" applyAlignment="1" applyBorder="1" applyFont="1">
      <alignment horizontal="center" vertical="center"/>
    </xf>
    <xf borderId="1" fillId="0" fontId="2" numFmtId="0" xfId="0" applyBorder="1" applyFont="1"/>
    <xf borderId="1" fillId="17" fontId="0" numFmtId="0" xfId="0" applyAlignment="1" applyBorder="1" applyFont="1">
      <alignment vertical="center"/>
    </xf>
    <xf borderId="1" fillId="0" fontId="22" numFmtId="0" xfId="0" applyAlignment="1" applyBorder="1" applyFont="1">
      <alignment horizontal="left" readingOrder="0" vertical="center"/>
    </xf>
    <xf borderId="1" fillId="0" fontId="18" numFmtId="49" xfId="0" applyAlignment="1" applyBorder="1" applyFont="1" applyNumberFormat="1">
      <alignment horizontal="center" vertical="center"/>
    </xf>
    <xf borderId="1" fillId="0" fontId="18" numFmtId="166" xfId="0" applyAlignment="1" applyBorder="1" applyFont="1" applyNumberFormat="1">
      <alignment horizontal="center" vertical="center"/>
    </xf>
    <xf borderId="1" fillId="0" fontId="18" numFmtId="0" xfId="0" applyAlignment="1" applyBorder="1" applyFont="1">
      <alignment horizontal="left" shrinkToFit="0" vertical="center" wrapText="1"/>
    </xf>
    <xf borderId="1" fillId="19" fontId="18" numFmtId="0" xfId="0" applyAlignment="1" applyBorder="1" applyFont="1">
      <alignment horizontal="left" readingOrder="0" vertical="center"/>
    </xf>
    <xf borderId="1" fillId="3" fontId="18" numFmtId="167" xfId="0" applyAlignment="1" applyBorder="1" applyFont="1" applyNumberFormat="1">
      <alignment horizontal="center" vertical="center"/>
    </xf>
    <xf borderId="1" fillId="0" fontId="19" numFmtId="0" xfId="0" applyAlignment="1" applyBorder="1" applyFont="1">
      <alignment horizontal="center" shrinkToFit="0" vertical="center" wrapText="1"/>
    </xf>
    <xf borderId="1" fillId="0" fontId="23" numFmtId="0" xfId="0" applyAlignment="1" applyBorder="1" applyFont="1">
      <alignment horizontal="left" readingOrder="0" shrinkToFit="0" vertical="center" wrapText="0"/>
    </xf>
    <xf borderId="1" fillId="0" fontId="2" numFmtId="0" xfId="0" applyAlignment="1" applyBorder="1" applyFont="1">
      <alignment horizontal="center" vertical="center"/>
    </xf>
    <xf borderId="1" fillId="19" fontId="18" numFmtId="170"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1" fillId="19" fontId="6" numFmtId="0" xfId="0" applyAlignment="1" applyBorder="1" applyFont="1">
      <alignment horizontal="center" vertical="center"/>
    </xf>
    <xf borderId="1" fillId="6" fontId="21" numFmtId="0" xfId="0" applyAlignment="1" applyBorder="1" applyFont="1">
      <alignment horizontal="center" readingOrder="0" vertical="center"/>
    </xf>
    <xf borderId="1" fillId="2" fontId="18" numFmtId="0" xfId="0" applyAlignment="1" applyBorder="1" applyFont="1">
      <alignment horizontal="center" readingOrder="0" vertical="center"/>
    </xf>
    <xf borderId="1" fillId="2" fontId="18" numFmtId="0" xfId="0" applyAlignment="1" applyBorder="1" applyFont="1">
      <alignment horizontal="center" readingOrder="0" shrinkToFit="0" vertical="center" wrapText="1"/>
    </xf>
    <xf borderId="1" fillId="2" fontId="18" numFmtId="49" xfId="0" applyAlignment="1" applyBorder="1" applyFont="1" applyNumberFormat="1">
      <alignment horizontal="center" readingOrder="0" vertical="center"/>
    </xf>
    <xf borderId="1" fillId="2" fontId="18" numFmtId="166" xfId="0" applyAlignment="1" applyBorder="1" applyFont="1" applyNumberFormat="1">
      <alignment horizontal="center" readingOrder="0" vertical="center"/>
    </xf>
    <xf borderId="1" fillId="2" fontId="18" numFmtId="165" xfId="0" applyAlignment="1" applyBorder="1" applyFont="1" applyNumberFormat="1">
      <alignment horizontal="center" readingOrder="0" vertical="center"/>
    </xf>
    <xf borderId="1" fillId="2" fontId="18" numFmtId="167" xfId="0" applyAlignment="1" applyBorder="1" applyFont="1" applyNumberFormat="1">
      <alignment horizontal="center" readingOrder="0" vertical="center"/>
    </xf>
    <xf borderId="1" fillId="2" fontId="18" numFmtId="171" xfId="0" applyAlignment="1" applyBorder="1" applyFont="1" applyNumberFormat="1">
      <alignment horizontal="center" readingOrder="0" vertical="center"/>
    </xf>
    <xf borderId="1" fillId="2" fontId="18" numFmtId="0" xfId="0" applyAlignment="1" applyBorder="1" applyFont="1">
      <alignment horizontal="left" readingOrder="0" shrinkToFit="0" vertical="center" wrapText="1"/>
    </xf>
    <xf borderId="1" fillId="2" fontId="18" numFmtId="0" xfId="0" applyAlignment="1" applyBorder="1" applyFont="1">
      <alignment horizontal="left" vertical="center"/>
    </xf>
    <xf borderId="1" fillId="2" fontId="18" numFmtId="0" xfId="0" applyAlignment="1" applyBorder="1" applyFont="1">
      <alignment horizontal="center" shrinkToFit="0" vertical="center" wrapText="1"/>
    </xf>
    <xf borderId="12" fillId="2" fontId="18" numFmtId="0" xfId="0" applyAlignment="1" applyBorder="1" applyFont="1">
      <alignment vertical="center"/>
    </xf>
    <xf borderId="0" fillId="2" fontId="18" numFmtId="0" xfId="0" applyAlignment="1" applyFont="1">
      <alignment vertical="center"/>
    </xf>
    <xf borderId="0" fillId="2" fontId="18" numFmtId="0" xfId="0" applyAlignment="1" applyFont="1">
      <alignment horizontal="center" vertical="center"/>
    </xf>
    <xf borderId="1" fillId="0" fontId="18" numFmtId="0" xfId="0" applyAlignment="1" applyBorder="1" applyFont="1">
      <alignment vertical="center"/>
    </xf>
    <xf borderId="1" fillId="24" fontId="0" numFmtId="0" xfId="0" applyAlignment="1" applyBorder="1" applyFill="1" applyFont="1">
      <alignment horizontal="center" vertical="center"/>
    </xf>
    <xf borderId="1" fillId="24" fontId="0" numFmtId="0" xfId="0" applyAlignment="1" applyBorder="1" applyFont="1">
      <alignment horizontal="center" shrinkToFit="0" vertical="center" wrapText="1"/>
    </xf>
    <xf borderId="1" fillId="24" fontId="0" numFmtId="49" xfId="0" applyAlignment="1" applyBorder="1" applyFont="1" applyNumberFormat="1">
      <alignment horizontal="center" vertical="center"/>
    </xf>
    <xf borderId="1" fillId="24" fontId="0" numFmtId="166" xfId="0" applyAlignment="1" applyBorder="1" applyFont="1" applyNumberFormat="1">
      <alignment horizontal="center" vertical="center"/>
    </xf>
    <xf borderId="1" fillId="24" fontId="0" numFmtId="165" xfId="0" applyAlignment="1" applyBorder="1" applyFont="1" applyNumberFormat="1">
      <alignment horizontal="center" vertical="center"/>
    </xf>
    <xf borderId="1" fillId="24" fontId="0" numFmtId="167" xfId="0" applyAlignment="1" applyBorder="1" applyFont="1" applyNumberFormat="1">
      <alignment horizontal="center" vertical="center"/>
    </xf>
    <xf borderId="1" fillId="24" fontId="0" numFmtId="0" xfId="0" applyAlignment="1" applyBorder="1" applyFont="1">
      <alignment horizontal="left" shrinkToFit="0" vertical="center" wrapText="1"/>
    </xf>
    <xf borderId="1" fillId="24" fontId="18" numFmtId="0" xfId="0" applyAlignment="1" applyBorder="1" applyFont="1">
      <alignment horizontal="center" vertical="center"/>
    </xf>
    <xf borderId="1" fillId="24" fontId="18" numFmtId="0" xfId="0" applyAlignment="1" applyBorder="1" applyFont="1">
      <alignment horizontal="center" shrinkToFit="0" vertical="center" wrapText="1"/>
    </xf>
    <xf borderId="12" fillId="19" fontId="0" numFmtId="0" xfId="0" applyAlignment="1" applyBorder="1" applyFont="1">
      <alignment vertical="center"/>
    </xf>
    <xf borderId="0" fillId="19" fontId="0" numFmtId="0" xfId="0" applyAlignment="1" applyFont="1">
      <alignment vertical="center"/>
    </xf>
    <xf borderId="0" fillId="19" fontId="0" numFmtId="0" xfId="0" applyAlignment="1" applyFont="1">
      <alignment horizontal="center" vertical="center"/>
    </xf>
    <xf borderId="5" fillId="2" fontId="17" numFmtId="0" xfId="0" applyAlignment="1" applyBorder="1" applyFont="1">
      <alignment horizontal="center" readingOrder="0" vertical="center"/>
    </xf>
    <xf borderId="1" fillId="2" fontId="17" numFmtId="165" xfId="0" applyAlignment="1" applyBorder="1" applyFont="1" applyNumberFormat="1">
      <alignment horizontal="center" readingOrder="0" vertical="center"/>
    </xf>
    <xf borderId="1" fillId="2" fontId="17" numFmtId="0" xfId="0" applyAlignment="1" applyBorder="1" applyFont="1">
      <alignment horizontal="center" readingOrder="0" vertical="center"/>
    </xf>
    <xf borderId="1" fillId="2" fontId="17" numFmtId="0" xfId="0" applyAlignment="1" applyBorder="1" applyFont="1">
      <alignment horizontal="center" readingOrder="0" shrinkToFit="0" vertical="center" wrapText="1"/>
    </xf>
    <xf borderId="1" fillId="2" fontId="17" numFmtId="0" xfId="0" applyAlignment="1" applyBorder="1" applyFont="1">
      <alignment horizontal="left" readingOrder="0" shrinkToFit="0" vertical="center" wrapText="1"/>
    </xf>
    <xf borderId="1" fillId="2" fontId="23" numFmtId="0" xfId="0" applyAlignment="1" applyBorder="1" applyFont="1">
      <alignment horizontal="center" readingOrder="0" vertical="center"/>
    </xf>
    <xf borderId="1" fillId="2" fontId="23" numFmtId="0" xfId="0" applyAlignment="1" applyBorder="1" applyFont="1">
      <alignment horizontal="center" readingOrder="0" shrinkToFit="0" vertical="center" wrapText="1"/>
    </xf>
    <xf borderId="1" fillId="25" fontId="18" numFmtId="0" xfId="0" applyAlignment="1" applyBorder="1" applyFill="1" applyFont="1">
      <alignment horizontal="center" readingOrder="0" vertical="center"/>
    </xf>
    <xf borderId="1" fillId="25" fontId="18" numFmtId="0" xfId="0" applyAlignment="1" applyBorder="1" applyFont="1">
      <alignment horizontal="center" readingOrder="0" shrinkToFit="0" vertical="center" wrapText="1"/>
    </xf>
    <xf borderId="1" fillId="25" fontId="18" numFmtId="49" xfId="0" applyAlignment="1" applyBorder="1" applyFont="1" applyNumberFormat="1">
      <alignment horizontal="center" readingOrder="0" vertical="center"/>
    </xf>
    <xf borderId="1" fillId="25" fontId="18" numFmtId="166" xfId="0" applyAlignment="1" applyBorder="1" applyFont="1" applyNumberFormat="1">
      <alignment horizontal="center" readingOrder="0" vertical="center"/>
    </xf>
    <xf borderId="1" fillId="25" fontId="18" numFmtId="165" xfId="0" applyAlignment="1" applyBorder="1" applyFont="1" applyNumberFormat="1">
      <alignment horizontal="center" readingOrder="0" vertical="center"/>
    </xf>
    <xf borderId="1" fillId="25" fontId="18" numFmtId="168" xfId="0" applyAlignment="1" applyBorder="1" applyFont="1" applyNumberFormat="1">
      <alignment horizontal="center" readingOrder="0" vertical="center"/>
    </xf>
    <xf borderId="1" fillId="25" fontId="18" numFmtId="167" xfId="0" applyAlignment="1" applyBorder="1" applyFont="1" applyNumberFormat="1">
      <alignment horizontal="center" readingOrder="0" vertical="center"/>
    </xf>
    <xf borderId="1" fillId="25" fontId="18" numFmtId="0" xfId="0" applyAlignment="1" applyBorder="1" applyFont="1">
      <alignment horizontal="left" readingOrder="0" shrinkToFit="0" vertical="center" wrapText="1"/>
    </xf>
    <xf borderId="1" fillId="25" fontId="18" numFmtId="0" xfId="0" applyAlignment="1" applyBorder="1" applyFont="1">
      <alignment horizontal="center" shrinkToFit="0" vertical="center" wrapText="1"/>
    </xf>
    <xf borderId="1" fillId="25" fontId="2" numFmtId="0" xfId="0" applyBorder="1" applyFont="1"/>
    <xf borderId="12" fillId="25" fontId="18" numFmtId="0" xfId="0" applyAlignment="1" applyBorder="1" applyFont="1">
      <alignment vertical="center"/>
    </xf>
    <xf borderId="0" fillId="25" fontId="18" numFmtId="0" xfId="0" applyAlignment="1" applyFont="1">
      <alignment vertical="center"/>
    </xf>
    <xf borderId="0" fillId="25" fontId="18" numFmtId="0" xfId="0" applyAlignment="1" applyFont="1">
      <alignment horizontal="center" vertical="center"/>
    </xf>
    <xf borderId="1" fillId="6" fontId="19" numFmtId="172" xfId="0" applyAlignment="1" applyBorder="1" applyFont="1" applyNumberFormat="1">
      <alignment horizontal="center" readingOrder="0" vertical="center"/>
    </xf>
    <xf borderId="1" fillId="3" fontId="19" numFmtId="172" xfId="0" applyAlignment="1" applyBorder="1" applyFont="1" applyNumberFormat="1">
      <alignment horizontal="center" readingOrder="0" vertical="center"/>
    </xf>
    <xf borderId="1" fillId="24" fontId="0" numFmtId="0" xfId="0" applyAlignment="1" applyBorder="1" applyFont="1">
      <alignment horizontal="center" readingOrder="0" vertical="center"/>
    </xf>
    <xf quotePrefix="1" borderId="1" fillId="24" fontId="0" numFmtId="0" xfId="0" applyAlignment="1" applyBorder="1" applyFont="1">
      <alignment horizontal="center" readingOrder="0" vertical="center"/>
    </xf>
    <xf borderId="5" fillId="4" fontId="17" numFmtId="0" xfId="0" applyAlignment="1" applyBorder="1" applyFont="1">
      <alignment horizontal="center" readingOrder="0" vertical="center"/>
    </xf>
    <xf borderId="1" fillId="4" fontId="17" numFmtId="165" xfId="0" applyAlignment="1" applyBorder="1" applyFont="1" applyNumberFormat="1">
      <alignment horizontal="center" readingOrder="0" vertical="center"/>
    </xf>
    <xf borderId="1" fillId="4" fontId="17" numFmtId="0" xfId="0" applyAlignment="1" applyBorder="1" applyFont="1">
      <alignment horizontal="center" readingOrder="0" vertical="center"/>
    </xf>
    <xf borderId="1" fillId="4" fontId="17" numFmtId="0" xfId="0" applyAlignment="1" applyBorder="1" applyFont="1">
      <alignment horizontal="center" readingOrder="0" shrinkToFit="0" vertical="center" wrapText="1"/>
    </xf>
    <xf borderId="1" fillId="4" fontId="17" numFmtId="0" xfId="0" applyAlignment="1" applyBorder="1" applyFont="1">
      <alignment horizontal="left" readingOrder="0" shrinkToFit="0" vertical="center" wrapText="1"/>
    </xf>
    <xf borderId="1" fillId="4" fontId="23" numFmtId="0" xfId="0" applyAlignment="1" applyBorder="1" applyFont="1">
      <alignment horizontal="center" readingOrder="0" vertical="center"/>
    </xf>
    <xf borderId="1" fillId="4" fontId="23" numFmtId="0" xfId="0" applyAlignment="1" applyBorder="1" applyFont="1">
      <alignment horizontal="center" readingOrder="0" shrinkToFit="0" vertical="center" wrapText="1"/>
    </xf>
    <xf borderId="1" fillId="0" fontId="0" numFmtId="0" xfId="0" applyAlignment="1" applyBorder="1" applyFont="1">
      <alignment horizontal="center" vertical="center"/>
    </xf>
    <xf borderId="1" fillId="0" fontId="0" numFmtId="0" xfId="0" applyAlignment="1" applyBorder="1" applyFont="1">
      <alignment horizontal="center" shrinkToFit="0" vertical="center" wrapText="1"/>
    </xf>
    <xf borderId="1" fillId="0" fontId="0" numFmtId="49" xfId="0" applyAlignment="1" applyBorder="1" applyFont="1" applyNumberFormat="1">
      <alignment horizontal="center" vertical="center"/>
    </xf>
    <xf borderId="1" fillId="0" fontId="0" numFmtId="166" xfId="0" applyAlignment="1" applyBorder="1" applyFont="1" applyNumberFormat="1">
      <alignment horizontal="center" vertical="center"/>
    </xf>
    <xf borderId="1" fillId="0" fontId="0" numFmtId="165" xfId="0" applyAlignment="1" applyBorder="1" applyFont="1" applyNumberFormat="1">
      <alignment horizontal="center" vertical="center"/>
    </xf>
    <xf borderId="1" fillId="0" fontId="0" numFmtId="167" xfId="0" applyAlignment="1" applyBorder="1" applyFont="1" applyNumberFormat="1">
      <alignment horizontal="center" vertical="center"/>
    </xf>
    <xf borderId="1" fillId="0" fontId="0" numFmtId="0" xfId="0" applyAlignment="1" applyBorder="1" applyFont="1">
      <alignment horizontal="left" shrinkToFit="0" vertical="center" wrapText="1"/>
    </xf>
    <xf borderId="0" fillId="0" fontId="15" numFmtId="0" xfId="0" applyAlignment="1" applyFont="1">
      <alignment horizontal="center" vertical="center"/>
    </xf>
    <xf borderId="1" fillId="17" fontId="0" numFmtId="165" xfId="0" applyAlignment="1" applyBorder="1" applyFont="1" applyNumberFormat="1">
      <alignment horizontal="center" vertical="center"/>
    </xf>
    <xf borderId="1" fillId="17" fontId="0" numFmtId="167" xfId="0" applyAlignment="1" applyBorder="1" applyFont="1" applyNumberFormat="1">
      <alignment horizontal="center" vertical="center"/>
    </xf>
    <xf borderId="1" fillId="17" fontId="0" numFmtId="0" xfId="0" applyAlignment="1" applyBorder="1" applyFont="1">
      <alignment horizontal="center" vertical="center"/>
    </xf>
    <xf borderId="1" fillId="17" fontId="0" numFmtId="0" xfId="0" applyAlignment="1" applyBorder="1" applyFont="1">
      <alignment horizontal="center" shrinkToFit="0" vertical="center" wrapText="1"/>
    </xf>
    <xf borderId="1" fillId="17" fontId="0" numFmtId="0" xfId="0" applyAlignment="1" applyBorder="1" applyFont="1">
      <alignment horizontal="center" shrinkToFit="0" vertical="center" wrapText="1"/>
    </xf>
    <xf borderId="1" fillId="17" fontId="0" numFmtId="0" xfId="0" applyAlignment="1" applyBorder="1" applyFont="1">
      <alignment horizontal="center" vertical="center"/>
    </xf>
    <xf borderId="0" fillId="19" fontId="0" numFmtId="0" xfId="0" applyAlignment="1" applyFont="1">
      <alignment horizontal="center" vertical="center"/>
    </xf>
    <xf borderId="0" fillId="0" fontId="0" numFmtId="0" xfId="0" applyAlignment="1" applyFont="1">
      <alignment horizontal="center" vertical="center"/>
    </xf>
    <xf borderId="1" fillId="0" fontId="25" numFmtId="0" xfId="0" applyAlignment="1" applyBorder="1" applyFont="1">
      <alignment horizontal="center" readingOrder="0" shrinkToFit="0" vertical="center" wrapText="1"/>
    </xf>
    <xf borderId="1" fillId="0" fontId="6" numFmtId="0" xfId="0" applyAlignment="1" applyBorder="1" applyFont="1">
      <alignment horizontal="center" vertical="center"/>
    </xf>
    <xf borderId="1" fillId="0" fontId="18" numFmtId="49" xfId="0" applyAlignment="1" applyBorder="1" applyFont="1" applyNumberFormat="1">
      <alignment horizontal="center" readingOrder="0" shrinkToFit="0" vertical="center" wrapText="0"/>
    </xf>
    <xf borderId="1" fillId="0" fontId="18" numFmtId="0" xfId="0" applyAlignment="1" applyBorder="1" applyFont="1">
      <alignment horizontal="center" readingOrder="0" shrinkToFit="0" vertical="center" wrapText="0"/>
    </xf>
    <xf borderId="1" fillId="0" fontId="18" numFmtId="167" xfId="0" applyAlignment="1" applyBorder="1" applyFont="1" applyNumberFormat="1">
      <alignment horizontal="center" readingOrder="0" shrinkToFit="0" vertical="center" wrapText="0"/>
    </xf>
    <xf borderId="1" fillId="0" fontId="6" numFmtId="0" xfId="0" applyAlignment="1" applyBorder="1" applyFont="1">
      <alignment horizontal="center" vertical="center"/>
    </xf>
    <xf borderId="1" fillId="0" fontId="26" numFmtId="166" xfId="0" applyAlignment="1" applyBorder="1" applyFont="1" applyNumberFormat="1">
      <alignment horizontal="center" readingOrder="0" vertical="center"/>
    </xf>
    <xf borderId="1" fillId="19" fontId="2" numFmtId="0" xfId="0" applyAlignment="1" applyBorder="1" applyFont="1">
      <alignment horizontal="center" vertical="center"/>
    </xf>
    <xf borderId="1" fillId="0" fontId="19" numFmtId="167" xfId="0" applyAlignment="1" applyBorder="1" applyFont="1" applyNumberFormat="1">
      <alignment horizontal="center" readingOrder="0" vertical="center"/>
    </xf>
    <xf borderId="1" fillId="17" fontId="0" numFmtId="0" xfId="0" applyAlignment="1" applyBorder="1" applyFont="1">
      <alignment horizontal="center" shrinkToFit="0" vertical="center" wrapText="1"/>
    </xf>
    <xf borderId="1" fillId="17" fontId="18" numFmtId="0" xfId="0" applyAlignment="1" applyBorder="1" applyFont="1">
      <alignment horizontal="center" shrinkToFit="0" vertical="center" wrapText="1"/>
    </xf>
    <xf borderId="1" fillId="17" fontId="0" numFmtId="0" xfId="0" applyAlignment="1" applyBorder="1" applyFont="1">
      <alignment horizontal="center" vertical="center"/>
    </xf>
    <xf borderId="1" fillId="0" fontId="19" numFmtId="0" xfId="0" applyAlignment="1" applyBorder="1" applyFont="1">
      <alignment horizontal="center" readingOrder="0" shrinkToFit="0" vertical="center" wrapText="1"/>
    </xf>
    <xf borderId="1" fillId="19" fontId="6" numFmtId="0" xfId="0" applyAlignment="1" applyBorder="1" applyFont="1">
      <alignment horizontal="center" shrinkToFit="0" vertical="center" wrapText="1"/>
    </xf>
    <xf borderId="1" fillId="19" fontId="19" numFmtId="0" xfId="0" applyAlignment="1" applyBorder="1" applyFont="1">
      <alignment horizontal="center" shrinkToFit="0" vertical="center" wrapText="1"/>
    </xf>
    <xf borderId="1" fillId="19" fontId="18" numFmtId="0" xfId="0" applyAlignment="1" applyBorder="1" applyFont="1">
      <alignment horizontal="center" vertical="center"/>
    </xf>
    <xf borderId="1" fillId="0" fontId="18" numFmtId="0" xfId="0" applyAlignment="1" applyBorder="1" applyFont="1">
      <alignment horizontal="center" vertical="center"/>
    </xf>
    <xf borderId="1" fillId="17" fontId="0" numFmtId="165" xfId="0" applyAlignment="1" applyBorder="1" applyFont="1" applyNumberFormat="1">
      <alignment horizontal="center" shrinkToFit="0" vertical="center" wrapText="1"/>
    </xf>
    <xf borderId="1" fillId="0" fontId="2" numFmtId="0" xfId="0" applyAlignment="1" applyBorder="1" applyFont="1">
      <alignment horizontal="center" shrinkToFit="0" vertical="center" wrapText="1"/>
    </xf>
    <xf borderId="1" fillId="20" fontId="18" numFmtId="0" xfId="0" applyAlignment="1" applyBorder="1" applyFont="1">
      <alignment horizontal="center" readingOrder="0" vertical="center"/>
    </xf>
    <xf borderId="1" fillId="20" fontId="18" numFmtId="49" xfId="0" applyAlignment="1" applyBorder="1" applyFont="1" applyNumberFormat="1">
      <alignment horizontal="center" vertical="center"/>
    </xf>
    <xf borderId="1" fillId="20" fontId="18" numFmtId="166" xfId="0" applyAlignment="1" applyBorder="1" applyFont="1" applyNumberFormat="1">
      <alignment horizontal="center" vertical="center"/>
    </xf>
    <xf borderId="1" fillId="20" fontId="18" numFmtId="167" xfId="0" applyAlignment="1" applyBorder="1" applyFont="1" applyNumberFormat="1">
      <alignment horizontal="center" readingOrder="0" vertical="center"/>
    </xf>
    <xf borderId="1" fillId="20" fontId="18" numFmtId="0" xfId="0" applyAlignment="1" applyBorder="1" applyFont="1">
      <alignment horizontal="center" readingOrder="0" shrinkToFit="0" vertical="center" wrapText="1"/>
    </xf>
    <xf borderId="1" fillId="20" fontId="2" numFmtId="0" xfId="0" applyAlignment="1" applyBorder="1" applyFont="1">
      <alignment horizontal="center" vertical="center"/>
    </xf>
    <xf borderId="1" fillId="20" fontId="6" numFmtId="0" xfId="0" applyAlignment="1" applyBorder="1" applyFont="1">
      <alignment horizontal="center" vertical="center"/>
    </xf>
    <xf borderId="0" fillId="20" fontId="18" numFmtId="0" xfId="0" applyAlignment="1" applyFont="1">
      <alignment horizontal="center" vertical="center"/>
    </xf>
    <xf borderId="1" fillId="19" fontId="24" numFmtId="0" xfId="0" applyAlignment="1" applyBorder="1" applyFont="1">
      <alignment horizontal="center" readingOrder="0" shrinkToFit="0" vertical="center" wrapText="1"/>
    </xf>
    <xf borderId="1" fillId="0" fontId="6" numFmtId="0" xfId="0" applyAlignment="1" applyBorder="1" applyFont="1">
      <alignment horizontal="center" shrinkToFit="0" vertical="center" wrapText="1"/>
    </xf>
    <xf borderId="1" fillId="0" fontId="22" numFmtId="49" xfId="0" applyAlignment="1" applyBorder="1" applyFont="1" applyNumberFormat="1">
      <alignment horizontal="center" readingOrder="0" vertical="center"/>
    </xf>
    <xf borderId="1" fillId="0" fontId="22" numFmtId="173" xfId="0" applyAlignment="1" applyBorder="1" applyFont="1" applyNumberFormat="1">
      <alignment horizontal="center" readingOrder="0" vertical="center"/>
    </xf>
    <xf borderId="1" fillId="0" fontId="22" numFmtId="0" xfId="0" applyAlignment="1" applyBorder="1" applyFont="1">
      <alignment horizontal="center" vertical="center"/>
    </xf>
    <xf borderId="1" fillId="0" fontId="22" numFmtId="0" xfId="0" applyAlignment="1" applyBorder="1" applyFont="1">
      <alignment horizontal="center" readingOrder="0" shrinkToFit="0" vertical="center" wrapText="1"/>
    </xf>
    <xf borderId="1" fillId="0" fontId="22" numFmtId="0" xfId="0" applyAlignment="1" applyBorder="1" applyFont="1">
      <alignment horizontal="center" shrinkToFit="0" vertical="center" wrapText="1"/>
    </xf>
    <xf borderId="0" fillId="0" fontId="22" numFmtId="0" xfId="0" applyAlignment="1" applyFont="1">
      <alignment horizontal="center" vertical="center"/>
    </xf>
    <xf borderId="1" fillId="0" fontId="2" numFmtId="0" xfId="0" applyAlignment="1" applyBorder="1" applyFont="1">
      <alignment horizontal="center" readingOrder="0" shrinkToFit="0" vertical="center" wrapText="1"/>
    </xf>
    <xf borderId="1" fillId="5" fontId="18" numFmtId="0" xfId="0" applyAlignment="1" applyBorder="1" applyFont="1">
      <alignment horizontal="center" vertical="center"/>
    </xf>
    <xf borderId="1" fillId="5" fontId="6" numFmtId="0" xfId="0" applyAlignment="1" applyBorder="1" applyFont="1">
      <alignment horizontal="center" vertical="center"/>
    </xf>
    <xf borderId="1" fillId="0" fontId="24" numFmtId="0" xfId="0" applyAlignment="1" applyBorder="1" applyFont="1">
      <alignment horizontal="center" readingOrder="0" vertical="center"/>
    </xf>
    <xf borderId="1" fillId="0" fontId="24" numFmtId="0" xfId="0" applyAlignment="1" applyBorder="1" applyFont="1">
      <alignment horizontal="center" readingOrder="0" shrinkToFit="0" vertical="center" wrapText="1"/>
    </xf>
    <xf borderId="1" fillId="17" fontId="18" numFmtId="0" xfId="0" applyAlignment="1" applyBorder="1" applyFont="1">
      <alignment horizontal="center" shrinkToFit="0" vertical="center" wrapText="1"/>
    </xf>
    <xf borderId="1" fillId="7" fontId="18" numFmtId="0" xfId="0" applyAlignment="1" applyBorder="1" applyFont="1">
      <alignment horizontal="center" readingOrder="0" vertical="center"/>
    </xf>
    <xf borderId="1" fillId="6" fontId="19" numFmtId="0" xfId="0" applyAlignment="1" applyBorder="1" applyFont="1">
      <alignment horizontal="center" shrinkToFit="0" vertical="center" wrapText="1"/>
    </xf>
    <xf borderId="1" fillId="6" fontId="18" numFmtId="0" xfId="0" applyAlignment="1" applyBorder="1" applyFont="1">
      <alignment horizontal="center" vertical="center"/>
    </xf>
    <xf borderId="1" fillId="6" fontId="6" numFmtId="0" xfId="0" applyAlignment="1" applyBorder="1" applyFont="1">
      <alignment horizontal="center" vertical="center"/>
    </xf>
    <xf borderId="1" fillId="0" fontId="19" numFmtId="0" xfId="0" applyAlignment="1" applyBorder="1" applyFont="1">
      <alignment horizontal="center" shrinkToFit="0" vertical="center" wrapText="1"/>
    </xf>
    <xf borderId="0" fillId="0" fontId="18" numFmtId="0" xfId="0" applyAlignment="1" applyFont="1">
      <alignment horizontal="center" readingOrder="0" vertical="center"/>
    </xf>
    <xf borderId="0" fillId="0" fontId="18" numFmtId="0" xfId="0" applyAlignment="1" applyFont="1">
      <alignment horizontal="center" readingOrder="0" shrinkToFit="0" vertical="center" wrapText="1"/>
    </xf>
    <xf borderId="0" fillId="0" fontId="19" numFmtId="0" xfId="0" applyAlignment="1" applyFont="1">
      <alignment horizontal="center" shrinkToFit="0" vertical="center" wrapText="1"/>
    </xf>
    <xf borderId="0" fillId="24" fontId="0" numFmtId="0" xfId="0" applyAlignment="1" applyFont="1">
      <alignment horizontal="center" vertical="center"/>
    </xf>
    <xf borderId="0" fillId="24" fontId="0" numFmtId="0" xfId="0" applyAlignment="1" applyFont="1">
      <alignment horizontal="center" shrinkToFit="0" vertical="center" wrapText="1"/>
    </xf>
    <xf borderId="1" fillId="24" fontId="6" numFmtId="0" xfId="0" applyAlignment="1" applyBorder="1" applyFont="1">
      <alignment horizontal="center" vertical="center"/>
    </xf>
    <xf borderId="0" fillId="0" fontId="0" numFmtId="0" xfId="0" applyAlignment="1" applyFont="1">
      <alignment horizontal="center" vertical="center"/>
    </xf>
    <xf borderId="6" fillId="2" fontId="17" numFmtId="0" xfId="0" applyAlignment="1" applyBorder="1" applyFont="1">
      <alignment horizontal="center" readingOrder="0" vertical="center"/>
    </xf>
    <xf borderId="6" fillId="2" fontId="17" numFmtId="0" xfId="0" applyAlignment="1" applyBorder="1" applyFont="1">
      <alignment horizontal="center" readingOrder="0" shrinkToFit="0" vertical="center" wrapText="1"/>
    </xf>
    <xf borderId="1" fillId="2" fontId="6" numFmtId="0" xfId="0" applyAlignment="1" applyBorder="1" applyFont="1">
      <alignment horizontal="center" vertical="center"/>
    </xf>
    <xf borderId="1" fillId="0" fontId="18" numFmtId="174" xfId="0" applyAlignment="1" applyBorder="1" applyFont="1" applyNumberFormat="1">
      <alignment horizontal="center" readingOrder="0" vertical="center"/>
    </xf>
    <xf borderId="1" fillId="0" fontId="21" numFmtId="0" xfId="0" applyAlignment="1" applyBorder="1" applyFont="1">
      <alignment horizontal="center" readingOrder="0" shrinkToFit="0" vertical="center" wrapText="1"/>
    </xf>
    <xf borderId="0" fillId="24" fontId="0" numFmtId="0" xfId="0" applyAlignment="1" applyFont="1">
      <alignment horizontal="center" readingOrder="0" vertical="center"/>
    </xf>
    <xf borderId="0" fillId="24" fontId="0" numFmtId="49" xfId="0" applyAlignment="1" applyFont="1" applyNumberFormat="1">
      <alignment horizontal="center" vertical="center"/>
    </xf>
    <xf borderId="0" fillId="24" fontId="0" numFmtId="166" xfId="0" applyAlignment="1" applyFont="1" applyNumberFormat="1">
      <alignment horizontal="center" vertical="center"/>
    </xf>
    <xf quotePrefix="1" borderId="0" fillId="24" fontId="0" numFmtId="0" xfId="0" applyAlignment="1" applyFont="1">
      <alignment horizontal="center" readingOrder="0" vertical="center"/>
    </xf>
    <xf borderId="0" fillId="24" fontId="0" numFmtId="165" xfId="0" applyAlignment="1" applyFont="1" applyNumberFormat="1">
      <alignment horizontal="center" vertical="center"/>
    </xf>
    <xf borderId="0" fillId="24" fontId="0" numFmtId="167" xfId="0" applyAlignment="1" applyFont="1" applyNumberFormat="1">
      <alignment horizontal="center" vertical="center"/>
    </xf>
    <xf borderId="8" fillId="24" fontId="0" numFmtId="0" xfId="0" applyAlignment="1" applyBorder="1" applyFont="1">
      <alignment horizontal="center" vertical="center"/>
    </xf>
    <xf borderId="6" fillId="4" fontId="17" numFmtId="165" xfId="0" applyAlignment="1" applyBorder="1" applyFont="1" applyNumberFormat="1">
      <alignment horizontal="center" readingOrder="0" vertical="center"/>
    </xf>
    <xf borderId="6" fillId="4" fontId="17" numFmtId="0" xfId="0" applyAlignment="1" applyBorder="1" applyFont="1">
      <alignment horizontal="center" readingOrder="0" vertical="center"/>
    </xf>
    <xf borderId="6" fillId="4" fontId="17" numFmtId="0" xfId="0" applyAlignment="1" applyBorder="1" applyFont="1">
      <alignment horizontal="center" readingOrder="0" shrinkToFit="0" vertical="center" wrapText="1"/>
    </xf>
    <xf borderId="1" fillId="4" fontId="6" numFmtId="0" xfId="0" applyAlignment="1" applyBorder="1" applyFont="1">
      <alignment horizontal="center" vertical="center"/>
    </xf>
    <xf borderId="1" fillId="4" fontId="18" numFmtId="0" xfId="0" applyAlignment="1" applyBorder="1" applyFont="1">
      <alignment horizontal="center" readingOrder="0" vertical="center"/>
    </xf>
    <xf borderId="1" fillId="26" fontId="18" numFmtId="0" xfId="0" applyAlignment="1" applyBorder="1" applyFill="1" applyFont="1">
      <alignment horizontal="center" readingOrder="0" vertical="center"/>
    </xf>
    <xf borderId="1" fillId="4" fontId="18" numFmtId="49" xfId="0" applyAlignment="1" applyBorder="1" applyFont="1" applyNumberFormat="1">
      <alignment horizontal="center" readingOrder="0" vertical="center"/>
    </xf>
    <xf borderId="1" fillId="4" fontId="18" numFmtId="166" xfId="0" applyAlignment="1" applyBorder="1" applyFont="1" applyNumberFormat="1">
      <alignment horizontal="center" readingOrder="0" vertical="center"/>
    </xf>
    <xf borderId="1" fillId="4" fontId="18" numFmtId="165" xfId="0" applyAlignment="1" applyBorder="1" applyFont="1" applyNumberFormat="1">
      <alignment horizontal="center" readingOrder="0" vertical="center"/>
    </xf>
    <xf borderId="1" fillId="4" fontId="18" numFmtId="167" xfId="0" applyAlignment="1" applyBorder="1" applyFont="1" applyNumberFormat="1">
      <alignment horizontal="center" readingOrder="0" vertical="center"/>
    </xf>
    <xf borderId="1" fillId="4" fontId="18" numFmtId="0" xfId="0" applyAlignment="1" applyBorder="1" applyFont="1">
      <alignment horizontal="center" readingOrder="0" shrinkToFit="0" vertical="center" wrapText="1"/>
    </xf>
    <xf borderId="1" fillId="4" fontId="18" numFmtId="0" xfId="0" applyAlignment="1" applyBorder="1" applyFont="1">
      <alignment horizontal="center" shrinkToFit="0" vertical="center" wrapText="1"/>
    </xf>
    <xf borderId="1" fillId="4" fontId="19" numFmtId="0" xfId="0" applyAlignment="1" applyBorder="1" applyFont="1">
      <alignment horizontal="center" readingOrder="0" shrinkToFit="0" vertical="center" wrapText="1"/>
    </xf>
    <xf borderId="1" fillId="4" fontId="18" numFmtId="0" xfId="0" applyAlignment="1" applyBorder="1" applyFont="1">
      <alignment horizontal="center" vertical="center"/>
    </xf>
    <xf borderId="1" fillId="4" fontId="2" numFmtId="0" xfId="0" applyAlignment="1" applyBorder="1" applyFont="1">
      <alignment horizontal="center" vertical="center"/>
    </xf>
    <xf borderId="0" fillId="4" fontId="18" numFmtId="0" xfId="0" applyAlignment="1" applyFont="1">
      <alignment horizontal="center" vertical="center"/>
    </xf>
    <xf borderId="1" fillId="4" fontId="25" numFmtId="0" xfId="0" applyAlignment="1" applyBorder="1" applyFont="1">
      <alignment horizontal="center" readingOrder="0" shrinkToFit="0" vertical="center" wrapText="1"/>
    </xf>
    <xf borderId="8" fillId="4" fontId="18" numFmtId="0" xfId="0" applyAlignment="1" applyBorder="1" applyFont="1">
      <alignment horizontal="center" readingOrder="0" shrinkToFit="0" vertical="center" wrapText="1"/>
    </xf>
    <xf borderId="1" fillId="4" fontId="19" numFmtId="0" xfId="0" applyAlignment="1" applyBorder="1" applyFont="1">
      <alignment horizontal="center" readingOrder="0" vertical="center"/>
    </xf>
    <xf borderId="1" fillId="4" fontId="24" numFmtId="0" xfId="0" applyAlignment="1" applyBorder="1" applyFont="1">
      <alignment horizontal="center" readingOrder="0" vertical="center"/>
    </xf>
    <xf borderId="1" fillId="0" fontId="15" numFmtId="49" xfId="0" applyAlignment="1" applyBorder="1" applyFont="1" applyNumberFormat="1">
      <alignment horizontal="center" readingOrder="0" shrinkToFit="0" vertical="center" wrapText="0"/>
    </xf>
    <xf borderId="1" fillId="0" fontId="15" numFmtId="49" xfId="0" applyAlignment="1" applyBorder="1" applyFont="1" applyNumberFormat="1">
      <alignment horizontal="center" readingOrder="0" shrinkToFit="0" vertical="center" wrapText="0"/>
    </xf>
    <xf borderId="1" fillId="0" fontId="15" numFmtId="0" xfId="0" applyAlignment="1" applyBorder="1" applyFont="1">
      <alignment horizontal="center" shrinkToFit="0" vertical="center" wrapText="0"/>
    </xf>
    <xf borderId="1" fillId="0" fontId="15" numFmtId="167" xfId="0" applyAlignment="1" applyBorder="1" applyFont="1" applyNumberFormat="1">
      <alignment horizontal="center" shrinkToFit="0" vertical="center" wrapText="0"/>
    </xf>
    <xf borderId="1" fillId="0" fontId="27" numFmtId="0" xfId="0" applyAlignment="1" applyBorder="1" applyFont="1">
      <alignment horizontal="center" shrinkToFit="0" vertical="center" wrapText="1"/>
    </xf>
    <xf borderId="1" fillId="0" fontId="27" numFmtId="0" xfId="0" applyAlignment="1" applyBorder="1" applyFont="1">
      <alignment horizontal="center" readingOrder="0" shrinkToFit="0" vertical="center" wrapText="1"/>
    </xf>
    <xf borderId="1" fillId="19" fontId="15" numFmtId="0" xfId="0" applyAlignment="1" applyBorder="1" applyFont="1">
      <alignment horizontal="center" shrinkToFit="0" vertical="center" wrapText="0"/>
    </xf>
    <xf borderId="1" fillId="19" fontId="7" numFmtId="0" xfId="0" applyAlignment="1" applyBorder="1" applyFont="1">
      <alignment horizontal="center" shrinkToFit="0" vertical="center" wrapText="0"/>
    </xf>
    <xf borderId="0" fillId="19" fontId="15" numFmtId="0" xfId="0" applyAlignment="1" applyFont="1">
      <alignment horizontal="center" shrinkToFit="0" vertical="center" wrapText="0"/>
    </xf>
    <xf borderId="1" fillId="17" fontId="18" numFmtId="0" xfId="0" applyAlignment="1" applyBorder="1" applyFont="1">
      <alignment vertical="center"/>
    </xf>
    <xf borderId="1" fillId="17" fontId="21" numFmtId="0" xfId="0" applyAlignment="1" applyBorder="1" applyFont="1">
      <alignment horizontal="left" vertical="center"/>
    </xf>
    <xf borderId="1" fillId="17" fontId="21" numFmtId="0" xfId="0" applyAlignment="1" applyBorder="1" applyFont="1">
      <alignment vertical="center"/>
    </xf>
    <xf borderId="1" fillId="19" fontId="0" numFmtId="0" xfId="0" applyAlignment="1" applyBorder="1" applyFont="1">
      <alignment vertical="center"/>
    </xf>
    <xf borderId="0" fillId="19" fontId="0" numFmtId="0" xfId="0" applyAlignment="1" applyFont="1">
      <alignment vertical="bottom"/>
    </xf>
    <xf borderId="0" fillId="19" fontId="0" numFmtId="0" xfId="0" applyAlignment="1" applyFont="1">
      <alignment shrinkToFit="0" vertical="bottom" wrapText="0"/>
    </xf>
    <xf borderId="1" fillId="0" fontId="18" numFmtId="0" xfId="0" applyAlignment="1" applyBorder="1" applyFont="1">
      <alignment horizontal="center" shrinkToFit="0" vertical="center" wrapText="0"/>
    </xf>
    <xf borderId="1" fillId="0" fontId="18" numFmtId="49" xfId="0" applyAlignment="1" applyBorder="1" applyFont="1" applyNumberFormat="1">
      <alignment horizontal="center" readingOrder="0" shrinkToFit="0" vertical="center" wrapText="0"/>
    </xf>
    <xf borderId="1" fillId="0" fontId="21" numFmtId="0" xfId="0" applyAlignment="1" applyBorder="1" applyFont="1">
      <alignment horizontal="left" readingOrder="0" shrinkToFit="0" vertical="center" wrapText="1"/>
    </xf>
    <xf borderId="1" fillId="0" fontId="18" numFmtId="0" xfId="0" applyAlignment="1" applyBorder="1" applyFont="1">
      <alignment horizontal="left" shrinkToFit="0" vertical="center" wrapText="1"/>
    </xf>
    <xf borderId="0" fillId="0" fontId="18" numFmtId="0" xfId="0" applyAlignment="1" applyFont="1">
      <alignment shrinkToFit="0" vertical="center" wrapText="0"/>
    </xf>
    <xf borderId="1" fillId="0" fontId="21" numFmtId="0" xfId="0" applyAlignment="1" applyBorder="1" applyFont="1">
      <alignment horizontal="center" shrinkToFit="0" vertical="center" wrapText="1"/>
    </xf>
    <xf borderId="1" fillId="0" fontId="19" numFmtId="0" xfId="0" applyAlignment="1" applyBorder="1" applyFont="1">
      <alignment horizontal="left" readingOrder="0" shrinkToFit="0" vertical="center" wrapText="1"/>
    </xf>
    <xf borderId="1" fillId="0" fontId="22" numFmtId="0" xfId="0" applyAlignment="1" applyBorder="1" applyFont="1">
      <alignment horizontal="left" readingOrder="0" shrinkToFit="0" vertical="center" wrapText="1"/>
    </xf>
    <xf borderId="1" fillId="4" fontId="18" numFmtId="0" xfId="0" applyAlignment="1" applyBorder="1" applyFont="1">
      <alignment horizontal="center" readingOrder="0" shrinkToFit="0" vertical="center" wrapText="0"/>
    </xf>
    <xf borderId="1" fillId="4" fontId="18" numFmtId="49" xfId="0" applyAlignment="1" applyBorder="1" applyFont="1" applyNumberFormat="1">
      <alignment horizontal="center" readingOrder="0" shrinkToFit="0" vertical="center" wrapText="0"/>
    </xf>
    <xf borderId="1" fillId="4" fontId="18" numFmtId="49" xfId="0" applyAlignment="1" applyBorder="1" applyFont="1" applyNumberFormat="1">
      <alignment horizontal="center" readingOrder="0" shrinkToFit="0" vertical="center" wrapText="0"/>
    </xf>
    <xf borderId="1" fillId="4" fontId="18" numFmtId="167" xfId="0" applyAlignment="1" applyBorder="1" applyFont="1" applyNumberFormat="1">
      <alignment horizontal="center" readingOrder="0" shrinkToFit="0" vertical="center" wrapText="0"/>
    </xf>
    <xf borderId="1" fillId="4" fontId="21" numFmtId="0" xfId="0" applyAlignment="1" applyBorder="1" applyFont="1">
      <alignment horizontal="left" readingOrder="0" shrinkToFit="0" vertical="center" wrapText="1"/>
    </xf>
    <xf borderId="1" fillId="4" fontId="21" numFmtId="0" xfId="0" applyAlignment="1" applyBorder="1" applyFont="1">
      <alignment horizontal="center" readingOrder="0" shrinkToFit="0" vertical="center" wrapText="1"/>
    </xf>
    <xf borderId="1" fillId="4" fontId="18" numFmtId="0" xfId="0" applyAlignment="1" applyBorder="1" applyFont="1">
      <alignment horizontal="left" readingOrder="0" shrinkToFit="0" vertical="center" wrapText="1"/>
    </xf>
    <xf borderId="1" fillId="4" fontId="18" numFmtId="0" xfId="0" applyAlignment="1" applyBorder="1" applyFont="1">
      <alignment horizontal="left" shrinkToFit="0" vertical="center" wrapText="1"/>
    </xf>
    <xf borderId="0" fillId="4" fontId="18" numFmtId="0" xfId="0" applyAlignment="1" applyFont="1">
      <alignment shrinkToFit="0" vertical="center" wrapText="0"/>
    </xf>
    <xf borderId="1" fillId="0" fontId="18" numFmtId="49" xfId="0" applyAlignment="1" applyBorder="1" applyFont="1" applyNumberFormat="1">
      <alignment horizontal="center" readingOrder="0" vertical="center"/>
    </xf>
    <xf borderId="1" fillId="0" fontId="22" numFmtId="0" xfId="0" applyAlignment="1" applyBorder="1" applyFont="1">
      <alignment horizontal="left" shrinkToFit="0" vertical="center" wrapText="1"/>
    </xf>
    <xf borderId="1" fillId="0" fontId="19" numFmtId="0" xfId="0" applyAlignment="1" applyBorder="1" applyFont="1">
      <alignment horizontal="left" shrinkToFit="0" vertical="center" wrapText="1"/>
    </xf>
    <xf borderId="1" fillId="19" fontId="18" numFmtId="0" xfId="0" applyAlignment="1" applyBorder="1" applyFont="1">
      <alignment horizontal="center" readingOrder="0" shrinkToFit="0" vertical="center" wrapText="0"/>
    </xf>
    <xf borderId="1" fillId="19" fontId="18" numFmtId="0" xfId="0" applyAlignment="1" applyBorder="1" applyFont="1">
      <alignment horizontal="center" shrinkToFit="0" vertical="center" wrapText="0"/>
    </xf>
    <xf borderId="1" fillId="19" fontId="18" numFmtId="49" xfId="0" applyAlignment="1" applyBorder="1" applyFont="1" applyNumberFormat="1">
      <alignment horizontal="center" readingOrder="0" vertical="center"/>
    </xf>
    <xf borderId="1" fillId="19" fontId="21" numFmtId="0" xfId="0" applyAlignment="1" applyBorder="1" applyFont="1">
      <alignment horizontal="center" readingOrder="0" shrinkToFit="0" vertical="center" wrapText="1"/>
    </xf>
    <xf borderId="1" fillId="19" fontId="18" numFmtId="0" xfId="0" applyAlignment="1" applyBorder="1" applyFont="1">
      <alignment horizontal="left" shrinkToFit="0" vertical="center" wrapText="1"/>
    </xf>
    <xf borderId="1" fillId="19" fontId="22" numFmtId="0" xfId="0" applyAlignment="1" applyBorder="1" applyFont="1">
      <alignment horizontal="left" shrinkToFit="0" vertical="center" wrapText="1"/>
    </xf>
    <xf borderId="0" fillId="19" fontId="18" numFmtId="0" xfId="0" applyAlignment="1" applyFont="1">
      <alignment shrinkToFit="0" vertical="center" wrapText="0"/>
    </xf>
    <xf borderId="1" fillId="19" fontId="2" numFmtId="0" xfId="0" applyAlignment="1" applyBorder="1" applyFont="1">
      <alignment horizontal="left" vertical="center"/>
    </xf>
    <xf borderId="1" fillId="19" fontId="2" numFmtId="0" xfId="0" applyAlignment="1" applyBorder="1" applyFont="1">
      <alignment vertical="center"/>
    </xf>
    <xf borderId="1" fillId="19" fontId="6" numFmtId="0" xfId="0" applyAlignment="1" applyBorder="1" applyFont="1">
      <alignment vertical="center"/>
    </xf>
    <xf borderId="1" fillId="19" fontId="18" numFmtId="0" xfId="0" applyAlignment="1" applyBorder="1" applyFont="1">
      <alignment vertical="center"/>
    </xf>
    <xf borderId="1" fillId="6" fontId="18" numFmtId="0" xfId="0" applyAlignment="1" applyBorder="1" applyFont="1">
      <alignment horizontal="center" readingOrder="0" shrinkToFit="0" vertical="center" wrapText="0"/>
    </xf>
    <xf borderId="1" fillId="6" fontId="18" numFmtId="49" xfId="0" applyAlignment="1" applyBorder="1" applyFont="1" applyNumberFormat="1">
      <alignment horizontal="center" readingOrder="0" shrinkToFit="0" vertical="center" wrapText="0"/>
    </xf>
    <xf borderId="1" fillId="6" fontId="18" numFmtId="49" xfId="0" applyAlignment="1" applyBorder="1" applyFont="1" applyNumberFormat="1">
      <alignment horizontal="center" readingOrder="0" vertical="center"/>
    </xf>
    <xf borderId="1" fillId="6" fontId="21" numFmtId="0" xfId="0" applyAlignment="1" applyBorder="1" applyFont="1">
      <alignment horizontal="left" readingOrder="0" shrinkToFit="0" vertical="center" wrapText="1"/>
    </xf>
    <xf borderId="1" fillId="6" fontId="21" numFmtId="0" xfId="0" applyAlignment="1" applyBorder="1" applyFont="1">
      <alignment horizontal="center" readingOrder="0" shrinkToFit="0" vertical="center" wrapText="1"/>
    </xf>
    <xf borderId="1" fillId="6" fontId="18" numFmtId="0" xfId="0" applyAlignment="1" applyBorder="1" applyFont="1">
      <alignment horizontal="left" shrinkToFit="0" vertical="center" wrapText="1"/>
    </xf>
    <xf borderId="1" fillId="6" fontId="18" numFmtId="0" xfId="0" applyAlignment="1" applyBorder="1" applyFont="1">
      <alignment horizontal="left" shrinkToFit="0" vertical="center" wrapText="1"/>
    </xf>
    <xf borderId="1" fillId="6" fontId="18" numFmtId="0" xfId="0" applyAlignment="1" applyBorder="1" applyFont="1">
      <alignment shrinkToFit="0" vertical="center" wrapText="0"/>
    </xf>
    <xf borderId="0" fillId="6" fontId="18" numFmtId="0" xfId="0" applyAlignment="1" applyFont="1">
      <alignment shrinkToFit="0" vertical="center" wrapText="0"/>
    </xf>
    <xf borderId="1" fillId="0" fontId="18" numFmtId="165" xfId="0" applyAlignment="1" applyBorder="1" applyFont="1" applyNumberFormat="1">
      <alignment horizontal="center" readingOrder="0" shrinkToFit="0" vertical="center" wrapText="0"/>
    </xf>
    <xf borderId="1" fillId="0" fontId="28" numFmtId="0" xfId="0" applyAlignment="1" applyBorder="1" applyFont="1">
      <alignment horizontal="center" readingOrder="0" shrinkToFit="0" vertical="center" wrapText="1"/>
    </xf>
    <xf borderId="1" fillId="0" fontId="18" numFmtId="0" xfId="0" applyAlignment="1" applyBorder="1" applyFont="1">
      <alignment horizontal="left" shrinkToFit="0" vertical="center" wrapText="1"/>
    </xf>
    <xf borderId="1" fillId="0" fontId="18" numFmtId="0" xfId="0" applyAlignment="1" applyBorder="1" applyFont="1">
      <alignment shrinkToFit="0" vertical="center" wrapText="0"/>
    </xf>
    <xf borderId="1" fillId="17" fontId="23" numFmtId="0" xfId="0" applyAlignment="1" applyBorder="1" applyFont="1">
      <alignment horizontal="left" readingOrder="0" shrinkToFit="0" vertical="center" wrapText="1"/>
    </xf>
    <xf borderId="5" fillId="17" fontId="23" numFmtId="0" xfId="0" applyAlignment="1" applyBorder="1" applyFont="1">
      <alignment horizontal="left" readingOrder="0" shrinkToFit="0" vertical="center" wrapText="1"/>
    </xf>
    <xf borderId="1" fillId="0" fontId="18" numFmtId="0" xfId="0" applyAlignment="1" applyBorder="1" applyFont="1">
      <alignment horizontal="center" readingOrder="0" shrinkToFit="0" vertical="center" wrapText="0"/>
    </xf>
    <xf borderId="1" fillId="0" fontId="19" numFmtId="0" xfId="0" applyAlignment="1" applyBorder="1" applyFont="1">
      <alignment vertical="center"/>
    </xf>
    <xf borderId="1" fillId="0" fontId="19" numFmtId="49" xfId="0" applyAlignment="1" applyBorder="1" applyFont="1" applyNumberFormat="1">
      <alignment horizontal="center" readingOrder="0" vertical="center"/>
    </xf>
    <xf borderId="1" fillId="0" fontId="29" numFmtId="0" xfId="0" applyAlignment="1" applyBorder="1" applyFont="1">
      <alignment horizontal="left" readingOrder="0" vertical="center"/>
    </xf>
    <xf borderId="1" fillId="0" fontId="29" numFmtId="0" xfId="0" applyAlignment="1" applyBorder="1" applyFont="1">
      <alignment readingOrder="0" shrinkToFit="0" vertical="center" wrapText="1"/>
    </xf>
    <xf borderId="0" fillId="0" fontId="19" numFmtId="0" xfId="0" applyAlignment="1" applyFont="1">
      <alignment vertical="center"/>
    </xf>
    <xf borderId="1" fillId="0" fontId="29" numFmtId="0" xfId="0" applyAlignment="1" applyBorder="1" applyFont="1">
      <alignment readingOrder="0" vertical="center"/>
    </xf>
    <xf borderId="1" fillId="17" fontId="18" numFmtId="0" xfId="0" applyAlignment="1" applyBorder="1" applyFont="1">
      <alignment horizontal="left" shrinkToFit="0" vertical="center" wrapText="1"/>
    </xf>
    <xf borderId="1" fillId="19" fontId="18" numFmtId="0" xfId="0" applyAlignment="1" applyBorder="1" applyFont="1">
      <alignment horizontal="left" shrinkToFit="0" vertical="center" wrapText="1"/>
    </xf>
    <xf borderId="1" fillId="19" fontId="18" numFmtId="49" xfId="0" applyAlignment="1" applyBorder="1" applyFont="1" applyNumberFormat="1">
      <alignment horizontal="center" readingOrder="0" shrinkToFit="0" vertical="center" wrapText="0"/>
    </xf>
    <xf borderId="1" fillId="19" fontId="18" numFmtId="49" xfId="0" applyAlignment="1" applyBorder="1" applyFont="1" applyNumberFormat="1">
      <alignment horizontal="center" readingOrder="0" shrinkToFit="0" vertical="center" wrapText="0"/>
    </xf>
    <xf borderId="1" fillId="19" fontId="18" numFmtId="167" xfId="0" applyAlignment="1" applyBorder="1" applyFont="1" applyNumberFormat="1">
      <alignment horizontal="center" readingOrder="0" shrinkToFit="0" vertical="center" wrapText="0"/>
    </xf>
    <xf borderId="1" fillId="19" fontId="21" numFmtId="0" xfId="0" applyAlignment="1" applyBorder="1" applyFont="1">
      <alignment horizontal="center" shrinkToFit="0" vertical="center" wrapText="1"/>
    </xf>
    <xf borderId="1" fillId="19" fontId="18" numFmtId="0" xfId="0" applyAlignment="1" applyBorder="1" applyFont="1">
      <alignment horizontal="left" shrinkToFit="0" vertical="center" wrapText="1"/>
    </xf>
    <xf borderId="1" fillId="17" fontId="18" numFmtId="0" xfId="0" applyAlignment="1" applyBorder="1" applyFont="1">
      <alignment horizontal="left" shrinkToFit="0" vertical="center" wrapText="1"/>
    </xf>
    <xf borderId="1" fillId="17" fontId="18" numFmtId="0" xfId="0" applyAlignment="1" applyBorder="1" applyFont="1">
      <alignment horizontal="left" shrinkToFit="0" vertical="center" wrapText="1"/>
    </xf>
    <xf borderId="1" fillId="0" fontId="18" numFmtId="169" xfId="0" applyAlignment="1" applyBorder="1" applyFont="1" applyNumberFormat="1">
      <alignment horizontal="center" readingOrder="0" shrinkToFit="0" vertical="center" wrapText="0"/>
    </xf>
    <xf borderId="1" fillId="19" fontId="19" numFmtId="0" xfId="0" applyAlignment="1" applyBorder="1" applyFont="1">
      <alignment horizontal="left" shrinkToFit="0" vertical="center" wrapText="1"/>
    </xf>
    <xf borderId="1" fillId="17" fontId="22" numFmtId="0" xfId="0" applyAlignment="1" applyBorder="1" applyFont="1">
      <alignment horizontal="left" shrinkToFit="0" vertical="center" wrapText="1"/>
    </xf>
    <xf borderId="1" fillId="0" fontId="18" numFmtId="175" xfId="0" applyAlignment="1" applyBorder="1" applyFont="1" applyNumberFormat="1">
      <alignment horizontal="center" readingOrder="0" shrinkToFit="0" vertical="center" wrapText="0"/>
    </xf>
    <xf borderId="1" fillId="0" fontId="19" numFmtId="0" xfId="0" applyAlignment="1" applyBorder="1" applyFont="1">
      <alignment horizontal="left" shrinkToFit="0" vertical="center" wrapText="1"/>
    </xf>
    <xf borderId="1" fillId="0" fontId="6" numFmtId="0" xfId="0" applyAlignment="1" applyBorder="1" applyFont="1">
      <alignment shrinkToFit="0" vertical="center" wrapText="1"/>
    </xf>
    <xf borderId="1" fillId="0" fontId="2" numFmtId="0" xfId="0" applyAlignment="1" applyBorder="1" applyFont="1">
      <alignment horizontal="left" shrinkToFit="0" vertical="center" wrapText="1"/>
    </xf>
    <xf borderId="1" fillId="0" fontId="18" numFmtId="0" xfId="0" applyAlignment="1" applyBorder="1" applyFont="1">
      <alignment shrinkToFit="0" vertical="center" wrapText="0"/>
    </xf>
    <xf borderId="0" fillId="24" fontId="18" numFmtId="0" xfId="0" applyAlignment="1" applyFont="1">
      <alignment horizontal="center" shrinkToFit="0" vertical="center" wrapText="0"/>
    </xf>
    <xf borderId="0" fillId="24" fontId="18" numFmtId="49" xfId="0" applyAlignment="1" applyFont="1" applyNumberFormat="1">
      <alignment horizontal="center" shrinkToFit="0" vertical="center" wrapText="0"/>
    </xf>
    <xf borderId="0" fillId="24" fontId="18" numFmtId="49" xfId="0" applyAlignment="1" applyFont="1" applyNumberFormat="1">
      <alignment horizontal="center" shrinkToFit="0" vertical="center" wrapText="0"/>
    </xf>
    <xf borderId="1" fillId="24" fontId="18" numFmtId="165" xfId="0" applyAlignment="1" applyBorder="1" applyFont="1" applyNumberFormat="1">
      <alignment horizontal="center" readingOrder="0" shrinkToFit="0" vertical="center" wrapText="0"/>
    </xf>
    <xf borderId="0" fillId="24" fontId="18" numFmtId="167" xfId="0" applyAlignment="1" applyFont="1" applyNumberFormat="1">
      <alignment horizontal="center" shrinkToFit="0" vertical="center" wrapText="0"/>
    </xf>
    <xf borderId="0" fillId="24" fontId="18" numFmtId="0" xfId="0" applyAlignment="1" applyFont="1">
      <alignment horizontal="center" shrinkToFit="0" vertical="center" wrapText="1"/>
    </xf>
    <xf borderId="0" fillId="24" fontId="21" numFmtId="0" xfId="0" applyAlignment="1" applyFont="1">
      <alignment horizontal="left" shrinkToFit="0" vertical="center" wrapText="1"/>
    </xf>
    <xf borderId="0" fillId="24" fontId="21" numFmtId="0" xfId="0" applyAlignment="1" applyFont="1">
      <alignment horizontal="center" shrinkToFit="0" vertical="center" wrapText="1"/>
    </xf>
    <xf borderId="0" fillId="24" fontId="18" numFmtId="0" xfId="0" applyAlignment="1" applyFont="1">
      <alignment horizontal="left" shrinkToFit="0" vertical="center" wrapText="1"/>
    </xf>
    <xf borderId="1" fillId="24" fontId="18" numFmtId="0" xfId="0" applyAlignment="1" applyBorder="1" applyFont="1">
      <alignment horizontal="center" shrinkToFit="0" vertical="center" wrapText="0"/>
    </xf>
    <xf borderId="0" fillId="19" fontId="18" numFmtId="0" xfId="0" applyAlignment="1" applyFont="1">
      <alignment horizontal="center" shrinkToFit="0" vertical="center" wrapText="0"/>
    </xf>
    <xf borderId="5" fillId="2" fontId="17" numFmtId="0" xfId="0" applyAlignment="1" applyBorder="1" applyFont="1">
      <alignment horizontal="center" readingOrder="0" shrinkToFit="0" vertical="center" wrapText="0"/>
    </xf>
    <xf borderId="1" fillId="2" fontId="18" numFmtId="165" xfId="0" applyAlignment="1" applyBorder="1" applyFont="1" applyNumberFormat="1">
      <alignment horizontal="center" readingOrder="0" shrinkToFit="0" vertical="center" wrapText="0"/>
    </xf>
    <xf borderId="6" fillId="2" fontId="23" numFmtId="0" xfId="0" applyAlignment="1" applyBorder="1" applyFont="1">
      <alignment horizontal="center" readingOrder="0" shrinkToFit="0" vertical="center" wrapText="0"/>
    </xf>
    <xf borderId="6" fillId="2" fontId="23" numFmtId="0" xfId="0" applyAlignment="1" applyBorder="1" applyFont="1">
      <alignment horizontal="center" readingOrder="0" shrinkToFit="0" vertical="center" wrapText="1"/>
    </xf>
    <xf borderId="6" fillId="2" fontId="30" numFmtId="0" xfId="0" applyAlignment="1" applyBorder="1" applyFont="1">
      <alignment horizontal="left" readingOrder="0" shrinkToFit="0" vertical="center" wrapText="1"/>
    </xf>
    <xf borderId="6" fillId="2" fontId="30" numFmtId="0" xfId="0" applyAlignment="1" applyBorder="1" applyFont="1">
      <alignment horizontal="center" readingOrder="0" shrinkToFit="0" vertical="center" wrapText="1"/>
    </xf>
    <xf borderId="6" fillId="2" fontId="23" numFmtId="0" xfId="0" applyAlignment="1" applyBorder="1" applyFont="1">
      <alignment horizontal="left" readingOrder="0" shrinkToFit="0" vertical="center" wrapText="1"/>
    </xf>
    <xf borderId="1" fillId="2" fontId="23" numFmtId="0" xfId="0" applyAlignment="1" applyBorder="1" applyFont="1">
      <alignment horizontal="center" readingOrder="0" shrinkToFit="0" vertical="center" wrapText="0"/>
    </xf>
    <xf borderId="1" fillId="25" fontId="18" numFmtId="0" xfId="0" applyAlignment="1" applyBorder="1" applyFont="1">
      <alignment horizontal="center" readingOrder="0" shrinkToFit="0" vertical="center" wrapText="0"/>
    </xf>
    <xf borderId="1" fillId="25" fontId="18" numFmtId="49" xfId="0" applyAlignment="1" applyBorder="1" applyFont="1" applyNumberFormat="1">
      <alignment horizontal="center" readingOrder="0" vertical="center"/>
    </xf>
    <xf borderId="1" fillId="25" fontId="21" numFmtId="0" xfId="0" applyAlignment="1" applyBorder="1" applyFont="1">
      <alignment horizontal="left" readingOrder="0" shrinkToFit="0" vertical="center" wrapText="1"/>
    </xf>
    <xf borderId="1" fillId="25" fontId="21" numFmtId="0" xfId="0" applyAlignment="1" applyBorder="1" applyFont="1">
      <alignment horizontal="center" readingOrder="0" shrinkToFit="0" vertical="center" wrapText="1"/>
    </xf>
    <xf borderId="1" fillId="25" fontId="18" numFmtId="0" xfId="0" applyAlignment="1" applyBorder="1" applyFont="1">
      <alignment horizontal="left" shrinkToFit="0" vertical="center" wrapText="1"/>
    </xf>
    <xf borderId="1" fillId="25" fontId="22" numFmtId="0" xfId="0" applyAlignment="1" applyBorder="1" applyFont="1">
      <alignment horizontal="left" shrinkToFit="0" vertical="center" wrapText="1"/>
    </xf>
    <xf borderId="1" fillId="25" fontId="19" numFmtId="0" xfId="0" applyAlignment="1" applyBorder="1" applyFont="1">
      <alignment horizontal="left" shrinkToFit="0" vertical="center" wrapText="1"/>
    </xf>
    <xf borderId="1" fillId="25" fontId="18" numFmtId="0" xfId="0" applyAlignment="1" applyBorder="1" applyFont="1">
      <alignment horizontal="center" vertical="center"/>
    </xf>
    <xf borderId="1" fillId="25" fontId="18" numFmtId="0" xfId="0" applyAlignment="1" applyBorder="1" applyFont="1">
      <alignment vertical="center"/>
    </xf>
    <xf borderId="1" fillId="0" fontId="2" numFmtId="0" xfId="0" applyAlignment="1" applyBorder="1" applyFont="1">
      <alignment horizontal="left"/>
    </xf>
    <xf borderId="1" fillId="0" fontId="6" numFmtId="0" xfId="0" applyAlignment="1" applyBorder="1" applyFont="1">
      <alignment vertical="bottom"/>
    </xf>
    <xf borderId="1" fillId="0" fontId="2" numFmtId="0" xfId="0" applyAlignment="1" applyBorder="1" applyFont="1">
      <alignment readingOrder="0"/>
    </xf>
    <xf borderId="0" fillId="24" fontId="18" numFmtId="165" xfId="0" applyAlignment="1" applyFont="1" applyNumberFormat="1">
      <alignment horizontal="center" shrinkToFit="0" vertical="center" wrapText="0"/>
    </xf>
    <xf borderId="5" fillId="4" fontId="17" numFmtId="0" xfId="0" applyAlignment="1" applyBorder="1" applyFont="1">
      <alignment horizontal="center" readingOrder="0" shrinkToFit="0" vertical="center" wrapText="0"/>
    </xf>
    <xf borderId="6" fillId="4" fontId="23" numFmtId="165" xfId="0" applyAlignment="1" applyBorder="1" applyFont="1" applyNumberFormat="1">
      <alignment horizontal="center" readingOrder="0" shrinkToFit="0" vertical="center" wrapText="0"/>
    </xf>
    <xf borderId="6" fillId="4" fontId="23" numFmtId="0" xfId="0" applyAlignment="1" applyBorder="1" applyFont="1">
      <alignment horizontal="center" readingOrder="0" shrinkToFit="0" vertical="center" wrapText="0"/>
    </xf>
    <xf borderId="6" fillId="4" fontId="23" numFmtId="0" xfId="0" applyAlignment="1" applyBorder="1" applyFont="1">
      <alignment horizontal="center" readingOrder="0" shrinkToFit="0" vertical="center" wrapText="1"/>
    </xf>
    <xf borderId="6" fillId="4" fontId="30" numFmtId="0" xfId="0" applyAlignment="1" applyBorder="1" applyFont="1">
      <alignment horizontal="left" readingOrder="0" shrinkToFit="0" vertical="center" wrapText="1"/>
    </xf>
    <xf borderId="6" fillId="4" fontId="30" numFmtId="0" xfId="0" applyAlignment="1" applyBorder="1" applyFont="1">
      <alignment horizontal="center" readingOrder="0" shrinkToFit="0" vertical="center" wrapText="1"/>
    </xf>
    <xf borderId="6" fillId="4" fontId="23" numFmtId="0" xfId="0" applyAlignment="1" applyBorder="1" applyFont="1">
      <alignment horizontal="left" readingOrder="0" shrinkToFit="0" vertical="center" wrapText="1"/>
    </xf>
    <xf borderId="1" fillId="4" fontId="23" numFmtId="0" xfId="0" applyAlignment="1" applyBorder="1" applyFont="1">
      <alignment horizontal="center" readingOrder="0" shrinkToFit="0" vertical="center" wrapText="0"/>
    </xf>
    <xf borderId="5" fillId="26" fontId="18" numFmtId="0" xfId="0" applyAlignment="1" applyBorder="1" applyFont="1">
      <alignment horizontal="center" readingOrder="0" vertical="center"/>
    </xf>
    <xf borderId="1" fillId="4" fontId="24" numFmtId="0" xfId="0" applyAlignment="1" applyBorder="1" applyFont="1">
      <alignment horizontal="center" readingOrder="0"/>
    </xf>
    <xf borderId="1" fillId="4" fontId="18" numFmtId="0" xfId="0" applyAlignment="1" applyBorder="1" applyFont="1">
      <alignment horizontal="center" shrinkToFit="0" vertical="center" wrapText="0"/>
    </xf>
    <xf borderId="5" fillId="4" fontId="18" numFmtId="49" xfId="0" applyAlignment="1" applyBorder="1" applyFont="1" applyNumberFormat="1">
      <alignment horizontal="center" readingOrder="0" vertical="center"/>
    </xf>
    <xf borderId="1" fillId="4" fontId="18" numFmtId="0" xfId="0" applyAlignment="1" applyBorder="1" applyFont="1">
      <alignment horizontal="center" readingOrder="0"/>
    </xf>
    <xf borderId="1" fillId="4" fontId="21" numFmtId="0" xfId="0" applyAlignment="1" applyBorder="1" applyFont="1">
      <alignment horizontal="center" shrinkToFit="0" vertical="center" wrapText="1"/>
    </xf>
    <xf borderId="1" fillId="4" fontId="6" numFmtId="0" xfId="0" applyAlignment="1" applyBorder="1" applyFont="1">
      <alignment readingOrder="0" shrinkToFit="0" vertical="bottom" wrapText="1"/>
    </xf>
    <xf borderId="1" fillId="4" fontId="2" numFmtId="0" xfId="0" applyAlignment="1" applyBorder="1" applyFont="1">
      <alignment horizontal="left" readingOrder="0" shrinkToFit="0" wrapText="1"/>
    </xf>
    <xf borderId="1" fillId="4" fontId="18" numFmtId="0" xfId="0" applyAlignment="1" applyBorder="1" applyFont="1">
      <alignment readingOrder="0" shrinkToFit="0" vertical="center" wrapText="0"/>
    </xf>
    <xf borderId="0" fillId="4" fontId="18" numFmtId="0" xfId="0" applyAlignment="1" applyFont="1">
      <alignment horizontal="center" shrinkToFit="0" vertical="center" wrapText="0"/>
    </xf>
    <xf borderId="1" fillId="26" fontId="18" numFmtId="0" xfId="0" applyAlignment="1" applyBorder="1" applyFont="1">
      <alignment horizontal="center" readingOrder="0" shrinkToFit="0" vertical="center" wrapText="0"/>
    </xf>
    <xf borderId="1" fillId="4" fontId="19" numFmtId="0" xfId="0" applyAlignment="1" applyBorder="1" applyFont="1">
      <alignment horizontal="left" readingOrder="0" shrinkToFit="0" vertical="center" wrapText="1"/>
    </xf>
    <xf borderId="1" fillId="4" fontId="22" numFmtId="0" xfId="0" applyAlignment="1" applyBorder="1" applyFont="1">
      <alignment horizontal="left" readingOrder="0" shrinkToFit="0" vertical="center" wrapText="1"/>
    </xf>
    <xf borderId="1" fillId="4" fontId="18" numFmtId="49" xfId="0" applyAlignment="1" applyBorder="1" applyFont="1" applyNumberFormat="1">
      <alignment horizontal="center" readingOrder="0" vertical="center"/>
    </xf>
    <xf borderId="1" fillId="4" fontId="18" numFmtId="0" xfId="0" applyAlignment="1" applyBorder="1" applyFont="1">
      <alignment horizontal="left" shrinkToFit="0" vertical="center" wrapText="1"/>
    </xf>
    <xf borderId="5" fillId="26" fontId="18" numFmtId="0" xfId="0" applyAlignment="1" applyBorder="1" applyFont="1">
      <alignment horizontal="center" readingOrder="0" shrinkToFit="0" vertical="center" wrapText="0"/>
    </xf>
    <xf borderId="8" fillId="4" fontId="18" numFmtId="0" xfId="0" applyAlignment="1" applyBorder="1" applyFont="1">
      <alignment horizontal="left" readingOrder="0" shrinkToFit="0" vertical="center" wrapText="1"/>
    </xf>
    <xf borderId="1" fillId="4" fontId="22" numFmtId="0" xfId="0" applyAlignment="1" applyBorder="1" applyFont="1">
      <alignment horizontal="left" shrinkToFit="0" vertical="center" wrapText="1"/>
    </xf>
    <xf borderId="0" fillId="4" fontId="18" numFmtId="0" xfId="0" applyAlignment="1" applyFont="1">
      <alignment horizontal="left" shrinkToFit="0" vertical="center" wrapText="1"/>
    </xf>
    <xf borderId="1" fillId="0" fontId="15" numFmtId="176" xfId="0" applyAlignment="1" applyBorder="1" applyFont="1" applyNumberFormat="1">
      <alignment horizontal="center" readingOrder="0" shrinkToFit="0" vertical="center" wrapText="0"/>
    </xf>
    <xf borderId="1" fillId="19" fontId="15" numFmtId="166" xfId="0" applyAlignment="1" applyBorder="1" applyFont="1" applyNumberFormat="1">
      <alignment horizontal="center" readingOrder="0" shrinkToFit="0" vertical="center" wrapText="0"/>
    </xf>
    <xf borderId="1" fillId="19" fontId="31" numFmtId="0" xfId="0" applyAlignment="1" applyBorder="1" applyFont="1">
      <alignment horizontal="center" shrinkToFit="0" vertical="center" wrapText="0"/>
    </xf>
    <xf borderId="1" fillId="19" fontId="7" numFmtId="0" xfId="0" applyAlignment="1" applyBorder="1" applyFont="1">
      <alignment horizontal="center" readingOrder="0" shrinkToFit="0" vertical="center" wrapText="0"/>
    </xf>
    <xf borderId="0" fillId="19" fontId="31" numFmtId="0" xfId="0" applyAlignment="1" applyFont="1">
      <alignment horizontal="center" shrinkToFit="0" vertical="center" wrapText="0"/>
    </xf>
    <xf borderId="1" fillId="17" fontId="0" numFmtId="167" xfId="0" applyAlignment="1" applyBorder="1" applyFont="1" applyNumberFormat="1">
      <alignment vertical="bottom"/>
    </xf>
    <xf borderId="1" fillId="17" fontId="0" numFmtId="0" xfId="0" applyAlignment="1" applyBorder="1" applyFont="1">
      <alignment vertical="bottom"/>
    </xf>
    <xf borderId="1" fillId="17" fontId="21" numFmtId="0" xfId="0" applyAlignment="1" applyBorder="1" applyFont="1">
      <alignment horizontal="left" shrinkToFit="0" vertical="bottom" wrapText="1"/>
    </xf>
    <xf borderId="1" fillId="17" fontId="0" numFmtId="0" xfId="0" applyAlignment="1" applyBorder="1" applyFont="1">
      <alignment shrinkToFit="0" vertical="bottom" wrapText="1"/>
    </xf>
    <xf borderId="1" fillId="17" fontId="0" numFmtId="0" xfId="0" applyAlignment="1" applyBorder="1" applyFont="1">
      <alignment horizontal="center" shrinkToFit="0" vertical="center" wrapText="0"/>
    </xf>
    <xf borderId="1" fillId="17" fontId="18" numFmtId="0" xfId="0" applyAlignment="1" applyBorder="1" applyFont="1">
      <alignment horizontal="left" shrinkToFit="0" vertical="center" wrapText="0"/>
    </xf>
    <xf borderId="1" fillId="17" fontId="18" numFmtId="0" xfId="0" applyAlignment="1" applyBorder="1" applyFont="1">
      <alignment vertical="center"/>
    </xf>
    <xf borderId="0" fillId="19" fontId="0" numFmtId="0" xfId="0" applyAlignment="1" applyFont="1">
      <alignment vertical="bottom"/>
    </xf>
    <xf borderId="0" fillId="19" fontId="0" numFmtId="0" xfId="0" applyAlignment="1" applyFont="1">
      <alignment shrinkToFit="0" vertical="bottom" wrapText="0"/>
    </xf>
    <xf borderId="1" fillId="0" fontId="18" numFmtId="166" xfId="0" applyAlignment="1" applyBorder="1" applyFont="1" applyNumberFormat="1">
      <alignment horizontal="center" readingOrder="0" shrinkToFit="0" vertical="center" wrapText="0"/>
    </xf>
    <xf borderId="1" fillId="0" fontId="24" numFmtId="0" xfId="0" applyAlignment="1" applyBorder="1" applyFont="1">
      <alignment horizontal="center" readingOrder="0" shrinkToFit="0" vertical="center" wrapText="0"/>
    </xf>
    <xf borderId="0" fillId="0" fontId="2" numFmtId="0" xfId="0" applyAlignment="1" applyFont="1">
      <alignment shrinkToFit="0" vertical="center" wrapText="0"/>
    </xf>
    <xf borderId="1" fillId="0" fontId="24" numFmtId="0" xfId="0" applyAlignment="1" applyBorder="1" applyFont="1">
      <alignment horizontal="center" shrinkToFit="0" vertical="center" wrapText="0"/>
    </xf>
    <xf borderId="1" fillId="0" fontId="28" numFmtId="0" xfId="0" applyAlignment="1" applyBorder="1" applyFont="1">
      <alignment horizontal="center" readingOrder="0" shrinkToFit="0" vertical="center" wrapText="0"/>
    </xf>
    <xf borderId="0" fillId="0" fontId="19" numFmtId="0" xfId="0" applyAlignment="1" applyFont="1">
      <alignment shrinkToFit="0" vertical="center" wrapText="0"/>
    </xf>
    <xf borderId="1" fillId="0" fontId="19" numFmtId="0" xfId="0" applyAlignment="1" applyBorder="1" applyFont="1">
      <alignment horizontal="center" readingOrder="0" shrinkToFit="0" vertical="center" wrapText="0"/>
    </xf>
    <xf borderId="1" fillId="0" fontId="19" numFmtId="167" xfId="0" applyAlignment="1" applyBorder="1" applyFont="1" applyNumberFormat="1">
      <alignment horizontal="center" readingOrder="0" shrinkToFit="0" vertical="center" wrapText="0"/>
    </xf>
    <xf borderId="1" fillId="0" fontId="24" numFmtId="0" xfId="0" applyAlignment="1" applyBorder="1" applyFont="1">
      <alignment horizontal="center" shrinkToFit="0" vertical="center" wrapText="0"/>
    </xf>
    <xf borderId="1" fillId="0" fontId="6" numFmtId="0" xfId="0" applyAlignment="1" applyBorder="1" applyFont="1">
      <alignment horizontal="center" shrinkToFit="0" vertical="center" wrapText="0"/>
    </xf>
    <xf borderId="1" fillId="0" fontId="2" numFmtId="0" xfId="0" applyAlignment="1" applyBorder="1" applyFont="1">
      <alignment horizontal="left" shrinkToFit="0" wrapText="1"/>
    </xf>
    <xf borderId="1" fillId="0" fontId="18" numFmtId="177" xfId="0" applyAlignment="1" applyBorder="1" applyFont="1" applyNumberFormat="1">
      <alignment horizontal="center" readingOrder="0" shrinkToFit="0" vertical="center" wrapText="0"/>
    </xf>
    <xf borderId="1" fillId="0" fontId="32" numFmtId="0" xfId="0" applyAlignment="1" applyBorder="1" applyFont="1">
      <alignment horizontal="center" shrinkToFit="0" vertical="center" wrapText="0"/>
    </xf>
    <xf borderId="1" fillId="0" fontId="19" numFmtId="0" xfId="0" applyAlignment="1" applyBorder="1" applyFont="1">
      <alignment horizontal="left" shrinkToFit="0" vertical="center" wrapText="1"/>
    </xf>
    <xf borderId="0" fillId="0" fontId="22" numFmtId="0" xfId="0" applyAlignment="1" applyFont="1">
      <alignment shrinkToFit="0" vertical="center" wrapText="0"/>
    </xf>
    <xf borderId="1" fillId="5" fontId="18" numFmtId="0" xfId="0" applyAlignment="1" applyBorder="1" applyFont="1">
      <alignment horizontal="center" readingOrder="0" shrinkToFit="0" vertical="center" wrapText="0"/>
    </xf>
    <xf borderId="1" fillId="5" fontId="18" numFmtId="0" xfId="0" applyAlignment="1" applyBorder="1" applyFont="1">
      <alignment horizontal="center" shrinkToFit="0" vertical="center" wrapText="0"/>
    </xf>
    <xf borderId="1" fillId="5" fontId="18" numFmtId="49" xfId="0" applyAlignment="1" applyBorder="1" applyFont="1" applyNumberFormat="1">
      <alignment horizontal="center" readingOrder="0" shrinkToFit="0" vertical="center" wrapText="0"/>
    </xf>
    <xf borderId="1" fillId="5" fontId="18" numFmtId="166" xfId="0" applyAlignment="1" applyBorder="1" applyFont="1" applyNumberFormat="1">
      <alignment horizontal="center" readingOrder="0" shrinkToFit="0" vertical="center" wrapText="0"/>
    </xf>
    <xf borderId="1" fillId="5" fontId="19" numFmtId="0" xfId="0" applyAlignment="1" applyBorder="1" applyFont="1">
      <alignment horizontal="center" readingOrder="0" shrinkToFit="0" vertical="center" wrapText="0"/>
    </xf>
    <xf borderId="1" fillId="5" fontId="19" numFmtId="167" xfId="0" applyAlignment="1" applyBorder="1" applyFont="1" applyNumberFormat="1">
      <alignment horizontal="center" readingOrder="0" shrinkToFit="0" vertical="center" wrapText="0"/>
    </xf>
    <xf borderId="1" fillId="5" fontId="21" numFmtId="0" xfId="0" applyAlignment="1" applyBorder="1" applyFont="1">
      <alignment horizontal="left" readingOrder="0" shrinkToFit="0" vertical="center" wrapText="1"/>
    </xf>
    <xf borderId="1" fillId="5" fontId="18" numFmtId="0" xfId="0" applyAlignment="1" applyBorder="1" applyFont="1">
      <alignment horizontal="left" shrinkToFit="0" vertical="center" wrapText="1"/>
    </xf>
    <xf borderId="0" fillId="5" fontId="19" numFmtId="0" xfId="0" applyAlignment="1" applyFont="1">
      <alignment shrinkToFit="0" vertical="center" wrapText="0"/>
    </xf>
    <xf borderId="0" fillId="5" fontId="22" numFmtId="0" xfId="0" applyAlignment="1" applyFont="1">
      <alignment shrinkToFit="0" vertical="center" wrapText="0"/>
    </xf>
    <xf borderId="1" fillId="19" fontId="18" numFmtId="176" xfId="0" applyAlignment="1" applyBorder="1" applyFont="1" applyNumberFormat="1">
      <alignment horizontal="center" readingOrder="0" shrinkToFit="0" vertical="center" wrapText="0"/>
    </xf>
    <xf borderId="1" fillId="19" fontId="18" numFmtId="166" xfId="0" applyAlignment="1" applyBorder="1" applyFont="1" applyNumberFormat="1">
      <alignment horizontal="center" readingOrder="0" shrinkToFit="0" vertical="center" wrapText="0"/>
    </xf>
    <xf borderId="1" fillId="19" fontId="19" numFmtId="0" xfId="0" applyAlignment="1" applyBorder="1" applyFont="1">
      <alignment horizontal="center" readingOrder="0" shrinkToFit="0" vertical="center" wrapText="0"/>
    </xf>
    <xf borderId="1" fillId="19" fontId="19" numFmtId="167" xfId="0" applyAlignment="1" applyBorder="1" applyFont="1" applyNumberFormat="1">
      <alignment horizontal="center" readingOrder="0" shrinkToFit="0" vertical="center" wrapText="0"/>
    </xf>
    <xf borderId="1" fillId="19" fontId="19" numFmtId="173" xfId="0" applyAlignment="1" applyBorder="1" applyFont="1" applyNumberFormat="1">
      <alignment horizontal="center" readingOrder="0" shrinkToFit="0" vertical="center" wrapText="0"/>
    </xf>
    <xf borderId="1" fillId="19" fontId="19" numFmtId="0" xfId="0" applyAlignment="1" applyBorder="1" applyFont="1">
      <alignment shrinkToFit="0" vertical="center" wrapText="0"/>
    </xf>
    <xf borderId="1" fillId="19" fontId="24" numFmtId="0" xfId="0" applyAlignment="1" applyBorder="1" applyFont="1">
      <alignment horizontal="center" shrinkToFit="0" vertical="center" wrapText="0"/>
    </xf>
    <xf borderId="1" fillId="19" fontId="22" numFmtId="0" xfId="0" applyAlignment="1" applyBorder="1" applyFont="1">
      <alignment shrinkToFit="0" vertical="center" wrapText="0"/>
    </xf>
    <xf borderId="0" fillId="19" fontId="22" numFmtId="0" xfId="0" applyAlignment="1" applyFont="1">
      <alignment shrinkToFit="0" vertical="center" wrapText="0"/>
    </xf>
    <xf borderId="1" fillId="0" fontId="19" numFmtId="0" xfId="0" applyAlignment="1" applyBorder="1" applyFont="1">
      <alignment shrinkToFit="0" vertical="center" wrapText="0"/>
    </xf>
    <xf borderId="1" fillId="0" fontId="22" numFmtId="0" xfId="0" applyAlignment="1" applyBorder="1" applyFont="1">
      <alignment shrinkToFit="0" vertical="center" wrapText="0"/>
    </xf>
    <xf borderId="1" fillId="0" fontId="18" numFmtId="176" xfId="0" applyAlignment="1" applyBorder="1" applyFont="1" applyNumberFormat="1">
      <alignment horizontal="center" readingOrder="0" shrinkToFit="0" vertical="center" wrapText="0"/>
    </xf>
    <xf borderId="1" fillId="0" fontId="19" numFmtId="173" xfId="0" applyAlignment="1" applyBorder="1" applyFont="1" applyNumberFormat="1">
      <alignment horizontal="center" readingOrder="0" shrinkToFit="0" vertical="center" wrapText="0"/>
    </xf>
    <xf borderId="1" fillId="0" fontId="18" numFmtId="0" xfId="0" applyAlignment="1" applyBorder="1" applyFont="1">
      <alignment horizontal="left" shrinkToFit="0" vertical="center" wrapText="0"/>
    </xf>
    <xf borderId="1" fillId="0" fontId="2" numFmtId="0" xfId="0" applyAlignment="1" applyBorder="1" applyFont="1">
      <alignment shrinkToFit="0" vertical="center" wrapText="0"/>
    </xf>
    <xf borderId="1" fillId="0" fontId="33" numFmtId="0" xfId="0" applyAlignment="1" applyBorder="1" applyFont="1">
      <alignment horizontal="center" readingOrder="0" shrinkToFit="0" vertical="center" wrapText="0"/>
    </xf>
    <xf borderId="1" fillId="17" fontId="18" numFmtId="0" xfId="0" applyAlignment="1" applyBorder="1" applyFont="1">
      <alignment horizontal="left" shrinkToFit="0" vertical="center" wrapText="1"/>
    </xf>
    <xf borderId="1" fillId="5" fontId="18" numFmtId="176" xfId="0" applyAlignment="1" applyBorder="1" applyFont="1" applyNumberFormat="1">
      <alignment horizontal="center" readingOrder="0" shrinkToFit="0" vertical="center" wrapText="0"/>
    </xf>
    <xf borderId="1" fillId="5" fontId="18" numFmtId="167" xfId="0" applyAlignment="1" applyBorder="1" applyFont="1" applyNumberFormat="1">
      <alignment horizontal="center" readingOrder="0" shrinkToFit="0" vertical="center" wrapText="0"/>
    </xf>
    <xf borderId="1" fillId="5" fontId="18" numFmtId="0" xfId="0" applyAlignment="1" applyBorder="1" applyFont="1">
      <alignment horizontal="center" shrinkToFit="0" vertical="center" wrapText="1"/>
    </xf>
    <xf borderId="1" fillId="5" fontId="24" numFmtId="0" xfId="0" applyAlignment="1" applyBorder="1" applyFont="1">
      <alignment horizontal="center" shrinkToFit="0" vertical="center" wrapText="0"/>
    </xf>
    <xf borderId="0" fillId="5" fontId="2" numFmtId="0" xfId="0" applyAlignment="1" applyFont="1">
      <alignment shrinkToFit="0" vertical="center" wrapText="0"/>
    </xf>
    <xf borderId="1" fillId="0" fontId="18" numFmtId="173" xfId="0" applyAlignment="1" applyBorder="1" applyFont="1" applyNumberFormat="1">
      <alignment horizontal="center" readingOrder="0" shrinkToFit="0" vertical="center" wrapText="0"/>
    </xf>
    <xf borderId="1" fillId="19" fontId="17" numFmtId="0" xfId="0" applyAlignment="1" applyBorder="1" applyFont="1">
      <alignment horizontal="center" readingOrder="0" shrinkToFit="0" vertical="center" wrapText="0"/>
    </xf>
    <xf borderId="1" fillId="19" fontId="21" numFmtId="0" xfId="0" applyAlignment="1" applyBorder="1" applyFont="1">
      <alignment horizontal="center" readingOrder="0" shrinkToFit="0" vertical="center" wrapText="0"/>
    </xf>
    <xf borderId="1" fillId="19" fontId="23" numFmtId="0" xfId="0" applyAlignment="1" applyBorder="1" applyFont="1">
      <alignment horizontal="left" readingOrder="0" shrinkToFit="0" vertical="center" wrapText="0"/>
    </xf>
    <xf borderId="1" fillId="19" fontId="23" numFmtId="0" xfId="0" applyAlignment="1" applyBorder="1" applyFont="1">
      <alignment horizontal="center" readingOrder="0" shrinkToFit="0" vertical="center" wrapText="0"/>
    </xf>
    <xf borderId="1" fillId="19" fontId="17" numFmtId="0" xfId="0" applyAlignment="1" applyBorder="1" applyFont="1">
      <alignment horizontal="left" readingOrder="0" shrinkToFit="0" vertical="center" wrapText="1"/>
    </xf>
    <xf borderId="1" fillId="19" fontId="2" numFmtId="0" xfId="0" applyAlignment="1" applyBorder="1" applyFont="1">
      <alignment shrinkToFit="0" vertical="center" wrapText="0"/>
    </xf>
    <xf borderId="0" fillId="19" fontId="2" numFmtId="0" xfId="0" applyAlignment="1" applyFont="1">
      <alignment shrinkToFit="0" vertical="center" wrapText="0"/>
    </xf>
    <xf borderId="1" fillId="19" fontId="17" numFmtId="0" xfId="0" applyAlignment="1" applyBorder="1" applyFont="1">
      <alignment horizontal="center" readingOrder="0" shrinkToFit="0" vertical="center" wrapText="1"/>
    </xf>
    <xf borderId="1" fillId="19" fontId="18" numFmtId="0" xfId="0" applyAlignment="1" applyBorder="1" applyFont="1">
      <alignment horizontal="center" shrinkToFit="0" vertical="center" wrapText="1"/>
    </xf>
    <xf borderId="1" fillId="19" fontId="28" numFmtId="0" xfId="0" applyAlignment="1" applyBorder="1" applyFont="1">
      <alignment horizontal="center" readingOrder="0" shrinkToFit="0" vertical="center" wrapText="0"/>
    </xf>
    <xf borderId="1" fillId="19" fontId="24" numFmtId="0" xfId="0" applyAlignment="1" applyBorder="1" applyFont="1">
      <alignment horizontal="center" shrinkToFit="0" vertical="center" wrapText="0"/>
    </xf>
    <xf borderId="1" fillId="19" fontId="18" numFmtId="0" xfId="0" applyAlignment="1" applyBorder="1" applyFont="1">
      <alignment horizontal="left" shrinkToFit="0" vertical="center" wrapText="1"/>
    </xf>
    <xf borderId="1" fillId="0" fontId="6" numFmtId="0" xfId="0" applyBorder="1" applyFont="1"/>
    <xf borderId="1" fillId="0" fontId="2" numFmtId="0" xfId="0" applyAlignment="1" applyBorder="1" applyFont="1">
      <alignment horizontal="left" readingOrder="0" shrinkToFit="0" wrapText="1"/>
    </xf>
    <xf borderId="1" fillId="19" fontId="33" numFmtId="0" xfId="0" applyAlignment="1" applyBorder="1" applyFont="1">
      <alignment horizontal="center" readingOrder="0" shrinkToFit="0" vertical="center" wrapText="0"/>
    </xf>
    <xf borderId="1" fillId="0" fontId="18" numFmtId="0" xfId="0" applyAlignment="1" applyBorder="1" applyFont="1">
      <alignment horizontal="left" readingOrder="0" shrinkToFit="0" vertical="center" wrapText="0"/>
    </xf>
    <xf borderId="1" fillId="0" fontId="34" numFmtId="0" xfId="0" applyAlignment="1" applyBorder="1" applyFont="1">
      <alignment horizontal="center" shrinkToFit="0" vertical="center" wrapText="0"/>
    </xf>
    <xf borderId="1" fillId="0" fontId="19" numFmtId="178" xfId="0" applyAlignment="1" applyBorder="1" applyFont="1" applyNumberFormat="1">
      <alignment horizontal="center" readingOrder="0" vertical="center"/>
    </xf>
    <xf borderId="1" fillId="26" fontId="28" numFmtId="0" xfId="0" applyAlignment="1" applyBorder="1" applyFont="1">
      <alignment horizontal="center" readingOrder="0" shrinkToFit="0" vertical="center" wrapText="0"/>
    </xf>
    <xf borderId="1" fillId="0" fontId="19" numFmtId="174" xfId="0" applyAlignment="1" applyBorder="1" applyFont="1" applyNumberFormat="1">
      <alignment horizontal="center" readingOrder="0" shrinkToFit="0" vertical="center" wrapText="0"/>
    </xf>
    <xf borderId="1" fillId="5" fontId="19" numFmtId="173" xfId="0" applyAlignment="1" applyBorder="1" applyFont="1" applyNumberFormat="1">
      <alignment horizontal="center" readingOrder="0" shrinkToFit="0" vertical="center" wrapText="0"/>
    </xf>
    <xf borderId="1" fillId="5" fontId="19" numFmtId="0" xfId="0" applyAlignment="1" applyBorder="1" applyFont="1">
      <alignment horizontal="center" shrinkToFit="0" vertical="center" wrapText="0"/>
    </xf>
    <xf borderId="1" fillId="5" fontId="22" numFmtId="0" xfId="0" applyAlignment="1" applyBorder="1" applyFont="1">
      <alignment horizontal="center" shrinkToFit="0" vertical="center" wrapText="0"/>
    </xf>
    <xf borderId="0" fillId="5" fontId="22" numFmtId="0" xfId="0" applyAlignment="1" applyFont="1">
      <alignment horizontal="center" shrinkToFit="0" vertical="center" wrapText="0"/>
    </xf>
    <xf borderId="1" fillId="0" fontId="18" numFmtId="0" xfId="0" applyAlignment="1" applyBorder="1" applyFont="1">
      <alignment horizontal="left" readingOrder="0" shrinkToFit="0" vertical="center" wrapText="1"/>
    </xf>
    <xf borderId="1" fillId="19" fontId="19" numFmtId="0" xfId="0" applyAlignment="1" applyBorder="1" applyFont="1">
      <alignment horizontal="center" vertical="center"/>
    </xf>
    <xf borderId="1" fillId="19" fontId="18" numFmtId="176" xfId="0" applyAlignment="1" applyBorder="1" applyFont="1" applyNumberFormat="1">
      <alignment horizontal="center" shrinkToFit="0" vertical="center" wrapText="0"/>
    </xf>
    <xf borderId="1" fillId="19" fontId="18" numFmtId="166" xfId="0" applyAlignment="1" applyBorder="1" applyFont="1" applyNumberFormat="1">
      <alignment horizontal="center" shrinkToFit="0" vertical="center" wrapText="0"/>
    </xf>
    <xf borderId="1" fillId="19" fontId="19" numFmtId="167" xfId="0" applyAlignment="1" applyBorder="1" applyFont="1" applyNumberFormat="1">
      <alignment horizontal="center" shrinkToFit="0" vertical="center" wrapText="0"/>
    </xf>
    <xf borderId="1" fillId="19" fontId="19" numFmtId="0" xfId="0" applyAlignment="1" applyBorder="1" applyFont="1">
      <alignment horizontal="center" shrinkToFit="0" vertical="center" wrapText="0"/>
    </xf>
    <xf borderId="1" fillId="19" fontId="19" numFmtId="173" xfId="0" applyAlignment="1" applyBorder="1" applyFont="1" applyNumberFormat="1">
      <alignment horizontal="center" shrinkToFit="0" vertical="center" wrapText="0"/>
    </xf>
    <xf borderId="1" fillId="19" fontId="18" numFmtId="0" xfId="0" applyAlignment="1" applyBorder="1" applyFont="1">
      <alignment horizontal="center" shrinkToFit="0" vertical="center" wrapText="0"/>
    </xf>
    <xf borderId="1" fillId="19" fontId="19" numFmtId="0" xfId="0" applyAlignment="1" applyBorder="1" applyFont="1">
      <alignment horizontal="center" vertical="center"/>
    </xf>
    <xf borderId="1" fillId="19" fontId="19" numFmtId="0" xfId="0" applyAlignment="1" applyBorder="1" applyFont="1">
      <alignment horizontal="center" vertical="center"/>
    </xf>
    <xf borderId="1" fillId="19" fontId="18" numFmtId="0" xfId="0" applyAlignment="1" applyBorder="1" applyFont="1">
      <alignment horizontal="left" readingOrder="0" shrinkToFit="0" vertical="center" wrapText="1"/>
    </xf>
    <xf borderId="1" fillId="0" fontId="21" numFmtId="0" xfId="0" applyAlignment="1" applyBorder="1" applyFont="1">
      <alignment horizontal="left" shrinkToFit="0" vertical="center" wrapText="1"/>
    </xf>
    <xf borderId="1" fillId="0" fontId="14" numFmtId="0" xfId="0" applyAlignment="1" applyBorder="1" applyFont="1">
      <alignment horizontal="center" shrinkToFit="0" vertical="center" wrapText="0"/>
    </xf>
    <xf borderId="1" fillId="0" fontId="0" numFmtId="0" xfId="0" applyAlignment="1" applyBorder="1" applyFont="1">
      <alignment horizontal="center" shrinkToFit="0" vertical="center" wrapText="0"/>
    </xf>
    <xf borderId="0" fillId="0" fontId="18" numFmtId="0" xfId="0" applyAlignment="1" applyFont="1">
      <alignment shrinkToFit="0" vertical="center" wrapText="0"/>
    </xf>
    <xf borderId="1" fillId="19" fontId="18" numFmtId="0" xfId="0" applyAlignment="1" applyBorder="1" applyFont="1">
      <alignment horizontal="center" readingOrder="0" shrinkToFit="0" vertical="center" wrapText="1"/>
    </xf>
    <xf borderId="1" fillId="19" fontId="6" numFmtId="0" xfId="0" applyAlignment="1" applyBorder="1" applyFont="1">
      <alignment horizontal="center" shrinkToFit="0" vertical="center" wrapText="0"/>
    </xf>
    <xf borderId="1" fillId="19" fontId="19" numFmtId="0" xfId="0" applyAlignment="1" applyBorder="1" applyFont="1">
      <alignment horizontal="left" readingOrder="0" shrinkToFit="0" vertical="center" wrapText="1"/>
    </xf>
    <xf borderId="1" fillId="0" fontId="19" numFmtId="0" xfId="0" applyAlignment="1" applyBorder="1" applyFont="1">
      <alignment readingOrder="0" vertical="center"/>
    </xf>
    <xf borderId="0" fillId="0" fontId="19" numFmtId="0" xfId="0" applyAlignment="1" applyFont="1">
      <alignment horizontal="center" shrinkToFit="0" vertical="center" wrapText="0"/>
    </xf>
    <xf borderId="0" fillId="0" fontId="22" numFmtId="0" xfId="0" applyAlignment="1" applyFont="1">
      <alignment horizontal="center" shrinkToFit="0" vertical="center" wrapText="0"/>
    </xf>
    <xf borderId="1" fillId="5" fontId="18" numFmtId="0" xfId="0" applyAlignment="1" applyBorder="1" applyFont="1">
      <alignment horizontal="left" shrinkToFit="0" vertical="center" wrapText="0"/>
    </xf>
    <xf borderId="1" fillId="5" fontId="19" numFmtId="0" xfId="0" applyAlignment="1" applyBorder="1" applyFont="1">
      <alignment shrinkToFit="0" vertical="center" wrapText="0"/>
    </xf>
    <xf borderId="1" fillId="0" fontId="29" numFmtId="0" xfId="0" applyAlignment="1" applyBorder="1" applyFont="1">
      <alignment horizontal="center" readingOrder="0" shrinkToFit="0" vertical="center" wrapText="1"/>
    </xf>
    <xf borderId="1" fillId="0" fontId="6" numFmtId="0" xfId="0" applyBorder="1" applyFont="1"/>
    <xf borderId="0" fillId="0" fontId="6" numFmtId="0" xfId="0" applyFont="1"/>
    <xf borderId="1" fillId="4" fontId="18" numFmtId="176" xfId="0" applyAlignment="1" applyBorder="1" applyFont="1" applyNumberFormat="1">
      <alignment horizontal="center" readingOrder="0" shrinkToFit="0" vertical="center" wrapText="0"/>
    </xf>
    <xf borderId="1" fillId="4" fontId="18" numFmtId="166" xfId="0" applyAlignment="1" applyBorder="1" applyFont="1" applyNumberFormat="1">
      <alignment horizontal="center" readingOrder="0" shrinkToFit="0" vertical="center" wrapText="0"/>
    </xf>
    <xf borderId="1" fillId="4" fontId="21" numFmtId="0" xfId="0" applyAlignment="1" applyBorder="1" applyFont="1">
      <alignment horizontal="left" shrinkToFit="0" vertical="center" wrapText="1"/>
    </xf>
    <xf borderId="1" fillId="4" fontId="24" numFmtId="0" xfId="0" applyAlignment="1" applyBorder="1" applyFont="1">
      <alignment horizontal="center" shrinkToFit="0" vertical="center" wrapText="0"/>
    </xf>
    <xf borderId="0" fillId="4" fontId="2" numFmtId="0" xfId="0" applyAlignment="1" applyFont="1">
      <alignment shrinkToFit="0" vertical="center" wrapText="0"/>
    </xf>
    <xf borderId="1" fillId="19" fontId="35" numFmtId="0" xfId="0" applyAlignment="1" applyBorder="1" applyFont="1">
      <alignment horizontal="center" readingOrder="0" shrinkToFit="0" vertical="center" wrapText="0"/>
    </xf>
    <xf borderId="1" fillId="19" fontId="35" numFmtId="0" xfId="0" applyAlignment="1" applyBorder="1" applyFont="1">
      <alignment horizontal="center" readingOrder="0" shrinkToFit="0" vertical="center" wrapText="1"/>
    </xf>
    <xf borderId="1" fillId="19" fontId="35" numFmtId="0" xfId="0" applyAlignment="1" applyBorder="1" applyFont="1">
      <alignment horizontal="left" readingOrder="0" shrinkToFit="0" vertical="center" wrapText="1"/>
    </xf>
    <xf borderId="1" fillId="4" fontId="18" numFmtId="0" xfId="0" applyAlignment="1" applyBorder="1" applyFont="1">
      <alignment horizontal="left" shrinkToFit="0" vertical="center" wrapText="1"/>
    </xf>
    <xf borderId="1" fillId="19" fontId="0" numFmtId="0" xfId="0" applyAlignment="1" applyBorder="1" applyFont="1">
      <alignment horizontal="center" shrinkToFit="0" vertical="center" wrapText="0"/>
    </xf>
    <xf borderId="0" fillId="19" fontId="19" numFmtId="0" xfId="0" applyAlignment="1" applyFont="1">
      <alignment shrinkToFit="0" vertical="center" wrapText="0"/>
    </xf>
    <xf borderId="1" fillId="24" fontId="17" numFmtId="0" xfId="0" applyAlignment="1" applyBorder="1" applyFont="1">
      <alignment horizontal="center" readingOrder="0" shrinkToFit="0" vertical="center" wrapText="0"/>
    </xf>
    <xf borderId="1" fillId="24" fontId="23" numFmtId="166" xfId="0" applyAlignment="1" applyBorder="1" applyFont="1" applyNumberFormat="1">
      <alignment horizontal="center" readingOrder="0" shrinkToFit="0" vertical="center" wrapText="0"/>
    </xf>
    <xf borderId="1" fillId="24" fontId="23" numFmtId="0" xfId="0" applyAlignment="1" applyBorder="1" applyFont="1">
      <alignment horizontal="center" readingOrder="0" shrinkToFit="0" vertical="center" wrapText="0"/>
    </xf>
    <xf borderId="1" fillId="24" fontId="30" numFmtId="0" xfId="0" applyAlignment="1" applyBorder="1" applyFont="1">
      <alignment horizontal="left" readingOrder="0" shrinkToFit="0" vertical="center" wrapText="1"/>
    </xf>
    <xf borderId="1" fillId="24" fontId="17" numFmtId="0" xfId="0" applyAlignment="1" applyBorder="1" applyFont="1">
      <alignment horizontal="center" readingOrder="0" shrinkToFit="0" vertical="center" wrapText="1"/>
    </xf>
    <xf borderId="1" fillId="24" fontId="23" numFmtId="0" xfId="0" applyAlignment="1" applyBorder="1" applyFont="1">
      <alignment horizontal="left" readingOrder="0" shrinkToFit="0" vertical="center" wrapText="0"/>
    </xf>
    <xf borderId="1" fillId="24" fontId="17" numFmtId="0" xfId="0" applyAlignment="1" applyBorder="1" applyFont="1">
      <alignment horizontal="left" readingOrder="0" shrinkToFit="0" vertical="center" wrapText="1"/>
    </xf>
    <xf borderId="1" fillId="2" fontId="17" numFmtId="0" xfId="0" applyAlignment="1" applyBorder="1" applyFont="1">
      <alignment horizontal="center" readingOrder="0" shrinkToFit="0" vertical="center" wrapText="0"/>
    </xf>
    <xf borderId="1" fillId="2" fontId="30" numFmtId="0" xfId="0" applyAlignment="1" applyBorder="1" applyFont="1">
      <alignment horizontal="left" readingOrder="0" shrinkToFit="0" vertical="center" wrapText="1"/>
    </xf>
    <xf borderId="1" fillId="2" fontId="23" numFmtId="0" xfId="0" applyAlignment="1" applyBorder="1" applyFont="1">
      <alignment horizontal="left" readingOrder="0" shrinkToFit="0" vertical="center" wrapText="0"/>
    </xf>
    <xf borderId="1" fillId="6" fontId="18" numFmtId="0" xfId="0" applyAlignment="1" applyBorder="1" applyFont="1">
      <alignment horizontal="center" shrinkToFit="0" vertical="center" wrapText="0"/>
    </xf>
    <xf borderId="1" fillId="6" fontId="18" numFmtId="176" xfId="0" applyAlignment="1" applyBorder="1" applyFont="1" applyNumberFormat="1">
      <alignment horizontal="center" readingOrder="0" shrinkToFit="0" vertical="center" wrapText="0"/>
    </xf>
    <xf borderId="1" fillId="6" fontId="18" numFmtId="166" xfId="0" applyAlignment="1" applyBorder="1" applyFont="1" applyNumberFormat="1">
      <alignment horizontal="center" readingOrder="0" shrinkToFit="0" vertical="center" wrapText="0"/>
    </xf>
    <xf borderId="1" fillId="6" fontId="19" numFmtId="0" xfId="0" applyAlignment="1" applyBorder="1" applyFont="1">
      <alignment horizontal="center" readingOrder="0" shrinkToFit="0" vertical="center" wrapText="0"/>
    </xf>
    <xf borderId="1" fillId="6" fontId="19" numFmtId="167" xfId="0" applyAlignment="1" applyBorder="1" applyFont="1" applyNumberFormat="1">
      <alignment horizontal="center" readingOrder="0" shrinkToFit="0" vertical="center" wrapText="0"/>
    </xf>
    <xf borderId="1" fillId="6" fontId="18" numFmtId="0" xfId="0" applyAlignment="1" applyBorder="1" applyFont="1">
      <alignment horizontal="left" shrinkToFit="0" vertical="center" wrapText="0"/>
    </xf>
    <xf borderId="1" fillId="6" fontId="19" numFmtId="0" xfId="0" applyAlignment="1" applyBorder="1" applyFont="1">
      <alignment shrinkToFit="0" vertical="center" wrapText="0"/>
    </xf>
    <xf borderId="1" fillId="19" fontId="23" numFmtId="0" xfId="0" applyAlignment="1" applyBorder="1" applyFont="1">
      <alignment horizontal="left" readingOrder="0" shrinkToFit="0" vertical="center" wrapText="1"/>
    </xf>
    <xf borderId="6" fillId="4" fontId="17" numFmtId="0" xfId="0" applyAlignment="1" applyBorder="1" applyFont="1">
      <alignment horizontal="center" readingOrder="0" shrinkToFit="0" vertical="center" wrapText="0"/>
    </xf>
    <xf borderId="1" fillId="4" fontId="30" numFmtId="0" xfId="0" applyAlignment="1" applyBorder="1" applyFont="1">
      <alignment horizontal="left" readingOrder="0" shrinkToFit="0" vertical="center" wrapText="1"/>
    </xf>
    <xf borderId="6" fillId="4" fontId="23" numFmtId="0" xfId="0" applyAlignment="1" applyBorder="1" applyFont="1">
      <alignment horizontal="left" readingOrder="0" shrinkToFit="0" vertical="center" wrapText="0"/>
    </xf>
    <xf borderId="1" fillId="4" fontId="28" numFmtId="0" xfId="0" applyAlignment="1" applyBorder="1" applyFont="1">
      <alignment horizontal="center" readingOrder="0" shrinkToFit="0" vertical="center" wrapText="0"/>
    </xf>
    <xf borderId="8" fillId="4" fontId="24" numFmtId="0" xfId="0" applyAlignment="1" applyBorder="1" applyFont="1">
      <alignment horizontal="center" shrinkToFit="0" vertical="center" wrapText="0"/>
    </xf>
    <xf borderId="8" fillId="4" fontId="18" numFmtId="0" xfId="0" applyAlignment="1" applyBorder="1" applyFont="1">
      <alignment horizontal="left" shrinkToFit="0" vertical="center" wrapText="1"/>
    </xf>
    <xf borderId="1" fillId="4" fontId="19" numFmtId="0" xfId="0" applyAlignment="1" applyBorder="1" applyFont="1">
      <alignment horizontal="center" readingOrder="0" shrinkToFit="0" vertical="center" wrapText="0"/>
    </xf>
    <xf borderId="1" fillId="4" fontId="19" numFmtId="167" xfId="0" applyAlignment="1" applyBorder="1" applyFont="1" applyNumberFormat="1">
      <alignment horizontal="center" readingOrder="0" shrinkToFit="0" vertical="center" wrapText="0"/>
    </xf>
    <xf borderId="0" fillId="4" fontId="22" numFmtId="0" xfId="0" applyAlignment="1" applyFont="1">
      <alignment shrinkToFit="0" vertical="center" wrapText="0"/>
    </xf>
    <xf borderId="1" fillId="4" fontId="24" numFmtId="0" xfId="0" applyAlignment="1" applyBorder="1" applyFont="1">
      <alignment horizontal="center" readingOrder="0" shrinkToFit="0" vertical="center" wrapText="0"/>
    </xf>
    <xf borderId="0" fillId="4" fontId="19" numFmtId="0" xfId="0" applyAlignment="1" applyFont="1">
      <alignment shrinkToFit="0" vertical="center" wrapText="0"/>
    </xf>
    <xf borderId="1" fillId="4" fontId="18" numFmtId="0" xfId="0" applyAlignment="1" applyBorder="1" applyFont="1">
      <alignment horizontal="center" shrinkToFit="0" vertical="center" wrapText="0"/>
    </xf>
    <xf borderId="1" fillId="4" fontId="33" numFmtId="0" xfId="0" applyAlignment="1" applyBorder="1" applyFont="1">
      <alignment horizontal="center" readingOrder="0" shrinkToFit="0" vertical="center" wrapText="0"/>
    </xf>
    <xf borderId="1" fillId="4" fontId="19" numFmtId="173" xfId="0" applyAlignment="1" applyBorder="1" applyFont="1" applyNumberFormat="1">
      <alignment horizontal="center" readingOrder="0" shrinkToFit="0" vertical="center" wrapText="0"/>
    </xf>
    <xf borderId="1" fillId="4" fontId="2" numFmtId="0" xfId="0" applyAlignment="1" applyBorder="1" applyFont="1">
      <alignment shrinkToFit="0" wrapText="0"/>
    </xf>
    <xf borderId="1" fillId="4" fontId="22" numFmtId="0" xfId="0" applyAlignment="1" applyBorder="1" applyFont="1">
      <alignment shrinkToFit="0" vertical="center" wrapText="0"/>
    </xf>
    <xf borderId="1" fillId="0" fontId="15" numFmtId="0" xfId="0" applyAlignment="1" applyBorder="1" applyFont="1">
      <alignment horizontal="center" readingOrder="0" shrinkToFit="0" vertical="center" wrapText="0"/>
    </xf>
    <xf borderId="1" fillId="0" fontId="15" numFmtId="3"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15" numFmtId="167" xfId="0" applyAlignment="1" applyBorder="1" applyFont="1" applyNumberFormat="1">
      <alignment horizontal="center" shrinkToFit="0" vertical="center" wrapText="1"/>
    </xf>
    <xf borderId="1" fillId="0" fontId="36" numFmtId="0" xfId="0" applyAlignment="1" applyBorder="1" applyFont="1">
      <alignment horizontal="center" readingOrder="0" shrinkToFit="0" vertical="center" wrapText="1"/>
    </xf>
    <xf borderId="1" fillId="0" fontId="37" numFmtId="0" xfId="0" applyAlignment="1" applyBorder="1" applyFont="1">
      <alignment horizontal="center" shrinkToFit="0" vertical="center" wrapText="1"/>
    </xf>
    <xf borderId="1" fillId="0" fontId="31" numFmtId="0" xfId="0" applyAlignment="1" applyBorder="1" applyFont="1">
      <alignment horizontal="center" shrinkToFit="0" vertical="center" wrapText="1"/>
    </xf>
    <xf borderId="1" fillId="17" fontId="0" numFmtId="0" xfId="0" applyAlignment="1" applyBorder="1" applyFont="1">
      <alignment horizontal="center" vertical="bottom"/>
    </xf>
    <xf borderId="1" fillId="17" fontId="21" numFmtId="0" xfId="0" applyAlignment="1" applyBorder="1" applyFont="1">
      <alignment horizontal="center" shrinkToFit="0" vertical="bottom" wrapText="1"/>
    </xf>
    <xf borderId="1" fillId="17" fontId="18" numFmtId="0" xfId="0" applyAlignment="1" applyBorder="1" applyFont="1">
      <alignment horizontal="center" shrinkToFit="0" vertical="center" wrapText="1"/>
    </xf>
    <xf borderId="1" fillId="17" fontId="18" numFmtId="0" xfId="0" applyAlignment="1" applyBorder="1" applyFont="1">
      <alignment horizontal="left" shrinkToFit="0" vertical="center" wrapText="0"/>
    </xf>
    <xf borderId="1" fillId="17" fontId="18" numFmtId="0" xfId="0" applyAlignment="1" applyBorder="1" applyFont="1">
      <alignment horizontal="left" vertical="center"/>
    </xf>
    <xf borderId="1" fillId="0" fontId="0" numFmtId="0" xfId="0" applyAlignment="1" applyBorder="1" applyFont="1">
      <alignment vertical="bottom"/>
    </xf>
    <xf borderId="1" fillId="0" fontId="0" numFmtId="0" xfId="0" applyAlignment="1" applyBorder="1" applyFont="1">
      <alignment shrinkToFit="0" vertical="bottom" wrapText="0"/>
    </xf>
    <xf borderId="1" fillId="0" fontId="18" numFmtId="3" xfId="0" applyAlignment="1" applyBorder="1" applyFont="1" applyNumberFormat="1">
      <alignment horizontal="center" readingOrder="0" shrinkToFit="0" vertical="center" wrapText="0"/>
    </xf>
    <xf borderId="1" fillId="0" fontId="19" numFmtId="49" xfId="0" applyAlignment="1" applyBorder="1" applyFont="1" applyNumberFormat="1">
      <alignment horizontal="left" readingOrder="0" shrinkToFit="0" vertical="center" wrapText="0"/>
    </xf>
    <xf borderId="1" fillId="0" fontId="2" numFmtId="0" xfId="0" applyAlignment="1" applyBorder="1" applyFont="1">
      <alignment shrinkToFit="0" wrapText="0"/>
    </xf>
    <xf borderId="1" fillId="5" fontId="18" numFmtId="3" xfId="0" applyAlignment="1" applyBorder="1" applyFont="1" applyNumberFormat="1">
      <alignment horizontal="center" readingOrder="0" shrinkToFit="0" vertical="center" wrapText="0"/>
    </xf>
    <xf borderId="1" fillId="5" fontId="19" numFmtId="49" xfId="0" applyAlignment="1" applyBorder="1" applyFont="1" applyNumberFormat="1">
      <alignment horizontal="left" readingOrder="0" shrinkToFit="0" vertical="center" wrapText="0"/>
    </xf>
    <xf borderId="1" fillId="5" fontId="21" numFmtId="0" xfId="0" applyAlignment="1" applyBorder="1" applyFont="1">
      <alignment horizontal="center" readingOrder="0" shrinkToFit="0" vertical="center" wrapText="1"/>
    </xf>
    <xf borderId="1" fillId="5" fontId="22" numFmtId="0" xfId="0" applyAlignment="1" applyBorder="1" applyFont="1">
      <alignment horizontal="center" shrinkToFit="0" vertical="center" wrapText="1"/>
    </xf>
    <xf borderId="1" fillId="5" fontId="2" numFmtId="0" xfId="0" applyAlignment="1" applyBorder="1" applyFont="1">
      <alignment shrinkToFit="0" wrapText="0"/>
    </xf>
    <xf borderId="1" fillId="0" fontId="2" numFmtId="0" xfId="0" applyAlignment="1" applyBorder="1" applyFont="1">
      <alignment readingOrder="0" shrinkToFit="0" wrapText="0"/>
    </xf>
    <xf borderId="1" fillId="4" fontId="18" numFmtId="3" xfId="0" applyAlignment="1" applyBorder="1" applyFont="1" applyNumberFormat="1">
      <alignment horizontal="center" readingOrder="0" shrinkToFit="0" vertical="center" wrapText="0"/>
    </xf>
    <xf borderId="1" fillId="4" fontId="19" numFmtId="49" xfId="0" applyAlignment="1" applyBorder="1" applyFont="1" applyNumberFormat="1">
      <alignment horizontal="left" readingOrder="0" shrinkToFit="0" vertical="center" wrapText="0"/>
    </xf>
    <xf borderId="1" fillId="4" fontId="29" numFmtId="0" xfId="0" applyAlignment="1" applyBorder="1" applyFont="1">
      <alignment horizontal="center" readingOrder="0" shrinkToFit="0" wrapText="1"/>
    </xf>
    <xf borderId="1" fillId="4" fontId="2" numFmtId="0" xfId="0" applyAlignment="1" applyBorder="1" applyFont="1">
      <alignment readingOrder="0" shrinkToFit="0" wrapText="0"/>
    </xf>
    <xf borderId="1" fillId="0" fontId="18" numFmtId="178" xfId="0" applyAlignment="1" applyBorder="1" applyFont="1" applyNumberFormat="1">
      <alignment horizontal="center" readingOrder="0" shrinkToFit="0" vertical="center" wrapText="0"/>
    </xf>
    <xf borderId="1" fillId="0" fontId="23" numFmtId="0" xfId="0" applyAlignment="1" applyBorder="1" applyFont="1">
      <alignment horizontal="center" readingOrder="0" shrinkToFit="0" vertical="center" wrapText="1"/>
    </xf>
    <xf borderId="1" fillId="0" fontId="19" numFmtId="49" xfId="0" applyAlignment="1" applyBorder="1" applyFont="1" applyNumberFormat="1">
      <alignment horizontal="center" readingOrder="0" shrinkToFit="0" vertical="center" wrapText="0"/>
    </xf>
    <xf borderId="1" fillId="0" fontId="23" numFmtId="0" xfId="0" applyAlignment="1" applyBorder="1" applyFont="1">
      <alignment horizontal="left" readingOrder="0" shrinkToFit="0" vertical="center" wrapText="1"/>
    </xf>
    <xf borderId="1" fillId="19" fontId="18" numFmtId="3" xfId="0" applyAlignment="1" applyBorder="1" applyFont="1" applyNumberFormat="1">
      <alignment horizontal="center" readingOrder="0" shrinkToFit="0" vertical="center" wrapText="0"/>
    </xf>
    <xf borderId="1" fillId="19" fontId="19" numFmtId="49" xfId="0" applyAlignment="1" applyBorder="1" applyFont="1" applyNumberFormat="1">
      <alignment horizontal="left" readingOrder="0" shrinkToFit="0" vertical="center" wrapText="0"/>
    </xf>
    <xf borderId="1" fillId="19" fontId="18" numFmtId="179" xfId="0" applyAlignment="1" applyBorder="1" applyFont="1" applyNumberFormat="1">
      <alignment horizontal="center" readingOrder="0" shrinkToFit="0" vertical="center" wrapText="0"/>
    </xf>
    <xf borderId="1" fillId="19" fontId="2" numFmtId="0" xfId="0" applyAlignment="1" applyBorder="1" applyFont="1">
      <alignment shrinkToFit="0" wrapText="0"/>
    </xf>
    <xf borderId="1" fillId="19" fontId="19" numFmtId="49" xfId="0" applyAlignment="1" applyBorder="1" applyFont="1" applyNumberFormat="1">
      <alignment horizontal="center" readingOrder="0" shrinkToFit="0" vertical="center" wrapText="0"/>
    </xf>
    <xf borderId="1" fillId="19" fontId="19" numFmtId="0" xfId="0" applyAlignment="1" applyBorder="1" applyFont="1">
      <alignment horizontal="left" shrinkToFit="0" vertical="center" wrapText="0"/>
    </xf>
    <xf borderId="1" fillId="17" fontId="21" numFmtId="0" xfId="0" applyAlignment="1" applyBorder="1" applyFont="1">
      <alignment horizontal="center" shrinkToFit="0" vertical="bottom" wrapText="1"/>
    </xf>
    <xf borderId="1" fillId="17" fontId="18" numFmtId="0" xfId="0" applyAlignment="1" applyBorder="1" applyFont="1">
      <alignment horizontal="center" shrinkToFit="0" vertical="center" wrapText="1"/>
    </xf>
    <xf borderId="1" fillId="19" fontId="18" numFmtId="0" xfId="0" applyAlignment="1" applyBorder="1" applyFont="1">
      <alignment horizontal="left" shrinkToFit="0" vertical="center" wrapText="0"/>
    </xf>
    <xf borderId="1" fillId="0" fontId="17" numFmtId="0" xfId="0" applyAlignment="1" applyBorder="1" applyFont="1">
      <alignment horizontal="center" readingOrder="0" shrinkToFit="0" vertical="center" wrapText="0"/>
    </xf>
    <xf borderId="1" fillId="4" fontId="22" numFmtId="0" xfId="0" applyAlignment="1" applyBorder="1" applyFont="1">
      <alignment horizontal="center" shrinkToFit="0" vertical="center" wrapText="1"/>
    </xf>
    <xf borderId="1" fillId="19" fontId="19" numFmtId="0" xfId="0" applyAlignment="1" applyBorder="1" applyFont="1">
      <alignment horizontal="left" shrinkToFit="0" vertical="center" wrapText="1"/>
    </xf>
    <xf borderId="1" fillId="17" fontId="0" numFmtId="167" xfId="0" applyBorder="1" applyFont="1" applyNumberFormat="1"/>
    <xf borderId="1" fillId="17" fontId="0" numFmtId="0" xfId="0" applyBorder="1" applyFont="1"/>
    <xf borderId="1" fillId="17" fontId="0" numFmtId="0" xfId="0" applyAlignment="1" applyBorder="1" applyFont="1">
      <alignment horizontal="center"/>
    </xf>
    <xf borderId="1" fillId="17" fontId="21" numFmtId="0" xfId="0" applyAlignment="1" applyBorder="1" applyFont="1">
      <alignment horizontal="center" shrinkToFit="0" wrapText="1"/>
    </xf>
    <xf borderId="1" fillId="4" fontId="30" numFmtId="0" xfId="0" applyAlignment="1" applyBorder="1" applyFont="1">
      <alignment horizontal="center" readingOrder="0" shrinkToFit="0" vertical="center" wrapText="1"/>
    </xf>
    <xf borderId="1" fillId="4" fontId="17" numFmtId="0" xfId="0" applyAlignment="1" applyBorder="1" applyFont="1">
      <alignment horizontal="center" readingOrder="0" shrinkToFit="0" vertical="center" wrapText="0"/>
    </xf>
    <xf borderId="1" fillId="0" fontId="18" numFmtId="179" xfId="0" applyAlignment="1" applyBorder="1" applyFont="1" applyNumberFormat="1">
      <alignment horizontal="center" readingOrder="0" shrinkToFit="0" vertical="center" wrapText="0"/>
    </xf>
    <xf borderId="1" fillId="0" fontId="6" numFmtId="0" xfId="0" applyAlignment="1" applyBorder="1" applyFont="1">
      <alignment horizontal="center" readingOrder="0" shrinkToFit="0" wrapText="0"/>
    </xf>
    <xf borderId="1" fillId="0" fontId="29" numFmtId="0" xfId="0" applyAlignment="1" applyBorder="1" applyFont="1">
      <alignment horizontal="center" readingOrder="0" shrinkToFit="0" wrapText="1"/>
    </xf>
    <xf borderId="1" fillId="0" fontId="18" numFmtId="165" xfId="0" applyAlignment="1" applyBorder="1" applyFont="1" applyNumberFormat="1">
      <alignment horizontal="left" readingOrder="0" shrinkToFit="0" vertical="center" wrapText="1"/>
    </xf>
    <xf borderId="1" fillId="4" fontId="19" numFmtId="49" xfId="0" applyAlignment="1" applyBorder="1" applyFont="1" applyNumberFormat="1">
      <alignment horizontal="center" readingOrder="0" shrinkToFit="0" vertical="center" wrapText="0"/>
    </xf>
    <xf borderId="1" fillId="4" fontId="18" numFmtId="0" xfId="0" applyAlignment="1" applyBorder="1" applyFont="1">
      <alignment horizontal="left" shrinkToFit="0" vertical="center" wrapText="0"/>
    </xf>
    <xf borderId="1" fillId="4" fontId="19" numFmtId="0" xfId="0" applyAlignment="1" applyBorder="1" applyFont="1">
      <alignment horizontal="left" shrinkToFit="0" vertical="center" wrapText="1"/>
    </xf>
    <xf borderId="1" fillId="4" fontId="19" numFmtId="0" xfId="0" applyAlignment="1" applyBorder="1" applyFont="1">
      <alignment shrinkToFit="0" vertical="center" wrapText="0"/>
    </xf>
    <xf borderId="1" fillId="19" fontId="19" numFmtId="176" xfId="0" applyAlignment="1" applyBorder="1" applyFont="1" applyNumberFormat="1">
      <alignment horizontal="left" shrinkToFit="0" vertical="center" wrapText="0"/>
    </xf>
    <xf borderId="1" fillId="17" fontId="0" numFmtId="0" xfId="0" applyAlignment="1" applyBorder="1" applyFont="1">
      <alignment vertical="bottom"/>
    </xf>
    <xf borderId="1" fillId="5" fontId="28" numFmtId="0" xfId="0" applyAlignment="1" applyBorder="1" applyFont="1">
      <alignment horizontal="center" readingOrder="0" shrinkToFit="0" vertical="center" wrapText="0"/>
    </xf>
    <xf borderId="1" fillId="24" fontId="17" numFmtId="3" xfId="0" applyAlignment="1" applyBorder="1" applyFont="1" applyNumberFormat="1">
      <alignment horizontal="center" readingOrder="0" shrinkToFit="0" vertical="center" wrapText="0"/>
    </xf>
    <xf borderId="1" fillId="24" fontId="38" numFmtId="49" xfId="0" applyAlignment="1" applyBorder="1" applyFont="1" applyNumberFormat="1">
      <alignment horizontal="left" readingOrder="0" shrinkToFit="0" vertical="center" wrapText="0"/>
    </xf>
    <xf borderId="1" fillId="24" fontId="17" numFmtId="49" xfId="0" applyAlignment="1" applyBorder="1" applyFont="1" applyNumberFormat="1">
      <alignment horizontal="center" readingOrder="0" shrinkToFit="0" vertical="center" wrapText="0"/>
    </xf>
    <xf borderId="1" fillId="24" fontId="35" numFmtId="0" xfId="0" applyAlignment="1" applyBorder="1" applyFont="1">
      <alignment horizontal="center" readingOrder="0" shrinkToFit="0" vertical="center" wrapText="0"/>
    </xf>
    <xf borderId="1" fillId="24" fontId="30" numFmtId="0" xfId="0" applyAlignment="1" applyBorder="1" applyFont="1">
      <alignment horizontal="center" readingOrder="0" shrinkToFit="0" vertical="center" wrapText="1"/>
    </xf>
    <xf borderId="1" fillId="24" fontId="23" numFmtId="0" xfId="0" applyAlignment="1" applyBorder="1" applyFont="1">
      <alignment horizontal="center" readingOrder="0" shrinkToFit="0" vertical="center" wrapText="1"/>
    </xf>
    <xf borderId="1" fillId="24" fontId="23" numFmtId="0" xfId="0" applyAlignment="1" applyBorder="1" applyFont="1">
      <alignment horizontal="left" readingOrder="0" shrinkToFit="0" vertical="center" wrapText="1"/>
    </xf>
    <xf borderId="1" fillId="24" fontId="2" numFmtId="0" xfId="0" applyAlignment="1" applyBorder="1" applyFont="1">
      <alignment shrinkToFit="0" wrapText="0"/>
    </xf>
    <xf borderId="1" fillId="2" fontId="23" numFmtId="0" xfId="0" applyAlignment="1" applyBorder="1" applyFont="1">
      <alignment horizontal="left" readingOrder="0" shrinkToFit="0" vertical="center" wrapText="1"/>
    </xf>
    <xf borderId="1" fillId="25" fontId="18" numFmtId="0" xfId="0" applyAlignment="1" applyBorder="1" applyFont="1">
      <alignment horizontal="center" shrinkToFit="0" vertical="center" wrapText="0"/>
    </xf>
    <xf borderId="1" fillId="25" fontId="18" numFmtId="3" xfId="0" applyAlignment="1" applyBorder="1" applyFont="1" applyNumberFormat="1">
      <alignment horizontal="center" readingOrder="0" shrinkToFit="0" vertical="center" wrapText="0"/>
    </xf>
    <xf borderId="1" fillId="25" fontId="19" numFmtId="49" xfId="0" applyAlignment="1" applyBorder="1" applyFont="1" applyNumberFormat="1">
      <alignment horizontal="center" readingOrder="0" shrinkToFit="0" vertical="center" wrapText="0"/>
    </xf>
    <xf borderId="1" fillId="25" fontId="18" numFmtId="49" xfId="0" applyAlignment="1" applyBorder="1" applyFont="1" applyNumberFormat="1">
      <alignment horizontal="center" readingOrder="0" shrinkToFit="0" vertical="center" wrapText="0"/>
    </xf>
    <xf borderId="1" fillId="25" fontId="19" numFmtId="0" xfId="0" applyAlignment="1" applyBorder="1" applyFont="1">
      <alignment horizontal="center" readingOrder="0" shrinkToFit="0" vertical="center" wrapText="0"/>
    </xf>
    <xf borderId="1" fillId="25" fontId="19" numFmtId="167" xfId="0" applyAlignment="1" applyBorder="1" applyFont="1" applyNumberFormat="1">
      <alignment horizontal="center" readingOrder="0" shrinkToFit="0" vertical="center" wrapText="0"/>
    </xf>
    <xf borderId="1" fillId="25" fontId="18" numFmtId="0" xfId="0" applyAlignment="1" applyBorder="1" applyFont="1">
      <alignment horizontal="left" shrinkToFit="0" vertical="center" wrapText="0"/>
    </xf>
    <xf borderId="1" fillId="25" fontId="19" numFmtId="0" xfId="0" applyAlignment="1" applyBorder="1" applyFont="1">
      <alignment horizontal="left" shrinkToFit="0" vertical="center" wrapText="0"/>
    </xf>
    <xf borderId="1" fillId="25" fontId="19" numFmtId="0" xfId="0" applyAlignment="1" applyBorder="1" applyFont="1">
      <alignment shrinkToFit="0" vertical="center" wrapText="0"/>
    </xf>
    <xf borderId="1" fillId="24" fontId="38" numFmtId="49" xfId="0" applyAlignment="1" applyBorder="1" applyFont="1" applyNumberFormat="1">
      <alignment horizontal="center" readingOrder="0" shrinkToFit="0" vertical="center" wrapText="0"/>
    </xf>
    <xf borderId="1" fillId="24" fontId="17" numFmtId="0" xfId="0" applyAlignment="1" applyBorder="1" applyFont="1">
      <alignment horizontal="left" readingOrder="0" shrinkToFit="0" vertical="center" wrapText="0"/>
    </xf>
    <xf borderId="1" fillId="24" fontId="22" numFmtId="0" xfId="0" applyAlignment="1" applyBorder="1" applyFont="1">
      <alignment horizontal="left" shrinkToFit="0" vertical="center" wrapText="0"/>
    </xf>
    <xf borderId="1" fillId="24" fontId="2" numFmtId="0" xfId="0" applyAlignment="1" applyBorder="1" applyFont="1">
      <alignment shrinkToFit="0" vertical="center" wrapText="0"/>
    </xf>
    <xf borderId="1" fillId="4" fontId="17" numFmtId="0" xfId="0" applyAlignment="1" applyBorder="1" applyFont="1">
      <alignment horizontal="left" readingOrder="0" shrinkToFit="0" vertical="center" wrapText="0"/>
    </xf>
    <xf borderId="1" fillId="4" fontId="23" numFmtId="0" xfId="0" applyAlignment="1" applyBorder="1" applyFont="1">
      <alignment horizontal="left" readingOrder="0" shrinkToFit="0" vertical="center" wrapText="1"/>
    </xf>
    <xf borderId="1" fillId="4" fontId="22" numFmtId="0" xfId="0" applyAlignment="1" applyBorder="1" applyFont="1">
      <alignment horizontal="left" shrinkToFit="0" vertical="center" wrapText="0"/>
    </xf>
    <xf borderId="1" fillId="4" fontId="2" numFmtId="0" xfId="0" applyAlignment="1" applyBorder="1" applyFont="1">
      <alignment shrinkToFit="0" vertical="center" wrapText="0"/>
    </xf>
    <xf borderId="1" fillId="26" fontId="18" numFmtId="3" xfId="0" applyAlignment="1" applyBorder="1" applyFont="1" applyNumberFormat="1">
      <alignment horizontal="center" readingOrder="0" shrinkToFit="0" vertical="center" wrapText="0"/>
    </xf>
    <xf borderId="1" fillId="26" fontId="39" numFmtId="3" xfId="0" applyAlignment="1" applyBorder="1" applyFont="1" applyNumberFormat="1">
      <alignment horizontal="center" readingOrder="0" shrinkToFit="0" vertical="center" wrapText="1"/>
    </xf>
    <xf borderId="1" fillId="4" fontId="18" numFmtId="0" xfId="0" applyAlignment="1" applyBorder="1" applyFont="1">
      <alignment horizontal="left" shrinkToFit="0" vertical="center" wrapText="0"/>
    </xf>
    <xf borderId="1" fillId="0" fontId="15" numFmtId="180" xfId="0" applyAlignment="1" applyBorder="1" applyFont="1" applyNumberFormat="1">
      <alignment horizontal="center" readingOrder="0" shrinkToFit="0" vertical="center" wrapText="0"/>
    </xf>
    <xf borderId="1" fillId="0" fontId="15" numFmtId="1" xfId="0" applyAlignment="1" applyBorder="1" applyFont="1" applyNumberFormat="1">
      <alignment horizontal="center" readingOrder="0" shrinkToFit="0" vertical="center" wrapText="0"/>
    </xf>
    <xf borderId="1" fillId="0" fontId="15" numFmtId="0" xfId="0" applyAlignment="1" applyBorder="1" applyFont="1">
      <alignment horizontal="center" shrinkToFit="0" vertical="center" wrapText="0"/>
    </xf>
    <xf borderId="5" fillId="0" fontId="15" numFmtId="0" xfId="0" applyAlignment="1" applyBorder="1" applyFont="1">
      <alignment horizontal="center" readingOrder="0" shrinkToFit="0" vertical="center" wrapText="0"/>
    </xf>
    <xf borderId="0" fillId="0" fontId="6" numFmtId="0" xfId="0" applyAlignment="1" applyFont="1">
      <alignment horizontal="center" shrinkToFit="0" vertical="center" wrapText="0"/>
    </xf>
    <xf borderId="0" fillId="0" fontId="40" numFmtId="0" xfId="0" applyAlignment="1" applyFont="1">
      <alignment horizontal="center" shrinkToFit="0" vertical="center" wrapText="0"/>
    </xf>
    <xf borderId="5" fillId="17" fontId="17" numFmtId="0" xfId="0" applyAlignment="1" applyBorder="1" applyFont="1">
      <alignment horizontal="center" readingOrder="0" shrinkToFit="0" vertical="center" wrapText="0"/>
    </xf>
    <xf borderId="6" fillId="17" fontId="38" numFmtId="167" xfId="0" applyAlignment="1" applyBorder="1" applyFont="1" applyNumberFormat="1">
      <alignment vertical="center"/>
    </xf>
    <xf borderId="6" fillId="17" fontId="38" numFmtId="0" xfId="0" applyAlignment="1" applyBorder="1" applyFont="1">
      <alignment vertical="center"/>
    </xf>
    <xf borderId="6" fillId="17" fontId="38" numFmtId="0" xfId="0" applyAlignment="1" applyBorder="1" applyFont="1">
      <alignment horizontal="center" vertical="center"/>
    </xf>
    <xf borderId="6" fillId="17" fontId="38" numFmtId="0" xfId="0" applyAlignment="1" applyBorder="1" applyFont="1">
      <alignment horizontal="left" shrinkToFit="0" vertical="center" wrapText="0"/>
    </xf>
    <xf borderId="0" fillId="0" fontId="38" numFmtId="0" xfId="0" applyAlignment="1" applyFont="1">
      <alignment vertical="center"/>
    </xf>
    <xf borderId="1" fillId="0" fontId="18" numFmtId="1" xfId="0" applyAlignment="1" applyBorder="1" applyFont="1" applyNumberFormat="1">
      <alignment horizontal="center" readingOrder="0" shrinkToFit="0" vertical="center" wrapText="0"/>
    </xf>
    <xf borderId="0" fillId="0" fontId="18" numFmtId="0" xfId="0" applyAlignment="1" applyFont="1">
      <alignment horizontal="center" readingOrder="0" shrinkToFit="0" vertical="center" wrapText="0"/>
    </xf>
    <xf borderId="8" fillId="0" fontId="18" numFmtId="0" xfId="0" applyAlignment="1" applyBorder="1" applyFont="1">
      <alignment horizontal="left" readingOrder="0" shrinkToFit="0" vertical="center" wrapText="0"/>
    </xf>
    <xf borderId="1" fillId="0" fontId="19" numFmtId="0" xfId="0" applyAlignment="1" applyBorder="1" applyFont="1">
      <alignment horizontal="center" shrinkToFit="0" vertical="center" wrapText="0"/>
    </xf>
    <xf borderId="1" fillId="0" fontId="18" numFmtId="0" xfId="0" applyAlignment="1" applyBorder="1" applyFont="1">
      <alignment readingOrder="0" shrinkToFit="0" vertical="center" wrapText="1"/>
    </xf>
    <xf borderId="1" fillId="0" fontId="18" numFmtId="0" xfId="0" applyAlignment="1" applyBorder="1" applyFont="1">
      <alignment shrinkToFit="0" vertical="center" wrapText="1"/>
    </xf>
    <xf borderId="8" fillId="0" fontId="18" numFmtId="0" xfId="0" applyAlignment="1" applyBorder="1" applyFont="1">
      <alignment horizontal="left" shrinkToFit="0" vertical="center" wrapText="0"/>
    </xf>
    <xf borderId="3" fillId="0" fontId="18" numFmtId="0" xfId="0" applyAlignment="1" applyBorder="1" applyFont="1">
      <alignment horizontal="center" readingOrder="0" shrinkToFit="0" vertical="center" wrapText="0"/>
    </xf>
    <xf borderId="3" fillId="0" fontId="18" numFmtId="0" xfId="0" applyAlignment="1" applyBorder="1" applyFont="1">
      <alignment horizontal="left" readingOrder="0" shrinkToFit="0" vertical="center" wrapText="0"/>
    </xf>
    <xf borderId="3" fillId="0" fontId="18" numFmtId="0" xfId="0" applyAlignment="1" applyBorder="1" applyFont="1">
      <alignment horizontal="center" readingOrder="0" shrinkToFit="0" vertical="center" wrapText="1"/>
    </xf>
    <xf borderId="1" fillId="7" fontId="18" numFmtId="0" xfId="0" applyAlignment="1" applyBorder="1" applyFont="1">
      <alignment horizontal="center" readingOrder="0" shrinkToFit="0" vertical="center" wrapText="0"/>
    </xf>
    <xf borderId="1" fillId="6" fontId="18" numFmtId="1" xfId="0" applyAlignment="1" applyBorder="1" applyFont="1" applyNumberFormat="1">
      <alignment horizontal="center" readingOrder="0" shrinkToFit="0" vertical="center" wrapText="0"/>
    </xf>
    <xf borderId="1" fillId="6" fontId="28" numFmtId="0" xfId="0" applyAlignment="1" applyBorder="1" applyFont="1">
      <alignment horizontal="center" readingOrder="0" shrinkToFit="0" vertical="center" wrapText="0"/>
    </xf>
    <xf borderId="0" fillId="6" fontId="19" numFmtId="0" xfId="0" applyAlignment="1" applyFont="1">
      <alignment shrinkToFit="0" vertical="center" wrapText="0"/>
    </xf>
    <xf borderId="1" fillId="6" fontId="19" numFmtId="0" xfId="0" applyAlignment="1" applyBorder="1" applyFont="1">
      <alignment horizontal="center" shrinkToFit="0" vertical="center" wrapText="0"/>
    </xf>
    <xf borderId="1" fillId="6" fontId="18" numFmtId="167" xfId="0" applyAlignment="1" applyBorder="1" applyFont="1" applyNumberFormat="1">
      <alignment horizontal="center" readingOrder="0" vertical="center"/>
    </xf>
    <xf borderId="1" fillId="6" fontId="18" numFmtId="0" xfId="0" applyAlignment="1" applyBorder="1" applyFont="1">
      <alignment horizontal="center" readingOrder="0" vertical="center"/>
    </xf>
    <xf borderId="1" fillId="27" fontId="18" numFmtId="0" xfId="0" applyAlignment="1" applyBorder="1" applyFill="1" applyFont="1">
      <alignment horizontal="center" readingOrder="0" shrinkToFit="0" vertical="center" wrapText="0"/>
    </xf>
    <xf borderId="1" fillId="17" fontId="38" numFmtId="0" xfId="0" applyAlignment="1" applyBorder="1" applyFont="1">
      <alignment vertical="center"/>
    </xf>
    <xf borderId="1" fillId="0" fontId="19" numFmtId="0" xfId="0" applyAlignment="1" applyBorder="1" applyFont="1">
      <alignment readingOrder="0" shrinkToFit="0" vertical="center" wrapText="0"/>
    </xf>
    <xf borderId="8" fillId="0" fontId="19" numFmtId="0" xfId="0" applyAlignment="1" applyBorder="1" applyFont="1">
      <alignment horizontal="left" readingOrder="0" shrinkToFit="0" vertical="center" wrapText="0"/>
    </xf>
    <xf borderId="1" fillId="0" fontId="19" numFmtId="0" xfId="0" applyAlignment="1" applyBorder="1" applyFont="1">
      <alignment readingOrder="0" shrinkToFit="0" vertical="center" wrapText="1"/>
    </xf>
    <xf borderId="1" fillId="19" fontId="18" numFmtId="1" xfId="0" applyAlignment="1" applyBorder="1" applyFont="1" applyNumberFormat="1">
      <alignment horizontal="center" readingOrder="0" shrinkToFit="0" vertical="center" wrapText="0"/>
    </xf>
    <xf borderId="1" fillId="19" fontId="19" numFmtId="0" xfId="0" applyAlignment="1" applyBorder="1" applyFont="1">
      <alignment horizontal="center" shrinkToFit="0" vertical="center" wrapText="0"/>
    </xf>
    <xf borderId="1" fillId="0" fontId="19" numFmtId="0" xfId="0" applyAlignment="1" applyBorder="1" applyFont="1">
      <alignment horizontal="center" shrinkToFit="0" vertical="center" wrapText="0"/>
    </xf>
    <xf borderId="1" fillId="0" fontId="19" numFmtId="1" xfId="0" applyAlignment="1" applyBorder="1" applyFont="1" applyNumberFormat="1">
      <alignment horizontal="center" readingOrder="0" shrinkToFit="0" vertical="center" wrapText="0"/>
    </xf>
    <xf borderId="1" fillId="0" fontId="19" numFmtId="0" xfId="0" applyAlignment="1" applyBorder="1" applyFont="1">
      <alignment horizontal="left" readingOrder="0" shrinkToFit="0" vertical="center" wrapText="0"/>
    </xf>
    <xf borderId="0" fillId="0" fontId="19" numFmtId="0" xfId="0" applyAlignment="1" applyFont="1">
      <alignment horizontal="center" readingOrder="0" shrinkToFit="0" vertical="center" wrapText="1"/>
    </xf>
    <xf borderId="6" fillId="0" fontId="18" numFmtId="0" xfId="0" applyAlignment="1" applyBorder="1" applyFont="1">
      <alignment readingOrder="0" shrinkToFit="0" vertical="center" wrapText="1"/>
    </xf>
    <xf borderId="1" fillId="5" fontId="18" numFmtId="1" xfId="0" applyAlignment="1" applyBorder="1" applyFont="1" applyNumberFormat="1">
      <alignment horizontal="center" readingOrder="0" shrinkToFit="0" vertical="center" wrapText="0"/>
    </xf>
    <xf borderId="1" fillId="5" fontId="19" numFmtId="0" xfId="0" applyAlignment="1" applyBorder="1" applyFont="1">
      <alignment horizontal="left" readingOrder="0" shrinkToFit="0" vertical="center" wrapText="0"/>
    </xf>
    <xf borderId="1" fillId="5" fontId="18" numFmtId="0" xfId="0" applyAlignment="1" applyBorder="1" applyFont="1">
      <alignment shrinkToFit="0" vertical="center" wrapText="1"/>
    </xf>
    <xf borderId="1" fillId="5" fontId="18" numFmtId="0" xfId="0" applyAlignment="1" applyBorder="1" applyFont="1">
      <alignment shrinkToFit="0" vertical="center" wrapText="0"/>
    </xf>
    <xf borderId="6" fillId="17" fontId="19" numFmtId="167" xfId="0" applyAlignment="1" applyBorder="1" applyFont="1" applyNumberFormat="1">
      <alignment vertical="center"/>
    </xf>
    <xf borderId="6" fillId="17" fontId="19" numFmtId="0" xfId="0" applyAlignment="1" applyBorder="1" applyFont="1">
      <alignment vertical="center"/>
    </xf>
    <xf borderId="6" fillId="17" fontId="19" numFmtId="0" xfId="0" applyAlignment="1" applyBorder="1" applyFont="1">
      <alignment horizontal="center" vertical="center"/>
    </xf>
    <xf borderId="6" fillId="17" fontId="19" numFmtId="0" xfId="0" applyAlignment="1" applyBorder="1" applyFont="1">
      <alignment horizontal="left" shrinkToFit="0" vertical="center" wrapText="0"/>
    </xf>
    <xf borderId="1" fillId="17" fontId="19" numFmtId="0" xfId="0" applyAlignment="1" applyBorder="1" applyFont="1">
      <alignment vertical="center"/>
    </xf>
    <xf borderId="0" fillId="0" fontId="19" numFmtId="0" xfId="0" applyAlignment="1" applyFont="1">
      <alignment vertical="center"/>
    </xf>
    <xf borderId="1" fillId="0" fontId="18" numFmtId="0" xfId="0" applyAlignment="1" applyBorder="1" applyFont="1">
      <alignment horizontal="center" shrinkToFit="0" vertical="center" wrapText="0"/>
    </xf>
    <xf borderId="7" fillId="0" fontId="18" numFmtId="0" xfId="0" applyAlignment="1" applyBorder="1" applyFont="1">
      <alignment horizontal="center" readingOrder="0" shrinkToFit="0" vertical="center" wrapText="0"/>
    </xf>
    <xf borderId="7" fillId="0" fontId="18" numFmtId="0" xfId="0" applyAlignment="1" applyBorder="1" applyFont="1">
      <alignment horizontal="center" readingOrder="0" shrinkToFit="0" vertical="center" wrapText="1"/>
    </xf>
    <xf borderId="3" fillId="0" fontId="18" numFmtId="0" xfId="0" applyAlignment="1" applyBorder="1" applyFont="1">
      <alignment horizontal="center" shrinkToFit="0" vertical="center" wrapText="0"/>
    </xf>
    <xf borderId="0" fillId="0" fontId="18" numFmtId="0" xfId="0" applyAlignment="1" applyFont="1">
      <alignment readingOrder="0" shrinkToFit="0" vertical="center" wrapText="0"/>
    </xf>
    <xf borderId="1" fillId="0" fontId="18" numFmtId="0" xfId="0" applyAlignment="1" applyBorder="1" applyFont="1">
      <alignment horizontal="left" shrinkToFit="0" vertical="center" wrapText="0"/>
    </xf>
    <xf borderId="1" fillId="6" fontId="18" numFmtId="167" xfId="0" applyAlignment="1" applyBorder="1" applyFont="1" applyNumberFormat="1">
      <alignment horizontal="center" readingOrder="0" shrinkToFit="0" vertical="center" wrapText="0"/>
    </xf>
    <xf borderId="1" fillId="6" fontId="18" numFmtId="0" xfId="0" applyAlignment="1" applyBorder="1" applyFont="1">
      <alignment horizontal="left" shrinkToFit="0" vertical="center" wrapText="0"/>
    </xf>
    <xf borderId="8" fillId="5" fontId="18" numFmtId="0" xfId="0" applyAlignment="1" applyBorder="1" applyFont="1">
      <alignment horizontal="left" readingOrder="0" shrinkToFit="0" vertical="center" wrapText="0"/>
    </xf>
    <xf borderId="13" fillId="0" fontId="18" numFmtId="0" xfId="0" applyAlignment="1" applyBorder="1" applyFont="1">
      <alignment horizontal="left" readingOrder="0" shrinkToFit="0" vertical="center" wrapText="0"/>
    </xf>
    <xf borderId="8" fillId="0" fontId="19" numFmtId="0" xfId="0" applyAlignment="1" applyBorder="1" applyFont="1">
      <alignment horizontal="left" shrinkToFit="0" vertical="center" wrapText="0"/>
    </xf>
    <xf borderId="3" fillId="0" fontId="19" numFmtId="0" xfId="0" applyAlignment="1" applyBorder="1" applyFont="1">
      <alignment horizontal="center" readingOrder="0" shrinkToFit="0" vertical="center" wrapText="0"/>
    </xf>
    <xf borderId="3" fillId="0" fontId="19" numFmtId="0" xfId="0" applyAlignment="1" applyBorder="1" applyFont="1">
      <alignment horizontal="left" readingOrder="0" shrinkToFit="0" vertical="center" wrapText="0"/>
    </xf>
    <xf borderId="3" fillId="0" fontId="19" numFmtId="0" xfId="0" applyAlignment="1" applyBorder="1" applyFont="1">
      <alignment horizontal="center" readingOrder="0" shrinkToFit="0" vertical="center" wrapText="1"/>
    </xf>
    <xf borderId="0" fillId="0" fontId="41" numFmtId="0" xfId="0" applyAlignment="1" applyFont="1">
      <alignment readingOrder="0"/>
    </xf>
    <xf borderId="5" fillId="0" fontId="18" numFmtId="0" xfId="0" applyAlignment="1" applyBorder="1" applyFont="1">
      <alignment horizontal="center" readingOrder="0" shrinkToFit="0" vertical="center" wrapText="0"/>
    </xf>
    <xf borderId="5" fillId="0" fontId="18" numFmtId="1" xfId="0" applyAlignment="1" applyBorder="1" applyFont="1" applyNumberFormat="1">
      <alignment horizontal="center" readingOrder="0" shrinkToFit="0" vertical="center" wrapText="0"/>
    </xf>
    <xf borderId="5" fillId="0" fontId="18" numFmtId="49" xfId="0" applyAlignment="1" applyBorder="1" applyFont="1" applyNumberFormat="1">
      <alignment horizontal="center" readingOrder="0" shrinkToFit="0" vertical="center" wrapText="0"/>
    </xf>
    <xf borderId="5" fillId="0" fontId="18" numFmtId="0" xfId="0" applyAlignment="1" applyBorder="1" applyFont="1">
      <alignment horizontal="center" shrinkToFit="0" vertical="center" wrapText="0"/>
    </xf>
    <xf borderId="8" fillId="0" fontId="25" numFmtId="0" xfId="0" applyAlignment="1" applyBorder="1" applyFont="1">
      <alignment horizontal="left" readingOrder="0" shrinkToFit="0" vertical="center" wrapText="0"/>
    </xf>
    <xf borderId="0" fillId="0" fontId="19" numFmtId="0" xfId="0" applyAlignment="1" applyFont="1">
      <alignment shrinkToFit="0" vertical="center" wrapText="0"/>
    </xf>
    <xf borderId="1" fillId="0" fontId="19" numFmtId="0" xfId="0" applyAlignment="1" applyBorder="1" applyFont="1">
      <alignment shrinkToFit="0" vertical="center" wrapText="0"/>
    </xf>
    <xf borderId="1" fillId="0" fontId="18" numFmtId="167" xfId="0" applyAlignment="1" applyBorder="1" applyFont="1" applyNumberFormat="1">
      <alignment horizontal="center" readingOrder="0" vertical="center"/>
    </xf>
    <xf borderId="1" fillId="0" fontId="18" numFmtId="0" xfId="0" applyAlignment="1" applyBorder="1" applyFont="1">
      <alignment horizontal="center" readingOrder="0" vertical="center"/>
    </xf>
    <xf borderId="1" fillId="0" fontId="42" numFmtId="0" xfId="0" applyAlignment="1" applyBorder="1" applyFont="1">
      <alignment horizontal="center" readingOrder="0" vertical="center"/>
    </xf>
    <xf borderId="1" fillId="0" fontId="18" numFmtId="0" xfId="0" applyAlignment="1" applyBorder="1" applyFont="1">
      <alignment readingOrder="0" shrinkToFit="0" vertical="center" wrapText="0"/>
    </xf>
    <xf borderId="0" fillId="0" fontId="18" numFmtId="0" xfId="0" applyAlignment="1" applyFont="1">
      <alignment horizontal="center" shrinkToFit="0" vertical="center" wrapText="0"/>
    </xf>
    <xf borderId="1" fillId="6" fontId="18" numFmtId="49" xfId="0" applyAlignment="1" applyBorder="1" applyFont="1" applyNumberFormat="1">
      <alignment horizontal="center" readingOrder="0" vertical="center"/>
    </xf>
    <xf borderId="1" fillId="6" fontId="18" numFmtId="0" xfId="0" applyAlignment="1" applyBorder="1" applyFont="1">
      <alignment horizontal="center" shrinkToFit="0" vertical="center" wrapText="0"/>
    </xf>
    <xf borderId="1" fillId="27" fontId="18" numFmtId="0" xfId="0" applyAlignment="1" applyBorder="1" applyFont="1">
      <alignment horizontal="left" readingOrder="0" shrinkToFit="0" vertical="center" wrapText="0"/>
    </xf>
    <xf borderId="1" fillId="6" fontId="18" numFmtId="0" xfId="0" applyAlignment="1" applyBorder="1" applyFont="1">
      <alignment horizontal="left" readingOrder="0" shrinkToFit="0" vertical="center" wrapText="0"/>
    </xf>
    <xf borderId="8" fillId="6" fontId="18" numFmtId="0" xfId="0" applyAlignment="1" applyBorder="1" applyFont="1">
      <alignment horizontal="left" readingOrder="0" shrinkToFit="0" vertical="center" wrapText="0"/>
    </xf>
    <xf borderId="3" fillId="6" fontId="18" numFmtId="0" xfId="0" applyAlignment="1" applyBorder="1" applyFont="1">
      <alignment horizontal="center" readingOrder="0" shrinkToFit="0" vertical="center" wrapText="1"/>
    </xf>
    <xf borderId="5" fillId="0" fontId="19" numFmtId="0" xfId="0" applyAlignment="1" applyBorder="1" applyFont="1">
      <alignment shrinkToFit="0" vertical="center" wrapText="0"/>
    </xf>
    <xf borderId="5" fillId="0" fontId="19" numFmtId="0" xfId="0" applyAlignment="1" applyBorder="1" applyFont="1">
      <alignment shrinkToFit="0" vertical="center" wrapText="0"/>
    </xf>
    <xf borderId="8" fillId="19" fontId="18" numFmtId="0" xfId="0" applyAlignment="1" applyBorder="1" applyFont="1">
      <alignment horizontal="left" readingOrder="0" shrinkToFit="0" vertical="center" wrapText="0"/>
    </xf>
    <xf borderId="14" fillId="0" fontId="18" numFmtId="0" xfId="0" applyAlignment="1" applyBorder="1" applyFont="1">
      <alignment horizontal="left" readingOrder="0" shrinkToFit="0" vertical="center" wrapText="0"/>
    </xf>
    <xf borderId="14" fillId="0"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vertical="center" wrapText="1"/>
    </xf>
    <xf borderId="1" fillId="6" fontId="19" numFmtId="0" xfId="0" applyAlignment="1" applyBorder="1" applyFont="1">
      <alignment readingOrder="0" shrinkToFit="0" vertical="center" wrapText="0"/>
    </xf>
    <xf borderId="5" fillId="0" fontId="19" numFmtId="0" xfId="0" applyAlignment="1" applyBorder="1" applyFont="1">
      <alignment horizontal="center" readingOrder="0" shrinkToFit="0" vertical="center" wrapText="0"/>
    </xf>
    <xf borderId="5" fillId="0" fontId="19" numFmtId="0" xfId="0" applyAlignment="1" applyBorder="1" applyFont="1">
      <alignment horizontal="center" shrinkToFit="0" vertical="center" wrapText="0"/>
    </xf>
    <xf borderId="5" fillId="0" fontId="19" numFmtId="1" xfId="0" applyAlignment="1" applyBorder="1" applyFont="1" applyNumberFormat="1">
      <alignment horizontal="center" readingOrder="0" shrinkToFit="0" vertical="center" wrapText="0"/>
    </xf>
    <xf borderId="5" fillId="0" fontId="19" numFmtId="49" xfId="0" applyAlignment="1" applyBorder="1" applyFont="1" applyNumberFormat="1">
      <alignment horizontal="center" readingOrder="0" shrinkToFit="0" vertical="center" wrapText="0"/>
    </xf>
    <xf borderId="6" fillId="0" fontId="18" numFmtId="167" xfId="0" applyAlignment="1" applyBorder="1" applyFont="1" applyNumberFormat="1">
      <alignment horizontal="center" readingOrder="0" shrinkToFit="0" vertical="center" wrapText="0"/>
    </xf>
    <xf borderId="6" fillId="0" fontId="18" numFmtId="0" xfId="0" applyAlignment="1" applyBorder="1" applyFont="1">
      <alignment horizontal="center" readingOrder="0" shrinkToFit="0" vertical="center" wrapText="0"/>
    </xf>
    <xf borderId="6" fillId="0" fontId="19" numFmtId="0" xfId="0" applyAlignment="1" applyBorder="1" applyFont="1">
      <alignment horizontal="center" shrinkToFit="0" vertical="center" wrapText="0"/>
    </xf>
    <xf borderId="14" fillId="0" fontId="18" numFmtId="0" xfId="0" applyAlignment="1" applyBorder="1" applyFont="1">
      <alignment horizontal="left" shrinkToFit="0" vertical="center" wrapText="0"/>
    </xf>
    <xf borderId="5" fillId="24" fontId="23" numFmtId="0" xfId="0" applyAlignment="1" applyBorder="1" applyFont="1">
      <alignment horizontal="center" readingOrder="0" shrinkToFit="0" vertical="center" wrapText="0"/>
    </xf>
    <xf borderId="5" fillId="24" fontId="23" numFmtId="1" xfId="0" applyAlignment="1" applyBorder="1" applyFont="1" applyNumberFormat="1">
      <alignment horizontal="center" readingOrder="0" shrinkToFit="0" vertical="center" wrapText="0"/>
    </xf>
    <xf borderId="5" fillId="24" fontId="23" numFmtId="49" xfId="0" applyAlignment="1" applyBorder="1" applyFont="1" applyNumberFormat="1">
      <alignment horizontal="center" readingOrder="0" shrinkToFit="0" vertical="center" wrapText="0"/>
    </xf>
    <xf borderId="6" fillId="24" fontId="23" numFmtId="0" xfId="0" applyAlignment="1" applyBorder="1" applyFont="1">
      <alignment horizontal="center" readingOrder="0" shrinkToFit="0" vertical="center" wrapText="0"/>
    </xf>
    <xf borderId="14" fillId="24" fontId="19" numFmtId="0" xfId="0" applyAlignment="1" applyBorder="1" applyFont="1">
      <alignment horizontal="left" shrinkToFit="0" vertical="center" wrapText="0"/>
    </xf>
    <xf borderId="6" fillId="24" fontId="23" numFmtId="0" xfId="0" applyAlignment="1" applyBorder="1" applyFont="1">
      <alignment horizontal="center" readingOrder="0" shrinkToFit="0" vertical="center" wrapText="1"/>
    </xf>
    <xf borderId="0" fillId="24" fontId="19" numFmtId="0" xfId="0" applyAlignment="1" applyFont="1">
      <alignment shrinkToFit="0" vertical="center" wrapText="0"/>
    </xf>
    <xf borderId="6" fillId="2" fontId="17" numFmtId="0" xfId="0" applyAlignment="1" applyBorder="1" applyFont="1">
      <alignment horizontal="center" readingOrder="0" shrinkToFit="0" vertical="center" wrapText="0"/>
    </xf>
    <xf borderId="6" fillId="2" fontId="17" numFmtId="0" xfId="0" applyAlignment="1" applyBorder="1" applyFont="1">
      <alignment horizontal="left" readingOrder="0" shrinkToFit="0" vertical="center" wrapText="1"/>
    </xf>
    <xf borderId="0" fillId="0" fontId="38" numFmtId="0" xfId="0" applyAlignment="1" applyFont="1">
      <alignment shrinkToFit="0" vertical="center" wrapText="0"/>
    </xf>
    <xf borderId="0" fillId="6" fontId="2" numFmtId="0" xfId="0" applyFont="1"/>
    <xf borderId="0" fillId="6" fontId="43" numFmtId="49" xfId="0" applyAlignment="1" applyFont="1" applyNumberFormat="1">
      <alignment readingOrder="0"/>
    </xf>
    <xf borderId="1" fillId="0" fontId="18" numFmtId="49" xfId="0" applyAlignment="1" applyBorder="1" applyFont="1" applyNumberFormat="1">
      <alignment horizontal="left" readingOrder="0" shrinkToFit="0" vertical="center" wrapText="0"/>
    </xf>
    <xf borderId="1" fillId="0" fontId="18" numFmtId="49" xfId="0" applyAlignment="1" applyBorder="1" applyFont="1" applyNumberFormat="1">
      <alignment horizontal="left" readingOrder="0" vertical="center"/>
    </xf>
    <xf borderId="6" fillId="24" fontId="23" numFmtId="0" xfId="0" applyAlignment="1" applyBorder="1" applyFont="1">
      <alignment horizontal="left" readingOrder="0" shrinkToFit="0" vertical="center" wrapText="1"/>
    </xf>
    <xf borderId="5" fillId="4" fontId="23" numFmtId="0" xfId="0" applyAlignment="1" applyBorder="1" applyFont="1">
      <alignment horizontal="center" readingOrder="0" shrinkToFit="0" vertical="center" wrapText="0"/>
    </xf>
    <xf borderId="1" fillId="26" fontId="18" numFmtId="1" xfId="0" applyAlignment="1" applyBorder="1" applyFont="1" applyNumberFormat="1">
      <alignment horizontal="center" readingOrder="0" shrinkToFit="0" vertical="center" wrapText="0"/>
    </xf>
    <xf borderId="8" fillId="4" fontId="18" numFmtId="0" xfId="0" applyAlignment="1" applyBorder="1" applyFont="1">
      <alignment horizontal="left" readingOrder="0" shrinkToFit="0" vertical="center" wrapText="0"/>
    </xf>
    <xf borderId="1" fillId="4" fontId="19" numFmtId="0" xfId="0" applyAlignment="1" applyBorder="1" applyFont="1">
      <alignment horizontal="center" shrinkToFit="0" vertical="center" wrapText="0"/>
    </xf>
    <xf borderId="3" fillId="4" fontId="19" numFmtId="0" xfId="0" applyAlignment="1" applyBorder="1" applyFont="1">
      <alignment horizontal="center" readingOrder="0" shrinkToFit="0" vertical="center" wrapText="0"/>
    </xf>
    <xf borderId="3" fillId="4" fontId="19" numFmtId="0" xfId="0" applyAlignment="1" applyBorder="1" applyFont="1">
      <alignment horizontal="left" readingOrder="0" shrinkToFit="0" vertical="center" wrapText="0"/>
    </xf>
    <xf borderId="8" fillId="4" fontId="19" numFmtId="0" xfId="0" applyAlignment="1" applyBorder="1" applyFont="1">
      <alignment horizontal="left" readingOrder="0" shrinkToFit="0" vertical="center" wrapText="0"/>
    </xf>
    <xf borderId="3" fillId="4" fontId="19" numFmtId="0" xfId="0" applyAlignment="1" applyBorder="1" applyFont="1">
      <alignment horizontal="center" readingOrder="0" shrinkToFit="0" vertical="center" wrapText="1"/>
    </xf>
    <xf borderId="1" fillId="4" fontId="19" numFmtId="0" xfId="0" applyAlignment="1" applyBorder="1" applyFont="1">
      <alignment horizontal="center" shrinkToFit="0" vertical="center" wrapText="0"/>
    </xf>
    <xf borderId="1" fillId="4" fontId="18" numFmtId="0" xfId="0" applyAlignment="1" applyBorder="1" applyFont="1">
      <alignment horizontal="left" readingOrder="0" shrinkToFit="0" vertical="center" wrapText="0"/>
    </xf>
    <xf borderId="1" fillId="4" fontId="18" numFmtId="0" xfId="0" applyAlignment="1" applyBorder="1" applyFont="1">
      <alignment shrinkToFit="0" vertical="center" wrapText="1"/>
    </xf>
    <xf borderId="8" fillId="4" fontId="18" numFmtId="0" xfId="0" applyAlignment="1" applyBorder="1" applyFont="1">
      <alignment horizontal="left" shrinkToFit="0" vertical="center" wrapText="0"/>
    </xf>
    <xf borderId="5" fillId="26" fontId="18" numFmtId="1" xfId="0" applyAlignment="1" applyBorder="1" applyFont="1" applyNumberFormat="1">
      <alignment horizontal="center" readingOrder="0" shrinkToFit="0" vertical="center" wrapText="0"/>
    </xf>
    <xf borderId="8" fillId="4" fontId="18" numFmtId="0" xfId="0" applyAlignment="1" applyBorder="1" applyFont="1">
      <alignment horizontal="left" shrinkToFit="0" vertical="center" wrapText="0"/>
    </xf>
    <xf borderId="5" fillId="4" fontId="18" numFmtId="0" xfId="0" applyAlignment="1" applyBorder="1" applyFont="1">
      <alignment horizontal="center" shrinkToFit="0" vertical="center" wrapText="0"/>
    </xf>
    <xf borderId="0" fillId="26" fontId="18" numFmtId="1" xfId="0" applyAlignment="1" applyFont="1" applyNumberFormat="1">
      <alignment horizontal="center" shrinkToFit="0" vertical="center" wrapText="0"/>
    </xf>
    <xf borderId="1" fillId="4" fontId="19" numFmtId="0" xfId="0" applyAlignment="1" applyBorder="1" applyFont="1">
      <alignment horizontal="center" shrinkToFit="0" vertical="center" wrapText="1"/>
    </xf>
    <xf borderId="8" fillId="4" fontId="19" numFmtId="0" xfId="0" applyAlignment="1" applyBorder="1" applyFont="1">
      <alignment horizontal="left" shrinkToFit="0" vertical="center" wrapText="0"/>
    </xf>
    <xf borderId="0" fillId="0" fontId="18" numFmtId="1" xfId="0" applyAlignment="1" applyFont="1" applyNumberFormat="1">
      <alignment horizontal="center" shrinkToFit="0" vertical="center" wrapText="0"/>
    </xf>
    <xf borderId="0" fillId="0" fontId="19" numFmtId="49" xfId="0" applyAlignment="1" applyFont="1" applyNumberFormat="1">
      <alignment horizontal="center" shrinkToFit="0" vertical="center" wrapText="0"/>
    </xf>
    <xf borderId="0" fillId="0" fontId="19" numFmtId="167" xfId="0" applyAlignment="1" applyFont="1" applyNumberFormat="1">
      <alignment horizontal="center" shrinkToFit="0" vertical="center" wrapText="0"/>
    </xf>
    <xf borderId="0" fillId="0" fontId="19" numFmtId="0" xfId="0" applyAlignment="1" applyFont="1">
      <alignment horizontal="left" shrinkToFit="0" vertical="center" wrapText="0"/>
    </xf>
    <xf borderId="0" fillId="0" fontId="19" numFmtId="0" xfId="0" applyAlignment="1" applyFont="1">
      <alignment horizontal="center" shrinkToFit="0" vertical="center" wrapText="1"/>
    </xf>
    <xf borderId="0" fillId="0" fontId="44" numFmtId="0" xfId="0" applyAlignment="1" applyFont="1">
      <alignment readingOrder="0"/>
    </xf>
    <xf borderId="1" fillId="0" fontId="32" numFmtId="0" xfId="0" applyAlignment="1" applyBorder="1" applyFont="1">
      <alignment horizontal="center" shrinkToFit="0" vertical="center" wrapText="0"/>
    </xf>
    <xf borderId="1" fillId="0" fontId="45" numFmtId="0" xfId="0" applyAlignment="1" applyBorder="1" applyFont="1">
      <alignment horizontal="center" shrinkToFit="0" vertical="center" wrapText="0"/>
    </xf>
    <xf borderId="5" fillId="17" fontId="17" numFmtId="0" xfId="0" applyAlignment="1" applyBorder="1" applyFont="1">
      <alignment horizontal="center" readingOrder="0" shrinkToFit="0" wrapText="0"/>
    </xf>
    <xf borderId="1" fillId="17" fontId="6" numFmtId="167" xfId="0" applyBorder="1" applyFont="1" applyNumberFormat="1"/>
    <xf borderId="1" fillId="17" fontId="6" numFmtId="0" xfId="0" applyBorder="1" applyFont="1"/>
    <xf borderId="1" fillId="17" fontId="6" numFmtId="0" xfId="0" applyBorder="1" applyFont="1"/>
    <xf borderId="1" fillId="17" fontId="6" numFmtId="0" xfId="0" applyAlignment="1" applyBorder="1" applyFont="1">
      <alignment horizontal="center" shrinkToFit="0" vertical="center" wrapText="1"/>
    </xf>
    <xf borderId="1" fillId="17" fontId="6" numFmtId="0" xfId="0" applyAlignment="1" applyBorder="1" applyFont="1">
      <alignment horizontal="center" shrinkToFit="0" vertical="center" wrapText="1"/>
    </xf>
    <xf borderId="1" fillId="0" fontId="6" numFmtId="0" xfId="0" applyAlignment="1" applyBorder="1" applyFont="1">
      <alignment vertical="bottom"/>
    </xf>
    <xf borderId="1" fillId="0" fontId="19" numFmtId="0" xfId="0" applyAlignment="1" applyBorder="1" applyFont="1">
      <alignment horizontal="center" shrinkToFit="0" vertical="center" wrapText="1"/>
    </xf>
    <xf borderId="1" fillId="4" fontId="18" numFmtId="1" xfId="0" applyAlignment="1" applyBorder="1" applyFont="1" applyNumberFormat="1">
      <alignment horizontal="center" readingOrder="0" shrinkToFit="0" vertical="center" wrapText="0"/>
    </xf>
    <xf borderId="1" fillId="5" fontId="19" numFmtId="0" xfId="0" applyAlignment="1" applyBorder="1" applyFont="1">
      <alignment horizontal="center" readingOrder="0" vertical="center"/>
    </xf>
    <xf borderId="1" fillId="6" fontId="19" numFmtId="0" xfId="0" applyAlignment="1" applyBorder="1" applyFont="1">
      <alignment horizontal="center" shrinkToFit="0" vertical="center" wrapText="1"/>
    </xf>
    <xf borderId="1" fillId="6" fontId="32" numFmtId="0" xfId="0" applyAlignment="1" applyBorder="1" applyFont="1">
      <alignment shrinkToFit="0" wrapText="0"/>
    </xf>
    <xf borderId="1" fillId="6" fontId="19" numFmtId="0" xfId="0" applyAlignment="1" applyBorder="1" applyFont="1">
      <alignment horizontal="center" readingOrder="0" vertical="center"/>
    </xf>
    <xf borderId="1" fillId="0" fontId="18" numFmtId="0" xfId="0" applyAlignment="1" applyBorder="1" applyFont="1">
      <alignment horizontal="center" shrinkToFit="0" vertical="center" wrapText="1"/>
    </xf>
    <xf borderId="1" fillId="6" fontId="18" numFmtId="0" xfId="0" applyAlignment="1" applyBorder="1" applyFont="1">
      <alignment horizontal="center" shrinkToFit="0" vertical="center" wrapText="1"/>
    </xf>
    <xf borderId="1" fillId="0" fontId="19" numFmtId="181" xfId="0" applyAlignment="1" applyBorder="1" applyFont="1" applyNumberFormat="1">
      <alignment horizontal="center" readingOrder="0" shrinkToFit="0" vertical="center" wrapText="0"/>
    </xf>
    <xf borderId="1" fillId="0" fontId="46" numFmtId="49" xfId="0" applyAlignment="1" applyBorder="1" applyFont="1" applyNumberFormat="1">
      <alignment readingOrder="0"/>
    </xf>
    <xf borderId="1" fillId="0" fontId="18" numFmtId="165" xfId="0" applyAlignment="1" applyBorder="1" applyFont="1" applyNumberFormat="1">
      <alignment horizontal="center" readingOrder="0" shrinkToFit="0" vertical="center" wrapText="1"/>
    </xf>
    <xf borderId="1" fillId="0" fontId="18" numFmtId="166" xfId="0" applyAlignment="1" applyBorder="1" applyFont="1" applyNumberFormat="1">
      <alignment horizontal="center" readingOrder="0" shrinkToFit="0" vertical="center" wrapText="1"/>
    </xf>
    <xf borderId="1" fillId="5" fontId="19" numFmtId="0" xfId="0" applyAlignment="1" applyBorder="1" applyFont="1">
      <alignment horizontal="center" shrinkToFit="0" vertical="center" wrapText="1"/>
    </xf>
    <xf borderId="1" fillId="3" fontId="18" numFmtId="0" xfId="0" applyAlignment="1" applyBorder="1" applyFont="1">
      <alignment horizontal="center" readingOrder="0" shrinkToFit="0" vertical="center" wrapText="0"/>
    </xf>
    <xf borderId="1" fillId="3" fontId="19" numFmtId="0" xfId="0" applyAlignment="1" applyBorder="1" applyFont="1">
      <alignment horizontal="center" readingOrder="0" vertical="center"/>
    </xf>
    <xf borderId="1" fillId="3" fontId="18" numFmtId="1" xfId="0" applyAlignment="1" applyBorder="1" applyFont="1" applyNumberFormat="1">
      <alignment horizontal="center" readingOrder="0" shrinkToFit="0" vertical="center" wrapText="0"/>
    </xf>
    <xf borderId="1" fillId="3" fontId="18" numFmtId="49" xfId="0" applyAlignment="1" applyBorder="1" applyFont="1" applyNumberFormat="1">
      <alignment horizontal="center" readingOrder="0" shrinkToFit="0" vertical="center" wrapText="0"/>
    </xf>
    <xf borderId="1" fillId="3" fontId="19" numFmtId="0" xfId="0" applyAlignment="1" applyBorder="1" applyFont="1">
      <alignment horizontal="center" readingOrder="0" shrinkToFit="0" vertical="center" wrapText="0"/>
    </xf>
    <xf borderId="1" fillId="3" fontId="19" numFmtId="167" xfId="0" applyAlignment="1" applyBorder="1" applyFont="1" applyNumberFormat="1">
      <alignment horizontal="center" readingOrder="0" shrinkToFit="0" vertical="center" wrapText="0"/>
    </xf>
    <xf borderId="1" fillId="3" fontId="19" numFmtId="0" xfId="0" applyAlignment="1" applyBorder="1" applyFont="1">
      <alignment horizontal="center" shrinkToFit="0" vertical="center" wrapText="1"/>
    </xf>
    <xf borderId="1" fillId="3" fontId="19" numFmtId="0" xfId="0" applyAlignment="1" applyBorder="1" applyFont="1">
      <alignment horizontal="center" shrinkToFit="0" vertical="center" wrapText="0"/>
    </xf>
    <xf borderId="1" fillId="6" fontId="19" numFmtId="167" xfId="0" applyAlignment="1" applyBorder="1" applyFont="1" applyNumberFormat="1">
      <alignment horizontal="center" readingOrder="0" vertical="center"/>
    </xf>
    <xf borderId="1" fillId="6" fontId="0" numFmtId="49" xfId="0" applyAlignment="1" applyBorder="1" applyFont="1" applyNumberFormat="1">
      <alignment horizontal="center" readingOrder="0" vertical="center"/>
    </xf>
    <xf borderId="1" fillId="6" fontId="0" numFmtId="167" xfId="0" applyAlignment="1" applyBorder="1" applyFont="1" applyNumberFormat="1">
      <alignment horizontal="center" readingOrder="0" vertical="center"/>
    </xf>
    <xf borderId="1" fillId="6" fontId="32" numFmtId="0" xfId="0" applyAlignment="1" applyBorder="1" applyFont="1">
      <alignment horizontal="center" shrinkToFit="0" vertical="center" wrapText="0"/>
    </xf>
    <xf borderId="1" fillId="28" fontId="18" numFmtId="0" xfId="0" applyAlignment="1" applyBorder="1" applyFill="1" applyFont="1">
      <alignment horizontal="center" readingOrder="0" shrinkToFit="0" vertical="center" wrapText="0"/>
    </xf>
    <xf borderId="1" fillId="19" fontId="19" numFmtId="1" xfId="0" applyAlignment="1" applyBorder="1" applyFont="1" applyNumberFormat="1">
      <alignment horizontal="center" shrinkToFit="0" vertical="center" wrapText="0"/>
    </xf>
    <xf borderId="1" fillId="19" fontId="18" numFmtId="49" xfId="0" applyAlignment="1" applyBorder="1" applyFont="1" applyNumberFormat="1">
      <alignment horizontal="center" shrinkToFit="0" vertical="center" wrapText="0"/>
    </xf>
    <xf borderId="1" fillId="19" fontId="18" numFmtId="167" xfId="0" applyAlignment="1" applyBorder="1" applyFont="1" applyNumberFormat="1">
      <alignment horizontal="center" vertical="center"/>
    </xf>
    <xf borderId="1" fillId="19" fontId="18" numFmtId="167" xfId="0" applyAlignment="1" applyBorder="1" applyFont="1" applyNumberFormat="1">
      <alignment horizontal="center" shrinkToFit="0" vertical="center" wrapText="0"/>
    </xf>
    <xf borderId="1" fillId="19" fontId="28" numFmtId="0" xfId="0" applyAlignment="1" applyBorder="1" applyFont="1">
      <alignment horizontal="center" shrinkToFit="0" vertical="center" wrapText="0"/>
    </xf>
    <xf borderId="1" fillId="29" fontId="19" numFmtId="0" xfId="0" applyAlignment="1" applyBorder="1" applyFill="1" applyFont="1">
      <alignment horizontal="center" readingOrder="0" vertical="center"/>
    </xf>
    <xf borderId="1" fillId="29" fontId="18" numFmtId="0" xfId="0" applyAlignment="1" applyBorder="1" applyFont="1">
      <alignment horizontal="center" readingOrder="0" shrinkToFit="0" vertical="center" wrapText="0"/>
    </xf>
    <xf borderId="1" fillId="29" fontId="18" numFmtId="1" xfId="0" applyAlignment="1" applyBorder="1" applyFont="1" applyNumberFormat="1">
      <alignment horizontal="center" readingOrder="0" shrinkToFit="0" vertical="center" wrapText="0"/>
    </xf>
    <xf borderId="1" fillId="29" fontId="18" numFmtId="49" xfId="0" applyAlignment="1" applyBorder="1" applyFont="1" applyNumberFormat="1">
      <alignment horizontal="center" readingOrder="0" shrinkToFit="0" vertical="center" wrapText="0"/>
    </xf>
    <xf borderId="1" fillId="29" fontId="19" numFmtId="0" xfId="0" applyAlignment="1" applyBorder="1" applyFont="1">
      <alignment horizontal="center" readingOrder="0" shrinkToFit="0" vertical="center" wrapText="0"/>
    </xf>
    <xf borderId="1" fillId="29" fontId="19" numFmtId="167" xfId="0" applyAlignment="1" applyBorder="1" applyFont="1" applyNumberFormat="1">
      <alignment horizontal="center" readingOrder="0" shrinkToFit="0" vertical="center" wrapText="0"/>
    </xf>
    <xf borderId="1" fillId="29" fontId="18" numFmtId="0" xfId="0" applyAlignment="1" applyBorder="1" applyFont="1">
      <alignment horizontal="center" shrinkToFit="0" vertical="center" wrapText="1"/>
    </xf>
    <xf borderId="1" fillId="29" fontId="18" numFmtId="0" xfId="0" applyAlignment="1" applyBorder="1" applyFont="1">
      <alignment horizontal="center" readingOrder="0" shrinkToFit="0" vertical="center" wrapText="1"/>
    </xf>
    <xf borderId="1" fillId="29" fontId="19" numFmtId="0" xfId="0" applyAlignment="1" applyBorder="1" applyFont="1">
      <alignment horizontal="center" shrinkToFit="0" vertical="center" wrapText="0"/>
    </xf>
    <xf borderId="1" fillId="24" fontId="32" numFmtId="0" xfId="0" applyAlignment="1" applyBorder="1" applyFont="1">
      <alignment horizontal="center" shrinkToFit="0" wrapText="0"/>
    </xf>
    <xf borderId="1" fillId="24" fontId="0" numFmtId="1" xfId="0" applyAlignment="1" applyBorder="1" applyFont="1" applyNumberFormat="1">
      <alignment horizontal="center" shrinkToFit="0" wrapText="0"/>
    </xf>
    <xf borderId="1" fillId="24" fontId="32" numFmtId="49" xfId="0" applyAlignment="1" applyBorder="1" applyFont="1" applyNumberFormat="1">
      <alignment horizontal="left" shrinkToFit="0" wrapText="0"/>
    </xf>
    <xf borderId="1" fillId="24" fontId="32" numFmtId="49" xfId="0" applyAlignment="1" applyBorder="1" applyFont="1" applyNumberFormat="1">
      <alignment horizontal="center" shrinkToFit="0" wrapText="0"/>
    </xf>
    <xf borderId="1" fillId="24" fontId="32" numFmtId="167" xfId="0" applyAlignment="1" applyBorder="1" applyFont="1" applyNumberFormat="1">
      <alignment horizontal="center" shrinkToFit="0" wrapText="0"/>
    </xf>
    <xf borderId="1" fillId="24" fontId="32" numFmtId="0" xfId="0" applyAlignment="1" applyBorder="1" applyFont="1">
      <alignment horizontal="center" shrinkToFit="0" vertical="center" wrapText="1"/>
    </xf>
    <xf borderId="1" fillId="24" fontId="32" numFmtId="0" xfId="0" applyAlignment="1" applyBorder="1" applyFont="1">
      <alignment shrinkToFit="0" wrapText="0"/>
    </xf>
    <xf borderId="1" fillId="0" fontId="32" numFmtId="0" xfId="0" applyAlignment="1" applyBorder="1" applyFont="1">
      <alignment horizontal="center" shrinkToFit="0" vertical="center" wrapText="1"/>
    </xf>
    <xf borderId="1" fillId="0" fontId="32" numFmtId="0" xfId="0" applyAlignment="1" applyBorder="1" applyFont="1">
      <alignment shrinkToFit="0" vertical="center" wrapText="0"/>
    </xf>
    <xf borderId="1" fillId="0" fontId="32" numFmtId="0" xfId="0" applyAlignment="1" applyBorder="1" applyFont="1">
      <alignment shrinkToFit="0" wrapText="0"/>
    </xf>
    <xf borderId="1" fillId="24" fontId="17" numFmtId="1" xfId="0" applyAlignment="1" applyBorder="1" applyFont="1" applyNumberFormat="1">
      <alignment horizontal="center" readingOrder="0" shrinkToFit="0" vertical="center" wrapText="0"/>
    </xf>
    <xf borderId="1" fillId="4" fontId="19" numFmtId="0" xfId="0" applyAlignment="1" applyBorder="1" applyFont="1">
      <alignment horizontal="center" shrinkToFit="0" vertical="center" wrapText="1"/>
    </xf>
    <xf borderId="1" fillId="4" fontId="47" numFmtId="0" xfId="0" applyAlignment="1" applyBorder="1" applyFont="1">
      <alignment horizontal="center" readingOrder="0" vertical="bottom"/>
    </xf>
    <xf borderId="1" fillId="4" fontId="18" numFmtId="49" xfId="0" applyAlignment="1" applyBorder="1" applyFont="1" applyNumberFormat="1">
      <alignment horizontal="left" readingOrder="0" shrinkToFit="0" vertical="center" wrapText="0"/>
    </xf>
    <xf borderId="1" fillId="4" fontId="32" numFmtId="0" xfId="0" applyAlignment="1" applyBorder="1" applyFont="1">
      <alignment shrinkToFit="0" wrapText="0"/>
    </xf>
    <xf borderId="1" fillId="19" fontId="32" numFmtId="0" xfId="0" applyAlignment="1" applyBorder="1" applyFont="1">
      <alignment shrinkToFit="0" wrapText="0"/>
    </xf>
    <xf borderId="1" fillId="4" fontId="47" numFmtId="0" xfId="0" applyAlignment="1" applyBorder="1" applyFont="1">
      <alignment horizontal="center" vertical="bottom"/>
    </xf>
    <xf borderId="1" fillId="4" fontId="0" numFmtId="0" xfId="0" applyAlignment="1" applyBorder="1" applyFont="1">
      <alignment horizontal="center" readingOrder="0" shrinkToFit="0" vertical="center" wrapText="0"/>
    </xf>
    <xf borderId="1" fillId="4" fontId="24" numFmtId="0" xfId="0" applyAlignment="1" applyBorder="1" applyFont="1">
      <alignment horizontal="center" shrinkToFit="0" vertical="center" wrapText="1"/>
    </xf>
    <xf borderId="1" fillId="4" fontId="24" numFmtId="0" xfId="0" applyAlignment="1" applyBorder="1" applyFont="1">
      <alignment horizontal="center" readingOrder="0" shrinkToFit="0" vertical="center" wrapText="1"/>
    </xf>
    <xf borderId="1" fillId="4" fontId="18" numFmtId="0" xfId="0" applyAlignment="1" applyBorder="1" applyFont="1">
      <alignment shrinkToFit="0" vertical="center" wrapText="0"/>
    </xf>
    <xf borderId="1" fillId="4" fontId="0" numFmtId="0" xfId="0" applyAlignment="1" applyBorder="1" applyFont="1">
      <alignment horizontal="center" shrinkToFit="0" vertical="center" wrapText="1"/>
    </xf>
    <xf borderId="1" fillId="0" fontId="32" numFmtId="0" xfId="0" applyAlignment="1" applyBorder="1" applyFont="1">
      <alignment horizontal="center" shrinkToFit="0" wrapText="0"/>
    </xf>
    <xf borderId="1" fillId="0" fontId="0" numFmtId="1" xfId="0" applyAlignment="1" applyBorder="1" applyFont="1" applyNumberFormat="1">
      <alignment horizontal="center" shrinkToFit="0" wrapText="0"/>
    </xf>
    <xf borderId="1" fillId="0" fontId="32" numFmtId="49" xfId="0" applyAlignment="1" applyBorder="1" applyFont="1" applyNumberFormat="1">
      <alignment horizontal="left" shrinkToFit="0" wrapText="0"/>
    </xf>
    <xf borderId="1" fillId="0" fontId="32" numFmtId="49" xfId="0" applyAlignment="1" applyBorder="1" applyFont="1" applyNumberFormat="1">
      <alignment horizontal="center" shrinkToFit="0" wrapText="0"/>
    </xf>
    <xf borderId="1" fillId="0" fontId="32" numFmtId="167" xfId="0" applyAlignment="1" applyBorder="1" applyFont="1" applyNumberFormat="1">
      <alignment horizontal="center" shrinkToFit="0" wrapText="0"/>
    </xf>
    <xf borderId="1" fillId="0" fontId="36" numFmtId="0" xfId="0" applyAlignment="1" applyBorder="1" applyFont="1">
      <alignment horizontal="center" shrinkToFit="0" vertical="center" wrapText="0"/>
    </xf>
    <xf borderId="1" fillId="0" fontId="36" numFmtId="0" xfId="0" applyAlignment="1" applyBorder="1" applyFont="1">
      <alignment horizontal="center" readingOrder="0" shrinkToFit="0" vertical="center" wrapText="0"/>
    </xf>
    <xf borderId="1" fillId="0" fontId="2" numFmtId="0" xfId="0" applyAlignment="1" applyBorder="1" applyFont="1">
      <alignment horizontal="center" shrinkToFit="0" vertical="center" wrapText="0"/>
    </xf>
    <xf borderId="1" fillId="0" fontId="48" numFmtId="0" xfId="0" applyAlignment="1" applyBorder="1" applyFont="1">
      <alignment horizontal="center" shrinkToFit="0" vertical="center" wrapText="0"/>
    </xf>
    <xf borderId="5" fillId="17" fontId="17" numFmtId="0" xfId="0" applyAlignment="1" applyBorder="1" applyFont="1">
      <alignment horizontal="center" readingOrder="0" shrinkToFit="0" vertical="bottom" wrapText="0"/>
    </xf>
    <xf borderId="1" fillId="17" fontId="6" numFmtId="167" xfId="0" applyAlignment="1" applyBorder="1" applyFont="1" applyNumberFormat="1">
      <alignment vertical="bottom"/>
    </xf>
    <xf borderId="1" fillId="17" fontId="6" numFmtId="0" xfId="0" applyAlignment="1" applyBorder="1" applyFont="1">
      <alignment vertical="bottom"/>
    </xf>
    <xf borderId="1" fillId="17" fontId="6" numFmtId="0" xfId="0" applyAlignment="1" applyBorder="1" applyFont="1">
      <alignment horizontal="center" vertical="center"/>
    </xf>
    <xf borderId="1" fillId="17" fontId="19" numFmtId="0" xfId="0" applyAlignment="1" applyBorder="1" applyFont="1">
      <alignment horizontal="center" vertical="center"/>
    </xf>
    <xf borderId="1" fillId="0" fontId="19" numFmtId="0" xfId="0" applyBorder="1" applyFont="1"/>
    <xf borderId="1" fillId="4" fontId="18" numFmtId="0" xfId="0" applyAlignment="1" applyBorder="1" applyFont="1">
      <alignment readingOrder="0" shrinkToFit="0" wrapText="0"/>
    </xf>
    <xf borderId="1" fillId="4" fontId="18" numFmtId="0" xfId="0" applyAlignment="1" applyBorder="1" applyFont="1">
      <alignment readingOrder="0" shrinkToFit="0" vertical="center" wrapText="1"/>
    </xf>
    <xf borderId="1" fillId="4" fontId="18" numFmtId="0" xfId="0" applyAlignment="1" applyBorder="1" applyFont="1">
      <alignment shrinkToFit="0" vertical="center" wrapText="1"/>
    </xf>
    <xf borderId="1" fillId="4" fontId="18" numFmtId="0" xfId="0" applyAlignment="1" applyBorder="1" applyFont="1">
      <alignment shrinkToFit="0" vertical="center" wrapText="0"/>
    </xf>
    <xf borderId="1" fillId="4" fontId="18" numFmtId="0" xfId="0" applyAlignment="1" applyBorder="1" applyFont="1">
      <alignment horizontal="center" shrinkToFit="0" vertical="center" wrapText="0"/>
    </xf>
    <xf borderId="1" fillId="0" fontId="0" numFmtId="0" xfId="0" applyAlignment="1" applyBorder="1" applyFont="1">
      <alignment horizontal="center" readingOrder="0" shrinkToFit="0" vertical="center" wrapText="0"/>
    </xf>
    <xf borderId="1" fillId="0" fontId="19" numFmtId="49" xfId="0" applyAlignment="1" applyBorder="1" applyFont="1" applyNumberFormat="1">
      <alignment horizontal="center" readingOrder="0"/>
    </xf>
    <xf borderId="1" fillId="0" fontId="49" numFmtId="0" xfId="0" applyAlignment="1" applyBorder="1" applyFont="1">
      <alignment readingOrder="0" shrinkToFit="0" wrapText="0"/>
    </xf>
    <xf borderId="1" fillId="6" fontId="2" numFmtId="0" xfId="0" applyAlignment="1" applyBorder="1" applyFont="1">
      <alignment shrinkToFit="0" vertical="center" wrapText="0"/>
    </xf>
    <xf borderId="1" fillId="7" fontId="22" numFmtId="0" xfId="0" applyAlignment="1" applyBorder="1" applyFont="1">
      <alignment horizontal="center" readingOrder="0"/>
    </xf>
    <xf borderId="0" fillId="6" fontId="22" numFmtId="0" xfId="0" applyAlignment="1" applyFont="1">
      <alignment readingOrder="0"/>
    </xf>
    <xf borderId="1" fillId="6" fontId="22" numFmtId="0" xfId="0" applyAlignment="1" applyBorder="1" applyFont="1">
      <alignment horizontal="center" readingOrder="0" vertical="center"/>
    </xf>
    <xf borderId="1" fillId="6" fontId="22" numFmtId="0" xfId="0" applyAlignment="1" applyBorder="1" applyFont="1">
      <alignment readingOrder="0"/>
    </xf>
    <xf borderId="1" fillId="6" fontId="22" numFmtId="0" xfId="0" applyBorder="1" applyFont="1"/>
    <xf borderId="1" fillId="0" fontId="14" numFmtId="0" xfId="0" applyAlignment="1" applyBorder="1" applyFont="1">
      <alignment horizontal="center" readingOrder="0" shrinkToFit="0" vertical="center" wrapText="0"/>
    </xf>
    <xf borderId="1" fillId="0" fontId="50" numFmtId="0" xfId="0" applyAlignment="1" applyBorder="1" applyFont="1">
      <alignment readingOrder="0" shrinkToFit="0" wrapText="0"/>
    </xf>
    <xf borderId="1" fillId="0" fontId="18" numFmtId="0" xfId="0" applyAlignment="1" applyBorder="1" applyFont="1">
      <alignment horizontal="center" shrinkToFit="0" vertical="center" wrapText="0"/>
    </xf>
    <xf borderId="1" fillId="0" fontId="0" numFmtId="167" xfId="0" applyAlignment="1" applyBorder="1" applyFont="1" applyNumberFormat="1">
      <alignment horizontal="center" readingOrder="0" vertical="bottom"/>
    </xf>
    <xf borderId="1" fillId="5" fontId="2" numFmtId="0" xfId="0" applyAlignment="1" applyBorder="1" applyFont="1">
      <alignment shrinkToFit="0" vertical="center" wrapText="0"/>
    </xf>
    <xf borderId="1" fillId="0" fontId="2" numFmtId="0" xfId="0" applyAlignment="1" applyBorder="1" applyFont="1">
      <alignment readingOrder="0" shrinkToFit="0" vertical="center" wrapText="0"/>
    </xf>
    <xf borderId="1" fillId="17" fontId="6" numFmtId="0" xfId="0" applyBorder="1" applyFont="1"/>
    <xf borderId="1" fillId="0" fontId="22" numFmtId="167" xfId="0" applyAlignment="1" applyBorder="1" applyFont="1" applyNumberFormat="1">
      <alignment horizontal="center" readingOrder="0" shrinkToFit="0" vertical="center" wrapText="0"/>
    </xf>
    <xf borderId="0" fillId="6" fontId="19" numFmtId="49" xfId="0" applyAlignment="1" applyFont="1" applyNumberFormat="1">
      <alignment horizontal="center" readingOrder="0"/>
    </xf>
    <xf borderId="1" fillId="24" fontId="2" numFmtId="0" xfId="0" applyAlignment="1" applyBorder="1" applyFont="1">
      <alignment horizontal="center" readingOrder="0" shrinkToFit="0" vertical="center" wrapText="0"/>
    </xf>
    <xf borderId="1" fillId="24" fontId="2" numFmtId="0" xfId="0" applyAlignment="1" applyBorder="1" applyFont="1">
      <alignment horizontal="center" shrinkToFit="0" vertical="center" wrapText="0"/>
    </xf>
    <xf borderId="1" fillId="24" fontId="2" numFmtId="1" xfId="0" applyAlignment="1" applyBorder="1" applyFont="1" applyNumberFormat="1">
      <alignment horizontal="center" shrinkToFit="0" vertical="center" wrapText="0"/>
    </xf>
    <xf borderId="1" fillId="24" fontId="2" numFmtId="49" xfId="0" applyAlignment="1" applyBorder="1" applyFont="1" applyNumberFormat="1">
      <alignment horizontal="center" shrinkToFit="0" vertical="center" wrapText="0"/>
    </xf>
    <xf borderId="1" fillId="24" fontId="2" numFmtId="167" xfId="0" applyAlignment="1" applyBorder="1" applyFont="1" applyNumberFormat="1">
      <alignment horizontal="center" shrinkToFit="0" vertical="center" wrapText="0"/>
    </xf>
    <xf borderId="1" fillId="24" fontId="19" numFmtId="0" xfId="0" applyAlignment="1" applyBorder="1" applyFont="1">
      <alignment horizontal="center" shrinkToFit="0" vertical="center" wrapText="0"/>
    </xf>
    <xf borderId="1" fillId="24" fontId="2" numFmtId="0" xfId="0" applyAlignment="1" applyBorder="1" applyFont="1">
      <alignment horizontal="center" shrinkToFit="0" vertical="center" wrapText="1"/>
    </xf>
    <xf borderId="1" fillId="0" fontId="0" numFmtId="0" xfId="0" applyAlignment="1" applyBorder="1" applyFont="1">
      <alignment readingOrder="0" vertical="bottom"/>
    </xf>
    <xf borderId="1" fillId="4" fontId="49" numFmtId="0" xfId="0" applyAlignment="1" applyBorder="1" applyFont="1">
      <alignment readingOrder="0" shrinkToFit="0" wrapText="0"/>
    </xf>
    <xf borderId="1" fillId="4" fontId="49" numFmtId="0" xfId="0" applyAlignment="1" applyBorder="1" applyFont="1">
      <alignment shrinkToFit="0" vertical="center" wrapText="0"/>
    </xf>
    <xf borderId="1" fillId="4" fontId="14" numFmtId="0" xfId="0" applyAlignment="1" applyBorder="1" applyFont="1">
      <alignment horizontal="center" readingOrder="0" shrinkToFit="0" vertical="center" wrapText="0"/>
    </xf>
    <xf borderId="1" fillId="26" fontId="2" numFmtId="1" xfId="0" applyAlignment="1" applyBorder="1" applyFont="1" applyNumberFormat="1">
      <alignment horizontal="center" shrinkToFit="0" vertical="center" wrapText="0"/>
    </xf>
    <xf borderId="1" fillId="4" fontId="24" numFmtId="0" xfId="0" applyAlignment="1" applyBorder="1" applyFont="1">
      <alignment horizontal="center" shrinkToFit="0" wrapText="1"/>
    </xf>
    <xf borderId="1" fillId="4" fontId="24" numFmtId="0" xfId="0" applyAlignment="1" applyBorder="1" applyFont="1">
      <alignment horizontal="center"/>
    </xf>
    <xf borderId="1" fillId="4" fontId="6" numFmtId="0" xfId="0" applyBorder="1" applyFont="1"/>
    <xf borderId="1" fillId="4" fontId="6" numFmtId="0" xfId="0" applyBorder="1" applyFont="1"/>
    <xf borderId="1" fillId="0" fontId="2" numFmtId="1" xfId="0" applyAlignment="1" applyBorder="1" applyFont="1" applyNumberFormat="1">
      <alignment horizontal="center" shrinkToFit="0" vertical="center" wrapText="0"/>
    </xf>
    <xf borderId="1" fillId="0" fontId="2" numFmtId="49" xfId="0" applyAlignment="1" applyBorder="1" applyFont="1" applyNumberFormat="1">
      <alignment horizontal="center" shrinkToFit="0" vertical="center" wrapText="0"/>
    </xf>
    <xf borderId="1" fillId="19" fontId="2" numFmtId="0" xfId="0" applyAlignment="1" applyBorder="1" applyFont="1">
      <alignment horizontal="center" shrinkToFit="0" vertical="center" wrapText="0"/>
    </xf>
    <xf borderId="1" fillId="0" fontId="2" numFmtId="167" xfId="0" applyAlignment="1" applyBorder="1" applyFont="1" applyNumberFormat="1">
      <alignment horizontal="center" shrinkToFit="0" vertical="center" wrapText="0"/>
    </xf>
    <xf borderId="1" fillId="19" fontId="15" numFmtId="0" xfId="0" applyAlignment="1" applyBorder="1" applyFont="1">
      <alignment horizontal="center" readingOrder="0" shrinkToFit="0" vertical="center" wrapText="0"/>
    </xf>
    <xf borderId="0" fillId="19" fontId="6" numFmtId="0" xfId="0" applyAlignment="1" applyFont="1">
      <alignment horizontal="center" shrinkToFit="0" vertical="center" wrapText="0"/>
    </xf>
    <xf borderId="6" fillId="17" fontId="17" numFmtId="0" xfId="0" applyAlignment="1" applyBorder="1" applyFont="1">
      <alignment horizontal="center" readingOrder="0" shrinkToFit="0" vertical="bottom" wrapText="0"/>
    </xf>
    <xf borderId="7" fillId="17" fontId="17" numFmtId="167" xfId="0" applyAlignment="1" applyBorder="1" applyFont="1" applyNumberFormat="1">
      <alignment horizontal="center" shrinkToFit="0" vertical="bottom" wrapText="0"/>
    </xf>
    <xf borderId="7" fillId="17" fontId="6" numFmtId="0" xfId="0" applyAlignment="1" applyBorder="1" applyFont="1">
      <alignment vertical="bottom"/>
    </xf>
    <xf borderId="7" fillId="17" fontId="6" numFmtId="167" xfId="0" applyAlignment="1" applyBorder="1" applyFont="1" applyNumberFormat="1">
      <alignment vertical="bottom"/>
    </xf>
    <xf borderId="7" fillId="17" fontId="6" numFmtId="0" xfId="0" applyAlignment="1" applyBorder="1" applyFont="1">
      <alignment vertical="bottom"/>
    </xf>
    <xf borderId="14" fillId="19" fontId="6" numFmtId="0" xfId="0" applyAlignment="1" applyBorder="1" applyFont="1">
      <alignment vertical="bottom"/>
    </xf>
    <xf borderId="0" fillId="19" fontId="6" numFmtId="0" xfId="0" applyAlignment="1" applyFont="1">
      <alignment vertical="bottom"/>
    </xf>
    <xf borderId="14" fillId="0" fontId="19" numFmtId="0" xfId="0" applyAlignment="1" applyBorder="1" applyFont="1">
      <alignment horizontal="center" vertical="center"/>
    </xf>
    <xf borderId="14" fillId="0" fontId="18" numFmtId="0" xfId="0" applyAlignment="1" applyBorder="1" applyFont="1">
      <alignment horizontal="center" shrinkToFit="0" vertical="center" wrapText="1"/>
    </xf>
    <xf borderId="3" fillId="0" fontId="19" numFmtId="0" xfId="0" applyAlignment="1" applyBorder="1" applyFont="1">
      <alignment horizontal="center" vertical="center"/>
    </xf>
    <xf borderId="3" fillId="0" fontId="19" numFmtId="0" xfId="0" applyAlignment="1" applyBorder="1" applyFont="1">
      <alignment horizontal="center" vertical="center"/>
    </xf>
    <xf borderId="0" fillId="0" fontId="19" numFmtId="0" xfId="0" applyAlignment="1" applyFont="1">
      <alignment horizontal="center" vertical="center"/>
    </xf>
    <xf borderId="3" fillId="0" fontId="18" numFmtId="0" xfId="0" applyAlignment="1" applyBorder="1" applyFont="1">
      <alignment horizontal="center" shrinkToFit="0" vertical="center" wrapText="0"/>
    </xf>
    <xf borderId="14" fillId="0" fontId="18" numFmtId="0" xfId="0" applyAlignment="1" applyBorder="1" applyFont="1">
      <alignment horizontal="center" readingOrder="0" shrinkToFit="0" vertical="center" wrapText="0"/>
    </xf>
    <xf borderId="3" fillId="0" fontId="19" numFmtId="0" xfId="0" applyAlignment="1" applyBorder="1" applyFont="1">
      <alignment horizontal="center" readingOrder="0" vertical="center"/>
    </xf>
    <xf borderId="14" fillId="0" fontId="19" numFmtId="0" xfId="0" applyAlignment="1" applyBorder="1" applyFont="1">
      <alignment horizontal="center" vertical="center"/>
    </xf>
    <xf borderId="3" fillId="0" fontId="19" numFmtId="0" xfId="0" applyAlignment="1" applyBorder="1" applyFont="1">
      <alignment horizontal="center" vertical="center"/>
    </xf>
    <xf borderId="14" fillId="0" fontId="19" numFmtId="0" xfId="0" applyAlignment="1" applyBorder="1" applyFont="1">
      <alignment horizontal="center" readingOrder="0" vertical="center"/>
    </xf>
    <xf borderId="3" fillId="0" fontId="18" numFmtId="49" xfId="0" applyAlignment="1" applyBorder="1" applyFont="1" applyNumberFormat="1">
      <alignment horizontal="center" readingOrder="0" shrinkToFit="0" vertical="center" wrapText="0"/>
    </xf>
    <xf borderId="1" fillId="0" fontId="18" numFmtId="178" xfId="0" applyAlignment="1" applyBorder="1" applyFont="1" applyNumberFormat="1">
      <alignment horizontal="center" readingOrder="0" vertical="center"/>
    </xf>
    <xf borderId="1" fillId="6" fontId="6" numFmtId="0" xfId="0" applyAlignment="1" applyBorder="1" applyFont="1">
      <alignment readingOrder="0"/>
    </xf>
    <xf borderId="1" fillId="6" fontId="6" numFmtId="0" xfId="0" applyBorder="1" applyFont="1"/>
    <xf borderId="1" fillId="6" fontId="22" numFmtId="0" xfId="0" applyAlignment="1" applyBorder="1" applyFont="1">
      <alignment horizontal="center" readingOrder="0" shrinkToFit="0" vertical="center" wrapText="0"/>
    </xf>
    <xf borderId="1" fillId="6" fontId="6" numFmtId="0" xfId="0" applyBorder="1" applyFont="1"/>
    <xf borderId="1" fillId="6" fontId="21" numFmtId="0" xfId="0" applyAlignment="1" applyBorder="1" applyFont="1">
      <alignment horizontal="center" shrinkToFit="0" vertical="center" wrapText="1"/>
    </xf>
    <xf borderId="1" fillId="6" fontId="18" numFmtId="0" xfId="0" applyAlignment="1" applyBorder="1" applyFont="1">
      <alignment horizontal="center" shrinkToFit="0" vertical="center" wrapText="0"/>
    </xf>
    <xf borderId="1" fillId="6" fontId="2" numFmtId="0" xfId="0" applyAlignment="1" applyBorder="1" applyFont="1">
      <alignment horizontal="center" shrinkToFit="0" vertical="center" wrapText="0"/>
    </xf>
    <xf borderId="7" fillId="6" fontId="18" numFmtId="0" xfId="0" applyAlignment="1" applyBorder="1" applyFont="1">
      <alignment horizontal="center" readingOrder="0" shrinkToFit="0" vertical="center" wrapText="0"/>
    </xf>
    <xf borderId="7" fillId="6" fontId="18" numFmtId="0" xfId="0" applyAlignment="1" applyBorder="1" applyFont="1">
      <alignment horizontal="center" shrinkToFit="0" vertical="center" wrapText="0"/>
    </xf>
    <xf borderId="7" fillId="6" fontId="18" numFmtId="1" xfId="0" applyAlignment="1" applyBorder="1" applyFont="1" applyNumberFormat="1">
      <alignment horizontal="center" readingOrder="0" shrinkToFit="0" vertical="center" wrapText="0"/>
    </xf>
    <xf borderId="7" fillId="6" fontId="18" numFmtId="49" xfId="0" applyAlignment="1" applyBorder="1" applyFont="1" applyNumberFormat="1">
      <alignment horizontal="center" readingOrder="0" shrinkToFit="0" vertical="center" wrapText="0"/>
    </xf>
    <xf borderId="7" fillId="6" fontId="18" numFmtId="167" xfId="0" applyAlignment="1" applyBorder="1" applyFont="1" applyNumberFormat="1">
      <alignment horizontal="center" readingOrder="0" shrinkToFit="0" vertical="center" wrapText="0"/>
    </xf>
    <xf borderId="7" fillId="6" fontId="0" numFmtId="0" xfId="0" applyAlignment="1" applyBorder="1" applyFont="1">
      <alignment readingOrder="0"/>
    </xf>
    <xf borderId="7" fillId="6" fontId="0" numFmtId="0" xfId="0" applyBorder="1" applyFont="1"/>
    <xf borderId="7" fillId="6" fontId="51" numFmtId="0" xfId="0" applyAlignment="1" applyBorder="1" applyFont="1">
      <alignment horizontal="center" readingOrder="0" shrinkToFit="0" vertical="center" wrapText="0"/>
    </xf>
    <xf borderId="7" fillId="6" fontId="0" numFmtId="0" xfId="0" applyBorder="1" applyFont="1"/>
    <xf borderId="7" fillId="6" fontId="21" numFmtId="0" xfId="0" applyAlignment="1" applyBorder="1" applyFont="1">
      <alignment horizontal="center" readingOrder="0" shrinkToFit="0" vertical="center" wrapText="1"/>
    </xf>
    <xf borderId="7" fillId="6" fontId="21" numFmtId="0" xfId="0" applyAlignment="1" applyBorder="1" applyFont="1">
      <alignment horizontal="center" shrinkToFit="0" vertical="center" wrapText="1"/>
    </xf>
    <xf borderId="7" fillId="6" fontId="18" numFmtId="0" xfId="0" applyAlignment="1" applyBorder="1" applyFont="1">
      <alignment horizontal="center" shrinkToFit="0" vertical="center" wrapText="1"/>
    </xf>
    <xf borderId="7" fillId="6" fontId="18" numFmtId="0" xfId="0" applyAlignment="1" applyBorder="1" applyFont="1">
      <alignment horizontal="center" shrinkToFit="0" vertical="center" wrapText="0"/>
    </xf>
    <xf borderId="14" fillId="6" fontId="49" numFmtId="0" xfId="0" applyAlignment="1" applyBorder="1" applyFont="1">
      <alignment horizontal="center" shrinkToFit="0" vertical="center" wrapText="0"/>
    </xf>
    <xf borderId="0" fillId="6" fontId="49" numFmtId="0" xfId="0" applyAlignment="1" applyFont="1">
      <alignment horizontal="center" shrinkToFit="0" vertical="center" wrapText="0"/>
    </xf>
    <xf borderId="7" fillId="17" fontId="6" numFmtId="0" xfId="0" applyAlignment="1" applyBorder="1" applyFont="1">
      <alignment vertical="bottom"/>
    </xf>
    <xf borderId="1" fillId="0" fontId="52" numFmtId="0" xfId="0" applyAlignment="1" applyBorder="1" applyFont="1">
      <alignment horizontal="center" readingOrder="0" shrinkToFit="0" vertical="center" wrapText="0"/>
    </xf>
    <xf borderId="6" fillId="0" fontId="18" numFmtId="0" xfId="0" applyAlignment="1" applyBorder="1" applyFont="1">
      <alignment horizontal="center" shrinkToFit="0" vertical="center" wrapText="0"/>
    </xf>
    <xf borderId="5" fillId="0" fontId="19" numFmtId="0" xfId="0" applyAlignment="1" applyBorder="1" applyFont="1">
      <alignment horizontal="center" shrinkToFit="0" vertical="center" wrapText="0"/>
    </xf>
    <xf borderId="1" fillId="19" fontId="19" numFmtId="0" xfId="0" applyAlignment="1" applyBorder="1" applyFont="1">
      <alignment readingOrder="0" shrinkToFit="0" vertical="center" wrapText="0"/>
    </xf>
    <xf borderId="1" fillId="19" fontId="22" numFmtId="0" xfId="0" applyAlignment="1" applyBorder="1" applyFont="1">
      <alignment horizontal="center" readingOrder="0" shrinkToFit="0" vertical="center" wrapText="0"/>
    </xf>
    <xf borderId="1" fillId="6" fontId="2" numFmtId="0" xfId="0" applyAlignment="1" applyBorder="1" applyFont="1">
      <alignment shrinkToFit="0" wrapText="0"/>
    </xf>
    <xf borderId="5" fillId="5" fontId="18" numFmtId="0" xfId="0" applyAlignment="1" applyBorder="1" applyFont="1">
      <alignment horizontal="center" shrinkToFit="0" vertical="center" wrapText="0"/>
    </xf>
    <xf borderId="0" fillId="5" fontId="19" numFmtId="0" xfId="0" applyAlignment="1" applyFont="1">
      <alignment horizontal="center" shrinkToFit="0" vertical="center" wrapText="0"/>
    </xf>
    <xf borderId="8" fillId="0" fontId="18" numFmtId="0" xfId="0" applyAlignment="1" applyBorder="1" applyFont="1">
      <alignment horizontal="center" readingOrder="0" shrinkToFit="0" vertical="center" wrapText="1"/>
    </xf>
    <xf borderId="1" fillId="0" fontId="53" numFmtId="0" xfId="0" applyAlignment="1" applyBorder="1" applyFont="1">
      <alignment horizontal="center" readingOrder="0" shrinkToFit="0" vertical="center" wrapText="0"/>
    </xf>
    <xf borderId="1" fillId="0" fontId="53" numFmtId="0" xfId="0" applyAlignment="1" applyBorder="1" applyFont="1">
      <alignment horizontal="center" shrinkToFit="0" vertical="center" wrapText="0"/>
    </xf>
    <xf borderId="0" fillId="0" fontId="53" numFmtId="0" xfId="0" applyAlignment="1" applyFont="1">
      <alignment horizontal="center" shrinkToFit="0" vertical="center" wrapText="0"/>
    </xf>
    <xf borderId="6" fillId="0" fontId="19" numFmtId="0" xfId="0" applyAlignment="1" applyBorder="1" applyFont="1">
      <alignment horizontal="center" readingOrder="0" shrinkToFit="0" vertical="center" wrapText="0"/>
    </xf>
    <xf borderId="7" fillId="0" fontId="18" numFmtId="0" xfId="0" applyAlignment="1" applyBorder="1" applyFont="1">
      <alignment horizontal="center" shrinkToFit="0" vertical="center" wrapText="0"/>
    </xf>
    <xf borderId="7" fillId="0" fontId="19" numFmtId="167" xfId="0" applyAlignment="1" applyBorder="1" applyFont="1" applyNumberFormat="1">
      <alignment horizontal="center" readingOrder="0" shrinkToFit="0" vertical="center" wrapText="0"/>
    </xf>
    <xf borderId="6" fillId="0" fontId="18" numFmtId="0" xfId="0" applyAlignment="1" applyBorder="1" applyFont="1">
      <alignment horizontal="center" shrinkToFit="0" vertical="center" wrapText="1"/>
    </xf>
    <xf borderId="7" fillId="0" fontId="18" numFmtId="0" xfId="0" applyAlignment="1" applyBorder="1" applyFont="1">
      <alignment horizontal="center" shrinkToFit="0" vertical="center" wrapText="1"/>
    </xf>
    <xf borderId="6" fillId="0" fontId="18" numFmtId="0" xfId="0" applyAlignment="1" applyBorder="1" applyFont="1">
      <alignment horizontal="center" shrinkToFit="0" vertical="center" wrapText="0"/>
    </xf>
    <xf borderId="1" fillId="19" fontId="18" numFmtId="1" xfId="0" applyAlignment="1" applyBorder="1" applyFont="1" applyNumberFormat="1">
      <alignment horizontal="center" shrinkToFit="0" vertical="center" wrapText="0"/>
    </xf>
    <xf borderId="1" fillId="19" fontId="18" numFmtId="0" xfId="0" applyAlignment="1" applyBorder="1" applyFont="1">
      <alignment horizontal="center" shrinkToFit="0" vertical="center" wrapText="0"/>
    </xf>
    <xf borderId="1" fillId="19" fontId="18" numFmtId="0" xfId="0" applyAlignment="1" applyBorder="1" applyFont="1">
      <alignment horizontal="center" shrinkToFit="0" vertical="center" wrapText="1"/>
    </xf>
    <xf borderId="1" fillId="19" fontId="22" numFmtId="0" xfId="0" applyAlignment="1" applyBorder="1" applyFont="1">
      <alignment horizontal="center" vertical="center"/>
    </xf>
    <xf borderId="1" fillId="6" fontId="19" numFmtId="0" xfId="0" applyAlignment="1" applyBorder="1" applyFont="1">
      <alignment horizontal="center" vertical="center"/>
    </xf>
    <xf borderId="1" fillId="6" fontId="19" numFmtId="0" xfId="0" applyAlignment="1" applyBorder="1" applyFont="1">
      <alignment horizontal="center" vertical="center"/>
    </xf>
    <xf borderId="1" fillId="6" fontId="22" numFmtId="0" xfId="0" applyAlignment="1" applyBorder="1" applyFont="1">
      <alignment horizontal="center" shrinkToFit="0" vertical="center" wrapText="0"/>
    </xf>
    <xf borderId="5" fillId="0" fontId="18" numFmtId="0" xfId="0" applyAlignment="1" applyBorder="1" applyFont="1">
      <alignment horizontal="center" readingOrder="0" shrinkToFit="0" vertical="center" wrapText="1"/>
    </xf>
    <xf borderId="0" fillId="5" fontId="18" numFmtId="0" xfId="0" applyAlignment="1" applyFont="1">
      <alignment horizontal="center" readingOrder="0" shrinkToFit="0" vertical="center" wrapText="0"/>
    </xf>
    <xf borderId="7" fillId="19" fontId="18" numFmtId="0" xfId="0" applyAlignment="1" applyBorder="1" applyFont="1">
      <alignment horizontal="center" readingOrder="0" shrinkToFit="0" vertical="bottom" wrapText="0"/>
    </xf>
    <xf borderId="7" fillId="19" fontId="17" numFmtId="0" xfId="0" applyAlignment="1" applyBorder="1" applyFont="1">
      <alignment horizontal="center" readingOrder="0" shrinkToFit="0" vertical="bottom" wrapText="0"/>
    </xf>
    <xf borderId="1" fillId="19" fontId="24" numFmtId="49" xfId="0" applyAlignment="1" applyBorder="1" applyFont="1" applyNumberFormat="1">
      <alignment horizontal="center" shrinkToFit="0" wrapText="0"/>
    </xf>
    <xf borderId="1" fillId="19" fontId="24" numFmtId="0" xfId="0" applyAlignment="1" applyBorder="1" applyFont="1">
      <alignment horizontal="center" shrinkToFit="0" wrapText="0"/>
    </xf>
    <xf borderId="7" fillId="19" fontId="6" numFmtId="0" xfId="0" applyAlignment="1" applyBorder="1" applyFont="1">
      <alignment readingOrder="0" vertical="bottom"/>
    </xf>
    <xf borderId="7" fillId="19" fontId="6" numFmtId="167" xfId="0" applyAlignment="1" applyBorder="1" applyFont="1" applyNumberFormat="1">
      <alignment readingOrder="0" vertical="bottom"/>
    </xf>
    <xf borderId="7" fillId="19" fontId="6" numFmtId="0" xfId="0" applyAlignment="1" applyBorder="1" applyFont="1">
      <alignment horizontal="center" readingOrder="0" vertical="bottom"/>
    </xf>
    <xf borderId="7" fillId="19" fontId="6" numFmtId="0" xfId="0" applyAlignment="1" applyBorder="1" applyFont="1">
      <alignment vertical="bottom"/>
    </xf>
    <xf borderId="1" fillId="6" fontId="54" numFmtId="0" xfId="0" applyAlignment="1" applyBorder="1" applyFont="1">
      <alignment horizontal="center" readingOrder="0" shrinkToFit="0" vertical="center" wrapText="0"/>
    </xf>
    <xf borderId="0" fillId="0" fontId="2" numFmtId="0" xfId="0" applyAlignment="1" applyFont="1">
      <alignment horizontal="center" shrinkToFit="0" vertical="center" wrapText="0"/>
    </xf>
    <xf borderId="1" fillId="0" fontId="22" numFmtId="0" xfId="0" applyAlignment="1" applyBorder="1" applyFont="1">
      <alignment horizontal="center" readingOrder="0" shrinkToFit="0" vertical="center" wrapText="0"/>
    </xf>
    <xf borderId="0" fillId="0" fontId="2" numFmtId="0" xfId="0" applyAlignment="1" applyFont="1">
      <alignment horizontal="center" vertical="center"/>
    </xf>
    <xf borderId="1" fillId="0" fontId="51" numFmtId="0" xfId="0" applyAlignment="1" applyBorder="1" applyFont="1">
      <alignment horizontal="center" readingOrder="0" shrinkToFit="0" vertical="center" wrapText="0"/>
    </xf>
    <xf borderId="1" fillId="0" fontId="26" numFmtId="0" xfId="0" applyAlignment="1" applyBorder="1" applyFont="1">
      <alignment horizontal="center" readingOrder="0" shrinkToFit="0" vertical="center" wrapText="1"/>
    </xf>
    <xf borderId="7" fillId="6" fontId="19" numFmtId="167" xfId="0" applyAlignment="1" applyBorder="1" applyFont="1" applyNumberFormat="1">
      <alignment horizontal="center" readingOrder="0" shrinkToFit="0" vertical="center" wrapText="0"/>
    </xf>
    <xf borderId="6" fillId="6" fontId="19" numFmtId="0" xfId="0" applyAlignment="1" applyBorder="1" applyFont="1">
      <alignment horizontal="center" readingOrder="0" shrinkToFit="0" vertical="center" wrapText="0"/>
    </xf>
    <xf borderId="6" fillId="6" fontId="18" numFmtId="0" xfId="0" applyAlignment="1" applyBorder="1" applyFont="1">
      <alignment horizontal="center" readingOrder="0" shrinkToFit="0" vertical="center" wrapText="1"/>
    </xf>
    <xf borderId="6" fillId="6" fontId="18" numFmtId="0" xfId="0" applyAlignment="1" applyBorder="1" applyFont="1">
      <alignment horizontal="center" shrinkToFit="0" vertical="center" wrapText="1"/>
    </xf>
    <xf borderId="6" fillId="6" fontId="18" numFmtId="0" xfId="0" applyAlignment="1" applyBorder="1" applyFont="1">
      <alignment horizontal="center" shrinkToFit="0" vertical="center" wrapText="0"/>
    </xf>
    <xf borderId="0" fillId="6" fontId="19" numFmtId="0" xfId="0" applyAlignment="1" applyFont="1">
      <alignment horizontal="center" shrinkToFit="0" vertical="center" wrapText="0"/>
    </xf>
    <xf borderId="7" fillId="0" fontId="18" numFmtId="1" xfId="0" applyAlignment="1" applyBorder="1" applyFont="1" applyNumberFormat="1">
      <alignment horizontal="center" readingOrder="0" shrinkToFit="0" vertical="center" wrapText="0"/>
    </xf>
    <xf borderId="7" fillId="0" fontId="18" numFmtId="49" xfId="0" applyAlignment="1" applyBorder="1" applyFont="1" applyNumberFormat="1">
      <alignment horizontal="center" readingOrder="0" shrinkToFit="0" vertical="center" wrapText="0"/>
    </xf>
    <xf borderId="7" fillId="0" fontId="18" numFmtId="167" xfId="0" applyAlignment="1" applyBorder="1" applyFont="1" applyNumberFormat="1">
      <alignment horizontal="center" readingOrder="0" shrinkToFit="0" vertical="center" wrapText="0"/>
    </xf>
    <xf borderId="1" fillId="0" fontId="2" numFmtId="0" xfId="0" applyAlignment="1" applyBorder="1" applyFont="1">
      <alignment horizontal="center" readingOrder="0" shrinkToFit="0" vertical="center" wrapText="0"/>
    </xf>
    <xf borderId="6" fillId="5" fontId="18" numFmtId="0" xfId="0" applyAlignment="1" applyBorder="1" applyFont="1">
      <alignment horizontal="center" readingOrder="0" shrinkToFit="0" vertical="center" wrapText="0"/>
    </xf>
    <xf borderId="5" fillId="5" fontId="18" numFmtId="0" xfId="0" applyAlignment="1" applyBorder="1" applyFont="1">
      <alignment horizontal="center" readingOrder="0" shrinkToFit="0" vertical="center" wrapText="0"/>
    </xf>
    <xf borderId="0" fillId="5" fontId="2" numFmtId="0" xfId="0" applyAlignment="1" applyFont="1">
      <alignment horizontal="center" shrinkToFit="0" vertical="center" wrapText="0"/>
    </xf>
    <xf borderId="1" fillId="0" fontId="22" numFmtId="49" xfId="0" applyAlignment="1" applyBorder="1" applyFont="1" applyNumberFormat="1">
      <alignment horizontal="center" readingOrder="0" shrinkToFit="0" vertical="center" wrapText="0"/>
    </xf>
    <xf borderId="1" fillId="0" fontId="22" numFmtId="0" xfId="0" applyAlignment="1" applyBorder="1" applyFont="1">
      <alignment horizontal="center" shrinkToFit="0" vertical="center" wrapText="0"/>
    </xf>
    <xf borderId="5" fillId="0" fontId="22" numFmtId="0" xfId="0" applyAlignment="1" applyBorder="1" applyFont="1">
      <alignment horizontal="center" readingOrder="0" shrinkToFit="0" vertical="center" wrapText="0"/>
    </xf>
    <xf borderId="6" fillId="0" fontId="28" numFmtId="0" xfId="0" applyAlignment="1" applyBorder="1" applyFont="1">
      <alignment horizontal="center" readingOrder="0" shrinkToFit="0" vertical="center" wrapText="0"/>
    </xf>
    <xf borderId="0" fillId="0" fontId="22" numFmtId="0" xfId="0" applyAlignment="1" applyFont="1">
      <alignment horizontal="center" readingOrder="0" shrinkToFit="0" vertical="center" wrapText="1"/>
    </xf>
    <xf borderId="1" fillId="0" fontId="22" numFmtId="171" xfId="0" applyAlignment="1" applyBorder="1" applyFont="1" applyNumberFormat="1">
      <alignment horizontal="center" readingOrder="0" shrinkToFit="0" vertical="center" wrapText="0"/>
    </xf>
    <xf borderId="0" fillId="0" fontId="22" numFmtId="0" xfId="0" applyAlignment="1" applyFont="1">
      <alignment horizontal="center" shrinkToFit="0" vertical="center" wrapText="1"/>
    </xf>
    <xf borderId="0" fillId="0" fontId="21" numFmtId="0" xfId="0" applyAlignment="1" applyFont="1">
      <alignment horizontal="center" readingOrder="0" shrinkToFit="0" vertical="center" wrapText="1"/>
    </xf>
    <xf borderId="1" fillId="19" fontId="18" numFmtId="49" xfId="0" applyAlignment="1" applyBorder="1" applyFont="1" applyNumberFormat="1">
      <alignment horizontal="center" readingOrder="0" vertical="center"/>
    </xf>
    <xf borderId="6" fillId="19" fontId="19" numFmtId="167" xfId="0" applyAlignment="1" applyBorder="1" applyFont="1" applyNumberFormat="1">
      <alignment horizontal="center" readingOrder="0" shrinkToFit="0" vertical="center" wrapText="0"/>
    </xf>
    <xf borderId="0" fillId="19" fontId="2" numFmtId="0" xfId="0" applyAlignment="1" applyFont="1">
      <alignment horizontal="center" shrinkToFit="0" vertical="center" wrapText="0"/>
    </xf>
    <xf borderId="0" fillId="24" fontId="2" numFmtId="0" xfId="0" applyFont="1"/>
    <xf borderId="0" fillId="24" fontId="6" numFmtId="0" xfId="0" applyFont="1"/>
    <xf borderId="0" fillId="24" fontId="2" numFmtId="1" xfId="0" applyFont="1" applyNumberFormat="1"/>
    <xf borderId="0" fillId="24" fontId="2" numFmtId="49" xfId="0" applyFont="1" applyNumberFormat="1"/>
    <xf borderId="6" fillId="2" fontId="17" numFmtId="0" xfId="0" applyAlignment="1" applyBorder="1" applyFont="1">
      <alignment horizontal="left" readingOrder="0" shrinkToFit="0" vertical="center" wrapText="0"/>
    </xf>
    <xf borderId="0" fillId="0" fontId="2" numFmtId="0" xfId="0" applyAlignment="1" applyFont="1">
      <alignment shrinkToFit="0" wrapText="0"/>
    </xf>
    <xf borderId="1" fillId="0" fontId="0" numFmtId="49" xfId="0" applyAlignment="1" applyBorder="1" applyFont="1" applyNumberFormat="1">
      <alignment horizontal="left" readingOrder="0"/>
    </xf>
    <xf borderId="6" fillId="0" fontId="19" numFmtId="167" xfId="0" applyAlignment="1" applyBorder="1" applyFont="1" applyNumberFormat="1">
      <alignment horizontal="center" readingOrder="0" shrinkToFit="0" vertical="center" wrapText="0"/>
    </xf>
    <xf borderId="3" fillId="0" fontId="24" numFmtId="0" xfId="0" applyAlignment="1" applyBorder="1" applyFont="1">
      <alignment horizontal="center" readingOrder="0" shrinkToFit="0" wrapText="0"/>
    </xf>
    <xf borderId="1" fillId="0" fontId="0" numFmtId="49" xfId="0" applyAlignment="1" applyBorder="1" applyFont="1" applyNumberFormat="1">
      <alignment horizontal="center" readingOrder="0"/>
    </xf>
    <xf borderId="5" fillId="24" fontId="17" numFmtId="0" xfId="0" applyAlignment="1" applyBorder="1" applyFont="1">
      <alignment horizontal="center" readingOrder="0" shrinkToFit="0" vertical="center" wrapText="0"/>
    </xf>
    <xf borderId="5" fillId="24" fontId="17" numFmtId="1" xfId="0" applyAlignment="1" applyBorder="1" applyFont="1" applyNumberFormat="1">
      <alignment horizontal="center" readingOrder="0" shrinkToFit="0" vertical="center" wrapText="0"/>
    </xf>
    <xf borderId="5" fillId="24" fontId="17" numFmtId="49" xfId="0" applyAlignment="1" applyBorder="1" applyFont="1" applyNumberFormat="1">
      <alignment horizontal="center" readingOrder="0" shrinkToFit="0" vertical="center" wrapText="0"/>
    </xf>
    <xf borderId="6" fillId="24" fontId="17" numFmtId="0" xfId="0" applyAlignment="1" applyBorder="1" applyFont="1">
      <alignment horizontal="center" readingOrder="0" shrinkToFit="0" vertical="center" wrapText="0"/>
    </xf>
    <xf borderId="6" fillId="24" fontId="17" numFmtId="0" xfId="0" applyAlignment="1" applyBorder="1" applyFont="1">
      <alignment horizontal="left" readingOrder="0" shrinkToFit="0" vertical="center" wrapText="1"/>
    </xf>
    <xf borderId="6" fillId="24" fontId="17" numFmtId="0" xfId="0" applyAlignment="1" applyBorder="1" applyFont="1">
      <alignment horizontal="left" readingOrder="0" shrinkToFit="0" vertical="center" wrapText="0"/>
    </xf>
    <xf borderId="6" fillId="4" fontId="17" numFmtId="0" xfId="0" applyAlignment="1" applyBorder="1" applyFont="1">
      <alignment horizontal="left" readingOrder="0" shrinkToFit="0" vertical="center" wrapText="1"/>
    </xf>
    <xf borderId="6" fillId="4" fontId="17" numFmtId="0" xfId="0" applyAlignment="1" applyBorder="1" applyFont="1">
      <alignment horizontal="left" readingOrder="0" shrinkToFit="0" vertical="center" wrapText="0"/>
    </xf>
    <xf borderId="1" fillId="4" fontId="2" numFmtId="0" xfId="0" applyAlignment="1" applyBorder="1" applyFont="1">
      <alignment horizontal="center" shrinkToFit="0" vertical="center" wrapText="0"/>
    </xf>
    <xf borderId="0" fillId="4" fontId="2" numFmtId="0" xfId="0" applyAlignment="1" applyFont="1">
      <alignment horizontal="center" shrinkToFit="0" vertical="center" wrapText="0"/>
    </xf>
    <xf borderId="3" fillId="4" fontId="18" numFmtId="49" xfId="0" applyAlignment="1" applyBorder="1" applyFont="1" applyNumberFormat="1">
      <alignment horizontal="center" readingOrder="0" shrinkToFit="0" vertical="center" wrapText="0"/>
    </xf>
    <xf borderId="1" fillId="4" fontId="18" numFmtId="178" xfId="0" applyAlignment="1" applyBorder="1" applyFont="1" applyNumberFormat="1">
      <alignment horizontal="center" readingOrder="0" vertical="center"/>
    </xf>
    <xf borderId="3" fillId="4" fontId="18" numFmtId="0" xfId="0" applyAlignment="1" applyBorder="1" applyFont="1">
      <alignment horizontal="center" readingOrder="0" shrinkToFit="0" vertical="center" wrapText="0"/>
    </xf>
    <xf borderId="1" fillId="4" fontId="19" numFmtId="0" xfId="0" applyAlignment="1" applyBorder="1" applyFont="1">
      <alignment horizontal="center" vertical="center"/>
    </xf>
    <xf borderId="1" fillId="4" fontId="19" numFmtId="0" xfId="0" applyAlignment="1" applyBorder="1" applyFont="1">
      <alignment horizontal="center" vertical="center"/>
    </xf>
    <xf borderId="0" fillId="4" fontId="19" numFmtId="0" xfId="0" applyAlignment="1" applyFont="1">
      <alignment horizontal="center" vertical="center"/>
    </xf>
    <xf borderId="6" fillId="4" fontId="18" numFmtId="0" xfId="0" applyAlignment="1" applyBorder="1" applyFont="1">
      <alignment horizontal="center" readingOrder="0" shrinkToFit="0" vertical="center" wrapText="0"/>
    </xf>
    <xf borderId="0" fillId="4" fontId="19" numFmtId="0" xfId="0" applyAlignment="1" applyFont="1">
      <alignment horizontal="center" shrinkToFit="0" vertical="center" wrapText="0"/>
    </xf>
    <xf borderId="5" fillId="4" fontId="18" numFmtId="0" xfId="0" applyAlignment="1" applyBorder="1" applyFont="1">
      <alignment horizontal="center" readingOrder="0" shrinkToFit="0" vertical="center" wrapText="0"/>
    </xf>
    <xf borderId="1" fillId="4" fontId="18" numFmtId="0" xfId="0" applyAlignment="1" applyBorder="1" applyFont="1">
      <alignment horizontal="center" readingOrder="0" shrinkToFit="0" vertical="center" wrapText="0"/>
    </xf>
    <xf borderId="0" fillId="4" fontId="18" numFmtId="0" xfId="0" applyAlignment="1" applyFont="1">
      <alignment horizontal="center" readingOrder="0" shrinkToFit="0" vertical="center" wrapText="1"/>
    </xf>
    <xf borderId="5" fillId="4" fontId="18" numFmtId="0" xfId="0" applyAlignment="1" applyBorder="1" applyFont="1">
      <alignment horizontal="center" readingOrder="0" shrinkToFit="0" vertical="center" wrapText="0"/>
    </xf>
    <xf borderId="0" fillId="4" fontId="18" numFmtId="0" xfId="0" applyAlignment="1" applyFont="1">
      <alignment horizontal="center" readingOrder="0" shrinkToFit="0" vertical="center" wrapText="0"/>
    </xf>
    <xf borderId="0" fillId="26" fontId="18" numFmtId="1" xfId="0" applyAlignment="1" applyFont="1" applyNumberFormat="1">
      <alignment horizontal="center" readingOrder="0" shrinkToFit="0" vertical="center" wrapText="0"/>
    </xf>
    <xf borderId="6" fillId="4" fontId="18" numFmtId="167" xfId="0" applyAlignment="1" applyBorder="1" applyFont="1" applyNumberFormat="1">
      <alignment horizontal="center" readingOrder="0" shrinkToFit="0" vertical="center" wrapText="0"/>
    </xf>
    <xf borderId="6" fillId="4" fontId="18" numFmtId="0" xfId="0" applyAlignment="1" applyBorder="1" applyFont="1">
      <alignment horizontal="center" shrinkToFit="0" vertical="center" wrapText="0"/>
    </xf>
    <xf borderId="6" fillId="4" fontId="18" numFmtId="0" xfId="0" applyAlignment="1" applyBorder="1" applyFont="1">
      <alignment horizontal="center" readingOrder="0" shrinkToFit="0" vertical="center" wrapText="1"/>
    </xf>
    <xf borderId="7" fillId="4" fontId="18" numFmtId="0" xfId="0" applyAlignment="1" applyBorder="1" applyFont="1">
      <alignment horizontal="center" readingOrder="0" shrinkToFit="0" vertical="center" wrapText="1"/>
    </xf>
    <xf borderId="1" fillId="4" fontId="22" numFmtId="49" xfId="0" applyAlignment="1" applyBorder="1" applyFont="1" applyNumberFormat="1">
      <alignment horizontal="left" readingOrder="0" shrinkToFit="0" vertical="center" wrapText="0"/>
    </xf>
    <xf borderId="1" fillId="4" fontId="22" numFmtId="49" xfId="0" applyAlignment="1" applyBorder="1" applyFont="1" applyNumberFormat="1">
      <alignment horizontal="center" readingOrder="0" shrinkToFit="0" vertical="center" wrapText="0"/>
    </xf>
    <xf borderId="1" fillId="4" fontId="22" numFmtId="0" xfId="0" applyAlignment="1" applyBorder="1" applyFont="1">
      <alignment horizontal="center" readingOrder="0" shrinkToFit="0" vertical="center" wrapText="0"/>
    </xf>
    <xf borderId="1" fillId="4" fontId="22" numFmtId="167" xfId="0" applyAlignment="1" applyBorder="1" applyFont="1" applyNumberFormat="1">
      <alignment horizontal="center" readingOrder="0" shrinkToFit="0" vertical="center" wrapText="0"/>
    </xf>
    <xf borderId="1" fillId="4" fontId="22" numFmtId="0" xfId="0" applyAlignment="1" applyBorder="1" applyFont="1">
      <alignment horizontal="center" shrinkToFit="0" vertical="center" wrapText="0"/>
    </xf>
    <xf borderId="1" fillId="4" fontId="22" numFmtId="0" xfId="0" applyAlignment="1" applyBorder="1" applyFont="1">
      <alignment horizontal="center" readingOrder="0" shrinkToFit="0" vertical="center" wrapText="1"/>
    </xf>
    <xf borderId="5" fillId="4" fontId="22" numFmtId="0" xfId="0" applyAlignment="1" applyBorder="1" applyFont="1">
      <alignment horizontal="center" shrinkToFit="0" vertical="center" wrapText="0"/>
    </xf>
    <xf borderId="0" fillId="4" fontId="2" numFmtId="0" xfId="0" applyAlignment="1" applyFont="1">
      <alignment shrinkToFit="0" wrapText="0"/>
    </xf>
    <xf borderId="1" fillId="4" fontId="24" numFmtId="0" xfId="0" applyAlignment="1" applyBorder="1" applyFont="1">
      <alignment horizontal="center" readingOrder="0" shrinkToFit="0" wrapText="0"/>
    </xf>
    <xf borderId="1" fillId="4" fontId="24" numFmtId="0" xfId="0" applyAlignment="1" applyBorder="1" applyFont="1">
      <alignment horizontal="center" shrinkToFit="0" wrapText="0"/>
    </xf>
    <xf borderId="1" fillId="4" fontId="24" numFmtId="49" xfId="0" applyAlignment="1" applyBorder="1" applyFont="1" applyNumberFormat="1">
      <alignment shrinkToFit="0" wrapText="0"/>
    </xf>
    <xf borderId="1" fillId="4" fontId="24" numFmtId="49" xfId="0" applyAlignment="1" applyBorder="1" applyFont="1" applyNumberFormat="1">
      <alignment horizontal="center" shrinkToFit="0" wrapText="0"/>
    </xf>
    <xf borderId="1" fillId="4" fontId="24" numFmtId="176" xfId="0" applyAlignment="1" applyBorder="1" applyFont="1" applyNumberFormat="1">
      <alignment horizontal="center" shrinkToFit="0" wrapText="0"/>
    </xf>
    <xf borderId="1" fillId="4" fontId="24" numFmtId="167" xfId="0" applyAlignment="1" applyBorder="1" applyFont="1" applyNumberFormat="1">
      <alignment horizontal="center" shrinkToFit="0" wrapText="0"/>
    </xf>
    <xf borderId="1" fillId="4" fontId="24" numFmtId="0" xfId="0" applyAlignment="1" applyBorder="1" applyFont="1">
      <alignment horizontal="center" shrinkToFit="0" wrapText="0"/>
    </xf>
    <xf borderId="3" fillId="4" fontId="6" numFmtId="0" xfId="0" applyBorder="1" applyFont="1"/>
    <xf borderId="3" fillId="4" fontId="24" numFmtId="0" xfId="0" applyAlignment="1" applyBorder="1" applyFont="1">
      <alignment horizontal="center" shrinkToFit="0" wrapText="0"/>
    </xf>
    <xf borderId="3" fillId="4" fontId="6" numFmtId="0" xfId="0" applyBorder="1" applyFont="1"/>
    <xf borderId="3" fillId="4" fontId="24" numFmtId="0" xfId="0" applyAlignment="1" applyBorder="1" applyFont="1">
      <alignment horizontal="center" readingOrder="0" shrinkToFit="0" wrapText="1"/>
    </xf>
    <xf borderId="0" fillId="4" fontId="6" numFmtId="0" xfId="0" applyAlignment="1" applyFont="1">
      <alignment vertical="bottom"/>
    </xf>
    <xf borderId="1" fillId="5" fontId="18" numFmtId="49" xfId="0" applyAlignment="1" applyBorder="1" applyFont="1" applyNumberFormat="1">
      <alignment horizontal="left" readingOrder="0" shrinkToFit="0" vertical="center" wrapText="0"/>
    </xf>
    <xf borderId="1" fillId="5" fontId="22" numFmtId="0" xfId="0" applyAlignment="1" applyBorder="1" applyFont="1">
      <alignment horizontal="center" readingOrder="0" shrinkToFit="0" vertical="center" wrapText="0"/>
    </xf>
    <xf borderId="1" fillId="5" fontId="18" numFmtId="0" xfId="0" applyAlignment="1" applyBorder="1" applyFont="1">
      <alignment readingOrder="0" shrinkToFit="0" vertical="center" wrapText="1"/>
    </xf>
    <xf borderId="0" fillId="26" fontId="2" numFmtId="1" xfId="0" applyAlignment="1" applyFont="1" applyNumberFormat="1">
      <alignment horizontal="center" shrinkToFit="0" wrapText="0"/>
    </xf>
    <xf borderId="0" fillId="4" fontId="21" numFmtId="0" xfId="0" applyAlignment="1" applyFont="1">
      <alignment horizontal="center" readingOrder="0" shrinkToFit="0" vertical="top" wrapText="1"/>
    </xf>
    <xf borderId="1" fillId="4" fontId="24" numFmtId="0" xfId="0" applyAlignment="1" applyBorder="1" applyFont="1">
      <alignment horizontal="center" shrinkToFit="0" wrapText="0"/>
    </xf>
    <xf borderId="7" fillId="4" fontId="24" numFmtId="0" xfId="0" applyAlignment="1" applyBorder="1" applyFont="1">
      <alignment horizontal="center" shrinkToFit="0" wrapText="0"/>
    </xf>
    <xf borderId="7" fillId="4" fontId="6" numFmtId="0" xfId="0" applyBorder="1" applyFont="1"/>
    <xf borderId="0" fillId="0" fontId="2" numFmtId="0" xfId="0" applyAlignment="1" applyFont="1">
      <alignment horizontal="center" shrinkToFit="0" wrapText="1"/>
    </xf>
    <xf borderId="0" fillId="0" fontId="2" numFmtId="0" xfId="0" applyAlignment="1" applyFont="1">
      <alignment horizontal="center" shrinkToFit="0" wrapText="0"/>
    </xf>
    <xf borderId="0" fillId="0" fontId="2" numFmtId="1" xfId="0" applyAlignment="1" applyFont="1" applyNumberFormat="1">
      <alignment horizontal="center" shrinkToFit="0" wrapText="0"/>
    </xf>
    <xf borderId="0" fillId="0" fontId="2" numFmtId="49" xfId="0" applyAlignment="1" applyFont="1" applyNumberFormat="1">
      <alignment horizontal="left" shrinkToFit="0" wrapText="0"/>
    </xf>
    <xf borderId="0" fillId="0" fontId="2" numFmtId="49" xfId="0" applyAlignment="1" applyFont="1" applyNumberFormat="1">
      <alignment horizontal="center" shrinkToFit="0" wrapText="0"/>
    </xf>
    <xf borderId="0" fillId="0" fontId="2" numFmtId="167" xfId="0" applyAlignment="1" applyFont="1" applyNumberFormat="1">
      <alignment horizontal="center" shrinkToFit="0" wrapText="0"/>
    </xf>
    <xf borderId="0" fillId="0" fontId="0" numFmtId="0" xfId="0" applyAlignment="1" applyFont="1">
      <alignment horizontal="center" shrinkToFit="0" wrapText="0"/>
    </xf>
    <xf borderId="1" fillId="4" fontId="8" numFmtId="0" xfId="0" applyAlignment="1" applyBorder="1" applyFont="1">
      <alignment horizontal="center" readingOrder="0"/>
    </xf>
    <xf borderId="1" fillId="19" fontId="10" numFmtId="0" xfId="0" applyBorder="1" applyFont="1"/>
    <xf borderId="1" fillId="0" fontId="11" numFmtId="0" xfId="0" applyAlignment="1" applyBorder="1" applyFont="1">
      <alignment horizontal="center" shrinkToFit="0" vertical="center" wrapText="1"/>
    </xf>
    <xf borderId="1" fillId="21" fontId="13" numFmtId="0" xfId="0" applyAlignment="1" applyBorder="1" applyFont="1">
      <alignment horizontal="center" shrinkToFit="0" vertical="center" wrapText="1"/>
    </xf>
    <xf borderId="5" fillId="27" fontId="3" numFmtId="0" xfId="0" applyAlignment="1" applyBorder="1" applyFont="1">
      <alignment horizontal="center" shrinkToFit="0" vertical="center" wrapText="1"/>
    </xf>
    <xf borderId="6" fillId="27" fontId="3" numFmtId="0" xfId="0" applyAlignment="1" applyBorder="1" applyFont="1">
      <alignment horizontal="center" shrinkToFit="0" vertical="center" wrapText="1"/>
    </xf>
    <xf borderId="7" fillId="27" fontId="3" numFmtId="0" xfId="0" applyAlignment="1" applyBorder="1" applyFont="1">
      <alignment horizontal="center" shrinkToFit="0" vertical="center" wrapText="1"/>
    </xf>
    <xf borderId="0" fillId="27" fontId="0" numFmtId="0" xfId="0" applyFont="1"/>
    <xf borderId="1" fillId="21" fontId="13" numFmtId="0" xfId="0" applyAlignment="1" applyBorder="1" applyFont="1">
      <alignment horizontal="center" readingOrder="0" shrinkToFit="0" vertical="center" wrapText="1"/>
    </xf>
  </cellXfs>
  <cellStyles count="1">
    <cellStyle xfId="0" name="Normal" builtinId="0"/>
  </cellStyles>
  <dxfs count="8">
    <dxf>
      <font/>
      <fill>
        <patternFill patternType="solid">
          <fgColor rgb="FFCFE2F3"/>
          <bgColor rgb="FFCFE2F3"/>
        </patternFill>
      </fill>
      <border/>
    </dxf>
    <dxf>
      <font/>
      <fill>
        <patternFill patternType="solid">
          <fgColor rgb="FF4A86E8"/>
          <bgColor rgb="FF4A86E8"/>
        </patternFill>
      </fill>
      <border/>
    </dxf>
    <dxf>
      <font/>
      <fill>
        <patternFill patternType="solid">
          <fgColor rgb="FFFF00FF"/>
          <bgColor rgb="FFFF00FF"/>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D5A6BD"/>
          <bgColor rgb="FFD5A6BD"/>
        </patternFill>
      </fill>
      <border/>
    </dxf>
    <dxf>
      <font/>
      <fill>
        <patternFill patternType="solid">
          <fgColor rgb="FFF4CCCC"/>
          <bgColor rgb="FFF4CCCC"/>
        </patternFill>
      </fill>
      <border/>
    </dxf>
    <dxf>
      <font/>
      <fill>
        <patternFill patternType="solid">
          <fgColor rgb="FF3C78D8"/>
          <bgColor rgb="FF3C78D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lee_ga_@naver.com" TargetMode="External"/><Relationship Id="rId3" Type="http://schemas.openxmlformats.org/officeDocument/2006/relationships/drawing" Target="../drawings/drawing10.xml"/><Relationship Id="rId4"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29"/>
    <col customWidth="1" min="2" max="2" width="15.0"/>
    <col customWidth="1" min="3" max="3" width="16.29"/>
    <col customWidth="1" min="4" max="4" width="10.29"/>
    <col customWidth="1" min="8" max="8" width="17.86"/>
    <col customWidth="1" min="11" max="11" width="19.57"/>
  </cols>
  <sheetData>
    <row r="1">
      <c r="A1" s="1" t="s">
        <v>0</v>
      </c>
      <c r="B1" s="2" t="s">
        <v>1</v>
      </c>
      <c r="C1" s="2" t="s">
        <v>2</v>
      </c>
      <c r="D1" s="1" t="s">
        <v>3</v>
      </c>
      <c r="E1" s="2" t="s">
        <v>4</v>
      </c>
      <c r="G1" s="1" t="s">
        <v>3</v>
      </c>
      <c r="H1" s="2" t="s">
        <v>5</v>
      </c>
      <c r="J1" s="1" t="s">
        <v>3</v>
      </c>
      <c r="K1" s="2" t="s">
        <v>6</v>
      </c>
      <c r="M1" s="1" t="s">
        <v>3</v>
      </c>
      <c r="N1" s="2" t="s">
        <v>7</v>
      </c>
      <c r="P1" s="1" t="s">
        <v>3</v>
      </c>
      <c r="Q1" s="2" t="s">
        <v>7</v>
      </c>
    </row>
    <row r="2">
      <c r="A2" s="3">
        <v>1.0</v>
      </c>
      <c r="B2" s="4" t="s">
        <v>8</v>
      </c>
      <c r="C2" s="4" t="s">
        <v>9</v>
      </c>
      <c r="D2" s="3">
        <v>1.0</v>
      </c>
      <c r="E2" s="4" t="s">
        <v>10</v>
      </c>
      <c r="G2" s="3">
        <v>1.0</v>
      </c>
      <c r="H2" s="4" t="s">
        <v>11</v>
      </c>
      <c r="J2" s="3">
        <v>1.0</v>
      </c>
      <c r="M2" s="4">
        <v>1.0</v>
      </c>
      <c r="N2" s="4" t="s">
        <v>12</v>
      </c>
      <c r="P2" s="4">
        <v>1.0</v>
      </c>
      <c r="Q2" s="4" t="s">
        <v>13</v>
      </c>
    </row>
    <row r="3">
      <c r="A3" s="3">
        <v>62.0</v>
      </c>
      <c r="C3" s="4" t="s">
        <v>14</v>
      </c>
      <c r="D3" s="3">
        <v>2.0</v>
      </c>
      <c r="E3" s="4" t="s">
        <v>15</v>
      </c>
      <c r="G3" s="3">
        <v>2.0</v>
      </c>
      <c r="H3" s="4" t="s">
        <v>16</v>
      </c>
      <c r="J3" s="3">
        <v>2.0</v>
      </c>
      <c r="K3" s="4" t="s">
        <v>17</v>
      </c>
      <c r="M3" s="4">
        <v>2.0</v>
      </c>
      <c r="N3" s="4" t="s">
        <v>18</v>
      </c>
      <c r="P3" s="4">
        <v>2.0</v>
      </c>
      <c r="Q3" s="4" t="s">
        <v>19</v>
      </c>
    </row>
    <row r="4">
      <c r="A4" s="3">
        <v>53.0</v>
      </c>
      <c r="C4" s="4" t="s">
        <v>20</v>
      </c>
      <c r="D4" s="3">
        <v>3.0</v>
      </c>
      <c r="E4" s="4" t="s">
        <v>21</v>
      </c>
      <c r="G4" s="3">
        <v>3.0</v>
      </c>
      <c r="H4" s="4" t="s">
        <v>22</v>
      </c>
      <c r="J4" s="3">
        <v>3.0</v>
      </c>
      <c r="K4" s="4" t="s">
        <v>23</v>
      </c>
    </row>
    <row r="5">
      <c r="A5" s="3">
        <v>2.0</v>
      </c>
      <c r="B5" s="4" t="s">
        <v>24</v>
      </c>
      <c r="C5" s="4" t="s">
        <v>25</v>
      </c>
      <c r="D5" s="3"/>
      <c r="E5" s="4"/>
      <c r="G5" s="3">
        <v>4.0</v>
      </c>
      <c r="H5" s="4" t="s">
        <v>26</v>
      </c>
      <c r="J5" s="3"/>
      <c r="K5" s="4"/>
    </row>
    <row r="6">
      <c r="A6" s="3">
        <v>3.0</v>
      </c>
      <c r="B6" s="4" t="s">
        <v>27</v>
      </c>
      <c r="C6" s="4" t="s">
        <v>27</v>
      </c>
      <c r="D6" s="3"/>
      <c r="E6" s="4"/>
      <c r="G6" s="3">
        <v>5.0</v>
      </c>
      <c r="H6" s="4" t="s">
        <v>28</v>
      </c>
      <c r="J6" s="3"/>
      <c r="K6" s="4"/>
    </row>
    <row r="7">
      <c r="A7" s="3">
        <v>4.0</v>
      </c>
      <c r="B7" s="4" t="s">
        <v>29</v>
      </c>
      <c r="C7" s="4" t="s">
        <v>30</v>
      </c>
      <c r="D7" s="3"/>
      <c r="E7" s="4"/>
      <c r="G7" s="3">
        <v>6.0</v>
      </c>
      <c r="H7" s="4" t="s">
        <v>31</v>
      </c>
    </row>
    <row r="8">
      <c r="A8" s="3">
        <v>5.0</v>
      </c>
      <c r="B8" s="4" t="s">
        <v>32</v>
      </c>
      <c r="C8" s="4" t="s">
        <v>33</v>
      </c>
      <c r="D8" s="3"/>
      <c r="E8" s="4"/>
      <c r="G8" s="3">
        <v>7.0</v>
      </c>
    </row>
    <row r="9">
      <c r="A9" s="3">
        <v>6.0</v>
      </c>
      <c r="B9" s="4" t="s">
        <v>34</v>
      </c>
      <c r="C9" s="4" t="s">
        <v>35</v>
      </c>
      <c r="D9" s="3"/>
      <c r="E9" s="4"/>
    </row>
    <row r="10">
      <c r="A10" s="3">
        <v>7.0</v>
      </c>
      <c r="B10" s="4" t="s">
        <v>36</v>
      </c>
      <c r="C10" s="4" t="s">
        <v>37</v>
      </c>
      <c r="D10" s="3"/>
      <c r="E10" s="4"/>
    </row>
    <row r="11">
      <c r="A11" s="3">
        <v>8.0</v>
      </c>
      <c r="B11" s="4" t="s">
        <v>38</v>
      </c>
      <c r="C11" s="4" t="s">
        <v>39</v>
      </c>
      <c r="D11" s="3"/>
      <c r="E11" s="4"/>
    </row>
    <row r="12">
      <c r="A12" s="3">
        <v>55.0</v>
      </c>
      <c r="C12" s="4" t="s">
        <v>40</v>
      </c>
      <c r="D12" s="3"/>
      <c r="E12" s="4"/>
    </row>
    <row r="13">
      <c r="A13" s="3">
        <v>9.0</v>
      </c>
      <c r="B13" s="4" t="s">
        <v>41</v>
      </c>
      <c r="C13" s="4" t="s">
        <v>42</v>
      </c>
      <c r="D13" s="3"/>
      <c r="E13" s="4"/>
    </row>
    <row r="14">
      <c r="A14" s="3">
        <v>61.0</v>
      </c>
      <c r="C14" s="4" t="s">
        <v>43</v>
      </c>
      <c r="D14" s="3"/>
      <c r="E14" s="4"/>
    </row>
    <row r="15">
      <c r="A15" s="3">
        <v>60.0</v>
      </c>
      <c r="C15" s="4" t="s">
        <v>44</v>
      </c>
      <c r="D15" s="3"/>
      <c r="E15" s="4"/>
    </row>
    <row r="16">
      <c r="A16" s="3">
        <v>10.0</v>
      </c>
      <c r="B16" s="4" t="s">
        <v>45</v>
      </c>
      <c r="C16" s="4" t="s">
        <v>46</v>
      </c>
      <c r="D16" s="3"/>
      <c r="E16" s="4"/>
    </row>
    <row r="17">
      <c r="A17" s="3">
        <v>11.0</v>
      </c>
      <c r="B17" s="4" t="s">
        <v>47</v>
      </c>
      <c r="C17" s="4" t="s">
        <v>48</v>
      </c>
      <c r="D17" s="3"/>
      <c r="E17" s="4"/>
    </row>
    <row r="18">
      <c r="A18" s="3">
        <v>12.0</v>
      </c>
      <c r="B18" s="4" t="s">
        <v>49</v>
      </c>
      <c r="C18" s="4" t="s">
        <v>50</v>
      </c>
      <c r="D18" s="3"/>
      <c r="E18" s="4"/>
    </row>
    <row r="19">
      <c r="A19" s="3">
        <v>52.0</v>
      </c>
      <c r="C19" s="4" t="s">
        <v>51</v>
      </c>
      <c r="D19" s="3"/>
      <c r="E19" s="4"/>
    </row>
    <row r="20">
      <c r="A20" s="3">
        <v>13.0</v>
      </c>
      <c r="B20" s="4" t="s">
        <v>52</v>
      </c>
      <c r="C20" s="4" t="s">
        <v>53</v>
      </c>
      <c r="D20" s="3"/>
      <c r="E20" s="4"/>
    </row>
    <row r="21">
      <c r="A21" s="3">
        <v>57.0</v>
      </c>
      <c r="C21" s="4" t="s">
        <v>54</v>
      </c>
      <c r="D21" s="3"/>
      <c r="E21" s="4"/>
    </row>
    <row r="22">
      <c r="A22" s="3">
        <v>14.0</v>
      </c>
      <c r="B22" s="4" t="s">
        <v>55</v>
      </c>
      <c r="C22" s="4" t="s">
        <v>56</v>
      </c>
      <c r="D22" s="3"/>
      <c r="E22" s="4"/>
    </row>
    <row r="23">
      <c r="A23" s="3">
        <v>63.0</v>
      </c>
      <c r="C23" s="4" t="s">
        <v>57</v>
      </c>
      <c r="D23" s="3"/>
      <c r="E23" s="4"/>
    </row>
    <row r="24">
      <c r="A24" s="3">
        <v>15.0</v>
      </c>
      <c r="B24" s="4" t="s">
        <v>58</v>
      </c>
      <c r="C24" s="4" t="s">
        <v>10</v>
      </c>
      <c r="D24" s="3"/>
      <c r="E24" s="4"/>
    </row>
    <row r="25">
      <c r="A25" s="3">
        <v>16.0</v>
      </c>
      <c r="B25" s="4" t="s">
        <v>59</v>
      </c>
      <c r="C25" s="4" t="s">
        <v>60</v>
      </c>
      <c r="D25" s="3"/>
      <c r="E25" s="4"/>
    </row>
    <row r="26">
      <c r="A26" s="3">
        <v>17.0</v>
      </c>
      <c r="B26" s="4" t="s">
        <v>61</v>
      </c>
      <c r="C26" s="4" t="s">
        <v>62</v>
      </c>
      <c r="D26" s="3"/>
      <c r="E26" s="4"/>
    </row>
    <row r="27">
      <c r="A27" s="3">
        <v>18.0</v>
      </c>
      <c r="B27" s="4" t="s">
        <v>63</v>
      </c>
      <c r="C27" s="4" t="s">
        <v>64</v>
      </c>
      <c r="D27" s="3"/>
      <c r="E27" s="4"/>
    </row>
    <row r="28">
      <c r="A28" s="3">
        <v>19.0</v>
      </c>
      <c r="B28" s="4" t="s">
        <v>65</v>
      </c>
      <c r="C28" s="4" t="s">
        <v>66</v>
      </c>
      <c r="D28" s="3"/>
      <c r="E28" s="4"/>
    </row>
    <row r="29">
      <c r="A29" s="3">
        <v>20.0</v>
      </c>
      <c r="B29" s="4" t="s">
        <v>67</v>
      </c>
      <c r="C29" s="4" t="s">
        <v>68</v>
      </c>
      <c r="D29" s="3"/>
      <c r="E29" s="4"/>
    </row>
    <row r="30">
      <c r="A30" s="3">
        <v>21.0</v>
      </c>
      <c r="B30" s="4" t="s">
        <v>69</v>
      </c>
      <c r="C30" s="4" t="s">
        <v>70</v>
      </c>
      <c r="D30" s="3"/>
      <c r="E30" s="4"/>
    </row>
    <row r="31">
      <c r="A31" s="3">
        <v>22.0</v>
      </c>
      <c r="B31" s="4" t="s">
        <v>71</v>
      </c>
      <c r="C31" s="4" t="s">
        <v>72</v>
      </c>
      <c r="D31" s="3"/>
      <c r="E31" s="4"/>
    </row>
    <row r="32">
      <c r="A32" s="3">
        <v>23.0</v>
      </c>
      <c r="B32" s="4" t="s">
        <v>73</v>
      </c>
      <c r="C32" s="4" t="s">
        <v>74</v>
      </c>
      <c r="D32" s="3"/>
      <c r="E32" s="4"/>
    </row>
    <row r="33">
      <c r="A33" s="3">
        <v>24.0</v>
      </c>
      <c r="B33" s="4" t="s">
        <v>75</v>
      </c>
      <c r="C33" s="4" t="s">
        <v>76</v>
      </c>
      <c r="D33" s="3"/>
      <c r="E33" s="4"/>
    </row>
    <row r="34">
      <c r="A34" s="3">
        <v>25.0</v>
      </c>
      <c r="B34" s="4" t="s">
        <v>77</v>
      </c>
      <c r="C34" s="4" t="s">
        <v>78</v>
      </c>
      <c r="D34" s="3"/>
      <c r="E34" s="4"/>
    </row>
    <row r="35">
      <c r="A35" s="3">
        <v>56.0</v>
      </c>
      <c r="C35" s="4" t="s">
        <v>79</v>
      </c>
      <c r="D35" s="3"/>
      <c r="E35" s="4"/>
    </row>
    <row r="36">
      <c r="A36" s="3">
        <v>26.0</v>
      </c>
      <c r="B36" s="4" t="s">
        <v>80</v>
      </c>
      <c r="C36" s="4" t="s">
        <v>81</v>
      </c>
      <c r="D36" s="3"/>
      <c r="E36" s="4"/>
    </row>
    <row r="37">
      <c r="A37" s="3">
        <v>27.0</v>
      </c>
      <c r="B37" s="4" t="s">
        <v>82</v>
      </c>
      <c r="C37" s="4" t="s">
        <v>83</v>
      </c>
      <c r="D37" s="3"/>
      <c r="E37" s="4"/>
    </row>
    <row r="38">
      <c r="A38" s="3">
        <v>28.0</v>
      </c>
      <c r="B38" s="4" t="s">
        <v>84</v>
      </c>
      <c r="C38" s="4" t="s">
        <v>85</v>
      </c>
      <c r="D38" s="3"/>
      <c r="E38" s="4"/>
    </row>
    <row r="39">
      <c r="A39" s="3">
        <v>29.0</v>
      </c>
      <c r="B39" s="4" t="s">
        <v>86</v>
      </c>
      <c r="C39" s="4" t="s">
        <v>87</v>
      </c>
      <c r="D39" s="3"/>
      <c r="E39" s="4"/>
    </row>
    <row r="40">
      <c r="A40" s="3">
        <v>30.0</v>
      </c>
      <c r="B40" s="4" t="s">
        <v>88</v>
      </c>
      <c r="C40" s="4" t="s">
        <v>89</v>
      </c>
      <c r="D40" s="3"/>
      <c r="E40" s="4"/>
    </row>
    <row r="41">
      <c r="A41" s="3">
        <v>31.0</v>
      </c>
      <c r="B41" s="4" t="s">
        <v>90</v>
      </c>
      <c r="C41" s="4" t="s">
        <v>91</v>
      </c>
      <c r="D41" s="3"/>
      <c r="E41" s="4"/>
    </row>
    <row r="42">
      <c r="A42" s="3">
        <v>58.0</v>
      </c>
      <c r="C42" s="4" t="s">
        <v>92</v>
      </c>
      <c r="D42" s="3"/>
      <c r="E42" s="4"/>
    </row>
    <row r="43">
      <c r="A43" s="3">
        <v>32.0</v>
      </c>
      <c r="B43" s="4" t="s">
        <v>93</v>
      </c>
      <c r="C43" s="4" t="s">
        <v>94</v>
      </c>
      <c r="D43" s="3"/>
      <c r="E43" s="4"/>
    </row>
    <row r="44">
      <c r="A44" s="3">
        <v>33.0</v>
      </c>
      <c r="B44" s="4" t="s">
        <v>95</v>
      </c>
      <c r="C44" s="4" t="s">
        <v>96</v>
      </c>
      <c r="D44" s="3"/>
      <c r="E44" s="4"/>
    </row>
    <row r="45">
      <c r="A45" s="3">
        <v>34.0</v>
      </c>
      <c r="B45" s="4" t="s">
        <v>97</v>
      </c>
      <c r="C45" s="4" t="s">
        <v>98</v>
      </c>
      <c r="D45" s="3"/>
      <c r="E45" s="4"/>
    </row>
    <row r="46">
      <c r="A46" s="3">
        <v>35.0</v>
      </c>
      <c r="B46" s="4" t="s">
        <v>99</v>
      </c>
      <c r="C46" s="4" t="s">
        <v>100</v>
      </c>
      <c r="D46" s="3"/>
      <c r="E46" s="4"/>
    </row>
    <row r="47">
      <c r="A47" s="3">
        <v>36.0</v>
      </c>
      <c r="B47" s="4" t="s">
        <v>101</v>
      </c>
      <c r="C47" s="4" t="s">
        <v>102</v>
      </c>
      <c r="D47" s="3"/>
      <c r="E47" s="4"/>
    </row>
    <row r="48">
      <c r="A48" s="3">
        <v>37.0</v>
      </c>
      <c r="B48" s="4" t="s">
        <v>103</v>
      </c>
      <c r="C48" s="4" t="s">
        <v>104</v>
      </c>
      <c r="D48" s="3"/>
      <c r="E48" s="4"/>
    </row>
    <row r="49">
      <c r="A49" s="3">
        <v>54.0</v>
      </c>
      <c r="C49" s="4" t="s">
        <v>105</v>
      </c>
      <c r="D49" s="3"/>
      <c r="E49" s="4"/>
    </row>
    <row r="50">
      <c r="A50" s="3">
        <v>38.0</v>
      </c>
      <c r="B50" s="4" t="s">
        <v>106</v>
      </c>
      <c r="C50" s="4" t="s">
        <v>107</v>
      </c>
      <c r="D50" s="3"/>
      <c r="E50" s="4"/>
    </row>
    <row r="51">
      <c r="A51" s="3">
        <v>39.0</v>
      </c>
      <c r="B51" s="4" t="s">
        <v>108</v>
      </c>
      <c r="C51" s="4" t="s">
        <v>109</v>
      </c>
      <c r="D51" s="3"/>
      <c r="E51" s="4"/>
    </row>
    <row r="52">
      <c r="A52" s="3">
        <v>40.0</v>
      </c>
      <c r="B52" s="4" t="s">
        <v>110</v>
      </c>
      <c r="C52" s="4" t="s">
        <v>111</v>
      </c>
      <c r="D52" s="3"/>
      <c r="E52" s="4"/>
    </row>
    <row r="53">
      <c r="A53" s="3">
        <v>41.0</v>
      </c>
      <c r="B53" s="4" t="s">
        <v>112</v>
      </c>
      <c r="C53" s="4" t="s">
        <v>113</v>
      </c>
      <c r="D53" s="5"/>
    </row>
    <row r="54">
      <c r="A54" s="3">
        <v>42.0</v>
      </c>
      <c r="B54" s="6" t="s">
        <v>114</v>
      </c>
      <c r="C54" s="4" t="s">
        <v>115</v>
      </c>
      <c r="D54" s="5"/>
    </row>
    <row r="55">
      <c r="A55" s="3">
        <v>43.0</v>
      </c>
      <c r="B55" s="4" t="s">
        <v>116</v>
      </c>
      <c r="C55" s="4" t="s">
        <v>21</v>
      </c>
      <c r="D55" s="5"/>
    </row>
    <row r="56">
      <c r="A56" s="3">
        <v>44.0</v>
      </c>
      <c r="B56" s="4" t="s">
        <v>117</v>
      </c>
      <c r="C56" s="4" t="s">
        <v>118</v>
      </c>
      <c r="D56" s="5"/>
    </row>
    <row r="57">
      <c r="A57" s="3">
        <v>59.0</v>
      </c>
      <c r="C57" s="4" t="s">
        <v>119</v>
      </c>
      <c r="D57" s="5"/>
    </row>
    <row r="58">
      <c r="A58" s="3">
        <v>45.0</v>
      </c>
      <c r="B58" s="4" t="s">
        <v>120</v>
      </c>
      <c r="C58" s="4" t="s">
        <v>121</v>
      </c>
      <c r="D58" s="5"/>
    </row>
    <row r="59">
      <c r="A59" s="3">
        <v>46.0</v>
      </c>
      <c r="B59" s="4" t="s">
        <v>122</v>
      </c>
      <c r="C59" s="4" t="s">
        <v>123</v>
      </c>
      <c r="D59" s="5"/>
    </row>
    <row r="60">
      <c r="A60" s="3">
        <v>47.0</v>
      </c>
      <c r="B60" s="4" t="s">
        <v>124</v>
      </c>
      <c r="C60" s="4" t="s">
        <v>125</v>
      </c>
      <c r="D60" s="5"/>
    </row>
    <row r="61">
      <c r="A61" s="3">
        <v>48.0</v>
      </c>
      <c r="B61" s="4" t="s">
        <v>126</v>
      </c>
      <c r="C61" s="4" t="s">
        <v>127</v>
      </c>
      <c r="D61" s="5"/>
    </row>
    <row r="62">
      <c r="A62" s="3">
        <v>49.0</v>
      </c>
      <c r="B62" s="4" t="s">
        <v>128</v>
      </c>
      <c r="C62" s="4" t="s">
        <v>129</v>
      </c>
      <c r="D62" s="5"/>
    </row>
    <row r="63">
      <c r="A63" s="3">
        <v>50.0</v>
      </c>
      <c r="B63" s="4" t="s">
        <v>130</v>
      </c>
      <c r="C63" s="4" t="s">
        <v>131</v>
      </c>
      <c r="D63" s="5"/>
    </row>
    <row r="64">
      <c r="A64" s="3">
        <v>51.0</v>
      </c>
      <c r="B64" s="4" t="s">
        <v>132</v>
      </c>
      <c r="C64" s="4" t="s">
        <v>133</v>
      </c>
      <c r="D64" s="5"/>
    </row>
    <row r="65">
      <c r="A65" s="3">
        <v>52.0</v>
      </c>
      <c r="C65" s="4" t="s">
        <v>134</v>
      </c>
      <c r="D65" s="5"/>
    </row>
    <row r="66">
      <c r="A66" s="5"/>
      <c r="D66" s="5"/>
    </row>
    <row r="67">
      <c r="A67" s="5"/>
      <c r="D67" s="5"/>
    </row>
    <row r="68">
      <c r="A68" s="5"/>
      <c r="D68" s="5"/>
    </row>
    <row r="69">
      <c r="A69" s="5"/>
      <c r="D69" s="5"/>
    </row>
    <row r="70">
      <c r="A70" s="5"/>
      <c r="D70" s="5"/>
    </row>
    <row r="71">
      <c r="A71" s="5"/>
      <c r="D71" s="5"/>
    </row>
    <row r="72">
      <c r="A72" s="5"/>
      <c r="D72" s="5"/>
    </row>
    <row r="73">
      <c r="A73" s="5"/>
      <c r="D73" s="5"/>
    </row>
    <row r="74">
      <c r="A74" s="5"/>
      <c r="D74" s="5"/>
    </row>
    <row r="75">
      <c r="A75" s="5"/>
      <c r="D75" s="5"/>
    </row>
    <row r="76">
      <c r="A76" s="5"/>
      <c r="D76" s="5"/>
    </row>
    <row r="77">
      <c r="A77" s="5"/>
      <c r="D77" s="5"/>
    </row>
    <row r="78">
      <c r="A78" s="5"/>
      <c r="D78" s="5"/>
    </row>
    <row r="79">
      <c r="A79" s="5"/>
      <c r="D79" s="5"/>
    </row>
    <row r="80">
      <c r="A80" s="5"/>
      <c r="D80" s="5"/>
    </row>
    <row r="81">
      <c r="A81" s="5"/>
      <c r="D81" s="5"/>
    </row>
    <row r="82">
      <c r="A82" s="5"/>
      <c r="D82" s="5"/>
    </row>
    <row r="83">
      <c r="A83" s="5"/>
      <c r="D83" s="5"/>
    </row>
    <row r="84">
      <c r="A84" s="5"/>
      <c r="D84" s="5"/>
    </row>
    <row r="85">
      <c r="A85" s="5"/>
      <c r="D85" s="5"/>
    </row>
    <row r="86">
      <c r="A86" s="5"/>
      <c r="D86" s="5"/>
    </row>
    <row r="87">
      <c r="A87" s="5"/>
      <c r="D87" s="5"/>
    </row>
    <row r="88">
      <c r="A88" s="5"/>
      <c r="D88" s="5"/>
    </row>
    <row r="89">
      <c r="A89" s="5"/>
      <c r="D89" s="5"/>
    </row>
    <row r="90">
      <c r="A90" s="5"/>
      <c r="D90" s="5"/>
    </row>
    <row r="91">
      <c r="A91" s="5"/>
      <c r="D91" s="5"/>
    </row>
    <row r="92">
      <c r="A92" s="5"/>
      <c r="D92" s="5"/>
    </row>
    <row r="93">
      <c r="A93" s="5"/>
      <c r="D93" s="5"/>
    </row>
    <row r="94">
      <c r="A94" s="5"/>
      <c r="D94" s="5"/>
    </row>
    <row r="95">
      <c r="A95" s="5"/>
      <c r="D95" s="5"/>
    </row>
    <row r="96">
      <c r="A96" s="5"/>
      <c r="D96" s="5"/>
    </row>
    <row r="97">
      <c r="A97" s="5"/>
      <c r="D97" s="5"/>
    </row>
    <row r="98">
      <c r="A98" s="5"/>
      <c r="D98" s="5"/>
    </row>
    <row r="99">
      <c r="A99" s="5"/>
      <c r="D99" s="5"/>
    </row>
    <row r="100">
      <c r="A100" s="5"/>
      <c r="D100" s="5"/>
    </row>
    <row r="101">
      <c r="A101" s="5"/>
      <c r="D101" s="5"/>
    </row>
    <row r="102">
      <c r="A102" s="5"/>
      <c r="D102" s="5"/>
    </row>
    <row r="103">
      <c r="A103" s="5"/>
      <c r="D103" s="5"/>
    </row>
    <row r="104">
      <c r="A104" s="5"/>
      <c r="D104" s="5"/>
    </row>
    <row r="105">
      <c r="A105" s="5"/>
      <c r="D105" s="5"/>
    </row>
    <row r="106">
      <c r="A106" s="5"/>
      <c r="D106" s="5"/>
    </row>
    <row r="107">
      <c r="A107" s="5"/>
      <c r="D107" s="5"/>
    </row>
    <row r="108">
      <c r="A108" s="5"/>
      <c r="D108" s="5"/>
    </row>
    <row r="109">
      <c r="A109" s="5"/>
      <c r="D109" s="5"/>
    </row>
    <row r="110">
      <c r="A110" s="5"/>
      <c r="D110" s="5"/>
    </row>
    <row r="111">
      <c r="A111" s="5"/>
      <c r="D111" s="5"/>
    </row>
    <row r="112">
      <c r="A112" s="5"/>
      <c r="D112" s="5"/>
    </row>
    <row r="113">
      <c r="A113" s="5"/>
      <c r="D113" s="5"/>
    </row>
    <row r="114">
      <c r="A114" s="5"/>
      <c r="D114" s="5"/>
    </row>
    <row r="115">
      <c r="A115" s="5"/>
      <c r="D115" s="5"/>
    </row>
    <row r="116">
      <c r="A116" s="5"/>
      <c r="D116" s="5"/>
    </row>
    <row r="117">
      <c r="A117" s="5"/>
      <c r="D117" s="5"/>
    </row>
    <row r="118">
      <c r="A118" s="5"/>
      <c r="D118" s="5"/>
    </row>
    <row r="119">
      <c r="A119" s="5"/>
      <c r="D119" s="5"/>
    </row>
    <row r="120">
      <c r="A120" s="5"/>
      <c r="D120" s="5"/>
    </row>
    <row r="121">
      <c r="A121" s="5"/>
      <c r="D121" s="5"/>
    </row>
    <row r="122">
      <c r="A122" s="5"/>
      <c r="D122" s="5"/>
    </row>
    <row r="123">
      <c r="A123" s="5"/>
      <c r="D123" s="5"/>
    </row>
    <row r="124">
      <c r="A124" s="5"/>
      <c r="D124" s="5"/>
    </row>
    <row r="125">
      <c r="A125" s="5"/>
      <c r="D125" s="5"/>
    </row>
    <row r="126">
      <c r="A126" s="5"/>
      <c r="D126" s="5"/>
    </row>
    <row r="127">
      <c r="A127" s="5"/>
      <c r="D127" s="5"/>
    </row>
    <row r="128">
      <c r="A128" s="5"/>
      <c r="D128" s="5"/>
    </row>
    <row r="129">
      <c r="A129" s="5"/>
      <c r="D129" s="5"/>
    </row>
    <row r="130">
      <c r="A130" s="5"/>
      <c r="D130" s="5"/>
    </row>
    <row r="131">
      <c r="A131" s="5"/>
      <c r="D131" s="5"/>
    </row>
    <row r="132">
      <c r="A132" s="5"/>
      <c r="D132" s="5"/>
    </row>
    <row r="133">
      <c r="A133" s="5"/>
      <c r="D133" s="5"/>
    </row>
    <row r="134">
      <c r="A134" s="5"/>
      <c r="D134" s="5"/>
    </row>
    <row r="135">
      <c r="A135" s="5"/>
      <c r="D135" s="5"/>
    </row>
    <row r="136">
      <c r="A136" s="5"/>
      <c r="D136" s="5"/>
    </row>
    <row r="137">
      <c r="A137" s="5"/>
      <c r="D137" s="5"/>
    </row>
    <row r="138">
      <c r="A138" s="5"/>
      <c r="D138" s="5"/>
    </row>
    <row r="139">
      <c r="A139" s="5"/>
      <c r="D139" s="5"/>
    </row>
    <row r="140">
      <c r="A140" s="5"/>
      <c r="D140" s="5"/>
    </row>
    <row r="141">
      <c r="A141" s="5"/>
      <c r="D141" s="5"/>
    </row>
    <row r="142">
      <c r="A142" s="5"/>
      <c r="D142" s="5"/>
    </row>
    <row r="143">
      <c r="A143" s="5"/>
      <c r="D143" s="5"/>
    </row>
    <row r="144">
      <c r="A144" s="5"/>
      <c r="D144" s="5"/>
    </row>
    <row r="145">
      <c r="A145" s="5"/>
      <c r="D145" s="5"/>
    </row>
    <row r="146">
      <c r="A146" s="5"/>
      <c r="D146" s="5"/>
    </row>
    <row r="147">
      <c r="A147" s="5"/>
      <c r="D147" s="5"/>
    </row>
    <row r="148">
      <c r="A148" s="5"/>
      <c r="D148" s="5"/>
    </row>
    <row r="149">
      <c r="A149" s="5"/>
      <c r="D149" s="5"/>
    </row>
    <row r="150">
      <c r="A150" s="5"/>
      <c r="D150" s="5"/>
    </row>
    <row r="151">
      <c r="A151" s="5"/>
      <c r="D151" s="5"/>
    </row>
    <row r="152">
      <c r="A152" s="5"/>
      <c r="D152" s="5"/>
    </row>
    <row r="153">
      <c r="A153" s="5"/>
      <c r="D153" s="5"/>
    </row>
    <row r="154">
      <c r="A154" s="5"/>
      <c r="D154" s="5"/>
    </row>
    <row r="155">
      <c r="A155" s="5"/>
      <c r="D155" s="5"/>
    </row>
    <row r="156">
      <c r="A156" s="5"/>
      <c r="D156" s="5"/>
    </row>
    <row r="157">
      <c r="A157" s="5"/>
      <c r="D157" s="5"/>
    </row>
    <row r="158">
      <c r="A158" s="5"/>
      <c r="D158" s="5"/>
    </row>
    <row r="159">
      <c r="A159" s="5"/>
      <c r="D159" s="5"/>
    </row>
    <row r="160">
      <c r="A160" s="5"/>
      <c r="D160" s="5"/>
    </row>
    <row r="161">
      <c r="A161" s="5"/>
      <c r="D161" s="5"/>
    </row>
    <row r="162">
      <c r="A162" s="5"/>
      <c r="D162" s="5"/>
    </row>
    <row r="163">
      <c r="A163" s="5"/>
      <c r="D163" s="5"/>
    </row>
    <row r="164">
      <c r="A164" s="5"/>
      <c r="D164" s="5"/>
    </row>
    <row r="165">
      <c r="A165" s="5"/>
      <c r="D165" s="5"/>
    </row>
    <row r="166">
      <c r="A166" s="5"/>
      <c r="D166" s="5"/>
    </row>
    <row r="167">
      <c r="A167" s="5"/>
      <c r="D167" s="5"/>
    </row>
    <row r="168">
      <c r="A168" s="5"/>
      <c r="D168" s="5"/>
    </row>
    <row r="169">
      <c r="A169" s="5"/>
      <c r="D169" s="5"/>
    </row>
    <row r="170">
      <c r="A170" s="5"/>
      <c r="D170" s="5"/>
    </row>
    <row r="171">
      <c r="A171" s="5"/>
      <c r="D171" s="5"/>
    </row>
    <row r="172">
      <c r="A172" s="5"/>
      <c r="D172" s="5"/>
    </row>
    <row r="173">
      <c r="A173" s="5"/>
      <c r="D173" s="5"/>
    </row>
    <row r="174">
      <c r="A174" s="5"/>
      <c r="D174" s="5"/>
    </row>
    <row r="175">
      <c r="A175" s="5"/>
      <c r="D175" s="5"/>
    </row>
    <row r="176">
      <c r="A176" s="5"/>
      <c r="D176" s="5"/>
    </row>
    <row r="177">
      <c r="A177" s="5"/>
      <c r="D177" s="5"/>
    </row>
    <row r="178">
      <c r="A178" s="5"/>
      <c r="D178" s="5"/>
    </row>
    <row r="179">
      <c r="A179" s="5"/>
      <c r="D179" s="5"/>
    </row>
    <row r="180">
      <c r="A180" s="5"/>
      <c r="D180" s="5"/>
    </row>
    <row r="181">
      <c r="A181" s="5"/>
      <c r="D181" s="5"/>
    </row>
    <row r="182">
      <c r="A182" s="5"/>
      <c r="D182" s="5"/>
    </row>
    <row r="183">
      <c r="A183" s="5"/>
      <c r="D183" s="5"/>
    </row>
    <row r="184">
      <c r="A184" s="5"/>
      <c r="D184" s="5"/>
    </row>
    <row r="185">
      <c r="A185" s="5"/>
      <c r="D185" s="5"/>
    </row>
    <row r="186">
      <c r="A186" s="5"/>
      <c r="D186" s="5"/>
    </row>
    <row r="187">
      <c r="A187" s="5"/>
      <c r="D187" s="5"/>
    </row>
    <row r="188">
      <c r="A188" s="5"/>
      <c r="D188" s="5"/>
    </row>
    <row r="189">
      <c r="A189" s="5"/>
      <c r="D189" s="5"/>
    </row>
    <row r="190">
      <c r="A190" s="5"/>
      <c r="D190" s="5"/>
    </row>
    <row r="191">
      <c r="A191" s="5"/>
      <c r="D191" s="5"/>
    </row>
    <row r="192">
      <c r="A192" s="5"/>
      <c r="D192" s="5"/>
    </row>
    <row r="193">
      <c r="A193" s="5"/>
      <c r="D193" s="5"/>
    </row>
    <row r="194">
      <c r="A194" s="5"/>
      <c r="D194" s="5"/>
    </row>
    <row r="195">
      <c r="A195" s="5"/>
      <c r="D195" s="5"/>
    </row>
    <row r="196">
      <c r="A196" s="5"/>
      <c r="D196" s="5"/>
    </row>
    <row r="197">
      <c r="A197" s="5"/>
      <c r="D197" s="5"/>
    </row>
    <row r="198">
      <c r="A198" s="5"/>
      <c r="D198" s="5"/>
    </row>
    <row r="199">
      <c r="A199" s="5"/>
      <c r="D199" s="5"/>
    </row>
    <row r="200">
      <c r="A200" s="5"/>
      <c r="D200" s="5"/>
    </row>
    <row r="201">
      <c r="A201" s="5"/>
      <c r="D201" s="5"/>
    </row>
    <row r="202">
      <c r="A202" s="5"/>
      <c r="D202" s="5"/>
    </row>
    <row r="203">
      <c r="A203" s="5"/>
      <c r="D203" s="5"/>
    </row>
    <row r="204">
      <c r="A204" s="5"/>
      <c r="D204" s="5"/>
    </row>
    <row r="205">
      <c r="A205" s="5"/>
      <c r="D205" s="5"/>
    </row>
    <row r="206">
      <c r="A206" s="5"/>
      <c r="D206" s="5"/>
    </row>
    <row r="207">
      <c r="A207" s="5"/>
      <c r="D207" s="5"/>
    </row>
    <row r="208">
      <c r="A208" s="5"/>
      <c r="D208" s="5"/>
    </row>
    <row r="209">
      <c r="A209" s="5"/>
      <c r="D209" s="5"/>
    </row>
    <row r="210">
      <c r="A210" s="5"/>
      <c r="D210" s="5"/>
    </row>
    <row r="211">
      <c r="A211" s="5"/>
      <c r="D211" s="5"/>
    </row>
    <row r="212">
      <c r="A212" s="5"/>
      <c r="D212" s="5"/>
    </row>
    <row r="213">
      <c r="A213" s="5"/>
      <c r="D213" s="5"/>
    </row>
    <row r="214">
      <c r="A214" s="5"/>
      <c r="D214" s="5"/>
    </row>
    <row r="215">
      <c r="A215" s="5"/>
      <c r="D215" s="5"/>
    </row>
    <row r="216">
      <c r="A216" s="5"/>
      <c r="D216" s="5"/>
    </row>
    <row r="217">
      <c r="A217" s="5"/>
      <c r="D217" s="5"/>
    </row>
    <row r="218">
      <c r="A218" s="5"/>
      <c r="D218" s="5"/>
    </row>
    <row r="219">
      <c r="A219" s="5"/>
      <c r="D219" s="5"/>
    </row>
    <row r="220">
      <c r="A220" s="5"/>
      <c r="D220" s="5"/>
    </row>
    <row r="221">
      <c r="A221" s="5"/>
      <c r="D221" s="5"/>
    </row>
    <row r="222">
      <c r="A222" s="5"/>
      <c r="D222" s="5"/>
    </row>
    <row r="223">
      <c r="A223" s="5"/>
      <c r="D223" s="5"/>
    </row>
    <row r="224">
      <c r="A224" s="5"/>
      <c r="D224" s="5"/>
    </row>
    <row r="225">
      <c r="A225" s="5"/>
      <c r="D225" s="5"/>
    </row>
    <row r="226">
      <c r="A226" s="5"/>
      <c r="D226" s="5"/>
    </row>
    <row r="227">
      <c r="A227" s="5"/>
      <c r="D227" s="5"/>
    </row>
    <row r="228">
      <c r="A228" s="5"/>
      <c r="D228" s="5"/>
    </row>
    <row r="229">
      <c r="A229" s="5"/>
      <c r="D229" s="5"/>
    </row>
    <row r="230">
      <c r="A230" s="5"/>
      <c r="D230" s="5"/>
    </row>
    <row r="231">
      <c r="A231" s="5"/>
      <c r="D231" s="5"/>
    </row>
    <row r="232">
      <c r="A232" s="5"/>
      <c r="D232" s="5"/>
    </row>
    <row r="233">
      <c r="A233" s="5"/>
      <c r="D233" s="5"/>
    </row>
    <row r="234">
      <c r="A234" s="5"/>
      <c r="D234" s="5"/>
    </row>
    <row r="235">
      <c r="A235" s="5"/>
      <c r="D235" s="5"/>
    </row>
    <row r="236">
      <c r="A236" s="5"/>
      <c r="D236" s="5"/>
    </row>
    <row r="237">
      <c r="A237" s="5"/>
      <c r="D237" s="5"/>
    </row>
    <row r="238">
      <c r="A238" s="5"/>
      <c r="D238" s="5"/>
    </row>
    <row r="239">
      <c r="A239" s="5"/>
      <c r="D239" s="5"/>
    </row>
    <row r="240">
      <c r="A240" s="5"/>
      <c r="D240" s="5"/>
    </row>
    <row r="241">
      <c r="A241" s="5"/>
      <c r="D241" s="5"/>
    </row>
    <row r="242">
      <c r="A242" s="5"/>
      <c r="D242" s="5"/>
    </row>
    <row r="243">
      <c r="A243" s="5"/>
      <c r="D243" s="5"/>
    </row>
    <row r="244">
      <c r="A244" s="5"/>
      <c r="D244" s="5"/>
    </row>
    <row r="245">
      <c r="A245" s="5"/>
      <c r="D245" s="5"/>
    </row>
    <row r="246">
      <c r="A246" s="5"/>
      <c r="D246" s="5"/>
    </row>
    <row r="247">
      <c r="A247" s="5"/>
      <c r="D247" s="5"/>
    </row>
    <row r="248">
      <c r="A248" s="5"/>
      <c r="D248" s="5"/>
    </row>
    <row r="249">
      <c r="A249" s="5"/>
      <c r="D249" s="5"/>
    </row>
    <row r="250">
      <c r="A250" s="5"/>
      <c r="D250" s="5"/>
    </row>
    <row r="251">
      <c r="A251" s="5"/>
      <c r="D251" s="5"/>
    </row>
    <row r="252">
      <c r="A252" s="5"/>
      <c r="D252" s="5"/>
    </row>
    <row r="253">
      <c r="A253" s="5"/>
      <c r="D253" s="5"/>
    </row>
    <row r="254">
      <c r="A254" s="5"/>
      <c r="D254" s="5"/>
    </row>
    <row r="255">
      <c r="A255" s="5"/>
      <c r="D255" s="5"/>
    </row>
    <row r="256">
      <c r="A256" s="5"/>
      <c r="D256" s="5"/>
    </row>
    <row r="257">
      <c r="A257" s="5"/>
      <c r="D257" s="5"/>
    </row>
    <row r="258">
      <c r="A258" s="5"/>
      <c r="D258" s="5"/>
    </row>
    <row r="259">
      <c r="A259" s="5"/>
      <c r="D259" s="5"/>
    </row>
    <row r="260">
      <c r="A260" s="5"/>
      <c r="D260" s="5"/>
    </row>
    <row r="261">
      <c r="A261" s="5"/>
      <c r="D261" s="5"/>
    </row>
    <row r="262">
      <c r="A262" s="5"/>
      <c r="D262" s="5"/>
    </row>
    <row r="263">
      <c r="A263" s="5"/>
      <c r="D263" s="5"/>
    </row>
    <row r="264">
      <c r="A264" s="5"/>
      <c r="D264" s="5"/>
    </row>
    <row r="265">
      <c r="A265" s="5"/>
      <c r="D265" s="5"/>
    </row>
    <row r="266">
      <c r="A266" s="5"/>
      <c r="D266" s="5"/>
    </row>
    <row r="267">
      <c r="A267" s="5"/>
      <c r="D267" s="5"/>
    </row>
    <row r="268">
      <c r="A268" s="5"/>
      <c r="D268" s="5"/>
    </row>
    <row r="269">
      <c r="A269" s="5"/>
      <c r="D269" s="5"/>
    </row>
    <row r="270">
      <c r="A270" s="5"/>
      <c r="D270" s="5"/>
    </row>
    <row r="271">
      <c r="A271" s="5"/>
      <c r="D271" s="5"/>
    </row>
    <row r="272">
      <c r="A272" s="5"/>
      <c r="D272" s="5"/>
    </row>
    <row r="273">
      <c r="A273" s="5"/>
      <c r="D273" s="5"/>
    </row>
    <row r="274">
      <c r="A274" s="5"/>
      <c r="D274" s="5"/>
    </row>
    <row r="275">
      <c r="A275" s="5"/>
      <c r="D275" s="5"/>
    </row>
    <row r="276">
      <c r="A276" s="5"/>
      <c r="D276" s="5"/>
    </row>
    <row r="277">
      <c r="A277" s="5"/>
      <c r="D277" s="5"/>
    </row>
    <row r="278">
      <c r="A278" s="5"/>
      <c r="D278" s="5"/>
    </row>
    <row r="279">
      <c r="A279" s="5"/>
      <c r="D279" s="5"/>
    </row>
    <row r="280">
      <c r="A280" s="5"/>
      <c r="D280" s="5"/>
    </row>
    <row r="281">
      <c r="A281" s="5"/>
      <c r="D281" s="5"/>
    </row>
    <row r="282">
      <c r="A282" s="5"/>
      <c r="D282" s="5"/>
    </row>
    <row r="283">
      <c r="A283" s="5"/>
      <c r="D283" s="5"/>
    </row>
    <row r="284">
      <c r="A284" s="5"/>
      <c r="D284" s="5"/>
    </row>
    <row r="285">
      <c r="A285" s="5"/>
      <c r="D285" s="5"/>
    </row>
    <row r="286">
      <c r="A286" s="5"/>
      <c r="D286" s="5"/>
    </row>
    <row r="287">
      <c r="A287" s="5"/>
      <c r="D287" s="5"/>
    </row>
    <row r="288">
      <c r="A288" s="5"/>
      <c r="D288" s="5"/>
    </row>
    <row r="289">
      <c r="A289" s="5"/>
      <c r="D289" s="5"/>
    </row>
    <row r="290">
      <c r="A290" s="5"/>
      <c r="D290" s="5"/>
    </row>
    <row r="291">
      <c r="A291" s="5"/>
      <c r="D291" s="5"/>
    </row>
    <row r="292">
      <c r="A292" s="5"/>
      <c r="D292" s="5"/>
    </row>
    <row r="293">
      <c r="A293" s="5"/>
      <c r="D293" s="5"/>
    </row>
    <row r="294">
      <c r="A294" s="5"/>
      <c r="D294" s="5"/>
    </row>
    <row r="295">
      <c r="A295" s="5"/>
      <c r="D295" s="5"/>
    </row>
    <row r="296">
      <c r="A296" s="5"/>
      <c r="D296" s="5"/>
    </row>
    <row r="297">
      <c r="A297" s="5"/>
      <c r="D297" s="5"/>
    </row>
    <row r="298">
      <c r="A298" s="5"/>
      <c r="D298" s="5"/>
    </row>
    <row r="299">
      <c r="A299" s="5"/>
      <c r="D299" s="5"/>
    </row>
    <row r="300">
      <c r="A300" s="5"/>
      <c r="D300" s="5"/>
    </row>
    <row r="301">
      <c r="A301" s="5"/>
      <c r="D301" s="5"/>
    </row>
    <row r="302">
      <c r="A302" s="5"/>
      <c r="D302" s="5"/>
    </row>
    <row r="303">
      <c r="A303" s="5"/>
      <c r="D303" s="5"/>
    </row>
    <row r="304">
      <c r="A304" s="5"/>
      <c r="D304" s="5"/>
    </row>
    <row r="305">
      <c r="A305" s="5"/>
      <c r="D305" s="5"/>
    </row>
    <row r="306">
      <c r="A306" s="5"/>
      <c r="D306" s="5"/>
    </row>
    <row r="307">
      <c r="A307" s="5"/>
      <c r="D307" s="5"/>
    </row>
    <row r="308">
      <c r="A308" s="5"/>
      <c r="D308" s="5"/>
    </row>
    <row r="309">
      <c r="A309" s="5"/>
      <c r="D309" s="5"/>
    </row>
    <row r="310">
      <c r="A310" s="5"/>
      <c r="D310" s="5"/>
    </row>
    <row r="311">
      <c r="A311" s="5"/>
      <c r="D311" s="5"/>
    </row>
    <row r="312">
      <c r="A312" s="5"/>
      <c r="D312" s="5"/>
    </row>
    <row r="313">
      <c r="A313" s="5"/>
      <c r="D313" s="5"/>
    </row>
    <row r="314">
      <c r="A314" s="5"/>
      <c r="D314" s="5"/>
    </row>
    <row r="315">
      <c r="A315" s="5"/>
      <c r="D315" s="5"/>
    </row>
    <row r="316">
      <c r="A316" s="5"/>
      <c r="D316" s="5"/>
    </row>
    <row r="317">
      <c r="A317" s="5"/>
      <c r="D317" s="5"/>
    </row>
    <row r="318">
      <c r="A318" s="5"/>
      <c r="D318" s="5"/>
    </row>
    <row r="319">
      <c r="A319" s="5"/>
      <c r="D319" s="5"/>
    </row>
    <row r="320">
      <c r="A320" s="5"/>
      <c r="D320" s="5"/>
    </row>
    <row r="321">
      <c r="A321" s="5"/>
      <c r="D321" s="5"/>
    </row>
    <row r="322">
      <c r="A322" s="5"/>
      <c r="D322" s="5"/>
    </row>
    <row r="323">
      <c r="A323" s="5"/>
      <c r="D323" s="5"/>
    </row>
    <row r="324">
      <c r="A324" s="5"/>
      <c r="D324" s="5"/>
    </row>
    <row r="325">
      <c r="A325" s="5"/>
      <c r="D325" s="5"/>
    </row>
    <row r="326">
      <c r="A326" s="5"/>
      <c r="D326" s="5"/>
    </row>
    <row r="327">
      <c r="A327" s="5"/>
      <c r="D327" s="5"/>
    </row>
    <row r="328">
      <c r="A328" s="5"/>
      <c r="D328" s="5"/>
    </row>
    <row r="329">
      <c r="A329" s="5"/>
      <c r="D329" s="5"/>
    </row>
    <row r="330">
      <c r="A330" s="5"/>
      <c r="D330" s="5"/>
    </row>
    <row r="331">
      <c r="A331" s="5"/>
      <c r="D331" s="5"/>
    </row>
    <row r="332">
      <c r="A332" s="5"/>
      <c r="D332" s="5"/>
    </row>
    <row r="333">
      <c r="A333" s="5"/>
      <c r="D333" s="5"/>
    </row>
    <row r="334">
      <c r="A334" s="5"/>
      <c r="D334" s="5"/>
    </row>
    <row r="335">
      <c r="A335" s="5"/>
      <c r="D335" s="5"/>
    </row>
    <row r="336">
      <c r="A336" s="5"/>
      <c r="D336" s="5"/>
    </row>
    <row r="337">
      <c r="A337" s="5"/>
      <c r="D337" s="5"/>
    </row>
    <row r="338">
      <c r="A338" s="5"/>
      <c r="D338" s="5"/>
    </row>
    <row r="339">
      <c r="A339" s="5"/>
      <c r="D339" s="5"/>
    </row>
    <row r="340">
      <c r="A340" s="5"/>
      <c r="D340" s="5"/>
    </row>
    <row r="341">
      <c r="A341" s="5"/>
      <c r="D341" s="5"/>
    </row>
    <row r="342">
      <c r="A342" s="5"/>
      <c r="D342" s="5"/>
    </row>
    <row r="343">
      <c r="A343" s="5"/>
      <c r="D343" s="5"/>
    </row>
    <row r="344">
      <c r="A344" s="5"/>
      <c r="D344" s="5"/>
    </row>
    <row r="345">
      <c r="A345" s="5"/>
      <c r="D345" s="5"/>
    </row>
    <row r="346">
      <c r="A346" s="5"/>
      <c r="D346" s="5"/>
    </row>
    <row r="347">
      <c r="A347" s="5"/>
      <c r="D347" s="5"/>
    </row>
    <row r="348">
      <c r="A348" s="5"/>
      <c r="D348" s="5"/>
    </row>
    <row r="349">
      <c r="A349" s="5"/>
      <c r="D349" s="5"/>
    </row>
    <row r="350">
      <c r="A350" s="5"/>
      <c r="D350" s="5"/>
    </row>
    <row r="351">
      <c r="A351" s="5"/>
      <c r="D351" s="5"/>
    </row>
    <row r="352">
      <c r="A352" s="5"/>
      <c r="D352" s="5"/>
    </row>
    <row r="353">
      <c r="A353" s="5"/>
      <c r="D353" s="5"/>
    </row>
    <row r="354">
      <c r="A354" s="5"/>
      <c r="D354" s="5"/>
    </row>
    <row r="355">
      <c r="A355" s="5"/>
      <c r="D355" s="5"/>
    </row>
    <row r="356">
      <c r="A356" s="5"/>
      <c r="D356" s="5"/>
    </row>
    <row r="357">
      <c r="A357" s="5"/>
      <c r="D357" s="5"/>
    </row>
    <row r="358">
      <c r="A358" s="5"/>
      <c r="D358" s="5"/>
    </row>
    <row r="359">
      <c r="A359" s="5"/>
      <c r="D359" s="5"/>
    </row>
    <row r="360">
      <c r="A360" s="5"/>
      <c r="D360" s="5"/>
    </row>
    <row r="361">
      <c r="A361" s="5"/>
      <c r="D361" s="5"/>
    </row>
    <row r="362">
      <c r="A362" s="5"/>
      <c r="D362" s="5"/>
    </row>
    <row r="363">
      <c r="A363" s="5"/>
      <c r="D363" s="5"/>
    </row>
    <row r="364">
      <c r="A364" s="5"/>
      <c r="D364" s="5"/>
    </row>
    <row r="365">
      <c r="A365" s="5"/>
      <c r="D365" s="5"/>
    </row>
    <row r="366">
      <c r="A366" s="5"/>
      <c r="D366" s="5"/>
    </row>
    <row r="367">
      <c r="A367" s="5"/>
      <c r="D367" s="5"/>
    </row>
    <row r="368">
      <c r="A368" s="5"/>
      <c r="D368" s="5"/>
    </row>
    <row r="369">
      <c r="A369" s="5"/>
      <c r="D369" s="5"/>
    </row>
    <row r="370">
      <c r="A370" s="5"/>
      <c r="D370" s="5"/>
    </row>
    <row r="371">
      <c r="A371" s="5"/>
      <c r="D371" s="5"/>
    </row>
    <row r="372">
      <c r="A372" s="5"/>
      <c r="D372" s="5"/>
    </row>
    <row r="373">
      <c r="A373" s="5"/>
      <c r="D373" s="5"/>
    </row>
    <row r="374">
      <c r="A374" s="5"/>
      <c r="D374" s="5"/>
    </row>
    <row r="375">
      <c r="A375" s="5"/>
      <c r="D375" s="5"/>
    </row>
    <row r="376">
      <c r="A376" s="5"/>
      <c r="D376" s="5"/>
    </row>
    <row r="377">
      <c r="A377" s="5"/>
      <c r="D377" s="5"/>
    </row>
    <row r="378">
      <c r="A378" s="5"/>
      <c r="D378" s="5"/>
    </row>
    <row r="379">
      <c r="A379" s="5"/>
      <c r="D379" s="5"/>
    </row>
    <row r="380">
      <c r="A380" s="5"/>
      <c r="D380" s="5"/>
    </row>
    <row r="381">
      <c r="A381" s="5"/>
      <c r="D381" s="5"/>
    </row>
    <row r="382">
      <c r="A382" s="5"/>
      <c r="D382" s="5"/>
    </row>
    <row r="383">
      <c r="A383" s="5"/>
      <c r="D383" s="5"/>
    </row>
    <row r="384">
      <c r="A384" s="5"/>
      <c r="D384" s="5"/>
    </row>
    <row r="385">
      <c r="A385" s="5"/>
      <c r="D385" s="5"/>
    </row>
    <row r="386">
      <c r="A386" s="5"/>
      <c r="D386" s="5"/>
    </row>
    <row r="387">
      <c r="A387" s="5"/>
      <c r="D387" s="5"/>
    </row>
    <row r="388">
      <c r="A388" s="5"/>
      <c r="D388" s="5"/>
    </row>
    <row r="389">
      <c r="A389" s="5"/>
      <c r="D389" s="5"/>
    </row>
    <row r="390">
      <c r="A390" s="5"/>
      <c r="D390" s="5"/>
    </row>
    <row r="391">
      <c r="A391" s="5"/>
      <c r="D391" s="5"/>
    </row>
    <row r="392">
      <c r="A392" s="5"/>
      <c r="D392" s="5"/>
    </row>
    <row r="393">
      <c r="A393" s="5"/>
      <c r="D393" s="5"/>
    </row>
    <row r="394">
      <c r="A394" s="5"/>
      <c r="D394" s="5"/>
    </row>
    <row r="395">
      <c r="A395" s="5"/>
      <c r="D395" s="5"/>
    </row>
    <row r="396">
      <c r="A396" s="5"/>
      <c r="D396" s="5"/>
    </row>
    <row r="397">
      <c r="A397" s="5"/>
      <c r="D397" s="5"/>
    </row>
    <row r="398">
      <c r="A398" s="5"/>
      <c r="D398" s="5"/>
    </row>
    <row r="399">
      <c r="A399" s="5"/>
      <c r="D399" s="5"/>
    </row>
    <row r="400">
      <c r="A400" s="5"/>
      <c r="D400" s="5"/>
    </row>
    <row r="401">
      <c r="A401" s="5"/>
      <c r="D401" s="5"/>
    </row>
    <row r="402">
      <c r="A402" s="5"/>
      <c r="D402" s="5"/>
    </row>
    <row r="403">
      <c r="A403" s="5"/>
      <c r="D403" s="5"/>
    </row>
    <row r="404">
      <c r="A404" s="5"/>
      <c r="D404" s="5"/>
    </row>
    <row r="405">
      <c r="A405" s="5"/>
      <c r="D405" s="5"/>
    </row>
    <row r="406">
      <c r="A406" s="5"/>
      <c r="D406" s="5"/>
    </row>
    <row r="407">
      <c r="A407" s="5"/>
      <c r="D407" s="5"/>
    </row>
    <row r="408">
      <c r="A408" s="5"/>
      <c r="D408" s="5"/>
    </row>
    <row r="409">
      <c r="A409" s="5"/>
      <c r="D409" s="5"/>
    </row>
    <row r="410">
      <c r="A410" s="5"/>
      <c r="D410" s="5"/>
    </row>
    <row r="411">
      <c r="A411" s="5"/>
      <c r="D411" s="5"/>
    </row>
    <row r="412">
      <c r="A412" s="5"/>
      <c r="D412" s="5"/>
    </row>
    <row r="413">
      <c r="A413" s="5"/>
      <c r="D413" s="5"/>
    </row>
    <row r="414">
      <c r="A414" s="5"/>
      <c r="D414" s="5"/>
    </row>
    <row r="415">
      <c r="A415" s="5"/>
      <c r="D415" s="5"/>
    </row>
    <row r="416">
      <c r="A416" s="5"/>
      <c r="D416" s="5"/>
    </row>
    <row r="417">
      <c r="A417" s="5"/>
      <c r="D417" s="5"/>
    </row>
    <row r="418">
      <c r="A418" s="5"/>
      <c r="D418" s="5"/>
    </row>
    <row r="419">
      <c r="A419" s="5"/>
      <c r="D419" s="5"/>
    </row>
    <row r="420">
      <c r="A420" s="5"/>
      <c r="D420" s="5"/>
    </row>
    <row r="421">
      <c r="A421" s="5"/>
      <c r="D421" s="5"/>
    </row>
    <row r="422">
      <c r="A422" s="5"/>
      <c r="D422" s="5"/>
    </row>
    <row r="423">
      <c r="A423" s="5"/>
      <c r="D423" s="5"/>
    </row>
    <row r="424">
      <c r="A424" s="5"/>
      <c r="D424" s="5"/>
    </row>
    <row r="425">
      <c r="A425" s="5"/>
      <c r="D425" s="5"/>
    </row>
    <row r="426">
      <c r="A426" s="5"/>
      <c r="D426" s="5"/>
    </row>
    <row r="427">
      <c r="A427" s="5"/>
      <c r="D427" s="5"/>
    </row>
    <row r="428">
      <c r="A428" s="5"/>
      <c r="D428" s="5"/>
    </row>
    <row r="429">
      <c r="A429" s="5"/>
      <c r="D429" s="5"/>
    </row>
    <row r="430">
      <c r="A430" s="5"/>
      <c r="D430" s="5"/>
    </row>
    <row r="431">
      <c r="A431" s="5"/>
      <c r="D431" s="5"/>
    </row>
    <row r="432">
      <c r="A432" s="5"/>
      <c r="D432" s="5"/>
    </row>
    <row r="433">
      <c r="A433" s="5"/>
      <c r="D433" s="5"/>
    </row>
    <row r="434">
      <c r="A434" s="5"/>
      <c r="D434" s="5"/>
    </row>
    <row r="435">
      <c r="A435" s="5"/>
      <c r="D435" s="5"/>
    </row>
    <row r="436">
      <c r="A436" s="5"/>
      <c r="D436" s="5"/>
    </row>
    <row r="437">
      <c r="A437" s="5"/>
      <c r="D437" s="5"/>
    </row>
    <row r="438">
      <c r="A438" s="5"/>
      <c r="D438" s="5"/>
    </row>
    <row r="439">
      <c r="A439" s="5"/>
      <c r="D439" s="5"/>
    </row>
    <row r="440">
      <c r="A440" s="5"/>
      <c r="D440" s="5"/>
    </row>
    <row r="441">
      <c r="A441" s="5"/>
      <c r="D441" s="5"/>
    </row>
    <row r="442">
      <c r="A442" s="5"/>
      <c r="D442" s="5"/>
    </row>
    <row r="443">
      <c r="A443" s="5"/>
      <c r="D443" s="5"/>
    </row>
    <row r="444">
      <c r="A444" s="5"/>
      <c r="D444" s="5"/>
    </row>
    <row r="445">
      <c r="A445" s="5"/>
      <c r="D445" s="5"/>
    </row>
    <row r="446">
      <c r="A446" s="5"/>
      <c r="D446" s="5"/>
    </row>
    <row r="447">
      <c r="A447" s="5"/>
      <c r="D447" s="5"/>
    </row>
    <row r="448">
      <c r="A448" s="5"/>
      <c r="D448" s="5"/>
    </row>
    <row r="449">
      <c r="A449" s="5"/>
      <c r="D449" s="5"/>
    </row>
    <row r="450">
      <c r="A450" s="5"/>
      <c r="D450" s="5"/>
    </row>
    <row r="451">
      <c r="A451" s="5"/>
      <c r="D451" s="5"/>
    </row>
    <row r="452">
      <c r="A452" s="5"/>
      <c r="D452" s="5"/>
    </row>
    <row r="453">
      <c r="A453" s="5"/>
      <c r="D453" s="5"/>
    </row>
    <row r="454">
      <c r="A454" s="5"/>
      <c r="D454" s="5"/>
    </row>
    <row r="455">
      <c r="A455" s="5"/>
      <c r="D455" s="5"/>
    </row>
    <row r="456">
      <c r="A456" s="5"/>
      <c r="D456" s="5"/>
    </row>
    <row r="457">
      <c r="A457" s="5"/>
      <c r="D457" s="5"/>
    </row>
    <row r="458">
      <c r="A458" s="5"/>
      <c r="D458" s="5"/>
    </row>
    <row r="459">
      <c r="A459" s="5"/>
      <c r="D459" s="5"/>
    </row>
    <row r="460">
      <c r="A460" s="5"/>
      <c r="D460" s="5"/>
    </row>
    <row r="461">
      <c r="A461" s="5"/>
      <c r="D461" s="5"/>
    </row>
    <row r="462">
      <c r="A462" s="5"/>
      <c r="D462" s="5"/>
    </row>
    <row r="463">
      <c r="A463" s="5"/>
      <c r="D463" s="5"/>
    </row>
    <row r="464">
      <c r="A464" s="5"/>
      <c r="D464" s="5"/>
    </row>
    <row r="465">
      <c r="A465" s="5"/>
      <c r="D465" s="5"/>
    </row>
    <row r="466">
      <c r="A466" s="5"/>
      <c r="D466" s="5"/>
    </row>
    <row r="467">
      <c r="A467" s="5"/>
      <c r="D467" s="5"/>
    </row>
    <row r="468">
      <c r="A468" s="5"/>
      <c r="D468" s="5"/>
    </row>
    <row r="469">
      <c r="A469" s="5"/>
      <c r="D469" s="5"/>
    </row>
    <row r="470">
      <c r="A470" s="5"/>
      <c r="D470" s="5"/>
    </row>
    <row r="471">
      <c r="A471" s="5"/>
      <c r="D471" s="5"/>
    </row>
    <row r="472">
      <c r="A472" s="5"/>
      <c r="D472" s="5"/>
    </row>
    <row r="473">
      <c r="A473" s="5"/>
      <c r="D473" s="5"/>
    </row>
    <row r="474">
      <c r="A474" s="5"/>
      <c r="D474" s="5"/>
    </row>
    <row r="475">
      <c r="A475" s="5"/>
      <c r="D475" s="5"/>
    </row>
    <row r="476">
      <c r="A476" s="5"/>
      <c r="D476" s="5"/>
    </row>
    <row r="477">
      <c r="A477" s="5"/>
      <c r="D477" s="5"/>
    </row>
    <row r="478">
      <c r="A478" s="5"/>
      <c r="D478" s="5"/>
    </row>
    <row r="479">
      <c r="A479" s="5"/>
      <c r="D479" s="5"/>
    </row>
    <row r="480">
      <c r="A480" s="5"/>
      <c r="D480" s="5"/>
    </row>
    <row r="481">
      <c r="A481" s="5"/>
      <c r="D481" s="5"/>
    </row>
    <row r="482">
      <c r="A482" s="5"/>
      <c r="D482" s="5"/>
    </row>
    <row r="483">
      <c r="A483" s="5"/>
      <c r="D483" s="5"/>
    </row>
    <row r="484">
      <c r="A484" s="5"/>
      <c r="D484" s="5"/>
    </row>
    <row r="485">
      <c r="A485" s="5"/>
      <c r="D485" s="5"/>
    </row>
    <row r="486">
      <c r="A486" s="5"/>
      <c r="D486" s="5"/>
    </row>
    <row r="487">
      <c r="A487" s="5"/>
      <c r="D487" s="5"/>
    </row>
    <row r="488">
      <c r="A488" s="5"/>
      <c r="D488" s="5"/>
    </row>
    <row r="489">
      <c r="A489" s="5"/>
      <c r="D489" s="5"/>
    </row>
    <row r="490">
      <c r="A490" s="5"/>
      <c r="D490" s="5"/>
    </row>
    <row r="491">
      <c r="A491" s="5"/>
      <c r="D491" s="5"/>
    </row>
    <row r="492">
      <c r="A492" s="5"/>
      <c r="D492" s="5"/>
    </row>
    <row r="493">
      <c r="A493" s="5"/>
      <c r="D493" s="5"/>
    </row>
    <row r="494">
      <c r="A494" s="5"/>
      <c r="D494" s="5"/>
    </row>
    <row r="495">
      <c r="A495" s="5"/>
      <c r="D495" s="5"/>
    </row>
    <row r="496">
      <c r="A496" s="5"/>
      <c r="D496" s="5"/>
    </row>
    <row r="497">
      <c r="A497" s="5"/>
      <c r="D497" s="5"/>
    </row>
    <row r="498">
      <c r="A498" s="5"/>
      <c r="D498" s="5"/>
    </row>
    <row r="499">
      <c r="A499" s="5"/>
      <c r="D499" s="5"/>
    </row>
    <row r="500">
      <c r="A500" s="5"/>
      <c r="D500" s="5"/>
    </row>
    <row r="501">
      <c r="A501" s="5"/>
      <c r="D501" s="5"/>
    </row>
    <row r="502">
      <c r="A502" s="5"/>
      <c r="D502" s="5"/>
    </row>
    <row r="503">
      <c r="A503" s="5"/>
      <c r="D503" s="5"/>
    </row>
    <row r="504">
      <c r="A504" s="5"/>
      <c r="D504" s="5"/>
    </row>
    <row r="505">
      <c r="A505" s="5"/>
      <c r="D505" s="5"/>
    </row>
    <row r="506">
      <c r="A506" s="5"/>
      <c r="D506" s="5"/>
    </row>
    <row r="507">
      <c r="A507" s="5"/>
      <c r="D507" s="5"/>
    </row>
    <row r="508">
      <c r="A508" s="5"/>
      <c r="D508" s="5"/>
    </row>
    <row r="509">
      <c r="A509" s="5"/>
      <c r="D509" s="5"/>
    </row>
    <row r="510">
      <c r="A510" s="5"/>
      <c r="D510" s="5"/>
    </row>
    <row r="511">
      <c r="A511" s="5"/>
      <c r="D511" s="5"/>
    </row>
    <row r="512">
      <c r="A512" s="5"/>
      <c r="D512" s="5"/>
    </row>
    <row r="513">
      <c r="A513" s="5"/>
      <c r="D513" s="5"/>
    </row>
    <row r="514">
      <c r="A514" s="5"/>
      <c r="D514" s="5"/>
    </row>
    <row r="515">
      <c r="A515" s="5"/>
      <c r="D515" s="5"/>
    </row>
    <row r="516">
      <c r="A516" s="5"/>
      <c r="D516" s="5"/>
    </row>
    <row r="517">
      <c r="A517" s="5"/>
      <c r="D517" s="5"/>
    </row>
    <row r="518">
      <c r="A518" s="5"/>
      <c r="D518" s="5"/>
    </row>
    <row r="519">
      <c r="A519" s="5"/>
      <c r="D519" s="5"/>
    </row>
    <row r="520">
      <c r="A520" s="5"/>
      <c r="D520" s="5"/>
    </row>
    <row r="521">
      <c r="A521" s="5"/>
      <c r="D521" s="5"/>
    </row>
    <row r="522">
      <c r="A522" s="5"/>
      <c r="D522" s="5"/>
    </row>
    <row r="523">
      <c r="A523" s="5"/>
      <c r="D523" s="5"/>
    </row>
    <row r="524">
      <c r="A524" s="5"/>
      <c r="D524" s="5"/>
    </row>
    <row r="525">
      <c r="A525" s="5"/>
      <c r="D525" s="5"/>
    </row>
    <row r="526">
      <c r="A526" s="5"/>
      <c r="D526" s="5"/>
    </row>
    <row r="527">
      <c r="A527" s="5"/>
      <c r="D527" s="5"/>
    </row>
    <row r="528">
      <c r="A528" s="5"/>
      <c r="D528" s="5"/>
    </row>
    <row r="529">
      <c r="A529" s="5"/>
      <c r="D529" s="5"/>
    </row>
    <row r="530">
      <c r="A530" s="5"/>
      <c r="D530" s="5"/>
    </row>
    <row r="531">
      <c r="A531" s="5"/>
      <c r="D531" s="5"/>
    </row>
    <row r="532">
      <c r="A532" s="5"/>
      <c r="D532" s="5"/>
    </row>
    <row r="533">
      <c r="A533" s="5"/>
      <c r="D533" s="5"/>
    </row>
    <row r="534">
      <c r="A534" s="5"/>
      <c r="D534" s="5"/>
    </row>
    <row r="535">
      <c r="A535" s="5"/>
      <c r="D535" s="5"/>
    </row>
    <row r="536">
      <c r="A536" s="5"/>
      <c r="D536" s="5"/>
    </row>
    <row r="537">
      <c r="A537" s="5"/>
      <c r="D537" s="5"/>
    </row>
    <row r="538">
      <c r="A538" s="5"/>
      <c r="D538" s="5"/>
    </row>
    <row r="539">
      <c r="A539" s="5"/>
      <c r="D539" s="5"/>
    </row>
    <row r="540">
      <c r="A540" s="5"/>
      <c r="D540" s="5"/>
    </row>
    <row r="541">
      <c r="A541" s="5"/>
      <c r="D541" s="5"/>
    </row>
    <row r="542">
      <c r="A542" s="5"/>
      <c r="D542" s="5"/>
    </row>
    <row r="543">
      <c r="A543" s="5"/>
      <c r="D543" s="5"/>
    </row>
    <row r="544">
      <c r="A544" s="5"/>
      <c r="D544" s="5"/>
    </row>
    <row r="545">
      <c r="A545" s="5"/>
      <c r="D545" s="5"/>
    </row>
    <row r="546">
      <c r="A546" s="5"/>
      <c r="D546" s="5"/>
    </row>
    <row r="547">
      <c r="A547" s="5"/>
      <c r="D547" s="5"/>
    </row>
    <row r="548">
      <c r="A548" s="5"/>
      <c r="D548" s="5"/>
    </row>
    <row r="549">
      <c r="A549" s="5"/>
      <c r="D549" s="5"/>
    </row>
    <row r="550">
      <c r="A550" s="5"/>
      <c r="D550" s="5"/>
    </row>
    <row r="551">
      <c r="A551" s="5"/>
      <c r="D551" s="5"/>
    </row>
    <row r="552">
      <c r="A552" s="5"/>
      <c r="D552" s="5"/>
    </row>
    <row r="553">
      <c r="A553" s="5"/>
      <c r="D553" s="5"/>
    </row>
    <row r="554">
      <c r="A554" s="5"/>
      <c r="D554" s="5"/>
    </row>
    <row r="555">
      <c r="A555" s="5"/>
      <c r="D555" s="5"/>
    </row>
    <row r="556">
      <c r="A556" s="5"/>
      <c r="D556" s="5"/>
    </row>
    <row r="557">
      <c r="A557" s="5"/>
      <c r="D557" s="5"/>
    </row>
    <row r="558">
      <c r="A558" s="5"/>
      <c r="D558" s="5"/>
    </row>
    <row r="559">
      <c r="A559" s="5"/>
      <c r="D559" s="5"/>
    </row>
    <row r="560">
      <c r="A560" s="5"/>
      <c r="D560" s="5"/>
    </row>
    <row r="561">
      <c r="A561" s="5"/>
      <c r="D561" s="5"/>
    </row>
    <row r="562">
      <c r="A562" s="5"/>
      <c r="D562" s="5"/>
    </row>
    <row r="563">
      <c r="A563" s="5"/>
      <c r="D563" s="5"/>
    </row>
    <row r="564">
      <c r="A564" s="5"/>
      <c r="D564" s="5"/>
    </row>
    <row r="565">
      <c r="A565" s="5"/>
      <c r="D565" s="5"/>
    </row>
    <row r="566">
      <c r="A566" s="5"/>
      <c r="D566" s="5"/>
    </row>
    <row r="567">
      <c r="A567" s="5"/>
      <c r="D567" s="5"/>
    </row>
    <row r="568">
      <c r="A568" s="5"/>
      <c r="D568" s="5"/>
    </row>
    <row r="569">
      <c r="A569" s="5"/>
      <c r="D569" s="5"/>
    </row>
    <row r="570">
      <c r="A570" s="5"/>
      <c r="D570" s="5"/>
    </row>
    <row r="571">
      <c r="A571" s="5"/>
      <c r="D571" s="5"/>
    </row>
    <row r="572">
      <c r="A572" s="5"/>
      <c r="D572" s="5"/>
    </row>
    <row r="573">
      <c r="A573" s="5"/>
      <c r="D573" s="5"/>
    </row>
    <row r="574">
      <c r="A574" s="5"/>
      <c r="D574" s="5"/>
    </row>
    <row r="575">
      <c r="A575" s="5"/>
      <c r="D575" s="5"/>
    </row>
    <row r="576">
      <c r="A576" s="5"/>
      <c r="D576" s="5"/>
    </row>
    <row r="577">
      <c r="A577" s="5"/>
      <c r="D577" s="5"/>
    </row>
    <row r="578">
      <c r="A578" s="5"/>
      <c r="D578" s="5"/>
    </row>
    <row r="579">
      <c r="A579" s="5"/>
      <c r="D579" s="5"/>
    </row>
    <row r="580">
      <c r="A580" s="5"/>
      <c r="D580" s="5"/>
    </row>
    <row r="581">
      <c r="A581" s="5"/>
      <c r="D581" s="5"/>
    </row>
    <row r="582">
      <c r="A582" s="5"/>
      <c r="D582" s="5"/>
    </row>
    <row r="583">
      <c r="A583" s="5"/>
      <c r="D583" s="5"/>
    </row>
    <row r="584">
      <c r="A584" s="5"/>
      <c r="D584" s="5"/>
    </row>
    <row r="585">
      <c r="A585" s="5"/>
      <c r="D585" s="5"/>
    </row>
    <row r="586">
      <c r="A586" s="5"/>
      <c r="D586" s="5"/>
    </row>
    <row r="587">
      <c r="A587" s="5"/>
      <c r="D587" s="5"/>
    </row>
    <row r="588">
      <c r="A588" s="5"/>
      <c r="D588" s="5"/>
    </row>
    <row r="589">
      <c r="A589" s="5"/>
      <c r="D589" s="5"/>
    </row>
    <row r="590">
      <c r="A590" s="5"/>
      <c r="D590" s="5"/>
    </row>
    <row r="591">
      <c r="A591" s="5"/>
      <c r="D591" s="5"/>
    </row>
    <row r="592">
      <c r="A592" s="5"/>
      <c r="D592" s="5"/>
    </row>
    <row r="593">
      <c r="A593" s="5"/>
      <c r="D593" s="5"/>
    </row>
    <row r="594">
      <c r="A594" s="5"/>
      <c r="D594" s="5"/>
    </row>
    <row r="595">
      <c r="A595" s="5"/>
      <c r="D595" s="5"/>
    </row>
    <row r="596">
      <c r="A596" s="5"/>
      <c r="D596" s="5"/>
    </row>
    <row r="597">
      <c r="A597" s="5"/>
      <c r="D597" s="5"/>
    </row>
    <row r="598">
      <c r="A598" s="5"/>
      <c r="D598" s="5"/>
    </row>
    <row r="599">
      <c r="A599" s="5"/>
      <c r="D599" s="5"/>
    </row>
    <row r="600">
      <c r="A600" s="5"/>
      <c r="D600" s="5"/>
    </row>
    <row r="601">
      <c r="A601" s="5"/>
      <c r="D601" s="5"/>
    </row>
    <row r="602">
      <c r="A602" s="5"/>
      <c r="D602" s="5"/>
    </row>
    <row r="603">
      <c r="A603" s="5"/>
      <c r="D603" s="5"/>
    </row>
    <row r="604">
      <c r="A604" s="5"/>
      <c r="D604" s="5"/>
    </row>
    <row r="605">
      <c r="A605" s="5"/>
      <c r="D605" s="5"/>
    </row>
    <row r="606">
      <c r="A606" s="5"/>
      <c r="D606" s="5"/>
    </row>
    <row r="607">
      <c r="A607" s="5"/>
      <c r="D607" s="5"/>
    </row>
    <row r="608">
      <c r="A608" s="5"/>
      <c r="D608" s="5"/>
    </row>
    <row r="609">
      <c r="A609" s="5"/>
      <c r="D609" s="5"/>
    </row>
    <row r="610">
      <c r="A610" s="5"/>
      <c r="D610" s="5"/>
    </row>
    <row r="611">
      <c r="A611" s="5"/>
      <c r="D611" s="5"/>
    </row>
    <row r="612">
      <c r="A612" s="5"/>
      <c r="D612" s="5"/>
    </row>
    <row r="613">
      <c r="A613" s="5"/>
      <c r="D613" s="5"/>
    </row>
    <row r="614">
      <c r="A614" s="5"/>
      <c r="D614" s="5"/>
    </row>
    <row r="615">
      <c r="A615" s="5"/>
      <c r="D615" s="5"/>
    </row>
    <row r="616">
      <c r="A616" s="5"/>
      <c r="D616" s="5"/>
    </row>
    <row r="617">
      <c r="A617" s="5"/>
      <c r="D617" s="5"/>
    </row>
    <row r="618">
      <c r="A618" s="5"/>
      <c r="D618" s="5"/>
    </row>
    <row r="619">
      <c r="A619" s="5"/>
      <c r="D619" s="5"/>
    </row>
    <row r="620">
      <c r="A620" s="5"/>
      <c r="D620" s="5"/>
    </row>
    <row r="621">
      <c r="A621" s="5"/>
      <c r="D621" s="5"/>
    </row>
    <row r="622">
      <c r="A622" s="5"/>
      <c r="D622" s="5"/>
    </row>
    <row r="623">
      <c r="A623" s="5"/>
      <c r="D623" s="5"/>
    </row>
    <row r="624">
      <c r="A624" s="5"/>
      <c r="D624" s="5"/>
    </row>
    <row r="625">
      <c r="A625" s="5"/>
      <c r="D625" s="5"/>
    </row>
    <row r="626">
      <c r="A626" s="5"/>
      <c r="D626" s="5"/>
    </row>
    <row r="627">
      <c r="A627" s="5"/>
      <c r="D627" s="5"/>
    </row>
    <row r="628">
      <c r="A628" s="5"/>
      <c r="D628" s="5"/>
    </row>
    <row r="629">
      <c r="A629" s="5"/>
      <c r="D629" s="5"/>
    </row>
    <row r="630">
      <c r="A630" s="5"/>
      <c r="D630" s="5"/>
    </row>
    <row r="631">
      <c r="A631" s="5"/>
      <c r="D631" s="5"/>
    </row>
    <row r="632">
      <c r="A632" s="5"/>
      <c r="D632" s="5"/>
    </row>
    <row r="633">
      <c r="A633" s="5"/>
      <c r="D633" s="5"/>
    </row>
    <row r="634">
      <c r="A634" s="5"/>
      <c r="D634" s="5"/>
    </row>
    <row r="635">
      <c r="A635" s="5"/>
      <c r="D635" s="5"/>
    </row>
    <row r="636">
      <c r="A636" s="5"/>
      <c r="D636" s="5"/>
    </row>
    <row r="637">
      <c r="A637" s="5"/>
      <c r="D637" s="5"/>
    </row>
    <row r="638">
      <c r="A638" s="5"/>
      <c r="D638" s="5"/>
    </row>
    <row r="639">
      <c r="A639" s="5"/>
      <c r="D639" s="5"/>
    </row>
    <row r="640">
      <c r="A640" s="5"/>
      <c r="D640" s="5"/>
    </row>
    <row r="641">
      <c r="A641" s="5"/>
      <c r="D641" s="5"/>
    </row>
    <row r="642">
      <c r="A642" s="5"/>
      <c r="D642" s="5"/>
    </row>
    <row r="643">
      <c r="A643" s="5"/>
      <c r="D643" s="5"/>
    </row>
    <row r="644">
      <c r="A644" s="5"/>
      <c r="D644" s="5"/>
    </row>
    <row r="645">
      <c r="A645" s="5"/>
      <c r="D645" s="5"/>
    </row>
    <row r="646">
      <c r="A646" s="5"/>
      <c r="D646" s="5"/>
    </row>
    <row r="647">
      <c r="A647" s="5"/>
      <c r="D647" s="5"/>
    </row>
    <row r="648">
      <c r="A648" s="5"/>
      <c r="D648" s="5"/>
    </row>
    <row r="649">
      <c r="A649" s="5"/>
      <c r="D649" s="5"/>
    </row>
    <row r="650">
      <c r="A650" s="5"/>
      <c r="D650" s="5"/>
    </row>
    <row r="651">
      <c r="A651" s="5"/>
      <c r="D651" s="5"/>
    </row>
    <row r="652">
      <c r="A652" s="5"/>
      <c r="D652" s="5"/>
    </row>
    <row r="653">
      <c r="A653" s="5"/>
      <c r="D653" s="5"/>
    </row>
    <row r="654">
      <c r="A654" s="5"/>
      <c r="D654" s="5"/>
    </row>
    <row r="655">
      <c r="A655" s="5"/>
      <c r="D655" s="5"/>
    </row>
    <row r="656">
      <c r="A656" s="5"/>
      <c r="D656" s="5"/>
    </row>
    <row r="657">
      <c r="A657" s="5"/>
      <c r="D657" s="5"/>
    </row>
    <row r="658">
      <c r="A658" s="5"/>
      <c r="D658" s="5"/>
    </row>
    <row r="659">
      <c r="A659" s="5"/>
      <c r="D659" s="5"/>
    </row>
    <row r="660">
      <c r="A660" s="5"/>
      <c r="D660" s="5"/>
    </row>
    <row r="661">
      <c r="A661" s="5"/>
      <c r="D661" s="5"/>
    </row>
    <row r="662">
      <c r="A662" s="5"/>
      <c r="D662" s="5"/>
    </row>
    <row r="663">
      <c r="A663" s="5"/>
      <c r="D663" s="5"/>
    </row>
    <row r="664">
      <c r="A664" s="5"/>
      <c r="D664" s="5"/>
    </row>
    <row r="665">
      <c r="A665" s="5"/>
      <c r="D665" s="5"/>
    </row>
    <row r="666">
      <c r="A666" s="5"/>
      <c r="D666" s="5"/>
    </row>
    <row r="667">
      <c r="A667" s="5"/>
      <c r="D667" s="5"/>
    </row>
    <row r="668">
      <c r="A668" s="5"/>
      <c r="D668" s="5"/>
    </row>
    <row r="669">
      <c r="A669" s="5"/>
      <c r="D669" s="5"/>
    </row>
    <row r="670">
      <c r="A670" s="5"/>
      <c r="D670" s="5"/>
    </row>
    <row r="671">
      <c r="A671" s="5"/>
      <c r="D671" s="5"/>
    </row>
    <row r="672">
      <c r="A672" s="5"/>
      <c r="D672" s="5"/>
    </row>
    <row r="673">
      <c r="A673" s="5"/>
      <c r="D673" s="5"/>
    </row>
    <row r="674">
      <c r="A674" s="5"/>
      <c r="D674" s="5"/>
    </row>
    <row r="675">
      <c r="A675" s="5"/>
      <c r="D675" s="5"/>
    </row>
    <row r="676">
      <c r="A676" s="5"/>
      <c r="D676" s="5"/>
    </row>
    <row r="677">
      <c r="A677" s="5"/>
      <c r="D677" s="5"/>
    </row>
    <row r="678">
      <c r="A678" s="5"/>
      <c r="D678" s="5"/>
    </row>
    <row r="679">
      <c r="A679" s="5"/>
      <c r="D679" s="5"/>
    </row>
    <row r="680">
      <c r="A680" s="5"/>
      <c r="D680" s="5"/>
    </row>
    <row r="681">
      <c r="A681" s="5"/>
      <c r="D681" s="5"/>
    </row>
    <row r="682">
      <c r="A682" s="5"/>
      <c r="D682" s="5"/>
    </row>
    <row r="683">
      <c r="A683" s="5"/>
      <c r="D683" s="5"/>
    </row>
    <row r="684">
      <c r="A684" s="5"/>
      <c r="D684" s="5"/>
    </row>
    <row r="685">
      <c r="A685" s="5"/>
      <c r="D685" s="5"/>
    </row>
    <row r="686">
      <c r="A686" s="5"/>
      <c r="D686" s="5"/>
    </row>
    <row r="687">
      <c r="A687" s="5"/>
      <c r="D687" s="5"/>
    </row>
    <row r="688">
      <c r="A688" s="5"/>
      <c r="D688" s="5"/>
    </row>
    <row r="689">
      <c r="A689" s="5"/>
      <c r="D689" s="5"/>
    </row>
    <row r="690">
      <c r="A690" s="5"/>
      <c r="D690" s="5"/>
    </row>
    <row r="691">
      <c r="A691" s="5"/>
      <c r="D691" s="5"/>
    </row>
    <row r="692">
      <c r="A692" s="5"/>
      <c r="D692" s="5"/>
    </row>
    <row r="693">
      <c r="A693" s="5"/>
      <c r="D693" s="5"/>
    </row>
    <row r="694">
      <c r="A694" s="5"/>
      <c r="D694" s="5"/>
    </row>
    <row r="695">
      <c r="A695" s="5"/>
      <c r="D695" s="5"/>
    </row>
    <row r="696">
      <c r="A696" s="5"/>
      <c r="D696" s="5"/>
    </row>
    <row r="697">
      <c r="A697" s="5"/>
      <c r="D697" s="5"/>
    </row>
    <row r="698">
      <c r="A698" s="5"/>
      <c r="D698" s="5"/>
    </row>
    <row r="699">
      <c r="A699" s="5"/>
      <c r="D699" s="5"/>
    </row>
    <row r="700">
      <c r="A700" s="5"/>
      <c r="D700" s="5"/>
    </row>
    <row r="701">
      <c r="A701" s="5"/>
      <c r="D701" s="5"/>
    </row>
    <row r="702">
      <c r="A702" s="5"/>
      <c r="D702" s="5"/>
    </row>
    <row r="703">
      <c r="A703" s="5"/>
      <c r="D703" s="5"/>
    </row>
    <row r="704">
      <c r="A704" s="5"/>
      <c r="D704" s="5"/>
    </row>
    <row r="705">
      <c r="A705" s="5"/>
      <c r="D705" s="5"/>
    </row>
    <row r="706">
      <c r="A706" s="5"/>
      <c r="D706" s="5"/>
    </row>
    <row r="707">
      <c r="A707" s="5"/>
      <c r="D707" s="5"/>
    </row>
    <row r="708">
      <c r="A708" s="5"/>
      <c r="D708" s="5"/>
    </row>
    <row r="709">
      <c r="A709" s="5"/>
      <c r="D709" s="5"/>
    </row>
    <row r="710">
      <c r="A710" s="5"/>
      <c r="D710" s="5"/>
    </row>
    <row r="711">
      <c r="A711" s="5"/>
      <c r="D711" s="5"/>
    </row>
    <row r="712">
      <c r="A712" s="5"/>
      <c r="D712" s="5"/>
    </row>
    <row r="713">
      <c r="A713" s="5"/>
      <c r="D713" s="5"/>
    </row>
    <row r="714">
      <c r="A714" s="5"/>
      <c r="D714" s="5"/>
    </row>
    <row r="715">
      <c r="A715" s="5"/>
      <c r="D715" s="5"/>
    </row>
    <row r="716">
      <c r="A716" s="5"/>
      <c r="D716" s="5"/>
    </row>
    <row r="717">
      <c r="A717" s="5"/>
      <c r="D717" s="5"/>
    </row>
    <row r="718">
      <c r="A718" s="5"/>
      <c r="D718" s="5"/>
    </row>
    <row r="719">
      <c r="A719" s="5"/>
      <c r="D719" s="5"/>
    </row>
    <row r="720">
      <c r="A720" s="5"/>
      <c r="D720" s="5"/>
    </row>
    <row r="721">
      <c r="A721" s="5"/>
      <c r="D721" s="5"/>
    </row>
    <row r="722">
      <c r="A722" s="5"/>
      <c r="D722" s="5"/>
    </row>
    <row r="723">
      <c r="A723" s="5"/>
      <c r="D723" s="5"/>
    </row>
    <row r="724">
      <c r="A724" s="5"/>
      <c r="D724" s="5"/>
    </row>
    <row r="725">
      <c r="A725" s="5"/>
      <c r="D725" s="5"/>
    </row>
    <row r="726">
      <c r="A726" s="5"/>
      <c r="D726" s="5"/>
    </row>
    <row r="727">
      <c r="A727" s="5"/>
      <c r="D727" s="5"/>
    </row>
    <row r="728">
      <c r="A728" s="5"/>
      <c r="D728" s="5"/>
    </row>
    <row r="729">
      <c r="A729" s="5"/>
      <c r="D729" s="5"/>
    </row>
    <row r="730">
      <c r="A730" s="5"/>
      <c r="D730" s="5"/>
    </row>
    <row r="731">
      <c r="A731" s="5"/>
      <c r="D731" s="5"/>
    </row>
    <row r="732">
      <c r="A732" s="5"/>
      <c r="D732" s="5"/>
    </row>
    <row r="733">
      <c r="A733" s="5"/>
      <c r="D733" s="5"/>
    </row>
    <row r="734">
      <c r="A734" s="5"/>
      <c r="D734" s="5"/>
    </row>
    <row r="735">
      <c r="A735" s="5"/>
      <c r="D735" s="5"/>
    </row>
    <row r="736">
      <c r="A736" s="5"/>
      <c r="D736" s="5"/>
    </row>
    <row r="737">
      <c r="A737" s="5"/>
      <c r="D737" s="5"/>
    </row>
    <row r="738">
      <c r="A738" s="5"/>
      <c r="D738" s="5"/>
    </row>
    <row r="739">
      <c r="A739" s="5"/>
      <c r="D739" s="5"/>
    </row>
    <row r="740">
      <c r="A740" s="5"/>
      <c r="D740" s="5"/>
    </row>
    <row r="741">
      <c r="A741" s="5"/>
      <c r="D741" s="5"/>
    </row>
    <row r="742">
      <c r="A742" s="5"/>
      <c r="D742" s="5"/>
    </row>
    <row r="743">
      <c r="A743" s="5"/>
      <c r="D743" s="5"/>
    </row>
    <row r="744">
      <c r="A744" s="5"/>
      <c r="D744" s="5"/>
    </row>
    <row r="745">
      <c r="A745" s="5"/>
      <c r="D745" s="5"/>
    </row>
    <row r="746">
      <c r="A746" s="5"/>
      <c r="D746" s="5"/>
    </row>
    <row r="747">
      <c r="A747" s="5"/>
      <c r="D747" s="5"/>
    </row>
    <row r="748">
      <c r="A748" s="5"/>
      <c r="D748" s="5"/>
    </row>
    <row r="749">
      <c r="A749" s="5"/>
      <c r="D749" s="5"/>
    </row>
    <row r="750">
      <c r="A750" s="5"/>
      <c r="D750" s="5"/>
    </row>
    <row r="751">
      <c r="A751" s="5"/>
      <c r="D751" s="5"/>
    </row>
    <row r="752">
      <c r="A752" s="5"/>
      <c r="D752" s="5"/>
    </row>
    <row r="753">
      <c r="A753" s="5"/>
      <c r="D753" s="5"/>
    </row>
    <row r="754">
      <c r="A754" s="5"/>
      <c r="D754" s="5"/>
    </row>
    <row r="755">
      <c r="A755" s="5"/>
      <c r="D755" s="5"/>
    </row>
    <row r="756">
      <c r="A756" s="5"/>
      <c r="D756" s="5"/>
    </row>
    <row r="757">
      <c r="A757" s="5"/>
      <c r="D757" s="5"/>
    </row>
    <row r="758">
      <c r="A758" s="5"/>
      <c r="D758" s="5"/>
    </row>
    <row r="759">
      <c r="A759" s="5"/>
      <c r="D759" s="5"/>
    </row>
    <row r="760">
      <c r="A760" s="5"/>
      <c r="D760" s="5"/>
    </row>
    <row r="761">
      <c r="A761" s="5"/>
      <c r="D761" s="5"/>
    </row>
    <row r="762">
      <c r="A762" s="5"/>
      <c r="D762" s="5"/>
    </row>
    <row r="763">
      <c r="A763" s="5"/>
      <c r="D763" s="5"/>
    </row>
    <row r="764">
      <c r="A764" s="5"/>
      <c r="D764" s="5"/>
    </row>
    <row r="765">
      <c r="A765" s="5"/>
      <c r="D765" s="5"/>
    </row>
    <row r="766">
      <c r="A766" s="5"/>
      <c r="D766" s="5"/>
    </row>
    <row r="767">
      <c r="A767" s="5"/>
      <c r="D767" s="5"/>
    </row>
    <row r="768">
      <c r="A768" s="5"/>
      <c r="D768" s="5"/>
    </row>
    <row r="769">
      <c r="A769" s="5"/>
      <c r="D769" s="5"/>
    </row>
    <row r="770">
      <c r="A770" s="5"/>
      <c r="D770" s="5"/>
    </row>
    <row r="771">
      <c r="A771" s="5"/>
      <c r="D771" s="5"/>
    </row>
    <row r="772">
      <c r="A772" s="5"/>
      <c r="D772" s="5"/>
    </row>
    <row r="773">
      <c r="A773" s="5"/>
      <c r="D773" s="5"/>
    </row>
    <row r="774">
      <c r="A774" s="5"/>
      <c r="D774" s="5"/>
    </row>
    <row r="775">
      <c r="A775" s="5"/>
      <c r="D775" s="5"/>
    </row>
    <row r="776">
      <c r="A776" s="5"/>
      <c r="D776" s="5"/>
    </row>
    <row r="777">
      <c r="A777" s="5"/>
      <c r="D777" s="5"/>
    </row>
    <row r="778">
      <c r="A778" s="5"/>
      <c r="D778" s="5"/>
    </row>
    <row r="779">
      <c r="A779" s="5"/>
      <c r="D779" s="5"/>
    </row>
    <row r="780">
      <c r="A780" s="5"/>
      <c r="D780" s="5"/>
    </row>
    <row r="781">
      <c r="A781" s="5"/>
      <c r="D781" s="5"/>
    </row>
    <row r="782">
      <c r="A782" s="5"/>
      <c r="D782" s="5"/>
    </row>
    <row r="783">
      <c r="A783" s="5"/>
      <c r="D783" s="5"/>
    </row>
    <row r="784">
      <c r="A784" s="5"/>
      <c r="D784" s="5"/>
    </row>
    <row r="785">
      <c r="A785" s="5"/>
      <c r="D785" s="5"/>
    </row>
    <row r="786">
      <c r="A786" s="5"/>
      <c r="D786" s="5"/>
    </row>
    <row r="787">
      <c r="A787" s="5"/>
      <c r="D787" s="5"/>
    </row>
    <row r="788">
      <c r="A788" s="5"/>
      <c r="D788" s="5"/>
    </row>
    <row r="789">
      <c r="A789" s="5"/>
      <c r="D789" s="5"/>
    </row>
    <row r="790">
      <c r="A790" s="5"/>
      <c r="D790" s="5"/>
    </row>
    <row r="791">
      <c r="A791" s="5"/>
      <c r="D791" s="5"/>
    </row>
    <row r="792">
      <c r="A792" s="5"/>
      <c r="D792" s="5"/>
    </row>
    <row r="793">
      <c r="A793" s="5"/>
      <c r="D793" s="5"/>
    </row>
    <row r="794">
      <c r="A794" s="5"/>
      <c r="D794" s="5"/>
    </row>
    <row r="795">
      <c r="A795" s="5"/>
      <c r="D795" s="5"/>
    </row>
    <row r="796">
      <c r="A796" s="5"/>
      <c r="D796" s="5"/>
    </row>
    <row r="797">
      <c r="A797" s="5"/>
      <c r="D797" s="5"/>
    </row>
    <row r="798">
      <c r="A798" s="5"/>
      <c r="D798" s="5"/>
    </row>
    <row r="799">
      <c r="A799" s="5"/>
      <c r="D799" s="5"/>
    </row>
    <row r="800">
      <c r="A800" s="5"/>
      <c r="D800" s="5"/>
    </row>
    <row r="801">
      <c r="A801" s="5"/>
      <c r="D801" s="5"/>
    </row>
    <row r="802">
      <c r="A802" s="5"/>
      <c r="D802" s="5"/>
    </row>
    <row r="803">
      <c r="A803" s="5"/>
      <c r="D803" s="5"/>
    </row>
    <row r="804">
      <c r="A804" s="5"/>
      <c r="D804" s="5"/>
    </row>
    <row r="805">
      <c r="A805" s="5"/>
      <c r="D805" s="5"/>
    </row>
    <row r="806">
      <c r="A806" s="5"/>
      <c r="D806" s="5"/>
    </row>
    <row r="807">
      <c r="A807" s="5"/>
      <c r="D807" s="5"/>
    </row>
    <row r="808">
      <c r="A808" s="5"/>
      <c r="D808" s="5"/>
    </row>
    <row r="809">
      <c r="A809" s="5"/>
      <c r="D809" s="5"/>
    </row>
    <row r="810">
      <c r="A810" s="5"/>
      <c r="D810" s="5"/>
    </row>
    <row r="811">
      <c r="A811" s="5"/>
      <c r="D811" s="5"/>
    </row>
    <row r="812">
      <c r="A812" s="5"/>
      <c r="D812" s="5"/>
    </row>
    <row r="813">
      <c r="A813" s="5"/>
      <c r="D813" s="5"/>
    </row>
    <row r="814">
      <c r="A814" s="5"/>
      <c r="D814" s="5"/>
    </row>
    <row r="815">
      <c r="A815" s="5"/>
      <c r="D815" s="5"/>
    </row>
    <row r="816">
      <c r="A816" s="5"/>
      <c r="D816" s="5"/>
    </row>
    <row r="817">
      <c r="A817" s="5"/>
      <c r="D817" s="5"/>
    </row>
    <row r="818">
      <c r="A818" s="5"/>
      <c r="D818" s="5"/>
    </row>
    <row r="819">
      <c r="A819" s="5"/>
      <c r="D819" s="5"/>
    </row>
    <row r="820">
      <c r="A820" s="5"/>
      <c r="D820" s="5"/>
    </row>
    <row r="821">
      <c r="A821" s="5"/>
      <c r="D821" s="5"/>
    </row>
    <row r="822">
      <c r="A822" s="5"/>
      <c r="D822" s="5"/>
    </row>
    <row r="823">
      <c r="A823" s="5"/>
      <c r="D823" s="5"/>
    </row>
    <row r="824">
      <c r="A824" s="5"/>
      <c r="D824" s="5"/>
    </row>
    <row r="825">
      <c r="A825" s="5"/>
      <c r="D825" s="5"/>
    </row>
    <row r="826">
      <c r="A826" s="5"/>
      <c r="D826" s="5"/>
    </row>
    <row r="827">
      <c r="A827" s="5"/>
      <c r="D827" s="5"/>
    </row>
    <row r="828">
      <c r="A828" s="5"/>
      <c r="D828" s="5"/>
    </row>
    <row r="829">
      <c r="A829" s="5"/>
      <c r="D829" s="5"/>
    </row>
    <row r="830">
      <c r="A830" s="5"/>
      <c r="D830" s="5"/>
    </row>
    <row r="831">
      <c r="A831" s="5"/>
      <c r="D831" s="5"/>
    </row>
    <row r="832">
      <c r="A832" s="5"/>
      <c r="D832" s="5"/>
    </row>
    <row r="833">
      <c r="A833" s="5"/>
      <c r="D833" s="5"/>
    </row>
    <row r="834">
      <c r="A834" s="5"/>
      <c r="D834" s="5"/>
    </row>
    <row r="835">
      <c r="A835" s="5"/>
      <c r="D835" s="5"/>
    </row>
    <row r="836">
      <c r="A836" s="5"/>
      <c r="D836" s="5"/>
    </row>
    <row r="837">
      <c r="A837" s="5"/>
      <c r="D837" s="5"/>
    </row>
    <row r="838">
      <c r="A838" s="5"/>
      <c r="D838" s="5"/>
    </row>
    <row r="839">
      <c r="A839" s="5"/>
      <c r="D839" s="5"/>
    </row>
    <row r="840">
      <c r="A840" s="5"/>
      <c r="D840" s="5"/>
    </row>
    <row r="841">
      <c r="A841" s="5"/>
      <c r="D841" s="5"/>
    </row>
    <row r="842">
      <c r="A842" s="5"/>
      <c r="D842" s="5"/>
    </row>
    <row r="843">
      <c r="A843" s="5"/>
      <c r="D843" s="5"/>
    </row>
    <row r="844">
      <c r="A844" s="5"/>
      <c r="D844" s="5"/>
    </row>
    <row r="845">
      <c r="A845" s="5"/>
      <c r="D845" s="5"/>
    </row>
    <row r="846">
      <c r="A846" s="5"/>
      <c r="D846" s="5"/>
    </row>
    <row r="847">
      <c r="A847" s="5"/>
      <c r="D847" s="5"/>
    </row>
    <row r="848">
      <c r="A848" s="5"/>
      <c r="D848" s="5"/>
    </row>
    <row r="849">
      <c r="A849" s="5"/>
      <c r="D849" s="5"/>
    </row>
    <row r="850">
      <c r="A850" s="5"/>
      <c r="D850" s="5"/>
    </row>
    <row r="851">
      <c r="A851" s="5"/>
      <c r="D851" s="5"/>
    </row>
    <row r="852">
      <c r="A852" s="5"/>
      <c r="D852" s="5"/>
    </row>
    <row r="853">
      <c r="A853" s="5"/>
      <c r="D853" s="5"/>
    </row>
    <row r="854">
      <c r="A854" s="5"/>
      <c r="D854" s="5"/>
    </row>
    <row r="855">
      <c r="A855" s="5"/>
      <c r="D855" s="5"/>
    </row>
    <row r="856">
      <c r="A856" s="5"/>
      <c r="D856" s="5"/>
    </row>
    <row r="857">
      <c r="A857" s="5"/>
      <c r="D857" s="5"/>
    </row>
    <row r="858">
      <c r="A858" s="5"/>
      <c r="D858" s="5"/>
    </row>
    <row r="859">
      <c r="A859" s="5"/>
      <c r="D859" s="5"/>
    </row>
    <row r="860">
      <c r="A860" s="5"/>
      <c r="D860" s="5"/>
    </row>
    <row r="861">
      <c r="A861" s="5"/>
      <c r="D861" s="5"/>
    </row>
    <row r="862">
      <c r="A862" s="5"/>
      <c r="D862" s="5"/>
    </row>
    <row r="863">
      <c r="A863" s="5"/>
      <c r="D863" s="5"/>
    </row>
    <row r="864">
      <c r="A864" s="5"/>
      <c r="D864" s="5"/>
    </row>
    <row r="865">
      <c r="A865" s="5"/>
      <c r="D865" s="5"/>
    </row>
    <row r="866">
      <c r="A866" s="5"/>
      <c r="D866" s="5"/>
    </row>
    <row r="867">
      <c r="A867" s="5"/>
      <c r="D867" s="5"/>
    </row>
    <row r="868">
      <c r="A868" s="5"/>
      <c r="D868" s="5"/>
    </row>
    <row r="869">
      <c r="A869" s="5"/>
      <c r="D869" s="5"/>
    </row>
    <row r="870">
      <c r="A870" s="5"/>
      <c r="D870" s="5"/>
    </row>
    <row r="871">
      <c r="A871" s="5"/>
      <c r="D871" s="5"/>
    </row>
    <row r="872">
      <c r="A872" s="5"/>
      <c r="D872" s="5"/>
    </row>
    <row r="873">
      <c r="A873" s="5"/>
      <c r="D873" s="5"/>
    </row>
    <row r="874">
      <c r="A874" s="5"/>
      <c r="D874" s="5"/>
    </row>
    <row r="875">
      <c r="A875" s="5"/>
      <c r="D875" s="5"/>
    </row>
    <row r="876">
      <c r="A876" s="5"/>
      <c r="D876" s="5"/>
    </row>
    <row r="877">
      <c r="A877" s="5"/>
      <c r="D877" s="5"/>
    </row>
    <row r="878">
      <c r="A878" s="5"/>
      <c r="D878" s="5"/>
    </row>
    <row r="879">
      <c r="A879" s="5"/>
      <c r="D879" s="5"/>
    </row>
    <row r="880">
      <c r="A880" s="5"/>
      <c r="D880" s="5"/>
    </row>
    <row r="881">
      <c r="A881" s="5"/>
      <c r="D881" s="5"/>
    </row>
    <row r="882">
      <c r="A882" s="5"/>
      <c r="D882" s="5"/>
    </row>
    <row r="883">
      <c r="A883" s="5"/>
      <c r="D883" s="5"/>
    </row>
    <row r="884">
      <c r="A884" s="5"/>
      <c r="D884" s="5"/>
    </row>
    <row r="885">
      <c r="A885" s="5"/>
      <c r="D885" s="5"/>
    </row>
    <row r="886">
      <c r="A886" s="5"/>
      <c r="D886" s="5"/>
    </row>
    <row r="887">
      <c r="A887" s="5"/>
      <c r="D887" s="5"/>
    </row>
    <row r="888">
      <c r="A888" s="5"/>
      <c r="D888" s="5"/>
    </row>
    <row r="889">
      <c r="A889" s="5"/>
      <c r="D889" s="5"/>
    </row>
    <row r="890">
      <c r="A890" s="5"/>
      <c r="D890" s="5"/>
    </row>
    <row r="891">
      <c r="A891" s="5"/>
      <c r="D891" s="5"/>
    </row>
    <row r="892">
      <c r="A892" s="5"/>
      <c r="D892" s="5"/>
    </row>
    <row r="893">
      <c r="A893" s="5"/>
      <c r="D893" s="5"/>
    </row>
    <row r="894">
      <c r="A894" s="5"/>
      <c r="D894" s="5"/>
    </row>
    <row r="895">
      <c r="A895" s="5"/>
      <c r="D895" s="5"/>
    </row>
    <row r="896">
      <c r="A896" s="5"/>
      <c r="D896" s="5"/>
    </row>
    <row r="897">
      <c r="A897" s="5"/>
      <c r="D897" s="5"/>
    </row>
    <row r="898">
      <c r="A898" s="5"/>
      <c r="D898" s="5"/>
    </row>
    <row r="899">
      <c r="A899" s="5"/>
      <c r="D899" s="5"/>
    </row>
    <row r="900">
      <c r="A900" s="5"/>
      <c r="D900" s="5"/>
    </row>
    <row r="901">
      <c r="A901" s="5"/>
      <c r="D901" s="5"/>
    </row>
    <row r="902">
      <c r="A902" s="5"/>
      <c r="D902" s="5"/>
    </row>
    <row r="903">
      <c r="A903" s="5"/>
      <c r="D903" s="5"/>
    </row>
    <row r="904">
      <c r="A904" s="5"/>
      <c r="D904" s="5"/>
    </row>
    <row r="905">
      <c r="A905" s="5"/>
      <c r="D905" s="5"/>
    </row>
    <row r="906">
      <c r="A906" s="5"/>
      <c r="D906" s="5"/>
    </row>
    <row r="907">
      <c r="A907" s="5"/>
      <c r="D907" s="5"/>
    </row>
    <row r="908">
      <c r="A908" s="5"/>
      <c r="D908" s="5"/>
    </row>
    <row r="909">
      <c r="A909" s="5"/>
      <c r="D909" s="5"/>
    </row>
    <row r="910">
      <c r="A910" s="5"/>
      <c r="D910" s="5"/>
    </row>
    <row r="911">
      <c r="A911" s="5"/>
      <c r="D911" s="5"/>
    </row>
    <row r="912">
      <c r="A912" s="5"/>
      <c r="D912" s="5"/>
    </row>
    <row r="913">
      <c r="A913" s="5"/>
      <c r="D913" s="5"/>
    </row>
    <row r="914">
      <c r="A914" s="5"/>
      <c r="D914" s="5"/>
    </row>
    <row r="915">
      <c r="A915" s="5"/>
      <c r="D915" s="5"/>
    </row>
    <row r="916">
      <c r="A916" s="5"/>
      <c r="D916" s="5"/>
    </row>
    <row r="917">
      <c r="A917" s="5"/>
      <c r="D917" s="5"/>
    </row>
    <row r="918">
      <c r="A918" s="5"/>
      <c r="D918" s="5"/>
    </row>
    <row r="919">
      <c r="A919" s="5"/>
      <c r="D919" s="5"/>
    </row>
    <row r="920">
      <c r="A920" s="5"/>
      <c r="D920" s="5"/>
    </row>
    <row r="921">
      <c r="A921" s="5"/>
      <c r="D921" s="5"/>
    </row>
    <row r="922">
      <c r="A922" s="5"/>
      <c r="D922" s="5"/>
    </row>
    <row r="923">
      <c r="A923" s="5"/>
      <c r="D923" s="5"/>
    </row>
    <row r="924">
      <c r="A924" s="5"/>
      <c r="D924" s="5"/>
    </row>
    <row r="925">
      <c r="A925" s="5"/>
      <c r="D925" s="5"/>
    </row>
    <row r="926">
      <c r="A926" s="5"/>
      <c r="D926" s="5"/>
    </row>
    <row r="927">
      <c r="A927" s="5"/>
      <c r="D927" s="5"/>
    </row>
    <row r="928">
      <c r="A928" s="5"/>
      <c r="D928" s="5"/>
    </row>
    <row r="929">
      <c r="A929" s="5"/>
      <c r="D929" s="5"/>
    </row>
    <row r="930">
      <c r="A930" s="5"/>
      <c r="D930" s="5"/>
    </row>
    <row r="931">
      <c r="A931" s="5"/>
      <c r="D931" s="5"/>
    </row>
    <row r="932">
      <c r="A932" s="5"/>
      <c r="D932" s="5"/>
    </row>
    <row r="933">
      <c r="A933" s="5"/>
      <c r="D933" s="5"/>
    </row>
    <row r="934">
      <c r="A934" s="5"/>
      <c r="D934" s="5"/>
    </row>
    <row r="935">
      <c r="A935" s="5"/>
      <c r="D935" s="5"/>
    </row>
    <row r="936">
      <c r="A936" s="5"/>
      <c r="D936" s="5"/>
    </row>
    <row r="937">
      <c r="A937" s="5"/>
      <c r="D937" s="5"/>
    </row>
    <row r="938">
      <c r="A938" s="5"/>
      <c r="D938" s="5"/>
    </row>
    <row r="939">
      <c r="A939" s="5"/>
      <c r="D939" s="5"/>
    </row>
    <row r="940">
      <c r="A940" s="5"/>
      <c r="D940" s="5"/>
    </row>
    <row r="941">
      <c r="A941" s="5"/>
      <c r="D941" s="5"/>
    </row>
    <row r="942">
      <c r="A942" s="5"/>
      <c r="D942" s="5"/>
    </row>
    <row r="943">
      <c r="A943" s="5"/>
      <c r="D943" s="5"/>
    </row>
    <row r="944">
      <c r="A944" s="5"/>
      <c r="D944" s="5"/>
    </row>
    <row r="945">
      <c r="A945" s="5"/>
      <c r="D945" s="5"/>
    </row>
    <row r="946">
      <c r="A946" s="5"/>
      <c r="D946" s="5"/>
    </row>
    <row r="947">
      <c r="A947" s="5"/>
      <c r="D947" s="5"/>
    </row>
    <row r="948">
      <c r="A948" s="5"/>
      <c r="D948" s="5"/>
    </row>
    <row r="949">
      <c r="A949" s="5"/>
      <c r="D949" s="5"/>
    </row>
    <row r="950">
      <c r="A950" s="5"/>
      <c r="D950" s="5"/>
    </row>
    <row r="951">
      <c r="A951" s="5"/>
      <c r="D951" s="5"/>
    </row>
    <row r="952">
      <c r="A952" s="5"/>
      <c r="D952" s="5"/>
    </row>
    <row r="953">
      <c r="A953" s="5"/>
      <c r="D953" s="5"/>
    </row>
    <row r="954">
      <c r="A954" s="5"/>
      <c r="D954" s="5"/>
    </row>
    <row r="955">
      <c r="A955" s="5"/>
      <c r="D955" s="5"/>
    </row>
    <row r="956">
      <c r="A956" s="5"/>
      <c r="D956" s="5"/>
    </row>
    <row r="957">
      <c r="A957" s="5"/>
      <c r="D957" s="5"/>
    </row>
    <row r="958">
      <c r="A958" s="5"/>
      <c r="D958" s="5"/>
    </row>
    <row r="959">
      <c r="A959" s="5"/>
      <c r="D959" s="5"/>
    </row>
    <row r="960">
      <c r="A960" s="5"/>
      <c r="D960" s="5"/>
    </row>
    <row r="961">
      <c r="A961" s="5"/>
      <c r="D961" s="5"/>
    </row>
    <row r="962">
      <c r="A962" s="5"/>
      <c r="D962" s="5"/>
    </row>
    <row r="963">
      <c r="A963" s="5"/>
      <c r="D963" s="5"/>
    </row>
    <row r="964">
      <c r="A964" s="5"/>
      <c r="D964" s="5"/>
    </row>
    <row r="965">
      <c r="A965" s="5"/>
      <c r="D965" s="5"/>
    </row>
    <row r="966">
      <c r="A966" s="5"/>
      <c r="D966" s="5"/>
    </row>
    <row r="967">
      <c r="A967" s="5"/>
      <c r="D967" s="5"/>
    </row>
    <row r="968">
      <c r="A968" s="5"/>
      <c r="D968" s="5"/>
    </row>
    <row r="969">
      <c r="A969" s="5"/>
      <c r="D969" s="5"/>
    </row>
    <row r="970">
      <c r="A970" s="5"/>
      <c r="D970" s="5"/>
    </row>
    <row r="971">
      <c r="A971" s="5"/>
      <c r="D971" s="5"/>
    </row>
    <row r="972">
      <c r="A972" s="5"/>
      <c r="D972" s="5"/>
    </row>
    <row r="973">
      <c r="A973" s="5"/>
      <c r="D973" s="5"/>
    </row>
    <row r="974">
      <c r="A974" s="5"/>
      <c r="D974" s="5"/>
    </row>
    <row r="975">
      <c r="A975" s="5"/>
      <c r="D975" s="5"/>
    </row>
    <row r="976">
      <c r="A976" s="5"/>
      <c r="D976" s="5"/>
    </row>
    <row r="977">
      <c r="A977" s="5"/>
      <c r="D977" s="5"/>
    </row>
    <row r="978">
      <c r="A978" s="5"/>
      <c r="D978" s="5"/>
    </row>
    <row r="979">
      <c r="A979" s="5"/>
      <c r="D979" s="5"/>
    </row>
    <row r="980">
      <c r="A980" s="5"/>
      <c r="D980" s="5"/>
    </row>
    <row r="981">
      <c r="A981" s="5"/>
      <c r="D981" s="5"/>
    </row>
    <row r="982">
      <c r="A982" s="5"/>
      <c r="D982" s="5"/>
    </row>
    <row r="983">
      <c r="A983" s="5"/>
      <c r="D983" s="5"/>
    </row>
    <row r="984">
      <c r="A984" s="5"/>
      <c r="D984" s="5"/>
    </row>
    <row r="985">
      <c r="A985" s="5"/>
      <c r="D985" s="5"/>
    </row>
    <row r="986">
      <c r="A986" s="5"/>
      <c r="D986" s="5"/>
    </row>
    <row r="987">
      <c r="A987" s="5"/>
      <c r="D987" s="5"/>
    </row>
    <row r="988">
      <c r="A988" s="5"/>
      <c r="D988" s="5"/>
    </row>
    <row r="989">
      <c r="A989" s="5"/>
      <c r="D989" s="5"/>
    </row>
    <row r="990">
      <c r="A990" s="5"/>
      <c r="D990" s="5"/>
    </row>
    <row r="991">
      <c r="A991" s="5"/>
      <c r="D991" s="5"/>
    </row>
    <row r="992">
      <c r="A992" s="5"/>
      <c r="D992" s="5"/>
    </row>
    <row r="993">
      <c r="A993" s="5"/>
      <c r="D993" s="5"/>
    </row>
    <row r="994">
      <c r="A994" s="5"/>
      <c r="D994" s="5"/>
    </row>
    <row r="995">
      <c r="A995" s="5"/>
      <c r="D995" s="5"/>
    </row>
    <row r="996">
      <c r="A996" s="5"/>
      <c r="D996" s="5"/>
    </row>
    <row r="997">
      <c r="A997" s="5"/>
      <c r="D997" s="5"/>
    </row>
    <row r="998">
      <c r="A998" s="5"/>
      <c r="D998" s="5"/>
    </row>
    <row r="999">
      <c r="A999" s="5"/>
      <c r="D999" s="5"/>
    </row>
    <row r="1000">
      <c r="A1000" s="5"/>
      <c r="D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4" ht="28.5" customHeight="1">
      <c r="A4" s="7"/>
      <c r="B4" s="2" t="s">
        <v>135</v>
      </c>
      <c r="C4" s="8"/>
      <c r="D4" s="8"/>
      <c r="E4" s="8"/>
    </row>
    <row r="5" ht="30.75" customHeight="1">
      <c r="A5" s="9"/>
      <c r="B5" s="2" t="s">
        <v>136</v>
      </c>
      <c r="C5" s="8"/>
      <c r="D5" s="8"/>
      <c r="E5" s="8"/>
    </row>
    <row r="6" ht="30.0" customHeight="1">
      <c r="A6" s="10"/>
      <c r="B6" s="2" t="s">
        <v>137</v>
      </c>
      <c r="C6" s="8"/>
      <c r="D6" s="8"/>
      <c r="E6" s="8"/>
    </row>
    <row r="7" ht="28.5" customHeight="1">
      <c r="A7" s="11"/>
      <c r="B7" s="2" t="s">
        <v>138</v>
      </c>
      <c r="C7" s="8"/>
      <c r="D7" s="8"/>
      <c r="E7" s="8"/>
    </row>
    <row r="8" ht="31.5" customHeight="1">
      <c r="A8" s="12"/>
      <c r="B8" s="2" t="s">
        <v>139</v>
      </c>
    </row>
    <row r="9">
      <c r="A9" s="13"/>
      <c r="B9" s="14" t="s">
        <v>140</v>
      </c>
    </row>
    <row r="10">
      <c r="A10" s="15"/>
    </row>
  </sheetData>
  <mergeCells count="2">
    <mergeCell ref="A9:A10"/>
    <mergeCell ref="B9:E1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10.0"/>
    <col customWidth="1" min="2" max="2" width="12.14"/>
    <col customWidth="1" min="3" max="6" width="8.86"/>
    <col customWidth="1" min="7" max="20" width="8.0"/>
    <col customWidth="1" min="21" max="28" width="8.86"/>
    <col customWidth="1" min="29" max="29" width="12.86"/>
    <col customWidth="1" min="30" max="30" width="10.57"/>
    <col customWidth="1" min="31" max="32" width="8.86"/>
    <col customWidth="1" min="33" max="33" width="15.0"/>
    <col customWidth="1" min="34" max="38" width="10.14"/>
    <col customWidth="1" min="39" max="48" width="8.86"/>
  </cols>
  <sheetData>
    <row r="1" ht="14.25" customHeight="1">
      <c r="A1" s="16" t="s">
        <v>141</v>
      </c>
      <c r="B1" s="16" t="s">
        <v>142</v>
      </c>
      <c r="C1" s="17" t="s">
        <v>143</v>
      </c>
      <c r="D1" s="18" t="s">
        <v>144</v>
      </c>
      <c r="E1" s="19" t="s">
        <v>145</v>
      </c>
      <c r="F1" s="20" t="s">
        <v>146</v>
      </c>
      <c r="G1" s="21" t="s">
        <v>133</v>
      </c>
      <c r="H1" s="21" t="s">
        <v>147</v>
      </c>
      <c r="I1" s="22" t="s">
        <v>115</v>
      </c>
      <c r="J1" s="22" t="s">
        <v>147</v>
      </c>
      <c r="K1" s="23" t="s">
        <v>37</v>
      </c>
      <c r="L1" s="23" t="s">
        <v>147</v>
      </c>
      <c r="M1" s="24" t="s">
        <v>9</v>
      </c>
      <c r="N1" s="24" t="s">
        <v>147</v>
      </c>
      <c r="O1" s="25" t="s">
        <v>66</v>
      </c>
      <c r="P1" s="25" t="s">
        <v>147</v>
      </c>
      <c r="Q1" s="26" t="s">
        <v>76</v>
      </c>
      <c r="R1" s="26" t="s">
        <v>147</v>
      </c>
      <c r="S1" s="27" t="s">
        <v>148</v>
      </c>
      <c r="T1" s="28" t="s">
        <v>147</v>
      </c>
      <c r="U1" s="29" t="s">
        <v>149</v>
      </c>
      <c r="V1" s="30"/>
      <c r="W1" s="30"/>
      <c r="X1" s="31"/>
      <c r="Y1" s="32" t="s">
        <v>150</v>
      </c>
      <c r="Z1" s="30"/>
      <c r="AA1" s="30"/>
      <c r="AB1" s="31"/>
      <c r="AC1" s="33"/>
      <c r="AD1" s="33"/>
      <c r="AE1" s="33"/>
      <c r="AF1" s="33"/>
      <c r="AG1" s="33"/>
      <c r="AH1" s="33"/>
      <c r="AI1" s="33"/>
      <c r="AJ1" s="33"/>
      <c r="AK1" s="33"/>
      <c r="AL1" s="33"/>
      <c r="AM1" s="33"/>
      <c r="AN1" s="33"/>
      <c r="AO1" s="33"/>
      <c r="AP1" s="33"/>
      <c r="AQ1" s="33"/>
      <c r="AR1" s="33"/>
      <c r="AS1" s="33"/>
      <c r="AT1" s="33"/>
      <c r="AU1" s="33"/>
      <c r="AV1" s="33"/>
    </row>
    <row r="2" ht="14.25" customHeight="1">
      <c r="A2" s="34"/>
      <c r="B2" s="34"/>
      <c r="C2" s="34"/>
      <c r="D2" s="34"/>
      <c r="E2" s="34"/>
      <c r="F2" s="34"/>
      <c r="G2" s="34"/>
      <c r="H2" s="34"/>
      <c r="I2" s="34"/>
      <c r="J2" s="34"/>
      <c r="K2" s="34"/>
      <c r="L2" s="34"/>
      <c r="M2" s="34"/>
      <c r="N2" s="34"/>
      <c r="O2" s="34"/>
      <c r="P2" s="34"/>
      <c r="Q2" s="34"/>
      <c r="R2" s="34"/>
      <c r="S2" s="34"/>
      <c r="T2" s="34"/>
      <c r="U2" s="35" t="s">
        <v>151</v>
      </c>
      <c r="V2" s="35" t="s">
        <v>152</v>
      </c>
      <c r="W2" s="35" t="s">
        <v>153</v>
      </c>
      <c r="X2" s="35" t="s">
        <v>154</v>
      </c>
      <c r="Y2" s="35" t="s">
        <v>16</v>
      </c>
      <c r="Z2" s="35" t="s">
        <v>22</v>
      </c>
      <c r="AA2" s="35" t="s">
        <v>26</v>
      </c>
      <c r="AB2" s="35" t="s">
        <v>155</v>
      </c>
      <c r="AC2" s="33"/>
      <c r="AD2" s="33"/>
      <c r="AE2" s="33"/>
      <c r="AF2" s="33"/>
      <c r="AG2" s="33"/>
      <c r="AH2" s="33"/>
      <c r="AI2" s="33"/>
      <c r="AJ2" s="33"/>
      <c r="AK2" s="33"/>
      <c r="AL2" s="33"/>
      <c r="AM2" s="33"/>
      <c r="AN2" s="33"/>
      <c r="AO2" s="33"/>
      <c r="AP2" s="33"/>
      <c r="AQ2" s="33"/>
      <c r="AR2" s="33"/>
      <c r="AS2" s="33"/>
      <c r="AT2" s="33"/>
      <c r="AU2" s="33"/>
      <c r="AV2" s="33"/>
    </row>
    <row r="3" ht="14.25" customHeight="1">
      <c r="A3" s="36"/>
      <c r="B3" s="37"/>
      <c r="C3" s="38"/>
      <c r="D3" s="39" t="s">
        <v>156</v>
      </c>
      <c r="E3" s="37"/>
      <c r="F3" s="37"/>
      <c r="G3" s="37"/>
      <c r="H3" s="37"/>
      <c r="I3" s="37"/>
      <c r="J3" s="37"/>
      <c r="K3" s="37"/>
      <c r="L3" s="37"/>
      <c r="M3" s="40"/>
      <c r="N3" s="40"/>
      <c r="O3" s="41"/>
      <c r="P3" s="41"/>
      <c r="Q3" s="42"/>
      <c r="R3" s="42"/>
      <c r="S3" s="37"/>
      <c r="T3" s="37"/>
      <c r="U3" s="37"/>
      <c r="V3" s="37"/>
      <c r="W3" s="37"/>
      <c r="X3" s="37"/>
      <c r="Y3" s="43"/>
      <c r="Z3" s="43"/>
      <c r="AA3" s="43"/>
      <c r="AB3" s="44"/>
      <c r="AC3" s="45"/>
      <c r="AD3" s="46" t="s">
        <v>157</v>
      </c>
      <c r="AE3" s="46" t="s">
        <v>158</v>
      </c>
      <c r="AF3" s="47"/>
      <c r="AG3" s="48" t="s">
        <v>159</v>
      </c>
      <c r="AH3" s="48" t="s">
        <v>13</v>
      </c>
      <c r="AI3" s="48" t="s">
        <v>19</v>
      </c>
      <c r="AJ3" s="48" t="s">
        <v>160</v>
      </c>
      <c r="AK3" s="48" t="s">
        <v>161</v>
      </c>
      <c r="AL3" s="48" t="s">
        <v>155</v>
      </c>
      <c r="AM3" s="49"/>
      <c r="AN3" s="49"/>
      <c r="AO3" s="49"/>
      <c r="AP3" s="49"/>
      <c r="AQ3" s="49"/>
      <c r="AR3" s="49"/>
      <c r="AS3" s="49"/>
      <c r="AT3" s="49"/>
      <c r="AU3" s="49"/>
      <c r="AV3" s="49"/>
    </row>
    <row r="4" ht="14.25" customHeight="1">
      <c r="A4" s="50" t="s">
        <v>18</v>
      </c>
      <c r="B4" s="51"/>
      <c r="C4" s="52"/>
      <c r="D4" s="53">
        <f>COUNTIFS('FS1'!$C:$C,'EAL and Class Info'!$A4,'FS1'!$G:$G,"&gt;0",'FS1'!$N:$N,"F",'FS1'!C:C,"offered")</f>
        <v>0</v>
      </c>
      <c r="E4" s="54">
        <f>COUNTIFS('FS1'!$C:$C,'EAL and Class Info'!$A4,'FS1'!$G:$G,"&gt;0",'FS1'!$N:$N,"M",'FS1'!C:C,"offered")</f>
        <v>0</v>
      </c>
      <c r="F4" s="55">
        <f t="shared" ref="F4:F10" si="1">D4+E4</f>
        <v>0</v>
      </c>
      <c r="G4" s="56">
        <f>COUNTIFS('FS1'!$C:$C,'EAL and Class Info'!$A4,'FS1'!$G:$G,"&gt;0",'FS1'!$Q:$Q,G$1,'FS1'!C:C,"offered")</f>
        <v>0</v>
      </c>
      <c r="H4" s="57">
        <f t="shared" ref="H4:H11" si="2">IFERROR(G4/F4,0)</f>
        <v>0</v>
      </c>
      <c r="I4" s="58">
        <f>COUNTIFS('FS1'!$C:$C,'EAL and Class Info'!$A4,'FS1'!$G:$G,"&gt;0",'FS1'!$Q:$Q,I$1,'FS1'!C:C,"offered")</f>
        <v>0</v>
      </c>
      <c r="J4" s="59">
        <f t="shared" ref="J4:J11" si="3">IFERROR(I4/F4,0)</f>
        <v>0</v>
      </c>
      <c r="K4" s="60">
        <f>COUNTIFS('FS1'!$C:$C,'EAL and Class Info'!$A4,'FS1'!$G:$G,"&gt;0",'FS1'!$Q:$Q,K$1,'FS1'!C:C,"offered")</f>
        <v>0</v>
      </c>
      <c r="L4" s="61">
        <f t="shared" ref="L4:L11" si="4">IFERROR(K4/F4,0)</f>
        <v>0</v>
      </c>
      <c r="M4" s="62">
        <f>COUNTIFS('FS1'!$C:$C,'EAL and Class Info'!$A4,'FS1'!$G:$G,"&gt;0",'FS1'!$Q:$Q,M$1,'FS1'!G:G,"offered")</f>
        <v>0</v>
      </c>
      <c r="N4" s="63">
        <f t="shared" ref="N4:N11" si="5">IFERROR(M4/F4,0)</f>
        <v>0</v>
      </c>
      <c r="O4" s="64">
        <f>COUNTIFS('FS1'!$C:$C,'EAL and Class Info'!$A4,'FS1'!$G:$G,"&gt;0",'FS1'!$Q:$Q,O$1,'FS1'!I:I,"offered")</f>
        <v>0</v>
      </c>
      <c r="P4" s="65">
        <f t="shared" ref="P4:P11" si="6">IFERROR(O4/F4,0)</f>
        <v>0</v>
      </c>
      <c r="Q4" s="54">
        <f>COUNTIFS('FS1'!$C:$C,'EAL and Class Info'!$A4,'FS1'!$G:$G,"&gt;0",'FS1'!$Q:$Q,Q$1,'FS1'!K:K,"offered")</f>
        <v>0</v>
      </c>
      <c r="R4" s="66">
        <f t="shared" ref="R4:R11" si="7">IFERROR(Q4/F4,0)</f>
        <v>0</v>
      </c>
      <c r="S4" s="67">
        <f t="shared" ref="S4:S10" si="8">F4-SUM(G4,I4,K4)</f>
        <v>0</v>
      </c>
      <c r="T4" s="68">
        <f t="shared" ref="T4:T11" si="9">IFERROR(S4/F4,0)</f>
        <v>0</v>
      </c>
      <c r="U4" s="69">
        <f>COUNTIFS('FS1'!$C:$C,'EAL and Class Info'!$A4,'FS1'!$G:$G,"&gt;0",'FS1'!$O:$O,'EAL and Class Info'!U$2,'FS1'!C:C,"offered")</f>
        <v>0</v>
      </c>
      <c r="V4" s="69">
        <f>COUNTIFS('FS1'!$C:$C,'EAL and Class Info'!$A4,'FS1'!$G:$G,"&gt;0",'FS1'!$O:$O,'EAL and Class Info'!V$2,'FS1'!C:C,"offered")</f>
        <v>0</v>
      </c>
      <c r="W4" s="69">
        <f>COUNTIFS('FS1'!$C:$C,'EAL and Class Info'!$A4,'FS1'!$G:$G,"&gt;0",'FS1'!$O:$O,'EAL and Class Info'!W$2,'FS1'!C:C,"offered")</f>
        <v>0</v>
      </c>
      <c r="X4" s="69">
        <f>COUNTIFS('FS1'!$C:$C,'EAL and Class Info'!$A4,'FS1'!$G:$G,"&gt;0",'FS1'!$O:$O,'EAL and Class Info'!X$2,'FS1'!C:C,"offered")</f>
        <v>0</v>
      </c>
      <c r="Y4" s="70" t="s">
        <v>162</v>
      </c>
      <c r="Z4" s="71"/>
      <c r="AA4" s="71"/>
      <c r="AB4" s="72"/>
      <c r="AC4" s="50" t="s">
        <v>18</v>
      </c>
      <c r="AD4" s="45">
        <f>countifs('FS1'!$C:$C,$A4,'FS1'!$G:$G,0.5)</f>
        <v>0</v>
      </c>
      <c r="AE4" s="45">
        <f>countifs('FS1'!$C:$C,$A4,'FS1'!$G:$G,1)</f>
        <v>0</v>
      </c>
      <c r="AF4" s="47"/>
      <c r="AG4" s="73" t="str">
        <f>IFERROR(__xludf.DUMMYFUNCTION("IMPORTRANGE(""https://docs.google.com/spreadsheets/d/1zk-c2_a84E5RHCYrCpX9_SpNuVUVQpAfpramWSASR74/edit#gid=0"", ""Summary!A4:F12"")"),"#REF!")</f>
        <v>#REF!</v>
      </c>
      <c r="AH4" s="74"/>
      <c r="AI4" s="74"/>
      <c r="AJ4" s="74"/>
      <c r="AK4" s="74"/>
      <c r="AL4" s="74"/>
      <c r="AM4" s="49"/>
      <c r="AN4" s="49"/>
      <c r="AO4" s="49"/>
      <c r="AP4" s="49"/>
      <c r="AQ4" s="49"/>
      <c r="AR4" s="49"/>
      <c r="AS4" s="49"/>
      <c r="AT4" s="49"/>
      <c r="AU4" s="49"/>
      <c r="AV4" s="49"/>
    </row>
    <row r="5" ht="14.25" customHeight="1">
      <c r="A5" s="50" t="s">
        <v>12</v>
      </c>
      <c r="B5" s="51"/>
      <c r="C5" s="52"/>
      <c r="D5" s="53">
        <f>COUNTIFS('FS1'!$C:$C,'EAL and Class Info'!$A5,'FS1'!$G:$G,"&gt;0",'FS1'!$N:$N,"F",'FS1'!C:C,"admitted")</f>
        <v>0</v>
      </c>
      <c r="E5" s="54">
        <f>COUNTIFS('FS1'!$C:$C,'EAL and Class Info'!$A5,'FS1'!$G:$G,"&gt;0",'FS1'!$N:$N,"M",'FS1'!C:C,"admitted")</f>
        <v>0</v>
      </c>
      <c r="F5" s="55">
        <f t="shared" si="1"/>
        <v>0</v>
      </c>
      <c r="G5" s="56">
        <f>COUNTIFS('FS1'!$C:$C,'EAL and Class Info'!$A5,'FS1'!$G:$G,"&gt;0",'FS1'!$Q:$Q,G$1,'FS1'!C:C,"admitted")</f>
        <v>0</v>
      </c>
      <c r="H5" s="57">
        <f t="shared" si="2"/>
        <v>0</v>
      </c>
      <c r="I5" s="58">
        <f>COUNTIFS('FS1'!$C:$C,'EAL and Class Info'!$A5,'FS1'!$G:$G,"&gt;0",'FS1'!$Q:$Q,I$1,'FS1'!C:C,"admitted")</f>
        <v>0</v>
      </c>
      <c r="J5" s="59">
        <f t="shared" si="3"/>
        <v>0</v>
      </c>
      <c r="K5" s="60">
        <f>COUNTIFS('FS1'!$C:$C,'EAL and Class Info'!$A5,'FS1'!$G:$G,"&gt;0",'FS1'!$Q:$Q,K$1,'FS1'!C:C,"admitted")</f>
        <v>0</v>
      </c>
      <c r="L5" s="61">
        <f t="shared" si="4"/>
        <v>0</v>
      </c>
      <c r="M5" s="62">
        <f>COUNTIFS('FS1'!$C:$C,'EAL and Class Info'!$A5,'FS1'!$G:$G,"&gt;0",'FS1'!$Q:$Q,M$1,'FS1'!G:G,"admitted")</f>
        <v>0</v>
      </c>
      <c r="N5" s="63">
        <f t="shared" si="5"/>
        <v>0</v>
      </c>
      <c r="O5" s="64">
        <f>COUNTIFS('FS1'!$C:$C,'EAL and Class Info'!$A5,'FS1'!$G:$G,"&gt;0",'FS1'!$Q:$Q,O$1,'FS1'!I:I,"admitted")</f>
        <v>0</v>
      </c>
      <c r="P5" s="65">
        <f t="shared" si="6"/>
        <v>0</v>
      </c>
      <c r="Q5" s="54">
        <f>COUNTIFS('FS1'!$C:$C,'EAL and Class Info'!$A5,'FS1'!$G:$G,"&gt;0",'FS1'!$Q:$Q,Q$1,'FS1'!K:K,"admitted")</f>
        <v>0</v>
      </c>
      <c r="R5" s="66">
        <f t="shared" si="7"/>
        <v>0</v>
      </c>
      <c r="S5" s="67">
        <f t="shared" si="8"/>
        <v>0</v>
      </c>
      <c r="T5" s="68">
        <f t="shared" si="9"/>
        <v>0</v>
      </c>
      <c r="U5" s="69">
        <f>COUNTIFS('FS1'!$C:$C,'EAL and Class Info'!$A5,'FS1'!$G:$G,"&gt;0",'FS1'!$O:$O,'EAL and Class Info'!U$2,'FS1'!C:C,"admitted")</f>
        <v>0</v>
      </c>
      <c r="V5" s="69">
        <f>COUNTIFS('FS1'!$C:$C,'EAL and Class Info'!$A5,'FS1'!$G:$G,"&gt;0",'FS1'!$O:$O,'EAL and Class Info'!V$2,'FS1'!C:C,"admitted")</f>
        <v>0</v>
      </c>
      <c r="W5" s="69">
        <f>COUNTIFS('FS1'!$C:$C,'EAL and Class Info'!$A5,'FS1'!$G:$G,"&gt;0",'FS1'!$O:$O,'EAL and Class Info'!W$2,'FS1'!C:C,"admitted")</f>
        <v>0</v>
      </c>
      <c r="X5" s="69">
        <f>COUNTIFS('FS1'!$C:$C,'EAL and Class Info'!$A5,'FS1'!$G:$G,"&gt;0",'FS1'!$O:$O,'EAL and Class Info'!X$2,'FS1'!C:C,"admitted")</f>
        <v>0</v>
      </c>
      <c r="Y5" s="75"/>
      <c r="AB5" s="76"/>
      <c r="AC5" s="50" t="s">
        <v>12</v>
      </c>
      <c r="AD5" s="45">
        <f>countifs('FS1'!$C:$C,$A5,'FS1'!$G:$G,0.5)</f>
        <v>0</v>
      </c>
      <c r="AE5" s="45">
        <f>countifs('FS1'!$C:$C,$A5,'FS1'!$G:$G,1)</f>
        <v>0</v>
      </c>
      <c r="AF5" s="47"/>
      <c r="AG5" s="77"/>
      <c r="AH5" s="74"/>
      <c r="AI5" s="74"/>
      <c r="AJ5" s="74"/>
      <c r="AK5" s="74"/>
      <c r="AL5" s="74"/>
      <c r="AM5" s="49"/>
      <c r="AN5" s="49"/>
      <c r="AO5" s="49"/>
      <c r="AP5" s="49"/>
      <c r="AQ5" s="49"/>
      <c r="AR5" s="49"/>
      <c r="AS5" s="49"/>
      <c r="AT5" s="49"/>
      <c r="AU5" s="49"/>
      <c r="AV5" s="49"/>
    </row>
    <row r="6" ht="14.25" customHeight="1">
      <c r="A6" s="78" t="s">
        <v>163</v>
      </c>
      <c r="B6" s="51" t="s">
        <v>164</v>
      </c>
      <c r="C6" s="79">
        <f>iferror(sumifs('FS1'!$L:$L,'FS1'!$C:$C,'EAL and Class Info'!$A6,'FS1'!$G:$G,"&gt;0") / F6,0)</f>
        <v>2.603652968</v>
      </c>
      <c r="D6" s="53">
        <f>COUNTIFS('FS1'!$C:$C,'EAL and Class Info'!$A6,'FS1'!$G:$G,"&gt;0",'FS1'!$N:$N,"F")</f>
        <v>5</v>
      </c>
      <c r="E6" s="54">
        <f>COUNTIFS('FS1'!$C:$C,'EAL and Class Info'!$A6,'FS1'!$G:$G,"&gt;0",'FS1'!$N:$N,"M")</f>
        <v>7</v>
      </c>
      <c r="F6" s="55">
        <f t="shared" si="1"/>
        <v>12</v>
      </c>
      <c r="G6" s="56">
        <f>COUNTIFS('FS1'!$C:$C,'EAL and Class Info'!$A6,'FS1'!$G:$G,"&gt;0",'FS1'!$Q:$Q,G$1)</f>
        <v>6</v>
      </c>
      <c r="H6" s="57">
        <f t="shared" si="2"/>
        <v>0.5</v>
      </c>
      <c r="I6" s="58">
        <f>COUNTIFS('FS1'!$C:$C,'EAL and Class Info'!$A6,'FS1'!$G:$G,"&gt;0",'FS1'!$Q:$Q,I$1)</f>
        <v>0</v>
      </c>
      <c r="J6" s="59">
        <f t="shared" si="3"/>
        <v>0</v>
      </c>
      <c r="K6" s="60">
        <f>COUNTIFS('FS1'!$C:$C,'EAL and Class Info'!$A6,'FS1'!$G:$G,"&gt;0",'FS1'!$Q:$Q,K$1)</f>
        <v>2</v>
      </c>
      <c r="L6" s="61">
        <f t="shared" si="4"/>
        <v>0.1666666667</v>
      </c>
      <c r="M6" s="62">
        <f>COUNTIFS('FS1'!$C:$C,'EAL and Class Info'!$A6,'FS1'!$G:$G,"&gt;0",'FS1'!$Q:$Q,M$1)</f>
        <v>1</v>
      </c>
      <c r="N6" s="63">
        <f t="shared" si="5"/>
        <v>0.08333333333</v>
      </c>
      <c r="O6" s="64">
        <f>COUNTIFS('FS1'!$C:$C,'EAL and Class Info'!$A6,'FS1'!$G:$G,"&gt;0",'FS1'!$Q:$Q,O$1)</f>
        <v>0</v>
      </c>
      <c r="P6" s="65">
        <f t="shared" si="6"/>
        <v>0</v>
      </c>
      <c r="Q6" s="54">
        <f>COUNTIFS('FS1'!$C:$C,'EAL and Class Info'!$A6,'FS1'!$G:$G,"&gt;0",'FS1'!$Q:$Q,Q$1)</f>
        <v>0</v>
      </c>
      <c r="R6" s="66">
        <f t="shared" si="7"/>
        <v>0</v>
      </c>
      <c r="S6" s="67">
        <f t="shared" si="8"/>
        <v>4</v>
      </c>
      <c r="T6" s="68">
        <f t="shared" si="9"/>
        <v>0.3333333333</v>
      </c>
      <c r="U6" s="69">
        <f>COUNTIFS('FS1'!$C:$C,'EAL and Class Info'!$A6,'FS1'!$G:$G,"&gt;0",'FS1'!$O:$O,'EAL and Class Info'!U$2)</f>
        <v>1</v>
      </c>
      <c r="V6" s="69">
        <f>COUNTIFS('FS1'!$C:$C,'EAL and Class Info'!$A6,'FS1'!$G:$G,"&gt;0",'FS1'!$O:$O,'EAL and Class Info'!V$2)</f>
        <v>6</v>
      </c>
      <c r="W6" s="69">
        <f>COUNTIFS('FS1'!$C:$C,'EAL and Class Info'!$A6,'FS1'!$G:$G,"&gt;0",'FS1'!$O:$O,'EAL and Class Info'!W$2)</f>
        <v>1</v>
      </c>
      <c r="X6" s="69">
        <f>COUNTIFS('FS1'!$C:$C,'EAL and Class Info'!$A6,'FS1'!$G:$G,"&gt;0",'FS1'!$O:$O,'EAL and Class Info'!X$2)</f>
        <v>4</v>
      </c>
      <c r="Y6" s="75"/>
      <c r="AB6" s="76"/>
      <c r="AC6" s="80" t="s">
        <v>163</v>
      </c>
      <c r="AD6" s="45">
        <f>countifs('FS1'!$C:$C,$A6,'FS1'!$G:$G,0.5)</f>
        <v>4</v>
      </c>
      <c r="AE6" s="45">
        <f>countifs('FS1'!$C:$C,$A6,'FS1'!$G:$G,1)</f>
        <v>8</v>
      </c>
      <c r="AF6" s="47"/>
      <c r="AG6" s="77"/>
      <c r="AH6" s="74"/>
      <c r="AI6" s="74"/>
      <c r="AJ6" s="74"/>
      <c r="AK6" s="74"/>
      <c r="AL6" s="74"/>
      <c r="AM6" s="49"/>
      <c r="AN6" s="49"/>
      <c r="AO6" s="49"/>
      <c r="AP6" s="49"/>
      <c r="AQ6" s="49"/>
      <c r="AR6" s="49"/>
      <c r="AS6" s="49"/>
      <c r="AT6" s="49"/>
      <c r="AU6" s="49"/>
      <c r="AV6" s="49"/>
    </row>
    <row r="7" ht="14.25" customHeight="1">
      <c r="A7" s="78" t="s">
        <v>165</v>
      </c>
      <c r="B7" s="51" t="s">
        <v>166</v>
      </c>
      <c r="C7" s="79">
        <f>iferror(sumifs('FS1'!$L:$L,'FS1'!$C:$C,'EAL and Class Info'!$A7,'FS1'!$G:$G,"&gt;0") / F7,0)</f>
        <v>2.322146119</v>
      </c>
      <c r="D7" s="53">
        <f>COUNTIFS('FS1'!$C:$C,'EAL and Class Info'!$A7,'FS1'!$G:$G,"&gt;0",'FS1'!$N:$N,"F")</f>
        <v>7</v>
      </c>
      <c r="E7" s="54">
        <f>COUNTIFS('FS1'!$C:$C,'EAL and Class Info'!$A7,'FS1'!$G:$G,"&gt;0",'FS1'!$N:$N,"M")</f>
        <v>5</v>
      </c>
      <c r="F7" s="55">
        <f t="shared" si="1"/>
        <v>12</v>
      </c>
      <c r="G7" s="56">
        <f>COUNTIFS('FS1'!$C:$C,'EAL and Class Info'!$A7,'FS1'!$G:$G,"&gt;0",'FS1'!$Q:$Q,G$1)</f>
        <v>7</v>
      </c>
      <c r="H7" s="57">
        <f t="shared" si="2"/>
        <v>0.5833333333</v>
      </c>
      <c r="I7" s="58">
        <f>COUNTIFS('FS1'!$C:$C,'EAL and Class Info'!$A7,'FS1'!$G:$G,"&gt;0",'FS1'!$Q:$Q,I$1)</f>
        <v>1</v>
      </c>
      <c r="J7" s="59">
        <f t="shared" si="3"/>
        <v>0.08333333333</v>
      </c>
      <c r="K7" s="60">
        <f>COUNTIFS('FS1'!$C:$C,'EAL and Class Info'!$A7,'FS1'!$G:$G,"&gt;0",'FS1'!$Q:$Q,K$1)</f>
        <v>0</v>
      </c>
      <c r="L7" s="61">
        <f t="shared" si="4"/>
        <v>0</v>
      </c>
      <c r="M7" s="62">
        <f>COUNTIFS('FS1'!$C:$C,'EAL and Class Info'!$A7,'FS1'!$G:$G,"&gt;0",'FS1'!$Q:$Q,M$1)</f>
        <v>0</v>
      </c>
      <c r="N7" s="63">
        <f t="shared" si="5"/>
        <v>0</v>
      </c>
      <c r="O7" s="64">
        <f>COUNTIFS('FS1'!$C:$C,'EAL and Class Info'!$A7,'FS1'!$G:$G,"&gt;0",'FS1'!$Q:$Q,O$1)</f>
        <v>0</v>
      </c>
      <c r="P7" s="65">
        <f t="shared" si="6"/>
        <v>0</v>
      </c>
      <c r="Q7" s="54">
        <f>COUNTIFS('FS1'!$C:$C,'EAL and Class Info'!$A7,'FS1'!$G:$G,"&gt;0",'FS1'!$Q:$Q,Q$1)</f>
        <v>1</v>
      </c>
      <c r="R7" s="66">
        <f t="shared" si="7"/>
        <v>0.08333333333</v>
      </c>
      <c r="S7" s="67">
        <f t="shared" si="8"/>
        <v>4</v>
      </c>
      <c r="T7" s="68">
        <f t="shared" si="9"/>
        <v>0.3333333333</v>
      </c>
      <c r="U7" s="69">
        <f>COUNTIFS('FS1'!$C:$C,'EAL and Class Info'!$A7,'FS1'!$G:$G,"&gt;0",'FS1'!$O:$O,'EAL and Class Info'!U$2)</f>
        <v>3</v>
      </c>
      <c r="V7" s="69">
        <f>COUNTIFS('FS1'!$C:$C,'EAL and Class Info'!$A7,'FS1'!$G:$G,"&gt;0",'FS1'!$O:$O,'EAL and Class Info'!V$2)</f>
        <v>3</v>
      </c>
      <c r="W7" s="69">
        <f>COUNTIFS('FS1'!$C:$C,'EAL and Class Info'!$A7,'FS1'!$G:$G,"&gt;0",'FS1'!$O:$O,'EAL and Class Info'!W$2)</f>
        <v>4</v>
      </c>
      <c r="X7" s="69">
        <f>COUNTIFS('FS1'!$C:$C,'EAL and Class Info'!$A7,'FS1'!$G:$G,"&gt;0",'FS1'!$O:$O,'EAL and Class Info'!X$2)</f>
        <v>2</v>
      </c>
      <c r="Y7" s="75"/>
      <c r="AB7" s="76"/>
      <c r="AC7" s="78" t="s">
        <v>165</v>
      </c>
      <c r="AD7" s="45">
        <f>countifs('FS1'!$C:$C,$A7,'FS1'!$G:$G,0.5)</f>
        <v>4</v>
      </c>
      <c r="AE7" s="45">
        <f>countifs('FS1'!$C:$C,$A7,'FS1'!$G:$G,1)</f>
        <v>8</v>
      </c>
      <c r="AF7" s="47"/>
      <c r="AG7" s="77"/>
      <c r="AH7" s="74"/>
      <c r="AI7" s="74"/>
      <c r="AJ7" s="74"/>
      <c r="AK7" s="74"/>
      <c r="AL7" s="74"/>
      <c r="AM7" s="49"/>
      <c r="AN7" s="49"/>
      <c r="AO7" s="49"/>
      <c r="AP7" s="49"/>
      <c r="AQ7" s="49"/>
      <c r="AR7" s="49"/>
      <c r="AS7" s="49"/>
      <c r="AT7" s="49"/>
      <c r="AU7" s="49"/>
      <c r="AV7" s="49"/>
    </row>
    <row r="8" ht="14.25" customHeight="1">
      <c r="A8" s="78" t="s">
        <v>167</v>
      </c>
      <c r="B8" s="51" t="s">
        <v>168</v>
      </c>
      <c r="C8" s="79">
        <f>iferror(sumifs('FS1'!$L:$L,'FS1'!$C:$C,'EAL and Class Info'!$A8,'FS1'!$G:$G,"&gt;0") / F8,0)</f>
        <v>2.837899543</v>
      </c>
      <c r="D8" s="53">
        <f>COUNTIFS('FS1'!$C:$C,'EAL and Class Info'!$A8,'FS1'!$G:$G,"&gt;0",'FS1'!$N:$N,"F")</f>
        <v>6</v>
      </c>
      <c r="E8" s="54">
        <f>COUNTIFS('FS1'!$C:$C,'EAL and Class Info'!$A8,'FS1'!$G:$G,"&gt;0",'FS1'!$N:$N,"M")</f>
        <v>6</v>
      </c>
      <c r="F8" s="55">
        <f t="shared" si="1"/>
        <v>12</v>
      </c>
      <c r="G8" s="56">
        <f>COUNTIFS('FS1'!$C:$C,'EAL and Class Info'!$A8,'FS1'!$G:$G,"&gt;0",'FS1'!$Q:$Q,G$1)</f>
        <v>6</v>
      </c>
      <c r="H8" s="57">
        <f t="shared" si="2"/>
        <v>0.5</v>
      </c>
      <c r="I8" s="58">
        <f>COUNTIFS('FS1'!$C:$C,'EAL and Class Info'!$A8,'FS1'!$G:$G,"&gt;0",'FS1'!$Q:$Q,I$1)</f>
        <v>1</v>
      </c>
      <c r="J8" s="59">
        <f t="shared" si="3"/>
        <v>0.08333333333</v>
      </c>
      <c r="K8" s="60">
        <f>COUNTIFS('FS1'!$C:$C,'EAL and Class Info'!$A8,'FS1'!$G:$G,"&gt;0",'FS1'!$Q:$Q,K$1)</f>
        <v>3</v>
      </c>
      <c r="L8" s="61">
        <f t="shared" si="4"/>
        <v>0.25</v>
      </c>
      <c r="M8" s="62">
        <f>COUNTIFS('FS1'!$C:$C,'EAL and Class Info'!$A8,'FS1'!$G:$G,"&gt;0",'FS1'!$Q:$Q,M$1)</f>
        <v>1</v>
      </c>
      <c r="N8" s="63">
        <f t="shared" si="5"/>
        <v>0.08333333333</v>
      </c>
      <c r="O8" s="64">
        <f>COUNTIFS('FS1'!$C:$C,'EAL and Class Info'!$A8,'FS1'!$G:$G,"&gt;0",'FS1'!$Q:$Q,O$1)</f>
        <v>0</v>
      </c>
      <c r="P8" s="65">
        <f t="shared" si="6"/>
        <v>0</v>
      </c>
      <c r="Q8" s="54">
        <f>COUNTIFS('FS1'!$C:$C,'EAL and Class Info'!$A8,'FS1'!$G:$G,"&gt;0",'FS1'!$Q:$Q,Q$1)</f>
        <v>0</v>
      </c>
      <c r="R8" s="66">
        <f t="shared" si="7"/>
        <v>0</v>
      </c>
      <c r="S8" s="67">
        <f t="shared" si="8"/>
        <v>2</v>
      </c>
      <c r="T8" s="68">
        <f t="shared" si="9"/>
        <v>0.1666666667</v>
      </c>
      <c r="U8" s="69">
        <f>COUNTIFS('FS1'!$C:$C,'EAL and Class Info'!$A8,'FS1'!$G:$G,"&gt;0",'FS1'!$O:$O,'EAL and Class Info'!U$2)</f>
        <v>3</v>
      </c>
      <c r="V8" s="69">
        <f>COUNTIFS('FS1'!$C:$C,'EAL and Class Info'!$A8,'FS1'!$G:$G,"&gt;0",'FS1'!$O:$O,'EAL and Class Info'!V$2)</f>
        <v>3</v>
      </c>
      <c r="W8" s="69">
        <f>COUNTIFS('FS1'!$C:$C,'EAL and Class Info'!$A8,'FS1'!$G:$G,"&gt;0",'FS1'!$O:$O,'EAL and Class Info'!W$2)</f>
        <v>2</v>
      </c>
      <c r="X8" s="69">
        <f>COUNTIFS('FS1'!$C:$C,'EAL and Class Info'!$A8,'FS1'!$G:$G,"&gt;0",'FS1'!$O:$O,'EAL and Class Info'!X$2)</f>
        <v>4</v>
      </c>
      <c r="Y8" s="75"/>
      <c r="AB8" s="76"/>
      <c r="AC8" s="78" t="s">
        <v>167</v>
      </c>
      <c r="AD8" s="45">
        <f>countifs('FS1'!$C:$C,$A8,'FS1'!$G:$G,0.5)</f>
        <v>4</v>
      </c>
      <c r="AE8" s="45">
        <f>countifs('FS1'!$C:$C,$A8,'FS1'!$G:$G,1)</f>
        <v>8</v>
      </c>
      <c r="AF8" s="47"/>
      <c r="AG8" s="77"/>
      <c r="AH8" s="74"/>
      <c r="AI8" s="74"/>
      <c r="AJ8" s="74"/>
      <c r="AK8" s="74"/>
      <c r="AL8" s="74"/>
      <c r="AM8" s="49"/>
      <c r="AN8" s="49"/>
      <c r="AO8" s="49"/>
      <c r="AP8" s="49"/>
      <c r="AQ8" s="49"/>
      <c r="AR8" s="49"/>
      <c r="AS8" s="49"/>
      <c r="AT8" s="49"/>
      <c r="AU8" s="49"/>
      <c r="AV8" s="49"/>
    </row>
    <row r="9" ht="14.25" customHeight="1">
      <c r="A9" s="78" t="s">
        <v>169</v>
      </c>
      <c r="B9" s="51" t="s">
        <v>170</v>
      </c>
      <c r="C9" s="79">
        <f>iferror(sumifs('FS1'!$L:$L,'FS1'!$C:$C,'EAL and Class Info'!$A9,'FS1'!$G:$G,"&gt;0") / F9,0)</f>
        <v>2.554794521</v>
      </c>
      <c r="D9" s="53">
        <f>COUNTIFS('FS1'!$C:$C,'EAL and Class Info'!$A9,'FS1'!$G:$G,"&gt;0",'FS1'!$N:$N,"F")</f>
        <v>6</v>
      </c>
      <c r="E9" s="54">
        <f>COUNTIFS('FS1'!$C:$C,'EAL and Class Info'!$A9,'FS1'!$G:$G,"&gt;0",'FS1'!$N:$N,"M")</f>
        <v>6</v>
      </c>
      <c r="F9" s="55">
        <f t="shared" si="1"/>
        <v>12</v>
      </c>
      <c r="G9" s="56">
        <f>COUNTIFS('FS1'!$C:$C,'EAL and Class Info'!$A9,'FS1'!$G:$G,"&gt;0",'FS1'!$Q:$Q,G$1)</f>
        <v>6</v>
      </c>
      <c r="H9" s="57">
        <f t="shared" si="2"/>
        <v>0.5</v>
      </c>
      <c r="I9" s="58">
        <f>COUNTIFS('FS1'!$C:$C,'EAL and Class Info'!$A9,'FS1'!$G:$G,"&gt;0",'FS1'!$Q:$Q,I$1)</f>
        <v>0</v>
      </c>
      <c r="J9" s="59">
        <f t="shared" si="3"/>
        <v>0</v>
      </c>
      <c r="K9" s="60">
        <f>COUNTIFS('FS1'!$C:$C,'EAL and Class Info'!$A9,'FS1'!$G:$G,"&gt;0",'FS1'!$Q:$Q,K$1)</f>
        <v>1</v>
      </c>
      <c r="L9" s="61">
        <f t="shared" si="4"/>
        <v>0.08333333333</v>
      </c>
      <c r="M9" s="62">
        <f>COUNTIFS('FS1'!$C:$C,'EAL and Class Info'!$A9,'FS1'!$G:$G,"&gt;0",'FS1'!$Q:$Q,M$1)</f>
        <v>0</v>
      </c>
      <c r="N9" s="63">
        <f t="shared" si="5"/>
        <v>0</v>
      </c>
      <c r="O9" s="64">
        <f>COUNTIFS('FS1'!$C:$C,'EAL and Class Info'!$A9,'FS1'!$G:$G,"&gt;0",'FS1'!$Q:$Q,O$1)</f>
        <v>0</v>
      </c>
      <c r="P9" s="65">
        <f t="shared" si="6"/>
        <v>0</v>
      </c>
      <c r="Q9" s="54">
        <f>COUNTIFS('FS1'!$C:$C,'EAL and Class Info'!$A9,'FS1'!$G:$G,"&gt;0",'FS1'!$Q:$Q,Q$1)</f>
        <v>0</v>
      </c>
      <c r="R9" s="66">
        <f t="shared" si="7"/>
        <v>0</v>
      </c>
      <c r="S9" s="67">
        <f t="shared" si="8"/>
        <v>5</v>
      </c>
      <c r="T9" s="68">
        <f t="shared" si="9"/>
        <v>0.4166666667</v>
      </c>
      <c r="U9" s="69">
        <f>COUNTIFS('FS1'!$C:$C,'EAL and Class Info'!$A9,'FS1'!$G:$G,"&gt;0",'FS1'!$O:$O,'EAL and Class Info'!U$2)</f>
        <v>3</v>
      </c>
      <c r="V9" s="69">
        <f>COUNTIFS('FS1'!$C:$C,'EAL and Class Info'!$A9,'FS1'!$G:$G,"&gt;0",'FS1'!$O:$O,'EAL and Class Info'!V$2)</f>
        <v>5</v>
      </c>
      <c r="W9" s="69">
        <f>COUNTIFS('FS1'!$C:$C,'EAL and Class Info'!$A9,'FS1'!$G:$G,"&gt;0",'FS1'!$O:$O,'EAL and Class Info'!W$2)</f>
        <v>2</v>
      </c>
      <c r="X9" s="69">
        <f>COUNTIFS('FS1'!$C:$C,'EAL and Class Info'!$A9,'FS1'!$G:$G,"&gt;0",'FS1'!$O:$O,'EAL and Class Info'!X$2)</f>
        <v>2</v>
      </c>
      <c r="Y9" s="75"/>
      <c r="AB9" s="76"/>
      <c r="AC9" s="78" t="s">
        <v>169</v>
      </c>
      <c r="AD9" s="45">
        <f>countifs('FS1'!$C:$C,$A9,'FS1'!$G:$G,0.5)</f>
        <v>5</v>
      </c>
      <c r="AE9" s="45">
        <f>countifs('FS1'!$C:$C,$A9,'FS1'!$G:$G,1)</f>
        <v>7</v>
      </c>
      <c r="AF9" s="47"/>
      <c r="AG9" s="77"/>
      <c r="AH9" s="74"/>
      <c r="AI9" s="74"/>
      <c r="AJ9" s="74"/>
      <c r="AK9" s="74"/>
      <c r="AL9" s="74"/>
      <c r="AM9" s="49"/>
      <c r="AN9" s="49"/>
      <c r="AO9" s="49"/>
      <c r="AP9" s="49"/>
      <c r="AQ9" s="49"/>
      <c r="AR9" s="49"/>
      <c r="AS9" s="49"/>
      <c r="AT9" s="49"/>
      <c r="AU9" s="49"/>
      <c r="AV9" s="49"/>
    </row>
    <row r="10" ht="14.25" customHeight="1">
      <c r="A10" s="78" t="s">
        <v>171</v>
      </c>
      <c r="B10" s="51" t="s">
        <v>172</v>
      </c>
      <c r="C10" s="79">
        <f>iferror(sumifs('FS1'!$L:$L,'FS1'!$C:$C,'EAL and Class Info'!$A10,'FS1'!$G:$G,"&gt;0") / F10,0)</f>
        <v>2.524657534</v>
      </c>
      <c r="D10" s="53">
        <f>COUNTIFS('FS1'!$C:$C,'EAL and Class Info'!$A10,'FS1'!$G:$G,"&gt;0",'FS1'!$N:$N,"F")</f>
        <v>7</v>
      </c>
      <c r="E10" s="54">
        <f>COUNTIFS('FS1'!$C:$C,'EAL and Class Info'!$A10,'FS1'!$G:$G,"&gt;0",'FS1'!$N:$N,"M")</f>
        <v>5</v>
      </c>
      <c r="F10" s="55">
        <f t="shared" si="1"/>
        <v>12</v>
      </c>
      <c r="G10" s="56">
        <f>COUNTIFS('FS1'!$C:$C,'EAL and Class Info'!$A10,'FS1'!$G:$G,"&gt;0",'FS1'!$Q:$Q,G$1)</f>
        <v>6</v>
      </c>
      <c r="H10" s="57">
        <f t="shared" si="2"/>
        <v>0.5</v>
      </c>
      <c r="I10" s="58">
        <f>COUNTIFS('FS1'!$C:$C,'EAL and Class Info'!$A10,'FS1'!$G:$G,"&gt;0",'FS1'!$Q:$Q,I$1)</f>
        <v>1</v>
      </c>
      <c r="J10" s="59">
        <f t="shared" si="3"/>
        <v>0.08333333333</v>
      </c>
      <c r="K10" s="60">
        <f>COUNTIFS('FS1'!$C:$C,'EAL and Class Info'!$A10,'FS1'!$G:$G,"&gt;0",'FS1'!$Q:$Q,K$1)</f>
        <v>0</v>
      </c>
      <c r="L10" s="61">
        <f t="shared" si="4"/>
        <v>0</v>
      </c>
      <c r="M10" s="62">
        <f>COUNTIFS('FS1'!$C:$C,'EAL and Class Info'!$A10,'FS1'!$G:$G,"&gt;0",'FS1'!$Q:$Q,M$1)</f>
        <v>1</v>
      </c>
      <c r="N10" s="63">
        <f t="shared" si="5"/>
        <v>0.08333333333</v>
      </c>
      <c r="O10" s="64">
        <f>COUNTIFS('FS1'!$C:$C,'EAL and Class Info'!$A10,'FS1'!$G:$G,"&gt;0",'FS1'!$Q:$Q,O$1)</f>
        <v>0</v>
      </c>
      <c r="P10" s="65">
        <f t="shared" si="6"/>
        <v>0</v>
      </c>
      <c r="Q10" s="54">
        <f>COUNTIFS('FS1'!$C:$C,'EAL and Class Info'!$A10,'FS1'!$G:$G,"&gt;0",'FS1'!$Q:$Q,Q$1)</f>
        <v>1</v>
      </c>
      <c r="R10" s="66">
        <f t="shared" si="7"/>
        <v>0.08333333333</v>
      </c>
      <c r="S10" s="67">
        <f t="shared" si="8"/>
        <v>5</v>
      </c>
      <c r="T10" s="68">
        <f t="shared" si="9"/>
        <v>0.4166666667</v>
      </c>
      <c r="U10" s="69">
        <f>COUNTIFS('FS1'!$C:$C,'EAL and Class Info'!$A10,'FS1'!$G:$G,"&gt;0",'FS1'!$O:$O,'EAL and Class Info'!U$2)</f>
        <v>3</v>
      </c>
      <c r="V10" s="69">
        <f>COUNTIFS('FS1'!$C:$C,'EAL and Class Info'!$A10,'FS1'!$G:$G,"&gt;0",'FS1'!$O:$O,'EAL and Class Info'!V$2)</f>
        <v>3</v>
      </c>
      <c r="W10" s="69">
        <f>COUNTIFS('FS1'!$C:$C,'EAL and Class Info'!$A10,'FS1'!$G:$G,"&gt;0",'FS1'!$O:$O,'EAL and Class Info'!W$2)</f>
        <v>3</v>
      </c>
      <c r="X10" s="69">
        <f>COUNTIFS('FS1'!$C:$C,'EAL and Class Info'!$A10,'FS1'!$G:$G,"&gt;0",'FS1'!$O:$O,'EAL and Class Info'!X$2)</f>
        <v>3</v>
      </c>
      <c r="Y10" s="75"/>
      <c r="AB10" s="76"/>
      <c r="AC10" s="78" t="s">
        <v>171</v>
      </c>
      <c r="AD10" s="45">
        <f>countifs('FS1'!$C:$C,$A10,'FS1'!$G:$G,0.5)</f>
        <v>5</v>
      </c>
      <c r="AE10" s="45">
        <f>countifs('FS1'!$C:$C,$A10,'FS1'!$G:$G,1)</f>
        <v>7</v>
      </c>
      <c r="AF10" s="47"/>
      <c r="AG10" s="77"/>
      <c r="AH10" s="74"/>
      <c r="AI10" s="74"/>
      <c r="AJ10" s="74"/>
      <c r="AK10" s="74"/>
      <c r="AL10" s="74"/>
      <c r="AM10" s="49"/>
      <c r="AN10" s="49"/>
      <c r="AO10" s="49"/>
      <c r="AP10" s="49"/>
      <c r="AQ10" s="49"/>
      <c r="AR10" s="49"/>
      <c r="AS10" s="49"/>
      <c r="AT10" s="49"/>
      <c r="AU10" s="49"/>
      <c r="AV10" s="49"/>
    </row>
    <row r="11" ht="14.25" customHeight="1">
      <c r="A11" s="81" t="s">
        <v>155</v>
      </c>
      <c r="B11" s="31"/>
      <c r="C11" s="82"/>
      <c r="D11" s="83">
        <f t="shared" ref="D11:G11" si="10">SUM(D4:D10)</f>
        <v>31</v>
      </c>
      <c r="E11" s="84">
        <f t="shared" si="10"/>
        <v>29</v>
      </c>
      <c r="F11" s="85">
        <f t="shared" si="10"/>
        <v>60</v>
      </c>
      <c r="G11" s="86">
        <f t="shared" si="10"/>
        <v>31</v>
      </c>
      <c r="H11" s="87">
        <f t="shared" si="2"/>
        <v>0.5166666667</v>
      </c>
      <c r="I11" s="88">
        <f>SUM(I4:I10)</f>
        <v>3</v>
      </c>
      <c r="J11" s="89">
        <f t="shared" si="3"/>
        <v>0.05</v>
      </c>
      <c r="K11" s="90">
        <f>SUM(K4:K10)</f>
        <v>6</v>
      </c>
      <c r="L11" s="91">
        <f t="shared" si="4"/>
        <v>0.1</v>
      </c>
      <c r="M11" s="92">
        <f>SUM(M4:M10)</f>
        <v>3</v>
      </c>
      <c r="N11" s="93">
        <f t="shared" si="5"/>
        <v>0.05</v>
      </c>
      <c r="O11" s="94">
        <f>SUM(O4:O10)</f>
        <v>0</v>
      </c>
      <c r="P11" s="65">
        <f t="shared" si="6"/>
        <v>0</v>
      </c>
      <c r="Q11" s="84">
        <f>SUM(Q4:Q10)</f>
        <v>2</v>
      </c>
      <c r="R11" s="95">
        <f t="shared" si="7"/>
        <v>0.03333333333</v>
      </c>
      <c r="S11" s="96">
        <f>SUM(S4:S10)</f>
        <v>20</v>
      </c>
      <c r="T11" s="97">
        <f t="shared" si="9"/>
        <v>0.3333333333</v>
      </c>
      <c r="U11" s="98">
        <f t="shared" ref="U11:X11" si="11">SUM(U4:U10)</f>
        <v>13</v>
      </c>
      <c r="V11" s="98">
        <f t="shared" si="11"/>
        <v>20</v>
      </c>
      <c r="W11" s="98">
        <f t="shared" si="11"/>
        <v>12</v>
      </c>
      <c r="X11" s="98">
        <f t="shared" si="11"/>
        <v>15</v>
      </c>
      <c r="Y11" s="99"/>
      <c r="Z11" s="100"/>
      <c r="AA11" s="100"/>
      <c r="AB11" s="15"/>
      <c r="AC11" s="101" t="s">
        <v>173</v>
      </c>
      <c r="AD11" s="102">
        <f t="shared" ref="AD11:AE11" si="12">sum(AD4:AD10)</f>
        <v>22</v>
      </c>
      <c r="AE11" s="102">
        <f t="shared" si="12"/>
        <v>38</v>
      </c>
      <c r="AF11" s="47"/>
      <c r="AG11" s="103"/>
      <c r="AH11" s="104"/>
      <c r="AI11" s="104"/>
      <c r="AJ11" s="104"/>
      <c r="AK11" s="104"/>
      <c r="AL11" s="104"/>
      <c r="AM11" s="49"/>
      <c r="AN11" s="49"/>
      <c r="AO11" s="49"/>
      <c r="AP11" s="49"/>
      <c r="AQ11" s="49"/>
      <c r="AR11" s="49"/>
      <c r="AS11" s="49"/>
      <c r="AT11" s="49"/>
      <c r="AU11" s="49"/>
      <c r="AV11" s="49"/>
    </row>
    <row r="12" ht="14.25" customHeight="1">
      <c r="A12" s="105"/>
      <c r="B12" s="106"/>
      <c r="C12" s="107"/>
      <c r="D12" s="107"/>
      <c r="E12" s="106"/>
      <c r="F12" s="106"/>
      <c r="G12" s="106"/>
      <c r="H12" s="106"/>
      <c r="I12" s="106"/>
      <c r="J12" s="106"/>
      <c r="K12" s="106"/>
      <c r="L12" s="106"/>
      <c r="M12" s="106"/>
      <c r="N12" s="106"/>
      <c r="O12" s="106"/>
      <c r="P12" s="106"/>
      <c r="Q12" s="106"/>
      <c r="R12" s="106"/>
      <c r="S12" s="106"/>
      <c r="T12" s="106"/>
      <c r="U12" s="106"/>
      <c r="V12" s="106"/>
      <c r="W12" s="106"/>
      <c r="X12" s="106"/>
      <c r="Y12" s="106"/>
      <c r="Z12" s="106"/>
      <c r="AA12" s="106"/>
      <c r="AB12" s="108"/>
      <c r="AC12" s="109"/>
      <c r="AD12" s="110"/>
      <c r="AE12" s="110"/>
      <c r="AF12" s="109"/>
      <c r="AG12" s="110"/>
      <c r="AH12" s="111"/>
      <c r="AI12" s="111"/>
      <c r="AJ12" s="111"/>
      <c r="AK12" s="111"/>
      <c r="AL12" s="111"/>
      <c r="AM12" s="109"/>
      <c r="AN12" s="109"/>
      <c r="AO12" s="109"/>
      <c r="AP12" s="109"/>
      <c r="AQ12" s="109"/>
      <c r="AR12" s="109"/>
      <c r="AS12" s="109"/>
      <c r="AT12" s="109"/>
      <c r="AU12" s="109"/>
      <c r="AV12" s="109"/>
    </row>
    <row r="13" ht="14.25" customHeight="1">
      <c r="A13" s="36"/>
      <c r="B13" s="37"/>
      <c r="C13" s="38"/>
      <c r="D13" s="39" t="s">
        <v>174</v>
      </c>
      <c r="E13" s="37"/>
      <c r="F13" s="37"/>
      <c r="G13" s="37"/>
      <c r="H13" s="37"/>
      <c r="I13" s="37"/>
      <c r="J13" s="37"/>
      <c r="K13" s="37"/>
      <c r="L13" s="37"/>
      <c r="M13" s="40"/>
      <c r="N13" s="40"/>
      <c r="O13" s="41"/>
      <c r="P13" s="41"/>
      <c r="Q13" s="42"/>
      <c r="R13" s="42"/>
      <c r="S13" s="37"/>
      <c r="T13" s="37"/>
      <c r="U13" s="37"/>
      <c r="V13" s="37"/>
      <c r="W13" s="37"/>
      <c r="X13" s="37"/>
      <c r="Y13" s="37"/>
      <c r="Z13" s="37"/>
      <c r="AA13" s="37"/>
      <c r="AB13" s="112"/>
      <c r="AC13" s="45"/>
      <c r="AD13" s="46" t="s">
        <v>157</v>
      </c>
      <c r="AE13" s="46" t="s">
        <v>158</v>
      </c>
      <c r="AF13" s="113"/>
      <c r="AG13" s="113"/>
      <c r="AH13" s="113"/>
      <c r="AI13" s="113"/>
      <c r="AJ13" s="113"/>
      <c r="AK13" s="113"/>
      <c r="AL13" s="113"/>
      <c r="AM13" s="113"/>
      <c r="AN13" s="113"/>
      <c r="AO13" s="113"/>
      <c r="AP13" s="113"/>
      <c r="AQ13" s="113"/>
      <c r="AR13" s="113"/>
      <c r="AS13" s="113"/>
      <c r="AT13" s="113"/>
      <c r="AU13" s="113"/>
      <c r="AV13" s="113"/>
    </row>
    <row r="14" ht="14.25" customHeight="1">
      <c r="A14" s="50" t="s">
        <v>18</v>
      </c>
      <c r="B14" s="51"/>
      <c r="C14" s="52"/>
      <c r="D14" s="53">
        <f>COUNTIFS('FS2'!$C:$C,'EAL and Class Info'!$A14,'FS2'!$G:$G,"&gt;0",'FS2'!$N:$N,"F",'FS2'!C:C,"offered")</f>
        <v>0</v>
      </c>
      <c r="E14" s="54">
        <f>COUNTIFS('FS2'!$C:$C,'EAL and Class Info'!$A14,'FS2'!$G:$G,"&gt;0",'FS2'!$N:$N,"M",'FS2'!C:C,"offered")</f>
        <v>0</v>
      </c>
      <c r="F14" s="55">
        <f t="shared" ref="F14:F21" si="13">D14+E14</f>
        <v>0</v>
      </c>
      <c r="G14" s="56">
        <f>COUNTIFS('FS2'!$C:$C,'EAL and Class Info'!$A14,'FS2'!$G:$G,"&gt;0",'FS2'!$Q:$Q,G$1,'FS2'!C:C,"offered")</f>
        <v>0</v>
      </c>
      <c r="H14" s="57">
        <f t="shared" ref="H14:H22" si="14">IFERROR(G14/F14,0)</f>
        <v>0</v>
      </c>
      <c r="I14" s="58">
        <f>COUNTIFS('FS2'!$C:$C,'EAL and Class Info'!$A14,'FS2'!$G:$G,"&gt;0",'FS2'!$Q:$Q,I$1,'FS2'!C:C,"offered")</f>
        <v>0</v>
      </c>
      <c r="J14" s="59">
        <f t="shared" ref="J14:J22" si="15">IFERROR(I14/F14,0)</f>
        <v>0</v>
      </c>
      <c r="K14" s="60">
        <f>COUNTIFS('FS2'!$C:$C,'EAL and Class Info'!$A14,'FS2'!$G:$G,"&gt;0",'FS2'!$Q:$Q,K$1,'FS2'!C:C,"offered")</f>
        <v>0</v>
      </c>
      <c r="L14" s="61">
        <f t="shared" ref="L14:L22" si="16">IFERROR(K14/F14,0)</f>
        <v>0</v>
      </c>
      <c r="M14" s="62">
        <f>COUNTIFS('FS2'!$C:$C,'EAL and Class Info'!$A14,'FS2'!$G:$G,"&gt;0",'FS2'!$Q:$Q,M$1,'FS2'!G:G,"offered")</f>
        <v>0</v>
      </c>
      <c r="N14" s="63">
        <f t="shared" ref="N14:N22" si="17">IFERROR(M14/F14,0)</f>
        <v>0</v>
      </c>
      <c r="O14" s="64">
        <f>COUNTIFS('FS2'!$C:$C,'EAL and Class Info'!$A14,'FS2'!$G:$G,"&gt;0",'FS2'!$Q:$Q,O$1,'FS2'!I:I,"offered")</f>
        <v>0</v>
      </c>
      <c r="P14" s="65">
        <f t="shared" ref="P14:P22" si="18">IFERROR(O14/F14,0)</f>
        <v>0</v>
      </c>
      <c r="Q14" s="54">
        <f>COUNTIFS('FS2'!$C:$C,'EAL and Class Info'!$A14,'FS2'!$G:$G,"&gt;0",'FS2'!$Q:$Q,Q$1,'FS2'!K:K,"offered")</f>
        <v>0</v>
      </c>
      <c r="R14" s="66">
        <f t="shared" ref="R14:R22" si="19">IFERROR(Q14/F14,0)</f>
        <v>0</v>
      </c>
      <c r="S14" s="67">
        <f t="shared" ref="S14:S21" si="20">F14-SUM(G14,I14,K14)</f>
        <v>0</v>
      </c>
      <c r="T14" s="68">
        <f t="shared" ref="T14:T22" si="21">IFERROR(S14/F14,0)</f>
        <v>0</v>
      </c>
      <c r="U14" s="69">
        <f>COUNTIFS('FS2'!$C:$C,'EAL and Class Info'!$A14,'FS2'!$G:$G,"&gt;0",'FS2'!$O:$O,'EAL and Class Info'!U$2,'FS2'!C:C,"offered")</f>
        <v>0</v>
      </c>
      <c r="V14" s="69">
        <f>COUNTIFS('FS2'!$C:$C,'EAL and Class Info'!$A14,'FS2'!$G:$G,"&gt;0",'FS2'!$O:$O,'EAL and Class Info'!V$2,'FS2'!C:C,"offered")</f>
        <v>0</v>
      </c>
      <c r="W14" s="69">
        <f>COUNTIFS('FS2'!$C:$C,'EAL and Class Info'!$A14,'FS2'!$G:$G,"&gt;0",'FS2'!$O:$O,'EAL and Class Info'!W$2,'FS2'!C:C,"offered")</f>
        <v>0</v>
      </c>
      <c r="X14" s="69">
        <f>COUNTIFS('FS2'!$C:$C,'EAL and Class Info'!$A14,'FS2'!$G:$G,"&gt;0",'FS2'!$O:$O,'EAL and Class Info'!X$2,'FS2'!C:C,"offered")</f>
        <v>0</v>
      </c>
      <c r="Y14" s="70" t="s">
        <v>162</v>
      </c>
      <c r="Z14" s="71"/>
      <c r="AA14" s="71"/>
      <c r="AB14" s="72"/>
      <c r="AC14" s="50" t="s">
        <v>18</v>
      </c>
      <c r="AD14" s="45">
        <f>countifs('FS2'!$C:$C,$A14,'FS2'!$G:$G,0.5)</f>
        <v>0</v>
      </c>
      <c r="AE14" s="45">
        <f>countifs('FS2'!$C:$C,$A14,'FS2'!$G:$G,1)</f>
        <v>0</v>
      </c>
      <c r="AF14" s="114"/>
      <c r="AG14" s="114"/>
      <c r="AH14" s="114"/>
      <c r="AI14" s="114"/>
      <c r="AJ14" s="114"/>
      <c r="AK14" s="114"/>
      <c r="AL14" s="114"/>
      <c r="AM14" s="114"/>
      <c r="AN14" s="114"/>
      <c r="AO14" s="114"/>
      <c r="AP14" s="114"/>
      <c r="AQ14" s="114"/>
      <c r="AR14" s="114"/>
      <c r="AS14" s="114"/>
      <c r="AT14" s="114"/>
      <c r="AU14" s="114"/>
      <c r="AV14" s="114"/>
    </row>
    <row r="15" ht="14.25" customHeight="1">
      <c r="A15" s="50" t="s">
        <v>12</v>
      </c>
      <c r="B15" s="51"/>
      <c r="C15" s="52"/>
      <c r="D15" s="53">
        <f>COUNTIFS('FS2'!$C:$C,'EAL and Class Info'!$A15,'FS2'!$G:$G,"&gt;0",'FS2'!$N:$N,"F",'FS2'!C:C,"admitted")</f>
        <v>0</v>
      </c>
      <c r="E15" s="54">
        <f>COUNTIFS('FS2'!$C:$C,'EAL and Class Info'!$A15,'FS2'!$G:$G,"&gt;0",'FS2'!$N:$N,"M",'FS2'!C:C,"admitted")</f>
        <v>0</v>
      </c>
      <c r="F15" s="55">
        <f t="shared" si="13"/>
        <v>0</v>
      </c>
      <c r="G15" s="56">
        <f>COUNTIFS('FS2'!$C:$C,'EAL and Class Info'!$A15,'FS2'!$G:$G,"&gt;0",'FS2'!$Q:$Q,G$1,'FS2'!C:C,"admitted")</f>
        <v>0</v>
      </c>
      <c r="H15" s="57">
        <f t="shared" si="14"/>
        <v>0</v>
      </c>
      <c r="I15" s="58">
        <f>COUNTIFS('FS2'!$C:$C,'EAL and Class Info'!$A15,'FS2'!$G:$G,"&gt;0",'FS2'!$Q:$Q,I$1,'FS2'!C:C,"admitted")</f>
        <v>0</v>
      </c>
      <c r="J15" s="59">
        <f t="shared" si="15"/>
        <v>0</v>
      </c>
      <c r="K15" s="60">
        <f>COUNTIFS('FS2'!$C:$C,'EAL and Class Info'!$A15,'FS2'!$G:$G,"&gt;0",'FS2'!$Q:$Q,K$1,'FS2'!C:C,"admitted")</f>
        <v>0</v>
      </c>
      <c r="L15" s="61">
        <f t="shared" si="16"/>
        <v>0</v>
      </c>
      <c r="M15" s="62">
        <f>COUNTIFS('FS2'!$C:$C,'EAL and Class Info'!$A15,'FS2'!$G:$G,"&gt;0",'FS2'!$Q:$Q,M$1,'FS2'!G:G,"admitted")</f>
        <v>0</v>
      </c>
      <c r="N15" s="63">
        <f t="shared" si="17"/>
        <v>0</v>
      </c>
      <c r="O15" s="64">
        <f>COUNTIFS('FS2'!$C:$C,'EAL and Class Info'!$A15,'FS2'!$G:$G,"&gt;0",'FS2'!$Q:$Q,O$1,'FS2'!I:I,"admitted")</f>
        <v>0</v>
      </c>
      <c r="P15" s="65">
        <f t="shared" si="18"/>
        <v>0</v>
      </c>
      <c r="Q15" s="54">
        <f>COUNTIFS('FS2'!$C:$C,'EAL and Class Info'!$A15,'FS2'!$G:$G,"&gt;0",'FS2'!$Q:$Q,Q$1,'FS2'!K:K,"admitted")</f>
        <v>0</v>
      </c>
      <c r="R15" s="66">
        <f t="shared" si="19"/>
        <v>0</v>
      </c>
      <c r="S15" s="67">
        <f t="shared" si="20"/>
        <v>0</v>
      </c>
      <c r="T15" s="68">
        <f t="shared" si="21"/>
        <v>0</v>
      </c>
      <c r="U15" s="69">
        <f>COUNTIFS('FS2'!$C:$C,'EAL and Class Info'!$A15,'FS2'!$G:$G,"&gt;0",'FS2'!$O:$O,'EAL and Class Info'!U$2,'FS2'!C:C,"admitted")</f>
        <v>0</v>
      </c>
      <c r="V15" s="69">
        <f>COUNTIFS('FS2'!$C:$C,'EAL and Class Info'!$A15,'FS2'!$G:$G,"&gt;0",'FS2'!$O:$O,'EAL and Class Info'!V$2,'FS2'!C:C,"admitted")</f>
        <v>0</v>
      </c>
      <c r="W15" s="69">
        <f>COUNTIFS('FS2'!$C:$C,'EAL and Class Info'!$A15,'FS2'!$G:$G,"&gt;0",'FS2'!$O:$O,'EAL and Class Info'!W$2,'FS2'!C:C,"admitted")</f>
        <v>0</v>
      </c>
      <c r="X15" s="69">
        <f>COUNTIFS('FS2'!$C:$C,'EAL and Class Info'!$A15,'FS2'!$G:$G,"&gt;0",'FS2'!$O:$O,'EAL and Class Info'!X$2,'FS2'!C:C,"admitted")</f>
        <v>0</v>
      </c>
      <c r="Y15" s="75"/>
      <c r="AB15" s="76"/>
      <c r="AC15" s="50" t="s">
        <v>12</v>
      </c>
      <c r="AD15" s="45">
        <f>countifs('FS2'!$C:$C,$A15,'FS2'!$G:$G,0.5)</f>
        <v>0</v>
      </c>
      <c r="AE15" s="45">
        <f>countifs('FS2'!$C:$C,$A15,'FS2'!$G:$G,1)</f>
        <v>0</v>
      </c>
      <c r="AF15" s="114"/>
      <c r="AG15" s="114"/>
      <c r="AH15" s="114"/>
      <c r="AI15" s="114"/>
      <c r="AJ15" s="114"/>
      <c r="AK15" s="114"/>
      <c r="AL15" s="114"/>
      <c r="AM15" s="114"/>
      <c r="AN15" s="114"/>
      <c r="AO15" s="114"/>
      <c r="AP15" s="114"/>
      <c r="AQ15" s="114"/>
      <c r="AR15" s="114"/>
      <c r="AS15" s="114"/>
      <c r="AT15" s="114"/>
      <c r="AU15" s="114"/>
      <c r="AV15" s="114"/>
    </row>
    <row r="16" ht="14.25" customHeight="1">
      <c r="A16" s="78" t="s">
        <v>175</v>
      </c>
      <c r="B16" s="51" t="s">
        <v>176</v>
      </c>
      <c r="C16" s="79">
        <f>iferror(sumifs('FS2'!$L:$L,'FS2'!$C:$C,'EAL and Class Info'!$A16,'FS2'!$G:$G,"&gt;0") / F16,0)</f>
        <v>3.706638567</v>
      </c>
      <c r="D16" s="53">
        <f>COUNTIFS('FS2'!$C:$C,'EAL and Class Info'!$A16,'FS2'!$G:$G,"&gt;0",'FS2'!$N:$N,"F")</f>
        <v>5</v>
      </c>
      <c r="E16" s="54">
        <f>COUNTIFS('FS2'!$C:$C,'EAL and Class Info'!$A16,'FS2'!$G:$G,"&gt;0",'FS2'!$N:$N,"M")</f>
        <v>8</v>
      </c>
      <c r="F16" s="55">
        <f t="shared" si="13"/>
        <v>13</v>
      </c>
      <c r="G16" s="56">
        <f>COUNTIFS('FS2'!$C:$C,'EAL and Class Info'!$A16,'FS2'!$G:$G,"&gt;0",'FS2'!$Q:$Q,G$1)</f>
        <v>6</v>
      </c>
      <c r="H16" s="57">
        <f t="shared" si="14"/>
        <v>0.4615384615</v>
      </c>
      <c r="I16" s="58">
        <f>COUNTIFS('FS2'!$C:$C,'EAL and Class Info'!$A16,'FS2'!$G:$G,"&gt;0",'FS2'!$Q:$Q,I$1)</f>
        <v>1</v>
      </c>
      <c r="J16" s="59">
        <f t="shared" si="15"/>
        <v>0.07692307692</v>
      </c>
      <c r="K16" s="60">
        <f>COUNTIFS('FS2'!$C:$C,'EAL and Class Info'!$A16,'FS2'!$G:$G,"&gt;0",'FS2'!$Q:$Q,K$1)</f>
        <v>2</v>
      </c>
      <c r="L16" s="61">
        <f t="shared" si="16"/>
        <v>0.1538461538</v>
      </c>
      <c r="M16" s="62">
        <f>COUNTIFS('FS2'!$C:$C,'EAL and Class Info'!$A16,'FS2'!$G:$G,"&gt;0",'FS2'!$Q:$Q,M$1)</f>
        <v>1</v>
      </c>
      <c r="N16" s="63">
        <f t="shared" si="17"/>
        <v>0.07692307692</v>
      </c>
      <c r="O16" s="64">
        <f>COUNTIFS('FS2'!$C:$C,'EAL and Class Info'!$A16,'FS2'!$G:$G,"&gt;0",'FS2'!$Q:$Q,O$1)</f>
        <v>0</v>
      </c>
      <c r="P16" s="65">
        <f t="shared" si="18"/>
        <v>0</v>
      </c>
      <c r="Q16" s="54">
        <f>COUNTIFS('FS2'!$C:$C,'EAL and Class Info'!$A16,'FS2'!$G:$G,"&gt;0",'FS2'!$Q:$Q,Q$1)</f>
        <v>0</v>
      </c>
      <c r="R16" s="66">
        <f t="shared" si="19"/>
        <v>0</v>
      </c>
      <c r="S16" s="67">
        <f t="shared" si="20"/>
        <v>4</v>
      </c>
      <c r="T16" s="68">
        <f t="shared" si="21"/>
        <v>0.3076923077</v>
      </c>
      <c r="U16" s="69">
        <f>COUNTIFS('FS2'!$C:$C,'EAL and Class Info'!$A16,'FS2'!$G:$G,"&gt;0",'FS2'!$O:$O,'EAL and Class Info'!U$2)</f>
        <v>3</v>
      </c>
      <c r="V16" s="69">
        <f>COUNTIFS('FS2'!$C:$C,'EAL and Class Info'!$A16,'FS2'!$G:$G,"&gt;0",'FS2'!$O:$O,'EAL and Class Info'!V$2)</f>
        <v>3</v>
      </c>
      <c r="W16" s="69">
        <f>COUNTIFS('FS2'!$C:$C,'EAL and Class Info'!$A16,'FS2'!$G:$G,"&gt;0",'FS2'!$O:$O,'EAL and Class Info'!W$2)</f>
        <v>4</v>
      </c>
      <c r="X16" s="69">
        <f>COUNTIFS('FS2'!$C:$C,'EAL and Class Info'!$A16,'FS2'!$G:$G,"&gt;0",'FS2'!$O:$O,'EAL and Class Info'!X$2)</f>
        <v>3</v>
      </c>
      <c r="Y16" s="75"/>
      <c r="AB16" s="76"/>
      <c r="AC16" s="80" t="s">
        <v>175</v>
      </c>
      <c r="AD16" s="45">
        <f>countifs('FS2'!$C:$C,$A16,'FS2'!$G:$G,0.5)</f>
        <v>0</v>
      </c>
      <c r="AE16" s="45">
        <f>countifs('FS2'!$C:$C,$A16,'FS2'!$G:$G,1)</f>
        <v>13</v>
      </c>
      <c r="AF16" s="114"/>
      <c r="AG16" s="114"/>
      <c r="AH16" s="114"/>
      <c r="AI16" s="114"/>
      <c r="AJ16" s="114"/>
      <c r="AK16" s="114"/>
      <c r="AL16" s="114"/>
      <c r="AM16" s="114"/>
      <c r="AN16" s="114"/>
      <c r="AO16" s="114"/>
      <c r="AP16" s="114"/>
      <c r="AQ16" s="114"/>
      <c r="AR16" s="114"/>
      <c r="AS16" s="114"/>
      <c r="AT16" s="114"/>
      <c r="AU16" s="114"/>
      <c r="AV16" s="114"/>
    </row>
    <row r="17" ht="14.25" customHeight="1">
      <c r="A17" s="78" t="s">
        <v>177</v>
      </c>
      <c r="B17" s="51" t="s">
        <v>178</v>
      </c>
      <c r="C17" s="79">
        <f>iferror(sumifs('FS2'!$L:$L,'FS2'!$C:$C,'EAL and Class Info'!$A17,'FS2'!$G:$G,"&gt;0") / F17,0)</f>
        <v>3.674168297</v>
      </c>
      <c r="D17" s="53">
        <f>COUNTIFS('FS2'!$C:$C,'EAL and Class Info'!$A17,'FS2'!$G:$G,"&gt;0",'FS2'!$N:$N,"F")</f>
        <v>6</v>
      </c>
      <c r="E17" s="54">
        <f>COUNTIFS('FS2'!$C:$C,'EAL and Class Info'!$A17,'FS2'!$G:$G,"&gt;0",'FS2'!$N:$N,"M")</f>
        <v>8</v>
      </c>
      <c r="F17" s="55">
        <f t="shared" si="13"/>
        <v>14</v>
      </c>
      <c r="G17" s="56">
        <f>COUNTIFS('FS2'!$C:$C,'EAL and Class Info'!$A17,'FS2'!$G:$G,"&gt;0",'FS2'!$Q:$Q,G$1)</f>
        <v>6</v>
      </c>
      <c r="H17" s="57">
        <f t="shared" si="14"/>
        <v>0.4285714286</v>
      </c>
      <c r="I17" s="58">
        <f>COUNTIFS('FS2'!$C:$C,'EAL and Class Info'!$A17,'FS2'!$G:$G,"&gt;0",'FS2'!$Q:$Q,I$1)</f>
        <v>0</v>
      </c>
      <c r="J17" s="59">
        <f t="shared" si="15"/>
        <v>0</v>
      </c>
      <c r="K17" s="60">
        <f>COUNTIFS('FS2'!$C:$C,'EAL and Class Info'!$A17,'FS2'!$G:$G,"&gt;0",'FS2'!$Q:$Q,K$1)</f>
        <v>2</v>
      </c>
      <c r="L17" s="61">
        <f t="shared" si="16"/>
        <v>0.1428571429</v>
      </c>
      <c r="M17" s="62">
        <f>COUNTIFS('FS2'!$C:$C,'EAL and Class Info'!$A17,'FS2'!$G:$G,"&gt;0",'FS2'!$Q:$Q,M$1)</f>
        <v>1</v>
      </c>
      <c r="N17" s="63">
        <f t="shared" si="17"/>
        <v>0.07142857143</v>
      </c>
      <c r="O17" s="64">
        <f>COUNTIFS('FS2'!$C:$C,'EAL and Class Info'!$A17,'FS2'!$G:$G,"&gt;0",'FS2'!$Q:$Q,O$1)</f>
        <v>0</v>
      </c>
      <c r="P17" s="65">
        <f t="shared" si="18"/>
        <v>0</v>
      </c>
      <c r="Q17" s="54">
        <f>COUNTIFS('FS2'!$C:$C,'EAL and Class Info'!$A17,'FS2'!$G:$G,"&gt;0",'FS2'!$Q:$Q,Q$1)</f>
        <v>0</v>
      </c>
      <c r="R17" s="66">
        <f t="shared" si="19"/>
        <v>0</v>
      </c>
      <c r="S17" s="67">
        <f t="shared" si="20"/>
        <v>6</v>
      </c>
      <c r="T17" s="68">
        <f t="shared" si="21"/>
        <v>0.4285714286</v>
      </c>
      <c r="U17" s="69">
        <f>COUNTIFS('FS2'!$C:$C,'EAL and Class Info'!$A17,'FS2'!$G:$G,"&gt;0",'FS2'!$O:$O,'EAL and Class Info'!U$2)</f>
        <v>3</v>
      </c>
      <c r="V17" s="69">
        <f>COUNTIFS('FS2'!$C:$C,'EAL and Class Info'!$A17,'FS2'!$G:$G,"&gt;0",'FS2'!$O:$O,'EAL and Class Info'!V$2)</f>
        <v>4</v>
      </c>
      <c r="W17" s="69">
        <f>COUNTIFS('FS2'!$C:$C,'EAL and Class Info'!$A17,'FS2'!$G:$G,"&gt;0",'FS2'!$O:$O,'EAL and Class Info'!W$2)</f>
        <v>3</v>
      </c>
      <c r="X17" s="69">
        <f>COUNTIFS('FS2'!$C:$C,'EAL and Class Info'!$A17,'FS2'!$G:$G,"&gt;0",'FS2'!$O:$O,'EAL and Class Info'!X$2)</f>
        <v>4</v>
      </c>
      <c r="Y17" s="75"/>
      <c r="AB17" s="76"/>
      <c r="AC17" s="78" t="s">
        <v>177</v>
      </c>
      <c r="AD17" s="45">
        <f>countifs('FS2'!$C:$C,$A17,'FS2'!$G:$G,0.5)</f>
        <v>2</v>
      </c>
      <c r="AE17" s="45">
        <f>countifs('FS2'!$C:$C,$A17,'FS2'!$G:$G,1)</f>
        <v>12</v>
      </c>
      <c r="AF17" s="114"/>
      <c r="AG17" s="114"/>
      <c r="AH17" s="114"/>
      <c r="AI17" s="114"/>
      <c r="AJ17" s="114"/>
      <c r="AK17" s="114"/>
      <c r="AL17" s="114"/>
      <c r="AM17" s="114"/>
      <c r="AN17" s="114"/>
      <c r="AO17" s="114"/>
      <c r="AP17" s="114"/>
      <c r="AQ17" s="114"/>
      <c r="AR17" s="114"/>
      <c r="AS17" s="114"/>
      <c r="AT17" s="114"/>
      <c r="AU17" s="114"/>
      <c r="AV17" s="114"/>
    </row>
    <row r="18" ht="14.25" customHeight="1">
      <c r="A18" s="78" t="s">
        <v>179</v>
      </c>
      <c r="B18" s="51" t="s">
        <v>180</v>
      </c>
      <c r="C18" s="79">
        <f>iferror(sumifs('FS2'!$L:$L,'FS2'!$C:$C,'EAL and Class Info'!$A18,'FS2'!$G:$G,"&gt;0") / F18,0)</f>
        <v>3.713894325</v>
      </c>
      <c r="D18" s="53">
        <f>COUNTIFS('FS2'!$C:$C,'EAL and Class Info'!$A18,'FS2'!$G:$G,"&gt;0",'FS2'!$N:$N,"F")</f>
        <v>6</v>
      </c>
      <c r="E18" s="54">
        <f>COUNTIFS('FS2'!$C:$C,'EAL and Class Info'!$A18,'FS2'!$G:$G,"&gt;0",'FS2'!$N:$N,"M")</f>
        <v>8</v>
      </c>
      <c r="F18" s="55">
        <f t="shared" si="13"/>
        <v>14</v>
      </c>
      <c r="G18" s="56">
        <f>COUNTIFS('FS2'!$C:$C,'EAL and Class Info'!$A18,'FS2'!$G:$G,"&gt;0",'FS2'!$Q:$Q,G$1)</f>
        <v>6</v>
      </c>
      <c r="H18" s="57">
        <f t="shared" si="14"/>
        <v>0.4285714286</v>
      </c>
      <c r="I18" s="58">
        <f>COUNTIFS('FS2'!$C:$C,'EAL and Class Info'!$A18,'FS2'!$G:$G,"&gt;0",'FS2'!$Q:$Q,I$1)</f>
        <v>2</v>
      </c>
      <c r="J18" s="59">
        <f t="shared" si="15"/>
        <v>0.1428571429</v>
      </c>
      <c r="K18" s="60">
        <f>COUNTIFS('FS2'!$C:$C,'EAL and Class Info'!$A18,'FS2'!$G:$G,"&gt;0",'FS2'!$Q:$Q,K$1)</f>
        <v>1</v>
      </c>
      <c r="L18" s="61">
        <f t="shared" si="16"/>
        <v>0.07142857143</v>
      </c>
      <c r="M18" s="62">
        <f>COUNTIFS('FS2'!$C:$C,'EAL and Class Info'!$A18,'FS2'!$G:$G,"&gt;0",'FS2'!$Q:$Q,M$1)</f>
        <v>1</v>
      </c>
      <c r="N18" s="63">
        <f t="shared" si="17"/>
        <v>0.07142857143</v>
      </c>
      <c r="O18" s="64">
        <f>COUNTIFS('FS2'!$C:$C,'EAL and Class Info'!$A18,'FS2'!$G:$G,"&gt;0",'FS2'!$Q:$Q,O$1)</f>
        <v>0</v>
      </c>
      <c r="P18" s="65">
        <f t="shared" si="18"/>
        <v>0</v>
      </c>
      <c r="Q18" s="54">
        <f>COUNTIFS('FS2'!$C:$C,'EAL and Class Info'!$A18,'FS2'!$G:$G,"&gt;0",'FS2'!$Q:$Q,Q$1)</f>
        <v>1</v>
      </c>
      <c r="R18" s="66">
        <f t="shared" si="19"/>
        <v>0.07142857143</v>
      </c>
      <c r="S18" s="67">
        <f t="shared" si="20"/>
        <v>5</v>
      </c>
      <c r="T18" s="68">
        <f t="shared" si="21"/>
        <v>0.3571428571</v>
      </c>
      <c r="U18" s="69">
        <f>COUNTIFS('FS2'!$C:$C,'EAL and Class Info'!$A18,'FS2'!$G:$G,"&gt;0",'FS2'!$O:$O,'EAL and Class Info'!U$2)</f>
        <v>5</v>
      </c>
      <c r="V18" s="69">
        <f>COUNTIFS('FS2'!$C:$C,'EAL and Class Info'!$A18,'FS2'!$G:$G,"&gt;0",'FS2'!$O:$O,'EAL and Class Info'!V$2)</f>
        <v>4</v>
      </c>
      <c r="W18" s="69">
        <f>COUNTIFS('FS2'!$C:$C,'EAL and Class Info'!$A18,'FS2'!$G:$G,"&gt;0",'FS2'!$O:$O,'EAL and Class Info'!W$2)</f>
        <v>2</v>
      </c>
      <c r="X18" s="69">
        <f>COUNTIFS('FS2'!$C:$C,'EAL and Class Info'!$A18,'FS2'!$G:$G,"&gt;0",'FS2'!$O:$O,'EAL and Class Info'!X$2)</f>
        <v>3</v>
      </c>
      <c r="Y18" s="75"/>
      <c r="AB18" s="76"/>
      <c r="AC18" s="78" t="s">
        <v>179</v>
      </c>
      <c r="AD18" s="45">
        <f>countifs('FS2'!$C:$C,$A18,'FS2'!$G:$G,0.5)</f>
        <v>0</v>
      </c>
      <c r="AE18" s="45">
        <f>countifs('FS2'!$C:$C,$A18,'FS2'!$G:$G,1)</f>
        <v>14</v>
      </c>
      <c r="AF18" s="114"/>
      <c r="AG18" s="114"/>
      <c r="AH18" s="114"/>
      <c r="AI18" s="114"/>
      <c r="AJ18" s="114"/>
      <c r="AK18" s="114"/>
      <c r="AL18" s="114"/>
      <c r="AM18" s="114"/>
      <c r="AN18" s="114"/>
      <c r="AO18" s="114"/>
      <c r="AP18" s="114"/>
      <c r="AQ18" s="114"/>
      <c r="AR18" s="114"/>
      <c r="AS18" s="114"/>
      <c r="AT18" s="114"/>
      <c r="AU18" s="114"/>
      <c r="AV18" s="114"/>
    </row>
    <row r="19" ht="14.25" customHeight="1">
      <c r="A19" s="78" t="s">
        <v>181</v>
      </c>
      <c r="B19" s="51" t="s">
        <v>182</v>
      </c>
      <c r="C19" s="79">
        <f>iferror(sumifs('FS2'!$L:$L,'FS2'!$C:$C,'EAL and Class Info'!$A19,'FS2'!$G:$G,"&gt;0") / F19,0)</f>
        <v>3.667318982</v>
      </c>
      <c r="D19" s="53">
        <f>COUNTIFS('FS2'!$C:$C,'EAL and Class Info'!$A19,'FS2'!$G:$G,"&gt;0",'FS2'!$N:$N,"F")</f>
        <v>5</v>
      </c>
      <c r="E19" s="54">
        <f>COUNTIFS('FS2'!$C:$C,'EAL and Class Info'!$A19,'FS2'!$G:$G,"&gt;0",'FS2'!$N:$N,"M")</f>
        <v>9</v>
      </c>
      <c r="F19" s="55">
        <f t="shared" si="13"/>
        <v>14</v>
      </c>
      <c r="G19" s="56">
        <f>COUNTIFS('FS2'!$C:$C,'EAL and Class Info'!$A19,'FS2'!$G:$G,"&gt;0",'FS2'!$Q:$Q,G$1)</f>
        <v>5</v>
      </c>
      <c r="H19" s="57">
        <f t="shared" si="14"/>
        <v>0.3571428571</v>
      </c>
      <c r="I19" s="58">
        <f>COUNTIFS('FS2'!$C:$C,'EAL and Class Info'!$A19,'FS2'!$G:$G,"&gt;0",'FS2'!$Q:$Q,I$1)</f>
        <v>1</v>
      </c>
      <c r="J19" s="59">
        <f t="shared" si="15"/>
        <v>0.07142857143</v>
      </c>
      <c r="K19" s="60">
        <f>COUNTIFS('FS2'!$C:$C,'EAL and Class Info'!$A19,'FS2'!$G:$G,"&gt;0",'FS2'!$Q:$Q,K$1)</f>
        <v>1</v>
      </c>
      <c r="L19" s="61">
        <f t="shared" si="16"/>
        <v>0.07142857143</v>
      </c>
      <c r="M19" s="62">
        <f>COUNTIFS('FS2'!$C:$C,'EAL and Class Info'!$A19,'FS2'!$G:$G,"&gt;0",'FS2'!$Q:$Q,M$1)</f>
        <v>0</v>
      </c>
      <c r="N19" s="63">
        <f t="shared" si="17"/>
        <v>0</v>
      </c>
      <c r="O19" s="64">
        <f>COUNTIFS('FS2'!$C:$C,'EAL and Class Info'!$A19,'FS2'!$G:$G,"&gt;0",'FS2'!$Q:$Q,O$1)</f>
        <v>0</v>
      </c>
      <c r="P19" s="65">
        <f t="shared" si="18"/>
        <v>0</v>
      </c>
      <c r="Q19" s="54">
        <f>COUNTIFS('FS2'!$C:$C,'EAL and Class Info'!$A19,'FS2'!$G:$G,"&gt;0",'FS2'!$Q:$Q,Q$1)</f>
        <v>0</v>
      </c>
      <c r="R19" s="66">
        <f t="shared" si="19"/>
        <v>0</v>
      </c>
      <c r="S19" s="67">
        <f t="shared" si="20"/>
        <v>7</v>
      </c>
      <c r="T19" s="68">
        <f t="shared" si="21"/>
        <v>0.5</v>
      </c>
      <c r="U19" s="69">
        <f>COUNTIFS('FS2'!$C:$C,'EAL and Class Info'!$A19,'FS2'!$G:$G,"&gt;0",'FS2'!$O:$O,'EAL and Class Info'!U$2)</f>
        <v>5</v>
      </c>
      <c r="V19" s="69">
        <f>COUNTIFS('FS2'!$C:$C,'EAL and Class Info'!$A19,'FS2'!$G:$G,"&gt;0",'FS2'!$O:$O,'EAL and Class Info'!V$2)</f>
        <v>2</v>
      </c>
      <c r="W19" s="69">
        <f>COUNTIFS('FS2'!$C:$C,'EAL and Class Info'!$A19,'FS2'!$G:$G,"&gt;0",'FS2'!$O:$O,'EAL and Class Info'!W$2)</f>
        <v>3</v>
      </c>
      <c r="X19" s="69">
        <f>COUNTIFS('FS2'!$C:$C,'EAL and Class Info'!$A19,'FS2'!$G:$G,"&gt;0",'FS2'!$O:$O,'EAL and Class Info'!X$2)</f>
        <v>4</v>
      </c>
      <c r="Y19" s="75"/>
      <c r="AB19" s="76"/>
      <c r="AC19" s="78" t="s">
        <v>181</v>
      </c>
      <c r="AD19" s="45">
        <f>countifs('FS2'!$C:$C,$A19,'FS2'!$G:$G,0.5)</f>
        <v>1</v>
      </c>
      <c r="AE19" s="45">
        <f>countifs('FS2'!$C:$C,$A19,'FS2'!$G:$G,1)</f>
        <v>13</v>
      </c>
      <c r="AF19" s="114"/>
      <c r="AG19" s="114"/>
      <c r="AH19" s="114"/>
      <c r="AI19" s="114"/>
      <c r="AJ19" s="114"/>
      <c r="AK19" s="114"/>
      <c r="AL19" s="114"/>
      <c r="AM19" s="114"/>
      <c r="AN19" s="114"/>
      <c r="AO19" s="114"/>
      <c r="AP19" s="114"/>
      <c r="AQ19" s="114"/>
      <c r="AR19" s="114"/>
      <c r="AS19" s="114"/>
      <c r="AT19" s="114"/>
      <c r="AU19" s="114"/>
      <c r="AV19" s="114"/>
    </row>
    <row r="20" ht="14.25" customHeight="1">
      <c r="A20" s="78" t="s">
        <v>183</v>
      </c>
      <c r="B20" s="51" t="s">
        <v>184</v>
      </c>
      <c r="C20" s="79">
        <f>iferror(sumifs('FS2'!$L:$L,'FS2'!$C:$C,'EAL and Class Info'!$A20,'FS2'!$G:$G,"&gt;0") / F20,0)</f>
        <v>3.712328767</v>
      </c>
      <c r="D20" s="53">
        <f>COUNTIFS('FS2'!$C:$C,'EAL and Class Info'!$A20,'FS2'!$G:$G,"&gt;0",'FS2'!$N:$N,"F")</f>
        <v>7</v>
      </c>
      <c r="E20" s="54">
        <f>COUNTIFS('FS2'!$C:$C,'EAL and Class Info'!$A20,'FS2'!$G:$G,"&gt;0",'FS2'!$N:$N,"M")</f>
        <v>7</v>
      </c>
      <c r="F20" s="55">
        <f t="shared" si="13"/>
        <v>14</v>
      </c>
      <c r="G20" s="56">
        <f>COUNTIFS('FS2'!$C:$C,'EAL and Class Info'!$A20,'FS2'!$G:$G,"&gt;0",'FS2'!$Q:$Q,G$1)</f>
        <v>6</v>
      </c>
      <c r="H20" s="57">
        <f t="shared" si="14"/>
        <v>0.4285714286</v>
      </c>
      <c r="I20" s="58">
        <f>COUNTIFS('FS2'!$C:$C,'EAL and Class Info'!$A20,'FS2'!$G:$G,"&gt;0",'FS2'!$Q:$Q,I$1)</f>
        <v>1</v>
      </c>
      <c r="J20" s="59">
        <f t="shared" si="15"/>
        <v>0.07142857143</v>
      </c>
      <c r="K20" s="60">
        <f>COUNTIFS('FS2'!$C:$C,'EAL and Class Info'!$A20,'FS2'!$G:$G,"&gt;0",'FS2'!$Q:$Q,K$1)</f>
        <v>1</v>
      </c>
      <c r="L20" s="61">
        <f t="shared" si="16"/>
        <v>0.07142857143</v>
      </c>
      <c r="M20" s="62">
        <f>COUNTIFS('FS2'!$C:$C,'EAL and Class Info'!$A20,'FS2'!$G:$G,"&gt;0",'FS2'!$Q:$Q,M$1)</f>
        <v>2</v>
      </c>
      <c r="N20" s="63">
        <f t="shared" si="17"/>
        <v>0.1428571429</v>
      </c>
      <c r="O20" s="64">
        <f>COUNTIFS('FS2'!$C:$C,'EAL and Class Info'!$A20,'FS2'!$G:$G,"&gt;0",'FS2'!$Q:$Q,O$1)</f>
        <v>0</v>
      </c>
      <c r="P20" s="65">
        <f t="shared" si="18"/>
        <v>0</v>
      </c>
      <c r="Q20" s="54">
        <f>COUNTIFS('FS2'!$C:$C,'EAL and Class Info'!$A20,'FS2'!$G:$G,"&gt;0",'FS2'!$Q:$Q,Q$1)</f>
        <v>0</v>
      </c>
      <c r="R20" s="66">
        <f t="shared" si="19"/>
        <v>0</v>
      </c>
      <c r="S20" s="67">
        <f t="shared" si="20"/>
        <v>6</v>
      </c>
      <c r="T20" s="68">
        <f t="shared" si="21"/>
        <v>0.4285714286</v>
      </c>
      <c r="U20" s="69">
        <f>COUNTIFS('FS2'!$C:$C,'EAL and Class Info'!$A20,'FS2'!$G:$G,"&gt;0",'FS2'!$O:$O,'EAL and Class Info'!U$2)</f>
        <v>4</v>
      </c>
      <c r="V20" s="69">
        <f>COUNTIFS('FS2'!$C:$C,'EAL and Class Info'!$A20,'FS2'!$G:$G,"&gt;0",'FS2'!$O:$O,'EAL and Class Info'!V$2)</f>
        <v>3</v>
      </c>
      <c r="W20" s="69">
        <f>COUNTIFS('FS2'!$C:$C,'EAL and Class Info'!$A20,'FS2'!$G:$G,"&gt;0",'FS2'!$O:$O,'EAL and Class Info'!W$2)</f>
        <v>4</v>
      </c>
      <c r="X20" s="69">
        <f>COUNTIFS('FS2'!$C:$C,'EAL and Class Info'!$A20,'FS2'!$G:$G,"&gt;0",'FS2'!$O:$O,'EAL and Class Info'!X$2)</f>
        <v>3</v>
      </c>
      <c r="Y20" s="75"/>
      <c r="AB20" s="76"/>
      <c r="AC20" s="78" t="s">
        <v>183</v>
      </c>
      <c r="AD20" s="45">
        <f>countifs('FS2'!$C:$C,$A20,'FS2'!$G:$G,0.5)</f>
        <v>1</v>
      </c>
      <c r="AE20" s="45">
        <f>countifs('FS2'!$C:$C,$A20,'FS2'!$G:$G,1)</f>
        <v>13</v>
      </c>
      <c r="AF20" s="114"/>
      <c r="AG20" s="114"/>
      <c r="AH20" s="114"/>
      <c r="AI20" s="114"/>
      <c r="AJ20" s="114"/>
      <c r="AK20" s="114"/>
      <c r="AL20" s="114"/>
      <c r="AM20" s="114"/>
      <c r="AN20" s="114"/>
      <c r="AO20" s="114"/>
      <c r="AP20" s="114"/>
      <c r="AQ20" s="114"/>
      <c r="AR20" s="114"/>
      <c r="AS20" s="114"/>
      <c r="AT20" s="114"/>
      <c r="AU20" s="114"/>
      <c r="AV20" s="114"/>
    </row>
    <row r="21" ht="14.25" customHeight="1">
      <c r="A21" s="78" t="s">
        <v>185</v>
      </c>
      <c r="B21" s="51" t="s">
        <v>186</v>
      </c>
      <c r="C21" s="79">
        <f>iferror(sumifs('FS2'!$L:$L,'FS2'!$C:$C,'EAL and Class Info'!$A21,'FS2'!$G:$G,"&gt;0") / F21,0)</f>
        <v>3.694324853</v>
      </c>
      <c r="D21" s="53">
        <f>COUNTIFS('FS2'!$C:$C,'EAL and Class Info'!$A21,'FS2'!$G:$G,"&gt;0",'FS2'!$N:$N,"F")</f>
        <v>5</v>
      </c>
      <c r="E21" s="54">
        <f>COUNTIFS('FS2'!$C:$C,'EAL and Class Info'!$A21,'FS2'!$G:$G,"&gt;0",'FS2'!$N:$N,"M")</f>
        <v>9</v>
      </c>
      <c r="F21" s="55">
        <f t="shared" si="13"/>
        <v>14</v>
      </c>
      <c r="G21" s="56">
        <f>COUNTIFS('FS2'!$C:$C,'EAL and Class Info'!$A21,'FS2'!$G:$G,"&gt;0",'FS2'!$Q:$Q,G$1)</f>
        <v>6</v>
      </c>
      <c r="H21" s="57">
        <f t="shared" si="14"/>
        <v>0.4285714286</v>
      </c>
      <c r="I21" s="58">
        <f>COUNTIFS('FS2'!$C:$C,'EAL and Class Info'!$A21,'FS2'!$G:$G,"&gt;0",'FS2'!$Q:$Q,I$1)</f>
        <v>1</v>
      </c>
      <c r="J21" s="59">
        <f t="shared" si="15"/>
        <v>0.07142857143</v>
      </c>
      <c r="K21" s="60">
        <f>COUNTIFS('FS2'!$C:$C,'EAL and Class Info'!$A21,'FS2'!$G:$G,"&gt;0",'FS2'!$Q:$Q,K$1)</f>
        <v>1</v>
      </c>
      <c r="L21" s="61">
        <f t="shared" si="16"/>
        <v>0.07142857143</v>
      </c>
      <c r="M21" s="62">
        <f>COUNTIFS('FS2'!$C:$C,'EAL and Class Info'!$A21,'FS2'!$G:$G,"&gt;0",'FS2'!$Q:$Q,M$1)</f>
        <v>1</v>
      </c>
      <c r="N21" s="63">
        <f t="shared" si="17"/>
        <v>0.07142857143</v>
      </c>
      <c r="O21" s="64">
        <f>COUNTIFS('FS2'!$C:$C,'EAL and Class Info'!$A21,'FS2'!$G:$G,"&gt;0",'FS2'!$Q:$Q,O$1)</f>
        <v>2</v>
      </c>
      <c r="P21" s="65">
        <f t="shared" si="18"/>
        <v>0.1428571429</v>
      </c>
      <c r="Q21" s="54">
        <f>COUNTIFS('FS2'!$C:$C,'EAL and Class Info'!$A21,'FS2'!$G:$G,"&gt;0",'FS2'!$Q:$Q,Q$1)</f>
        <v>0</v>
      </c>
      <c r="R21" s="66">
        <f t="shared" si="19"/>
        <v>0</v>
      </c>
      <c r="S21" s="67">
        <f t="shared" si="20"/>
        <v>6</v>
      </c>
      <c r="T21" s="68">
        <f t="shared" si="21"/>
        <v>0.4285714286</v>
      </c>
      <c r="U21" s="69">
        <f>COUNTIFS('FS2'!$C:$C,'EAL and Class Info'!$A21,'FS2'!$G:$G,"&gt;0",'FS2'!$O:$O,'EAL and Class Info'!U$2)</f>
        <v>3</v>
      </c>
      <c r="V21" s="69">
        <f>COUNTIFS('FS2'!$C:$C,'EAL and Class Info'!$A21,'FS2'!$G:$G,"&gt;0",'FS2'!$O:$O,'EAL and Class Info'!V$2)</f>
        <v>4</v>
      </c>
      <c r="W21" s="69">
        <f>COUNTIFS('FS2'!$C:$C,'EAL and Class Info'!$A21,'FS2'!$G:$G,"&gt;0",'FS2'!$O:$O,'EAL and Class Info'!W$2)</f>
        <v>4</v>
      </c>
      <c r="X21" s="69">
        <f>COUNTIFS('FS2'!$C:$C,'EAL and Class Info'!$A21,'FS2'!$G:$G,"&gt;0",'FS2'!$O:$O,'EAL and Class Info'!X$2)</f>
        <v>3</v>
      </c>
      <c r="Y21" s="75"/>
      <c r="AB21" s="76"/>
      <c r="AC21" s="78" t="s">
        <v>185</v>
      </c>
      <c r="AD21" s="45">
        <f>countifs('FS2'!$C:$C,$A21,'FS2'!$G:$G,0.5)</f>
        <v>1</v>
      </c>
      <c r="AE21" s="45">
        <f>countifs('FS2'!$C:$C,$A21,'FS2'!$G:$G,1)</f>
        <v>13</v>
      </c>
      <c r="AF21" s="114"/>
      <c r="AG21" s="114"/>
      <c r="AH21" s="114"/>
      <c r="AI21" s="114"/>
      <c r="AJ21" s="114"/>
      <c r="AK21" s="114"/>
      <c r="AL21" s="114"/>
      <c r="AM21" s="114"/>
      <c r="AN21" s="114"/>
      <c r="AO21" s="114"/>
      <c r="AP21" s="114"/>
      <c r="AQ21" s="114"/>
      <c r="AR21" s="114"/>
      <c r="AS21" s="114"/>
      <c r="AT21" s="114"/>
      <c r="AU21" s="114"/>
      <c r="AV21" s="114"/>
    </row>
    <row r="22" ht="14.25" customHeight="1">
      <c r="A22" s="81" t="s">
        <v>155</v>
      </c>
      <c r="B22" s="31"/>
      <c r="C22" s="82"/>
      <c r="D22" s="83">
        <f t="shared" ref="D22:G22" si="22">SUM(D14:D21)</f>
        <v>34</v>
      </c>
      <c r="E22" s="84">
        <f t="shared" si="22"/>
        <v>49</v>
      </c>
      <c r="F22" s="85">
        <f t="shared" si="22"/>
        <v>83</v>
      </c>
      <c r="G22" s="86">
        <f t="shared" si="22"/>
        <v>35</v>
      </c>
      <c r="H22" s="87">
        <f t="shared" si="14"/>
        <v>0.421686747</v>
      </c>
      <c r="I22" s="88">
        <f>SUM(I14:I21)</f>
        <v>6</v>
      </c>
      <c r="J22" s="89">
        <f t="shared" si="15"/>
        <v>0.07228915663</v>
      </c>
      <c r="K22" s="90">
        <f>SUM(K14:K21)</f>
        <v>8</v>
      </c>
      <c r="L22" s="91">
        <f t="shared" si="16"/>
        <v>0.09638554217</v>
      </c>
      <c r="M22" s="92">
        <f>SUM(M14:M21)</f>
        <v>6</v>
      </c>
      <c r="N22" s="93">
        <f t="shared" si="17"/>
        <v>0.07228915663</v>
      </c>
      <c r="O22" s="94">
        <f>SUM(O14:O21)</f>
        <v>2</v>
      </c>
      <c r="P22" s="65">
        <f t="shared" si="18"/>
        <v>0.02409638554</v>
      </c>
      <c r="Q22" s="84">
        <f>SUM(Q14:Q21)</f>
        <v>1</v>
      </c>
      <c r="R22" s="95">
        <f t="shared" si="19"/>
        <v>0.01204819277</v>
      </c>
      <c r="S22" s="96">
        <f>SUM(S14:S21)</f>
        <v>34</v>
      </c>
      <c r="T22" s="97">
        <f t="shared" si="21"/>
        <v>0.4096385542</v>
      </c>
      <c r="U22" s="98">
        <f t="shared" ref="U22:X22" si="23">SUM(U14:U21)</f>
        <v>23</v>
      </c>
      <c r="V22" s="98">
        <f t="shared" si="23"/>
        <v>20</v>
      </c>
      <c r="W22" s="98">
        <f t="shared" si="23"/>
        <v>20</v>
      </c>
      <c r="X22" s="98">
        <f t="shared" si="23"/>
        <v>20</v>
      </c>
      <c r="Y22" s="99"/>
      <c r="Z22" s="100"/>
      <c r="AA22" s="100"/>
      <c r="AB22" s="15"/>
      <c r="AC22" s="101" t="s">
        <v>173</v>
      </c>
      <c r="AD22" s="102">
        <f t="shared" ref="AD22:AE22" si="24">sum(AD14:AD21)</f>
        <v>5</v>
      </c>
      <c r="AE22" s="102">
        <f t="shared" si="24"/>
        <v>78</v>
      </c>
      <c r="AF22" s="114"/>
      <c r="AG22" s="114"/>
      <c r="AH22" s="114"/>
      <c r="AI22" s="114"/>
      <c r="AJ22" s="114"/>
      <c r="AK22" s="114"/>
      <c r="AL22" s="114"/>
      <c r="AM22" s="114"/>
      <c r="AN22" s="114"/>
      <c r="AO22" s="114"/>
      <c r="AP22" s="114"/>
      <c r="AQ22" s="114"/>
      <c r="AR22" s="114"/>
      <c r="AS22" s="114"/>
      <c r="AT22" s="114"/>
      <c r="AU22" s="114"/>
      <c r="AV22" s="114"/>
    </row>
    <row r="23" ht="14.25" customHeight="1">
      <c r="A23" s="115"/>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7"/>
      <c r="AC23" s="118"/>
      <c r="AD23" s="118"/>
      <c r="AE23" s="118"/>
      <c r="AF23" s="118"/>
      <c r="AG23" s="118"/>
      <c r="AH23" s="118"/>
      <c r="AI23" s="118"/>
      <c r="AJ23" s="118"/>
      <c r="AK23" s="118"/>
      <c r="AL23" s="118"/>
      <c r="AM23" s="118"/>
      <c r="AN23" s="118"/>
      <c r="AO23" s="118"/>
      <c r="AP23" s="118"/>
      <c r="AQ23" s="118"/>
      <c r="AR23" s="118"/>
      <c r="AS23" s="118"/>
      <c r="AT23" s="118"/>
      <c r="AU23" s="118"/>
      <c r="AV23" s="118"/>
    </row>
    <row r="24" ht="14.25" customHeight="1">
      <c r="A24" s="119"/>
      <c r="B24" s="120"/>
      <c r="C24" s="121"/>
      <c r="D24" s="122" t="s">
        <v>187</v>
      </c>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23"/>
      <c r="AC24" s="113"/>
      <c r="AD24" s="113"/>
      <c r="AE24" s="113"/>
      <c r="AF24" s="113"/>
      <c r="AG24" s="113"/>
      <c r="AH24" s="113"/>
      <c r="AI24" s="113"/>
      <c r="AJ24" s="113"/>
      <c r="AK24" s="113"/>
      <c r="AL24" s="113"/>
      <c r="AM24" s="113"/>
      <c r="AN24" s="113"/>
      <c r="AO24" s="113"/>
      <c r="AP24" s="113"/>
      <c r="AQ24" s="113"/>
      <c r="AR24" s="113"/>
      <c r="AS24" s="113"/>
      <c r="AT24" s="113"/>
      <c r="AU24" s="113"/>
      <c r="AV24" s="113"/>
    </row>
    <row r="25" ht="14.25" customHeight="1">
      <c r="A25" s="50" t="s">
        <v>18</v>
      </c>
      <c r="B25" s="51"/>
      <c r="C25" s="52"/>
      <c r="D25" s="53">
        <f>COUNTIFS('FS3'!$G:$G,"&gt;0",'FS3'!$C:$C,'EAL and Class Info'!$A25,'FS3'!$N:$N,"F",'FS3'!C:C,"offered")</f>
        <v>0</v>
      </c>
      <c r="E25" s="54">
        <f>COUNTIFS('FS3'!$G:$G,"&gt;0",'FS3'!$C:$C,'EAL and Class Info'!$A25,'FS3'!$N:$N,"M",'FS3'!C:C,"offered")</f>
        <v>0</v>
      </c>
      <c r="F25" s="55">
        <f t="shared" ref="F25:F34" si="25">D25+E25</f>
        <v>0</v>
      </c>
      <c r="G25" s="56">
        <f>COUNTIFS('FS3'!$G:$G,"&gt;0",'FS3'!$C:$C,'EAL and Class Info'!$A25,'FS3'!$Q:$Q,G$1,'FS3'!C:C,"offered")</f>
        <v>0</v>
      </c>
      <c r="H25" s="57">
        <f t="shared" ref="H25:H35" si="26">IFERROR(G25/F25,0)</f>
        <v>0</v>
      </c>
      <c r="I25" s="58">
        <f>COUNTIFS('FS3'!$G:$G,"&gt;0",'FS3'!$C:$C,'EAL and Class Info'!$A25,'FS3'!$Q:$Q,I$1,'FS3'!C:C,"offered")</f>
        <v>0</v>
      </c>
      <c r="J25" s="59">
        <f t="shared" ref="J25:J35" si="27">IFERROR(I25/F25,0)</f>
        <v>0</v>
      </c>
      <c r="K25" s="60">
        <f>COUNTIFS('FS3'!$G:$G,"&gt;0",'FS3'!$C:$C,'EAL and Class Info'!$A25,'FS3'!$Q:$Q,K$1,'FS3'!C:C,"offered")</f>
        <v>0</v>
      </c>
      <c r="L25" s="61">
        <f t="shared" ref="L25:L35" si="28">IFERROR(K25/F25,0)</f>
        <v>0</v>
      </c>
      <c r="M25" s="62">
        <f>COUNTIFS('FS3'!$G:$G,"&gt;0",'FS3'!$C:$C,'EAL and Class Info'!$A25,'FS3'!$Q:$Q,M$1,'FS3'!G:G,"offered")</f>
        <v>0</v>
      </c>
      <c r="N25" s="63">
        <f t="shared" ref="N25:N35" si="29">IFERROR(M25/F25,0)</f>
        <v>0</v>
      </c>
      <c r="O25" s="64">
        <f>COUNTIFS('FS3'!$G:$G,"&gt;0",'FS3'!$C:$C,'EAL and Class Info'!$A25,'FS3'!$Q:$Q,O$1,'FS3'!I:I,"offered")</f>
        <v>0</v>
      </c>
      <c r="P25" s="65">
        <f t="shared" ref="P25:P35" si="30">IFERROR(O25/F25,0)</f>
        <v>0</v>
      </c>
      <c r="Q25" s="54">
        <f>COUNTIFS('FS3'!$G:$G,"&gt;0",'FS3'!$C:$C,'EAL and Class Info'!$A25,'FS3'!$Q:$Q,Q$1,'FS3'!K:K,"offered")</f>
        <v>0</v>
      </c>
      <c r="R25" s="66">
        <f t="shared" ref="R25:R35" si="31">IFERROR(Q25/F25,0)</f>
        <v>0</v>
      </c>
      <c r="S25" s="67">
        <f t="shared" ref="S25:S34" si="32">F25-SUM(G25,I25,K25)</f>
        <v>0</v>
      </c>
      <c r="T25" s="68">
        <f t="shared" ref="T25:T35" si="33">IFERROR(S25/F25,0)</f>
        <v>0</v>
      </c>
      <c r="U25" s="69">
        <f>COUNTIFS('FS3'!$G:$G,"&gt;0",'FS3'!$C:$C,'EAL and Class Info'!$A25,'FS3'!$O:$O,'EAL and Class Info'!U$2,'FS3'!C:C,"offered")</f>
        <v>0</v>
      </c>
      <c r="V25" s="69">
        <f>COUNTIFS('FS3'!$G:$G,"&gt;0",'FS3'!$C:$C,'EAL and Class Info'!$A25,'FS3'!$O:$O,'EAL and Class Info'!V$2,'FS3'!C:C,"offered")</f>
        <v>0</v>
      </c>
      <c r="W25" s="69">
        <f>COUNTIFS('FS3'!$G:$G,"&gt;0",'FS3'!$C:$C,'EAL and Class Info'!$A25,'FS3'!$O:$O,'EAL and Class Info'!W$2,'FS3'!C:C,"offered")</f>
        <v>0</v>
      </c>
      <c r="X25" s="69">
        <f>COUNTIFS('FS3'!$G:$G,"&gt;0",'FS3'!$C:$C,'EAL and Class Info'!$A25,'FS3'!$O:$O,'EAL and Class Info'!X$2,'FS3'!C:C,"offered")</f>
        <v>0</v>
      </c>
      <c r="Y25" s="124" t="s">
        <v>162</v>
      </c>
      <c r="AA25" s="76"/>
      <c r="AB25" s="125"/>
      <c r="AC25" s="114"/>
      <c r="AD25" s="114"/>
      <c r="AE25" s="114"/>
      <c r="AF25" s="114"/>
      <c r="AG25" s="114"/>
      <c r="AH25" s="114"/>
      <c r="AI25" s="114"/>
      <c r="AJ25" s="114"/>
      <c r="AK25" s="114"/>
      <c r="AL25" s="114"/>
      <c r="AM25" s="114"/>
      <c r="AN25" s="114"/>
      <c r="AO25" s="114"/>
      <c r="AP25" s="114"/>
      <c r="AQ25" s="114"/>
      <c r="AR25" s="114"/>
      <c r="AS25" s="114"/>
      <c r="AT25" s="114"/>
      <c r="AU25" s="114"/>
      <c r="AV25" s="114"/>
    </row>
    <row r="26" ht="14.25" customHeight="1">
      <c r="A26" s="126" t="s">
        <v>12</v>
      </c>
      <c r="B26" s="51"/>
      <c r="C26" s="52"/>
      <c r="D26" s="53">
        <f>COUNTIFS('FS3'!$G:$G,"&gt;0",'FS3'!$C:$C,'EAL and Class Info'!$A26,'FS3'!$N:$N,"F",'FS3'!C:C,"admitted")</f>
        <v>0</v>
      </c>
      <c r="E26" s="54">
        <f>COUNTIFS('FS3'!$G:$G,"&gt;0",'FS3'!$C:$C,'EAL and Class Info'!$A26,'FS3'!$N:$N,"M",'FS3'!C:C,"admitted")</f>
        <v>0</v>
      </c>
      <c r="F26" s="55">
        <f t="shared" si="25"/>
        <v>0</v>
      </c>
      <c r="G26" s="56">
        <f>COUNTIFS('FS3'!$G:$G,"&gt;0",'FS3'!$C:$C,'EAL and Class Info'!$A26,'FS3'!$Q:$Q,G$1,'FS3'!C:C,"admitted")</f>
        <v>0</v>
      </c>
      <c r="H26" s="57">
        <f t="shared" si="26"/>
        <v>0</v>
      </c>
      <c r="I26" s="58">
        <f>COUNTIFS('FS3'!$G:$G,"&gt;0",'FS3'!$C:$C,'EAL and Class Info'!$A26,'FS3'!$Q:$Q,I$1,'FS3'!C:C,"admitted")</f>
        <v>0</v>
      </c>
      <c r="J26" s="59">
        <f t="shared" si="27"/>
        <v>0</v>
      </c>
      <c r="K26" s="60">
        <f>COUNTIFS('FS3'!$G:$G,"&gt;0",'FS3'!$C:$C,'EAL and Class Info'!$A26,'FS3'!$Q:$Q,K$1,'FS3'!C:C,"admitted")</f>
        <v>0</v>
      </c>
      <c r="L26" s="61">
        <f t="shared" si="28"/>
        <v>0</v>
      </c>
      <c r="M26" s="62">
        <f>COUNTIFS('FS3'!$G:$G,"&gt;0",'FS3'!$C:$C,'EAL and Class Info'!$A26,'FS3'!$Q:$Q,M$1,'FS3'!G:G,"admitted")</f>
        <v>0</v>
      </c>
      <c r="N26" s="63">
        <f t="shared" si="29"/>
        <v>0</v>
      </c>
      <c r="O26" s="64">
        <f>COUNTIFS('FS3'!$G:$G,"&gt;0",'FS3'!$C:$C,'EAL and Class Info'!$A26,'FS3'!$Q:$Q,O$1,'FS3'!I:I,"admitted")</f>
        <v>0</v>
      </c>
      <c r="P26" s="65">
        <f t="shared" si="30"/>
        <v>0</v>
      </c>
      <c r="Q26" s="54">
        <f>COUNTIFS('FS3'!$G:$G,"&gt;0",'FS3'!$C:$C,'EAL and Class Info'!$A26,'FS3'!$Q:$Q,Q$1,'FS3'!K:K,"admitted")</f>
        <v>0</v>
      </c>
      <c r="R26" s="66">
        <f t="shared" si="31"/>
        <v>0</v>
      </c>
      <c r="S26" s="67">
        <f t="shared" si="32"/>
        <v>0</v>
      </c>
      <c r="T26" s="68">
        <f t="shared" si="33"/>
        <v>0</v>
      </c>
      <c r="U26" s="69">
        <f>COUNTIFS('FS3'!$G:$G,"&gt;0",'FS3'!$C:$C,'EAL and Class Info'!$A26,'FS3'!$O:$O,'EAL and Class Info'!U$2,'FS3'!C:C,"admitted")</f>
        <v>0</v>
      </c>
      <c r="V26" s="69">
        <f>COUNTIFS('FS3'!$G:$G,"&gt;0",'FS3'!$C:$C,'EAL and Class Info'!$A26,'FS3'!$O:$O,'EAL and Class Info'!V$2,'FS3'!C:C,"admitted")</f>
        <v>0</v>
      </c>
      <c r="W26" s="69">
        <f>COUNTIFS('FS3'!$G:$G,"&gt;0",'FS3'!$C:$C,'EAL and Class Info'!$A26,'FS3'!$O:$O,'EAL and Class Info'!W$2,'FS3'!C:C,"admitted")</f>
        <v>0</v>
      </c>
      <c r="X26" s="69">
        <f>COUNTIFS('FS3'!$G:$G,"&gt;0",'FS3'!$C:$C,'EAL and Class Info'!$A26,'FS3'!$O:$O,'EAL and Class Info'!X$2,'FS3'!C:C,"admitted")</f>
        <v>0</v>
      </c>
      <c r="Y26" s="75"/>
      <c r="AA26" s="76"/>
      <c r="AB26" s="125">
        <f>COUNTIFS('FS3'!$G:$G,"&gt;0",'FS3'!$C:$C,$A26,'FS3'!$S:$S,"EAL Referral")+COUNTIFS('FS3'!$G:$G,"&gt;0",'FS3'!$C:$C,$A26,'FS3'!$S:$S,"F3 EAL")</f>
        <v>0</v>
      </c>
      <c r="AC26" s="127" t="s">
        <v>188</v>
      </c>
      <c r="AD26" s="114"/>
      <c r="AE26" s="114"/>
      <c r="AF26" s="114"/>
      <c r="AG26" s="114"/>
      <c r="AH26" s="114"/>
      <c r="AI26" s="114"/>
      <c r="AJ26" s="114"/>
      <c r="AK26" s="114"/>
      <c r="AL26" s="114"/>
      <c r="AM26" s="114"/>
      <c r="AN26" s="114"/>
      <c r="AO26" s="114"/>
      <c r="AP26" s="114"/>
      <c r="AQ26" s="114"/>
      <c r="AR26" s="114"/>
      <c r="AS26" s="114"/>
      <c r="AT26" s="114"/>
      <c r="AU26" s="114"/>
      <c r="AV26" s="114"/>
    </row>
    <row r="27" ht="14.25" customHeight="1">
      <c r="A27" s="78" t="s">
        <v>189</v>
      </c>
      <c r="B27" s="51" t="s">
        <v>190</v>
      </c>
      <c r="C27" s="79"/>
      <c r="D27" s="53">
        <f>COUNTIFS('FS3'!$G:$G,"&gt;0",'FS3'!$C:$C,'EAL and Class Info'!$A27,'FS3'!$N:$N,"F")</f>
        <v>11</v>
      </c>
      <c r="E27" s="54">
        <f>COUNTIFS('FS3'!$G:$G,"&gt;0",'FS3'!$C:$C,'EAL and Class Info'!$A27,'FS3'!$N:$N,"M")</f>
        <v>10</v>
      </c>
      <c r="F27" s="55">
        <f t="shared" si="25"/>
        <v>21</v>
      </c>
      <c r="G27" s="56">
        <f>COUNTIFS('FS3'!$G:$G,"&gt;0",'FS3'!$C:$C,'EAL and Class Info'!$A27,'FS3'!$Q:$Q,G$1)</f>
        <v>6</v>
      </c>
      <c r="H27" s="57">
        <f t="shared" si="26"/>
        <v>0.2857142857</v>
      </c>
      <c r="I27" s="58">
        <f>COUNTIFS('FS3'!$G:$G,"&gt;0",'FS3'!$C:$C,'EAL and Class Info'!$A27,'FS3'!$Q:$Q,I$1)</f>
        <v>2</v>
      </c>
      <c r="J27" s="59">
        <f t="shared" si="27"/>
        <v>0.09523809524</v>
      </c>
      <c r="K27" s="60">
        <f>COUNTIFS('FS3'!$G:$G,"&gt;0",'FS3'!$C:$C,'EAL and Class Info'!$A27,'FS3'!$Q:$Q,K$1)</f>
        <v>2</v>
      </c>
      <c r="L27" s="61">
        <f t="shared" si="28"/>
        <v>0.09523809524</v>
      </c>
      <c r="M27" s="62">
        <f>COUNTIFS('FS3'!$G:$G,"&gt;0",'FS3'!$C:$C,'EAL and Class Info'!$A27,'FS3'!$Q:$Q,M$1)</f>
        <v>2</v>
      </c>
      <c r="N27" s="63">
        <f t="shared" si="29"/>
        <v>0.09523809524</v>
      </c>
      <c r="O27" s="64">
        <f>COUNTIFS('FS3'!$G:$G,"&gt;0",'FS3'!$C:$C,'EAL and Class Info'!$A27,'FS3'!$Q:$Q,O$1)</f>
        <v>1</v>
      </c>
      <c r="P27" s="65">
        <f t="shared" si="30"/>
        <v>0.04761904762</v>
      </c>
      <c r="Q27" s="54">
        <f>COUNTIFS('FS3'!$G:$G,"&gt;0",'FS3'!$C:$C,'EAL and Class Info'!$A27,'FS3'!$Q:$Q,Q$1)</f>
        <v>1</v>
      </c>
      <c r="R27" s="66">
        <f t="shared" si="31"/>
        <v>0.04761904762</v>
      </c>
      <c r="S27" s="67">
        <f t="shared" si="32"/>
        <v>11</v>
      </c>
      <c r="T27" s="68">
        <f t="shared" si="33"/>
        <v>0.5238095238</v>
      </c>
      <c r="U27" s="69">
        <f>COUNTIFS('FS3'!$G:$G,"&gt;0",'FS3'!$C:$C,'EAL and Class Info'!$A27,'FS3'!$O:$O,'EAL and Class Info'!U$2)</f>
        <v>5</v>
      </c>
      <c r="V27" s="69">
        <f>COUNTIFS('FS3'!$G:$G,"&gt;0",'FS3'!$C:$C,'EAL and Class Info'!$A27,'FS3'!$O:$O,'EAL and Class Info'!V$2)</f>
        <v>5</v>
      </c>
      <c r="W27" s="69">
        <f>COUNTIFS('FS3'!$G:$G,"&gt;0",'FS3'!$C:$C,'EAL and Class Info'!$A27,'FS3'!$O:$O,'EAL and Class Info'!W$2)</f>
        <v>6</v>
      </c>
      <c r="X27" s="69">
        <f>COUNTIFS('FS3'!$G:$G,"&gt;0",'FS3'!$C:$C,'EAL and Class Info'!$A27,'FS3'!$O:$O,'EAL and Class Info'!X$2)</f>
        <v>5</v>
      </c>
      <c r="Y27" s="75"/>
      <c r="AA27" s="76"/>
      <c r="AB27" s="125">
        <f>COUNTIFS('FS3'!$G:$G,"&gt;0",'FS3'!$C:$C,$A27,'FS3'!$S:$S,"EAL Referral")+COUNTIFS('FS3'!$G:$G,"&gt;0",'FS3'!$C:$C,$A27,'FS3'!$S:$S,"F3 EAL")</f>
        <v>9</v>
      </c>
      <c r="AC27" s="114">
        <f>COUNTIFS('FS3'!$G:$G,"&gt;0",'FS3'!$C:$C,$A27,'FS3'!$S:$S,"F3 Obs")</f>
        <v>0</v>
      </c>
      <c r="AD27" s="114"/>
      <c r="AE27" s="114"/>
      <c r="AF27" s="114"/>
      <c r="AG27" s="114"/>
      <c r="AH27" s="114"/>
      <c r="AI27" s="114"/>
      <c r="AJ27" s="114"/>
      <c r="AK27" s="114"/>
      <c r="AL27" s="114"/>
      <c r="AM27" s="114"/>
      <c r="AN27" s="114"/>
      <c r="AO27" s="114"/>
      <c r="AP27" s="114"/>
      <c r="AQ27" s="114"/>
      <c r="AR27" s="114"/>
      <c r="AS27" s="114"/>
      <c r="AT27" s="114"/>
      <c r="AU27" s="114"/>
      <c r="AV27" s="114"/>
    </row>
    <row r="28" ht="14.25" customHeight="1">
      <c r="A28" s="78" t="s">
        <v>191</v>
      </c>
      <c r="B28" s="51" t="s">
        <v>192</v>
      </c>
      <c r="C28" s="79"/>
      <c r="D28" s="53">
        <f>COUNTIFS('FS3'!$G:$G,"&gt;0",'FS3'!$C:$C,'EAL and Class Info'!$A28,'FS3'!$N:$N,"F")</f>
        <v>10</v>
      </c>
      <c r="E28" s="54">
        <f>COUNTIFS('FS3'!$G:$G,"&gt;0",'FS3'!$C:$C,'EAL and Class Info'!$A28,'FS3'!$N:$N,"M")</f>
        <v>9</v>
      </c>
      <c r="F28" s="55">
        <f t="shared" si="25"/>
        <v>19</v>
      </c>
      <c r="G28" s="56">
        <f>COUNTIFS('FS3'!$G:$G,"&gt;0",'FS3'!$C:$C,'EAL and Class Info'!$A28,'FS3'!$Q:$Q,G$1)</f>
        <v>7</v>
      </c>
      <c r="H28" s="57">
        <f t="shared" si="26"/>
        <v>0.3684210526</v>
      </c>
      <c r="I28" s="58">
        <f>COUNTIFS('FS3'!$G:$G,"&gt;0",'FS3'!$C:$C,'EAL and Class Info'!$A28,'FS3'!$Q:$Q,I$1)</f>
        <v>2</v>
      </c>
      <c r="J28" s="59">
        <f t="shared" si="27"/>
        <v>0.1052631579</v>
      </c>
      <c r="K28" s="60">
        <f>COUNTIFS('FS3'!$G:$G,"&gt;0",'FS3'!$C:$C,'EAL and Class Info'!$A28,'FS3'!$Q:$Q,K$1)</f>
        <v>3</v>
      </c>
      <c r="L28" s="61">
        <f t="shared" si="28"/>
        <v>0.1578947368</v>
      </c>
      <c r="M28" s="62">
        <f>COUNTIFS('FS3'!$G:$G,"&gt;0",'FS3'!$C:$C,'EAL and Class Info'!$A28,'FS3'!$Q:$Q,M$1)</f>
        <v>0</v>
      </c>
      <c r="N28" s="63">
        <f t="shared" si="29"/>
        <v>0</v>
      </c>
      <c r="O28" s="64">
        <f>COUNTIFS('FS3'!$G:$G,"&gt;0",'FS3'!$C:$C,'EAL and Class Info'!$A28,'FS3'!$Q:$Q,O$1)</f>
        <v>0</v>
      </c>
      <c r="P28" s="65">
        <f t="shared" si="30"/>
        <v>0</v>
      </c>
      <c r="Q28" s="54">
        <f>COUNTIFS('FS3'!$G:$G,"&gt;0",'FS3'!$C:$C,'EAL and Class Info'!$A28,'FS3'!$Q:$Q,Q$1)</f>
        <v>0</v>
      </c>
      <c r="R28" s="66">
        <f t="shared" si="31"/>
        <v>0</v>
      </c>
      <c r="S28" s="67">
        <f t="shared" si="32"/>
        <v>7</v>
      </c>
      <c r="T28" s="68">
        <f t="shared" si="33"/>
        <v>0.3684210526</v>
      </c>
      <c r="U28" s="69">
        <f>COUNTIFS('FS3'!$G:$G,"&gt;0",'FS3'!$C:$C,'EAL and Class Info'!$A28,'FS3'!$O:$O,'EAL and Class Info'!U$2)</f>
        <v>2</v>
      </c>
      <c r="V28" s="69">
        <f>COUNTIFS('FS3'!$G:$G,"&gt;0",'FS3'!$C:$C,'EAL and Class Info'!$A28,'FS3'!$O:$O,'EAL and Class Info'!V$2)</f>
        <v>6</v>
      </c>
      <c r="W28" s="69">
        <f>COUNTIFS('FS3'!$G:$G,"&gt;0",'FS3'!$C:$C,'EAL and Class Info'!$A28,'FS3'!$O:$O,'EAL and Class Info'!W$2)</f>
        <v>4</v>
      </c>
      <c r="X28" s="69">
        <f>COUNTIFS('FS3'!$G:$G,"&gt;0",'FS3'!$C:$C,'EAL and Class Info'!$A28,'FS3'!$O:$O,'EAL and Class Info'!X$2)</f>
        <v>7</v>
      </c>
      <c r="Y28" s="75"/>
      <c r="AA28" s="76"/>
      <c r="AB28" s="125">
        <f>COUNTIFS('FS3'!$G:$G,"&gt;0",'FS3'!$C:$C,$A28,'FS3'!$S:$S,"EAL Referral")+COUNTIFS('FS3'!$G:$G,"&gt;0",'FS3'!$C:$C,$A28,'FS3'!$S:$S,"F3 EAL")</f>
        <v>5</v>
      </c>
      <c r="AC28" s="114">
        <f>COUNTIFS('FS3'!$G:$G,"&gt;0",'FS3'!$C:$C,$A28,'FS3'!$S:$S,"F3 Obs")</f>
        <v>0</v>
      </c>
      <c r="AD28" s="114"/>
      <c r="AE28" s="114"/>
      <c r="AF28" s="114"/>
      <c r="AG28" s="114"/>
      <c r="AH28" s="114"/>
      <c r="AI28" s="114"/>
      <c r="AJ28" s="114"/>
      <c r="AK28" s="114"/>
      <c r="AL28" s="114"/>
      <c r="AM28" s="114"/>
      <c r="AN28" s="114"/>
      <c r="AO28" s="114"/>
      <c r="AP28" s="114"/>
      <c r="AQ28" s="114"/>
      <c r="AR28" s="114"/>
      <c r="AS28" s="114"/>
      <c r="AT28" s="114"/>
      <c r="AU28" s="114"/>
      <c r="AV28" s="114"/>
    </row>
    <row r="29" ht="14.25" customHeight="1">
      <c r="A29" s="78" t="s">
        <v>193</v>
      </c>
      <c r="B29" s="51" t="s">
        <v>194</v>
      </c>
      <c r="C29" s="79"/>
      <c r="D29" s="53">
        <f>COUNTIFS('FS3'!$G:$G,"&gt;0",'FS3'!$C:$C,'EAL and Class Info'!$A29,'FS3'!$N:$N,"F")</f>
        <v>9</v>
      </c>
      <c r="E29" s="54">
        <f>COUNTIFS('FS3'!$G:$G,"&gt;0",'FS3'!$C:$C,'EAL and Class Info'!$A29,'FS3'!$N:$N,"M")</f>
        <v>10</v>
      </c>
      <c r="F29" s="55">
        <f t="shared" si="25"/>
        <v>19</v>
      </c>
      <c r="G29" s="56">
        <f>COUNTIFS('FS3'!$G:$G,"&gt;0",'FS3'!$C:$C,'EAL and Class Info'!$A29,'FS3'!$Q:$Q,G$1)</f>
        <v>7</v>
      </c>
      <c r="H29" s="57">
        <f t="shared" si="26"/>
        <v>0.3684210526</v>
      </c>
      <c r="I29" s="58">
        <f>COUNTIFS('FS3'!$G:$G,"&gt;0",'FS3'!$C:$C,'EAL and Class Info'!$A29,'FS3'!$Q:$Q,I$1)</f>
        <v>3</v>
      </c>
      <c r="J29" s="59">
        <f t="shared" si="27"/>
        <v>0.1578947368</v>
      </c>
      <c r="K29" s="60">
        <f>COUNTIFS('FS3'!$G:$G,"&gt;0",'FS3'!$C:$C,'EAL and Class Info'!$A29,'FS3'!$Q:$Q,K$1)</f>
        <v>3</v>
      </c>
      <c r="L29" s="61">
        <f t="shared" si="28"/>
        <v>0.1578947368</v>
      </c>
      <c r="M29" s="62">
        <f>COUNTIFS('FS3'!$G:$G,"&gt;0",'FS3'!$C:$C,'EAL and Class Info'!$A29,'FS3'!$Q:$Q,M$1)</f>
        <v>1</v>
      </c>
      <c r="N29" s="63">
        <f t="shared" si="29"/>
        <v>0.05263157895</v>
      </c>
      <c r="O29" s="64">
        <f>COUNTIFS('FS3'!$G:$G,"&gt;0",'FS3'!$C:$C,'EAL and Class Info'!$A29,'FS3'!$Q:$Q,O$1)</f>
        <v>0</v>
      </c>
      <c r="P29" s="65">
        <f t="shared" si="30"/>
        <v>0</v>
      </c>
      <c r="Q29" s="54">
        <f>COUNTIFS('FS3'!$G:$G,"&gt;0",'FS3'!$C:$C,'EAL and Class Info'!$A29,'FS3'!$Q:$Q,Q$1)</f>
        <v>0</v>
      </c>
      <c r="R29" s="66">
        <f t="shared" si="31"/>
        <v>0</v>
      </c>
      <c r="S29" s="67">
        <f t="shared" si="32"/>
        <v>6</v>
      </c>
      <c r="T29" s="68">
        <f t="shared" si="33"/>
        <v>0.3157894737</v>
      </c>
      <c r="U29" s="69">
        <f>COUNTIFS('FS3'!$G:$G,"&gt;0",'FS3'!$C:$C,'EAL and Class Info'!$A29,'FS3'!$O:$O,'EAL and Class Info'!U$2)</f>
        <v>5</v>
      </c>
      <c r="V29" s="69">
        <f>COUNTIFS('FS3'!$G:$G,"&gt;0",'FS3'!$C:$C,'EAL and Class Info'!$A29,'FS3'!$O:$O,'EAL and Class Info'!V$2)</f>
        <v>3</v>
      </c>
      <c r="W29" s="69">
        <f>COUNTIFS('FS3'!$G:$G,"&gt;0",'FS3'!$C:$C,'EAL and Class Info'!$A29,'FS3'!$O:$O,'EAL and Class Info'!W$2)</f>
        <v>7</v>
      </c>
      <c r="X29" s="69">
        <f>COUNTIFS('FS3'!$G:$G,"&gt;0",'FS3'!$C:$C,'EAL and Class Info'!$A29,'FS3'!$O:$O,'EAL and Class Info'!X$2)</f>
        <v>4</v>
      </c>
      <c r="Y29" s="75"/>
      <c r="AA29" s="76"/>
      <c r="AB29" s="125">
        <f>COUNTIFS('FS3'!$G:$G,"&gt;0",'FS3'!$C:$C,$A29,'FS3'!$S:$S,"EAL Referral")+COUNTIFS('FS3'!$G:$G,"&gt;0",'FS3'!$C:$C,$A29,'FS3'!$S:$S,"F3 EAL")</f>
        <v>6</v>
      </c>
      <c r="AC29" s="114">
        <f>COUNTIFS('FS3'!$G:$G,"&gt;0",'FS3'!$C:$C,$A29,'FS3'!$S:$S,"F3 Obs")</f>
        <v>0</v>
      </c>
      <c r="AD29" s="114"/>
      <c r="AE29" s="114"/>
      <c r="AF29" s="114"/>
      <c r="AG29" s="114"/>
      <c r="AH29" s="114"/>
      <c r="AI29" s="114"/>
      <c r="AJ29" s="114"/>
      <c r="AK29" s="114"/>
      <c r="AL29" s="114"/>
      <c r="AM29" s="114"/>
      <c r="AN29" s="114"/>
      <c r="AO29" s="114"/>
      <c r="AP29" s="114"/>
      <c r="AQ29" s="114"/>
      <c r="AR29" s="114"/>
      <c r="AS29" s="114"/>
      <c r="AT29" s="114"/>
      <c r="AU29" s="114"/>
      <c r="AV29" s="114"/>
    </row>
    <row r="30" ht="14.25" customHeight="1">
      <c r="A30" s="78" t="s">
        <v>195</v>
      </c>
      <c r="B30" s="51" t="s">
        <v>196</v>
      </c>
      <c r="C30" s="79"/>
      <c r="D30" s="53">
        <f>COUNTIFS('FS3'!$G:$G,"&gt;0",'FS3'!$C:$C,'EAL and Class Info'!$A30,'FS3'!$N:$N,"F")</f>
        <v>10</v>
      </c>
      <c r="E30" s="54">
        <f>COUNTIFS('FS3'!$G:$G,"&gt;0",'FS3'!$C:$C,'EAL and Class Info'!$A30,'FS3'!$N:$N,"M")</f>
        <v>9</v>
      </c>
      <c r="F30" s="55">
        <f t="shared" si="25"/>
        <v>19</v>
      </c>
      <c r="G30" s="56">
        <f>COUNTIFS('FS3'!$G:$G,"&gt;0",'FS3'!$C:$C,'EAL and Class Info'!$A30,'FS3'!$Q:$Q,G$1)</f>
        <v>6</v>
      </c>
      <c r="H30" s="57">
        <f t="shared" si="26"/>
        <v>0.3157894737</v>
      </c>
      <c r="I30" s="58">
        <f>COUNTIFS('FS3'!$G:$G,"&gt;0",'FS3'!$C:$C,'EAL and Class Info'!$A30,'FS3'!$Q:$Q,I$1)</f>
        <v>3</v>
      </c>
      <c r="J30" s="59">
        <f t="shared" si="27"/>
        <v>0.1578947368</v>
      </c>
      <c r="K30" s="60">
        <f>COUNTIFS('FS3'!$G:$G,"&gt;0",'FS3'!$C:$C,'EAL and Class Info'!$A30,'FS3'!$Q:$Q,K$1)</f>
        <v>2</v>
      </c>
      <c r="L30" s="61">
        <f t="shared" si="28"/>
        <v>0.1052631579</v>
      </c>
      <c r="M30" s="62">
        <f>COUNTIFS('FS3'!$G:$G,"&gt;0",'FS3'!$C:$C,'EAL and Class Info'!$A30,'FS3'!$Q:$Q,M$1)</f>
        <v>0</v>
      </c>
      <c r="N30" s="63">
        <f t="shared" si="29"/>
        <v>0</v>
      </c>
      <c r="O30" s="64">
        <f>COUNTIFS('FS3'!$G:$G,"&gt;0",'FS3'!$C:$C,'EAL and Class Info'!$A30,'FS3'!$Q:$Q,O$1)</f>
        <v>3</v>
      </c>
      <c r="P30" s="65">
        <f t="shared" si="30"/>
        <v>0.1578947368</v>
      </c>
      <c r="Q30" s="54">
        <f>COUNTIFS('FS3'!$G:$G,"&gt;0",'FS3'!$C:$C,'EAL and Class Info'!$A30,'FS3'!$Q:$Q,Q$1)</f>
        <v>0</v>
      </c>
      <c r="R30" s="66">
        <f t="shared" si="31"/>
        <v>0</v>
      </c>
      <c r="S30" s="67">
        <f t="shared" si="32"/>
        <v>8</v>
      </c>
      <c r="T30" s="68">
        <f t="shared" si="33"/>
        <v>0.4210526316</v>
      </c>
      <c r="U30" s="69">
        <f>COUNTIFS('FS3'!$G:$G,"&gt;0",'FS3'!$C:$C,'EAL and Class Info'!$A30,'FS3'!$O:$O,'EAL and Class Info'!U$2)</f>
        <v>5</v>
      </c>
      <c r="V30" s="69">
        <f>COUNTIFS('FS3'!$G:$G,"&gt;0",'FS3'!$C:$C,'EAL and Class Info'!$A30,'FS3'!$O:$O,'EAL and Class Info'!V$2)</f>
        <v>4</v>
      </c>
      <c r="W30" s="69">
        <f>COUNTIFS('FS3'!$G:$G,"&gt;0",'FS3'!$C:$C,'EAL and Class Info'!$A30,'FS3'!$O:$O,'EAL and Class Info'!W$2)</f>
        <v>7</v>
      </c>
      <c r="X30" s="69">
        <f>COUNTIFS('FS3'!$G:$G,"&gt;0",'FS3'!$C:$C,'EAL and Class Info'!$A30,'FS3'!$O:$O,'EAL and Class Info'!X$2)</f>
        <v>3</v>
      </c>
      <c r="Y30" s="75"/>
      <c r="AA30" s="76"/>
      <c r="AB30" s="125">
        <f>COUNTIFS('FS3'!$G:$G,"&gt;0",'FS3'!$C:$C,$A30,'FS3'!$S:$S,"EAL Referral")+COUNTIFS('FS3'!$G:$G,"&gt;0",'FS3'!$C:$C,$A30,'FS3'!$S:$S,"F3 EAL")</f>
        <v>6</v>
      </c>
      <c r="AC30" s="114">
        <f>COUNTIFS('FS3'!$G:$G,"&gt;0",'FS3'!$C:$C,$A30,'FS3'!$S:$S,"F3 Obs")</f>
        <v>0</v>
      </c>
      <c r="AD30" s="114"/>
      <c r="AE30" s="114"/>
      <c r="AF30" s="114"/>
      <c r="AG30" s="114"/>
      <c r="AH30" s="114"/>
      <c r="AI30" s="114"/>
      <c r="AJ30" s="114"/>
      <c r="AK30" s="114"/>
      <c r="AL30" s="114"/>
      <c r="AM30" s="114"/>
      <c r="AN30" s="114"/>
      <c r="AO30" s="114"/>
      <c r="AP30" s="114"/>
      <c r="AQ30" s="114"/>
      <c r="AR30" s="114"/>
      <c r="AS30" s="114"/>
      <c r="AT30" s="114"/>
      <c r="AU30" s="114"/>
      <c r="AV30" s="114"/>
    </row>
    <row r="31" ht="14.25" customHeight="1">
      <c r="A31" s="78" t="s">
        <v>197</v>
      </c>
      <c r="B31" s="51" t="s">
        <v>198</v>
      </c>
      <c r="C31" s="79"/>
      <c r="D31" s="53">
        <f>COUNTIFS('FS3'!$G:$G,"&gt;0",'FS3'!$C:$C,'EAL and Class Info'!$A31,'FS3'!$N:$N,"F")</f>
        <v>10</v>
      </c>
      <c r="E31" s="54">
        <f>COUNTIFS('FS3'!$G:$G,"&gt;0",'FS3'!$C:$C,'EAL and Class Info'!$A31,'FS3'!$N:$N,"M")</f>
        <v>9</v>
      </c>
      <c r="F31" s="55">
        <f t="shared" si="25"/>
        <v>19</v>
      </c>
      <c r="G31" s="56">
        <f>COUNTIFS('FS3'!$G:$G,"&gt;0",'FS3'!$C:$C,'EAL and Class Info'!$A31,'FS3'!$Q:$Q,G$1)</f>
        <v>7</v>
      </c>
      <c r="H31" s="57">
        <f t="shared" si="26"/>
        <v>0.3684210526</v>
      </c>
      <c r="I31" s="58">
        <f>COUNTIFS('FS3'!$G:$G,"&gt;0",'FS3'!$C:$C,'EAL and Class Info'!$A31,'FS3'!$Q:$Q,I$1)</f>
        <v>3</v>
      </c>
      <c r="J31" s="59">
        <f t="shared" si="27"/>
        <v>0.1578947368</v>
      </c>
      <c r="K31" s="60">
        <f>COUNTIFS('FS3'!$G:$G,"&gt;0",'FS3'!$C:$C,'EAL and Class Info'!$A31,'FS3'!$Q:$Q,K$1)</f>
        <v>0</v>
      </c>
      <c r="L31" s="61">
        <f t="shared" si="28"/>
        <v>0</v>
      </c>
      <c r="M31" s="62">
        <f>COUNTIFS('FS3'!$G:$G,"&gt;0",'FS3'!$C:$C,'EAL and Class Info'!$A31,'FS3'!$Q:$Q,M$1)</f>
        <v>0</v>
      </c>
      <c r="N31" s="63">
        <f t="shared" si="29"/>
        <v>0</v>
      </c>
      <c r="O31" s="64">
        <f>COUNTIFS('FS3'!$G:$G,"&gt;0",'FS3'!$C:$C,'EAL and Class Info'!$A31,'FS3'!$Q:$Q,O$1)</f>
        <v>0</v>
      </c>
      <c r="P31" s="65">
        <f t="shared" si="30"/>
        <v>0</v>
      </c>
      <c r="Q31" s="54">
        <f>COUNTIFS('FS3'!$G:$G,"&gt;0",'FS3'!$C:$C,'EAL and Class Info'!$A31,'FS3'!$Q:$Q,Q$1)</f>
        <v>1</v>
      </c>
      <c r="R31" s="66">
        <f t="shared" si="31"/>
        <v>0.05263157895</v>
      </c>
      <c r="S31" s="67">
        <f t="shared" si="32"/>
        <v>9</v>
      </c>
      <c r="T31" s="68">
        <f t="shared" si="33"/>
        <v>0.4736842105</v>
      </c>
      <c r="U31" s="69">
        <f>COUNTIFS('FS3'!$G:$G,"&gt;0",'FS3'!$C:$C,'EAL and Class Info'!$A31,'FS3'!$O:$O,'EAL and Class Info'!U$2)</f>
        <v>5</v>
      </c>
      <c r="V31" s="69">
        <f>COUNTIFS('FS3'!$G:$G,"&gt;0",'FS3'!$C:$C,'EAL and Class Info'!$A31,'FS3'!$O:$O,'EAL and Class Info'!V$2)</f>
        <v>4</v>
      </c>
      <c r="W31" s="69">
        <f>COUNTIFS('FS3'!$G:$G,"&gt;0",'FS3'!$C:$C,'EAL and Class Info'!$A31,'FS3'!$O:$O,'EAL and Class Info'!W$2)</f>
        <v>4</v>
      </c>
      <c r="X31" s="69">
        <f>COUNTIFS('FS3'!$G:$G,"&gt;0",'FS3'!$C:$C,'EAL and Class Info'!$A31,'FS3'!$O:$O,'EAL and Class Info'!X$2)</f>
        <v>6</v>
      </c>
      <c r="Y31" s="75"/>
      <c r="AA31" s="76"/>
      <c r="AB31" s="125">
        <f>COUNTIFS('FS3'!$G:$G,"&gt;0",'FS3'!$C:$C,$A31,'FS3'!$S:$S,"EAL Referral")+COUNTIFS('FS3'!$G:$G,"&gt;0",'FS3'!$C:$C,$A31,'FS3'!$S:$S,"F3 EAL")</f>
        <v>7</v>
      </c>
      <c r="AC31" s="114">
        <f>COUNTIFS('FS3'!$G:$G,"&gt;0",'FS3'!$C:$C,$A31,'FS3'!$S:$S,"F3 Obs")</f>
        <v>0</v>
      </c>
      <c r="AD31" s="114"/>
      <c r="AE31" s="114"/>
      <c r="AF31" s="114"/>
      <c r="AG31" s="114"/>
      <c r="AH31" s="114"/>
      <c r="AI31" s="114"/>
      <c r="AJ31" s="114"/>
      <c r="AK31" s="114"/>
      <c r="AL31" s="114"/>
      <c r="AM31" s="114"/>
      <c r="AN31" s="114"/>
      <c r="AO31" s="114"/>
      <c r="AP31" s="114"/>
      <c r="AQ31" s="114"/>
      <c r="AR31" s="114"/>
      <c r="AS31" s="114"/>
      <c r="AT31" s="114"/>
      <c r="AU31" s="114"/>
      <c r="AV31" s="114"/>
    </row>
    <row r="32" ht="14.25" customHeight="1">
      <c r="A32" s="78" t="s">
        <v>199</v>
      </c>
      <c r="B32" s="51" t="s">
        <v>200</v>
      </c>
      <c r="C32" s="79"/>
      <c r="D32" s="53">
        <f>COUNTIFS('FS3'!$G:$G,"&gt;0",'FS3'!$C:$C,'EAL and Class Info'!$A32,'FS3'!$N:$N,"F")</f>
        <v>10</v>
      </c>
      <c r="E32" s="54">
        <f>COUNTIFS('FS3'!$G:$G,"&gt;0",'FS3'!$C:$C,'EAL and Class Info'!$A32,'FS3'!$N:$N,"M")</f>
        <v>9</v>
      </c>
      <c r="F32" s="55">
        <f t="shared" si="25"/>
        <v>19</v>
      </c>
      <c r="G32" s="56">
        <f>COUNTIFS('FS3'!$G:$G,"&gt;0",'FS3'!$C:$C,'EAL and Class Info'!$A32,'FS3'!$Q:$Q,G$1)</f>
        <v>10</v>
      </c>
      <c r="H32" s="57">
        <f t="shared" si="26"/>
        <v>0.5263157895</v>
      </c>
      <c r="I32" s="58">
        <f>COUNTIFS('FS3'!$G:$G,"&gt;0",'FS3'!$C:$C,'EAL and Class Info'!$A32,'FS3'!$Q:$Q,I$1)</f>
        <v>2</v>
      </c>
      <c r="J32" s="59">
        <f t="shared" si="27"/>
        <v>0.1052631579</v>
      </c>
      <c r="K32" s="60">
        <f>COUNTIFS('FS3'!$G:$G,"&gt;0",'FS3'!$C:$C,'EAL and Class Info'!$A32,'FS3'!$Q:$Q,K$1)</f>
        <v>0</v>
      </c>
      <c r="L32" s="61">
        <f t="shared" si="28"/>
        <v>0</v>
      </c>
      <c r="M32" s="62">
        <f>COUNTIFS('FS3'!$G:$G,"&gt;0",'FS3'!$C:$C,'EAL and Class Info'!$A32,'FS3'!$Q:$Q,M$1)</f>
        <v>3</v>
      </c>
      <c r="N32" s="63">
        <f t="shared" si="29"/>
        <v>0.1578947368</v>
      </c>
      <c r="O32" s="64">
        <f>COUNTIFS('FS3'!$G:$G,"&gt;0",'FS3'!$C:$C,'EAL and Class Info'!$A32,'FS3'!$Q:$Q,O$1)</f>
        <v>0</v>
      </c>
      <c r="P32" s="65">
        <f t="shared" si="30"/>
        <v>0</v>
      </c>
      <c r="Q32" s="54">
        <f>COUNTIFS('FS3'!$G:$G,"&gt;0",'FS3'!$C:$C,'EAL and Class Info'!$A32,'FS3'!$Q:$Q,Q$1)</f>
        <v>0</v>
      </c>
      <c r="R32" s="66">
        <f t="shared" si="31"/>
        <v>0</v>
      </c>
      <c r="S32" s="67">
        <f t="shared" si="32"/>
        <v>7</v>
      </c>
      <c r="T32" s="68">
        <f t="shared" si="33"/>
        <v>0.3684210526</v>
      </c>
      <c r="U32" s="69">
        <f>COUNTIFS('FS3'!$G:$G,"&gt;0",'FS3'!$C:$C,'EAL and Class Info'!$A32,'FS3'!$O:$O,'EAL and Class Info'!U$2)</f>
        <v>5</v>
      </c>
      <c r="V32" s="69">
        <f>COUNTIFS('FS3'!$G:$G,"&gt;0",'FS3'!$C:$C,'EAL and Class Info'!$A32,'FS3'!$O:$O,'EAL and Class Info'!V$2)</f>
        <v>5</v>
      </c>
      <c r="W32" s="69">
        <f>COUNTIFS('FS3'!$G:$G,"&gt;0",'FS3'!$C:$C,'EAL and Class Info'!$A32,'FS3'!$O:$O,'EAL and Class Info'!W$2)</f>
        <v>5</v>
      </c>
      <c r="X32" s="69">
        <f>COUNTIFS('FS3'!$G:$G,"&gt;0",'FS3'!$C:$C,'EAL and Class Info'!$A32,'FS3'!$O:$O,'EAL and Class Info'!X$2)</f>
        <v>4</v>
      </c>
      <c r="Y32" s="75"/>
      <c r="AA32" s="76"/>
      <c r="AB32" s="125">
        <f>COUNTIFS('FS3'!$G:$G,"&gt;0",'FS3'!$C:$C,$A32,'FS3'!$S:$S,"EAL Referral")+COUNTIFS('FS3'!$G:$G,"&gt;0",'FS3'!$C:$C,$A32,'FS3'!$S:$S,"F3 EAL")</f>
        <v>8</v>
      </c>
      <c r="AC32" s="114">
        <f>COUNTIFS('FS3'!$G:$G,"&gt;0",'FS3'!$C:$C,$A32,'FS3'!$S:$S,"F3 Obs")</f>
        <v>0</v>
      </c>
      <c r="AD32" s="114"/>
      <c r="AE32" s="114"/>
      <c r="AF32" s="114"/>
      <c r="AG32" s="114"/>
      <c r="AH32" s="114"/>
      <c r="AI32" s="114"/>
      <c r="AJ32" s="114"/>
      <c r="AK32" s="114"/>
      <c r="AL32" s="114"/>
      <c r="AM32" s="114"/>
      <c r="AN32" s="114"/>
      <c r="AO32" s="114"/>
      <c r="AP32" s="114"/>
      <c r="AQ32" s="114"/>
      <c r="AR32" s="114"/>
      <c r="AS32" s="114"/>
      <c r="AT32" s="114"/>
      <c r="AU32" s="114"/>
      <c r="AV32" s="114"/>
    </row>
    <row r="33" ht="14.25" hidden="1" customHeight="1">
      <c r="A33" s="50" t="s">
        <v>201</v>
      </c>
      <c r="B33" s="128"/>
      <c r="C33" s="53"/>
      <c r="D33" s="53">
        <f>COUNTIFS('Year 1'!$G:$G,"&gt;0",'Year 1'!$C:$C,'EAL and Class Info'!$A33,'Year 1'!$M:$M,"F")</f>
        <v>0</v>
      </c>
      <c r="E33" s="54">
        <f>COUNTIFS('Year 1'!$G:$G,"&gt;0",'Year 1'!$C:$C,'EAL and Class Info'!$A33,'Year 1'!$M:$M,"M")</f>
        <v>0</v>
      </c>
      <c r="F33" s="55">
        <f t="shared" si="25"/>
        <v>0</v>
      </c>
      <c r="G33" s="56">
        <f>COUNTIFS('Year 1'!$G:$G,"&gt;0",'Year 1'!$C:$C,'EAL and Class Info'!$A33,'Year 1'!$P:$P,$G$1)</f>
        <v>0</v>
      </c>
      <c r="H33" s="57">
        <f t="shared" si="26"/>
        <v>0</v>
      </c>
      <c r="I33" s="58">
        <f>COUNTIFS('Year 1'!$G:$G,"&gt;0",'Year 1'!$C:$C,'EAL and Class Info'!$A33,'Year 1'!$P:$P,$I$1)</f>
        <v>0</v>
      </c>
      <c r="J33" s="59">
        <f t="shared" si="27"/>
        <v>0</v>
      </c>
      <c r="K33" s="60">
        <f>COUNTIFS('Year 1'!$G:$G,"&gt;0",'Year 1'!$C:$C,'EAL and Class Info'!$A33,'Year 1'!$P:$P,$K$1)</f>
        <v>0</v>
      </c>
      <c r="L33" s="61">
        <f t="shared" si="28"/>
        <v>0</v>
      </c>
      <c r="M33" s="62">
        <f>COUNTIFS('Year 1'!$G:$G,"&gt;0",'Year 1'!$C:$C,'EAL and Class Info'!$A33,'Year 1'!$P:$P,$K$1)</f>
        <v>0</v>
      </c>
      <c r="N33" s="63">
        <f t="shared" si="29"/>
        <v>0</v>
      </c>
      <c r="O33" s="64">
        <f>COUNTIFS('Year 1'!$G:$G,"&gt;0",'Year 1'!$C:$C,'EAL and Class Info'!$A33,'Year 1'!$P:$P,$K$1)</f>
        <v>0</v>
      </c>
      <c r="P33" s="65">
        <f t="shared" si="30"/>
        <v>0</v>
      </c>
      <c r="Q33" s="54">
        <f>COUNTIFS('Year 1'!$G:$G,"&gt;0",'Year 1'!$C:$C,'EAL and Class Info'!$A33,'Year 1'!$P:$P,$K$1)</f>
        <v>0</v>
      </c>
      <c r="R33" s="66">
        <f t="shared" si="31"/>
        <v>0</v>
      </c>
      <c r="S33" s="67">
        <f t="shared" si="32"/>
        <v>0</v>
      </c>
      <c r="T33" s="68">
        <f t="shared" si="33"/>
        <v>0</v>
      </c>
      <c r="U33" s="69">
        <f>COUNTIFS('Year 1'!$G:$G,"&gt;0",'Year 1'!$C:$C,'EAL and Class Info'!$A33,'Year 1'!$N:$N,'EAL and Class Info'!U$2)</f>
        <v>0</v>
      </c>
      <c r="V33" s="69">
        <f>COUNTIFS('Year 1'!$G:$G,"&gt;0",'Year 1'!$C:$C,'EAL and Class Info'!$A33,'Year 1'!$N:$N,'EAL and Class Info'!V$2)</f>
        <v>0</v>
      </c>
      <c r="W33" s="69">
        <f>COUNTIFS('Year 1'!$G:$G,"&gt;0",'Year 1'!$C:$C,'EAL and Class Info'!$A33,'Year 1'!$N:$N,'EAL and Class Info'!W$2)</f>
        <v>0</v>
      </c>
      <c r="X33" s="69">
        <f>COUNTIFS('Year 1'!$G:$G,"&gt;0",'Year 1'!$C:$C,'EAL and Class Info'!$A33,'Year 1'!$N:$N,'EAL and Class Info'!X$2)</f>
        <v>0</v>
      </c>
      <c r="Y33" s="75"/>
      <c r="AA33" s="76"/>
      <c r="AB33" s="125">
        <f>COUNTIFS('Year 2'!$C:$C,'EAL and Class Info'!$A33,'Year 2'!$T:$T,'EAL and Class Info'!AB$2)</f>
        <v>0</v>
      </c>
      <c r="AC33" s="114"/>
      <c r="AD33" s="114"/>
      <c r="AE33" s="114"/>
      <c r="AF33" s="114"/>
      <c r="AG33" s="114"/>
      <c r="AH33" s="114"/>
      <c r="AI33" s="114"/>
      <c r="AJ33" s="114"/>
      <c r="AK33" s="114"/>
      <c r="AL33" s="114"/>
      <c r="AM33" s="114"/>
      <c r="AN33" s="114"/>
      <c r="AO33" s="114"/>
      <c r="AP33" s="114"/>
      <c r="AQ33" s="114"/>
      <c r="AR33" s="114"/>
      <c r="AS33" s="114"/>
      <c r="AT33" s="114"/>
      <c r="AU33" s="114"/>
      <c r="AV33" s="114"/>
    </row>
    <row r="34" ht="14.25" hidden="1" customHeight="1">
      <c r="A34" s="50" t="s">
        <v>202</v>
      </c>
      <c r="B34" s="128"/>
      <c r="C34" s="53"/>
      <c r="D34" s="53">
        <f>COUNTIFS('Year 1'!$G:$G,"&gt;0",'Year 1'!$C:$C,'EAL and Class Info'!$A34,'Year 1'!$M:$M,"F")</f>
        <v>0</v>
      </c>
      <c r="E34" s="54">
        <f>COUNTIFS('Year 1'!$G:$G,"&gt;0",'Year 1'!$C:$C,'EAL and Class Info'!$A34,'Year 1'!$M:$M,"M")</f>
        <v>0</v>
      </c>
      <c r="F34" s="55">
        <f t="shared" si="25"/>
        <v>0</v>
      </c>
      <c r="G34" s="56">
        <f>COUNTIFS('Year 1'!$G:$G,"&gt;0",'Year 1'!$C:$C,'EAL and Class Info'!$A34,'Year 1'!$P:$P,$G$1)</f>
        <v>0</v>
      </c>
      <c r="H34" s="57">
        <f t="shared" si="26"/>
        <v>0</v>
      </c>
      <c r="I34" s="58">
        <f>COUNTIFS('Year 1'!$G:$G,"&gt;0",'Year 1'!$C:$C,'EAL and Class Info'!$A34,'Year 1'!$P:$P,$I$1)</f>
        <v>0</v>
      </c>
      <c r="J34" s="59">
        <f t="shared" si="27"/>
        <v>0</v>
      </c>
      <c r="K34" s="60">
        <f>COUNTIFS('Year 1'!$G:$G,"&gt;0",'Year 1'!$C:$C,'EAL and Class Info'!$A34,'Year 1'!$P:$P,$K$1)</f>
        <v>0</v>
      </c>
      <c r="L34" s="61">
        <f t="shared" si="28"/>
        <v>0</v>
      </c>
      <c r="M34" s="62">
        <f>COUNTIFS('Year 1'!$G:$G,"&gt;0",'Year 1'!$C:$C,'EAL and Class Info'!$A34,'Year 1'!$P:$P,$K$1)</f>
        <v>0</v>
      </c>
      <c r="N34" s="63">
        <f t="shared" si="29"/>
        <v>0</v>
      </c>
      <c r="O34" s="64">
        <f>COUNTIFS('Year 1'!$G:$G,"&gt;0",'Year 1'!$C:$C,'EAL and Class Info'!$A34,'Year 1'!$P:$P,$K$1)</f>
        <v>0</v>
      </c>
      <c r="P34" s="65">
        <f t="shared" si="30"/>
        <v>0</v>
      </c>
      <c r="Q34" s="54">
        <f>COUNTIFS('Year 1'!$G:$G,"&gt;0",'Year 1'!$C:$C,'EAL and Class Info'!$A34,'Year 1'!$P:$P,$K$1)</f>
        <v>0</v>
      </c>
      <c r="R34" s="66">
        <f t="shared" si="31"/>
        <v>0</v>
      </c>
      <c r="S34" s="67">
        <f t="shared" si="32"/>
        <v>0</v>
      </c>
      <c r="T34" s="68">
        <f t="shared" si="33"/>
        <v>0</v>
      </c>
      <c r="U34" s="69">
        <f>COUNTIFS('Year 1'!$G:$G,"&gt;0",'Year 1'!$C:$C,'EAL and Class Info'!$A34,'Year 1'!$N:$N,'EAL and Class Info'!U$2)</f>
        <v>0</v>
      </c>
      <c r="V34" s="69">
        <f>COUNTIFS('Year 1'!$G:$G,"&gt;0",'Year 1'!$C:$C,'EAL and Class Info'!$A34,'Year 1'!$N:$N,'EAL and Class Info'!V$2)</f>
        <v>0</v>
      </c>
      <c r="W34" s="69">
        <f>COUNTIFS('Year 1'!$G:$G,"&gt;0",'Year 1'!$C:$C,'EAL and Class Info'!$A34,'Year 1'!$N:$N,'EAL and Class Info'!W$2)</f>
        <v>0</v>
      </c>
      <c r="X34" s="69">
        <f>COUNTIFS('Year 1'!$G:$G,"&gt;0",'Year 1'!$C:$C,'EAL and Class Info'!$A34,'Year 1'!$N:$N,'EAL and Class Info'!X$2)</f>
        <v>0</v>
      </c>
      <c r="Y34" s="75"/>
      <c r="AA34" s="76"/>
      <c r="AB34" s="125">
        <f>COUNTIFS('Year 2'!$C:$C,'EAL and Class Info'!$A34,'Year 2'!$T:$T,'EAL and Class Info'!AB$2)</f>
        <v>0</v>
      </c>
      <c r="AC34" s="114"/>
      <c r="AD34" s="114"/>
      <c r="AE34" s="114"/>
      <c r="AF34" s="114"/>
      <c r="AG34" s="114"/>
      <c r="AH34" s="114"/>
      <c r="AI34" s="114"/>
      <c r="AJ34" s="114"/>
      <c r="AK34" s="114"/>
      <c r="AL34" s="114"/>
      <c r="AM34" s="114"/>
      <c r="AN34" s="114"/>
      <c r="AO34" s="114"/>
      <c r="AP34" s="114"/>
      <c r="AQ34" s="114"/>
      <c r="AR34" s="114"/>
      <c r="AS34" s="114"/>
      <c r="AT34" s="114"/>
      <c r="AU34" s="114"/>
      <c r="AV34" s="114"/>
    </row>
    <row r="35" ht="14.25" customHeight="1">
      <c r="A35" s="81" t="s">
        <v>155</v>
      </c>
      <c r="B35" s="31"/>
      <c r="C35" s="82"/>
      <c r="D35" s="83">
        <f t="shared" ref="D35:G35" si="34">SUM(D25:D32)</f>
        <v>60</v>
      </c>
      <c r="E35" s="84">
        <f t="shared" si="34"/>
        <v>56</v>
      </c>
      <c r="F35" s="85">
        <f t="shared" si="34"/>
        <v>116</v>
      </c>
      <c r="G35" s="86">
        <f t="shared" si="34"/>
        <v>43</v>
      </c>
      <c r="H35" s="87">
        <f t="shared" si="26"/>
        <v>0.3706896552</v>
      </c>
      <c r="I35" s="88">
        <f>SUM(I25:I32)</f>
        <v>15</v>
      </c>
      <c r="J35" s="89">
        <f t="shared" si="27"/>
        <v>0.1293103448</v>
      </c>
      <c r="K35" s="90">
        <f>SUM(K25:K32)</f>
        <v>10</v>
      </c>
      <c r="L35" s="91">
        <f t="shared" si="28"/>
        <v>0.08620689655</v>
      </c>
      <c r="M35" s="92">
        <f>SUM(M25:M32)</f>
        <v>6</v>
      </c>
      <c r="N35" s="93">
        <f t="shared" si="29"/>
        <v>0.05172413793</v>
      </c>
      <c r="O35" s="94">
        <f>SUM(O25:O32)</f>
        <v>4</v>
      </c>
      <c r="P35" s="129">
        <f t="shared" si="30"/>
        <v>0.03448275862</v>
      </c>
      <c r="Q35" s="84">
        <f>SUM(Q25:Q32)</f>
        <v>2</v>
      </c>
      <c r="R35" s="95">
        <f t="shared" si="31"/>
        <v>0.01724137931</v>
      </c>
      <c r="S35" s="96">
        <f>SUM(S25:S32)</f>
        <v>48</v>
      </c>
      <c r="T35" s="97">
        <f t="shared" si="33"/>
        <v>0.4137931034</v>
      </c>
      <c r="U35" s="98">
        <f t="shared" ref="U35:X35" si="35">SUM(U25:U32)</f>
        <v>27</v>
      </c>
      <c r="V35" s="98">
        <f t="shared" si="35"/>
        <v>27</v>
      </c>
      <c r="W35" s="98">
        <f t="shared" si="35"/>
        <v>33</v>
      </c>
      <c r="X35" s="98">
        <f t="shared" si="35"/>
        <v>29</v>
      </c>
      <c r="Y35" s="99"/>
      <c r="Z35" s="100"/>
      <c r="AA35" s="15"/>
      <c r="AB35" s="130">
        <f>SUM(AB26:AB32)</f>
        <v>41</v>
      </c>
      <c r="AC35" s="131">
        <f>sum(AC27:AC32)</f>
        <v>0</v>
      </c>
      <c r="AD35" s="131"/>
      <c r="AE35" s="131"/>
      <c r="AF35" s="131"/>
      <c r="AG35" s="131"/>
      <c r="AH35" s="131"/>
      <c r="AI35" s="131"/>
      <c r="AJ35" s="131"/>
      <c r="AK35" s="131"/>
      <c r="AL35" s="131"/>
      <c r="AM35" s="131"/>
      <c r="AN35" s="131"/>
      <c r="AO35" s="131"/>
      <c r="AP35" s="131"/>
      <c r="AQ35" s="131"/>
      <c r="AR35" s="131"/>
      <c r="AS35" s="131"/>
      <c r="AT35" s="131"/>
      <c r="AU35" s="131"/>
      <c r="AV35" s="131"/>
    </row>
    <row r="36" ht="14.25" customHeight="1">
      <c r="A36" s="115"/>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7"/>
      <c r="AC36" s="118"/>
      <c r="AD36" s="118"/>
      <c r="AE36" s="118"/>
      <c r="AF36" s="118"/>
      <c r="AG36" s="118"/>
      <c r="AH36" s="118"/>
      <c r="AI36" s="118"/>
      <c r="AJ36" s="118"/>
      <c r="AK36" s="118"/>
      <c r="AL36" s="118"/>
      <c r="AM36" s="118"/>
      <c r="AN36" s="118"/>
      <c r="AO36" s="118"/>
      <c r="AP36" s="118"/>
      <c r="AQ36" s="118"/>
      <c r="AR36" s="118"/>
      <c r="AS36" s="118"/>
      <c r="AT36" s="118"/>
      <c r="AU36" s="118"/>
      <c r="AV36" s="118"/>
    </row>
    <row r="37" ht="14.25" customHeight="1">
      <c r="A37" s="119"/>
      <c r="B37" s="120"/>
      <c r="C37" s="121"/>
      <c r="D37" s="122" t="s">
        <v>203</v>
      </c>
      <c r="E37" s="120"/>
      <c r="F37" s="120"/>
      <c r="G37" s="120"/>
      <c r="H37" s="120"/>
      <c r="I37" s="120"/>
      <c r="J37" s="120"/>
      <c r="K37" s="120"/>
      <c r="L37" s="120"/>
      <c r="M37" s="120"/>
      <c r="N37" s="120"/>
      <c r="O37" s="120"/>
      <c r="P37" s="120"/>
      <c r="Q37" s="120"/>
      <c r="R37" s="120"/>
      <c r="S37" s="120"/>
      <c r="T37" s="120"/>
      <c r="U37" s="120"/>
      <c r="V37" s="120"/>
      <c r="W37" s="120"/>
      <c r="X37" s="120"/>
      <c r="Y37" s="120"/>
      <c r="Z37" s="120"/>
      <c r="AA37" s="120"/>
      <c r="AB37" s="123"/>
      <c r="AC37" s="113"/>
      <c r="AD37" s="113"/>
      <c r="AE37" s="113"/>
      <c r="AF37" s="113"/>
      <c r="AG37" s="113"/>
      <c r="AH37" s="113"/>
      <c r="AI37" s="113"/>
      <c r="AJ37" s="113"/>
      <c r="AK37" s="113"/>
      <c r="AL37" s="113"/>
      <c r="AM37" s="113"/>
      <c r="AN37" s="113"/>
      <c r="AO37" s="113"/>
      <c r="AP37" s="113"/>
      <c r="AQ37" s="113"/>
      <c r="AR37" s="113"/>
      <c r="AS37" s="113"/>
      <c r="AT37" s="113"/>
      <c r="AU37" s="113"/>
      <c r="AV37" s="113"/>
    </row>
    <row r="38" ht="14.25" customHeight="1">
      <c r="A38" s="50" t="s">
        <v>18</v>
      </c>
      <c r="B38" s="51"/>
      <c r="C38" s="52"/>
      <c r="D38" s="53">
        <f>COUNTIFS('Year 1'!$G:$G,"&gt;0",'Year 1'!$C:$C,$A38,'Year 1'!$M:$M,"F")</f>
        <v>0</v>
      </c>
      <c r="E38" s="54">
        <f>COUNTIFS('Year 1'!$G:$G,"&gt;0",'Year 1'!$C:$C,$A38,'Year 1'!$M:$M,"m")</f>
        <v>1</v>
      </c>
      <c r="F38" s="55">
        <f t="shared" ref="F38:F47" si="36">D38+E38</f>
        <v>1</v>
      </c>
      <c r="G38" s="56">
        <f>COUNTIFS('Year 1'!$G:$G,"&gt;0",'Year 1'!$C:$C,$A38,'Year 1'!$P:$P,G$1)</f>
        <v>0</v>
      </c>
      <c r="H38" s="57">
        <f t="shared" ref="H38:H48" si="37">IFERROR(G38/F38,0)</f>
        <v>0</v>
      </c>
      <c r="I38" s="58">
        <f>COUNTIFS('Year 1'!$G:$G,"&gt;0",'Year 1'!$C:$C,$A38,'Year 1'!$P:$P,I$1)</f>
        <v>0</v>
      </c>
      <c r="J38" s="59">
        <f t="shared" ref="J38:J48" si="38">IFERROR(I38/F38,0)</f>
        <v>0</v>
      </c>
      <c r="K38" s="60">
        <f>COUNTIFS('Year 1'!$G:$G,"&gt;0",'Year 1'!$C:$C,$A38,'Year 1'!$P:$P,K$1)</f>
        <v>1</v>
      </c>
      <c r="L38" s="61">
        <f t="shared" ref="L38:L48" si="39">IFERROR(K38/F38,0)</f>
        <v>1</v>
      </c>
      <c r="M38" s="62">
        <f>COUNTIFS('Year 1'!$G:$G,"&gt;0",'Year 1'!$C:$C,$A38,'Year 1'!$P:$P,M$1)</f>
        <v>0</v>
      </c>
      <c r="N38" s="63">
        <f t="shared" ref="N38:N48" si="40">IFERROR(M38/F38,0)</f>
        <v>0</v>
      </c>
      <c r="O38" s="64">
        <f>COUNTIFS('Year 1'!$G:$G,"&gt;0",'Year 1'!$C:$C,$A38,'Year 1'!$P:$P,O$1)</f>
        <v>0</v>
      </c>
      <c r="P38" s="65">
        <f t="shared" ref="P38:P48" si="41">IFERROR(O38/F38,0)</f>
        <v>0</v>
      </c>
      <c r="Q38" s="54">
        <f>COUNTIFS('Year 1'!$G:$G,"&gt;0",'Year 1'!$C:$C,$A38,'Year 1'!$P:$P,Q$1)</f>
        <v>0</v>
      </c>
      <c r="R38" s="66">
        <f t="shared" ref="R38:R48" si="42">IFERROR(Q38/F38,0)</f>
        <v>0</v>
      </c>
      <c r="S38" s="67">
        <f t="shared" ref="S38:S47" si="43">F38-SUM(G38,I38,K38)</f>
        <v>0</v>
      </c>
      <c r="T38" s="68">
        <f t="shared" ref="T38:T48" si="44">IFERROR(S38/F38,0)</f>
        <v>0</v>
      </c>
      <c r="U38" s="69">
        <f>COUNTIFS('Year 1'!$G:$G,"&gt;0",'Year 1'!$C:$C,$A38,'Year 1'!$N:$N,U$2)</f>
        <v>0</v>
      </c>
      <c r="V38" s="69">
        <f>COUNTIFS('Year 1'!$G:$G,"&gt;0",'Year 1'!$C:$C,$A38,'Year 1'!$N:$N,V$2)</f>
        <v>0</v>
      </c>
      <c r="W38" s="69">
        <f>COUNTIFS('Year 1'!$G:$G,"&gt;0",'Year 1'!$C:$C,$A38,'Year 1'!$N:$N,W$2)</f>
        <v>0</v>
      </c>
      <c r="X38" s="69">
        <f>COUNTIFS('Year 1'!$G:$G,"&gt;0",'Year 1'!$C:$C,$A38,'Year 1'!$N:$N,X$2)</f>
        <v>0</v>
      </c>
      <c r="Y38" s="125">
        <f>COUNTIFS('Year 1'!$G:$G,"&gt;0",'Year 1'!$C:$C,$A38,'Year 1'!$T:$T,Y$2)</f>
        <v>0</v>
      </c>
      <c r="Z38" s="125">
        <f>COUNTIFS('Year 1'!$G:$G,"&gt;0",'Year 1'!$C:$C,$A38,'Year 1'!$T:$T,Z$2)</f>
        <v>1</v>
      </c>
      <c r="AA38" s="125">
        <f>COUNTIFS('Year 1'!$G:$G,"&gt;0",'Year 1'!$C:$C,$A38,'Year 1'!$T:$T,AA$2)</f>
        <v>0</v>
      </c>
      <c r="AB38" s="125">
        <f t="shared" ref="AB38:AB47" si="45">SUM(Y38:AA38)</f>
        <v>1</v>
      </c>
      <c r="AC38" s="114"/>
      <c r="AD38" s="114"/>
      <c r="AE38" s="114"/>
      <c r="AF38" s="114"/>
      <c r="AG38" s="114"/>
      <c r="AH38" s="114"/>
      <c r="AI38" s="114"/>
      <c r="AJ38" s="114"/>
      <c r="AK38" s="114"/>
      <c r="AL38" s="114"/>
      <c r="AM38" s="114"/>
      <c r="AN38" s="114"/>
      <c r="AO38" s="114"/>
      <c r="AP38" s="114"/>
      <c r="AQ38" s="114"/>
      <c r="AR38" s="114"/>
      <c r="AS38" s="114"/>
      <c r="AT38" s="114"/>
      <c r="AU38" s="114"/>
      <c r="AV38" s="114"/>
    </row>
    <row r="39" ht="14.25" customHeight="1">
      <c r="A39" s="78" t="s">
        <v>12</v>
      </c>
      <c r="B39" s="51"/>
      <c r="C39" s="52"/>
      <c r="D39" s="53">
        <f>COUNTIFS('Year 1'!$G:$G,"&gt;0",'Year 1'!$C:$C,$A39,'Year 1'!$M:$M,"F")</f>
        <v>0</v>
      </c>
      <c r="E39" s="54">
        <f>COUNTIFS('Year 1'!$G:$G,"&gt;0",'Year 1'!$C:$C,$A39,'Year 1'!$M:$M,"m")</f>
        <v>0</v>
      </c>
      <c r="F39" s="55">
        <f t="shared" si="36"/>
        <v>0</v>
      </c>
      <c r="G39" s="56">
        <f>COUNTIFS('Year 1'!$G:$G,"&gt;0",'Year 1'!$C:$C,$A39,'Year 1'!$P:$P,G$1)</f>
        <v>0</v>
      </c>
      <c r="H39" s="57">
        <f t="shared" si="37"/>
        <v>0</v>
      </c>
      <c r="I39" s="58">
        <f>COUNTIFS('Year 1'!$G:$G,"&gt;0",'Year 1'!$C:$C,$A39,'Year 1'!$P:$P,I$1)</f>
        <v>0</v>
      </c>
      <c r="J39" s="59">
        <f t="shared" si="38"/>
        <v>0</v>
      </c>
      <c r="K39" s="60">
        <f>COUNTIFS('Year 1'!$G:$G,"&gt;0",'Year 1'!$C:$C,$A39,'Year 1'!$P:$P,K$1)</f>
        <v>0</v>
      </c>
      <c r="L39" s="61">
        <f t="shared" si="39"/>
        <v>0</v>
      </c>
      <c r="M39" s="62">
        <f>COUNTIFS('Year 1'!$G:$G,"&gt;0",'Year 1'!$C:$C,$A39,'Year 1'!$P:$P,M$1)</f>
        <v>0</v>
      </c>
      <c r="N39" s="63">
        <f t="shared" si="40"/>
        <v>0</v>
      </c>
      <c r="O39" s="64">
        <f>COUNTIFS('Year 1'!$G:$G,"&gt;0",'Year 1'!$C:$C,$A39,'Year 1'!$P:$P,O$1)</f>
        <v>0</v>
      </c>
      <c r="P39" s="65">
        <f t="shared" si="41"/>
        <v>0</v>
      </c>
      <c r="Q39" s="54">
        <f>COUNTIFS('Year 1'!$G:$G,"&gt;0",'Year 1'!$C:$C,$A39,'Year 1'!$P:$P,Q$1)</f>
        <v>0</v>
      </c>
      <c r="R39" s="66">
        <f t="shared" si="42"/>
        <v>0</v>
      </c>
      <c r="S39" s="67">
        <f t="shared" si="43"/>
        <v>0</v>
      </c>
      <c r="T39" s="68">
        <f t="shared" si="44"/>
        <v>0</v>
      </c>
      <c r="U39" s="69">
        <f>COUNTIFS('Year 1'!$G:$G,"&gt;0",'Year 1'!$C:$C,$A39,'Year 1'!$N:$N,U$2)</f>
        <v>0</v>
      </c>
      <c r="V39" s="69">
        <f>COUNTIFS('Year 1'!$G:$G,"&gt;0",'Year 1'!$C:$C,$A39,'Year 1'!$N:$N,V$2)</f>
        <v>0</v>
      </c>
      <c r="W39" s="69">
        <f>COUNTIFS('Year 1'!$G:$G,"&gt;0",'Year 1'!$C:$C,$A39,'Year 1'!$N:$N,W$2)</f>
        <v>0</v>
      </c>
      <c r="X39" s="69">
        <f>COUNTIFS('Year 1'!$G:$G,"&gt;0",'Year 1'!$C:$C,$A39,'Year 1'!$N:$N,X$2)</f>
        <v>0</v>
      </c>
      <c r="Y39" s="125">
        <f>COUNTIFS('Year 1'!$G:$G,"&gt;0",'Year 1'!$C:$C,$A39,'Year 1'!$T:$T,Y$2)</f>
        <v>0</v>
      </c>
      <c r="Z39" s="125">
        <f>COUNTIFS('Year 1'!$G:$G,"&gt;0",'Year 1'!$C:$C,$A39,'Year 1'!$T:$T,Z$2)</f>
        <v>0</v>
      </c>
      <c r="AA39" s="125">
        <f>COUNTIFS('Year 1'!$G:$G,"&gt;0",'Year 1'!$C:$C,$A39,'Year 1'!$T:$T,AA$2)</f>
        <v>0</v>
      </c>
      <c r="AB39" s="125">
        <f t="shared" si="45"/>
        <v>0</v>
      </c>
      <c r="AC39" s="114"/>
      <c r="AD39" s="114"/>
      <c r="AE39" s="114"/>
      <c r="AF39" s="114"/>
      <c r="AG39" s="114"/>
      <c r="AH39" s="114"/>
      <c r="AI39" s="114"/>
      <c r="AJ39" s="114"/>
      <c r="AK39" s="114"/>
      <c r="AL39" s="114"/>
      <c r="AM39" s="114"/>
      <c r="AN39" s="114"/>
      <c r="AO39" s="114"/>
      <c r="AP39" s="114"/>
      <c r="AQ39" s="114"/>
      <c r="AR39" s="114"/>
      <c r="AS39" s="114"/>
      <c r="AT39" s="114"/>
      <c r="AU39" s="114"/>
      <c r="AV39" s="114"/>
    </row>
    <row r="40" ht="14.25" customHeight="1">
      <c r="A40" s="78" t="s">
        <v>204</v>
      </c>
      <c r="B40" s="51" t="s">
        <v>205</v>
      </c>
      <c r="C40" s="52"/>
      <c r="D40" s="53">
        <f>COUNTIFS('Year 1'!$G:$G,"&gt;0",'Year 1'!$C:$C,$A40,'Year 1'!$M:$M,"F")</f>
        <v>9</v>
      </c>
      <c r="E40" s="54">
        <f>COUNTIFS('Year 1'!$G:$G,"&gt;0",'Year 1'!$C:$C,$A40,'Year 1'!$M:$M,"M")</f>
        <v>10</v>
      </c>
      <c r="F40" s="55">
        <f t="shared" si="36"/>
        <v>19</v>
      </c>
      <c r="G40" s="56">
        <f>COUNTIFS('Year 1'!$G:$G,"&gt;0",'Year 1'!$C:$C,$A40,'Year 1'!$P:$P,G$1)</f>
        <v>5</v>
      </c>
      <c r="H40" s="57">
        <f t="shared" si="37"/>
        <v>0.2631578947</v>
      </c>
      <c r="I40" s="58">
        <f>COUNTIFS('Year 1'!$G:$G,"&gt;0",'Year 1'!$C:$C,$A40,'Year 1'!$P:$P,I$1)</f>
        <v>4</v>
      </c>
      <c r="J40" s="59">
        <f t="shared" si="38"/>
        <v>0.2105263158</v>
      </c>
      <c r="K40" s="60">
        <f>COUNTIFS('Year 1'!$G:$G,"&gt;0",'Year 1'!$C:$C,$A40,'Year 1'!$P:$P,K$1)</f>
        <v>3</v>
      </c>
      <c r="L40" s="61">
        <f t="shared" si="39"/>
        <v>0.1578947368</v>
      </c>
      <c r="M40" s="62">
        <f>COUNTIFS('Year 1'!$G:$G,"&gt;0",'Year 1'!$C:$C,$A40,'Year 1'!$P:$P,M$1)</f>
        <v>1</v>
      </c>
      <c r="N40" s="63">
        <f t="shared" si="40"/>
        <v>0.05263157895</v>
      </c>
      <c r="O40" s="64">
        <f>COUNTIFS('Year 1'!$G:$G,"&gt;0",'Year 1'!$C:$C,$A40,'Year 1'!$P:$P,O$1)</f>
        <v>2</v>
      </c>
      <c r="P40" s="65">
        <f t="shared" si="41"/>
        <v>0.1052631579</v>
      </c>
      <c r="Q40" s="54">
        <f>COUNTIFS('Year 1'!$G:$G,"&gt;0",'Year 1'!$C:$C,$A40,'Year 1'!$P:$P,Q$1)</f>
        <v>1</v>
      </c>
      <c r="R40" s="66">
        <f t="shared" si="42"/>
        <v>0.05263157895</v>
      </c>
      <c r="S40" s="67">
        <f t="shared" si="43"/>
        <v>7</v>
      </c>
      <c r="T40" s="68">
        <f t="shared" si="44"/>
        <v>0.3684210526</v>
      </c>
      <c r="U40" s="69">
        <f>COUNTIFS('Year 1'!$G:$G,"&gt;0",'Year 1'!$C:$C,$A40,'Year 1'!$N:$N,U$2)</f>
        <v>4</v>
      </c>
      <c r="V40" s="69">
        <f>COUNTIFS('Year 1'!$G:$G,"&gt;0",'Year 1'!$C:$C,$A40,'Year 1'!$N:$N,V$2)</f>
        <v>3</v>
      </c>
      <c r="W40" s="69">
        <f>COUNTIFS('Year 1'!$G:$G,"&gt;0",'Year 1'!$C:$C,$A40,'Year 1'!$N:$N,W$2)</f>
        <v>8</v>
      </c>
      <c r="X40" s="69">
        <f>COUNTIFS('Year 1'!$G:$G,"&gt;0",'Year 1'!$C:$C,$A40,'Year 1'!$N:$N,X$2)</f>
        <v>4</v>
      </c>
      <c r="Y40" s="125">
        <f>COUNTIFS('Year 1'!$G:$G,"&gt;0",'Year 1'!$C:$C,$A40,'Year 1'!$T:$T,Y$2)</f>
        <v>1</v>
      </c>
      <c r="Z40" s="125">
        <f>COUNTIFS('Year 1'!$G:$G,"&gt;0",'Year 1'!$C:$C,$A40,'Year 1'!$T:$T,Z$2)</f>
        <v>4</v>
      </c>
      <c r="AA40" s="125">
        <f>COUNTIFS('Year 1'!$G:$G,"&gt;0",'Year 1'!$C:$C,$A40,'Year 1'!$T:$T,AA$2)</f>
        <v>1</v>
      </c>
      <c r="AB40" s="125">
        <f t="shared" si="45"/>
        <v>6</v>
      </c>
      <c r="AC40" s="114"/>
      <c r="AD40" s="114"/>
      <c r="AE40" s="114"/>
      <c r="AF40" s="114"/>
      <c r="AG40" s="114"/>
      <c r="AH40" s="114"/>
      <c r="AI40" s="114"/>
      <c r="AJ40" s="114"/>
      <c r="AK40" s="114"/>
      <c r="AL40" s="114"/>
      <c r="AM40" s="114"/>
      <c r="AN40" s="114"/>
      <c r="AO40" s="114"/>
      <c r="AP40" s="114"/>
      <c r="AQ40" s="114"/>
      <c r="AR40" s="114"/>
      <c r="AS40" s="114"/>
      <c r="AT40" s="114"/>
      <c r="AU40" s="114"/>
      <c r="AV40" s="114"/>
    </row>
    <row r="41" ht="14.25" customHeight="1">
      <c r="A41" s="78" t="s">
        <v>206</v>
      </c>
      <c r="B41" s="51" t="s">
        <v>207</v>
      </c>
      <c r="C41" s="52"/>
      <c r="D41" s="53">
        <f>COUNTIFS('Year 1'!$G:$G,"&gt;0",'Year 1'!$C:$C,$A41,'Year 1'!$M:$M,"F")</f>
        <v>9</v>
      </c>
      <c r="E41" s="54">
        <f>COUNTIFS('Year 1'!$G:$G,"&gt;0",'Year 1'!$C:$C,$A41,'Year 1'!$M:$M,"M")</f>
        <v>11</v>
      </c>
      <c r="F41" s="55">
        <f t="shared" si="36"/>
        <v>20</v>
      </c>
      <c r="G41" s="56">
        <f>COUNTIFS('Year 1'!$G:$G,"&gt;0",'Year 1'!$C:$C,$A41,'Year 1'!$P:$P,G$1)</f>
        <v>8</v>
      </c>
      <c r="H41" s="57">
        <f t="shared" si="37"/>
        <v>0.4</v>
      </c>
      <c r="I41" s="58">
        <f>COUNTIFS('Year 1'!$G:$G,"&gt;0",'Year 1'!$C:$C,$A41,'Year 1'!$P:$P,I$1)</f>
        <v>3</v>
      </c>
      <c r="J41" s="59">
        <f t="shared" si="38"/>
        <v>0.15</v>
      </c>
      <c r="K41" s="60">
        <f>COUNTIFS('Year 1'!$G:$G,"&gt;0",'Year 1'!$C:$C,$A41,'Year 1'!$P:$P,K$1)</f>
        <v>1</v>
      </c>
      <c r="L41" s="61">
        <f t="shared" si="39"/>
        <v>0.05</v>
      </c>
      <c r="M41" s="62">
        <f>COUNTIFS('Year 1'!$G:$G,"&gt;0",'Year 1'!$C:$C,$A41,'Year 1'!$P:$P,M$1)</f>
        <v>1</v>
      </c>
      <c r="N41" s="63">
        <f t="shared" si="40"/>
        <v>0.05</v>
      </c>
      <c r="O41" s="64">
        <f>COUNTIFS('Year 1'!$G:$G,"&gt;0",'Year 1'!$C:$C,$A41,'Year 1'!$P:$P,O$1)</f>
        <v>2</v>
      </c>
      <c r="P41" s="65">
        <f t="shared" si="41"/>
        <v>0.1</v>
      </c>
      <c r="Q41" s="54">
        <f>COUNTIFS('Year 1'!$G:$G,"&gt;0",'Year 1'!$C:$C,$A41,'Year 1'!$P:$P,Q$1)</f>
        <v>1</v>
      </c>
      <c r="R41" s="66">
        <f t="shared" si="42"/>
        <v>0.05</v>
      </c>
      <c r="S41" s="67">
        <f t="shared" si="43"/>
        <v>8</v>
      </c>
      <c r="T41" s="68">
        <f t="shared" si="44"/>
        <v>0.4</v>
      </c>
      <c r="U41" s="69">
        <f>COUNTIFS('Year 1'!$G:$G,"&gt;0",'Year 1'!$C:$C,$A41,'Year 1'!$N:$N,U$2)</f>
        <v>3</v>
      </c>
      <c r="V41" s="69">
        <f>COUNTIFS('Year 1'!$G:$G,"&gt;0",'Year 1'!$C:$C,$A41,'Year 1'!$N:$N,V$2)</f>
        <v>6</v>
      </c>
      <c r="W41" s="69">
        <f>COUNTIFS('Year 1'!$G:$G,"&gt;0",'Year 1'!$C:$C,$A41,'Year 1'!$N:$N,W$2)</f>
        <v>6</v>
      </c>
      <c r="X41" s="69">
        <f>COUNTIFS('Year 1'!$G:$G,"&gt;0",'Year 1'!$C:$C,$A41,'Year 1'!$N:$N,X$2)</f>
        <v>5</v>
      </c>
      <c r="Y41" s="125">
        <f>COUNTIFS('Year 1'!$G:$G,"&gt;0",'Year 1'!$C:$C,$A41,'Year 1'!$T:$T,Y$2)</f>
        <v>0</v>
      </c>
      <c r="Z41" s="125">
        <f>COUNTIFS('Year 1'!$G:$G,"&gt;0",'Year 1'!$C:$C,$A41,'Year 1'!$T:$T,Z$2)</f>
        <v>4</v>
      </c>
      <c r="AA41" s="125">
        <f>COUNTIFS('Year 1'!$G:$G,"&gt;0",'Year 1'!$C:$C,$A41,'Year 1'!$T:$T,AA$2)</f>
        <v>2</v>
      </c>
      <c r="AB41" s="125">
        <f t="shared" si="45"/>
        <v>6</v>
      </c>
      <c r="AC41" s="114"/>
      <c r="AD41" s="114"/>
      <c r="AE41" s="114"/>
      <c r="AF41" s="114"/>
      <c r="AG41" s="114"/>
      <c r="AH41" s="114"/>
      <c r="AI41" s="114"/>
      <c r="AJ41" s="114"/>
      <c r="AK41" s="114"/>
      <c r="AL41" s="114"/>
      <c r="AM41" s="114"/>
      <c r="AN41" s="114"/>
      <c r="AO41" s="114"/>
      <c r="AP41" s="114"/>
      <c r="AQ41" s="114"/>
      <c r="AR41" s="114"/>
      <c r="AS41" s="114"/>
      <c r="AT41" s="114"/>
      <c r="AU41" s="114"/>
      <c r="AV41" s="114"/>
    </row>
    <row r="42" ht="14.25" customHeight="1">
      <c r="A42" s="78" t="s">
        <v>208</v>
      </c>
      <c r="B42" s="51" t="s">
        <v>209</v>
      </c>
      <c r="C42" s="52"/>
      <c r="D42" s="53">
        <f>COUNTIFS('Year 1'!$G:$G,"&gt;0",'Year 1'!$C:$C,$A42,'Year 1'!$M:$M,"F")</f>
        <v>11</v>
      </c>
      <c r="E42" s="54">
        <f>COUNTIFS('Year 1'!$G:$G,"&gt;0",'Year 1'!$C:$C,$A42,'Year 1'!$M:$M,"M")</f>
        <v>10</v>
      </c>
      <c r="F42" s="55">
        <f t="shared" si="36"/>
        <v>21</v>
      </c>
      <c r="G42" s="56">
        <f>COUNTIFS('Year 1'!$G:$G,"&gt;0",'Year 1'!$C:$C,$A42,'Year 1'!$P:$P,G$1)</f>
        <v>6</v>
      </c>
      <c r="H42" s="57">
        <f t="shared" si="37"/>
        <v>0.2857142857</v>
      </c>
      <c r="I42" s="58">
        <f>COUNTIFS('Year 1'!$G:$G,"&gt;0",'Year 1'!$C:$C,$A42,'Year 1'!$P:$P,I$1)</f>
        <v>4</v>
      </c>
      <c r="J42" s="59">
        <f t="shared" si="38"/>
        <v>0.1904761905</v>
      </c>
      <c r="K42" s="60">
        <f>COUNTIFS('Year 1'!$G:$G,"&gt;0",'Year 1'!$C:$C,$A42,'Year 1'!$P:$P,K$1)</f>
        <v>3</v>
      </c>
      <c r="L42" s="61">
        <f t="shared" si="39"/>
        <v>0.1428571429</v>
      </c>
      <c r="M42" s="62">
        <f>COUNTIFS('Year 1'!$G:$G,"&gt;0",'Year 1'!$C:$C,$A42,'Year 1'!$P:$P,M$1)</f>
        <v>3</v>
      </c>
      <c r="N42" s="63">
        <f t="shared" si="40"/>
        <v>0.1428571429</v>
      </c>
      <c r="O42" s="64">
        <f>COUNTIFS('Year 1'!$G:$G,"&gt;0",'Year 1'!$C:$C,$A42,'Year 1'!$P:$P,O$1)</f>
        <v>0</v>
      </c>
      <c r="P42" s="65">
        <f t="shared" si="41"/>
        <v>0</v>
      </c>
      <c r="Q42" s="54">
        <f>COUNTIFS('Year 1'!$G:$G,"&gt;0",'Year 1'!$C:$C,$A42,'Year 1'!$P:$P,Q$1)</f>
        <v>0</v>
      </c>
      <c r="R42" s="66">
        <f t="shared" si="42"/>
        <v>0</v>
      </c>
      <c r="S42" s="67">
        <f t="shared" si="43"/>
        <v>8</v>
      </c>
      <c r="T42" s="68">
        <f t="shared" si="44"/>
        <v>0.380952381</v>
      </c>
      <c r="U42" s="69">
        <f>COUNTIFS('Year 1'!$G:$G,"&gt;0",'Year 1'!$C:$C,$A42,'Year 1'!$N:$N,U$2)</f>
        <v>6</v>
      </c>
      <c r="V42" s="69">
        <f>COUNTIFS('Year 1'!$G:$G,"&gt;0",'Year 1'!$C:$C,$A42,'Year 1'!$N:$N,V$2)</f>
        <v>6</v>
      </c>
      <c r="W42" s="69">
        <f>COUNTIFS('Year 1'!$G:$G,"&gt;0",'Year 1'!$C:$C,$A42,'Year 1'!$N:$N,W$2)</f>
        <v>4</v>
      </c>
      <c r="X42" s="69">
        <f>COUNTIFS('Year 1'!$G:$G,"&gt;0",'Year 1'!$C:$C,$A42,'Year 1'!$N:$N,X$2)</f>
        <v>5</v>
      </c>
      <c r="Y42" s="125">
        <f>COUNTIFS('Year 1'!$G:$G,"&gt;0",'Year 1'!$C:$C,$A42,'Year 1'!$T:$T,Y$2)</f>
        <v>2</v>
      </c>
      <c r="Z42" s="125">
        <f>COUNTIFS('Year 1'!$G:$G,"&gt;0",'Year 1'!$C:$C,$A42,'Year 1'!$T:$T,Z$2)</f>
        <v>4</v>
      </c>
      <c r="AA42" s="125">
        <f>COUNTIFS('Year 1'!$G:$G,"&gt;0",'Year 1'!$C:$C,$A42,'Year 1'!$T:$T,AA$2)</f>
        <v>2</v>
      </c>
      <c r="AB42" s="125">
        <f t="shared" si="45"/>
        <v>8</v>
      </c>
      <c r="AC42" s="114"/>
      <c r="AD42" s="114"/>
      <c r="AE42" s="114"/>
      <c r="AF42" s="114"/>
      <c r="AG42" s="114"/>
      <c r="AH42" s="114"/>
      <c r="AI42" s="114"/>
      <c r="AJ42" s="114"/>
      <c r="AK42" s="114"/>
      <c r="AL42" s="114"/>
      <c r="AM42" s="114"/>
      <c r="AN42" s="114"/>
      <c r="AO42" s="114"/>
      <c r="AP42" s="114"/>
      <c r="AQ42" s="114"/>
      <c r="AR42" s="114"/>
      <c r="AS42" s="114"/>
      <c r="AT42" s="114"/>
      <c r="AU42" s="114"/>
      <c r="AV42" s="114"/>
    </row>
    <row r="43" ht="14.25" customHeight="1">
      <c r="A43" s="78" t="s">
        <v>210</v>
      </c>
      <c r="B43" s="51" t="s">
        <v>211</v>
      </c>
      <c r="C43" s="52"/>
      <c r="D43" s="53">
        <f>COUNTIFS('Year 1'!$G:$G,"&gt;0",'Year 1'!$C:$C,$A43,'Year 1'!$M:$M,"F")</f>
        <v>9</v>
      </c>
      <c r="E43" s="54">
        <f>COUNTIFS('Year 1'!$G:$G,"&gt;0",'Year 1'!$C:$C,$A43,'Year 1'!$M:$M,"M")</f>
        <v>11</v>
      </c>
      <c r="F43" s="55">
        <f t="shared" si="36"/>
        <v>20</v>
      </c>
      <c r="G43" s="56">
        <f>COUNTIFS('Year 1'!$G:$G,"&gt;0",'Year 1'!$C:$C,$A43,'Year 1'!$P:$P,G$1)</f>
        <v>5</v>
      </c>
      <c r="H43" s="57">
        <f t="shared" si="37"/>
        <v>0.25</v>
      </c>
      <c r="I43" s="58">
        <f>COUNTIFS('Year 1'!$G:$G,"&gt;0",'Year 1'!$C:$C,$A43,'Year 1'!$P:$P,I$1)</f>
        <v>3</v>
      </c>
      <c r="J43" s="59">
        <f t="shared" si="38"/>
        <v>0.15</v>
      </c>
      <c r="K43" s="60">
        <f>COUNTIFS('Year 1'!$G:$G,"&gt;0",'Year 1'!$C:$C,$A43,'Year 1'!$P:$P,K$1)</f>
        <v>2</v>
      </c>
      <c r="L43" s="61">
        <f t="shared" si="39"/>
        <v>0.1</v>
      </c>
      <c r="M43" s="62">
        <f>COUNTIFS('Year 1'!$G:$G,"&gt;0",'Year 1'!$C:$C,$A43,'Year 1'!$P:$P,M$1)</f>
        <v>3</v>
      </c>
      <c r="N43" s="63">
        <f t="shared" si="40"/>
        <v>0.15</v>
      </c>
      <c r="O43" s="64">
        <f>COUNTIFS('Year 1'!$G:$G,"&gt;0",'Year 1'!$C:$C,$A43,'Year 1'!$P:$P,O$1)</f>
        <v>2</v>
      </c>
      <c r="P43" s="65">
        <f t="shared" si="41"/>
        <v>0.1</v>
      </c>
      <c r="Q43" s="54">
        <f>COUNTIFS('Year 1'!$G:$G,"&gt;0",'Year 1'!$C:$C,$A43,'Year 1'!$P:$P,Q$1)</f>
        <v>0</v>
      </c>
      <c r="R43" s="66">
        <f t="shared" si="42"/>
        <v>0</v>
      </c>
      <c r="S43" s="67">
        <f t="shared" si="43"/>
        <v>10</v>
      </c>
      <c r="T43" s="68">
        <f t="shared" si="44"/>
        <v>0.5</v>
      </c>
      <c r="U43" s="69">
        <f>COUNTIFS('Year 1'!$G:$G,"&gt;0",'Year 1'!$C:$C,$A43,'Year 1'!$N:$N,U$2)</f>
        <v>7</v>
      </c>
      <c r="V43" s="69">
        <f>COUNTIFS('Year 1'!$G:$G,"&gt;0",'Year 1'!$C:$C,$A43,'Year 1'!$N:$N,V$2)</f>
        <v>5</v>
      </c>
      <c r="W43" s="69">
        <f>COUNTIFS('Year 1'!$G:$G,"&gt;0",'Year 1'!$C:$C,$A43,'Year 1'!$N:$N,W$2)</f>
        <v>4</v>
      </c>
      <c r="X43" s="69">
        <f>COUNTIFS('Year 1'!$G:$G,"&gt;0",'Year 1'!$C:$C,$A43,'Year 1'!$N:$N,X$2)</f>
        <v>4</v>
      </c>
      <c r="Y43" s="125">
        <f>COUNTIFS('Year 1'!$G:$G,"&gt;0",'Year 1'!$C:$C,$A43,'Year 1'!$T:$T,Y$2)</f>
        <v>1</v>
      </c>
      <c r="Z43" s="125">
        <f>COUNTIFS('Year 1'!$G:$G,"&gt;0",'Year 1'!$C:$C,$A43,'Year 1'!$T:$T,Z$2)</f>
        <v>5</v>
      </c>
      <c r="AA43" s="125">
        <f>COUNTIFS('Year 1'!$G:$G,"&gt;0",'Year 1'!$C:$C,$A43,'Year 1'!$T:$T,AA$2)</f>
        <v>1</v>
      </c>
      <c r="AB43" s="125">
        <f t="shared" si="45"/>
        <v>7</v>
      </c>
      <c r="AC43" s="114"/>
      <c r="AD43" s="114"/>
      <c r="AE43" s="114"/>
      <c r="AF43" s="114"/>
      <c r="AG43" s="114"/>
      <c r="AH43" s="114"/>
      <c r="AI43" s="114"/>
      <c r="AJ43" s="114"/>
      <c r="AK43" s="114"/>
      <c r="AL43" s="114"/>
      <c r="AM43" s="114"/>
      <c r="AN43" s="114"/>
      <c r="AO43" s="114"/>
      <c r="AP43" s="114"/>
      <c r="AQ43" s="114"/>
      <c r="AR43" s="114"/>
      <c r="AS43" s="114"/>
      <c r="AT43" s="114"/>
      <c r="AU43" s="114"/>
      <c r="AV43" s="114"/>
    </row>
    <row r="44" ht="14.25" customHeight="1">
      <c r="A44" s="78" t="s">
        <v>212</v>
      </c>
      <c r="B44" s="51" t="s">
        <v>213</v>
      </c>
      <c r="C44" s="52"/>
      <c r="D44" s="53">
        <f>COUNTIFS('Year 1'!$G:$G,"&gt;0",'Year 1'!$C:$C,$A44,'Year 1'!$M:$M,"F")</f>
        <v>8</v>
      </c>
      <c r="E44" s="54">
        <f>COUNTIFS('Year 1'!$G:$G,"&gt;0",'Year 1'!$C:$C,$A44,'Year 1'!$M:$M,"M")</f>
        <v>13</v>
      </c>
      <c r="F44" s="55">
        <f t="shared" si="36"/>
        <v>21</v>
      </c>
      <c r="G44" s="56">
        <f>COUNTIFS('Year 1'!$G:$G,"&gt;0",'Year 1'!$C:$C,$A44,'Year 1'!$P:$P,G$1)</f>
        <v>9</v>
      </c>
      <c r="H44" s="57">
        <f t="shared" si="37"/>
        <v>0.4285714286</v>
      </c>
      <c r="I44" s="58">
        <f>COUNTIFS('Year 1'!$G:$G,"&gt;0",'Year 1'!$C:$C,$A44,'Year 1'!$P:$P,I$1)</f>
        <v>3</v>
      </c>
      <c r="J44" s="59">
        <f t="shared" si="38"/>
        <v>0.1428571429</v>
      </c>
      <c r="K44" s="60">
        <f>COUNTIFS('Year 1'!$G:$G,"&gt;0",'Year 1'!$C:$C,$A44,'Year 1'!$P:$P,K$1)</f>
        <v>1</v>
      </c>
      <c r="L44" s="61">
        <f t="shared" si="39"/>
        <v>0.04761904762</v>
      </c>
      <c r="M44" s="62">
        <f>COUNTIFS('Year 1'!$G:$G,"&gt;0",'Year 1'!$C:$C,$A44,'Year 1'!$P:$P,M$1)</f>
        <v>2</v>
      </c>
      <c r="N44" s="63">
        <f t="shared" si="40"/>
        <v>0.09523809524</v>
      </c>
      <c r="O44" s="64">
        <f>COUNTIFS('Year 1'!$G:$G,"&gt;0",'Year 1'!$C:$C,$A44,'Year 1'!$P:$P,O$1)</f>
        <v>1</v>
      </c>
      <c r="P44" s="65">
        <f t="shared" si="41"/>
        <v>0.04761904762</v>
      </c>
      <c r="Q44" s="54">
        <f>COUNTIFS('Year 1'!$G:$G,"&gt;0",'Year 1'!$C:$C,$A44,'Year 1'!$P:$P,Q$1)</f>
        <v>0</v>
      </c>
      <c r="R44" s="66">
        <f t="shared" si="42"/>
        <v>0</v>
      </c>
      <c r="S44" s="67">
        <f t="shared" si="43"/>
        <v>8</v>
      </c>
      <c r="T44" s="68">
        <f t="shared" si="44"/>
        <v>0.380952381</v>
      </c>
      <c r="U44" s="69">
        <f>COUNTIFS('Year 1'!$G:$G,"&gt;0",'Year 1'!$C:$C,$A44,'Year 1'!$N:$N,U$2)</f>
        <v>3</v>
      </c>
      <c r="V44" s="69">
        <f>COUNTIFS('Year 1'!$G:$G,"&gt;0",'Year 1'!$C:$C,$A44,'Year 1'!$N:$N,V$2)</f>
        <v>5</v>
      </c>
      <c r="W44" s="69">
        <f>COUNTIFS('Year 1'!$G:$G,"&gt;0",'Year 1'!$C:$C,$A44,'Year 1'!$N:$N,W$2)</f>
        <v>5</v>
      </c>
      <c r="X44" s="69">
        <f>COUNTIFS('Year 1'!$G:$G,"&gt;0",'Year 1'!$C:$C,$A44,'Year 1'!$N:$N,X$2)</f>
        <v>8</v>
      </c>
      <c r="Y44" s="125">
        <f>COUNTIFS('Year 1'!$G:$G,"&gt;0",'Year 1'!$C:$C,$A44,'Year 1'!$T:$T,Y$2)</f>
        <v>3</v>
      </c>
      <c r="Z44" s="125">
        <f>COUNTIFS('Year 1'!$G:$G,"&gt;0",'Year 1'!$C:$C,$A44,'Year 1'!$T:$T,Z$2)</f>
        <v>2</v>
      </c>
      <c r="AA44" s="125">
        <f>COUNTIFS('Year 1'!$G:$G,"&gt;0",'Year 1'!$C:$C,$A44,'Year 1'!$T:$T,AA$2)</f>
        <v>2</v>
      </c>
      <c r="AB44" s="125">
        <f t="shared" si="45"/>
        <v>7</v>
      </c>
      <c r="AC44" s="114"/>
      <c r="AD44" s="114"/>
      <c r="AE44" s="114"/>
      <c r="AF44" s="114"/>
      <c r="AG44" s="114"/>
      <c r="AH44" s="114"/>
      <c r="AI44" s="114"/>
      <c r="AJ44" s="114"/>
      <c r="AK44" s="114"/>
      <c r="AL44" s="114"/>
      <c r="AM44" s="114"/>
      <c r="AN44" s="114"/>
      <c r="AO44" s="114"/>
      <c r="AP44" s="114"/>
      <c r="AQ44" s="114"/>
      <c r="AR44" s="114"/>
      <c r="AS44" s="114"/>
      <c r="AT44" s="114"/>
      <c r="AU44" s="114"/>
      <c r="AV44" s="114"/>
    </row>
    <row r="45" ht="14.25" customHeight="1">
      <c r="A45" s="78" t="s">
        <v>214</v>
      </c>
      <c r="B45" s="51" t="s">
        <v>215</v>
      </c>
      <c r="C45" s="52"/>
      <c r="D45" s="53">
        <f>COUNTIFS('Year 1'!$G:$G,"&gt;0",'Year 1'!$C:$C,$A45,'Year 1'!$M:$M,"F")</f>
        <v>9</v>
      </c>
      <c r="E45" s="54">
        <f>COUNTIFS('Year 1'!$G:$G,"&gt;0",'Year 1'!$C:$C,$A45,'Year 1'!$M:$M,"M")</f>
        <v>12</v>
      </c>
      <c r="F45" s="55">
        <f t="shared" si="36"/>
        <v>21</v>
      </c>
      <c r="G45" s="56">
        <f>COUNTIFS('Year 1'!$G:$G,"&gt;0",'Year 1'!$C:$C,$A45,'Year 1'!$P:$P,G$1)</f>
        <v>7</v>
      </c>
      <c r="H45" s="57">
        <f t="shared" si="37"/>
        <v>0.3333333333</v>
      </c>
      <c r="I45" s="58">
        <f>COUNTIFS('Year 1'!$G:$G,"&gt;0",'Year 1'!$C:$C,$A45,'Year 1'!$P:$P,I$1)</f>
        <v>4</v>
      </c>
      <c r="J45" s="59">
        <f t="shared" si="38"/>
        <v>0.1904761905</v>
      </c>
      <c r="K45" s="60">
        <f>COUNTIFS('Year 1'!$G:$G,"&gt;0",'Year 1'!$C:$C,$A45,'Year 1'!$P:$P,K$1)</f>
        <v>2</v>
      </c>
      <c r="L45" s="61">
        <f t="shared" si="39"/>
        <v>0.09523809524</v>
      </c>
      <c r="M45" s="62">
        <f>COUNTIFS('Year 1'!$G:$G,"&gt;0",'Year 1'!$C:$C,$A45,'Year 1'!$P:$P,M$1)</f>
        <v>3</v>
      </c>
      <c r="N45" s="63">
        <f t="shared" si="40"/>
        <v>0.1428571429</v>
      </c>
      <c r="O45" s="64">
        <f>COUNTIFS('Year 1'!$G:$G,"&gt;0",'Year 1'!$C:$C,$A45,'Year 1'!$P:$P,O$1)</f>
        <v>0</v>
      </c>
      <c r="P45" s="65">
        <f t="shared" si="41"/>
        <v>0</v>
      </c>
      <c r="Q45" s="54">
        <f>COUNTIFS('Year 1'!$G:$G,"&gt;0",'Year 1'!$C:$C,$A45,'Year 1'!$P:$P,Q$1)</f>
        <v>1</v>
      </c>
      <c r="R45" s="66">
        <f t="shared" si="42"/>
        <v>0.04761904762</v>
      </c>
      <c r="S45" s="67">
        <f t="shared" si="43"/>
        <v>8</v>
      </c>
      <c r="T45" s="68">
        <f t="shared" si="44"/>
        <v>0.380952381</v>
      </c>
      <c r="U45" s="69">
        <f>COUNTIFS('Year 1'!$G:$G,"&gt;0",'Year 1'!$C:$C,$A45,'Year 1'!$N:$N,U$2)</f>
        <v>7</v>
      </c>
      <c r="V45" s="69">
        <f>COUNTIFS('Year 1'!$G:$G,"&gt;0",'Year 1'!$C:$C,$A45,'Year 1'!$N:$N,V$2)</f>
        <v>4</v>
      </c>
      <c r="W45" s="69">
        <f>COUNTIFS('Year 1'!$G:$G,"&gt;0",'Year 1'!$C:$C,$A45,'Year 1'!$N:$N,W$2)</f>
        <v>6</v>
      </c>
      <c r="X45" s="69">
        <f>COUNTIFS('Year 1'!$G:$G,"&gt;0",'Year 1'!$C:$C,$A45,'Year 1'!$N:$N,X$2)</f>
        <v>4</v>
      </c>
      <c r="Y45" s="125">
        <f>COUNTIFS('Year 1'!$G:$G,"&gt;0",'Year 1'!$C:$C,$A45,'Year 1'!$T:$T,Y$2)</f>
        <v>2</v>
      </c>
      <c r="Z45" s="125">
        <f>COUNTIFS('Year 1'!$G:$G,"&gt;0",'Year 1'!$C:$C,$A45,'Year 1'!$T:$T,Z$2)</f>
        <v>2</v>
      </c>
      <c r="AA45" s="125">
        <f>COUNTIFS('Year 1'!$G:$G,"&gt;0",'Year 1'!$C:$C,$A45,'Year 1'!$T:$T,AA$2)</f>
        <v>3</v>
      </c>
      <c r="AB45" s="125">
        <f t="shared" si="45"/>
        <v>7</v>
      </c>
      <c r="AC45" s="114"/>
      <c r="AD45" s="114"/>
      <c r="AE45" s="114"/>
      <c r="AF45" s="114"/>
      <c r="AG45" s="114"/>
      <c r="AH45" s="114"/>
      <c r="AI45" s="114"/>
      <c r="AJ45" s="114"/>
      <c r="AK45" s="114"/>
      <c r="AL45" s="114"/>
      <c r="AM45" s="114"/>
      <c r="AN45" s="114"/>
      <c r="AO45" s="114"/>
      <c r="AP45" s="114"/>
      <c r="AQ45" s="114"/>
      <c r="AR45" s="114"/>
      <c r="AS45" s="114"/>
      <c r="AT45" s="114"/>
      <c r="AU45" s="114"/>
      <c r="AV45" s="114"/>
    </row>
    <row r="46" ht="14.25" customHeight="1">
      <c r="A46" s="78" t="s">
        <v>216</v>
      </c>
      <c r="B46" s="51" t="s">
        <v>217</v>
      </c>
      <c r="C46" s="52"/>
      <c r="D46" s="53">
        <f>COUNTIFS('Year 1'!$G:$G,"&gt;0",'Year 1'!$C:$C,$A46,'Year 1'!$M:$M,"F")</f>
        <v>9</v>
      </c>
      <c r="E46" s="54">
        <f>COUNTIFS('Year 1'!$G:$G,"&gt;0",'Year 1'!$C:$C,$A46,'Year 1'!$M:$M,"M")</f>
        <v>11</v>
      </c>
      <c r="F46" s="55">
        <f t="shared" si="36"/>
        <v>20</v>
      </c>
      <c r="G46" s="56">
        <f>COUNTIFS('Year 1'!$G:$G,"&gt;0",'Year 1'!$C:$C,$A46,'Year 1'!$P:$P,G$1)</f>
        <v>6</v>
      </c>
      <c r="H46" s="57">
        <f t="shared" si="37"/>
        <v>0.3</v>
      </c>
      <c r="I46" s="58">
        <f>COUNTIFS('Year 1'!$G:$G,"&gt;0",'Year 1'!$C:$C,$A46,'Year 1'!$P:$P,I$1)</f>
        <v>4</v>
      </c>
      <c r="J46" s="59">
        <f t="shared" si="38"/>
        <v>0.2</v>
      </c>
      <c r="K46" s="60">
        <f>COUNTIFS('Year 1'!$G:$G,"&gt;0",'Year 1'!$C:$C,$A46,'Year 1'!$P:$P,K$1)</f>
        <v>2</v>
      </c>
      <c r="L46" s="61">
        <f t="shared" si="39"/>
        <v>0.1</v>
      </c>
      <c r="M46" s="62">
        <f>COUNTIFS('Year 1'!$G:$G,"&gt;0",'Year 1'!$C:$C,$A46,'Year 1'!$P:$P,M$1)</f>
        <v>1</v>
      </c>
      <c r="N46" s="63">
        <f t="shared" si="40"/>
        <v>0.05</v>
      </c>
      <c r="O46" s="64">
        <f>COUNTIFS('Year 1'!$G:$G,"&gt;0",'Year 1'!$C:$C,$A46,'Year 1'!$P:$P,O$1)</f>
        <v>0</v>
      </c>
      <c r="P46" s="65">
        <f t="shared" si="41"/>
        <v>0</v>
      </c>
      <c r="Q46" s="54">
        <f>COUNTIFS('Year 1'!$G:$G,"&gt;0",'Year 1'!$C:$C,$A46,'Year 1'!$P:$P,Q$1)</f>
        <v>1</v>
      </c>
      <c r="R46" s="66">
        <f t="shared" si="42"/>
        <v>0.05</v>
      </c>
      <c r="S46" s="67">
        <f t="shared" si="43"/>
        <v>8</v>
      </c>
      <c r="T46" s="68">
        <f t="shared" si="44"/>
        <v>0.4</v>
      </c>
      <c r="U46" s="69">
        <f>COUNTIFS('Year 1'!$G:$G,"&gt;0",'Year 1'!$C:$C,$A46,'Year 1'!$N:$N,U$2)</f>
        <v>4</v>
      </c>
      <c r="V46" s="69">
        <f>COUNTIFS('Year 1'!$G:$G,"&gt;0",'Year 1'!$C:$C,$A46,'Year 1'!$N:$N,V$2)</f>
        <v>5</v>
      </c>
      <c r="W46" s="69">
        <f>COUNTIFS('Year 1'!$G:$G,"&gt;0",'Year 1'!$C:$C,$A46,'Year 1'!$N:$N,W$2)</f>
        <v>4</v>
      </c>
      <c r="X46" s="69">
        <f>COUNTIFS('Year 1'!$G:$G,"&gt;0",'Year 1'!$C:$C,$A46,'Year 1'!$N:$N,X$2)</f>
        <v>7</v>
      </c>
      <c r="Y46" s="125">
        <f>COUNTIFS('Year 1'!$G:$G,"&gt;0",'Year 1'!$C:$C,$A46,'Year 1'!$T:$T,Y$2)</f>
        <v>1</v>
      </c>
      <c r="Z46" s="125">
        <f>COUNTIFS('Year 1'!$G:$G,"&gt;0",'Year 1'!$C:$C,$A46,'Year 1'!$T:$T,Z$2)</f>
        <v>1</v>
      </c>
      <c r="AA46" s="125">
        <f>COUNTIFS('Year 1'!$G:$G,"&gt;0",'Year 1'!$C:$C,$A46,'Year 1'!$T:$T,AA$2)</f>
        <v>4</v>
      </c>
      <c r="AB46" s="125">
        <f t="shared" si="45"/>
        <v>6</v>
      </c>
      <c r="AC46" s="114"/>
      <c r="AD46" s="114"/>
      <c r="AE46" s="114"/>
      <c r="AF46" s="114"/>
      <c r="AG46" s="114"/>
      <c r="AH46" s="114"/>
      <c r="AI46" s="114"/>
      <c r="AJ46" s="114"/>
      <c r="AK46" s="114"/>
      <c r="AL46" s="114"/>
      <c r="AM46" s="114"/>
      <c r="AN46" s="114"/>
      <c r="AO46" s="114"/>
      <c r="AP46" s="114"/>
      <c r="AQ46" s="114"/>
      <c r="AR46" s="114"/>
      <c r="AS46" s="114"/>
      <c r="AT46" s="114"/>
      <c r="AU46" s="114"/>
      <c r="AV46" s="114"/>
    </row>
    <row r="47" ht="14.25" customHeight="1">
      <c r="A47" s="78" t="s">
        <v>218</v>
      </c>
      <c r="B47" s="51" t="s">
        <v>219</v>
      </c>
      <c r="C47" s="52"/>
      <c r="D47" s="53">
        <f>COUNTIFS('Year 1'!$G:$G,"&gt;0",'Year 1'!$C:$C,$A47,'Year 1'!$M:$M,"F")</f>
        <v>11</v>
      </c>
      <c r="E47" s="54">
        <f>COUNTIFS('Year 1'!$G:$G,"&gt;0",'Year 1'!$C:$C,$A47,'Year 1'!$M:$M,"M")</f>
        <v>11</v>
      </c>
      <c r="F47" s="55">
        <f t="shared" si="36"/>
        <v>22</v>
      </c>
      <c r="G47" s="56">
        <f>COUNTIFS('Year 1'!$G:$G,"&gt;0",'Year 1'!$C:$C,$A47,'Year 1'!$P:$P,$G$1)</f>
        <v>9</v>
      </c>
      <c r="H47" s="57">
        <f t="shared" si="37"/>
        <v>0.4090909091</v>
      </c>
      <c r="I47" s="58">
        <f>COUNTIFS('Year 1'!$G:$G,"&gt;0",'Year 1'!$C:$C,$A47,'Year 1'!$P:$P,$I$1)</f>
        <v>3</v>
      </c>
      <c r="J47" s="59">
        <f t="shared" si="38"/>
        <v>0.1363636364</v>
      </c>
      <c r="K47" s="60">
        <f>COUNTIFS('Year 1'!$G:$G,"&gt;0",'Year 1'!$C:$C,$A47,'Year 1'!$P:$P,$K$1)</f>
        <v>0</v>
      </c>
      <c r="L47" s="61">
        <f t="shared" si="39"/>
        <v>0</v>
      </c>
      <c r="M47" s="62">
        <f>COUNTIFS('Year 1'!$G:$G,"&gt;0",'Year 1'!$C:$C,$A47,'Year 1'!$P:$P,$K$1)</f>
        <v>0</v>
      </c>
      <c r="N47" s="63">
        <f t="shared" si="40"/>
        <v>0</v>
      </c>
      <c r="O47" s="64">
        <f>COUNTIFS('Year 1'!$G:$G,"&gt;0",'Year 1'!$C:$C,$A47,'Year 1'!$P:$P,$K$1)</f>
        <v>0</v>
      </c>
      <c r="P47" s="65">
        <f t="shared" si="41"/>
        <v>0</v>
      </c>
      <c r="Q47" s="54">
        <f>COUNTIFS('Year 1'!$G:$G,"&gt;0",'Year 1'!$C:$C,$A47,'Year 1'!$P:$P,$K$1)</f>
        <v>0</v>
      </c>
      <c r="R47" s="66">
        <f t="shared" si="42"/>
        <v>0</v>
      </c>
      <c r="S47" s="67">
        <f t="shared" si="43"/>
        <v>10</v>
      </c>
      <c r="T47" s="68">
        <f t="shared" si="44"/>
        <v>0.4545454545</v>
      </c>
      <c r="U47" s="69">
        <f>COUNTIFS('Year 1'!$G:$G,"&gt;0",'Year 1'!$C:$C,$A47,'Year 1'!$N:$N,U$2)</f>
        <v>5</v>
      </c>
      <c r="V47" s="69">
        <f>COUNTIFS('Year 1'!$G:$G,"&gt;0",'Year 1'!$C:$C,$A47,'Year 1'!$N:$N,V$2)</f>
        <v>5</v>
      </c>
      <c r="W47" s="69">
        <f>COUNTIFS('Year 1'!$G:$G,"&gt;0",'Year 1'!$C:$C,$A47,'Year 1'!$N:$N,W$2)</f>
        <v>6</v>
      </c>
      <c r="X47" s="69">
        <f>COUNTIFS('Year 1'!$G:$G,"&gt;0",'Year 1'!$C:$C,$A47,'Year 1'!$N:$N,X$2)</f>
        <v>6</v>
      </c>
      <c r="Y47" s="125">
        <f>COUNTIFS('Year 1'!$G:$G,"&gt;0",'Year 1'!$C:$C,$A47,'Year 1'!$T:$T,Y$2)</f>
        <v>2</v>
      </c>
      <c r="Z47" s="125">
        <f>COUNTIFS('Year 1'!$G:$G,"&gt;0",'Year 1'!$C:$C,$A47,'Year 1'!$T:$T,Z$2)</f>
        <v>4</v>
      </c>
      <c r="AA47" s="125">
        <f>COUNTIFS('Year 1'!$G:$G,"&gt;0",'Year 1'!$C:$C,$A47,'Year 1'!$T:$T,AA$2)</f>
        <v>1</v>
      </c>
      <c r="AB47" s="125">
        <f t="shared" si="45"/>
        <v>7</v>
      </c>
      <c r="AC47" s="114"/>
      <c r="AD47" s="114"/>
      <c r="AE47" s="114"/>
      <c r="AF47" s="114"/>
      <c r="AG47" s="114"/>
      <c r="AH47" s="114"/>
      <c r="AI47" s="114"/>
      <c r="AJ47" s="114"/>
      <c r="AK47" s="114"/>
      <c r="AL47" s="114"/>
      <c r="AM47" s="114"/>
      <c r="AN47" s="114"/>
      <c r="AO47" s="114"/>
      <c r="AP47" s="114"/>
      <c r="AQ47" s="114"/>
      <c r="AR47" s="114"/>
      <c r="AS47" s="114"/>
      <c r="AT47" s="114"/>
      <c r="AU47" s="114"/>
      <c r="AV47" s="114"/>
    </row>
    <row r="48" ht="14.25" customHeight="1">
      <c r="A48" s="81" t="s">
        <v>155</v>
      </c>
      <c r="B48" s="31"/>
      <c r="C48" s="82"/>
      <c r="D48" s="83">
        <f t="shared" ref="D48:G48" si="46">SUM(D38:D47)</f>
        <v>75</v>
      </c>
      <c r="E48" s="84">
        <f t="shared" si="46"/>
        <v>90</v>
      </c>
      <c r="F48" s="85">
        <f t="shared" si="46"/>
        <v>165</v>
      </c>
      <c r="G48" s="86">
        <f t="shared" si="46"/>
        <v>55</v>
      </c>
      <c r="H48" s="87">
        <f t="shared" si="37"/>
        <v>0.3333333333</v>
      </c>
      <c r="I48" s="88">
        <f>SUM(I38:I47)</f>
        <v>28</v>
      </c>
      <c r="J48" s="89">
        <f t="shared" si="38"/>
        <v>0.1696969697</v>
      </c>
      <c r="K48" s="90">
        <f>SUM(K38:K47)</f>
        <v>15</v>
      </c>
      <c r="L48" s="91">
        <f t="shared" si="39"/>
        <v>0.09090909091</v>
      </c>
      <c r="M48" s="92">
        <f>SUM(M38:M47)</f>
        <v>14</v>
      </c>
      <c r="N48" s="93">
        <f t="shared" si="40"/>
        <v>0.08484848485</v>
      </c>
      <c r="O48" s="94">
        <f>SUM(O38:O47)</f>
        <v>7</v>
      </c>
      <c r="P48" s="129">
        <f t="shared" si="41"/>
        <v>0.04242424242</v>
      </c>
      <c r="Q48" s="84">
        <f>SUM(Q38:Q47)</f>
        <v>4</v>
      </c>
      <c r="R48" s="95">
        <f t="shared" si="42"/>
        <v>0.02424242424</v>
      </c>
      <c r="S48" s="96">
        <f>SUM(S38:S47)</f>
        <v>67</v>
      </c>
      <c r="T48" s="97">
        <f t="shared" si="44"/>
        <v>0.4060606061</v>
      </c>
      <c r="U48" s="98">
        <f t="shared" ref="U48:AB48" si="47">SUM(U38:U47)</f>
        <v>39</v>
      </c>
      <c r="V48" s="98">
        <f t="shared" si="47"/>
        <v>39</v>
      </c>
      <c r="W48" s="98">
        <f t="shared" si="47"/>
        <v>43</v>
      </c>
      <c r="X48" s="98">
        <f t="shared" si="47"/>
        <v>43</v>
      </c>
      <c r="Y48" s="132">
        <f t="shared" si="47"/>
        <v>12</v>
      </c>
      <c r="Z48" s="132">
        <f t="shared" si="47"/>
        <v>27</v>
      </c>
      <c r="AA48" s="132">
        <f t="shared" si="47"/>
        <v>16</v>
      </c>
      <c r="AB48" s="132">
        <f t="shared" si="47"/>
        <v>55</v>
      </c>
      <c r="AC48" s="131"/>
      <c r="AD48" s="131"/>
      <c r="AE48" s="131"/>
      <c r="AF48" s="131"/>
      <c r="AG48" s="131"/>
      <c r="AH48" s="131"/>
      <c r="AI48" s="131"/>
      <c r="AJ48" s="131"/>
      <c r="AK48" s="131"/>
      <c r="AL48" s="131"/>
      <c r="AM48" s="131"/>
      <c r="AN48" s="131"/>
      <c r="AO48" s="131"/>
      <c r="AP48" s="131"/>
      <c r="AQ48" s="131"/>
      <c r="AR48" s="131"/>
      <c r="AS48" s="131"/>
      <c r="AT48" s="131"/>
      <c r="AU48" s="131"/>
      <c r="AV48" s="131"/>
    </row>
    <row r="49" ht="14.25" customHeight="1">
      <c r="A49" s="115"/>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7"/>
      <c r="AC49" s="118"/>
      <c r="AD49" s="118"/>
      <c r="AE49" s="118"/>
      <c r="AF49" s="118"/>
      <c r="AG49" s="118"/>
      <c r="AH49" s="133"/>
      <c r="AI49" s="133"/>
      <c r="AJ49" s="133"/>
      <c r="AK49" s="133"/>
      <c r="AL49" s="133"/>
      <c r="AM49" s="118"/>
      <c r="AN49" s="118"/>
      <c r="AO49" s="118"/>
      <c r="AP49" s="118"/>
      <c r="AQ49" s="118"/>
      <c r="AR49" s="118"/>
      <c r="AS49" s="118"/>
      <c r="AT49" s="118"/>
      <c r="AU49" s="118"/>
      <c r="AV49" s="118"/>
    </row>
    <row r="50" ht="14.25" customHeight="1">
      <c r="A50" s="119"/>
      <c r="B50" s="120"/>
      <c r="C50" s="121"/>
      <c r="D50" s="122" t="s">
        <v>220</v>
      </c>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3"/>
      <c r="AC50" s="113"/>
      <c r="AD50" s="113"/>
      <c r="AE50" s="113"/>
      <c r="AF50" s="113"/>
      <c r="AG50" s="113"/>
      <c r="AH50" s="113"/>
      <c r="AI50" s="113"/>
      <c r="AJ50" s="113"/>
      <c r="AK50" s="113"/>
      <c r="AL50" s="113"/>
      <c r="AM50" s="113"/>
      <c r="AN50" s="113"/>
      <c r="AO50" s="113"/>
      <c r="AP50" s="113"/>
      <c r="AQ50" s="113"/>
      <c r="AR50" s="113"/>
      <c r="AS50" s="113"/>
      <c r="AT50" s="113"/>
      <c r="AU50" s="113"/>
      <c r="AV50" s="113"/>
    </row>
    <row r="51" ht="14.25" customHeight="1">
      <c r="A51" s="50" t="s">
        <v>18</v>
      </c>
      <c r="B51" s="51"/>
      <c r="C51" s="52"/>
      <c r="D51" s="53">
        <f>COUNTIFS('Year 2'!$G:$G,"&gt;0",'Year 2'!$C:$C,$A51,'Year 2'!$M:$M,"F")</f>
        <v>0</v>
      </c>
      <c r="E51" s="54">
        <f>COUNTIFS('Year 2'!$G:$G,"&gt;0",'Year 2'!$C:$C,$A51,'Year 2'!$M:$M,"M")</f>
        <v>0</v>
      </c>
      <c r="F51" s="55">
        <f t="shared" ref="F51:F60" si="48">D51+E51</f>
        <v>0</v>
      </c>
      <c r="G51" s="56">
        <f>COUNTIFS('Year 2'!$G:$G,"&gt;0",'Year 2'!$C:$C,$A51,'Year 2'!$P:$P,G$1)</f>
        <v>0</v>
      </c>
      <c r="H51" s="57">
        <f t="shared" ref="H51:H62" si="49">IFERROR(G51/F51,0)</f>
        <v>0</v>
      </c>
      <c r="I51" s="58">
        <f>COUNTIFS('Year 2'!$G:$G,"&gt;0",'Year 2'!$C:$C,$A51,'Year 2'!$P:$P,I$1)</f>
        <v>0</v>
      </c>
      <c r="J51" s="59">
        <f t="shared" ref="J51:J62" si="50">IFERROR(I51/F51,0)</f>
        <v>0</v>
      </c>
      <c r="K51" s="60">
        <f>COUNTIFS('Year 2'!$G:$G,"&gt;0",'Year 2'!$C:$C,$A51,'Year 2'!$P:$P,K$1)</f>
        <v>0</v>
      </c>
      <c r="L51" s="61">
        <f t="shared" ref="L51:L62" si="51">IFERROR(K51/F51,0)</f>
        <v>0</v>
      </c>
      <c r="M51" s="62">
        <f>COUNTIFS('Year 2'!$G:$G,"&gt;0",'Year 2'!$C:$C,$A51,'Year 2'!$P:$P,M$1)</f>
        <v>0</v>
      </c>
      <c r="N51" s="63">
        <f t="shared" ref="N51:N62" si="52">IFERROR(M51/F51,0)</f>
        <v>0</v>
      </c>
      <c r="O51" s="64">
        <f>COUNTIFS('Year 2'!$G:$G,"&gt;0",'Year 2'!$C:$C,$A51,'Year 2'!$P:$P,O$1)</f>
        <v>0</v>
      </c>
      <c r="P51" s="65">
        <f t="shared" ref="P51:P62" si="53">IFERROR(O51/F51,0)</f>
        <v>0</v>
      </c>
      <c r="Q51" s="54">
        <f>COUNTIFS('Year 2'!$G:$G,"&gt;0",'Year 2'!$C:$C,$A51,'Year 2'!$P:$P,Q$1)</f>
        <v>0</v>
      </c>
      <c r="R51" s="66">
        <f t="shared" ref="R51:R62" si="54">IFERROR(Q51/F51,0)</f>
        <v>0</v>
      </c>
      <c r="S51" s="67">
        <f t="shared" ref="S51:S60" si="55">F51-SUM(G51,I51,K51)</f>
        <v>0</v>
      </c>
      <c r="T51" s="68">
        <f t="shared" ref="T51:T62" si="56">IFERROR(S51/F51,0)</f>
        <v>0</v>
      </c>
      <c r="U51" s="69">
        <f>COUNTIFS('Year 2'!$G:$G,"&gt;0",'Year 2'!$C:$C,$A51,'Year 2'!$N:$N,U$2)</f>
        <v>0</v>
      </c>
      <c r="V51" s="69">
        <f>COUNTIFS('Year 2'!$G:$G,"&gt;0",'Year 2'!$C:$C,$A51,'Year 2'!$N:$N,V$2)</f>
        <v>0</v>
      </c>
      <c r="W51" s="69">
        <f>COUNTIFS('Year 2'!$G:$G,"&gt;0",'Year 2'!$C:$C,$A51,'Year 2'!$N:$N,W$2)</f>
        <v>0</v>
      </c>
      <c r="X51" s="69">
        <f>COUNTIFS('Year 2'!$G:$G,"&gt;0",'Year 2'!$C:$C,$A51,'Year 2'!$N:$N,X$2)</f>
        <v>0</v>
      </c>
      <c r="Y51" s="125">
        <f>COUNTIFS('Year 2'!$G:$G,"&gt;0",'Year 2'!$C:$C,$A51,'Year 2'!$T:$T,Y$2)</f>
        <v>0</v>
      </c>
      <c r="Z51" s="125">
        <f>COUNTIFS('Year 2'!$G:$G,"&gt;0",'Year 2'!$C:$C,$A51,'Year 2'!$T:$T,Z$2)</f>
        <v>0</v>
      </c>
      <c r="AA51" s="125">
        <f>COUNTIFS('Year 2'!$G:$G,"&gt;0",'Year 2'!$C:$C,$A51,'Year 2'!$T:$T,AA$2)</f>
        <v>0</v>
      </c>
      <c r="AB51" s="125">
        <f t="shared" ref="AB51:AB60" si="57">SUM(Y51:AA51)</f>
        <v>0</v>
      </c>
      <c r="AC51" s="114"/>
      <c r="AD51" s="114"/>
      <c r="AE51" s="114"/>
      <c r="AF51" s="114"/>
      <c r="AG51" s="114"/>
      <c r="AH51" s="114"/>
      <c r="AI51" s="114"/>
      <c r="AJ51" s="114"/>
      <c r="AK51" s="114"/>
      <c r="AL51" s="114"/>
      <c r="AM51" s="114"/>
      <c r="AN51" s="114"/>
      <c r="AO51" s="114"/>
      <c r="AP51" s="114"/>
      <c r="AQ51" s="114"/>
      <c r="AR51" s="114"/>
      <c r="AS51" s="114"/>
      <c r="AT51" s="114"/>
      <c r="AU51" s="114"/>
      <c r="AV51" s="114"/>
    </row>
    <row r="52" ht="14.25" customHeight="1">
      <c r="A52" s="78" t="s">
        <v>12</v>
      </c>
      <c r="B52" s="51"/>
      <c r="C52" s="52"/>
      <c r="D52" s="53">
        <f>COUNTIFS('Year 2'!$G:$G,"&gt;0",'Year 2'!$C:$C,$A52,'Year 2'!$M:$M,"F")</f>
        <v>0</v>
      </c>
      <c r="E52" s="54">
        <f>COUNTIFS('Year 2'!$G:$G,"&gt;0",'Year 2'!$C:$C,$A52,'Year 2'!$M:$M,"M")</f>
        <v>0</v>
      </c>
      <c r="F52" s="55">
        <f t="shared" si="48"/>
        <v>0</v>
      </c>
      <c r="G52" s="56">
        <f>COUNTIFS('Year 2'!$G:$G,"&gt;0",'Year 2'!$C:$C,$A52,'Year 2'!$P:$P,G$1)</f>
        <v>0</v>
      </c>
      <c r="H52" s="57">
        <f t="shared" si="49"/>
        <v>0</v>
      </c>
      <c r="I52" s="58">
        <f>COUNTIFS('Year 2'!$G:$G,"&gt;0",'Year 2'!$C:$C,$A52,'Year 2'!$P:$P,I$1)</f>
        <v>0</v>
      </c>
      <c r="J52" s="59">
        <f t="shared" si="50"/>
        <v>0</v>
      </c>
      <c r="K52" s="60">
        <f>COUNTIFS('Year 2'!$G:$G,"&gt;0",'Year 2'!$C:$C,$A52,'Year 2'!$P:$P,K$1)</f>
        <v>0</v>
      </c>
      <c r="L52" s="61">
        <f t="shared" si="51"/>
        <v>0</v>
      </c>
      <c r="M52" s="62">
        <f>COUNTIFS('Year 2'!$G:$G,"&gt;0",'Year 2'!$C:$C,$A52,'Year 2'!$P:$P,M$1)</f>
        <v>0</v>
      </c>
      <c r="N52" s="63">
        <f t="shared" si="52"/>
        <v>0</v>
      </c>
      <c r="O52" s="64">
        <f>COUNTIFS('Year 2'!$G:$G,"&gt;0",'Year 2'!$C:$C,$A52,'Year 2'!$P:$P,O$1)</f>
        <v>0</v>
      </c>
      <c r="P52" s="65">
        <f t="shared" si="53"/>
        <v>0</v>
      </c>
      <c r="Q52" s="54">
        <f>COUNTIFS('Year 2'!$G:$G,"&gt;0",'Year 2'!$C:$C,$A52,'Year 2'!$P:$P,Q$1)</f>
        <v>0</v>
      </c>
      <c r="R52" s="66">
        <f t="shared" si="54"/>
        <v>0</v>
      </c>
      <c r="S52" s="67">
        <f t="shared" si="55"/>
        <v>0</v>
      </c>
      <c r="T52" s="68">
        <f t="shared" si="56"/>
        <v>0</v>
      </c>
      <c r="U52" s="69">
        <f>COUNTIFS('Year 2'!$G:$G,"&gt;0",'Year 2'!$C:$C,$A52,'Year 2'!$N:$N,U$2)</f>
        <v>0</v>
      </c>
      <c r="V52" s="69">
        <f>COUNTIFS('Year 2'!$G:$G,"&gt;0",'Year 2'!$C:$C,$A52,'Year 2'!$N:$N,V$2)</f>
        <v>0</v>
      </c>
      <c r="W52" s="69">
        <f>COUNTIFS('Year 2'!$G:$G,"&gt;0",'Year 2'!$C:$C,$A52,'Year 2'!$N:$N,W$2)</f>
        <v>0</v>
      </c>
      <c r="X52" s="69">
        <f>COUNTIFS('Year 2'!$G:$G,"&gt;0",'Year 2'!$C:$C,$A52,'Year 2'!$N:$N,X$2)</f>
        <v>0</v>
      </c>
      <c r="Y52" s="125">
        <f>COUNTIFS('Year 2'!$G:$G,"&gt;0",'Year 2'!$C:$C,$A52,'Year 2'!$T:$T,Y$2)</f>
        <v>0</v>
      </c>
      <c r="Z52" s="125">
        <f>COUNTIFS('Year 2'!$G:$G,"&gt;0",'Year 2'!$C:$C,$A52,'Year 2'!$T:$T,Z$2)</f>
        <v>0</v>
      </c>
      <c r="AA52" s="125">
        <f>COUNTIFS('Year 2'!$G:$G,"&gt;0",'Year 2'!$C:$C,$A52,'Year 2'!$T:$T,AA$2)</f>
        <v>0</v>
      </c>
      <c r="AB52" s="125">
        <f t="shared" si="57"/>
        <v>0</v>
      </c>
      <c r="AC52" s="114"/>
      <c r="AD52" s="114"/>
      <c r="AE52" s="114"/>
      <c r="AF52" s="114"/>
      <c r="AG52" s="114"/>
      <c r="AH52" s="114"/>
      <c r="AI52" s="114"/>
      <c r="AJ52" s="114"/>
      <c r="AK52" s="114"/>
      <c r="AL52" s="114"/>
      <c r="AM52" s="114"/>
      <c r="AN52" s="114"/>
      <c r="AO52" s="114"/>
      <c r="AP52" s="114"/>
      <c r="AQ52" s="114"/>
      <c r="AR52" s="114"/>
      <c r="AS52" s="114"/>
      <c r="AT52" s="114"/>
      <c r="AU52" s="114"/>
      <c r="AV52" s="114"/>
    </row>
    <row r="53" ht="14.25" customHeight="1">
      <c r="A53" s="78" t="s">
        <v>221</v>
      </c>
      <c r="B53" s="51" t="s">
        <v>222</v>
      </c>
      <c r="C53" s="52"/>
      <c r="D53" s="53">
        <f>COUNTIFS('Year 2'!$G:$G,"&gt;0",'Year 2'!$C:$C,$A53,'Year 2'!$M:$M,"F")</f>
        <v>11</v>
      </c>
      <c r="E53" s="54">
        <f>COUNTIFS('Year 2'!$G:$G,"&gt;0",'Year 2'!$C:$C,$A53,'Year 2'!$M:$M,"M")</f>
        <v>11</v>
      </c>
      <c r="F53" s="55">
        <f t="shared" si="48"/>
        <v>22</v>
      </c>
      <c r="G53" s="56">
        <f>COUNTIFS('Year 2'!$G:$G,"&gt;0",'Year 2'!$C:$C,$A53,'Year 2'!$P:$P,G$1)</f>
        <v>6</v>
      </c>
      <c r="H53" s="57">
        <f t="shared" si="49"/>
        <v>0.2727272727</v>
      </c>
      <c r="I53" s="58">
        <f>COUNTIFS('Year 2'!$G:$G,"&gt;0",'Year 2'!$C:$C,$A53,'Year 2'!$P:$P,I$1)</f>
        <v>5</v>
      </c>
      <c r="J53" s="59">
        <f t="shared" si="50"/>
        <v>0.2272727273</v>
      </c>
      <c r="K53" s="60">
        <f>COUNTIFS('Year 2'!$G:$G,"&gt;0",'Year 2'!$C:$C,$A53,'Year 2'!$P:$P,K$1)</f>
        <v>4</v>
      </c>
      <c r="L53" s="61">
        <f t="shared" si="51"/>
        <v>0.1818181818</v>
      </c>
      <c r="M53" s="62">
        <f>COUNTIFS('Year 2'!$G:$G,"&gt;0",'Year 2'!$C:$C,$A53,'Year 2'!$P:$P,M$1)</f>
        <v>0</v>
      </c>
      <c r="N53" s="63">
        <f t="shared" si="52"/>
        <v>0</v>
      </c>
      <c r="O53" s="64">
        <f>COUNTIFS('Year 2'!$G:$G,"&gt;0",'Year 2'!$C:$C,$A53,'Year 2'!$P:$P,O$1)</f>
        <v>0</v>
      </c>
      <c r="P53" s="65">
        <f t="shared" si="53"/>
        <v>0</v>
      </c>
      <c r="Q53" s="54">
        <f>COUNTIFS('Year 2'!$G:$G,"&gt;0",'Year 2'!$C:$C,$A53,'Year 2'!$P:$P,Q$1)</f>
        <v>0</v>
      </c>
      <c r="R53" s="66">
        <f t="shared" si="54"/>
        <v>0</v>
      </c>
      <c r="S53" s="67">
        <f t="shared" si="55"/>
        <v>7</v>
      </c>
      <c r="T53" s="68">
        <f t="shared" si="56"/>
        <v>0.3181818182</v>
      </c>
      <c r="U53" s="69">
        <f>COUNTIFS('Year 2'!$G:$G,"&gt;0",'Year 2'!$C:$C,$A53,'Year 2'!$N:$N,U$2)</f>
        <v>6</v>
      </c>
      <c r="V53" s="69">
        <f>COUNTIFS('Year 2'!$G:$G,"&gt;0",'Year 2'!$C:$C,$A53,'Year 2'!$N:$N,V$2)</f>
        <v>5</v>
      </c>
      <c r="W53" s="69">
        <f>COUNTIFS('Year 2'!$G:$G,"&gt;0",'Year 2'!$C:$C,$A53,'Year 2'!$N:$N,W$2)</f>
        <v>5</v>
      </c>
      <c r="X53" s="69">
        <f>COUNTIFS('Year 2'!$G:$G,"&gt;0",'Year 2'!$C:$C,$A53,'Year 2'!$N:$N,X$2)</f>
        <v>6</v>
      </c>
      <c r="Y53" s="125">
        <f>COUNTIFS('Year 2'!$G:$G,"&gt;0",'Year 2'!$C:$C,$A53,'Year 2'!$T:$T,Y$2)</f>
        <v>0</v>
      </c>
      <c r="Z53" s="125">
        <f>COUNTIFS('Year 2'!$G:$G,"&gt;0",'Year 2'!$C:$C,$A53,'Year 2'!$T:$T,Z$2)</f>
        <v>3</v>
      </c>
      <c r="AA53" s="125">
        <f>COUNTIFS('Year 2'!$G:$G,"&gt;0",'Year 2'!$C:$C,$A53,'Year 2'!$T:$T,AA$2)</f>
        <v>3</v>
      </c>
      <c r="AB53" s="125">
        <f t="shared" si="57"/>
        <v>6</v>
      </c>
      <c r="AC53" s="114"/>
      <c r="AD53" s="114"/>
      <c r="AE53" s="114"/>
      <c r="AF53" s="114"/>
      <c r="AG53" s="114"/>
      <c r="AH53" s="114"/>
      <c r="AI53" s="114"/>
      <c r="AJ53" s="114"/>
      <c r="AK53" s="114"/>
      <c r="AL53" s="114"/>
      <c r="AM53" s="114"/>
      <c r="AN53" s="114"/>
      <c r="AO53" s="114"/>
      <c r="AP53" s="114"/>
      <c r="AQ53" s="114"/>
      <c r="AR53" s="114"/>
      <c r="AS53" s="114"/>
      <c r="AT53" s="114"/>
      <c r="AU53" s="114"/>
      <c r="AV53" s="114"/>
    </row>
    <row r="54" ht="14.25" customHeight="1">
      <c r="A54" s="78" t="s">
        <v>223</v>
      </c>
      <c r="B54" s="51" t="s">
        <v>224</v>
      </c>
      <c r="C54" s="52"/>
      <c r="D54" s="53">
        <f>COUNTIFS('Year 2'!$G:$G,"&gt;0",'Year 2'!$C:$C,$A54,'Year 2'!$M:$M,"F")</f>
        <v>9</v>
      </c>
      <c r="E54" s="54">
        <f>COUNTIFS('Year 2'!$G:$G,"&gt;0",'Year 2'!$C:$C,$A54,'Year 2'!$M:$M,"M")</f>
        <v>13</v>
      </c>
      <c r="F54" s="55">
        <f t="shared" si="48"/>
        <v>22</v>
      </c>
      <c r="G54" s="56">
        <f>COUNTIFS('Year 2'!$G:$G,"&gt;0",'Year 2'!$C:$C,$A54,'Year 2'!$P:$P,G$1)</f>
        <v>8</v>
      </c>
      <c r="H54" s="57">
        <f t="shared" si="49"/>
        <v>0.3636363636</v>
      </c>
      <c r="I54" s="58">
        <f>COUNTIFS('Year 2'!$G:$G,"&gt;0",'Year 2'!$C:$C,$A54,'Year 2'!$P:$P,I$1)</f>
        <v>3</v>
      </c>
      <c r="J54" s="59">
        <f t="shared" si="50"/>
        <v>0.1363636364</v>
      </c>
      <c r="K54" s="60">
        <f>COUNTIFS('Year 2'!$G:$G,"&gt;0",'Year 2'!$C:$C,$A54,'Year 2'!$P:$P,K$1)</f>
        <v>3</v>
      </c>
      <c r="L54" s="61">
        <f t="shared" si="51"/>
        <v>0.1363636364</v>
      </c>
      <c r="M54" s="62">
        <f>COUNTIFS('Year 2'!$G:$G,"&gt;0",'Year 2'!$C:$C,$A54,'Year 2'!$P:$P,M$1)</f>
        <v>0</v>
      </c>
      <c r="N54" s="63">
        <f t="shared" si="52"/>
        <v>0</v>
      </c>
      <c r="O54" s="64">
        <f>COUNTIFS('Year 2'!$G:$G,"&gt;0",'Year 2'!$C:$C,$A54,'Year 2'!$P:$P,O$1)</f>
        <v>0</v>
      </c>
      <c r="P54" s="65">
        <f t="shared" si="53"/>
        <v>0</v>
      </c>
      <c r="Q54" s="54">
        <f>COUNTIFS('Year 2'!$G:$G,"&gt;0",'Year 2'!$C:$C,$A54,'Year 2'!$P:$P,Q$1)</f>
        <v>0</v>
      </c>
      <c r="R54" s="66">
        <f t="shared" si="54"/>
        <v>0</v>
      </c>
      <c r="S54" s="67">
        <f t="shared" si="55"/>
        <v>8</v>
      </c>
      <c r="T54" s="68">
        <f t="shared" si="56"/>
        <v>0.3636363636</v>
      </c>
      <c r="U54" s="69">
        <f>COUNTIFS('Year 2'!$G:$G,"&gt;0",'Year 2'!$C:$C,$A54,'Year 2'!$N:$N,U$2)</f>
        <v>6</v>
      </c>
      <c r="V54" s="69">
        <f>COUNTIFS('Year 2'!$G:$G,"&gt;0",'Year 2'!$C:$C,$A54,'Year 2'!$N:$N,V$2)</f>
        <v>5</v>
      </c>
      <c r="W54" s="69">
        <f>COUNTIFS('Year 2'!$G:$G,"&gt;0",'Year 2'!$C:$C,$A54,'Year 2'!$N:$N,W$2)</f>
        <v>5</v>
      </c>
      <c r="X54" s="69">
        <f>COUNTIFS('Year 2'!$G:$G,"&gt;0",'Year 2'!$C:$C,$A54,'Year 2'!$N:$N,X$2)</f>
        <v>6</v>
      </c>
      <c r="Y54" s="125">
        <f>COUNTIFS('Year 2'!$G:$G,"&gt;0",'Year 2'!$C:$C,$A54,'Year 2'!$T:$T,Y$2)</f>
        <v>0</v>
      </c>
      <c r="Z54" s="125">
        <f>COUNTIFS('Year 2'!$G:$G,"&gt;0",'Year 2'!$C:$C,$A54,'Year 2'!$T:$T,Z$2)</f>
        <v>3</v>
      </c>
      <c r="AA54" s="125">
        <f>COUNTIFS('Year 2'!$G:$G,"&gt;0",'Year 2'!$C:$C,$A54,'Year 2'!$T:$T,AA$2)</f>
        <v>2</v>
      </c>
      <c r="AB54" s="125">
        <f t="shared" si="57"/>
        <v>5</v>
      </c>
      <c r="AC54" s="114"/>
      <c r="AD54" s="114"/>
      <c r="AE54" s="114"/>
      <c r="AF54" s="114"/>
      <c r="AG54" s="114"/>
      <c r="AH54" s="114"/>
      <c r="AI54" s="114"/>
      <c r="AJ54" s="114"/>
      <c r="AK54" s="114"/>
      <c r="AL54" s="114"/>
      <c r="AM54" s="114"/>
      <c r="AN54" s="114"/>
      <c r="AO54" s="114"/>
      <c r="AP54" s="114"/>
      <c r="AQ54" s="114"/>
      <c r="AR54" s="114"/>
      <c r="AS54" s="114"/>
      <c r="AT54" s="114"/>
      <c r="AU54" s="114"/>
      <c r="AV54" s="114"/>
    </row>
    <row r="55" ht="14.25" customHeight="1">
      <c r="A55" s="78" t="s">
        <v>225</v>
      </c>
      <c r="B55" s="51" t="s">
        <v>226</v>
      </c>
      <c r="C55" s="52"/>
      <c r="D55" s="53">
        <f>COUNTIFS('Year 2'!$G:$G,"&gt;0",'Year 2'!$C:$C,$A55,'Year 2'!$M:$M,"F")</f>
        <v>9</v>
      </c>
      <c r="E55" s="54">
        <f>COUNTIFS('Year 2'!$G:$G,"&gt;0",'Year 2'!$C:$C,$A55,'Year 2'!$M:$M,"M")</f>
        <v>12</v>
      </c>
      <c r="F55" s="55">
        <f t="shared" si="48"/>
        <v>21</v>
      </c>
      <c r="G55" s="56">
        <f>COUNTIFS('Year 2'!$G:$G,"&gt;0",'Year 2'!$C:$C,$A55,'Year 2'!$P:$P,G$1)</f>
        <v>7</v>
      </c>
      <c r="H55" s="57">
        <f t="shared" si="49"/>
        <v>0.3333333333</v>
      </c>
      <c r="I55" s="58">
        <f>COUNTIFS('Year 2'!$G:$G,"&gt;0",'Year 2'!$C:$C,$A55,'Year 2'!$P:$P,I$1)</f>
        <v>4</v>
      </c>
      <c r="J55" s="59">
        <f t="shared" si="50"/>
        <v>0.1904761905</v>
      </c>
      <c r="K55" s="60">
        <f>COUNTIFS('Year 2'!$G:$G,"&gt;0",'Year 2'!$C:$C,$A55,'Year 2'!$P:$P,K$1)</f>
        <v>1</v>
      </c>
      <c r="L55" s="61">
        <f t="shared" si="51"/>
        <v>0.04761904762</v>
      </c>
      <c r="M55" s="62">
        <f>COUNTIFS('Year 2'!$G:$G,"&gt;0",'Year 2'!$C:$C,$A55,'Year 2'!$P:$P,M$1)</f>
        <v>0</v>
      </c>
      <c r="N55" s="63">
        <f t="shared" si="52"/>
        <v>0</v>
      </c>
      <c r="O55" s="64">
        <f>COUNTIFS('Year 2'!$G:$G,"&gt;0",'Year 2'!$C:$C,$A55,'Year 2'!$P:$P,O$1)</f>
        <v>0</v>
      </c>
      <c r="P55" s="65">
        <f t="shared" si="53"/>
        <v>0</v>
      </c>
      <c r="Q55" s="54">
        <f>COUNTIFS('Year 2'!$G:$G,"&gt;0",'Year 2'!$C:$C,$A55,'Year 2'!$P:$P,Q$1)</f>
        <v>1</v>
      </c>
      <c r="R55" s="66">
        <f t="shared" si="54"/>
        <v>0.04761904762</v>
      </c>
      <c r="S55" s="67">
        <f t="shared" si="55"/>
        <v>9</v>
      </c>
      <c r="T55" s="68">
        <f t="shared" si="56"/>
        <v>0.4285714286</v>
      </c>
      <c r="U55" s="69">
        <f>COUNTIFS('Year 2'!$G:$G,"&gt;0",'Year 2'!$C:$C,$A55,'Year 2'!$N:$N,U$2)</f>
        <v>5</v>
      </c>
      <c r="V55" s="69">
        <f>COUNTIFS('Year 2'!$G:$G,"&gt;0",'Year 2'!$C:$C,$A55,'Year 2'!$N:$N,V$2)</f>
        <v>5</v>
      </c>
      <c r="W55" s="69">
        <f>COUNTIFS('Year 2'!$G:$G,"&gt;0",'Year 2'!$C:$C,$A55,'Year 2'!$N:$N,W$2)</f>
        <v>7</v>
      </c>
      <c r="X55" s="69">
        <f>COUNTIFS('Year 2'!$G:$G,"&gt;0",'Year 2'!$C:$C,$A55,'Year 2'!$N:$N,X$2)</f>
        <v>4</v>
      </c>
      <c r="Y55" s="125">
        <f>COUNTIFS('Year 2'!$G:$G,"&gt;0",'Year 2'!$C:$C,$A55,'Year 2'!$T:$T,Y$2)</f>
        <v>0</v>
      </c>
      <c r="Z55" s="125">
        <f>COUNTIFS('Year 2'!$G:$G,"&gt;0",'Year 2'!$C:$C,$A55,'Year 2'!$T:$T,Z$2)</f>
        <v>2</v>
      </c>
      <c r="AA55" s="125">
        <f>COUNTIFS('Year 2'!$G:$G,"&gt;0",'Year 2'!$C:$C,$A55,'Year 2'!$T:$T,AA$2)</f>
        <v>9</v>
      </c>
      <c r="AB55" s="125">
        <f t="shared" si="57"/>
        <v>11</v>
      </c>
      <c r="AC55" s="114"/>
      <c r="AD55" s="114"/>
      <c r="AE55" s="114"/>
      <c r="AF55" s="114"/>
      <c r="AG55" s="114"/>
      <c r="AH55" s="114"/>
      <c r="AI55" s="114"/>
      <c r="AJ55" s="114"/>
      <c r="AK55" s="114"/>
      <c r="AL55" s="114"/>
      <c r="AM55" s="114"/>
      <c r="AN55" s="114"/>
      <c r="AO55" s="114"/>
      <c r="AP55" s="114"/>
      <c r="AQ55" s="114"/>
      <c r="AR55" s="114"/>
      <c r="AS55" s="114"/>
      <c r="AT55" s="114"/>
      <c r="AU55" s="114"/>
      <c r="AV55" s="114"/>
    </row>
    <row r="56" ht="14.25" customHeight="1">
      <c r="A56" s="78" t="s">
        <v>227</v>
      </c>
      <c r="B56" s="51" t="s">
        <v>228</v>
      </c>
      <c r="C56" s="52"/>
      <c r="D56" s="53">
        <f>COUNTIFS('Year 2'!$G:$G,"&gt;0",'Year 2'!$C:$C,$A56,'Year 2'!$M:$M,"F")</f>
        <v>10</v>
      </c>
      <c r="E56" s="54">
        <f>COUNTIFS('Year 2'!$G:$G,"&gt;0",'Year 2'!$C:$C,$A56,'Year 2'!$M:$M,"M")</f>
        <v>12</v>
      </c>
      <c r="F56" s="55">
        <f t="shared" si="48"/>
        <v>22</v>
      </c>
      <c r="G56" s="56">
        <f>COUNTIFS('Year 2'!$G:$G,"&gt;0",'Year 2'!$C:$C,$A56,'Year 2'!$P:$P,G$1)</f>
        <v>7</v>
      </c>
      <c r="H56" s="57">
        <f t="shared" si="49"/>
        <v>0.3181818182</v>
      </c>
      <c r="I56" s="58">
        <f>COUNTIFS('Year 2'!$G:$G,"&gt;0",'Year 2'!$C:$C,$A56,'Year 2'!$P:$P,I$1)</f>
        <v>3</v>
      </c>
      <c r="J56" s="59">
        <f t="shared" si="50"/>
        <v>0.1363636364</v>
      </c>
      <c r="K56" s="60">
        <f>COUNTIFS('Year 2'!$G:$G,"&gt;0",'Year 2'!$C:$C,$A56,'Year 2'!$P:$P,K$1)</f>
        <v>3</v>
      </c>
      <c r="L56" s="61">
        <f t="shared" si="51"/>
        <v>0.1363636364</v>
      </c>
      <c r="M56" s="62">
        <f>COUNTIFS('Year 2'!$G:$G,"&gt;0",'Year 2'!$C:$C,$A56,'Year 2'!$P:$P,M$1)</f>
        <v>3</v>
      </c>
      <c r="N56" s="63">
        <f t="shared" si="52"/>
        <v>0.1363636364</v>
      </c>
      <c r="O56" s="64">
        <f>COUNTIFS('Year 2'!$G:$G,"&gt;0",'Year 2'!$C:$C,$A56,'Year 2'!$P:$P,O$1)</f>
        <v>2</v>
      </c>
      <c r="P56" s="65">
        <f t="shared" si="53"/>
        <v>0.09090909091</v>
      </c>
      <c r="Q56" s="54">
        <f>COUNTIFS('Year 2'!$G:$G,"&gt;0",'Year 2'!$C:$C,$A56,'Year 2'!$P:$P,Q$1)</f>
        <v>2</v>
      </c>
      <c r="R56" s="66">
        <f t="shared" si="54"/>
        <v>0.09090909091</v>
      </c>
      <c r="S56" s="67">
        <f t="shared" si="55"/>
        <v>9</v>
      </c>
      <c r="T56" s="68">
        <f t="shared" si="56"/>
        <v>0.4090909091</v>
      </c>
      <c r="U56" s="69">
        <f>COUNTIFS('Year 2'!$G:$G,"&gt;0",'Year 2'!$C:$C,$A56,'Year 2'!$N:$N,U$2)</f>
        <v>5</v>
      </c>
      <c r="V56" s="69">
        <f>COUNTIFS('Year 2'!$G:$G,"&gt;0",'Year 2'!$C:$C,$A56,'Year 2'!$N:$N,V$2)</f>
        <v>6</v>
      </c>
      <c r="W56" s="69">
        <f>COUNTIFS('Year 2'!$G:$G,"&gt;0",'Year 2'!$C:$C,$A56,'Year 2'!$N:$N,W$2)</f>
        <v>5</v>
      </c>
      <c r="X56" s="69">
        <f>COUNTIFS('Year 2'!$G:$G,"&gt;0",'Year 2'!$C:$C,$A56,'Year 2'!$N:$N,X$2)</f>
        <v>6</v>
      </c>
      <c r="Y56" s="125">
        <f>COUNTIFS('Year 2'!$G:$G,"&gt;0",'Year 2'!$C:$C,$A56,'Year 2'!$T:$T,Y$2)</f>
        <v>1</v>
      </c>
      <c r="Z56" s="125">
        <f>COUNTIFS('Year 2'!$G:$G,"&gt;0",'Year 2'!$C:$C,$A56,'Year 2'!$T:$T,Z$2)</f>
        <v>1</v>
      </c>
      <c r="AA56" s="125">
        <f>COUNTIFS('Year 2'!$G:$G,"&gt;0",'Year 2'!$C:$C,$A56,'Year 2'!$T:$T,AA$2)</f>
        <v>3</v>
      </c>
      <c r="AB56" s="125">
        <f t="shared" si="57"/>
        <v>5</v>
      </c>
      <c r="AC56" s="114"/>
      <c r="AD56" s="114"/>
      <c r="AE56" s="114"/>
      <c r="AF56" s="114"/>
      <c r="AG56" s="114"/>
      <c r="AH56" s="114"/>
      <c r="AI56" s="114"/>
      <c r="AJ56" s="114"/>
      <c r="AK56" s="114"/>
      <c r="AL56" s="114"/>
      <c r="AM56" s="114"/>
      <c r="AN56" s="114"/>
      <c r="AO56" s="114"/>
      <c r="AP56" s="114"/>
      <c r="AQ56" s="114"/>
      <c r="AR56" s="114"/>
      <c r="AS56" s="114"/>
      <c r="AT56" s="114"/>
      <c r="AU56" s="114"/>
      <c r="AV56" s="114"/>
    </row>
    <row r="57" ht="14.25" customHeight="1">
      <c r="A57" s="78" t="s">
        <v>229</v>
      </c>
      <c r="B57" s="51" t="s">
        <v>230</v>
      </c>
      <c r="C57" s="52"/>
      <c r="D57" s="53">
        <f>COUNTIFS('Year 2'!$G:$G,"&gt;0",'Year 2'!$C:$C,$A57,'Year 2'!$M:$M,"F")</f>
        <v>10</v>
      </c>
      <c r="E57" s="54">
        <f>COUNTIFS('Year 2'!$G:$G,"&gt;0",'Year 2'!$C:$C,$A57,'Year 2'!$M:$M,"M")</f>
        <v>11</v>
      </c>
      <c r="F57" s="55">
        <f t="shared" si="48"/>
        <v>21</v>
      </c>
      <c r="G57" s="56">
        <f>COUNTIFS('Year 2'!$G:$G,"&gt;0",'Year 2'!$C:$C,$A57,'Year 2'!$P:$P,G$1)</f>
        <v>5</v>
      </c>
      <c r="H57" s="57">
        <f t="shared" si="49"/>
        <v>0.2380952381</v>
      </c>
      <c r="I57" s="58">
        <f>COUNTIFS('Year 2'!$G:$G,"&gt;0",'Year 2'!$C:$C,$A57,'Year 2'!$P:$P,I$1)</f>
        <v>4</v>
      </c>
      <c r="J57" s="59">
        <f t="shared" si="50"/>
        <v>0.1904761905</v>
      </c>
      <c r="K57" s="60">
        <f>COUNTIFS('Year 2'!$G:$G,"&gt;0",'Year 2'!$C:$C,$A57,'Year 2'!$P:$P,K$1)</f>
        <v>2</v>
      </c>
      <c r="L57" s="61">
        <f t="shared" si="51"/>
        <v>0.09523809524</v>
      </c>
      <c r="M57" s="62">
        <f>COUNTIFS('Year 2'!$G:$G,"&gt;0",'Year 2'!$C:$C,$A57,'Year 2'!$P:$P,M$1)</f>
        <v>3</v>
      </c>
      <c r="N57" s="63">
        <f t="shared" si="52"/>
        <v>0.1428571429</v>
      </c>
      <c r="O57" s="64">
        <f>COUNTIFS('Year 2'!$G:$G,"&gt;0",'Year 2'!$C:$C,$A57,'Year 2'!$P:$P,O$1)</f>
        <v>2</v>
      </c>
      <c r="P57" s="65">
        <f t="shared" si="53"/>
        <v>0.09523809524</v>
      </c>
      <c r="Q57" s="54">
        <f>COUNTIFS('Year 2'!$G:$G,"&gt;0",'Year 2'!$C:$C,$A57,'Year 2'!$P:$P,Q$1)</f>
        <v>0</v>
      </c>
      <c r="R57" s="66">
        <f t="shared" si="54"/>
        <v>0</v>
      </c>
      <c r="S57" s="67">
        <f t="shared" si="55"/>
        <v>10</v>
      </c>
      <c r="T57" s="68">
        <f t="shared" si="56"/>
        <v>0.4761904762</v>
      </c>
      <c r="U57" s="69">
        <f>COUNTIFS('Year 2'!$G:$G,"&gt;0",'Year 2'!$C:$C,$A57,'Year 2'!$N:$N,U$2)</f>
        <v>6</v>
      </c>
      <c r="V57" s="69">
        <f>COUNTIFS('Year 2'!$G:$G,"&gt;0",'Year 2'!$C:$C,$A57,'Year 2'!$N:$N,V$2)</f>
        <v>5</v>
      </c>
      <c r="W57" s="69">
        <f>COUNTIFS('Year 2'!$G:$G,"&gt;0",'Year 2'!$C:$C,$A57,'Year 2'!$N:$N,W$2)</f>
        <v>6</v>
      </c>
      <c r="X57" s="69">
        <f>COUNTIFS('Year 2'!$G:$G,"&gt;0",'Year 2'!$C:$C,$A57,'Year 2'!$N:$N,X$2)</f>
        <v>4</v>
      </c>
      <c r="Y57" s="125">
        <f>COUNTIFS('Year 2'!$G:$G,"&gt;0",'Year 2'!$C:$C,$A57,'Year 2'!$T:$T,Y$2)</f>
        <v>0</v>
      </c>
      <c r="Z57" s="125">
        <f>COUNTIFS('Year 2'!$G:$G,"&gt;0",'Year 2'!$C:$C,$A57,'Year 2'!$T:$T,Z$2)</f>
        <v>1</v>
      </c>
      <c r="AA57" s="125">
        <f>COUNTIFS('Year 2'!$G:$G,"&gt;0",'Year 2'!$C:$C,$A57,'Year 2'!$T:$T,AA$2)</f>
        <v>3</v>
      </c>
      <c r="AB57" s="125">
        <f t="shared" si="57"/>
        <v>4</v>
      </c>
      <c r="AC57" s="114"/>
      <c r="AD57" s="114"/>
      <c r="AE57" s="114"/>
      <c r="AF57" s="114"/>
      <c r="AG57" s="114"/>
      <c r="AH57" s="114"/>
      <c r="AI57" s="114"/>
      <c r="AJ57" s="114"/>
      <c r="AK57" s="114"/>
      <c r="AL57" s="114"/>
      <c r="AM57" s="114"/>
      <c r="AN57" s="114"/>
      <c r="AO57" s="114"/>
      <c r="AP57" s="114"/>
      <c r="AQ57" s="114"/>
      <c r="AR57" s="114"/>
      <c r="AS57" s="114"/>
      <c r="AT57" s="114"/>
      <c r="AU57" s="114"/>
      <c r="AV57" s="114"/>
    </row>
    <row r="58" ht="14.25" customHeight="1">
      <c r="A58" s="78" t="s">
        <v>231</v>
      </c>
      <c r="B58" s="51" t="s">
        <v>232</v>
      </c>
      <c r="C58" s="52"/>
      <c r="D58" s="53">
        <f>COUNTIFS('Year 2'!$G:$G,"&gt;0",'Year 2'!$C:$C,$A58,'Year 2'!$M:$M,"F")</f>
        <v>12</v>
      </c>
      <c r="E58" s="54">
        <f>COUNTIFS('Year 2'!$G:$G,"&gt;0",'Year 2'!$C:$C,$A58,'Year 2'!$M:$M,"M")</f>
        <v>12</v>
      </c>
      <c r="F58" s="55">
        <f t="shared" si="48"/>
        <v>24</v>
      </c>
      <c r="G58" s="56">
        <f>COUNTIFS('Year 2'!$G:$G,"&gt;0",'Year 2'!$C:$C,$A58,'Year 2'!$P:$P,G$1)</f>
        <v>6</v>
      </c>
      <c r="H58" s="57">
        <f t="shared" si="49"/>
        <v>0.25</v>
      </c>
      <c r="I58" s="58">
        <f>COUNTIFS('Year 2'!$G:$G,"&gt;0",'Year 2'!$C:$C,$A58,'Year 2'!$P:$P,I$1)</f>
        <v>4</v>
      </c>
      <c r="J58" s="59">
        <f t="shared" si="50"/>
        <v>0.1666666667</v>
      </c>
      <c r="K58" s="60">
        <f>COUNTIFS('Year 2'!$G:$G,"&gt;0",'Year 2'!$C:$C,$A58,'Year 2'!$P:$P,K$1)</f>
        <v>3</v>
      </c>
      <c r="L58" s="61">
        <f t="shared" si="51"/>
        <v>0.125</v>
      </c>
      <c r="M58" s="62">
        <f>COUNTIFS('Year 2'!$G:$G,"&gt;0",'Year 2'!$C:$C,$A58,'Year 2'!$P:$P,M$1)</f>
        <v>1</v>
      </c>
      <c r="N58" s="63">
        <f t="shared" si="52"/>
        <v>0.04166666667</v>
      </c>
      <c r="O58" s="64">
        <f>COUNTIFS('Year 2'!$G:$G,"&gt;0",'Year 2'!$C:$C,$A58,'Year 2'!$P:$P,O$1)</f>
        <v>1</v>
      </c>
      <c r="P58" s="65">
        <f t="shared" si="53"/>
        <v>0.04166666667</v>
      </c>
      <c r="Q58" s="54">
        <f>COUNTIFS('Year 2'!$G:$G,"&gt;0",'Year 2'!$C:$C,$A58,'Year 2'!$P:$P,Q$1)</f>
        <v>3</v>
      </c>
      <c r="R58" s="66">
        <f t="shared" si="54"/>
        <v>0.125</v>
      </c>
      <c r="S58" s="67">
        <f t="shared" si="55"/>
        <v>11</v>
      </c>
      <c r="T58" s="68">
        <f t="shared" si="56"/>
        <v>0.4583333333</v>
      </c>
      <c r="U58" s="69">
        <f>COUNTIFS('Year 2'!$G:$G,"&gt;0",'Year 2'!$C:$C,$A58,'Year 2'!$N:$N,U$2)</f>
        <v>4</v>
      </c>
      <c r="V58" s="69">
        <f>COUNTIFS('Year 2'!$G:$G,"&gt;0",'Year 2'!$C:$C,$A58,'Year 2'!$N:$N,V$2)</f>
        <v>4</v>
      </c>
      <c r="W58" s="69">
        <f>COUNTIFS('Year 2'!$G:$G,"&gt;0",'Year 2'!$C:$C,$A58,'Year 2'!$N:$N,W$2)</f>
        <v>9</v>
      </c>
      <c r="X58" s="69">
        <f>COUNTIFS('Year 2'!$G:$G,"&gt;0",'Year 2'!$C:$C,$A58,'Year 2'!$N:$N,X$2)</f>
        <v>7</v>
      </c>
      <c r="Y58" s="125">
        <f>COUNTIFS('Year 2'!$G:$G,"&gt;0",'Year 2'!$C:$C,$A58,'Year 2'!$T:$T,Y$2)</f>
        <v>2</v>
      </c>
      <c r="Z58" s="125">
        <f>COUNTIFS('Year 2'!$G:$G,"&gt;0",'Year 2'!$C:$C,$A58,'Year 2'!$T:$T,Z$2)</f>
        <v>4</v>
      </c>
      <c r="AA58" s="125">
        <f>COUNTIFS('Year 2'!$G:$G,"&gt;0",'Year 2'!$C:$C,$A58,'Year 2'!$T:$T,AA$2)</f>
        <v>3</v>
      </c>
      <c r="AB58" s="125">
        <f t="shared" si="57"/>
        <v>9</v>
      </c>
      <c r="AC58" s="114"/>
      <c r="AD58" s="114"/>
      <c r="AE58" s="114"/>
      <c r="AF58" s="114"/>
      <c r="AG58" s="114"/>
      <c r="AH58" s="114"/>
      <c r="AI58" s="114"/>
      <c r="AJ58" s="114"/>
      <c r="AK58" s="114"/>
      <c r="AL58" s="114"/>
      <c r="AM58" s="114"/>
      <c r="AN58" s="114"/>
      <c r="AO58" s="114"/>
      <c r="AP58" s="114"/>
      <c r="AQ58" s="114"/>
      <c r="AR58" s="114"/>
      <c r="AS58" s="114"/>
      <c r="AT58" s="114"/>
      <c r="AU58" s="114"/>
      <c r="AV58" s="114"/>
    </row>
    <row r="59" ht="14.25" customHeight="1">
      <c r="A59" s="78" t="s">
        <v>233</v>
      </c>
      <c r="B59" s="51" t="s">
        <v>234</v>
      </c>
      <c r="C59" s="52"/>
      <c r="D59" s="53">
        <f>COUNTIFS('Year 2'!$G:$G,"&gt;0",'Year 2'!$C:$C,$A59,'Year 2'!$M:$M,"F")</f>
        <v>10</v>
      </c>
      <c r="E59" s="54">
        <f>COUNTIFS('Year 2'!$G:$G,"&gt;0",'Year 2'!$C:$C,$A59,'Year 2'!$M:$M,"M")</f>
        <v>13</v>
      </c>
      <c r="F59" s="55">
        <f t="shared" si="48"/>
        <v>23</v>
      </c>
      <c r="G59" s="56">
        <f>COUNTIFS('Year 2'!$G:$G,"&gt;0",'Year 2'!$C:$C,$A59,'Year 2'!$P:$P,G$1)</f>
        <v>5</v>
      </c>
      <c r="H59" s="57">
        <f t="shared" si="49"/>
        <v>0.2173913043</v>
      </c>
      <c r="I59" s="58">
        <f>COUNTIFS('Year 2'!$G:$G,"&gt;0",'Year 2'!$C:$C,$A59,'Year 2'!$P:$P,I$1)</f>
        <v>4</v>
      </c>
      <c r="J59" s="59">
        <f t="shared" si="50"/>
        <v>0.1739130435</v>
      </c>
      <c r="K59" s="60">
        <f>COUNTIFS('Year 2'!$G:$G,"&gt;0",'Year 2'!$C:$C,$A59,'Year 2'!$P:$P,K$1)</f>
        <v>5</v>
      </c>
      <c r="L59" s="61">
        <f t="shared" si="51"/>
        <v>0.2173913043</v>
      </c>
      <c r="M59" s="62">
        <f>COUNTIFS('Year 2'!$G:$G,"&gt;0",'Year 2'!$C:$C,$A59,'Year 2'!$P:$P,M$1)</f>
        <v>5</v>
      </c>
      <c r="N59" s="63">
        <f t="shared" si="52"/>
        <v>0.2173913043</v>
      </c>
      <c r="O59" s="64">
        <f>COUNTIFS('Year 2'!$G:$G,"&gt;0",'Year 2'!$C:$C,$A59,'Year 2'!$P:$P,O$1)</f>
        <v>0</v>
      </c>
      <c r="P59" s="65">
        <f t="shared" si="53"/>
        <v>0</v>
      </c>
      <c r="Q59" s="54">
        <f>COUNTIFS('Year 2'!$G:$G,"&gt;0",'Year 2'!$C:$C,$A59,'Year 2'!$P:$P,Q$1)</f>
        <v>0</v>
      </c>
      <c r="R59" s="66">
        <f t="shared" si="54"/>
        <v>0</v>
      </c>
      <c r="S59" s="67">
        <f t="shared" si="55"/>
        <v>9</v>
      </c>
      <c r="T59" s="68">
        <f t="shared" si="56"/>
        <v>0.3913043478</v>
      </c>
      <c r="U59" s="69">
        <f>COUNTIFS('Year 2'!$G:$G,"&gt;0",'Year 2'!$C:$C,$A59,'Year 2'!$N:$N,U$2)</f>
        <v>7</v>
      </c>
      <c r="V59" s="69">
        <f>COUNTIFS('Year 2'!$G:$G,"&gt;0",'Year 2'!$C:$C,$A59,'Year 2'!$N:$N,V$2)</f>
        <v>7</v>
      </c>
      <c r="W59" s="69">
        <f>COUNTIFS('Year 2'!$G:$G,"&gt;0",'Year 2'!$C:$C,$A59,'Year 2'!$N:$N,W$2)</f>
        <v>4</v>
      </c>
      <c r="X59" s="69">
        <f>COUNTIFS('Year 2'!$G:$G,"&gt;0",'Year 2'!$C:$C,$A59,'Year 2'!$N:$N,X$2)</f>
        <v>5</v>
      </c>
      <c r="Y59" s="125">
        <f>COUNTIFS('Year 2'!$G:$G,"&gt;0",'Year 2'!$C:$C,$A59,'Year 2'!$T:$T,Y$2)</f>
        <v>1</v>
      </c>
      <c r="Z59" s="125">
        <f>COUNTIFS('Year 2'!$G:$G,"&gt;0",'Year 2'!$C:$C,$A59,'Year 2'!$T:$T,Z$2)</f>
        <v>2</v>
      </c>
      <c r="AA59" s="125">
        <f>COUNTIFS('Year 2'!$G:$G,"&gt;0",'Year 2'!$C:$C,$A59,'Year 2'!$T:$T,AA$2)</f>
        <v>2</v>
      </c>
      <c r="AB59" s="125">
        <f t="shared" si="57"/>
        <v>5</v>
      </c>
      <c r="AC59" s="114"/>
      <c r="AD59" s="114"/>
      <c r="AE59" s="114"/>
      <c r="AF59" s="114"/>
      <c r="AG59" s="114"/>
      <c r="AH59" s="114"/>
      <c r="AI59" s="114"/>
      <c r="AJ59" s="114"/>
      <c r="AK59" s="114"/>
      <c r="AL59" s="114"/>
      <c r="AM59" s="114"/>
      <c r="AN59" s="114"/>
      <c r="AO59" s="114"/>
      <c r="AP59" s="114"/>
      <c r="AQ59" s="114"/>
      <c r="AR59" s="114"/>
      <c r="AS59" s="114"/>
      <c r="AT59" s="114"/>
      <c r="AU59" s="114"/>
      <c r="AV59" s="114"/>
    </row>
    <row r="60" ht="14.25" customHeight="1">
      <c r="A60" s="78" t="s">
        <v>235</v>
      </c>
      <c r="B60" s="51" t="s">
        <v>236</v>
      </c>
      <c r="C60" s="52"/>
      <c r="D60" s="53">
        <f>COUNTIFS('Year 2'!$G:$G,"&gt;0",'Year 2'!$C:$C,$A60,'Year 2'!$M:$M,"F")</f>
        <v>10</v>
      </c>
      <c r="E60" s="54">
        <f>COUNTIFS('Year 2'!$G:$G,"&gt;0",'Year 2'!$C:$C,$A60,'Year 2'!$M:$M,"M")</f>
        <v>11</v>
      </c>
      <c r="F60" s="55">
        <f t="shared" si="48"/>
        <v>21</v>
      </c>
      <c r="G60" s="56">
        <f>COUNTIFS('Year 2'!$G:$G,"&gt;0",'Year 2'!$C:$C,$A60,'Year 2'!$P:$P,G$1)</f>
        <v>8</v>
      </c>
      <c r="H60" s="57">
        <f t="shared" si="49"/>
        <v>0.380952381</v>
      </c>
      <c r="I60" s="58">
        <f>COUNTIFS('Year 2'!$G:$G,"&gt;0",'Year 2'!$C:$C,$A60,'Year 2'!$P:$P,I$1)</f>
        <v>4</v>
      </c>
      <c r="J60" s="59">
        <f t="shared" si="50"/>
        <v>0.1904761905</v>
      </c>
      <c r="K60" s="60">
        <f>COUNTIFS('Year 2'!$G:$G,"&gt;0",'Year 2'!$C:$C,$A60,'Year 2'!$P:$P,K$1)</f>
        <v>1</v>
      </c>
      <c r="L60" s="61">
        <f t="shared" si="51"/>
        <v>0.04761904762</v>
      </c>
      <c r="M60" s="62">
        <f>COUNTIFS('Year 2'!$G:$G,"&gt;0",'Year 2'!$C:$C,$A60,'Year 2'!$P:$P,M$1)</f>
        <v>1</v>
      </c>
      <c r="N60" s="63">
        <f t="shared" si="52"/>
        <v>0.04761904762</v>
      </c>
      <c r="O60" s="64">
        <f>COUNTIFS('Year 2'!$G:$G,"&gt;0",'Year 2'!$C:$C,$A60,'Year 2'!$P:$P,O$1)</f>
        <v>0</v>
      </c>
      <c r="P60" s="129">
        <f t="shared" si="53"/>
        <v>0</v>
      </c>
      <c r="Q60" s="54">
        <f>COUNTIFS('Year 2'!$G:$G,"&gt;0",'Year 2'!$C:$C,$A60,'Year 2'!$P:$P,Q$1)</f>
        <v>1</v>
      </c>
      <c r="R60" s="66">
        <f t="shared" si="54"/>
        <v>0.04761904762</v>
      </c>
      <c r="S60" s="67">
        <f t="shared" si="55"/>
        <v>8</v>
      </c>
      <c r="T60" s="68">
        <f t="shared" si="56"/>
        <v>0.380952381</v>
      </c>
      <c r="U60" s="69">
        <f>COUNTIFS('Year 2'!$G:$G,"&gt;0",'Year 2'!$C:$C,$A60,'Year 2'!$N:$N,U$2)</f>
        <v>5</v>
      </c>
      <c r="V60" s="69">
        <f>COUNTIFS('Year 2'!$G:$G,"&gt;0",'Year 2'!$C:$C,$A60,'Year 2'!$N:$N,V$2)</f>
        <v>5</v>
      </c>
      <c r="W60" s="69">
        <f>COUNTIFS('Year 2'!$G:$G,"&gt;0",'Year 2'!$C:$C,$A60,'Year 2'!$N:$N,W$2)</f>
        <v>5</v>
      </c>
      <c r="X60" s="69">
        <f>COUNTIFS('Year 2'!$G:$G,"&gt;0",'Year 2'!$C:$C,$A60,'Year 2'!$N:$N,X$2)</f>
        <v>6</v>
      </c>
      <c r="Y60" s="125">
        <f>COUNTIFS('Year 2'!$G:$G,"&gt;0",'Year 2'!$C:$C,$A60,'Year 2'!$T:$T,Y$2)</f>
        <v>0</v>
      </c>
      <c r="Z60" s="125">
        <f>COUNTIFS('Year 2'!$G:$G,"&gt;0",'Year 2'!$C:$C,$A60,'Year 2'!$T:$T,Z$2)</f>
        <v>2</v>
      </c>
      <c r="AA60" s="125">
        <f>COUNTIFS('Year 2'!$G:$G,"&gt;0",'Year 2'!$C:$C,$A60,'Year 2'!$T:$T,AA$2)</f>
        <v>3</v>
      </c>
      <c r="AB60" s="125">
        <f t="shared" si="57"/>
        <v>5</v>
      </c>
      <c r="AC60" s="114"/>
      <c r="AD60" s="114"/>
      <c r="AE60" s="114"/>
      <c r="AF60" s="114"/>
      <c r="AG60" s="114"/>
      <c r="AH60" s="114"/>
      <c r="AI60" s="114"/>
      <c r="AJ60" s="114"/>
      <c r="AK60" s="114"/>
      <c r="AL60" s="114"/>
      <c r="AM60" s="114"/>
      <c r="AN60" s="114"/>
      <c r="AO60" s="114"/>
      <c r="AP60" s="114"/>
      <c r="AQ60" s="114"/>
      <c r="AR60" s="114"/>
      <c r="AS60" s="114"/>
      <c r="AT60" s="114"/>
      <c r="AU60" s="114"/>
      <c r="AV60" s="114"/>
    </row>
    <row r="61" ht="14.25" customHeight="1">
      <c r="A61" s="81" t="s">
        <v>155</v>
      </c>
      <c r="B61" s="31"/>
      <c r="C61" s="82"/>
      <c r="D61" s="83">
        <f t="shared" ref="D61:G61" si="58">SUM(D51:D60)</f>
        <v>81</v>
      </c>
      <c r="E61" s="84">
        <f t="shared" si="58"/>
        <v>95</v>
      </c>
      <c r="F61" s="85">
        <f t="shared" si="58"/>
        <v>176</v>
      </c>
      <c r="G61" s="86">
        <f t="shared" si="58"/>
        <v>52</v>
      </c>
      <c r="H61" s="87">
        <f t="shared" si="49"/>
        <v>0.2954545455</v>
      </c>
      <c r="I61" s="88">
        <f>SUM(I51:I60)</f>
        <v>31</v>
      </c>
      <c r="J61" s="89">
        <f t="shared" si="50"/>
        <v>0.1761363636</v>
      </c>
      <c r="K61" s="90">
        <f>SUM(K51:K60)</f>
        <v>22</v>
      </c>
      <c r="L61" s="91">
        <f t="shared" si="51"/>
        <v>0.125</v>
      </c>
      <c r="M61" s="92">
        <f>SUM(M51:M60)</f>
        <v>13</v>
      </c>
      <c r="N61" s="93">
        <f t="shared" si="52"/>
        <v>0.07386363636</v>
      </c>
      <c r="O61" s="94">
        <f>SUM(O51:O60)</f>
        <v>5</v>
      </c>
      <c r="P61" s="129">
        <f t="shared" si="53"/>
        <v>0.02840909091</v>
      </c>
      <c r="Q61" s="84">
        <f>SUM(Q51:Q60)</f>
        <v>7</v>
      </c>
      <c r="R61" s="95">
        <f t="shared" si="54"/>
        <v>0.03977272727</v>
      </c>
      <c r="S61" s="96">
        <f>SUM(S51:S60)</f>
        <v>71</v>
      </c>
      <c r="T61" s="97">
        <f t="shared" si="56"/>
        <v>0.4034090909</v>
      </c>
      <c r="U61" s="98">
        <f t="shared" ref="U61:AB61" si="59">SUM(U51:U60)</f>
        <v>44</v>
      </c>
      <c r="V61" s="98">
        <f t="shared" si="59"/>
        <v>42</v>
      </c>
      <c r="W61" s="98">
        <f t="shared" si="59"/>
        <v>46</v>
      </c>
      <c r="X61" s="98">
        <f t="shared" si="59"/>
        <v>44</v>
      </c>
      <c r="Y61" s="132">
        <f t="shared" si="59"/>
        <v>4</v>
      </c>
      <c r="Z61" s="132">
        <f t="shared" si="59"/>
        <v>18</v>
      </c>
      <c r="AA61" s="132">
        <f t="shared" si="59"/>
        <v>28</v>
      </c>
      <c r="AB61" s="132">
        <f t="shared" si="59"/>
        <v>50</v>
      </c>
      <c r="AC61" s="131"/>
      <c r="AD61" s="131"/>
      <c r="AE61" s="131"/>
      <c r="AF61" s="131"/>
      <c r="AG61" s="131"/>
      <c r="AH61" s="131"/>
      <c r="AI61" s="131"/>
      <c r="AJ61" s="131"/>
      <c r="AK61" s="131"/>
      <c r="AL61" s="131"/>
      <c r="AM61" s="131"/>
      <c r="AN61" s="131"/>
      <c r="AO61" s="131"/>
      <c r="AP61" s="131"/>
      <c r="AQ61" s="131"/>
      <c r="AR61" s="131"/>
      <c r="AS61" s="131"/>
      <c r="AT61" s="131"/>
      <c r="AU61" s="131"/>
      <c r="AV61" s="131"/>
    </row>
    <row r="62" ht="14.25" customHeight="1">
      <c r="A62" s="134" t="s">
        <v>237</v>
      </c>
      <c r="B62" s="31"/>
      <c r="C62" s="135"/>
      <c r="D62" s="135">
        <f t="shared" ref="D62:G62" si="60">SUM(D11,D22,D35,D48,D61)</f>
        <v>281</v>
      </c>
      <c r="E62" s="135">
        <f t="shared" si="60"/>
        <v>319</v>
      </c>
      <c r="F62" s="135">
        <f t="shared" si="60"/>
        <v>600</v>
      </c>
      <c r="G62" s="135">
        <f t="shared" si="60"/>
        <v>216</v>
      </c>
      <c r="H62" s="136">
        <f t="shared" si="49"/>
        <v>0.36</v>
      </c>
      <c r="I62" s="135">
        <f>SUM(I11,I22,I35,I48,I61)</f>
        <v>83</v>
      </c>
      <c r="J62" s="136">
        <f t="shared" si="50"/>
        <v>0.1383333333</v>
      </c>
      <c r="K62" s="135">
        <f>SUM(K11,K22,K35,K48,K61)</f>
        <v>61</v>
      </c>
      <c r="L62" s="137">
        <f t="shared" si="51"/>
        <v>0.1016666667</v>
      </c>
      <c r="M62" s="135">
        <f>SUM(M11,M22,M35,M48,M61)</f>
        <v>42</v>
      </c>
      <c r="N62" s="137">
        <f t="shared" si="52"/>
        <v>0.07</v>
      </c>
      <c r="O62" s="135">
        <f>SUM(O11,O22,O35,O48,O61)</f>
        <v>18</v>
      </c>
      <c r="P62" s="137">
        <f t="shared" si="53"/>
        <v>0.03</v>
      </c>
      <c r="Q62" s="135">
        <f>SUM(Q11,Q22,Q35,Q48,Q61)</f>
        <v>16</v>
      </c>
      <c r="R62" s="137">
        <f t="shared" si="54"/>
        <v>0.02666666667</v>
      </c>
      <c r="S62" s="135">
        <f>SUM(S11,S22,S35,S48,S61)</f>
        <v>240</v>
      </c>
      <c r="T62" s="136">
        <f t="shared" si="56"/>
        <v>0.4</v>
      </c>
      <c r="U62" s="135">
        <f t="shared" ref="U62:AB62" si="61">SUM(U11,U22,U35,U48,U61)</f>
        <v>146</v>
      </c>
      <c r="V62" s="135">
        <f t="shared" si="61"/>
        <v>148</v>
      </c>
      <c r="W62" s="135">
        <f t="shared" si="61"/>
        <v>154</v>
      </c>
      <c r="X62" s="135">
        <f t="shared" si="61"/>
        <v>151</v>
      </c>
      <c r="Y62" s="135">
        <f t="shared" si="61"/>
        <v>16</v>
      </c>
      <c r="Z62" s="135">
        <f t="shared" si="61"/>
        <v>45</v>
      </c>
      <c r="AA62" s="135">
        <f t="shared" si="61"/>
        <v>44</v>
      </c>
      <c r="AB62" s="135">
        <f t="shared" si="61"/>
        <v>146</v>
      </c>
      <c r="AC62" s="114"/>
      <c r="AD62" s="114"/>
      <c r="AE62" s="114"/>
      <c r="AF62" s="114"/>
      <c r="AG62" s="114"/>
      <c r="AH62" s="114"/>
      <c r="AI62" s="114"/>
      <c r="AJ62" s="114"/>
      <c r="AK62" s="114"/>
      <c r="AL62" s="114"/>
      <c r="AM62" s="114"/>
      <c r="AN62" s="114"/>
      <c r="AO62" s="114"/>
      <c r="AP62" s="114"/>
      <c r="AQ62" s="114"/>
      <c r="AR62" s="114"/>
      <c r="AS62" s="114"/>
      <c r="AT62" s="114"/>
      <c r="AU62" s="114"/>
      <c r="AV62" s="114"/>
    </row>
    <row r="63" ht="14.25" customHeight="1">
      <c r="A63" s="115"/>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7"/>
      <c r="AC63" s="118"/>
      <c r="AD63" s="118"/>
      <c r="AE63" s="118"/>
      <c r="AF63" s="118"/>
      <c r="AG63" s="118"/>
      <c r="AH63" s="133"/>
      <c r="AI63" s="133"/>
      <c r="AJ63" s="133"/>
      <c r="AK63" s="133"/>
      <c r="AL63" s="133"/>
      <c r="AM63" s="118"/>
      <c r="AN63" s="118"/>
      <c r="AO63" s="118"/>
      <c r="AP63" s="118"/>
      <c r="AQ63" s="118"/>
      <c r="AR63" s="118"/>
      <c r="AS63" s="118"/>
      <c r="AT63" s="118"/>
      <c r="AU63" s="118"/>
      <c r="AV63" s="118"/>
    </row>
    <row r="64" ht="14.25" customHeight="1">
      <c r="A64" s="119"/>
      <c r="B64" s="120"/>
      <c r="C64" s="121"/>
      <c r="D64" s="122" t="s">
        <v>238</v>
      </c>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3"/>
      <c r="AC64" s="113"/>
      <c r="AD64" s="113"/>
      <c r="AE64" s="113"/>
      <c r="AF64" s="113"/>
      <c r="AG64" s="113"/>
      <c r="AH64" s="113"/>
      <c r="AI64" s="113"/>
      <c r="AJ64" s="113"/>
      <c r="AK64" s="113"/>
      <c r="AL64" s="113"/>
      <c r="AM64" s="113"/>
      <c r="AN64" s="113"/>
      <c r="AO64" s="113"/>
      <c r="AP64" s="113"/>
      <c r="AQ64" s="113"/>
      <c r="AR64" s="113"/>
      <c r="AS64" s="113"/>
      <c r="AT64" s="113"/>
      <c r="AU64" s="113"/>
      <c r="AV64" s="113"/>
    </row>
    <row r="65" ht="14.25" customHeight="1">
      <c r="A65" s="50" t="s">
        <v>18</v>
      </c>
      <c r="B65" s="51"/>
      <c r="C65" s="52"/>
      <c r="D65" s="53">
        <f>COUNTIFS('Year 3'!$G:$G,"&gt;0",'Year 3'!$C:$C,$A65,'Year 3'!$M:$M,"F")</f>
        <v>0</v>
      </c>
      <c r="E65" s="54">
        <f>COUNTIFS('Year 3'!$G:$G,"&gt;0",'Year 3'!$C:$C,$A65,'Year 3'!$M:$M,"M")</f>
        <v>0</v>
      </c>
      <c r="F65" s="55">
        <f t="shared" ref="F65:F74" si="62">D65+E65</f>
        <v>0</v>
      </c>
      <c r="G65" s="56">
        <f>COUNTIFS('Year 3'!$G:$G,"&gt;0",'Year 3'!$C:$C,$A65,'Year 3'!$P:$P,G$1)</f>
        <v>0</v>
      </c>
      <c r="H65" s="57">
        <f t="shared" ref="H65:H75" si="63">IFERROR(G65/F65,0)</f>
        <v>0</v>
      </c>
      <c r="I65" s="58">
        <f>COUNTIFS('Year 3'!$G:$G,"&gt;0",'Year 3'!$C:$C,$A65,'Year 3'!$P:$P,I$1)</f>
        <v>0</v>
      </c>
      <c r="J65" s="59">
        <f t="shared" ref="J65:J75" si="64">IFERROR(I65/F65,0)</f>
        <v>0</v>
      </c>
      <c r="K65" s="60">
        <f>COUNTIFS('Year 3'!$G:$G,"&gt;0",'Year 3'!$C:$C,$A65,'Year 3'!$P:$P,K$1)</f>
        <v>0</v>
      </c>
      <c r="L65" s="61">
        <f t="shared" ref="L65:L75" si="65">IFERROR(K65/F65,0)</f>
        <v>0</v>
      </c>
      <c r="M65" s="62">
        <f>COUNTIFS('Year 3'!$G:$G,"&gt;0",'Year 3'!$C:$C,$A65,'Year 3'!$P:$P,M$1)</f>
        <v>0</v>
      </c>
      <c r="N65" s="63">
        <f t="shared" ref="N65:N75" si="66">IFERROR(M65/F65,0)</f>
        <v>0</v>
      </c>
      <c r="O65" s="64">
        <f>COUNTIFS('Year 3'!$G:$G,"&gt;0",'Year 3'!$C:$C,$A65,'Year 3'!$P:$P,O$1)</f>
        <v>0</v>
      </c>
      <c r="P65" s="65">
        <f t="shared" ref="P65:P75" si="67">IFERROR(O65/F65,0)</f>
        <v>0</v>
      </c>
      <c r="Q65" s="54">
        <f>COUNTIFS('Year 3'!$G:$G,"&gt;0",'Year 3'!$C:$C,$A65,'Year 3'!$P:$P,Q$1)</f>
        <v>0</v>
      </c>
      <c r="R65" s="66">
        <f t="shared" ref="R65:R75" si="68">IFERROR(Q65/F65,0)</f>
        <v>0</v>
      </c>
      <c r="S65" s="67">
        <f t="shared" ref="S65:S74" si="69">F65-SUM(G65,I65,K65)</f>
        <v>0</v>
      </c>
      <c r="T65" s="68">
        <f t="shared" ref="T65:T75" si="70">IFERROR(S65/F65,0)</f>
        <v>0</v>
      </c>
      <c r="U65" s="69">
        <f>COUNTIFS('Year 3'!$G:$G,"&gt;0",'Year 3'!$C:$C,$A65,'Year 3'!$N:$N,U$2)</f>
        <v>0</v>
      </c>
      <c r="V65" s="69">
        <f>COUNTIFS('Year 3'!$G:$G,"&gt;0",'Year 3'!$C:$C,$A65,'Year 3'!$N:$N,V$2)</f>
        <v>0</v>
      </c>
      <c r="W65" s="69">
        <f>COUNTIFS('Year 3'!$G:$G,"&gt;0",'Year 3'!$C:$C,$A65,'Year 3'!$N:$N,W$2)</f>
        <v>0</v>
      </c>
      <c r="X65" s="69">
        <f>COUNTIFS('Year 3'!$G:$G,"&gt;0",'Year 3'!$C:$C,$A65,'Year 3'!$N:$N,X$2)</f>
        <v>0</v>
      </c>
      <c r="Y65" s="125">
        <f>COUNTIFS('Year 3'!$G:$G,"&gt;0",'Year 3'!$C:$C,$A65,'Year 3'!$T:$T,Y$2)</f>
        <v>0</v>
      </c>
      <c r="Z65" s="125">
        <f>COUNTIFS('Year 3'!$G:$G,"&gt;0",'Year 3'!$C:$C,$A65,'Year 3'!$T:$T,Z$2)</f>
        <v>0</v>
      </c>
      <c r="AA65" s="125">
        <f>COUNTIFS('Year 3'!$G:$G,"&gt;0",'Year 3'!$C:$C,$A65,'Year 3'!$T:$T,AA$2)</f>
        <v>0</v>
      </c>
      <c r="AB65" s="125">
        <f t="shared" ref="AB65:AB67" si="71">SUM(Y65:AA65)</f>
        <v>0</v>
      </c>
      <c r="AC65" s="114"/>
      <c r="AD65" s="114"/>
      <c r="AE65" s="114"/>
      <c r="AF65" s="114"/>
      <c r="AG65" s="114"/>
      <c r="AH65" s="114"/>
      <c r="AI65" s="114"/>
      <c r="AJ65" s="114"/>
      <c r="AK65" s="114"/>
      <c r="AL65" s="114"/>
      <c r="AM65" s="114"/>
      <c r="AN65" s="114"/>
      <c r="AO65" s="114"/>
      <c r="AP65" s="114"/>
      <c r="AQ65" s="114"/>
      <c r="AR65" s="114"/>
      <c r="AS65" s="114"/>
      <c r="AT65" s="114"/>
      <c r="AU65" s="114"/>
      <c r="AV65" s="114"/>
    </row>
    <row r="66" ht="14.25" customHeight="1">
      <c r="A66" s="78" t="s">
        <v>12</v>
      </c>
      <c r="B66" s="51"/>
      <c r="C66" s="52"/>
      <c r="D66" s="53">
        <f>COUNTIFS('Year 3'!$G:$G,"&gt;0",'Year 3'!$C:$C,$A66,'Year 3'!$M:$M,"F")</f>
        <v>0</v>
      </c>
      <c r="E66" s="54">
        <f>COUNTIFS('Year 3'!$G:$G,"&gt;0",'Year 3'!$C:$C,$A66,'Year 3'!$M:$M,"M")</f>
        <v>0</v>
      </c>
      <c r="F66" s="55">
        <f t="shared" si="62"/>
        <v>0</v>
      </c>
      <c r="G66" s="56">
        <f>COUNTIFS('Year 3'!$G:$G,"&gt;0",'Year 3'!$C:$C,$A66,'Year 3'!$P:$P,G$1)</f>
        <v>0</v>
      </c>
      <c r="H66" s="57">
        <f t="shared" si="63"/>
        <v>0</v>
      </c>
      <c r="I66" s="58">
        <f>COUNTIFS('Year 3'!$G:$G,"&gt;0",'Year 3'!$C:$C,$A66,'Year 3'!$P:$P,I$1)</f>
        <v>0</v>
      </c>
      <c r="J66" s="59">
        <f t="shared" si="64"/>
        <v>0</v>
      </c>
      <c r="K66" s="60">
        <f>COUNTIFS('Year 3'!$G:$G,"&gt;0",'Year 3'!$C:$C,$A66,'Year 3'!$P:$P,K$1)</f>
        <v>0</v>
      </c>
      <c r="L66" s="61">
        <f t="shared" si="65"/>
        <v>0</v>
      </c>
      <c r="M66" s="62">
        <f>COUNTIFS('Year 3'!$G:$G,"&gt;0",'Year 3'!$C:$C,$A66,'Year 3'!$P:$P,M$1)</f>
        <v>0</v>
      </c>
      <c r="N66" s="63">
        <f t="shared" si="66"/>
        <v>0</v>
      </c>
      <c r="O66" s="64">
        <f>COUNTIFS('Year 3'!$G:$G,"&gt;0",'Year 3'!$C:$C,$A66,'Year 3'!$P:$P,O$1)</f>
        <v>0</v>
      </c>
      <c r="P66" s="65">
        <f t="shared" si="67"/>
        <v>0</v>
      </c>
      <c r="Q66" s="54">
        <f>COUNTIFS('Year 3'!$G:$G,"&gt;0",'Year 3'!$C:$C,$A66,'Year 3'!$P:$P,Q$1)</f>
        <v>0</v>
      </c>
      <c r="R66" s="66">
        <f t="shared" si="68"/>
        <v>0</v>
      </c>
      <c r="S66" s="67">
        <f t="shared" si="69"/>
        <v>0</v>
      </c>
      <c r="T66" s="68">
        <f t="shared" si="70"/>
        <v>0</v>
      </c>
      <c r="U66" s="69">
        <f>COUNTIFS('Year 3'!$G:$G,"&gt;0",'Year 3'!$C:$C,$A66,'Year 3'!$N:$N,U$2)</f>
        <v>0</v>
      </c>
      <c r="V66" s="69">
        <f>COUNTIFS('Year 3'!$G:$G,"&gt;0",'Year 3'!$C:$C,$A66,'Year 3'!$N:$N,V$2)</f>
        <v>0</v>
      </c>
      <c r="W66" s="69">
        <f>COUNTIFS('Year 3'!$G:$G,"&gt;0",'Year 3'!$C:$C,$A66,'Year 3'!$N:$N,W$2)</f>
        <v>0</v>
      </c>
      <c r="X66" s="69">
        <f>COUNTIFS('Year 3'!$G:$G,"&gt;0",'Year 3'!$C:$C,$A66,'Year 3'!$N:$N,X$2)</f>
        <v>0</v>
      </c>
      <c r="Y66" s="125">
        <f>COUNTIFS('Year 3'!$G:$G,"&gt;0",'Year 3'!$C:$C,$A66,'Year 3'!$T:$T,Y$2)</f>
        <v>0</v>
      </c>
      <c r="Z66" s="125">
        <f>COUNTIFS('Year 3'!$G:$G,"&gt;0",'Year 3'!$C:$C,$A66,'Year 3'!$T:$T,Z$2)</f>
        <v>0</v>
      </c>
      <c r="AA66" s="125">
        <f>COUNTIFS('Year 3'!$G:$G,"&gt;0",'Year 3'!$C:$C,$A66,'Year 3'!$T:$T,AA$2)</f>
        <v>0</v>
      </c>
      <c r="AB66" s="125">
        <f t="shared" si="71"/>
        <v>0</v>
      </c>
      <c r="AC66" s="114"/>
      <c r="AD66" s="114"/>
      <c r="AE66" s="114"/>
      <c r="AF66" s="114"/>
      <c r="AG66" s="114"/>
      <c r="AH66" s="114"/>
      <c r="AI66" s="114"/>
      <c r="AJ66" s="114"/>
      <c r="AK66" s="114"/>
      <c r="AL66" s="114"/>
      <c r="AM66" s="114"/>
      <c r="AN66" s="114"/>
      <c r="AO66" s="114"/>
      <c r="AP66" s="114"/>
      <c r="AQ66" s="114"/>
      <c r="AR66" s="114"/>
      <c r="AS66" s="114"/>
      <c r="AT66" s="114"/>
      <c r="AU66" s="114"/>
      <c r="AV66" s="114"/>
    </row>
    <row r="67" ht="14.25" customHeight="1">
      <c r="A67" s="78" t="s">
        <v>239</v>
      </c>
      <c r="B67" s="51" t="s">
        <v>240</v>
      </c>
      <c r="C67" s="52"/>
      <c r="D67" s="53">
        <f>COUNTIFS('Year 3'!$G:$G,"&gt;0",'Year 3'!$C:$C,$A67,'Year 3'!$M:$M,"F")</f>
        <v>10</v>
      </c>
      <c r="E67" s="54">
        <f>COUNTIFS('Year 3'!$G:$G,"&gt;0",'Year 3'!$C:$C,$A67,'Year 3'!$M:$M,"M")</f>
        <v>13</v>
      </c>
      <c r="F67" s="55">
        <f t="shared" si="62"/>
        <v>23</v>
      </c>
      <c r="G67" s="56">
        <f>COUNTIFS('Year 3'!$G:$G,"&gt;0",'Year 3'!$C:$C,$A67,'Year 3'!$P:$P,G$1)</f>
        <v>8</v>
      </c>
      <c r="H67" s="57">
        <f t="shared" si="63"/>
        <v>0.347826087</v>
      </c>
      <c r="I67" s="58">
        <f>COUNTIFS('Year 3'!$G:$G,"&gt;0",'Year 3'!$C:$C,$A67,'Year 3'!$P:$P,I$1)</f>
        <v>3</v>
      </c>
      <c r="J67" s="59">
        <f t="shared" si="64"/>
        <v>0.1304347826</v>
      </c>
      <c r="K67" s="60">
        <f>COUNTIFS('Year 3'!$G:$G,"&gt;0",'Year 3'!$C:$C,$A67,'Year 3'!$P:$P,K$1)</f>
        <v>0</v>
      </c>
      <c r="L67" s="61">
        <f t="shared" si="65"/>
        <v>0</v>
      </c>
      <c r="M67" s="62">
        <f>COUNTIFS('Year 3'!$G:$G,"&gt;0",'Year 3'!$C:$C,$A67,'Year 3'!$P:$P,M$1)</f>
        <v>1</v>
      </c>
      <c r="N67" s="63">
        <f t="shared" si="66"/>
        <v>0.04347826087</v>
      </c>
      <c r="O67" s="64">
        <f>COUNTIFS('Year 3'!$G:$G,"&gt;0",'Year 3'!$C:$C,$A67,'Year 3'!$P:$P,O$1)</f>
        <v>2</v>
      </c>
      <c r="P67" s="65">
        <f t="shared" si="67"/>
        <v>0.08695652174</v>
      </c>
      <c r="Q67" s="54">
        <f>COUNTIFS('Year 3'!$G:$G,"&gt;0",'Year 3'!$C:$C,$A67,'Year 3'!$P:$P,Q$1)</f>
        <v>2</v>
      </c>
      <c r="R67" s="66">
        <f t="shared" si="68"/>
        <v>0.08695652174</v>
      </c>
      <c r="S67" s="67">
        <f t="shared" si="69"/>
        <v>12</v>
      </c>
      <c r="T67" s="68">
        <f t="shared" si="70"/>
        <v>0.5217391304</v>
      </c>
      <c r="U67" s="69">
        <f>COUNTIFS('Year 3'!$G:$G,"&gt;0",'Year 3'!$C:$C,$A67,'Year 3'!$N:$N,U$2)</f>
        <v>6</v>
      </c>
      <c r="V67" s="69">
        <f>COUNTIFS('Year 3'!$G:$G,"&gt;0",'Year 3'!$C:$C,$A67,'Year 3'!$N:$N,V$2)</f>
        <v>5</v>
      </c>
      <c r="W67" s="69">
        <f>COUNTIFS('Year 3'!$G:$G,"&gt;0",'Year 3'!$C:$C,$A67,'Year 3'!$N:$N,W$2)</f>
        <v>6</v>
      </c>
      <c r="X67" s="69">
        <f>COUNTIFS('Year 3'!$G:$G,"&gt;0",'Year 3'!$C:$C,$A67,'Year 3'!$N:$N,X$2)</f>
        <v>6</v>
      </c>
      <c r="Y67" s="125">
        <f>COUNTIFS('Year 3'!$G:$G,"&gt;0",'Year 3'!$C:$C,$A67,'Year 3'!$T:$T,Y$2)</f>
        <v>1</v>
      </c>
      <c r="Z67" s="125">
        <f>COUNTIFS('Year 3'!$G:$G,"&gt;0",'Year 3'!$C:$C,$A67,'Year 3'!$T:$T,Z$2)</f>
        <v>1</v>
      </c>
      <c r="AA67" s="125">
        <f>COUNTIFS('Year 3'!$G:$G,"&gt;0",'Year 3'!$C:$C,$A67,'Year 3'!$T:$T,AA$2)</f>
        <v>6</v>
      </c>
      <c r="AB67" s="125">
        <f t="shared" si="71"/>
        <v>8</v>
      </c>
      <c r="AC67" s="114"/>
      <c r="AD67" s="114"/>
      <c r="AE67" s="114"/>
      <c r="AF67" s="114"/>
      <c r="AG67" s="114"/>
      <c r="AH67" s="114"/>
      <c r="AI67" s="114"/>
      <c r="AJ67" s="114"/>
      <c r="AK67" s="114"/>
      <c r="AL67" s="114"/>
      <c r="AM67" s="114"/>
      <c r="AN67" s="114"/>
      <c r="AO67" s="114"/>
      <c r="AP67" s="114"/>
      <c r="AQ67" s="114"/>
      <c r="AR67" s="114"/>
      <c r="AS67" s="114"/>
      <c r="AT67" s="114"/>
      <c r="AU67" s="114"/>
      <c r="AV67" s="114"/>
    </row>
    <row r="68" ht="14.25" customHeight="1">
      <c r="A68" s="78" t="s">
        <v>241</v>
      </c>
      <c r="B68" s="51" t="s">
        <v>242</v>
      </c>
      <c r="C68" s="52"/>
      <c r="D68" s="53">
        <f>COUNTIFS('Year 3'!$G:$G,"&gt;0",'Year 3'!$C:$C,$A68,'Year 3'!$M:$M,"F")</f>
        <v>10</v>
      </c>
      <c r="E68" s="54">
        <f>COUNTIFS('Year 3'!$G:$G,"&gt;0",'Year 3'!$C:$C,$A68,'Year 3'!$M:$M,"M")</f>
        <v>14</v>
      </c>
      <c r="F68" s="55">
        <f t="shared" si="62"/>
        <v>24</v>
      </c>
      <c r="G68" s="56">
        <f>COUNTIFS('Year 3'!$G:$G,"&gt;0",'Year 3'!$C:$C,$A68,'Year 3'!$P:$P,G$1)</f>
        <v>9</v>
      </c>
      <c r="H68" s="57">
        <f t="shared" si="63"/>
        <v>0.375</v>
      </c>
      <c r="I68" s="58">
        <f>COUNTIFS('Year 3'!$G:$G,"&gt;0",'Year 3'!$C:$C,$A68,'Year 3'!$P:$P,I$1)</f>
        <v>3</v>
      </c>
      <c r="J68" s="59">
        <f t="shared" si="64"/>
        <v>0.125</v>
      </c>
      <c r="K68" s="60">
        <f>COUNTIFS('Year 3'!$G:$G,"&gt;0",'Year 3'!$C:$C,$A68,'Year 3'!$P:$P,K$1)</f>
        <v>1</v>
      </c>
      <c r="L68" s="61">
        <f t="shared" si="65"/>
        <v>0.04166666667</v>
      </c>
      <c r="M68" s="62">
        <f>COUNTIFS('Year 3'!$G:$G,"&gt;0",'Year 3'!$C:$C,$A68,'Year 3'!$P:$P,M$1)</f>
        <v>3</v>
      </c>
      <c r="N68" s="63">
        <f t="shared" si="66"/>
        <v>0.125</v>
      </c>
      <c r="O68" s="64">
        <f>COUNTIFS('Year 3'!$G:$G,"&gt;0",'Year 3'!$C:$C,$A68,'Year 3'!$P:$P,O$1)</f>
        <v>1</v>
      </c>
      <c r="P68" s="65">
        <f t="shared" si="67"/>
        <v>0.04166666667</v>
      </c>
      <c r="Q68" s="54">
        <f>COUNTIFS('Year 3'!$G:$G,"&gt;0",'Year 3'!$C:$C,$A68,'Year 3'!$P:$P,Q$1)</f>
        <v>1</v>
      </c>
      <c r="R68" s="66">
        <f t="shared" si="68"/>
        <v>0.04166666667</v>
      </c>
      <c r="S68" s="67">
        <f t="shared" si="69"/>
        <v>11</v>
      </c>
      <c r="T68" s="68">
        <f t="shared" si="70"/>
        <v>0.4583333333</v>
      </c>
      <c r="U68" s="69">
        <f>COUNTIFS('Year 3'!$G:$G,"&gt;0",'Year 3'!$C:$C,$A68,'Year 3'!$N:$N,U$2)</f>
        <v>2</v>
      </c>
      <c r="V68" s="69">
        <f>COUNTIFS('Year 3'!$G:$G,"&gt;0",'Year 3'!$C:$C,$A68,'Year 3'!$N:$N,V$2)</f>
        <v>6</v>
      </c>
      <c r="W68" s="69">
        <f>COUNTIFS('Year 3'!$G:$G,"&gt;0",'Year 3'!$C:$C,$A68,'Year 3'!$N:$N,W$2)</f>
        <v>9</v>
      </c>
      <c r="X68" s="69">
        <f>COUNTIFS('Year 3'!$G:$G,"&gt;0",'Year 3'!$C:$C,$A68,'Year 3'!$N:$N,X$2)</f>
        <v>7</v>
      </c>
      <c r="Y68" s="125">
        <f>COUNTIFS('Year 3'!$G:$G,"&gt;0",'Year 3'!$C:$C,$A68,'Year 3'!$T:$T,Y$2)</f>
        <v>0</v>
      </c>
      <c r="Z68" s="125">
        <f>COUNTIFS('Year 3'!$G:$G,"&gt;0",'Year 3'!$C:$C,$A68,'Year 3'!$T:$T,Z$2)</f>
        <v>2</v>
      </c>
      <c r="AA68" s="125">
        <f>COUNTIFS('Year 3'!$G:$G,"&gt;0",'Year 3'!$C:$C,$A68,'Year 3'!$T:$T,AA$2)</f>
        <v>3</v>
      </c>
      <c r="AB68" s="138">
        <f>sum(Y68:AA68)</f>
        <v>5</v>
      </c>
      <c r="AC68" s="114"/>
      <c r="AD68" s="114"/>
      <c r="AE68" s="114"/>
      <c r="AF68" s="114"/>
      <c r="AG68" s="114"/>
      <c r="AH68" s="114"/>
      <c r="AI68" s="114"/>
      <c r="AJ68" s="114"/>
      <c r="AK68" s="114"/>
      <c r="AL68" s="114"/>
      <c r="AM68" s="114"/>
      <c r="AN68" s="114"/>
      <c r="AO68" s="114"/>
      <c r="AP68" s="114"/>
      <c r="AQ68" s="114"/>
      <c r="AR68" s="114"/>
      <c r="AS68" s="114"/>
      <c r="AT68" s="114"/>
      <c r="AU68" s="114"/>
      <c r="AV68" s="114"/>
    </row>
    <row r="69" ht="14.25" customHeight="1">
      <c r="A69" s="78" t="s">
        <v>243</v>
      </c>
      <c r="B69" s="51" t="s">
        <v>244</v>
      </c>
      <c r="C69" s="52"/>
      <c r="D69" s="53">
        <f>COUNTIFS('Year 3'!$G:$G,"&gt;0",'Year 3'!$C:$C,$A69,'Year 3'!$M:$M,"F")</f>
        <v>10</v>
      </c>
      <c r="E69" s="54">
        <f>COUNTIFS('Year 3'!$G:$G,"&gt;0",'Year 3'!$C:$C,$A69,'Year 3'!$M:$M,"M")</f>
        <v>14</v>
      </c>
      <c r="F69" s="55">
        <f t="shared" si="62"/>
        <v>24</v>
      </c>
      <c r="G69" s="56">
        <f>COUNTIFS('Year 3'!$G:$G,"&gt;0",'Year 3'!$C:$C,$A69,'Year 3'!$P:$P,G$1)</f>
        <v>8</v>
      </c>
      <c r="H69" s="57">
        <f t="shared" si="63"/>
        <v>0.3333333333</v>
      </c>
      <c r="I69" s="58">
        <f>COUNTIFS('Year 3'!$G:$G,"&gt;0",'Year 3'!$C:$C,$A69,'Year 3'!$P:$P,I$1)</f>
        <v>4</v>
      </c>
      <c r="J69" s="59">
        <f t="shared" si="64"/>
        <v>0.1666666667</v>
      </c>
      <c r="K69" s="60">
        <f>COUNTIFS('Year 3'!$G:$G,"&gt;0",'Year 3'!$C:$C,$A69,'Year 3'!$P:$P,K$1)</f>
        <v>2</v>
      </c>
      <c r="L69" s="61">
        <f t="shared" si="65"/>
        <v>0.08333333333</v>
      </c>
      <c r="M69" s="62">
        <f>COUNTIFS('Year 3'!$G:$G,"&gt;0",'Year 3'!$C:$C,$A69,'Year 3'!$P:$P,M$1)</f>
        <v>3</v>
      </c>
      <c r="N69" s="63">
        <f t="shared" si="66"/>
        <v>0.125</v>
      </c>
      <c r="O69" s="64">
        <f>COUNTIFS('Year 3'!$G:$G,"&gt;0",'Year 3'!$C:$C,$A69,'Year 3'!$P:$P,O$1)</f>
        <v>0</v>
      </c>
      <c r="P69" s="65">
        <f t="shared" si="67"/>
        <v>0</v>
      </c>
      <c r="Q69" s="54">
        <f>COUNTIFS('Year 3'!$G:$G,"&gt;0",'Year 3'!$C:$C,$A69,'Year 3'!$P:$P,Q$1)</f>
        <v>0</v>
      </c>
      <c r="R69" s="66">
        <f t="shared" si="68"/>
        <v>0</v>
      </c>
      <c r="S69" s="67">
        <f t="shared" si="69"/>
        <v>10</v>
      </c>
      <c r="T69" s="68">
        <f t="shared" si="70"/>
        <v>0.4166666667</v>
      </c>
      <c r="U69" s="69">
        <f>COUNTIFS('Year 3'!$G:$G,"&gt;0",'Year 3'!$C:$C,$A69,'Year 3'!$N:$N,U$2)</f>
        <v>6</v>
      </c>
      <c r="V69" s="69">
        <f>COUNTIFS('Year 3'!$G:$G,"&gt;0",'Year 3'!$C:$C,$A69,'Year 3'!$N:$N,V$2)</f>
        <v>7</v>
      </c>
      <c r="W69" s="69">
        <f>COUNTIFS('Year 3'!$G:$G,"&gt;0",'Year 3'!$C:$C,$A69,'Year 3'!$N:$N,W$2)</f>
        <v>5</v>
      </c>
      <c r="X69" s="69">
        <f>COUNTIFS('Year 3'!$G:$G,"&gt;0",'Year 3'!$C:$C,$A69,'Year 3'!$N:$N,X$2)</f>
        <v>6</v>
      </c>
      <c r="Y69" s="125">
        <f>COUNTIFS('Year 3'!$G:$G,"&gt;0",'Year 3'!$C:$C,$A69,'Year 3'!$T:$T,Y$2)</f>
        <v>0</v>
      </c>
      <c r="Z69" s="125">
        <f>COUNTIFS('Year 3'!$G:$G,"&gt;0",'Year 3'!$C:$C,$A69,'Year 3'!$T:$T,Z$2)</f>
        <v>0</v>
      </c>
      <c r="AA69" s="125">
        <f>COUNTIFS('Year 3'!$G:$G,"&gt;0",'Year 3'!$C:$C,$A69,'Year 3'!$T:$T,AA$2)</f>
        <v>2</v>
      </c>
      <c r="AB69" s="125">
        <f t="shared" ref="AB69:AB74" si="72">SUM(Y69:AA69)</f>
        <v>2</v>
      </c>
      <c r="AC69" s="114"/>
      <c r="AD69" s="114"/>
      <c r="AE69" s="114"/>
      <c r="AF69" s="114"/>
      <c r="AG69" s="114"/>
      <c r="AH69" s="114"/>
      <c r="AI69" s="114"/>
      <c r="AJ69" s="114"/>
      <c r="AK69" s="114"/>
      <c r="AL69" s="114"/>
      <c r="AM69" s="114"/>
      <c r="AN69" s="114"/>
      <c r="AO69" s="114"/>
      <c r="AP69" s="114"/>
      <c r="AQ69" s="114"/>
      <c r="AR69" s="114"/>
      <c r="AS69" s="114"/>
      <c r="AT69" s="114"/>
      <c r="AU69" s="114"/>
      <c r="AV69" s="114"/>
    </row>
    <row r="70" ht="14.25" customHeight="1">
      <c r="A70" s="78" t="s">
        <v>245</v>
      </c>
      <c r="B70" s="51" t="s">
        <v>246</v>
      </c>
      <c r="C70" s="52"/>
      <c r="D70" s="53">
        <f>COUNTIFS('Year 3'!$G:$G,"&gt;0",'Year 3'!$C:$C,$A70,'Year 3'!$M:$M,"F")</f>
        <v>9</v>
      </c>
      <c r="E70" s="54">
        <f>COUNTIFS('Year 3'!$G:$G,"&gt;0",'Year 3'!$C:$C,$A70,'Year 3'!$M:$M,"M")</f>
        <v>14</v>
      </c>
      <c r="F70" s="55">
        <f t="shared" si="62"/>
        <v>23</v>
      </c>
      <c r="G70" s="56">
        <f>COUNTIFS('Year 3'!$G:$G,"&gt;0",'Year 3'!$C:$C,$A70,'Year 3'!$P:$P,G$1)</f>
        <v>8</v>
      </c>
      <c r="H70" s="57">
        <f t="shared" si="63"/>
        <v>0.347826087</v>
      </c>
      <c r="I70" s="58">
        <f>COUNTIFS('Year 3'!$G:$G,"&gt;0",'Year 3'!$C:$C,$A70,'Year 3'!$P:$P,I$1)</f>
        <v>4</v>
      </c>
      <c r="J70" s="59">
        <f t="shared" si="64"/>
        <v>0.1739130435</v>
      </c>
      <c r="K70" s="60">
        <f>COUNTIFS('Year 3'!$G:$G,"&gt;0",'Year 3'!$C:$C,$A70,'Year 3'!$P:$P,K$1)</f>
        <v>2</v>
      </c>
      <c r="L70" s="61">
        <f t="shared" si="65"/>
        <v>0.08695652174</v>
      </c>
      <c r="M70" s="62">
        <f>COUNTIFS('Year 3'!$G:$G,"&gt;0",'Year 3'!$C:$C,$A70,'Year 3'!$P:$P,M$1)</f>
        <v>1</v>
      </c>
      <c r="N70" s="63">
        <f t="shared" si="66"/>
        <v>0.04347826087</v>
      </c>
      <c r="O70" s="64">
        <f>COUNTIFS('Year 3'!$G:$G,"&gt;0",'Year 3'!$C:$C,$A70,'Year 3'!$P:$P,O$1)</f>
        <v>2</v>
      </c>
      <c r="P70" s="65">
        <f t="shared" si="67"/>
        <v>0.08695652174</v>
      </c>
      <c r="Q70" s="54">
        <f>COUNTIFS('Year 3'!$G:$G,"&gt;0",'Year 3'!$C:$C,$A70,'Year 3'!$P:$P,Q$1)</f>
        <v>0</v>
      </c>
      <c r="R70" s="66">
        <f t="shared" si="68"/>
        <v>0</v>
      </c>
      <c r="S70" s="67">
        <f t="shared" si="69"/>
        <v>9</v>
      </c>
      <c r="T70" s="68">
        <f t="shared" si="70"/>
        <v>0.3913043478</v>
      </c>
      <c r="U70" s="69">
        <f>COUNTIFS('Year 3'!$G:$G,"&gt;0",'Year 3'!$C:$C,$A70,'Year 3'!$N:$N,U$2)</f>
        <v>9</v>
      </c>
      <c r="V70" s="69">
        <f>COUNTIFS('Year 3'!$G:$G,"&gt;0",'Year 3'!$C:$C,$A70,'Year 3'!$N:$N,V$2)</f>
        <v>4</v>
      </c>
      <c r="W70" s="69">
        <f>COUNTIFS('Year 3'!$G:$G,"&gt;0",'Year 3'!$C:$C,$A70,'Year 3'!$N:$N,W$2)</f>
        <v>5</v>
      </c>
      <c r="X70" s="69">
        <f>COUNTIFS('Year 3'!$G:$G,"&gt;0",'Year 3'!$C:$C,$A70,'Year 3'!$N:$N,X$2)</f>
        <v>5</v>
      </c>
      <c r="Y70" s="125">
        <f>COUNTIFS('Year 3'!$G:$G,"&gt;0",'Year 3'!$C:$C,$A70,'Year 3'!$T:$T,Y$2)</f>
        <v>0</v>
      </c>
      <c r="Z70" s="125">
        <f>COUNTIFS('Year 3'!$G:$G,"&gt;0",'Year 3'!$C:$C,$A70,'Year 3'!$T:$T,Z$2)</f>
        <v>1</v>
      </c>
      <c r="AA70" s="125">
        <f>COUNTIFS('Year 3'!$G:$G,"&gt;0",'Year 3'!$C:$C,$A70,'Year 3'!$T:$T,AA$2)</f>
        <v>5</v>
      </c>
      <c r="AB70" s="125">
        <f t="shared" si="72"/>
        <v>6</v>
      </c>
      <c r="AC70" s="114"/>
      <c r="AD70" s="114"/>
      <c r="AE70" s="114"/>
      <c r="AF70" s="114"/>
      <c r="AG70" s="114"/>
      <c r="AH70" s="114"/>
      <c r="AI70" s="114"/>
      <c r="AJ70" s="114"/>
      <c r="AK70" s="114"/>
      <c r="AL70" s="114"/>
      <c r="AM70" s="114"/>
      <c r="AN70" s="114"/>
      <c r="AO70" s="114"/>
      <c r="AP70" s="114"/>
      <c r="AQ70" s="114"/>
      <c r="AR70" s="114"/>
      <c r="AS70" s="114"/>
      <c r="AT70" s="114"/>
      <c r="AU70" s="114"/>
      <c r="AV70" s="114"/>
    </row>
    <row r="71" ht="14.25" customHeight="1">
      <c r="A71" s="78" t="s">
        <v>247</v>
      </c>
      <c r="B71" s="51" t="s">
        <v>200</v>
      </c>
      <c r="C71" s="52"/>
      <c r="D71" s="53">
        <f>COUNTIFS('Year 3'!$G:$G,"&gt;0",'Year 3'!$C:$C,$A71,'Year 3'!$M:$M,"F")</f>
        <v>9</v>
      </c>
      <c r="E71" s="54">
        <f>COUNTIFS('Year 3'!$G:$G,"&gt;0",'Year 3'!$C:$C,$A71,'Year 3'!$M:$M,"M")</f>
        <v>14</v>
      </c>
      <c r="F71" s="55">
        <f t="shared" si="62"/>
        <v>23</v>
      </c>
      <c r="G71" s="56">
        <f>COUNTIFS('Year 3'!$G:$G,"&gt;0",'Year 3'!$C:$C,$A71,'Year 3'!$P:$P,G$1)</f>
        <v>7</v>
      </c>
      <c r="H71" s="57">
        <f t="shared" si="63"/>
        <v>0.3043478261</v>
      </c>
      <c r="I71" s="58">
        <f>COUNTIFS('Year 3'!$G:$G,"&gt;0",'Year 3'!$C:$C,$A71,'Year 3'!$P:$P,I$1)</f>
        <v>5</v>
      </c>
      <c r="J71" s="59">
        <f t="shared" si="64"/>
        <v>0.2173913043</v>
      </c>
      <c r="K71" s="60">
        <f>COUNTIFS('Year 3'!$G:$G,"&gt;0",'Year 3'!$C:$C,$A71,'Year 3'!$P:$P,K$1)</f>
        <v>4</v>
      </c>
      <c r="L71" s="61">
        <f t="shared" si="65"/>
        <v>0.1739130435</v>
      </c>
      <c r="M71" s="62">
        <f>COUNTIFS('Year 3'!$G:$G,"&gt;0",'Year 3'!$C:$C,$A71,'Year 3'!$P:$P,M$1)</f>
        <v>2</v>
      </c>
      <c r="N71" s="63">
        <f t="shared" si="66"/>
        <v>0.08695652174</v>
      </c>
      <c r="O71" s="64">
        <f>COUNTIFS('Year 3'!$G:$G,"&gt;0",'Year 3'!$C:$C,$A71,'Year 3'!$P:$P,O$1)</f>
        <v>1</v>
      </c>
      <c r="P71" s="65">
        <f t="shared" si="67"/>
        <v>0.04347826087</v>
      </c>
      <c r="Q71" s="54">
        <f>COUNTIFS('Year 3'!$G:$G,"&gt;0",'Year 3'!$C:$C,$A71,'Year 3'!$P:$P,Q$1)</f>
        <v>0</v>
      </c>
      <c r="R71" s="66">
        <f t="shared" si="68"/>
        <v>0</v>
      </c>
      <c r="S71" s="67">
        <f t="shared" si="69"/>
        <v>7</v>
      </c>
      <c r="T71" s="68">
        <f t="shared" si="70"/>
        <v>0.3043478261</v>
      </c>
      <c r="U71" s="69">
        <f>COUNTIFS('Year 3'!$G:$G,"&gt;0",'Year 3'!$C:$C,$A71,'Year 3'!$N:$N,U$2)</f>
        <v>3</v>
      </c>
      <c r="V71" s="69">
        <f>COUNTIFS('Year 3'!$G:$G,"&gt;0",'Year 3'!$C:$C,$A71,'Year 3'!$N:$N,V$2)</f>
        <v>7</v>
      </c>
      <c r="W71" s="69">
        <f>COUNTIFS('Year 3'!$G:$G,"&gt;0",'Year 3'!$C:$C,$A71,'Year 3'!$N:$N,W$2)</f>
        <v>7</v>
      </c>
      <c r="X71" s="69">
        <f>COUNTIFS('Year 3'!$G:$G,"&gt;0",'Year 3'!$C:$C,$A71,'Year 3'!$N:$N,X$2)</f>
        <v>6</v>
      </c>
      <c r="Y71" s="125">
        <f>COUNTIFS('Year 3'!$G:$G,"&gt;0",'Year 3'!$C:$C,$A71,'Year 3'!$T:$T,Y$2)</f>
        <v>2</v>
      </c>
      <c r="Z71" s="125">
        <f>COUNTIFS('Year 3'!$G:$G,"&gt;0",'Year 3'!$C:$C,$A71,'Year 3'!$T:$T,Z$2)</f>
        <v>0</v>
      </c>
      <c r="AA71" s="125">
        <f>COUNTIFS('Year 3'!$G:$G,"&gt;0",'Year 3'!$C:$C,$A71,'Year 3'!$T:$T,AA$2)</f>
        <v>3</v>
      </c>
      <c r="AB71" s="125">
        <f t="shared" si="72"/>
        <v>5</v>
      </c>
      <c r="AC71" s="114"/>
      <c r="AD71" s="114"/>
      <c r="AE71" s="114"/>
      <c r="AF71" s="114"/>
      <c r="AG71" s="114"/>
      <c r="AH71" s="114"/>
      <c r="AI71" s="114"/>
      <c r="AJ71" s="114"/>
      <c r="AK71" s="114"/>
      <c r="AL71" s="114"/>
      <c r="AM71" s="114"/>
      <c r="AN71" s="114"/>
      <c r="AO71" s="114"/>
      <c r="AP71" s="114"/>
      <c r="AQ71" s="114"/>
      <c r="AR71" s="114"/>
      <c r="AS71" s="114"/>
      <c r="AT71" s="114"/>
      <c r="AU71" s="114"/>
      <c r="AV71" s="114"/>
    </row>
    <row r="72" ht="14.25" customHeight="1">
      <c r="A72" s="78" t="s">
        <v>248</v>
      </c>
      <c r="B72" s="51" t="s">
        <v>249</v>
      </c>
      <c r="C72" s="52"/>
      <c r="D72" s="53">
        <f>COUNTIFS('Year 3'!$G:$G,"&gt;0",'Year 3'!$C:$C,$A72,'Year 3'!$M:$M,"F")</f>
        <v>10</v>
      </c>
      <c r="E72" s="54">
        <f>COUNTIFS('Year 3'!$G:$G,"&gt;0",'Year 3'!$C:$C,$A72,'Year 3'!$M:$M,"M")</f>
        <v>12</v>
      </c>
      <c r="F72" s="55">
        <f t="shared" si="62"/>
        <v>22</v>
      </c>
      <c r="G72" s="56">
        <f>COUNTIFS('Year 3'!$G:$G,"&gt;0",'Year 3'!$C:$C,$A72,'Year 3'!$P:$P,G$1)</f>
        <v>7</v>
      </c>
      <c r="H72" s="57">
        <f t="shared" si="63"/>
        <v>0.3181818182</v>
      </c>
      <c r="I72" s="58">
        <f>COUNTIFS('Year 3'!$G:$G,"&gt;0",'Year 3'!$C:$C,$A72,'Year 3'!$P:$P,I$1)</f>
        <v>4</v>
      </c>
      <c r="J72" s="59">
        <f t="shared" si="64"/>
        <v>0.1818181818</v>
      </c>
      <c r="K72" s="60">
        <f>COUNTIFS('Year 3'!$G:$G,"&gt;0",'Year 3'!$C:$C,$A72,'Year 3'!$P:$P,K$1)</f>
        <v>1</v>
      </c>
      <c r="L72" s="61">
        <f t="shared" si="65"/>
        <v>0.04545454545</v>
      </c>
      <c r="M72" s="62">
        <f>COUNTIFS('Year 3'!$G:$G,"&gt;0",'Year 3'!$C:$C,$A72,'Year 3'!$P:$P,M$1)</f>
        <v>4</v>
      </c>
      <c r="N72" s="63">
        <f t="shared" si="66"/>
        <v>0.1818181818</v>
      </c>
      <c r="O72" s="64">
        <f>COUNTIFS('Year 3'!$G:$G,"&gt;0",'Year 3'!$C:$C,$A72,'Year 3'!$P:$P,O$1)</f>
        <v>1</v>
      </c>
      <c r="P72" s="65">
        <f t="shared" si="67"/>
        <v>0.04545454545</v>
      </c>
      <c r="Q72" s="54">
        <f>COUNTIFS('Year 3'!$G:$G,"&gt;0",'Year 3'!$C:$C,$A72,'Year 3'!$P:$P,Q$1)</f>
        <v>0</v>
      </c>
      <c r="R72" s="66">
        <f t="shared" si="68"/>
        <v>0</v>
      </c>
      <c r="S72" s="67">
        <f t="shared" si="69"/>
        <v>10</v>
      </c>
      <c r="T72" s="68">
        <f t="shared" si="70"/>
        <v>0.4545454545</v>
      </c>
      <c r="U72" s="69">
        <f>COUNTIFS('Year 3'!$G:$G,"&gt;0",'Year 3'!$C:$C,$A72,'Year 3'!$N:$N,U$2)</f>
        <v>7</v>
      </c>
      <c r="V72" s="69">
        <f>COUNTIFS('Year 3'!$G:$G,"&gt;0",'Year 3'!$C:$C,$A72,'Year 3'!$N:$N,V$2)</f>
        <v>6</v>
      </c>
      <c r="W72" s="69">
        <f>COUNTIFS('Year 3'!$G:$G,"&gt;0",'Year 3'!$C:$C,$A72,'Year 3'!$N:$N,W$2)</f>
        <v>4</v>
      </c>
      <c r="X72" s="69">
        <f>COUNTIFS('Year 3'!$G:$G,"&gt;0",'Year 3'!$C:$C,$A72,'Year 3'!$N:$N,X$2)</f>
        <v>5</v>
      </c>
      <c r="Y72" s="125">
        <f>COUNTIFS('Year 3'!$G:$G,"&gt;0",'Year 3'!$C:$C,$A72,'Year 3'!$T:$T,Y$2)</f>
        <v>0</v>
      </c>
      <c r="Z72" s="125">
        <f>COUNTIFS('Year 3'!$G:$G,"&gt;0",'Year 3'!$C:$C,$A72,'Year 3'!$T:$T,Z$2)</f>
        <v>2</v>
      </c>
      <c r="AA72" s="125">
        <f>COUNTIFS('Year 3'!$G:$G,"&gt;0",'Year 3'!$C:$C,$A72,'Year 3'!$T:$T,AA$2)</f>
        <v>3</v>
      </c>
      <c r="AB72" s="125">
        <f t="shared" si="72"/>
        <v>5</v>
      </c>
      <c r="AC72" s="114"/>
      <c r="AD72" s="114"/>
      <c r="AE72" s="114"/>
      <c r="AF72" s="114"/>
      <c r="AG72" s="114"/>
      <c r="AH72" s="114"/>
      <c r="AI72" s="114"/>
      <c r="AJ72" s="114"/>
      <c r="AK72" s="114"/>
      <c r="AL72" s="114"/>
      <c r="AM72" s="114"/>
      <c r="AN72" s="114"/>
      <c r="AO72" s="114"/>
      <c r="AP72" s="114"/>
      <c r="AQ72" s="114"/>
      <c r="AR72" s="114"/>
      <c r="AS72" s="114"/>
      <c r="AT72" s="114"/>
      <c r="AU72" s="114"/>
      <c r="AV72" s="114"/>
    </row>
    <row r="73" ht="14.25" customHeight="1">
      <c r="A73" s="78" t="s">
        <v>250</v>
      </c>
      <c r="B73" s="51" t="s">
        <v>251</v>
      </c>
      <c r="C73" s="52"/>
      <c r="D73" s="53">
        <f>COUNTIFS('Year 3'!$G:$G,"&gt;0",'Year 3'!$C:$C,$A73,'Year 3'!$M:$M,"F")</f>
        <v>10</v>
      </c>
      <c r="E73" s="54">
        <f>COUNTIFS('Year 3'!$G:$G,"&gt;0",'Year 3'!$C:$C,$A73,'Year 3'!$M:$M,"M")</f>
        <v>12</v>
      </c>
      <c r="F73" s="55">
        <f t="shared" si="62"/>
        <v>22</v>
      </c>
      <c r="G73" s="56">
        <f>COUNTIFS('Year 3'!$G:$G,"&gt;0",'Year 3'!$C:$C,$A73,'Year 3'!$P:$P,G$1)</f>
        <v>7</v>
      </c>
      <c r="H73" s="57">
        <f t="shared" si="63"/>
        <v>0.3181818182</v>
      </c>
      <c r="I73" s="58">
        <f>COUNTIFS('Year 3'!$G:$G,"&gt;0",'Year 3'!$C:$C,$A73,'Year 3'!$P:$P,I$1)</f>
        <v>4</v>
      </c>
      <c r="J73" s="59">
        <f t="shared" si="64"/>
        <v>0.1818181818</v>
      </c>
      <c r="K73" s="60">
        <f>COUNTIFS('Year 3'!$G:$G,"&gt;0",'Year 3'!$C:$C,$A73,'Year 3'!$P:$P,K$1)</f>
        <v>3</v>
      </c>
      <c r="L73" s="61">
        <f t="shared" si="65"/>
        <v>0.1363636364</v>
      </c>
      <c r="M73" s="62">
        <f>COUNTIFS('Year 3'!$G:$G,"&gt;0",'Year 3'!$C:$C,$A73,'Year 3'!$P:$P,M$1)</f>
        <v>4</v>
      </c>
      <c r="N73" s="63">
        <f t="shared" si="66"/>
        <v>0.1818181818</v>
      </c>
      <c r="O73" s="64">
        <f>COUNTIFS('Year 3'!$G:$G,"&gt;0",'Year 3'!$C:$C,$A73,'Year 3'!$P:$P,O$1)</f>
        <v>0</v>
      </c>
      <c r="P73" s="65">
        <f t="shared" si="67"/>
        <v>0</v>
      </c>
      <c r="Q73" s="54">
        <f>COUNTIFS('Year 3'!$G:$G,"&gt;0",'Year 3'!$C:$C,$A73,'Year 3'!$P:$P,Q$1)</f>
        <v>0</v>
      </c>
      <c r="R73" s="66">
        <f t="shared" si="68"/>
        <v>0</v>
      </c>
      <c r="S73" s="67">
        <f t="shared" si="69"/>
        <v>8</v>
      </c>
      <c r="T73" s="68">
        <f t="shared" si="70"/>
        <v>0.3636363636</v>
      </c>
      <c r="U73" s="69">
        <f>COUNTIFS('Year 3'!$G:$G,"&gt;0",'Year 3'!$C:$C,$A73,'Year 3'!$N:$N,U$2)</f>
        <v>6</v>
      </c>
      <c r="V73" s="69">
        <f>COUNTIFS('Year 3'!$G:$G,"&gt;0",'Year 3'!$C:$C,$A73,'Year 3'!$N:$N,V$2)</f>
        <v>8</v>
      </c>
      <c r="W73" s="69">
        <f>COUNTIFS('Year 3'!$G:$G,"&gt;0",'Year 3'!$C:$C,$A73,'Year 3'!$N:$N,W$2)</f>
        <v>4</v>
      </c>
      <c r="X73" s="69">
        <f>COUNTIFS('Year 3'!$G:$G,"&gt;0",'Year 3'!$C:$C,$A73,'Year 3'!$N:$N,X$2)</f>
        <v>4</v>
      </c>
      <c r="Y73" s="125">
        <f>COUNTIFS('Year 3'!$G:$G,"&gt;0",'Year 3'!$C:$C,$A73,'Year 3'!$T:$T,Y$2)</f>
        <v>0</v>
      </c>
      <c r="Z73" s="125">
        <f>COUNTIFS('Year 3'!$G:$G,"&gt;0",'Year 3'!$C:$C,$A73,'Year 3'!$T:$T,Z$2)</f>
        <v>2</v>
      </c>
      <c r="AA73" s="125">
        <f>COUNTIFS('Year 3'!$G:$G,"&gt;0",'Year 3'!$C:$C,$A73,'Year 3'!$T:$T,AA$2)</f>
        <v>5</v>
      </c>
      <c r="AB73" s="125">
        <f t="shared" si="72"/>
        <v>7</v>
      </c>
      <c r="AC73" s="114"/>
      <c r="AD73" s="114"/>
      <c r="AE73" s="114"/>
      <c r="AF73" s="114"/>
      <c r="AG73" s="114"/>
      <c r="AH73" s="114"/>
      <c r="AI73" s="114"/>
      <c r="AJ73" s="114"/>
      <c r="AK73" s="114"/>
      <c r="AL73" s="114"/>
      <c r="AM73" s="114"/>
      <c r="AN73" s="114"/>
      <c r="AO73" s="114"/>
      <c r="AP73" s="114"/>
      <c r="AQ73" s="114"/>
      <c r="AR73" s="114"/>
      <c r="AS73" s="114"/>
      <c r="AT73" s="114"/>
      <c r="AU73" s="114"/>
      <c r="AV73" s="114"/>
    </row>
    <row r="74" ht="14.25" customHeight="1">
      <c r="A74" s="78" t="s">
        <v>252</v>
      </c>
      <c r="B74" s="51" t="s">
        <v>253</v>
      </c>
      <c r="C74" s="52"/>
      <c r="D74" s="53">
        <f>COUNTIFS('Year 3'!$G:$G,"&gt;0",'Year 3'!$C:$C,$A74,'Year 3'!$M:$M,"F")</f>
        <v>8</v>
      </c>
      <c r="E74" s="54">
        <f>COUNTIFS('Year 3'!$G:$G,"&gt;0",'Year 3'!$C:$C,$A74,'Year 3'!$M:$M,"M")</f>
        <v>13</v>
      </c>
      <c r="F74" s="55">
        <f t="shared" si="62"/>
        <v>21</v>
      </c>
      <c r="G74" s="56">
        <f>COUNTIFS('Year 3'!$G:$G,"&gt;0",'Year 3'!$C:$C,$A74,'Year 3'!$P:$P,G$1)</f>
        <v>6</v>
      </c>
      <c r="H74" s="57">
        <f t="shared" si="63"/>
        <v>0.2857142857</v>
      </c>
      <c r="I74" s="58">
        <f>COUNTIFS('Year 3'!$G:$G,"&gt;0",'Year 3'!$C:$C,$A74,'Year 3'!$P:$P,I$1)</f>
        <v>4</v>
      </c>
      <c r="J74" s="59">
        <f t="shared" si="64"/>
        <v>0.1904761905</v>
      </c>
      <c r="K74" s="60">
        <f>COUNTIFS('Year 3'!$G:$G,"&gt;0",'Year 3'!$C:$C,$A74,'Year 3'!$P:$P,K$1)</f>
        <v>3</v>
      </c>
      <c r="L74" s="61">
        <f t="shared" si="65"/>
        <v>0.1428571429</v>
      </c>
      <c r="M74" s="62">
        <f>COUNTIFS('Year 3'!$G:$G,"&gt;0",'Year 3'!$C:$C,$A74,'Year 3'!$P:$P,M$1)</f>
        <v>3</v>
      </c>
      <c r="N74" s="63">
        <f t="shared" si="66"/>
        <v>0.1428571429</v>
      </c>
      <c r="O74" s="64">
        <f>COUNTIFS('Year 3'!$G:$G,"&gt;0",'Year 3'!$C:$C,$A74,'Year 3'!$P:$P,O$1)</f>
        <v>1</v>
      </c>
      <c r="P74" s="65">
        <f t="shared" si="67"/>
        <v>0.04761904762</v>
      </c>
      <c r="Q74" s="54">
        <f>COUNTIFS('Year 3'!$G:$G,"&gt;0",'Year 3'!$C:$C,$A74,'Year 3'!$P:$P,Q$1)</f>
        <v>0</v>
      </c>
      <c r="R74" s="66">
        <f t="shared" si="68"/>
        <v>0</v>
      </c>
      <c r="S74" s="67">
        <f t="shared" si="69"/>
        <v>8</v>
      </c>
      <c r="T74" s="68">
        <f t="shared" si="70"/>
        <v>0.380952381</v>
      </c>
      <c r="U74" s="69">
        <f>COUNTIFS('Year 3'!$G:$G,"&gt;0",'Year 3'!$C:$C,$A74,'Year 3'!$N:$N,U$2)</f>
        <v>5</v>
      </c>
      <c r="V74" s="69">
        <f>COUNTIFS('Year 3'!$G:$G,"&gt;0",'Year 3'!$C:$C,$A74,'Year 3'!$N:$N,V$2)</f>
        <v>5</v>
      </c>
      <c r="W74" s="69">
        <f>COUNTIFS('Year 3'!$G:$G,"&gt;0",'Year 3'!$C:$C,$A74,'Year 3'!$N:$N,W$2)</f>
        <v>7</v>
      </c>
      <c r="X74" s="69">
        <f>COUNTIFS('Year 3'!$G:$G,"&gt;0",'Year 3'!$C:$C,$A74,'Year 3'!$N:$N,X$2)</f>
        <v>4</v>
      </c>
      <c r="Y74" s="125">
        <f>COUNTIFS('Year 3'!$G:$G,"&gt;0",'Year 3'!$C:$C,$A74,'Year 3'!$T:$T,Y$2)</f>
        <v>0</v>
      </c>
      <c r="Z74" s="125">
        <f>COUNTIFS('Year 3'!$G:$G,"&gt;0",'Year 3'!$C:$C,$A74,'Year 3'!$T:$T,Z$2)</f>
        <v>1</v>
      </c>
      <c r="AA74" s="125">
        <f>COUNTIFS('Year 3'!$G:$G,"&gt;0",'Year 3'!$C:$C,$A74,'Year 3'!$T:$T,AA$2)</f>
        <v>3</v>
      </c>
      <c r="AB74" s="125">
        <f t="shared" si="72"/>
        <v>4</v>
      </c>
      <c r="AC74" s="114"/>
      <c r="AD74" s="114"/>
      <c r="AE74" s="114"/>
      <c r="AF74" s="114"/>
      <c r="AG74" s="114"/>
      <c r="AH74" s="114"/>
      <c r="AI74" s="114"/>
      <c r="AJ74" s="114"/>
      <c r="AK74" s="114"/>
      <c r="AL74" s="114"/>
      <c r="AM74" s="114"/>
      <c r="AN74" s="114"/>
      <c r="AO74" s="114"/>
      <c r="AP74" s="114"/>
      <c r="AQ74" s="114"/>
      <c r="AR74" s="114"/>
      <c r="AS74" s="114"/>
      <c r="AT74" s="114"/>
      <c r="AU74" s="114"/>
      <c r="AV74" s="114"/>
    </row>
    <row r="75" ht="14.25" customHeight="1">
      <c r="A75" s="81" t="s">
        <v>155</v>
      </c>
      <c r="B75" s="31"/>
      <c r="C75" s="82"/>
      <c r="D75" s="83">
        <f t="shared" ref="D75:G75" si="73">SUM(D65:D74)</f>
        <v>76</v>
      </c>
      <c r="E75" s="84">
        <f t="shared" si="73"/>
        <v>106</v>
      </c>
      <c r="F75" s="85">
        <f t="shared" si="73"/>
        <v>182</v>
      </c>
      <c r="G75" s="86">
        <f t="shared" si="73"/>
        <v>60</v>
      </c>
      <c r="H75" s="87">
        <f t="shared" si="63"/>
        <v>0.3296703297</v>
      </c>
      <c r="I75" s="88">
        <f>SUM(I65:I74)</f>
        <v>31</v>
      </c>
      <c r="J75" s="89">
        <f t="shared" si="64"/>
        <v>0.1703296703</v>
      </c>
      <c r="K75" s="90">
        <f>SUM(K65:K74)</f>
        <v>16</v>
      </c>
      <c r="L75" s="91">
        <f t="shared" si="65"/>
        <v>0.08791208791</v>
      </c>
      <c r="M75" s="92">
        <f>SUM(M65:M74)</f>
        <v>21</v>
      </c>
      <c r="N75" s="63">
        <f t="shared" si="66"/>
        <v>0.1153846154</v>
      </c>
      <c r="O75" s="94">
        <f>SUM(O65:O74)</f>
        <v>8</v>
      </c>
      <c r="P75" s="65">
        <f t="shared" si="67"/>
        <v>0.04395604396</v>
      </c>
      <c r="Q75" s="84">
        <f>SUM(Q65:Q74)</f>
        <v>3</v>
      </c>
      <c r="R75" s="95">
        <f t="shared" si="68"/>
        <v>0.01648351648</v>
      </c>
      <c r="S75" s="96">
        <f>SUM(S65:S74)</f>
        <v>75</v>
      </c>
      <c r="T75" s="97">
        <f t="shared" si="70"/>
        <v>0.4120879121</v>
      </c>
      <c r="U75" s="98">
        <f t="shared" ref="U75:AB75" si="74">SUM(U65:U74)</f>
        <v>44</v>
      </c>
      <c r="V75" s="98">
        <f t="shared" si="74"/>
        <v>48</v>
      </c>
      <c r="W75" s="98">
        <f t="shared" si="74"/>
        <v>47</v>
      </c>
      <c r="X75" s="98">
        <f t="shared" si="74"/>
        <v>43</v>
      </c>
      <c r="Y75" s="132">
        <f t="shared" si="74"/>
        <v>3</v>
      </c>
      <c r="Z75" s="132">
        <f t="shared" si="74"/>
        <v>9</v>
      </c>
      <c r="AA75" s="132">
        <f t="shared" si="74"/>
        <v>30</v>
      </c>
      <c r="AB75" s="132">
        <f t="shared" si="74"/>
        <v>42</v>
      </c>
      <c r="AC75" s="131"/>
      <c r="AD75" s="131"/>
      <c r="AE75" s="131"/>
      <c r="AF75" s="131"/>
      <c r="AG75" s="131"/>
      <c r="AH75" s="131"/>
      <c r="AI75" s="131"/>
      <c r="AJ75" s="131"/>
      <c r="AK75" s="131"/>
      <c r="AL75" s="131"/>
      <c r="AM75" s="131"/>
      <c r="AN75" s="131"/>
      <c r="AO75" s="131"/>
      <c r="AP75" s="131"/>
      <c r="AQ75" s="131"/>
      <c r="AR75" s="131"/>
      <c r="AS75" s="131"/>
      <c r="AT75" s="131"/>
      <c r="AU75" s="131"/>
      <c r="AV75" s="131"/>
    </row>
    <row r="76" ht="13.5" customHeight="1">
      <c r="A76" s="115"/>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7"/>
      <c r="AC76" s="118"/>
      <c r="AD76" s="118"/>
      <c r="AE76" s="118"/>
      <c r="AF76" s="118"/>
      <c r="AG76" s="118"/>
      <c r="AH76" s="118"/>
      <c r="AI76" s="118"/>
      <c r="AJ76" s="118"/>
      <c r="AK76" s="118"/>
      <c r="AL76" s="118"/>
      <c r="AM76" s="118"/>
      <c r="AN76" s="118"/>
      <c r="AO76" s="118"/>
      <c r="AP76" s="118"/>
      <c r="AQ76" s="118"/>
      <c r="AR76" s="118"/>
      <c r="AS76" s="118"/>
      <c r="AT76" s="118"/>
      <c r="AU76" s="118"/>
      <c r="AV76" s="118"/>
    </row>
    <row r="77" ht="13.5" customHeight="1">
      <c r="A77" s="139"/>
      <c r="B77" s="42"/>
      <c r="C77" s="42"/>
      <c r="D77" s="140" t="s">
        <v>254</v>
      </c>
      <c r="E77" s="42"/>
      <c r="F77" s="42"/>
      <c r="G77" s="42"/>
      <c r="H77" s="42"/>
      <c r="I77" s="42"/>
      <c r="J77" s="42"/>
      <c r="K77" s="42"/>
      <c r="L77" s="42"/>
      <c r="M77" s="42"/>
      <c r="N77" s="42"/>
      <c r="O77" s="42"/>
      <c r="P77" s="42"/>
      <c r="Q77" s="42"/>
      <c r="R77" s="42"/>
      <c r="S77" s="42"/>
      <c r="T77" s="42"/>
      <c r="U77" s="42"/>
      <c r="V77" s="42"/>
      <c r="W77" s="42"/>
      <c r="X77" s="42"/>
      <c r="Y77" s="42"/>
      <c r="Z77" s="42"/>
      <c r="AA77" s="42"/>
      <c r="AB77" s="141"/>
      <c r="AC77" s="142"/>
      <c r="AD77" s="142"/>
      <c r="AE77" s="142"/>
      <c r="AF77" s="142"/>
      <c r="AG77" s="142"/>
      <c r="AH77" s="142"/>
      <c r="AI77" s="142"/>
      <c r="AJ77" s="142"/>
      <c r="AK77" s="142"/>
      <c r="AL77" s="142"/>
      <c r="AM77" s="142"/>
      <c r="AN77" s="142"/>
      <c r="AO77" s="142"/>
      <c r="AP77" s="142"/>
      <c r="AQ77" s="142"/>
      <c r="AR77" s="142"/>
      <c r="AS77" s="142"/>
      <c r="AT77" s="142"/>
      <c r="AU77" s="142"/>
      <c r="AV77" s="142"/>
    </row>
    <row r="78" ht="14.25" customHeight="1">
      <c r="A78" s="50" t="s">
        <v>18</v>
      </c>
      <c r="B78" s="51"/>
      <c r="C78" s="52"/>
      <c r="D78" s="53">
        <f>COUNTIFS('Year 4'!$G:$G,"&gt;0",'Year 4'!$C:$C,$A78,'Year 4'!$M:$M,"F")</f>
        <v>0</v>
      </c>
      <c r="E78" s="54">
        <f>COUNTIFS('Year 4'!$G:$G,"&gt;0",'Year 4'!$C:$C,$A78,'Year 4'!$M:$M,"M")</f>
        <v>0</v>
      </c>
      <c r="F78" s="55">
        <f t="shared" ref="F78:F87" si="75">D78+E78</f>
        <v>0</v>
      </c>
      <c r="G78" s="56">
        <f>COUNTIFS('Year 4'!$G:$G,"&gt;0",'Year 4'!$C:$C,$A78,'Year 4'!$P:$P,G$1)</f>
        <v>0</v>
      </c>
      <c r="H78" s="57">
        <f t="shared" ref="H78:H88" si="76">IFERROR(G78/F78,0)</f>
        <v>0</v>
      </c>
      <c r="I78" s="58">
        <f>COUNTIFS('Year 4'!$G:$G,"&gt;0",'Year 4'!$C:$C,$A78,'Year 4'!$P:$P,I$1)</f>
        <v>0</v>
      </c>
      <c r="J78" s="59">
        <f t="shared" ref="J78:J88" si="77">IFERROR(I78/F78,0)</f>
        <v>0</v>
      </c>
      <c r="K78" s="60">
        <f>COUNTIFS('Year 4'!$G:$G,"&gt;0",'Year 4'!$C:$C,$A78,'Year 4'!$P:$P,K$1)</f>
        <v>0</v>
      </c>
      <c r="L78" s="61">
        <f t="shared" ref="L78:L88" si="78">IFERROR(K78/F78,0)</f>
        <v>0</v>
      </c>
      <c r="M78" s="62">
        <f>COUNTIFS('Year 4'!$G:$G,"&gt;0",'Year 4'!$C:$C,$A78,'Year 4'!$P:$P,M$1)</f>
        <v>0</v>
      </c>
      <c r="N78" s="63">
        <f t="shared" ref="N78:N88" si="79">IFERROR(M78/F78,0)</f>
        <v>0</v>
      </c>
      <c r="O78" s="64">
        <f>COUNTIFS('Year 4'!$G:$G,"&gt;0",'Year 4'!$C:$C,$A78,'Year 4'!$P:$P,O$1)</f>
        <v>0</v>
      </c>
      <c r="P78" s="65">
        <f t="shared" ref="P78:P88" si="80">IFERROR(O78/F78,0)</f>
        <v>0</v>
      </c>
      <c r="Q78" s="54">
        <f>COUNTIFS('Year 4'!$G:$G,"&gt;0",'Year 4'!$C:$C,$A78,'Year 4'!$P:$P,Q$1)</f>
        <v>0</v>
      </c>
      <c r="R78" s="66">
        <f t="shared" ref="R78:R88" si="81">IFERROR(Q78/F78,0)</f>
        <v>0</v>
      </c>
      <c r="S78" s="67">
        <f t="shared" ref="S78:S87" si="82">F78-SUM(G78,I78,K78)</f>
        <v>0</v>
      </c>
      <c r="T78" s="68">
        <f t="shared" ref="T78:T88" si="83">IFERROR(S78/F78,0)</f>
        <v>0</v>
      </c>
      <c r="U78" s="69">
        <f>COUNTIFS('Year 4'!$G:$G,"&gt;0",'Year 4'!$C:$C,$A78,'Year 4'!$N:$N,U$2)</f>
        <v>0</v>
      </c>
      <c r="V78" s="69">
        <f>COUNTIFS('Year 4'!$G:$G,"&gt;0",'Year 4'!$C:$C,$A78,'Year 4'!$N:$N,V$2)</f>
        <v>0</v>
      </c>
      <c r="W78" s="69">
        <f>COUNTIFS('Year 4'!$G:$G,"&gt;0",'Year 4'!$C:$C,$A78,'Year 4'!$N:$N,W$2)</f>
        <v>0</v>
      </c>
      <c r="X78" s="69">
        <f>COUNTIFS('Year 4'!$G:$G,"&gt;0",'Year 4'!$C:$C,$A78,'Year 4'!$N:$N,X$2)</f>
        <v>0</v>
      </c>
      <c r="Y78" s="125">
        <f>COUNTIFS('Year 4'!$G:$G,"&gt;0",'Year 4'!$C:$C,$A78,'Year 4'!$T:$T,Y$2)</f>
        <v>0</v>
      </c>
      <c r="Z78" s="125">
        <f>COUNTIFS('Year 4'!$G:$G,"&gt;0",'Year 4'!$C:$C,$A78,'Year 4'!$T:$T,Z$2)</f>
        <v>0</v>
      </c>
      <c r="AA78" s="125">
        <f>COUNTIFS('Year 4'!$G:$G,"&gt;0",'Year 4'!$C:$C,$A78,'Year 4'!$T:$T,AA$2)</f>
        <v>0</v>
      </c>
      <c r="AB78" s="125">
        <f t="shared" ref="AB78:AB87" si="84">SUM(Y78:AA78)</f>
        <v>0</v>
      </c>
      <c r="AC78" s="114"/>
      <c r="AD78" s="114"/>
      <c r="AE78" s="114"/>
      <c r="AF78" s="114"/>
      <c r="AG78" s="114"/>
      <c r="AH78" s="114"/>
      <c r="AI78" s="114"/>
      <c r="AJ78" s="114"/>
      <c r="AK78" s="114"/>
      <c r="AL78" s="114"/>
      <c r="AM78" s="114"/>
      <c r="AN78" s="114"/>
      <c r="AO78" s="114"/>
      <c r="AP78" s="114"/>
      <c r="AQ78" s="114"/>
      <c r="AR78" s="114"/>
      <c r="AS78" s="114"/>
      <c r="AT78" s="114"/>
      <c r="AU78" s="114"/>
      <c r="AV78" s="114"/>
    </row>
    <row r="79" ht="14.25" customHeight="1">
      <c r="A79" s="78" t="s">
        <v>12</v>
      </c>
      <c r="B79" s="51"/>
      <c r="C79" s="52"/>
      <c r="D79" s="53">
        <f>COUNTIFS('Year 4'!$G:$G,"&gt;0",'Year 4'!$C:$C,$A79,'Year 4'!$M:$M,"F")</f>
        <v>0</v>
      </c>
      <c r="E79" s="54">
        <f>COUNTIFS('Year 4'!$G:$G,"&gt;0",'Year 4'!$C:$C,$A79,'Year 4'!$M:$M,"M")</f>
        <v>0</v>
      </c>
      <c r="F79" s="55">
        <f t="shared" si="75"/>
        <v>0</v>
      </c>
      <c r="G79" s="56">
        <f>COUNTIFS('Year 4'!$G:$G,"&gt;0",'Year 4'!$C:$C,$A79,'Year 4'!$P:$P,G$1)</f>
        <v>0</v>
      </c>
      <c r="H79" s="57">
        <f t="shared" si="76"/>
        <v>0</v>
      </c>
      <c r="I79" s="58">
        <f>COUNTIFS('Year 4'!$G:$G,"&gt;0",'Year 4'!$C:$C,$A79,'Year 4'!$P:$P,I$1)</f>
        <v>0</v>
      </c>
      <c r="J79" s="59">
        <f t="shared" si="77"/>
        <v>0</v>
      </c>
      <c r="K79" s="60">
        <f>COUNTIFS('Year 4'!$G:$G,"&gt;0",'Year 4'!$C:$C,$A79,'Year 4'!$P:$P,K$1)</f>
        <v>0</v>
      </c>
      <c r="L79" s="61">
        <f t="shared" si="78"/>
        <v>0</v>
      </c>
      <c r="M79" s="62">
        <f>COUNTIFS('Year 4'!$G:$G,"&gt;0",'Year 4'!$C:$C,$A79,'Year 4'!$P:$P,M$1)</f>
        <v>0</v>
      </c>
      <c r="N79" s="63">
        <f t="shared" si="79"/>
        <v>0</v>
      </c>
      <c r="O79" s="64">
        <f>COUNTIFS('Year 4'!$G:$G,"&gt;0",'Year 4'!$C:$C,$A79,'Year 4'!$P:$P,O$1)</f>
        <v>0</v>
      </c>
      <c r="P79" s="65">
        <f t="shared" si="80"/>
        <v>0</v>
      </c>
      <c r="Q79" s="54">
        <f>COUNTIFS('Year 4'!$G:$G,"&gt;0",'Year 4'!$C:$C,$A79,'Year 4'!$P:$P,Q$1)</f>
        <v>0</v>
      </c>
      <c r="R79" s="66">
        <f t="shared" si="81"/>
        <v>0</v>
      </c>
      <c r="S79" s="67">
        <f t="shared" si="82"/>
        <v>0</v>
      </c>
      <c r="T79" s="68">
        <f t="shared" si="83"/>
        <v>0</v>
      </c>
      <c r="U79" s="69">
        <f>COUNTIFS('Year 4'!$G:$G,"&gt;0",'Year 4'!$C:$C,$A79,'Year 4'!$N:$N,U$2)</f>
        <v>0</v>
      </c>
      <c r="V79" s="69">
        <f>COUNTIFS('Year 4'!$G:$G,"&gt;0",'Year 4'!$C:$C,$A79,'Year 4'!$N:$N,V$2)</f>
        <v>0</v>
      </c>
      <c r="W79" s="69">
        <f>COUNTIFS('Year 4'!$G:$G,"&gt;0",'Year 4'!$C:$C,$A79,'Year 4'!$N:$N,W$2)</f>
        <v>0</v>
      </c>
      <c r="X79" s="69">
        <f>COUNTIFS('Year 4'!$G:$G,"&gt;0",'Year 4'!$C:$C,$A79,'Year 4'!$N:$N,X$2)</f>
        <v>0</v>
      </c>
      <c r="Y79" s="125">
        <f>COUNTIFS('Year 4'!$G:$G,"&gt;0",'Year 4'!$C:$C,$A79,'Year 4'!$T:$T,Y$2)</f>
        <v>0</v>
      </c>
      <c r="Z79" s="125">
        <f>COUNTIFS('Year 4'!$G:$G,"&gt;0",'Year 4'!$C:$C,$A79,'Year 4'!$T:$T,Z$2)</f>
        <v>0</v>
      </c>
      <c r="AA79" s="125">
        <f>COUNTIFS('Year 4'!$G:$G,"&gt;0",'Year 4'!$C:$C,$A79,'Year 4'!$T:$T,AA$2)</f>
        <v>0</v>
      </c>
      <c r="AB79" s="125">
        <f t="shared" si="84"/>
        <v>0</v>
      </c>
      <c r="AC79" s="114"/>
      <c r="AD79" s="114"/>
      <c r="AE79" s="114"/>
      <c r="AF79" s="114"/>
      <c r="AG79" s="114"/>
      <c r="AH79" s="114"/>
      <c r="AI79" s="114"/>
      <c r="AJ79" s="114"/>
      <c r="AK79" s="114"/>
      <c r="AL79" s="114"/>
      <c r="AM79" s="114"/>
      <c r="AN79" s="114"/>
      <c r="AO79" s="114"/>
      <c r="AP79" s="114"/>
      <c r="AQ79" s="114"/>
      <c r="AR79" s="114"/>
      <c r="AS79" s="114"/>
      <c r="AT79" s="114"/>
      <c r="AU79" s="114"/>
      <c r="AV79" s="114"/>
    </row>
    <row r="80" ht="14.25" customHeight="1">
      <c r="A80" s="78" t="s">
        <v>255</v>
      </c>
      <c r="B80" s="51" t="s">
        <v>256</v>
      </c>
      <c r="C80" s="52"/>
      <c r="D80" s="53">
        <f>COUNTIFS('Year 4'!$G:$G,"&gt;0",'Year 4'!$C:$C,$A80,'Year 4'!$M:$M,"F")</f>
        <v>11</v>
      </c>
      <c r="E80" s="54">
        <f>COUNTIFS('Year 4'!$G:$G,"&gt;0",'Year 4'!$C:$C,$A80,'Year 4'!$M:$M,"M")</f>
        <v>11</v>
      </c>
      <c r="F80" s="55">
        <f t="shared" si="75"/>
        <v>22</v>
      </c>
      <c r="G80" s="56">
        <f>COUNTIFS('Year 4'!$G:$G,"&gt;0",'Year 4'!$C:$C,$A80,'Year 4'!$P:$P,G$1)</f>
        <v>7</v>
      </c>
      <c r="H80" s="57">
        <f t="shared" si="76"/>
        <v>0.3181818182</v>
      </c>
      <c r="I80" s="58">
        <f>COUNTIFS('Year 4'!$G:$G,"&gt;0",'Year 4'!$C:$C,$A80,'Year 4'!$P:$P,I$1)</f>
        <v>6</v>
      </c>
      <c r="J80" s="59">
        <f t="shared" si="77"/>
        <v>0.2727272727</v>
      </c>
      <c r="K80" s="60">
        <f>COUNTIFS('Year 4'!$G:$G,"&gt;0",'Year 4'!$C:$C,$A80,'Year 4'!$P:$P,K$1)</f>
        <v>3</v>
      </c>
      <c r="L80" s="61">
        <f t="shared" si="78"/>
        <v>0.1363636364</v>
      </c>
      <c r="M80" s="62">
        <f>COUNTIFS('Year 4'!$G:$G,"&gt;0",'Year 4'!$C:$C,$A80,'Year 4'!$P:$P,M$1)</f>
        <v>1</v>
      </c>
      <c r="N80" s="63">
        <f t="shared" si="79"/>
        <v>0.04545454545</v>
      </c>
      <c r="O80" s="64">
        <f>COUNTIFS('Year 4'!$G:$G,"&gt;0",'Year 4'!$C:$C,$A80,'Year 4'!$P:$P,O$1)</f>
        <v>0</v>
      </c>
      <c r="P80" s="65">
        <f t="shared" si="80"/>
        <v>0</v>
      </c>
      <c r="Q80" s="54">
        <f>COUNTIFS('Year 4'!$G:$G,"&gt;0",'Year 4'!$C:$C,$A80,'Year 4'!$P:$P,Q$1)</f>
        <v>1</v>
      </c>
      <c r="R80" s="66">
        <f t="shared" si="81"/>
        <v>0.04545454545</v>
      </c>
      <c r="S80" s="67">
        <f t="shared" si="82"/>
        <v>6</v>
      </c>
      <c r="T80" s="68">
        <f t="shared" si="83"/>
        <v>0.2727272727</v>
      </c>
      <c r="U80" s="69">
        <f>COUNTIFS('Year 4'!$G:$G,"&gt;0",'Year 4'!$C:$C,$A80,'Year 4'!$N:$N,U$2)</f>
        <v>5</v>
      </c>
      <c r="V80" s="69">
        <f>COUNTIFS('Year 4'!$G:$G,"&gt;0",'Year 4'!$C:$C,$A80,'Year 4'!$N:$N,V$2)</f>
        <v>8</v>
      </c>
      <c r="W80" s="69">
        <f>COUNTIFS('Year 4'!$G:$G,"&gt;0",'Year 4'!$C:$C,$A80,'Year 4'!$N:$N,W$2)</f>
        <v>3</v>
      </c>
      <c r="X80" s="69">
        <f>COUNTIFS('Year 4'!$G:$G,"&gt;0",'Year 4'!$C:$C,$A80,'Year 4'!$N:$N,X$2)</f>
        <v>6</v>
      </c>
      <c r="Y80" s="125">
        <f>COUNTIFS('Year 4'!$G:$G,"&gt;0",'Year 4'!$C:$C,$A80,'Year 4'!$T:$T,Y$2)</f>
        <v>1</v>
      </c>
      <c r="Z80" s="125">
        <f>COUNTIFS('Year 4'!$G:$G,"&gt;0",'Year 4'!$C:$C,$A80,'Year 4'!$T:$T,Z$2)</f>
        <v>2</v>
      </c>
      <c r="AA80" s="125">
        <f>COUNTIFS('Year 4'!$G:$G,"&gt;0",'Year 4'!$C:$C,$A80,'Year 4'!$T:$T,AA$2)</f>
        <v>2</v>
      </c>
      <c r="AB80" s="125">
        <f t="shared" si="84"/>
        <v>5</v>
      </c>
      <c r="AC80" s="114"/>
      <c r="AD80" s="114"/>
      <c r="AE80" s="114"/>
      <c r="AF80" s="114"/>
      <c r="AG80" s="114"/>
      <c r="AH80" s="114"/>
      <c r="AI80" s="114"/>
      <c r="AJ80" s="114"/>
      <c r="AK80" s="114"/>
      <c r="AL80" s="114"/>
      <c r="AM80" s="114"/>
      <c r="AN80" s="114"/>
      <c r="AO80" s="114"/>
      <c r="AP80" s="114"/>
      <c r="AQ80" s="114"/>
      <c r="AR80" s="114"/>
      <c r="AS80" s="114"/>
      <c r="AT80" s="114"/>
      <c r="AU80" s="114"/>
      <c r="AV80" s="114"/>
    </row>
    <row r="81" ht="14.25" customHeight="1">
      <c r="A81" s="78" t="s">
        <v>257</v>
      </c>
      <c r="B81" s="51" t="s">
        <v>258</v>
      </c>
      <c r="C81" s="52"/>
      <c r="D81" s="53">
        <f>COUNTIFS('Year 4'!$G:$G,"&gt;0",'Year 4'!$C:$C,$A81,'Year 4'!$M:$M,"F")</f>
        <v>12</v>
      </c>
      <c r="E81" s="54">
        <f>COUNTIFS('Year 4'!$G:$G,"&gt;0",'Year 4'!$C:$C,$A81,'Year 4'!$M:$M,"M")</f>
        <v>10</v>
      </c>
      <c r="F81" s="55">
        <f t="shared" si="75"/>
        <v>22</v>
      </c>
      <c r="G81" s="56">
        <f>COUNTIFS('Year 4'!$G:$G,"&gt;0",'Year 4'!$C:$C,$A81,'Year 4'!$P:$P,G$1)</f>
        <v>8</v>
      </c>
      <c r="H81" s="57">
        <f t="shared" si="76"/>
        <v>0.3636363636</v>
      </c>
      <c r="I81" s="58">
        <f>COUNTIFS('Year 4'!$G:$G,"&gt;0",'Year 4'!$C:$C,$A81,'Year 4'!$P:$P,I$1)</f>
        <v>4</v>
      </c>
      <c r="J81" s="59">
        <f t="shared" si="77"/>
        <v>0.1818181818</v>
      </c>
      <c r="K81" s="60">
        <f>COUNTIFS('Year 4'!$G:$G,"&gt;0",'Year 4'!$C:$C,$A81,'Year 4'!$P:$P,K$1)</f>
        <v>3</v>
      </c>
      <c r="L81" s="61">
        <f t="shared" si="78"/>
        <v>0.1363636364</v>
      </c>
      <c r="M81" s="62">
        <f>COUNTIFS('Year 4'!$G:$G,"&gt;0",'Year 4'!$C:$C,$A81,'Year 4'!$P:$P,M$1)</f>
        <v>2</v>
      </c>
      <c r="N81" s="63">
        <f t="shared" si="79"/>
        <v>0.09090909091</v>
      </c>
      <c r="O81" s="64">
        <f>COUNTIFS('Year 4'!$G:$G,"&gt;0",'Year 4'!$C:$C,$A81,'Year 4'!$P:$P,O$1)</f>
        <v>1</v>
      </c>
      <c r="P81" s="65">
        <f t="shared" si="80"/>
        <v>0.04545454545</v>
      </c>
      <c r="Q81" s="54">
        <f>COUNTIFS('Year 4'!$G:$G,"&gt;0",'Year 4'!$C:$C,$A81,'Year 4'!$P:$P,Q$1)</f>
        <v>1</v>
      </c>
      <c r="R81" s="66">
        <f t="shared" si="81"/>
        <v>0.04545454545</v>
      </c>
      <c r="S81" s="67">
        <f t="shared" si="82"/>
        <v>7</v>
      </c>
      <c r="T81" s="68">
        <f t="shared" si="83"/>
        <v>0.3181818182</v>
      </c>
      <c r="U81" s="69">
        <f>COUNTIFS('Year 4'!$G:$G,"&gt;0",'Year 4'!$C:$C,$A81,'Year 4'!$N:$N,U$2)</f>
        <v>4</v>
      </c>
      <c r="V81" s="69">
        <f>COUNTIFS('Year 4'!$G:$G,"&gt;0",'Year 4'!$C:$C,$A81,'Year 4'!$N:$N,V$2)</f>
        <v>6</v>
      </c>
      <c r="W81" s="69">
        <f>COUNTIFS('Year 4'!$G:$G,"&gt;0",'Year 4'!$C:$C,$A81,'Year 4'!$N:$N,W$2)</f>
        <v>7</v>
      </c>
      <c r="X81" s="69">
        <f>COUNTIFS('Year 4'!$G:$G,"&gt;0",'Year 4'!$C:$C,$A81,'Year 4'!$N:$N,X$2)</f>
        <v>5</v>
      </c>
      <c r="Y81" s="125">
        <f>COUNTIFS('Year 4'!$G:$G,"&gt;0",'Year 4'!$C:$C,$A81,'Year 4'!$T:$T,Y$2)</f>
        <v>1</v>
      </c>
      <c r="Z81" s="125">
        <f>COUNTIFS('Year 4'!$G:$G,"&gt;0",'Year 4'!$C:$C,$A81,'Year 4'!$T:$T,Z$2)</f>
        <v>1</v>
      </c>
      <c r="AA81" s="125">
        <f>COUNTIFS('Year 4'!$G:$G,"&gt;0",'Year 4'!$C:$C,$A81,'Year 4'!$T:$T,AA$2)</f>
        <v>2</v>
      </c>
      <c r="AB81" s="125">
        <f t="shared" si="84"/>
        <v>4</v>
      </c>
      <c r="AC81" s="114"/>
      <c r="AD81" s="114"/>
      <c r="AE81" s="114"/>
      <c r="AF81" s="114"/>
      <c r="AG81" s="114"/>
      <c r="AH81" s="114"/>
      <c r="AI81" s="114"/>
      <c r="AJ81" s="114"/>
      <c r="AK81" s="114"/>
      <c r="AL81" s="114"/>
      <c r="AM81" s="114"/>
      <c r="AN81" s="114"/>
      <c r="AO81" s="114"/>
      <c r="AP81" s="114"/>
      <c r="AQ81" s="114"/>
      <c r="AR81" s="114"/>
      <c r="AS81" s="114"/>
      <c r="AT81" s="114"/>
      <c r="AU81" s="114"/>
      <c r="AV81" s="114"/>
    </row>
    <row r="82" ht="14.25" customHeight="1">
      <c r="A82" s="78" t="s">
        <v>259</v>
      </c>
      <c r="B82" s="51" t="s">
        <v>260</v>
      </c>
      <c r="C82" s="52"/>
      <c r="D82" s="53">
        <f>COUNTIFS('Year 4'!$G:$G,"&gt;0",'Year 4'!$C:$C,$A82,'Year 4'!$M:$M,"F")</f>
        <v>11</v>
      </c>
      <c r="E82" s="54">
        <f>COUNTIFS('Year 4'!$G:$G,"&gt;0",'Year 4'!$C:$C,$A82,'Year 4'!$M:$M,"M")</f>
        <v>11</v>
      </c>
      <c r="F82" s="55">
        <f t="shared" si="75"/>
        <v>22</v>
      </c>
      <c r="G82" s="56">
        <f>COUNTIFS('Year 4'!$G:$G,"&gt;0",'Year 4'!$C:$C,$A82,'Year 4'!$P:$P,G$1)</f>
        <v>6</v>
      </c>
      <c r="H82" s="57">
        <f t="shared" si="76"/>
        <v>0.2727272727</v>
      </c>
      <c r="I82" s="58">
        <f>COUNTIFS('Year 4'!$G:$G,"&gt;0",'Year 4'!$C:$C,$A82,'Year 4'!$P:$P,I$1)</f>
        <v>6</v>
      </c>
      <c r="J82" s="59">
        <f t="shared" si="77"/>
        <v>0.2727272727</v>
      </c>
      <c r="K82" s="60">
        <f>COUNTIFS('Year 4'!$G:$G,"&gt;0",'Year 4'!$C:$C,$A82,'Year 4'!$P:$P,K$1)</f>
        <v>0</v>
      </c>
      <c r="L82" s="61">
        <f t="shared" si="78"/>
        <v>0</v>
      </c>
      <c r="M82" s="62">
        <f>COUNTIFS('Year 4'!$G:$G,"&gt;0",'Year 4'!$C:$C,$A82,'Year 4'!$P:$P,M$1)</f>
        <v>4</v>
      </c>
      <c r="N82" s="63">
        <f t="shared" si="79"/>
        <v>0.1818181818</v>
      </c>
      <c r="O82" s="64">
        <f>COUNTIFS('Year 4'!$G:$G,"&gt;0",'Year 4'!$C:$C,$A82,'Year 4'!$P:$P,O$1)</f>
        <v>2</v>
      </c>
      <c r="P82" s="65">
        <f t="shared" si="80"/>
        <v>0.09090909091</v>
      </c>
      <c r="Q82" s="54">
        <f>COUNTIFS('Year 4'!$G:$G,"&gt;0",'Year 4'!$C:$C,$A82,'Year 4'!$P:$P,Q$1)</f>
        <v>0</v>
      </c>
      <c r="R82" s="66">
        <f t="shared" si="81"/>
        <v>0</v>
      </c>
      <c r="S82" s="67">
        <f t="shared" si="82"/>
        <v>10</v>
      </c>
      <c r="T82" s="68">
        <f t="shared" si="83"/>
        <v>0.4545454545</v>
      </c>
      <c r="U82" s="69">
        <f>COUNTIFS('Year 4'!$G:$G,"&gt;0",'Year 4'!$C:$C,$A82,'Year 4'!$N:$N,U$2)</f>
        <v>8</v>
      </c>
      <c r="V82" s="69">
        <f>COUNTIFS('Year 4'!$G:$G,"&gt;0",'Year 4'!$C:$C,$A82,'Year 4'!$N:$N,V$2)</f>
        <v>4</v>
      </c>
      <c r="W82" s="69">
        <f>COUNTIFS('Year 4'!$G:$G,"&gt;0",'Year 4'!$C:$C,$A82,'Year 4'!$N:$N,W$2)</f>
        <v>4</v>
      </c>
      <c r="X82" s="69">
        <f>COUNTIFS('Year 4'!$G:$G,"&gt;0",'Year 4'!$C:$C,$A82,'Year 4'!$N:$N,X$2)</f>
        <v>6</v>
      </c>
      <c r="Y82" s="125">
        <f>COUNTIFS('Year 4'!$G:$G,"&gt;0",'Year 4'!$C:$C,$A82,'Year 4'!$T:$T,Y$2)</f>
        <v>1</v>
      </c>
      <c r="Z82" s="125">
        <f>COUNTIFS('Year 4'!$G:$G,"&gt;0",'Year 4'!$C:$C,$A82,'Year 4'!$T:$T,Z$2)</f>
        <v>3</v>
      </c>
      <c r="AA82" s="125">
        <f>COUNTIFS('Year 4'!$G:$G,"&gt;0",'Year 4'!$C:$C,$A82,'Year 4'!$T:$T,AA$2)</f>
        <v>1</v>
      </c>
      <c r="AB82" s="125">
        <f t="shared" si="84"/>
        <v>5</v>
      </c>
      <c r="AC82" s="114"/>
      <c r="AD82" s="114"/>
      <c r="AE82" s="114"/>
      <c r="AF82" s="114"/>
      <c r="AG82" s="114"/>
      <c r="AH82" s="114"/>
      <c r="AI82" s="114"/>
      <c r="AJ82" s="114"/>
      <c r="AK82" s="114"/>
      <c r="AL82" s="114"/>
      <c r="AM82" s="114"/>
      <c r="AN82" s="114"/>
      <c r="AO82" s="114"/>
      <c r="AP82" s="114"/>
      <c r="AQ82" s="114"/>
      <c r="AR82" s="114"/>
      <c r="AS82" s="114"/>
      <c r="AT82" s="114"/>
      <c r="AU82" s="114"/>
      <c r="AV82" s="114"/>
    </row>
    <row r="83" ht="14.25" customHeight="1">
      <c r="A83" s="78" t="s">
        <v>261</v>
      </c>
      <c r="B83" s="51" t="s">
        <v>262</v>
      </c>
      <c r="C83" s="52"/>
      <c r="D83" s="53">
        <f>COUNTIFS('Year 4'!$G:$G,"&gt;0",'Year 4'!$C:$C,$A83,'Year 4'!$M:$M,"F")</f>
        <v>11</v>
      </c>
      <c r="E83" s="54">
        <f>COUNTIFS('Year 4'!$G:$G,"&gt;0",'Year 4'!$C:$C,$A83,'Year 4'!$M:$M,"M")</f>
        <v>11</v>
      </c>
      <c r="F83" s="55">
        <f t="shared" si="75"/>
        <v>22</v>
      </c>
      <c r="G83" s="56">
        <f>COUNTIFS('Year 4'!$G:$G,"&gt;0",'Year 4'!$C:$C,$A83,'Year 4'!$P:$P,G$1)</f>
        <v>9</v>
      </c>
      <c r="H83" s="57">
        <f t="shared" si="76"/>
        <v>0.4090909091</v>
      </c>
      <c r="I83" s="58">
        <f>COUNTIFS('Year 4'!$G:$G,"&gt;0",'Year 4'!$C:$C,$A83,'Year 4'!$P:$P,I$1)</f>
        <v>4</v>
      </c>
      <c r="J83" s="59">
        <f t="shared" si="77"/>
        <v>0.1818181818</v>
      </c>
      <c r="K83" s="60">
        <f>COUNTIFS('Year 4'!$G:$G,"&gt;0",'Year 4'!$C:$C,$A83,'Year 4'!$P:$P,K$1)</f>
        <v>3</v>
      </c>
      <c r="L83" s="61">
        <f t="shared" si="78"/>
        <v>0.1363636364</v>
      </c>
      <c r="M83" s="62">
        <f>COUNTIFS('Year 4'!$G:$G,"&gt;0",'Year 4'!$C:$C,$A83,'Year 4'!$P:$P,M$1)</f>
        <v>3</v>
      </c>
      <c r="N83" s="63">
        <f t="shared" si="79"/>
        <v>0.1363636364</v>
      </c>
      <c r="O83" s="64">
        <f>COUNTIFS('Year 4'!$G:$G,"&gt;0",'Year 4'!$C:$C,$A83,'Year 4'!$P:$P,O$1)</f>
        <v>1</v>
      </c>
      <c r="P83" s="65">
        <f t="shared" si="80"/>
        <v>0.04545454545</v>
      </c>
      <c r="Q83" s="54">
        <f>COUNTIFS('Year 4'!$G:$G,"&gt;0",'Year 4'!$C:$C,$A83,'Year 4'!$P:$P,Q$1)</f>
        <v>0</v>
      </c>
      <c r="R83" s="66">
        <f t="shared" si="81"/>
        <v>0</v>
      </c>
      <c r="S83" s="67">
        <f t="shared" si="82"/>
        <v>6</v>
      </c>
      <c r="T83" s="68">
        <f t="shared" si="83"/>
        <v>0.2727272727</v>
      </c>
      <c r="U83" s="69">
        <f>COUNTIFS('Year 4'!$G:$G,"&gt;0",'Year 4'!$C:$C,$A83,'Year 4'!$N:$N,U$2)</f>
        <v>4</v>
      </c>
      <c r="V83" s="69">
        <f>COUNTIFS('Year 4'!$G:$G,"&gt;0",'Year 4'!$C:$C,$A83,'Year 4'!$N:$N,V$2)</f>
        <v>5</v>
      </c>
      <c r="W83" s="69">
        <f>COUNTIFS('Year 4'!$G:$G,"&gt;0",'Year 4'!$C:$C,$A83,'Year 4'!$N:$N,W$2)</f>
        <v>6</v>
      </c>
      <c r="X83" s="69">
        <f>COUNTIFS('Year 4'!$G:$G,"&gt;0",'Year 4'!$C:$C,$A83,'Year 4'!$N:$N,X$2)</f>
        <v>6</v>
      </c>
      <c r="Y83" s="125">
        <f>COUNTIFS('Year 4'!$G:$G,"&gt;0",'Year 4'!$C:$C,$A83,'Year 4'!$T:$T,Y$2)</f>
        <v>0</v>
      </c>
      <c r="Z83" s="125">
        <f>COUNTIFS('Year 4'!$G:$G,"&gt;0",'Year 4'!$C:$C,$A83,'Year 4'!$T:$T,Z$2)</f>
        <v>0</v>
      </c>
      <c r="AA83" s="125">
        <f>COUNTIFS('Year 4'!$G:$G,"&gt;0",'Year 4'!$C:$C,$A83,'Year 4'!$T:$T,AA$2)</f>
        <v>1</v>
      </c>
      <c r="AB83" s="125">
        <f t="shared" si="84"/>
        <v>1</v>
      </c>
      <c r="AC83" s="114"/>
      <c r="AD83" s="114"/>
      <c r="AE83" s="114"/>
      <c r="AF83" s="114"/>
      <c r="AG83" s="114"/>
      <c r="AH83" s="114"/>
      <c r="AI83" s="114"/>
      <c r="AJ83" s="114"/>
      <c r="AK83" s="114"/>
      <c r="AL83" s="114"/>
      <c r="AM83" s="114"/>
      <c r="AN83" s="114"/>
      <c r="AO83" s="114"/>
      <c r="AP83" s="114"/>
      <c r="AQ83" s="114"/>
      <c r="AR83" s="114"/>
      <c r="AS83" s="114"/>
      <c r="AT83" s="114"/>
      <c r="AU83" s="114"/>
      <c r="AV83" s="114"/>
    </row>
    <row r="84" ht="14.25" customHeight="1">
      <c r="A84" s="78" t="s">
        <v>263</v>
      </c>
      <c r="B84" s="51" t="s">
        <v>264</v>
      </c>
      <c r="C84" s="52"/>
      <c r="D84" s="53">
        <f>COUNTIFS('Year 4'!$G:$G,"&gt;0",'Year 4'!$C:$C,$A84,'Year 4'!$M:$M,"F")</f>
        <v>12</v>
      </c>
      <c r="E84" s="54">
        <f>COUNTIFS('Year 4'!$G:$G,"&gt;0",'Year 4'!$C:$C,$A84,'Year 4'!$M:$M,"M")</f>
        <v>10</v>
      </c>
      <c r="F84" s="55">
        <f t="shared" si="75"/>
        <v>22</v>
      </c>
      <c r="G84" s="56">
        <f>COUNTIFS('Year 4'!$G:$G,"&gt;0",'Year 4'!$C:$C,$A84,'Year 4'!$P:$P,G$1)</f>
        <v>8</v>
      </c>
      <c r="H84" s="57">
        <f t="shared" si="76"/>
        <v>0.3636363636</v>
      </c>
      <c r="I84" s="58">
        <f>COUNTIFS('Year 4'!$G:$G,"&gt;0",'Year 4'!$C:$C,$A84,'Year 4'!$P:$P,I$1)</f>
        <v>3</v>
      </c>
      <c r="J84" s="59">
        <f t="shared" si="77"/>
        <v>0.1363636364</v>
      </c>
      <c r="K84" s="60">
        <f>COUNTIFS('Year 4'!$G:$G,"&gt;0",'Year 4'!$C:$C,$A84,'Year 4'!$P:$P,K$1)</f>
        <v>2</v>
      </c>
      <c r="L84" s="61">
        <f t="shared" si="78"/>
        <v>0.09090909091</v>
      </c>
      <c r="M84" s="62">
        <f>COUNTIFS('Year 4'!$G:$G,"&gt;0",'Year 4'!$C:$C,$A84,'Year 4'!$P:$P,M$1)</f>
        <v>2</v>
      </c>
      <c r="N84" s="63">
        <f t="shared" si="79"/>
        <v>0.09090909091</v>
      </c>
      <c r="O84" s="64">
        <f>COUNTIFS('Year 4'!$G:$G,"&gt;0",'Year 4'!$C:$C,$A84,'Year 4'!$P:$P,O$1)</f>
        <v>0</v>
      </c>
      <c r="P84" s="65">
        <f t="shared" si="80"/>
        <v>0</v>
      </c>
      <c r="Q84" s="54">
        <f>COUNTIFS('Year 4'!$G:$G,"&gt;0",'Year 4'!$C:$C,$A84,'Year 4'!$P:$P,Q$1)</f>
        <v>1</v>
      </c>
      <c r="R84" s="66">
        <f t="shared" si="81"/>
        <v>0.04545454545</v>
      </c>
      <c r="S84" s="67">
        <f t="shared" si="82"/>
        <v>9</v>
      </c>
      <c r="T84" s="68">
        <f t="shared" si="83"/>
        <v>0.4090909091</v>
      </c>
      <c r="U84" s="69">
        <f>COUNTIFS('Year 4'!$G:$G,"&gt;0",'Year 4'!$C:$C,$A84,'Year 4'!$N:$N,U$2)</f>
        <v>5</v>
      </c>
      <c r="V84" s="69">
        <f>COUNTIFS('Year 4'!$G:$G,"&gt;0",'Year 4'!$C:$C,$A84,'Year 4'!$N:$N,V$2)</f>
        <v>5</v>
      </c>
      <c r="W84" s="69">
        <f>COUNTIFS('Year 4'!$G:$G,"&gt;0",'Year 4'!$C:$C,$A84,'Year 4'!$N:$N,W$2)</f>
        <v>6</v>
      </c>
      <c r="X84" s="69">
        <f>COUNTIFS('Year 4'!$G:$G,"&gt;0",'Year 4'!$C:$C,$A84,'Year 4'!$N:$N,X$2)</f>
        <v>6</v>
      </c>
      <c r="Y84" s="125">
        <f>COUNTIFS('Year 4'!$G:$G,"&gt;0",'Year 4'!$C:$C,$A84,'Year 4'!$T:$T,Y$2)</f>
        <v>0</v>
      </c>
      <c r="Z84" s="125">
        <f>COUNTIFS('Year 4'!$G:$G,"&gt;0",'Year 4'!$C:$C,$A84,'Year 4'!$T:$T,Z$2)</f>
        <v>1</v>
      </c>
      <c r="AA84" s="125">
        <f>COUNTIFS('Year 4'!$G:$G,"&gt;0",'Year 4'!$C:$C,$A84,'Year 4'!$T:$T,AA$2)</f>
        <v>2</v>
      </c>
      <c r="AB84" s="125">
        <f t="shared" si="84"/>
        <v>3</v>
      </c>
      <c r="AC84" s="114"/>
      <c r="AD84" s="114"/>
      <c r="AE84" s="114"/>
      <c r="AF84" s="114"/>
      <c r="AG84" s="114"/>
      <c r="AH84" s="114"/>
      <c r="AI84" s="114"/>
      <c r="AJ84" s="114"/>
      <c r="AK84" s="114"/>
      <c r="AL84" s="114"/>
      <c r="AM84" s="114"/>
      <c r="AN84" s="114"/>
      <c r="AO84" s="114"/>
      <c r="AP84" s="114"/>
      <c r="AQ84" s="114"/>
      <c r="AR84" s="114"/>
      <c r="AS84" s="114"/>
      <c r="AT84" s="114"/>
      <c r="AU84" s="114"/>
      <c r="AV84" s="114"/>
    </row>
    <row r="85" ht="14.25" customHeight="1">
      <c r="A85" s="78" t="s">
        <v>265</v>
      </c>
      <c r="B85" s="51" t="s">
        <v>266</v>
      </c>
      <c r="C85" s="52"/>
      <c r="D85" s="53">
        <f>COUNTIFS('Year 4'!$G:$G,"&gt;0",'Year 4'!$C:$C,$A85,'Year 4'!$M:$M,"F")</f>
        <v>11</v>
      </c>
      <c r="E85" s="54">
        <f>COUNTIFS('Year 4'!$G:$G,"&gt;0",'Year 4'!$C:$C,$A85,'Year 4'!$M:$M,"M")</f>
        <v>11</v>
      </c>
      <c r="F85" s="55">
        <f t="shared" si="75"/>
        <v>22</v>
      </c>
      <c r="G85" s="56">
        <f>COUNTIFS('Year 4'!$G:$G,"&gt;0",'Year 4'!$C:$C,$A85,'Year 4'!$P:$P,G$1)</f>
        <v>7</v>
      </c>
      <c r="H85" s="57">
        <f t="shared" si="76"/>
        <v>0.3181818182</v>
      </c>
      <c r="I85" s="58">
        <f>COUNTIFS('Year 4'!$G:$G,"&gt;0",'Year 4'!$C:$C,$A85,'Year 4'!$P:$P,I$1)</f>
        <v>4</v>
      </c>
      <c r="J85" s="59">
        <f t="shared" si="77"/>
        <v>0.1818181818</v>
      </c>
      <c r="K85" s="60">
        <f>COUNTIFS('Year 4'!$G:$G,"&gt;0",'Year 4'!$C:$C,$A85,'Year 4'!$P:$P,K$1)</f>
        <v>1</v>
      </c>
      <c r="L85" s="61">
        <f t="shared" si="78"/>
        <v>0.04545454545</v>
      </c>
      <c r="M85" s="62">
        <f>COUNTIFS('Year 4'!$G:$G,"&gt;0",'Year 4'!$C:$C,$A85,'Year 4'!$P:$P,M$1)</f>
        <v>5</v>
      </c>
      <c r="N85" s="63">
        <f t="shared" si="79"/>
        <v>0.2272727273</v>
      </c>
      <c r="O85" s="64">
        <f>COUNTIFS('Year 4'!$G:$G,"&gt;0",'Year 4'!$C:$C,$A85,'Year 4'!$P:$P,O$1)</f>
        <v>1</v>
      </c>
      <c r="P85" s="65">
        <f t="shared" si="80"/>
        <v>0.04545454545</v>
      </c>
      <c r="Q85" s="54">
        <f>COUNTIFS('Year 4'!$G:$G,"&gt;0",'Year 4'!$C:$C,$A85,'Year 4'!$P:$P,Q$1)</f>
        <v>0</v>
      </c>
      <c r="R85" s="66">
        <f t="shared" si="81"/>
        <v>0</v>
      </c>
      <c r="S85" s="67">
        <f t="shared" si="82"/>
        <v>10</v>
      </c>
      <c r="T85" s="68">
        <f t="shared" si="83"/>
        <v>0.4545454545</v>
      </c>
      <c r="U85" s="69">
        <f>COUNTIFS('Year 4'!$G:$G,"&gt;0",'Year 4'!$C:$C,$A85,'Year 4'!$N:$N,U$2)</f>
        <v>5</v>
      </c>
      <c r="V85" s="69">
        <f>COUNTIFS('Year 4'!$G:$G,"&gt;0",'Year 4'!$C:$C,$A85,'Year 4'!$N:$N,V$2)</f>
        <v>4</v>
      </c>
      <c r="W85" s="69">
        <f>COUNTIFS('Year 4'!$G:$G,"&gt;0",'Year 4'!$C:$C,$A85,'Year 4'!$N:$N,W$2)</f>
        <v>10</v>
      </c>
      <c r="X85" s="69">
        <f>COUNTIFS('Year 4'!$G:$G,"&gt;0",'Year 4'!$C:$C,$A85,'Year 4'!$N:$N,X$2)</f>
        <v>3</v>
      </c>
      <c r="Y85" s="125">
        <f>COUNTIFS('Year 4'!$G:$G,"&gt;0",'Year 4'!$C:$C,$A85,'Year 4'!$T:$T,Y$2)</f>
        <v>1</v>
      </c>
      <c r="Z85" s="125">
        <f>COUNTIFS('Year 4'!$G:$G,"&gt;0",'Year 4'!$C:$C,$A85,'Year 4'!$T:$T,Z$2)</f>
        <v>0</v>
      </c>
      <c r="AA85" s="125">
        <f>COUNTIFS('Year 4'!$G:$G,"&gt;0",'Year 4'!$C:$C,$A85,'Year 4'!$T:$T,AA$2)</f>
        <v>1</v>
      </c>
      <c r="AB85" s="125">
        <f t="shared" si="84"/>
        <v>2</v>
      </c>
      <c r="AC85" s="114"/>
      <c r="AD85" s="114"/>
      <c r="AE85" s="114"/>
      <c r="AF85" s="114"/>
      <c r="AG85" s="114"/>
      <c r="AH85" s="114"/>
      <c r="AI85" s="114"/>
      <c r="AJ85" s="114"/>
      <c r="AK85" s="114"/>
      <c r="AL85" s="114"/>
      <c r="AM85" s="114"/>
      <c r="AN85" s="114"/>
      <c r="AO85" s="114"/>
      <c r="AP85" s="114"/>
      <c r="AQ85" s="114"/>
      <c r="AR85" s="114"/>
      <c r="AS85" s="114"/>
      <c r="AT85" s="114"/>
      <c r="AU85" s="114"/>
      <c r="AV85" s="114"/>
    </row>
    <row r="86" ht="14.25" customHeight="1">
      <c r="A86" s="78" t="s">
        <v>267</v>
      </c>
      <c r="B86" s="51" t="s">
        <v>268</v>
      </c>
      <c r="C86" s="52"/>
      <c r="D86" s="53">
        <f>COUNTIFS('Year 4'!$G:$G,"&gt;0",'Year 4'!$C:$C,$A86,'Year 4'!$M:$M,"F")</f>
        <v>11</v>
      </c>
      <c r="E86" s="54">
        <f>COUNTIFS('Year 4'!$G:$G,"&gt;0",'Year 4'!$C:$C,$A86,'Year 4'!$M:$M,"M")</f>
        <v>10</v>
      </c>
      <c r="F86" s="55">
        <f t="shared" si="75"/>
        <v>21</v>
      </c>
      <c r="G86" s="56">
        <f>COUNTIFS('Year 4'!$G:$G,"&gt;0",'Year 4'!$C:$C,$A86,'Year 4'!$P:$P,G$1)</f>
        <v>7</v>
      </c>
      <c r="H86" s="57">
        <f t="shared" si="76"/>
        <v>0.3333333333</v>
      </c>
      <c r="I86" s="58">
        <f>COUNTIFS('Year 4'!$G:$G,"&gt;0",'Year 4'!$C:$C,$A86,'Year 4'!$P:$P,I$1)</f>
        <v>4</v>
      </c>
      <c r="J86" s="59">
        <f t="shared" si="77"/>
        <v>0.1904761905</v>
      </c>
      <c r="K86" s="60">
        <f>COUNTIFS('Year 4'!$G:$G,"&gt;0",'Year 4'!$C:$C,$A86,'Year 4'!$P:$P,K$1)</f>
        <v>0</v>
      </c>
      <c r="L86" s="61">
        <f t="shared" si="78"/>
        <v>0</v>
      </c>
      <c r="M86" s="62">
        <f>COUNTIFS('Year 4'!$G:$G,"&gt;0",'Year 4'!$C:$C,$A86,'Year 4'!$P:$P,M$1)</f>
        <v>4</v>
      </c>
      <c r="N86" s="63">
        <f t="shared" si="79"/>
        <v>0.1904761905</v>
      </c>
      <c r="O86" s="64">
        <f>COUNTIFS('Year 4'!$G:$G,"&gt;0",'Year 4'!$C:$C,$A86,'Year 4'!$P:$P,O$1)</f>
        <v>0</v>
      </c>
      <c r="P86" s="65">
        <f t="shared" si="80"/>
        <v>0</v>
      </c>
      <c r="Q86" s="54">
        <f>COUNTIFS('Year 4'!$G:$G,"&gt;0",'Year 4'!$C:$C,$A86,'Year 4'!$P:$P,Q$1)</f>
        <v>0</v>
      </c>
      <c r="R86" s="66">
        <f t="shared" si="81"/>
        <v>0</v>
      </c>
      <c r="S86" s="67">
        <f t="shared" si="82"/>
        <v>10</v>
      </c>
      <c r="T86" s="68">
        <f t="shared" si="83"/>
        <v>0.4761904762</v>
      </c>
      <c r="U86" s="69">
        <f>COUNTIFS('Year 4'!$G:$G,"&gt;0",'Year 4'!$C:$C,$A86,'Year 4'!$N:$N,U$2)</f>
        <v>3</v>
      </c>
      <c r="V86" s="69">
        <f>COUNTIFS('Year 4'!$G:$G,"&gt;0",'Year 4'!$C:$C,$A86,'Year 4'!$N:$N,V$2)</f>
        <v>8</v>
      </c>
      <c r="W86" s="69">
        <f>COUNTIFS('Year 4'!$G:$G,"&gt;0",'Year 4'!$C:$C,$A86,'Year 4'!$N:$N,W$2)</f>
        <v>4</v>
      </c>
      <c r="X86" s="69">
        <f>COUNTIFS('Year 4'!$G:$G,"&gt;0",'Year 4'!$C:$C,$A86,'Year 4'!$N:$N,X$2)</f>
        <v>6</v>
      </c>
      <c r="Y86" s="125">
        <f>COUNTIFS('Year 4'!$G:$G,"&gt;0",'Year 4'!$C:$C,$A86,'Year 4'!$T:$T,Y$2)</f>
        <v>1</v>
      </c>
      <c r="Z86" s="125">
        <f>COUNTIFS('Year 4'!$G:$G,"&gt;0",'Year 4'!$C:$C,$A86,'Year 4'!$T:$T,Z$2)</f>
        <v>2</v>
      </c>
      <c r="AA86" s="125">
        <f>COUNTIFS('Year 4'!$G:$G,"&gt;0",'Year 4'!$C:$C,$A86,'Year 4'!$T:$T,AA$2)</f>
        <v>0</v>
      </c>
      <c r="AB86" s="125">
        <f t="shared" si="84"/>
        <v>3</v>
      </c>
      <c r="AC86" s="114"/>
      <c r="AD86" s="114"/>
      <c r="AE86" s="114"/>
      <c r="AF86" s="114"/>
      <c r="AG86" s="114"/>
      <c r="AH86" s="114"/>
      <c r="AI86" s="114"/>
      <c r="AJ86" s="114"/>
      <c r="AK86" s="114"/>
      <c r="AL86" s="114"/>
      <c r="AM86" s="114"/>
      <c r="AN86" s="114"/>
      <c r="AO86" s="114"/>
      <c r="AP86" s="114"/>
      <c r="AQ86" s="114"/>
      <c r="AR86" s="114"/>
      <c r="AS86" s="114"/>
      <c r="AT86" s="114"/>
      <c r="AU86" s="114"/>
      <c r="AV86" s="114"/>
    </row>
    <row r="87" ht="14.25" customHeight="1">
      <c r="A87" s="78" t="s">
        <v>269</v>
      </c>
      <c r="B87" s="51" t="s">
        <v>270</v>
      </c>
      <c r="C87" s="52"/>
      <c r="D87" s="53">
        <f>COUNTIFS('Year 4'!$G:$G,"&gt;0",'Year 4'!$C:$C,$A87,'Year 4'!$M:$M,"F")</f>
        <v>10</v>
      </c>
      <c r="E87" s="54">
        <f>COUNTIFS('Year 4'!$G:$G,"&gt;0",'Year 4'!$C:$C,$A87,'Year 4'!$M:$M,"M")</f>
        <v>11</v>
      </c>
      <c r="F87" s="55">
        <f t="shared" si="75"/>
        <v>21</v>
      </c>
      <c r="G87" s="56">
        <f>COUNTIFS('Year 4'!$G:$G,"&gt;0",'Year 4'!$C:$C,$A87,'Year 4'!$P:$P,G$1)</f>
        <v>7</v>
      </c>
      <c r="H87" s="57">
        <f t="shared" si="76"/>
        <v>0.3333333333</v>
      </c>
      <c r="I87" s="58">
        <f>COUNTIFS('Year 4'!$G:$G,"&gt;0",'Year 4'!$C:$C,$A87,'Year 4'!$P:$P,I$1)</f>
        <v>4</v>
      </c>
      <c r="J87" s="59">
        <f t="shared" si="77"/>
        <v>0.1904761905</v>
      </c>
      <c r="K87" s="60">
        <f>COUNTIFS('Year 4'!$G:$G,"&gt;0",'Year 4'!$C:$C,$A87,'Year 4'!$P:$P,K$1)</f>
        <v>2</v>
      </c>
      <c r="L87" s="61">
        <f t="shared" si="78"/>
        <v>0.09523809524</v>
      </c>
      <c r="M87" s="62">
        <f>COUNTIFS('Year 4'!$G:$G,"&gt;0",'Year 4'!$C:$C,$A87,'Year 4'!$P:$P,M$1)</f>
        <v>1</v>
      </c>
      <c r="N87" s="63">
        <f t="shared" si="79"/>
        <v>0.04761904762</v>
      </c>
      <c r="O87" s="64">
        <f>COUNTIFS('Year 4'!$G:$G,"&gt;0",'Year 4'!$C:$C,$A87,'Year 4'!$P:$P,O$1)</f>
        <v>1</v>
      </c>
      <c r="P87" s="65">
        <f t="shared" si="80"/>
        <v>0.04761904762</v>
      </c>
      <c r="Q87" s="54">
        <f>COUNTIFS('Year 4'!$G:$G,"&gt;0",'Year 4'!$C:$C,$A87,'Year 4'!$P:$P,Q$1)</f>
        <v>2</v>
      </c>
      <c r="R87" s="66">
        <f t="shared" si="81"/>
        <v>0.09523809524</v>
      </c>
      <c r="S87" s="67">
        <f t="shared" si="82"/>
        <v>8</v>
      </c>
      <c r="T87" s="68">
        <f t="shared" si="83"/>
        <v>0.380952381</v>
      </c>
      <c r="U87" s="69">
        <f>COUNTIFS('Year 4'!$G:$G,"&gt;0",'Year 4'!$C:$C,$A87,'Year 4'!$N:$N,U$2)</f>
        <v>7</v>
      </c>
      <c r="V87" s="69">
        <f>COUNTIFS('Year 4'!$G:$G,"&gt;0",'Year 4'!$C:$C,$A87,'Year 4'!$N:$N,V$2)</f>
        <v>7</v>
      </c>
      <c r="W87" s="69">
        <f>COUNTIFS('Year 4'!$G:$G,"&gt;0",'Year 4'!$C:$C,$A87,'Year 4'!$N:$N,W$2)</f>
        <v>4</v>
      </c>
      <c r="X87" s="69">
        <f>COUNTIFS('Year 4'!$G:$G,"&gt;0",'Year 4'!$C:$C,$A87,'Year 4'!$N:$N,X$2)</f>
        <v>3</v>
      </c>
      <c r="Y87" s="125">
        <f>COUNTIFS('Year 4'!$G:$G,"&gt;0",'Year 4'!$C:$C,$A87,'Year 4'!$T:$T,Y$2)</f>
        <v>0</v>
      </c>
      <c r="Z87" s="125">
        <f>COUNTIFS('Year 4'!$G:$G,"&gt;0",'Year 4'!$C:$C,$A87,'Year 4'!$T:$T,Z$2)</f>
        <v>2</v>
      </c>
      <c r="AA87" s="125">
        <f>COUNTIFS('Year 4'!$G:$G,"&gt;0",'Year 4'!$C:$C,$A87,'Year 4'!$T:$T,AA$2)</f>
        <v>1</v>
      </c>
      <c r="AB87" s="125">
        <f t="shared" si="84"/>
        <v>3</v>
      </c>
      <c r="AC87" s="114"/>
      <c r="AD87" s="114"/>
      <c r="AE87" s="114"/>
      <c r="AF87" s="114"/>
      <c r="AG87" s="114"/>
      <c r="AH87" s="114"/>
      <c r="AI87" s="114"/>
      <c r="AJ87" s="114"/>
      <c r="AK87" s="114"/>
      <c r="AL87" s="114"/>
      <c r="AM87" s="114"/>
      <c r="AN87" s="114"/>
      <c r="AO87" s="114"/>
      <c r="AP87" s="114"/>
      <c r="AQ87" s="114"/>
      <c r="AR87" s="114"/>
      <c r="AS87" s="114"/>
      <c r="AT87" s="114"/>
      <c r="AU87" s="114"/>
      <c r="AV87" s="114"/>
    </row>
    <row r="88" ht="14.25" customHeight="1">
      <c r="A88" s="81" t="s">
        <v>155</v>
      </c>
      <c r="B88" s="31"/>
      <c r="C88" s="82"/>
      <c r="D88" s="83">
        <f t="shared" ref="D88:G88" si="85">SUM(D78:D87)</f>
        <v>89</v>
      </c>
      <c r="E88" s="84">
        <f t="shared" si="85"/>
        <v>85</v>
      </c>
      <c r="F88" s="85">
        <f t="shared" si="85"/>
        <v>174</v>
      </c>
      <c r="G88" s="86">
        <f t="shared" si="85"/>
        <v>59</v>
      </c>
      <c r="H88" s="87">
        <f t="shared" si="76"/>
        <v>0.3390804598</v>
      </c>
      <c r="I88" s="88">
        <f>SUM(I78:I87)</f>
        <v>35</v>
      </c>
      <c r="J88" s="89">
        <f t="shared" si="77"/>
        <v>0.2011494253</v>
      </c>
      <c r="K88" s="90">
        <f>SUM(K78:K87)</f>
        <v>14</v>
      </c>
      <c r="L88" s="91">
        <f t="shared" si="78"/>
        <v>0.08045977011</v>
      </c>
      <c r="M88" s="92">
        <f>SUM(M78:M87)</f>
        <v>22</v>
      </c>
      <c r="N88" s="93">
        <f t="shared" si="79"/>
        <v>0.1264367816</v>
      </c>
      <c r="O88" s="94">
        <f>SUM(O78:O87)</f>
        <v>6</v>
      </c>
      <c r="P88" s="129">
        <f t="shared" si="80"/>
        <v>0.03448275862</v>
      </c>
      <c r="Q88" s="84">
        <f>SUM(Q78:Q87)</f>
        <v>5</v>
      </c>
      <c r="R88" s="95">
        <f t="shared" si="81"/>
        <v>0.02873563218</v>
      </c>
      <c r="S88" s="96">
        <f>SUM(S78:S87)</f>
        <v>66</v>
      </c>
      <c r="T88" s="97">
        <f t="shared" si="83"/>
        <v>0.3793103448</v>
      </c>
      <c r="U88" s="98">
        <f t="shared" ref="U88:AB88" si="86">SUM(U78:U87)</f>
        <v>41</v>
      </c>
      <c r="V88" s="98">
        <f t="shared" si="86"/>
        <v>47</v>
      </c>
      <c r="W88" s="98">
        <f t="shared" si="86"/>
        <v>44</v>
      </c>
      <c r="X88" s="98">
        <f t="shared" si="86"/>
        <v>41</v>
      </c>
      <c r="Y88" s="132">
        <f t="shared" si="86"/>
        <v>5</v>
      </c>
      <c r="Z88" s="132">
        <f t="shared" si="86"/>
        <v>11</v>
      </c>
      <c r="AA88" s="132">
        <f t="shared" si="86"/>
        <v>10</v>
      </c>
      <c r="AB88" s="132">
        <f t="shared" si="86"/>
        <v>26</v>
      </c>
      <c r="AC88" s="131"/>
      <c r="AD88" s="131"/>
      <c r="AE88" s="131"/>
      <c r="AF88" s="131"/>
      <c r="AG88" s="131"/>
      <c r="AH88" s="131"/>
      <c r="AI88" s="131"/>
      <c r="AJ88" s="131"/>
      <c r="AK88" s="131"/>
      <c r="AL88" s="131"/>
      <c r="AM88" s="131"/>
      <c r="AN88" s="131"/>
      <c r="AO88" s="131"/>
      <c r="AP88" s="131"/>
      <c r="AQ88" s="131"/>
      <c r="AR88" s="131"/>
      <c r="AS88" s="131"/>
      <c r="AT88" s="131"/>
      <c r="AU88" s="131"/>
      <c r="AV88" s="131"/>
    </row>
    <row r="89" ht="13.5" customHeight="1">
      <c r="A89" s="115"/>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7"/>
      <c r="AC89" s="118"/>
      <c r="AD89" s="118"/>
      <c r="AE89" s="118"/>
      <c r="AF89" s="118"/>
      <c r="AG89" s="118"/>
      <c r="AH89" s="118"/>
      <c r="AI89" s="118"/>
      <c r="AJ89" s="118"/>
      <c r="AK89" s="118"/>
      <c r="AL89" s="118"/>
      <c r="AM89" s="118"/>
      <c r="AN89" s="118"/>
      <c r="AO89" s="118"/>
      <c r="AP89" s="118"/>
      <c r="AQ89" s="118"/>
      <c r="AR89" s="118"/>
      <c r="AS89" s="118"/>
      <c r="AT89" s="118"/>
      <c r="AU89" s="118"/>
      <c r="AV89" s="118"/>
    </row>
    <row r="90" ht="14.25" customHeight="1">
      <c r="A90" s="143"/>
      <c r="B90" s="144"/>
      <c r="C90" s="144"/>
      <c r="D90" s="145" t="s">
        <v>271</v>
      </c>
      <c r="E90" s="144"/>
      <c r="F90" s="144"/>
      <c r="G90" s="144"/>
      <c r="H90" s="144"/>
      <c r="I90" s="144"/>
      <c r="J90" s="144"/>
      <c r="K90" s="144"/>
      <c r="L90" s="144"/>
      <c r="M90" s="144"/>
      <c r="N90" s="144"/>
      <c r="O90" s="144"/>
      <c r="P90" s="144"/>
      <c r="Q90" s="144"/>
      <c r="R90" s="144"/>
      <c r="S90" s="144"/>
      <c r="T90" s="144"/>
      <c r="U90" s="144"/>
      <c r="V90" s="144"/>
      <c r="W90" s="144"/>
      <c r="X90" s="144"/>
      <c r="Y90" s="144"/>
      <c r="Z90" s="144"/>
      <c r="AA90" s="144"/>
      <c r="AB90" s="146"/>
      <c r="AC90" s="147"/>
      <c r="AD90" s="147"/>
      <c r="AE90" s="147"/>
      <c r="AF90" s="147"/>
      <c r="AG90" s="147"/>
      <c r="AH90" s="147"/>
      <c r="AI90" s="147"/>
      <c r="AJ90" s="147"/>
      <c r="AK90" s="147"/>
      <c r="AL90" s="147"/>
      <c r="AM90" s="147"/>
      <c r="AN90" s="147"/>
      <c r="AO90" s="147"/>
      <c r="AP90" s="147"/>
      <c r="AQ90" s="147"/>
      <c r="AR90" s="147"/>
      <c r="AS90" s="147"/>
      <c r="AT90" s="147"/>
      <c r="AU90" s="147"/>
      <c r="AV90" s="147"/>
    </row>
    <row r="91" ht="14.25" customHeight="1">
      <c r="A91" s="50" t="s">
        <v>18</v>
      </c>
      <c r="B91" s="51"/>
      <c r="C91" s="52"/>
      <c r="D91" s="53">
        <f>COUNTIFS('Year 5'!$G:$G,"&gt;0",'Year 5'!$C:$C,$A91,'Year 5'!$M:$M,"F")</f>
        <v>0</v>
      </c>
      <c r="E91" s="54">
        <f>COUNTIFS('Year 5'!$G:$G,"&gt;0",'Year 5'!$C:$C,$A91,'Year 5'!$M:$M,"M")</f>
        <v>0</v>
      </c>
      <c r="F91" s="55">
        <f t="shared" ref="F91:F100" si="87">D91+E91</f>
        <v>0</v>
      </c>
      <c r="G91" s="56">
        <f>COUNTIFS('Year 5'!$G:$G,"&gt;0",'Year 5'!$C:$C,$A91,'Year 5'!$P:$P,G$1)</f>
        <v>0</v>
      </c>
      <c r="H91" s="57">
        <f t="shared" ref="H91:H101" si="88">IFERROR(G91/F91,0)</f>
        <v>0</v>
      </c>
      <c r="I91" s="58">
        <f>COUNTIFS('Year 5'!$G:$G,"&gt;0",'Year 5'!$C:$C,$A91,'Year 5'!$P:$P,I$1)</f>
        <v>0</v>
      </c>
      <c r="J91" s="59">
        <f t="shared" ref="J91:J101" si="89">IFERROR(I91/F91,0)</f>
        <v>0</v>
      </c>
      <c r="K91" s="60">
        <f>COUNTIFS('Year 5'!$G:$G,"&gt;0",'Year 5'!$C:$C,$A91,'Year 5'!$P:$P,K$1)</f>
        <v>0</v>
      </c>
      <c r="L91" s="61">
        <f t="shared" ref="L91:L101" si="90">IFERROR(K91/F91,0)</f>
        <v>0</v>
      </c>
      <c r="M91" s="62">
        <f>COUNTIFS('Year 5'!$G:$G,"&gt;0",'Year 5'!$C:$C,$A91,'Year 5'!$P:$P,M$1)</f>
        <v>0</v>
      </c>
      <c r="N91" s="63">
        <f t="shared" ref="N91:N101" si="91">IFERROR(M91/F91,0)</f>
        <v>0</v>
      </c>
      <c r="O91" s="64">
        <f>COUNTIFS('Year 5'!$G:$G,"&gt;0",'Year 5'!$C:$C,$A91,'Year 5'!$P:$P,O$1)</f>
        <v>0</v>
      </c>
      <c r="P91" s="65">
        <f t="shared" ref="P91:P101" si="92">IFERROR(O91/F91,0)</f>
        <v>0</v>
      </c>
      <c r="Q91" s="54">
        <f>COUNTIFS('Year 5'!$G:$G,"&gt;0",'Year 5'!$C:$C,$A91,'Year 5'!$P:$P,Q$1)</f>
        <v>0</v>
      </c>
      <c r="R91" s="66">
        <f t="shared" ref="R91:R101" si="93">IFERROR(Q91/F91,0)</f>
        <v>0</v>
      </c>
      <c r="S91" s="67">
        <f t="shared" ref="S91:S100" si="94">F91-SUM(G91,I91,K91)</f>
        <v>0</v>
      </c>
      <c r="T91" s="68">
        <f t="shared" ref="T91:T101" si="95">IFERROR(S91/F91,0)</f>
        <v>0</v>
      </c>
      <c r="U91" s="69">
        <f>COUNTIFS('Year 5'!$G:$G,"&gt;0",'Year 5'!$C:$C,$A91,'Year 5'!$N:$N,U$2)</f>
        <v>0</v>
      </c>
      <c r="V91" s="69">
        <f>COUNTIFS('Year 5'!$G:$G,"&gt;0",'Year 5'!$C:$C,$A91,'Year 5'!$N:$N,V$2)</f>
        <v>0</v>
      </c>
      <c r="W91" s="69">
        <f>COUNTIFS('Year 5'!$G:$G,"&gt;0",'Year 5'!$C:$C,$A91,'Year 5'!$N:$N,W$2)</f>
        <v>0</v>
      </c>
      <c r="X91" s="69">
        <f>COUNTIFS('Year 5'!$G:$G,"&gt;0",'Year 5'!$C:$C,$A91,'Year 5'!$N:$N,X$2)</f>
        <v>0</v>
      </c>
      <c r="Y91" s="125">
        <f>COUNTIFS('Year 5'!$G:$G,"&gt;0",'Year 5'!$C:$C,$A91,'Year 5'!$T:$T,Y$2)</f>
        <v>0</v>
      </c>
      <c r="Z91" s="125">
        <f>COUNTIFS('Year 5'!$G:$G,"&gt;0",'Year 5'!$C:$C,$A91,'Year 5'!$T:$T,Z$2)</f>
        <v>0</v>
      </c>
      <c r="AA91" s="125">
        <f>COUNTIFS('Year 5'!$G:$G,"&gt;0",'Year 5'!$C:$C,$A91,'Year 5'!$T:$T,AA$2)</f>
        <v>0</v>
      </c>
      <c r="AB91" s="125">
        <f t="shared" ref="AB91:AB100" si="96">SUM(Y91:AA91)</f>
        <v>0</v>
      </c>
      <c r="AC91" s="114"/>
      <c r="AD91" s="114"/>
      <c r="AE91" s="114"/>
      <c r="AF91" s="114"/>
      <c r="AG91" s="114"/>
      <c r="AH91" s="114"/>
      <c r="AI91" s="114"/>
      <c r="AJ91" s="114"/>
      <c r="AK91" s="114"/>
      <c r="AL91" s="114"/>
      <c r="AM91" s="114"/>
      <c r="AN91" s="114"/>
      <c r="AO91" s="114"/>
      <c r="AP91" s="114"/>
      <c r="AQ91" s="114"/>
      <c r="AR91" s="114"/>
      <c r="AS91" s="114"/>
      <c r="AT91" s="114"/>
      <c r="AU91" s="114"/>
      <c r="AV91" s="114"/>
    </row>
    <row r="92" ht="14.25" customHeight="1">
      <c r="A92" s="78" t="s">
        <v>12</v>
      </c>
      <c r="B92" s="51"/>
      <c r="C92" s="52"/>
      <c r="D92" s="53">
        <f>COUNTIFS('Year 5'!$G:$G,"&gt;0",'Year 5'!$C:$C,$A92,'Year 5'!$M:$M,"F")</f>
        <v>0</v>
      </c>
      <c r="E92" s="54">
        <f>COUNTIFS('Year 5'!$G:$G,"&gt;0",'Year 5'!$C:$C,$A92,'Year 5'!$M:$M,"M")</f>
        <v>0</v>
      </c>
      <c r="F92" s="55">
        <f t="shared" si="87"/>
        <v>0</v>
      </c>
      <c r="G92" s="56">
        <f>COUNTIFS('Year 5'!$G:$G,"&gt;0",'Year 5'!$C:$C,$A92,'Year 5'!$P:$P,G$1)</f>
        <v>0</v>
      </c>
      <c r="H92" s="57">
        <f t="shared" si="88"/>
        <v>0</v>
      </c>
      <c r="I92" s="58">
        <f>COUNTIFS('Year 5'!$G:$G,"&gt;0",'Year 5'!$C:$C,$A92,'Year 5'!$P:$P,I$1)</f>
        <v>0</v>
      </c>
      <c r="J92" s="59">
        <f t="shared" si="89"/>
        <v>0</v>
      </c>
      <c r="K92" s="60">
        <f>COUNTIFS('Year 5'!$G:$G,"&gt;0",'Year 5'!$C:$C,$A92,'Year 5'!$P:$P,K$1)</f>
        <v>0</v>
      </c>
      <c r="L92" s="61">
        <f t="shared" si="90"/>
        <v>0</v>
      </c>
      <c r="M92" s="62">
        <f>COUNTIFS('Year 5'!$G:$G,"&gt;0",'Year 5'!$C:$C,$A92,'Year 5'!$P:$P,M$1)</f>
        <v>0</v>
      </c>
      <c r="N92" s="63">
        <f t="shared" si="91"/>
        <v>0</v>
      </c>
      <c r="O92" s="64">
        <f>COUNTIFS('Year 5'!$G:$G,"&gt;0",'Year 5'!$C:$C,$A92,'Year 5'!$P:$P,O$1)</f>
        <v>0</v>
      </c>
      <c r="P92" s="65">
        <f t="shared" si="92"/>
        <v>0</v>
      </c>
      <c r="Q92" s="54">
        <f>COUNTIFS('Year 5'!$G:$G,"&gt;0",'Year 5'!$C:$C,$A92,'Year 5'!$P:$P,Q$1)</f>
        <v>0</v>
      </c>
      <c r="R92" s="66">
        <f t="shared" si="93"/>
        <v>0</v>
      </c>
      <c r="S92" s="67">
        <f t="shared" si="94"/>
        <v>0</v>
      </c>
      <c r="T92" s="68">
        <f t="shared" si="95"/>
        <v>0</v>
      </c>
      <c r="U92" s="69">
        <f>COUNTIFS('Year 5'!$G:$G,"&gt;0",'Year 5'!$C:$C,$A92,'Year 5'!$N:$N,U$2)</f>
        <v>0</v>
      </c>
      <c r="V92" s="69">
        <f>COUNTIFS('Year 5'!$G:$G,"&gt;0",'Year 5'!$C:$C,$A92,'Year 5'!$N:$N,V$2)</f>
        <v>0</v>
      </c>
      <c r="W92" s="69">
        <f>COUNTIFS('Year 5'!$G:$G,"&gt;0",'Year 5'!$C:$C,$A92,'Year 5'!$N:$N,W$2)</f>
        <v>0</v>
      </c>
      <c r="X92" s="69">
        <f>COUNTIFS('Year 5'!$G:$G,"&gt;0",'Year 5'!$C:$C,$A92,'Year 5'!$N:$N,X$2)</f>
        <v>0</v>
      </c>
      <c r="Y92" s="125">
        <f>COUNTIFS('Year 5'!$G:$G,"&gt;0",'Year 5'!$C:$C,$A92,'Year 5'!$T:$T,Y$2)</f>
        <v>0</v>
      </c>
      <c r="Z92" s="125">
        <f>COUNTIFS('Year 5'!$G:$G,"&gt;0",'Year 5'!$C:$C,$A92,'Year 5'!$T:$T,Z$2)</f>
        <v>0</v>
      </c>
      <c r="AA92" s="125">
        <f>COUNTIFS('Year 5'!$G:$G,"&gt;0",'Year 5'!$C:$C,$A92,'Year 5'!$T:$T,AA$2)</f>
        <v>0</v>
      </c>
      <c r="AB92" s="125">
        <f t="shared" si="96"/>
        <v>0</v>
      </c>
      <c r="AC92" s="114"/>
      <c r="AD92" s="114"/>
      <c r="AE92" s="114"/>
      <c r="AF92" s="114"/>
      <c r="AG92" s="114"/>
      <c r="AH92" s="114"/>
      <c r="AI92" s="114"/>
      <c r="AJ92" s="114"/>
      <c r="AK92" s="114"/>
      <c r="AL92" s="114"/>
      <c r="AM92" s="114"/>
      <c r="AN92" s="114"/>
      <c r="AO92" s="114"/>
      <c r="AP92" s="114"/>
      <c r="AQ92" s="114"/>
      <c r="AR92" s="114"/>
      <c r="AS92" s="114"/>
      <c r="AT92" s="114"/>
      <c r="AU92" s="114"/>
      <c r="AV92" s="114"/>
    </row>
    <row r="93" ht="14.25" customHeight="1">
      <c r="A93" s="78" t="s">
        <v>272</v>
      </c>
      <c r="B93" s="51" t="s">
        <v>273</v>
      </c>
      <c r="C93" s="52"/>
      <c r="D93" s="53">
        <f>COUNTIFS('Year 5'!$G:$G,"&gt;0",'Year 5'!$C:$C,$A93,'Year 5'!$M:$M,"F")</f>
        <v>11</v>
      </c>
      <c r="E93" s="54">
        <f>COUNTIFS('Year 5'!$G:$G,"&gt;0",'Year 5'!$C:$C,$A93,'Year 5'!$M:$M,"M")</f>
        <v>12</v>
      </c>
      <c r="F93" s="55">
        <f t="shared" si="87"/>
        <v>23</v>
      </c>
      <c r="G93" s="56">
        <f>COUNTIFS('Year 5'!$G:$G,"&gt;0",'Year 5'!$C:$C,$A93,'Year 5'!$P:$P,G$1)</f>
        <v>8</v>
      </c>
      <c r="H93" s="57">
        <f t="shared" si="88"/>
        <v>0.347826087</v>
      </c>
      <c r="I93" s="58">
        <f>COUNTIFS('Year 5'!$G:$G,"&gt;0",'Year 5'!$C:$C,$A93,'Year 5'!$P:$P,I$1)</f>
        <v>1</v>
      </c>
      <c r="J93" s="59">
        <f t="shared" si="89"/>
        <v>0.04347826087</v>
      </c>
      <c r="K93" s="60">
        <f>COUNTIFS('Year 5'!$G:$G,"&gt;0",'Year 5'!$C:$C,$A93,'Year 5'!$P:$P,K$1)</f>
        <v>2</v>
      </c>
      <c r="L93" s="61">
        <f t="shared" si="90"/>
        <v>0.08695652174</v>
      </c>
      <c r="M93" s="62">
        <f>COUNTIFS('Year 5'!$G:$G,"&gt;0",'Year 5'!$C:$C,$A93,'Year 5'!$P:$P,M$1)</f>
        <v>1</v>
      </c>
      <c r="N93" s="63">
        <f t="shared" si="91"/>
        <v>0.04347826087</v>
      </c>
      <c r="O93" s="64">
        <f>COUNTIFS('Year 5'!$G:$G,"&gt;0",'Year 5'!$C:$C,$A93,'Year 5'!$P:$P,O$1)</f>
        <v>2</v>
      </c>
      <c r="P93" s="65">
        <f t="shared" si="92"/>
        <v>0.08695652174</v>
      </c>
      <c r="Q93" s="54">
        <f>COUNTIFS('Year 5'!$G:$G,"&gt;0",'Year 5'!$C:$C,$A93,'Year 5'!$P:$P,Q$1)</f>
        <v>0</v>
      </c>
      <c r="R93" s="66">
        <f t="shared" si="93"/>
        <v>0</v>
      </c>
      <c r="S93" s="67">
        <f t="shared" si="94"/>
        <v>12</v>
      </c>
      <c r="T93" s="68">
        <f t="shared" si="95"/>
        <v>0.5217391304</v>
      </c>
      <c r="U93" s="69">
        <f>COUNTIFS('Year 5'!$G:$G,"&gt;0",'Year 5'!$C:$C,$A93,'Year 5'!$N:$N,U$2)</f>
        <v>7</v>
      </c>
      <c r="V93" s="69">
        <f>COUNTIFS('Year 5'!$G:$G,"&gt;0",'Year 5'!$C:$C,$A93,'Year 5'!$N:$N,V$2)</f>
        <v>7</v>
      </c>
      <c r="W93" s="69">
        <f>COUNTIFS('Year 5'!$G:$G,"&gt;0",'Year 5'!$C:$C,$A93,'Year 5'!$N:$N,W$2)</f>
        <v>4</v>
      </c>
      <c r="X93" s="69">
        <f>COUNTIFS('Year 5'!$G:$G,"&gt;0",'Year 5'!$C:$C,$A93,'Year 5'!$N:$N,X$2)</f>
        <v>5</v>
      </c>
      <c r="Y93" s="125">
        <f>COUNTIFS('Year 5'!$G:$G,"&gt;0",'Year 5'!$C:$C,$A93,'Year 5'!$T:$T,Y$2)</f>
        <v>0</v>
      </c>
      <c r="Z93" s="125">
        <f>COUNTIFS('Year 5'!$G:$G,"&gt;0",'Year 5'!$C:$C,$A93,'Year 5'!$T:$T,Z$2)</f>
        <v>1</v>
      </c>
      <c r="AA93" s="125">
        <f>COUNTIFS('Year 5'!$G:$G,"&gt;0",'Year 5'!$C:$C,$A93,'Year 5'!$T:$T,AA$2)</f>
        <v>0</v>
      </c>
      <c r="AB93" s="125">
        <f t="shared" si="96"/>
        <v>1</v>
      </c>
      <c r="AC93" s="114"/>
      <c r="AD93" s="114"/>
      <c r="AE93" s="114"/>
      <c r="AF93" s="114"/>
      <c r="AG93" s="114"/>
      <c r="AH93" s="114"/>
      <c r="AI93" s="114"/>
      <c r="AJ93" s="114"/>
      <c r="AK93" s="114"/>
      <c r="AL93" s="114"/>
      <c r="AM93" s="114"/>
      <c r="AN93" s="114"/>
      <c r="AO93" s="114"/>
      <c r="AP93" s="114"/>
      <c r="AQ93" s="114"/>
      <c r="AR93" s="114"/>
      <c r="AS93" s="114"/>
      <c r="AT93" s="114"/>
      <c r="AU93" s="114"/>
      <c r="AV93" s="114"/>
    </row>
    <row r="94" ht="14.25" customHeight="1">
      <c r="A94" s="78" t="s">
        <v>274</v>
      </c>
      <c r="B94" s="51" t="s">
        <v>275</v>
      </c>
      <c r="C94" s="52"/>
      <c r="D94" s="53">
        <f>COUNTIFS('Year 5'!$G:$G,"&gt;0",'Year 5'!$C:$C,$A94,'Year 5'!$M:$M,"F")</f>
        <v>15</v>
      </c>
      <c r="E94" s="54">
        <f>COUNTIFS('Year 5'!$G:$G,"&gt;0",'Year 5'!$C:$C,$A94,'Year 5'!$M:$M,"M")</f>
        <v>8</v>
      </c>
      <c r="F94" s="55">
        <f t="shared" si="87"/>
        <v>23</v>
      </c>
      <c r="G94" s="56">
        <f>COUNTIFS('Year 5'!$G:$G,"&gt;0",'Year 5'!$C:$C,$A94,'Year 5'!$P:$P,G$1)</f>
        <v>6</v>
      </c>
      <c r="H94" s="57">
        <f t="shared" si="88"/>
        <v>0.2608695652</v>
      </c>
      <c r="I94" s="58">
        <f>COUNTIFS('Year 5'!$G:$G,"&gt;0",'Year 5'!$C:$C,$A94,'Year 5'!$P:$P,I$1)</f>
        <v>4</v>
      </c>
      <c r="J94" s="59">
        <f t="shared" si="89"/>
        <v>0.1739130435</v>
      </c>
      <c r="K94" s="60">
        <f>COUNTIFS('Year 5'!$G:$G,"&gt;0",'Year 5'!$C:$C,$A94,'Year 5'!$P:$P,K$1)</f>
        <v>2</v>
      </c>
      <c r="L94" s="61">
        <f t="shared" si="90"/>
        <v>0.08695652174</v>
      </c>
      <c r="M94" s="62">
        <f>COUNTIFS('Year 5'!$G:$G,"&gt;0",'Year 5'!$C:$C,$A94,'Year 5'!$P:$P,M$1)</f>
        <v>1</v>
      </c>
      <c r="N94" s="63">
        <f t="shared" si="91"/>
        <v>0.04347826087</v>
      </c>
      <c r="O94" s="64">
        <f>COUNTIFS('Year 5'!$G:$G,"&gt;0",'Year 5'!$C:$C,$A94,'Year 5'!$P:$P,O$1)</f>
        <v>2</v>
      </c>
      <c r="P94" s="65">
        <f t="shared" si="92"/>
        <v>0.08695652174</v>
      </c>
      <c r="Q94" s="54">
        <f>COUNTIFS('Year 5'!$G:$G,"&gt;0",'Year 5'!$C:$C,$A94,'Year 5'!$P:$P,Q$1)</f>
        <v>0</v>
      </c>
      <c r="R94" s="66">
        <f t="shared" si="93"/>
        <v>0</v>
      </c>
      <c r="S94" s="67">
        <f t="shared" si="94"/>
        <v>11</v>
      </c>
      <c r="T94" s="68">
        <f t="shared" si="95"/>
        <v>0.4782608696</v>
      </c>
      <c r="U94" s="69">
        <f>COUNTIFS('Year 5'!$G:$G,"&gt;0",'Year 5'!$C:$C,$A94,'Year 5'!$N:$N,U$2)</f>
        <v>4</v>
      </c>
      <c r="V94" s="69">
        <f>COUNTIFS('Year 5'!$G:$G,"&gt;0",'Year 5'!$C:$C,$A94,'Year 5'!$N:$N,V$2)</f>
        <v>4</v>
      </c>
      <c r="W94" s="69">
        <f>COUNTIFS('Year 5'!$G:$G,"&gt;0",'Year 5'!$C:$C,$A94,'Year 5'!$N:$N,W$2)</f>
        <v>10</v>
      </c>
      <c r="X94" s="69">
        <f>COUNTIFS('Year 5'!$G:$G,"&gt;0",'Year 5'!$C:$C,$A94,'Year 5'!$N:$N,X$2)</f>
        <v>5</v>
      </c>
      <c r="Y94" s="125">
        <f>COUNTIFS('Year 5'!$G:$G,"&gt;0",'Year 5'!$C:$C,$A94,'Year 5'!$T:$T,Y$2)</f>
        <v>0</v>
      </c>
      <c r="Z94" s="125">
        <f>COUNTIFS('Year 5'!$G:$G,"&gt;0",'Year 5'!$C:$C,$A94,'Year 5'!$T:$T,Z$2)</f>
        <v>0</v>
      </c>
      <c r="AA94" s="125">
        <f>COUNTIFS('Year 5'!$G:$G,"&gt;0",'Year 5'!$C:$C,$A94,'Year 5'!$T:$T,AA$2)</f>
        <v>2</v>
      </c>
      <c r="AB94" s="125">
        <f t="shared" si="96"/>
        <v>2</v>
      </c>
      <c r="AC94" s="114"/>
      <c r="AD94" s="114"/>
      <c r="AE94" s="114"/>
      <c r="AF94" s="114"/>
      <c r="AG94" s="114"/>
      <c r="AH94" s="114"/>
      <c r="AI94" s="114"/>
      <c r="AJ94" s="114"/>
      <c r="AK94" s="114"/>
      <c r="AL94" s="114"/>
      <c r="AM94" s="114"/>
      <c r="AN94" s="114"/>
      <c r="AO94" s="114"/>
      <c r="AP94" s="114"/>
      <c r="AQ94" s="114"/>
      <c r="AR94" s="114"/>
      <c r="AS94" s="114"/>
      <c r="AT94" s="114"/>
      <c r="AU94" s="114"/>
      <c r="AV94" s="114"/>
    </row>
    <row r="95" ht="14.25" customHeight="1">
      <c r="A95" s="78" t="s">
        <v>276</v>
      </c>
      <c r="B95" s="51" t="s">
        <v>277</v>
      </c>
      <c r="C95" s="52"/>
      <c r="D95" s="53">
        <f>COUNTIFS('Year 5'!$G:$G,"&gt;0",'Year 5'!$C:$C,$A95,'Year 5'!$M:$M,"F")</f>
        <v>14</v>
      </c>
      <c r="E95" s="54">
        <f>COUNTIFS('Year 5'!$G:$G,"&gt;0",'Year 5'!$C:$C,$A95,'Year 5'!$M:$M,"M")</f>
        <v>10</v>
      </c>
      <c r="F95" s="55">
        <f t="shared" si="87"/>
        <v>24</v>
      </c>
      <c r="G95" s="56">
        <f>COUNTIFS('Year 5'!$G:$G,"&gt;0",'Year 5'!$C:$C,$A95,'Year 5'!$P:$P,G$1)</f>
        <v>7</v>
      </c>
      <c r="H95" s="57">
        <f t="shared" si="88"/>
        <v>0.2916666667</v>
      </c>
      <c r="I95" s="58">
        <f>COUNTIFS('Year 5'!$G:$G,"&gt;0",'Year 5'!$C:$C,$A95,'Year 5'!$P:$P,I$1)</f>
        <v>5</v>
      </c>
      <c r="J95" s="59">
        <f t="shared" si="89"/>
        <v>0.2083333333</v>
      </c>
      <c r="K95" s="60">
        <f>COUNTIFS('Year 5'!$G:$G,"&gt;0",'Year 5'!$C:$C,$A95,'Year 5'!$P:$P,K$1)</f>
        <v>1</v>
      </c>
      <c r="L95" s="61">
        <f t="shared" si="90"/>
        <v>0.04166666667</v>
      </c>
      <c r="M95" s="62">
        <f>COUNTIFS('Year 5'!$G:$G,"&gt;0",'Year 5'!$C:$C,$A95,'Year 5'!$P:$P,M$1)</f>
        <v>2</v>
      </c>
      <c r="N95" s="63">
        <f t="shared" si="91"/>
        <v>0.08333333333</v>
      </c>
      <c r="O95" s="64">
        <f>COUNTIFS('Year 5'!$G:$G,"&gt;0",'Year 5'!$C:$C,$A95,'Year 5'!$P:$P,O$1)</f>
        <v>0</v>
      </c>
      <c r="P95" s="65">
        <f t="shared" si="92"/>
        <v>0</v>
      </c>
      <c r="Q95" s="54">
        <f>COUNTIFS('Year 5'!$G:$G,"&gt;0",'Year 5'!$C:$C,$A95,'Year 5'!$P:$P,Q$1)</f>
        <v>1</v>
      </c>
      <c r="R95" s="66">
        <f t="shared" si="93"/>
        <v>0.04166666667</v>
      </c>
      <c r="S95" s="67">
        <f t="shared" si="94"/>
        <v>11</v>
      </c>
      <c r="T95" s="68">
        <f t="shared" si="95"/>
        <v>0.4583333333</v>
      </c>
      <c r="U95" s="69">
        <f>COUNTIFS('Year 5'!$G:$G,"&gt;0",'Year 5'!$C:$C,$A95,'Year 5'!$N:$N,U$2)</f>
        <v>3</v>
      </c>
      <c r="V95" s="69">
        <f>COUNTIFS('Year 5'!$G:$G,"&gt;0",'Year 5'!$C:$C,$A95,'Year 5'!$N:$N,V$2)</f>
        <v>6</v>
      </c>
      <c r="W95" s="69">
        <f>COUNTIFS('Year 5'!$G:$G,"&gt;0",'Year 5'!$C:$C,$A95,'Year 5'!$N:$N,W$2)</f>
        <v>8</v>
      </c>
      <c r="X95" s="69">
        <f>COUNTIFS('Year 5'!$G:$G,"&gt;0",'Year 5'!$C:$C,$A95,'Year 5'!$N:$N,X$2)</f>
        <v>7</v>
      </c>
      <c r="Y95" s="125">
        <f>COUNTIFS('Year 5'!$G:$G,"&gt;0",'Year 5'!$C:$C,$A95,'Year 5'!$T:$T,Y$2)</f>
        <v>1</v>
      </c>
      <c r="Z95" s="125">
        <f>COUNTIFS('Year 5'!$G:$G,"&gt;0",'Year 5'!$C:$C,$A95,'Year 5'!$T:$T,Z$2)</f>
        <v>0</v>
      </c>
      <c r="AA95" s="125">
        <f>COUNTIFS('Year 5'!$G:$G,"&gt;0",'Year 5'!$C:$C,$A95,'Year 5'!$T:$T,AA$2)</f>
        <v>4</v>
      </c>
      <c r="AB95" s="125">
        <f t="shared" si="96"/>
        <v>5</v>
      </c>
      <c r="AC95" s="114"/>
      <c r="AD95" s="114"/>
      <c r="AE95" s="114"/>
      <c r="AF95" s="114"/>
      <c r="AG95" s="114"/>
      <c r="AH95" s="114"/>
      <c r="AI95" s="114"/>
      <c r="AJ95" s="114"/>
      <c r="AK95" s="114"/>
      <c r="AL95" s="114"/>
      <c r="AM95" s="114"/>
      <c r="AN95" s="114"/>
      <c r="AO95" s="114"/>
      <c r="AP95" s="114"/>
      <c r="AQ95" s="114"/>
      <c r="AR95" s="114"/>
      <c r="AS95" s="114"/>
      <c r="AT95" s="114"/>
      <c r="AU95" s="114"/>
      <c r="AV95" s="114"/>
    </row>
    <row r="96" ht="14.25" customHeight="1">
      <c r="A96" s="78" t="s">
        <v>278</v>
      </c>
      <c r="B96" s="51" t="s">
        <v>279</v>
      </c>
      <c r="C96" s="52"/>
      <c r="D96" s="53">
        <f>COUNTIFS('Year 5'!$G:$G,"&gt;0",'Year 5'!$C:$C,$A96,'Year 5'!$M:$M,"F")</f>
        <v>13</v>
      </c>
      <c r="E96" s="54">
        <f>COUNTIFS('Year 5'!$G:$G,"&gt;0",'Year 5'!$C:$C,$A96,'Year 5'!$M:$M,"M")</f>
        <v>10</v>
      </c>
      <c r="F96" s="55">
        <f t="shared" si="87"/>
        <v>23</v>
      </c>
      <c r="G96" s="56">
        <f>COUNTIFS('Year 5'!$G:$G,"&gt;0",'Year 5'!$C:$C,$A96,'Year 5'!$P:$P,G$1)</f>
        <v>5</v>
      </c>
      <c r="H96" s="57">
        <f t="shared" si="88"/>
        <v>0.2173913043</v>
      </c>
      <c r="I96" s="58">
        <f>COUNTIFS('Year 5'!$G:$G,"&gt;0",'Year 5'!$C:$C,$A96,'Year 5'!$P:$P,I$1)</f>
        <v>3</v>
      </c>
      <c r="J96" s="59">
        <f t="shared" si="89"/>
        <v>0.1304347826</v>
      </c>
      <c r="K96" s="60">
        <f>COUNTIFS('Year 5'!$G:$G,"&gt;0",'Year 5'!$C:$C,$A96,'Year 5'!$P:$P,K$1)</f>
        <v>1</v>
      </c>
      <c r="L96" s="61">
        <f t="shared" si="90"/>
        <v>0.04347826087</v>
      </c>
      <c r="M96" s="62">
        <f>COUNTIFS('Year 5'!$G:$G,"&gt;0",'Year 5'!$C:$C,$A96,'Year 5'!$P:$P,M$1)</f>
        <v>4</v>
      </c>
      <c r="N96" s="63">
        <f t="shared" si="91"/>
        <v>0.1739130435</v>
      </c>
      <c r="O96" s="64">
        <f>COUNTIFS('Year 5'!$G:$G,"&gt;0",'Year 5'!$C:$C,$A96,'Year 5'!$P:$P,O$1)</f>
        <v>3</v>
      </c>
      <c r="P96" s="65">
        <f t="shared" si="92"/>
        <v>0.1304347826</v>
      </c>
      <c r="Q96" s="54">
        <f>COUNTIFS('Year 5'!$G:$G,"&gt;0",'Year 5'!$C:$C,$A96,'Year 5'!$P:$P,Q$1)</f>
        <v>1</v>
      </c>
      <c r="R96" s="66">
        <f t="shared" si="93"/>
        <v>0.04347826087</v>
      </c>
      <c r="S96" s="67">
        <f t="shared" si="94"/>
        <v>14</v>
      </c>
      <c r="T96" s="68">
        <f t="shared" si="95"/>
        <v>0.6086956522</v>
      </c>
      <c r="U96" s="69">
        <f>COUNTIFS('Year 5'!$G:$G,"&gt;0",'Year 5'!$C:$C,$A96,'Year 5'!$N:$N,U$2)</f>
        <v>5</v>
      </c>
      <c r="V96" s="69">
        <f>COUNTIFS('Year 5'!$G:$G,"&gt;0",'Year 5'!$C:$C,$A96,'Year 5'!$N:$N,V$2)</f>
        <v>7</v>
      </c>
      <c r="W96" s="69">
        <f>COUNTIFS('Year 5'!$G:$G,"&gt;0",'Year 5'!$C:$C,$A96,'Year 5'!$N:$N,W$2)</f>
        <v>6</v>
      </c>
      <c r="X96" s="69">
        <f>COUNTIFS('Year 5'!$G:$G,"&gt;0",'Year 5'!$C:$C,$A96,'Year 5'!$N:$N,X$2)</f>
        <v>5</v>
      </c>
      <c r="Y96" s="125">
        <f>COUNTIFS('Year 5'!$G:$G,"&gt;0",'Year 5'!$C:$C,$A96,'Year 5'!$T:$T,Y$2)</f>
        <v>0</v>
      </c>
      <c r="Z96" s="125">
        <f>COUNTIFS('Year 5'!$G:$G,"&gt;0",'Year 5'!$C:$C,$A96,'Year 5'!$T:$T,Z$2)</f>
        <v>1</v>
      </c>
      <c r="AA96" s="125">
        <f>COUNTIFS('Year 5'!$G:$G,"&gt;0",'Year 5'!$C:$C,$A96,'Year 5'!$T:$T,AA$2)</f>
        <v>1</v>
      </c>
      <c r="AB96" s="125">
        <f t="shared" si="96"/>
        <v>2</v>
      </c>
      <c r="AC96" s="114"/>
      <c r="AD96" s="114"/>
      <c r="AE96" s="114"/>
      <c r="AF96" s="114"/>
      <c r="AG96" s="114"/>
      <c r="AH96" s="114"/>
      <c r="AI96" s="114"/>
      <c r="AJ96" s="114"/>
      <c r="AK96" s="114"/>
      <c r="AL96" s="114"/>
      <c r="AM96" s="114"/>
      <c r="AN96" s="114"/>
      <c r="AO96" s="114"/>
      <c r="AP96" s="114"/>
      <c r="AQ96" s="114"/>
      <c r="AR96" s="114"/>
      <c r="AS96" s="114"/>
      <c r="AT96" s="114"/>
      <c r="AU96" s="114"/>
      <c r="AV96" s="114"/>
    </row>
    <row r="97" ht="14.25" customHeight="1">
      <c r="A97" s="78" t="s">
        <v>280</v>
      </c>
      <c r="B97" s="51" t="s">
        <v>213</v>
      </c>
      <c r="C97" s="52"/>
      <c r="D97" s="53">
        <f>COUNTIFS('Year 5'!$G:$G,"&gt;0",'Year 5'!$C:$C,$A97,'Year 5'!$M:$M,"F")</f>
        <v>12</v>
      </c>
      <c r="E97" s="54">
        <f>COUNTIFS('Year 5'!$G:$G,"&gt;0",'Year 5'!$C:$C,$A97,'Year 5'!$M:$M,"M")</f>
        <v>10</v>
      </c>
      <c r="F97" s="55">
        <f t="shared" si="87"/>
        <v>22</v>
      </c>
      <c r="G97" s="56">
        <f>COUNTIFS('Year 5'!$G:$G,"&gt;0",'Year 5'!$C:$C,$A97,'Year 5'!$P:$P,G$1)</f>
        <v>5</v>
      </c>
      <c r="H97" s="57">
        <f t="shared" si="88"/>
        <v>0.2272727273</v>
      </c>
      <c r="I97" s="58">
        <f>COUNTIFS('Year 5'!$G:$G,"&gt;0",'Year 5'!$C:$C,$A97,'Year 5'!$P:$P,I$1)</f>
        <v>5</v>
      </c>
      <c r="J97" s="59">
        <f t="shared" si="89"/>
        <v>0.2272727273</v>
      </c>
      <c r="K97" s="60">
        <f>COUNTIFS('Year 5'!$G:$G,"&gt;0",'Year 5'!$C:$C,$A97,'Year 5'!$P:$P,K$1)</f>
        <v>1</v>
      </c>
      <c r="L97" s="61">
        <f t="shared" si="90"/>
        <v>0.04545454545</v>
      </c>
      <c r="M97" s="62">
        <f>COUNTIFS('Year 5'!$G:$G,"&gt;0",'Year 5'!$C:$C,$A97,'Year 5'!$P:$P,M$1)</f>
        <v>2</v>
      </c>
      <c r="N97" s="63">
        <f t="shared" si="91"/>
        <v>0.09090909091</v>
      </c>
      <c r="O97" s="64">
        <f>COUNTIFS('Year 5'!$G:$G,"&gt;0",'Year 5'!$C:$C,$A97,'Year 5'!$P:$P,O$1)</f>
        <v>0</v>
      </c>
      <c r="P97" s="65">
        <f t="shared" si="92"/>
        <v>0</v>
      </c>
      <c r="Q97" s="54">
        <f>COUNTIFS('Year 5'!$G:$G,"&gt;0",'Year 5'!$C:$C,$A97,'Year 5'!$P:$P,Q$1)</f>
        <v>2</v>
      </c>
      <c r="R97" s="66">
        <f t="shared" si="93"/>
        <v>0.09090909091</v>
      </c>
      <c r="S97" s="67">
        <f t="shared" si="94"/>
        <v>11</v>
      </c>
      <c r="T97" s="68">
        <f t="shared" si="95"/>
        <v>0.5</v>
      </c>
      <c r="U97" s="69">
        <f>COUNTIFS('Year 5'!$G:$G,"&gt;0",'Year 5'!$C:$C,$A97,'Year 5'!$N:$N,U$2)</f>
        <v>9</v>
      </c>
      <c r="V97" s="69">
        <f>COUNTIFS('Year 5'!$G:$G,"&gt;0",'Year 5'!$C:$C,$A97,'Year 5'!$N:$N,V$2)</f>
        <v>3</v>
      </c>
      <c r="W97" s="69">
        <f>COUNTIFS('Year 5'!$G:$G,"&gt;0",'Year 5'!$C:$C,$A97,'Year 5'!$N:$N,W$2)</f>
        <v>3</v>
      </c>
      <c r="X97" s="69">
        <f>COUNTIFS('Year 5'!$G:$G,"&gt;0",'Year 5'!$C:$C,$A97,'Year 5'!$N:$N,X$2)</f>
        <v>7</v>
      </c>
      <c r="Y97" s="125">
        <f>COUNTIFS('Year 5'!$G:$G,"&gt;0",'Year 5'!$C:$C,$A97,'Year 5'!$T:$T,Y$2)</f>
        <v>0</v>
      </c>
      <c r="Z97" s="125">
        <f>COUNTIFS('Year 5'!$G:$G,"&gt;0",'Year 5'!$C:$C,$A97,'Year 5'!$T:$T,Z$2)</f>
        <v>2</v>
      </c>
      <c r="AA97" s="125">
        <f>COUNTIFS('Year 5'!$G:$G,"&gt;0",'Year 5'!$C:$C,$A97,'Year 5'!$T:$T,AA$2)</f>
        <v>2</v>
      </c>
      <c r="AB97" s="125">
        <f t="shared" si="96"/>
        <v>4</v>
      </c>
      <c r="AC97" s="114"/>
      <c r="AD97" s="114"/>
      <c r="AE97" s="114"/>
      <c r="AF97" s="114"/>
      <c r="AG97" s="114"/>
      <c r="AH97" s="114"/>
      <c r="AI97" s="114"/>
      <c r="AJ97" s="114"/>
      <c r="AK97" s="114"/>
      <c r="AL97" s="114"/>
      <c r="AM97" s="114"/>
      <c r="AN97" s="114"/>
      <c r="AO97" s="114"/>
      <c r="AP97" s="114"/>
      <c r="AQ97" s="114"/>
      <c r="AR97" s="114"/>
      <c r="AS97" s="114"/>
      <c r="AT97" s="114"/>
      <c r="AU97" s="114"/>
      <c r="AV97" s="114"/>
    </row>
    <row r="98" ht="14.25" customHeight="1">
      <c r="A98" s="78" t="s">
        <v>281</v>
      </c>
      <c r="B98" s="51" t="s">
        <v>282</v>
      </c>
      <c r="C98" s="52"/>
      <c r="D98" s="53">
        <f>COUNTIFS('Year 5'!$G:$G,"&gt;0",'Year 5'!$C:$C,$A98,'Year 5'!$M:$M,"F")</f>
        <v>13</v>
      </c>
      <c r="E98" s="54">
        <f>COUNTIFS('Year 5'!$G:$G,"&gt;0",'Year 5'!$C:$C,$A98,'Year 5'!$M:$M,"M")</f>
        <v>11</v>
      </c>
      <c r="F98" s="55">
        <f t="shared" si="87"/>
        <v>24</v>
      </c>
      <c r="G98" s="56">
        <f>COUNTIFS('Year 5'!$G:$G,"&gt;0",'Year 5'!$C:$C,$A98,'Year 5'!$P:$P,G$1)</f>
        <v>8</v>
      </c>
      <c r="H98" s="57">
        <f t="shared" si="88"/>
        <v>0.3333333333</v>
      </c>
      <c r="I98" s="58">
        <f>COUNTIFS('Year 5'!$G:$G,"&gt;0",'Year 5'!$C:$C,$A98,'Year 5'!$P:$P,I$1)</f>
        <v>4</v>
      </c>
      <c r="J98" s="59">
        <f t="shared" si="89"/>
        <v>0.1666666667</v>
      </c>
      <c r="K98" s="60">
        <f>COUNTIFS('Year 5'!$G:$G,"&gt;0",'Year 5'!$C:$C,$A98,'Year 5'!$P:$P,K$1)</f>
        <v>0</v>
      </c>
      <c r="L98" s="61">
        <f t="shared" si="90"/>
        <v>0</v>
      </c>
      <c r="M98" s="62">
        <f>COUNTIFS('Year 5'!$G:$G,"&gt;0",'Year 5'!$C:$C,$A98,'Year 5'!$P:$P,M$1)</f>
        <v>2</v>
      </c>
      <c r="N98" s="63">
        <f t="shared" si="91"/>
        <v>0.08333333333</v>
      </c>
      <c r="O98" s="64">
        <f>COUNTIFS('Year 5'!$G:$G,"&gt;0",'Year 5'!$C:$C,$A98,'Year 5'!$P:$P,O$1)</f>
        <v>0</v>
      </c>
      <c r="P98" s="65">
        <f t="shared" si="92"/>
        <v>0</v>
      </c>
      <c r="Q98" s="54">
        <f>COUNTIFS('Year 5'!$G:$G,"&gt;0",'Year 5'!$C:$C,$A98,'Year 5'!$P:$P,Q$1)</f>
        <v>0</v>
      </c>
      <c r="R98" s="66">
        <f t="shared" si="93"/>
        <v>0</v>
      </c>
      <c r="S98" s="67">
        <f t="shared" si="94"/>
        <v>12</v>
      </c>
      <c r="T98" s="68">
        <f t="shared" si="95"/>
        <v>0.5</v>
      </c>
      <c r="U98" s="69">
        <f>COUNTIFS('Year 5'!$G:$G,"&gt;0",'Year 5'!$C:$C,$A98,'Year 5'!$N:$N,U$2)</f>
        <v>5</v>
      </c>
      <c r="V98" s="69">
        <f>COUNTIFS('Year 5'!$G:$G,"&gt;0",'Year 5'!$C:$C,$A98,'Year 5'!$N:$N,V$2)</f>
        <v>7</v>
      </c>
      <c r="W98" s="69">
        <f>COUNTIFS('Year 5'!$G:$G,"&gt;0",'Year 5'!$C:$C,$A98,'Year 5'!$N:$N,W$2)</f>
        <v>5</v>
      </c>
      <c r="X98" s="69">
        <f>COUNTIFS('Year 5'!$G:$G,"&gt;0",'Year 5'!$C:$C,$A98,'Year 5'!$N:$N,X$2)</f>
        <v>7</v>
      </c>
      <c r="Y98" s="125">
        <f>COUNTIFS('Year 5'!$G:$G,"&gt;0",'Year 5'!$C:$C,$A98,'Year 5'!$T:$T,Y$2)</f>
        <v>0</v>
      </c>
      <c r="Z98" s="125">
        <f>COUNTIFS('Year 5'!$G:$G,"&gt;0",'Year 5'!$C:$C,$A98,'Year 5'!$T:$T,Z$2)</f>
        <v>0</v>
      </c>
      <c r="AA98" s="125">
        <f>COUNTIFS('Year 5'!$G:$G,"&gt;0",'Year 5'!$C:$C,$A98,'Year 5'!$T:$T,AA$2)</f>
        <v>1</v>
      </c>
      <c r="AB98" s="125">
        <f t="shared" si="96"/>
        <v>1</v>
      </c>
      <c r="AC98" s="114"/>
      <c r="AD98" s="114"/>
      <c r="AE98" s="114"/>
      <c r="AF98" s="114"/>
      <c r="AG98" s="114"/>
      <c r="AH98" s="114"/>
      <c r="AI98" s="114"/>
      <c r="AJ98" s="114"/>
      <c r="AK98" s="114"/>
      <c r="AL98" s="114"/>
      <c r="AM98" s="114"/>
      <c r="AN98" s="114"/>
      <c r="AO98" s="114"/>
      <c r="AP98" s="114"/>
      <c r="AQ98" s="114"/>
      <c r="AR98" s="114"/>
      <c r="AS98" s="114"/>
      <c r="AT98" s="114"/>
      <c r="AU98" s="114"/>
      <c r="AV98" s="114"/>
    </row>
    <row r="99" ht="14.25" customHeight="1">
      <c r="A99" s="78" t="s">
        <v>283</v>
      </c>
      <c r="B99" s="51" t="s">
        <v>284</v>
      </c>
      <c r="C99" s="52"/>
      <c r="D99" s="53">
        <f>COUNTIFS('Year 5'!$G:$G,"&gt;0",'Year 5'!$C:$C,$A99,'Year 5'!$M:$M,"F")</f>
        <v>13</v>
      </c>
      <c r="E99" s="54">
        <f>COUNTIFS('Year 5'!$G:$G,"&gt;0",'Year 5'!$C:$C,$A99,'Year 5'!$M:$M,"M")</f>
        <v>11</v>
      </c>
      <c r="F99" s="55">
        <f t="shared" si="87"/>
        <v>24</v>
      </c>
      <c r="G99" s="56">
        <f>COUNTIFS('Year 5'!$G:$G,"&gt;0",'Year 5'!$C:$C,$A99,'Year 5'!$P:$P,G$1)</f>
        <v>6</v>
      </c>
      <c r="H99" s="57">
        <f t="shared" si="88"/>
        <v>0.25</v>
      </c>
      <c r="I99" s="58">
        <f>COUNTIFS('Year 5'!$G:$G,"&gt;0",'Year 5'!$C:$C,$A99,'Year 5'!$P:$P,I$1)</f>
        <v>3</v>
      </c>
      <c r="J99" s="59">
        <f t="shared" si="89"/>
        <v>0.125</v>
      </c>
      <c r="K99" s="60">
        <f>COUNTIFS('Year 5'!$G:$G,"&gt;0",'Year 5'!$C:$C,$A99,'Year 5'!$P:$P,K$1)</f>
        <v>4</v>
      </c>
      <c r="L99" s="61">
        <f t="shared" si="90"/>
        <v>0.1666666667</v>
      </c>
      <c r="M99" s="62">
        <f>COUNTIFS('Year 5'!$G:$G,"&gt;0",'Year 5'!$C:$C,$A99,'Year 5'!$P:$P,M$1)</f>
        <v>3</v>
      </c>
      <c r="N99" s="63">
        <f t="shared" si="91"/>
        <v>0.125</v>
      </c>
      <c r="O99" s="64">
        <f>COUNTIFS('Year 5'!$G:$G,"&gt;0",'Year 5'!$C:$C,$A99,'Year 5'!$P:$P,O$1)</f>
        <v>3</v>
      </c>
      <c r="P99" s="65">
        <f t="shared" si="92"/>
        <v>0.125</v>
      </c>
      <c r="Q99" s="54">
        <f>COUNTIFS('Year 5'!$G:$G,"&gt;0",'Year 5'!$C:$C,$A99,'Year 5'!$P:$P,Q$1)</f>
        <v>1</v>
      </c>
      <c r="R99" s="66">
        <f t="shared" si="93"/>
        <v>0.04166666667</v>
      </c>
      <c r="S99" s="67">
        <f t="shared" si="94"/>
        <v>11</v>
      </c>
      <c r="T99" s="68">
        <f t="shared" si="95"/>
        <v>0.4583333333</v>
      </c>
      <c r="U99" s="69">
        <f>COUNTIFS('Year 5'!$G:$G,"&gt;0",'Year 5'!$C:$C,$A99,'Year 5'!$N:$N,U$2)</f>
        <v>9</v>
      </c>
      <c r="V99" s="69">
        <f>COUNTIFS('Year 5'!$G:$G,"&gt;0",'Year 5'!$C:$C,$A99,'Year 5'!$N:$N,V$2)</f>
        <v>3</v>
      </c>
      <c r="W99" s="69">
        <f>COUNTIFS('Year 5'!$G:$G,"&gt;0",'Year 5'!$C:$C,$A99,'Year 5'!$N:$N,W$2)</f>
        <v>6</v>
      </c>
      <c r="X99" s="69">
        <f>COUNTIFS('Year 5'!$G:$G,"&gt;0",'Year 5'!$C:$C,$A99,'Year 5'!$N:$N,X$2)</f>
        <v>6</v>
      </c>
      <c r="Y99" s="125">
        <f>COUNTIFS('Year 5'!$G:$G,"&gt;0",'Year 5'!$C:$C,$A99,'Year 5'!$T:$T,Y$2)</f>
        <v>0</v>
      </c>
      <c r="Z99" s="125">
        <f>COUNTIFS('Year 5'!$G:$G,"&gt;0",'Year 5'!$C:$C,$A99,'Year 5'!$T:$T,Z$2)</f>
        <v>1</v>
      </c>
      <c r="AA99" s="125">
        <f>COUNTIFS('Year 5'!$G:$G,"&gt;0",'Year 5'!$C:$C,$A99,'Year 5'!$T:$T,AA$2)</f>
        <v>2</v>
      </c>
      <c r="AB99" s="125">
        <f t="shared" si="96"/>
        <v>3</v>
      </c>
      <c r="AC99" s="114"/>
      <c r="AD99" s="114"/>
      <c r="AE99" s="114"/>
      <c r="AF99" s="114"/>
      <c r="AG99" s="114"/>
      <c r="AH99" s="114"/>
      <c r="AI99" s="114"/>
      <c r="AJ99" s="114"/>
      <c r="AK99" s="114"/>
      <c r="AL99" s="114"/>
      <c r="AM99" s="114"/>
      <c r="AN99" s="114"/>
      <c r="AO99" s="114"/>
      <c r="AP99" s="114"/>
      <c r="AQ99" s="114"/>
      <c r="AR99" s="114"/>
      <c r="AS99" s="114"/>
      <c r="AT99" s="114"/>
      <c r="AU99" s="114"/>
      <c r="AV99" s="114"/>
    </row>
    <row r="100" ht="14.25" customHeight="1">
      <c r="A100" s="78" t="s">
        <v>285</v>
      </c>
      <c r="B100" s="51" t="s">
        <v>286</v>
      </c>
      <c r="C100" s="52"/>
      <c r="D100" s="53">
        <f>COUNTIFS('Year 5'!$G:$G,"&gt;0",'Year 5'!$C:$C,$A100,'Year 5'!$M:$M,"F")</f>
        <v>13</v>
      </c>
      <c r="E100" s="54">
        <f>COUNTIFS('Year 5'!$G:$G,"&gt;0",'Year 5'!$C:$C,$A100,'Year 5'!$M:$M,"M")</f>
        <v>10</v>
      </c>
      <c r="F100" s="55">
        <f t="shared" si="87"/>
        <v>23</v>
      </c>
      <c r="G100" s="56">
        <f>COUNTIFS('Year 5'!$G:$G,"&gt;0",'Year 5'!$C:$C,$A100,'Year 5'!$P:$P,G$1)</f>
        <v>8</v>
      </c>
      <c r="H100" s="57">
        <f t="shared" si="88"/>
        <v>0.347826087</v>
      </c>
      <c r="I100" s="58">
        <f>COUNTIFS('Year 5'!$G:$G,"&gt;0",'Year 5'!$C:$C,$A100,'Year 5'!$P:$P,I$1)</f>
        <v>4</v>
      </c>
      <c r="J100" s="59">
        <f t="shared" si="89"/>
        <v>0.1739130435</v>
      </c>
      <c r="K100" s="60">
        <f>COUNTIFS('Year 5'!$G:$G,"&gt;0",'Year 5'!$C:$C,$A100,'Year 5'!$P:$P,K$1)</f>
        <v>0</v>
      </c>
      <c r="L100" s="61">
        <f t="shared" si="90"/>
        <v>0</v>
      </c>
      <c r="M100" s="62">
        <f>COUNTIFS('Year 5'!$G:$G,"&gt;0",'Year 5'!$C:$C,$A100,'Year 5'!$P:$P,M$1)</f>
        <v>1</v>
      </c>
      <c r="N100" s="63">
        <f t="shared" si="91"/>
        <v>0.04347826087</v>
      </c>
      <c r="O100" s="64">
        <f>COUNTIFS('Year 5'!$G:$G,"&gt;0",'Year 5'!$C:$C,$A100,'Year 5'!$P:$P,O$1)</f>
        <v>2</v>
      </c>
      <c r="P100" s="65">
        <f t="shared" si="92"/>
        <v>0.08695652174</v>
      </c>
      <c r="Q100" s="54">
        <f>COUNTIFS('Year 5'!$G:$G,"&gt;0",'Year 5'!$C:$C,$A100,'Year 5'!$P:$P,Q$1)</f>
        <v>0</v>
      </c>
      <c r="R100" s="66">
        <f t="shared" si="93"/>
        <v>0</v>
      </c>
      <c r="S100" s="67">
        <f t="shared" si="94"/>
        <v>11</v>
      </c>
      <c r="T100" s="68">
        <f t="shared" si="95"/>
        <v>0.4782608696</v>
      </c>
      <c r="U100" s="69">
        <f>COUNTIFS('Year 5'!$G:$G,"&gt;0",'Year 5'!$C:$C,$A100,'Year 5'!$N:$N,U$2)</f>
        <v>6</v>
      </c>
      <c r="V100" s="69">
        <f>COUNTIFS('Year 5'!$G:$G,"&gt;0",'Year 5'!$C:$C,$A100,'Year 5'!$N:$N,V$2)</f>
        <v>6</v>
      </c>
      <c r="W100" s="69">
        <f>COUNTIFS('Year 5'!$G:$G,"&gt;0",'Year 5'!$C:$C,$A100,'Year 5'!$N:$N,W$2)</f>
        <v>6</v>
      </c>
      <c r="X100" s="69">
        <f>COUNTIFS('Year 5'!$G:$G,"&gt;0",'Year 5'!$C:$C,$A100,'Year 5'!$N:$N,X$2)</f>
        <v>5</v>
      </c>
      <c r="Y100" s="125">
        <f>COUNTIFS('Year 5'!$G:$G,"&gt;0",'Year 5'!$C:$C,$A100,'Year 5'!$T:$T,Y$2)</f>
        <v>0</v>
      </c>
      <c r="Z100" s="125">
        <f>COUNTIFS('Year 5'!$G:$G,"&gt;0",'Year 5'!$C:$C,$A100,'Year 5'!$T:$T,Z$2)</f>
        <v>0</v>
      </c>
      <c r="AA100" s="125">
        <f>COUNTIFS('Year 5'!$G:$G,"&gt;0",'Year 5'!$C:$C,$A100,'Year 5'!$T:$T,AA$2)</f>
        <v>4</v>
      </c>
      <c r="AB100" s="125">
        <f t="shared" si="96"/>
        <v>4</v>
      </c>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row>
    <row r="101" ht="14.25" customHeight="1">
      <c r="A101" s="81" t="s">
        <v>155</v>
      </c>
      <c r="B101" s="31"/>
      <c r="C101" s="82"/>
      <c r="D101" s="83">
        <f t="shared" ref="D101:G101" si="97">SUM(D91:D100)</f>
        <v>104</v>
      </c>
      <c r="E101" s="84">
        <f t="shared" si="97"/>
        <v>82</v>
      </c>
      <c r="F101" s="85">
        <f t="shared" si="97"/>
        <v>186</v>
      </c>
      <c r="G101" s="86">
        <f t="shared" si="97"/>
        <v>53</v>
      </c>
      <c r="H101" s="87">
        <f t="shared" si="88"/>
        <v>0.2849462366</v>
      </c>
      <c r="I101" s="88">
        <f>SUM(I91:I100)</f>
        <v>29</v>
      </c>
      <c r="J101" s="89">
        <f t="shared" si="89"/>
        <v>0.1559139785</v>
      </c>
      <c r="K101" s="90">
        <f>SUM(K91:K100)</f>
        <v>11</v>
      </c>
      <c r="L101" s="91">
        <f t="shared" si="90"/>
        <v>0.05913978495</v>
      </c>
      <c r="M101" s="92">
        <f>SUM(M91:M100)</f>
        <v>16</v>
      </c>
      <c r="N101" s="93">
        <f t="shared" si="91"/>
        <v>0.08602150538</v>
      </c>
      <c r="O101" s="94">
        <f>SUM(O91:O100)</f>
        <v>12</v>
      </c>
      <c r="P101" s="129">
        <f t="shared" si="92"/>
        <v>0.06451612903</v>
      </c>
      <c r="Q101" s="84">
        <f>SUM(Q91:Q100)</f>
        <v>5</v>
      </c>
      <c r="R101" s="95">
        <f t="shared" si="93"/>
        <v>0.02688172043</v>
      </c>
      <c r="S101" s="96">
        <f>SUM(S91:S100)</f>
        <v>93</v>
      </c>
      <c r="T101" s="97">
        <f t="shared" si="95"/>
        <v>0.5</v>
      </c>
      <c r="U101" s="98">
        <f t="shared" ref="U101:AB101" si="98">SUM(U91:U100)</f>
        <v>48</v>
      </c>
      <c r="V101" s="98">
        <f t="shared" si="98"/>
        <v>43</v>
      </c>
      <c r="W101" s="98">
        <f t="shared" si="98"/>
        <v>48</v>
      </c>
      <c r="X101" s="98">
        <f t="shared" si="98"/>
        <v>47</v>
      </c>
      <c r="Y101" s="132">
        <f t="shared" si="98"/>
        <v>1</v>
      </c>
      <c r="Z101" s="132">
        <f t="shared" si="98"/>
        <v>5</v>
      </c>
      <c r="AA101" s="132">
        <f t="shared" si="98"/>
        <v>16</v>
      </c>
      <c r="AB101" s="132">
        <f t="shared" si="98"/>
        <v>22</v>
      </c>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row>
    <row r="102" ht="14.25" customHeight="1">
      <c r="A102" s="115"/>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7"/>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row>
    <row r="103" ht="14.25" customHeight="1">
      <c r="A103" s="148"/>
      <c r="B103" s="149"/>
      <c r="C103" s="149"/>
      <c r="D103" s="150" t="s">
        <v>287</v>
      </c>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51"/>
      <c r="AC103" s="152"/>
      <c r="AD103" s="152"/>
      <c r="AE103" s="152"/>
      <c r="AF103" s="152"/>
      <c r="AG103" s="152"/>
      <c r="AH103" s="152"/>
      <c r="AI103" s="152"/>
      <c r="AJ103" s="152"/>
      <c r="AK103" s="152"/>
      <c r="AL103" s="152"/>
      <c r="AM103" s="152"/>
      <c r="AN103" s="152"/>
      <c r="AO103" s="152"/>
      <c r="AP103" s="152"/>
      <c r="AQ103" s="152"/>
      <c r="AR103" s="152"/>
      <c r="AS103" s="152"/>
      <c r="AT103" s="152"/>
      <c r="AU103" s="152"/>
      <c r="AV103" s="152"/>
    </row>
    <row r="104" ht="14.25" customHeight="1">
      <c r="A104" s="50" t="s">
        <v>18</v>
      </c>
      <c r="B104" s="51"/>
      <c r="C104" s="52"/>
      <c r="D104" s="53">
        <f>COUNTIFS('Year 6'!$G:$G,"&gt;0",'Year 6'!$C:$C,$A104,'Year 6'!$M:$M,"F")</f>
        <v>0</v>
      </c>
      <c r="E104" s="54">
        <f>COUNTIFS('Year 6'!$G:$G,"&gt;0",'Year 6'!$C:$C,$A104,'Year 6'!$M:$M,"M")</f>
        <v>0</v>
      </c>
      <c r="F104" s="55">
        <f t="shared" ref="F104:F113" si="99">D104+E104</f>
        <v>0</v>
      </c>
      <c r="G104" s="56">
        <f>COUNTIFS('Year 6'!$G:$G,"&gt;0",'Year 6'!$C:$C,$A104,'Year 6'!$P:$P,G$1)</f>
        <v>0</v>
      </c>
      <c r="H104" s="57">
        <f t="shared" ref="H104:H114" si="100">IFERROR(G104/F104,0)</f>
        <v>0</v>
      </c>
      <c r="I104" s="58">
        <f>COUNTIFS('Year 6'!$G:$G,"&gt;0",'Year 6'!$C:$C,$A104,'Year 6'!$P:$P,I$1)</f>
        <v>0</v>
      </c>
      <c r="J104" s="59">
        <f t="shared" ref="J104:J114" si="101">IFERROR(I104/F104,0)</f>
        <v>0</v>
      </c>
      <c r="K104" s="60">
        <f>COUNTIFS('Year 6'!$G:$G,"&gt;0",'Year 6'!$C:$C,$A104,'Year 6'!$P:$P,K$1)</f>
        <v>0</v>
      </c>
      <c r="L104" s="61">
        <f t="shared" ref="L104:L114" si="102">IFERROR(K104/F104,0)</f>
        <v>0</v>
      </c>
      <c r="M104" s="62">
        <f>COUNTIFS('Year 6'!$G:$G,"&gt;0",'Year 6'!$C:$C,$A104,'Year 6'!$P:$P,M$1)</f>
        <v>0</v>
      </c>
      <c r="N104" s="63">
        <f t="shared" ref="N104:N114" si="103">IFERROR(M104/F104,0)</f>
        <v>0</v>
      </c>
      <c r="O104" s="64">
        <f>COUNTIFS('Year 6'!$G:$G,"&gt;0",'Year 6'!$C:$C,$A104,'Year 6'!$P:$P,O$1)</f>
        <v>0</v>
      </c>
      <c r="P104" s="65">
        <f t="shared" ref="P104:P114" si="104">IFERROR(O104/F104,0)</f>
        <v>0</v>
      </c>
      <c r="Q104" s="54">
        <f>COUNTIFS('Year 6'!$G:$G,"&gt;0",'Year 6'!$C:$C,$A104,'Year 6'!$P:$P,Q$1)</f>
        <v>0</v>
      </c>
      <c r="R104" s="66">
        <f t="shared" ref="R104:R114" si="105">IFERROR(Q104/F104,0)</f>
        <v>0</v>
      </c>
      <c r="S104" s="67">
        <f t="shared" ref="S104:S113" si="106">F104-SUM(G104,I104,K104)</f>
        <v>0</v>
      </c>
      <c r="T104" s="68">
        <f t="shared" ref="T104:T114" si="107">IFERROR(S104/F104,0)</f>
        <v>0</v>
      </c>
      <c r="U104" s="69">
        <f>COUNTIFS('Year 6'!$G:$G,"&gt;0",'Year 6'!$C:$C,$A104,'Year 6'!$N:$N,U$2)</f>
        <v>0</v>
      </c>
      <c r="V104" s="69">
        <f>COUNTIFS('Year 6'!$G:$G,"&gt;0",'Year 6'!$C:$C,$A104,'Year 6'!$N:$N,V$2)</f>
        <v>0</v>
      </c>
      <c r="W104" s="69">
        <f>COUNTIFS('Year 6'!$G:$G,"&gt;0",'Year 6'!$C:$C,$A104,'Year 6'!$N:$N,W$2)</f>
        <v>0</v>
      </c>
      <c r="X104" s="69">
        <f>COUNTIFS('Year 6'!$G:$G,"&gt;0",'Year 6'!$C:$C,$A104,'Year 6'!$N:$N,X$2)</f>
        <v>0</v>
      </c>
      <c r="Y104" s="125">
        <f>COUNTIFS('Year 6'!$G:$G,"&gt;0",'Year 6'!$C:$C,$A104,'Year 6'!$T:$T,Y$2)</f>
        <v>0</v>
      </c>
      <c r="Z104" s="125">
        <f>COUNTIFS('Year 6'!$G:$G,"&gt;0",'Year 6'!$C:$C,$A104,'Year 6'!$T:$T,Z$2)</f>
        <v>0</v>
      </c>
      <c r="AA104" s="125">
        <f>COUNTIFS('Year 6'!$G:$G,"&gt;0",'Year 6'!$C:$C,$A104,'Year 6'!$T:$T,AA$2)</f>
        <v>0</v>
      </c>
      <c r="AB104" s="125">
        <f t="shared" ref="AB104:AB113" si="108">SUM(Y104:AA104)</f>
        <v>0</v>
      </c>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row>
    <row r="105" ht="14.25" customHeight="1">
      <c r="A105" s="78" t="s">
        <v>12</v>
      </c>
      <c r="B105" s="51"/>
      <c r="C105" s="52"/>
      <c r="D105" s="53">
        <f>COUNTIFS('Year 6'!$G:$G,"&gt;0",'Year 6'!$C:$C,$A105,'Year 6'!$M:$M,"F")</f>
        <v>0</v>
      </c>
      <c r="E105" s="54">
        <f>COUNTIFS('Year 6'!$G:$G,"&gt;0",'Year 6'!$C:$C,$A105,'Year 6'!$M:$M,"M")</f>
        <v>0</v>
      </c>
      <c r="F105" s="55">
        <f t="shared" si="99"/>
        <v>0</v>
      </c>
      <c r="G105" s="56">
        <f>COUNTIFS('Year 6'!$G:$G,"&gt;0",'Year 6'!$C:$C,$A105,'Year 6'!$P:$P,G$1)</f>
        <v>0</v>
      </c>
      <c r="H105" s="57">
        <f t="shared" si="100"/>
        <v>0</v>
      </c>
      <c r="I105" s="58">
        <f>COUNTIFS('Year 6'!$G:$G,"&gt;0",'Year 6'!$C:$C,$A105,'Year 6'!$P:$P,I$1)</f>
        <v>0</v>
      </c>
      <c r="J105" s="59">
        <f t="shared" si="101"/>
        <v>0</v>
      </c>
      <c r="K105" s="60">
        <f>COUNTIFS('Year 6'!$G:$G,"&gt;0",'Year 6'!$C:$C,$A105,'Year 6'!$P:$P,K$1)</f>
        <v>0</v>
      </c>
      <c r="L105" s="61">
        <f t="shared" si="102"/>
        <v>0</v>
      </c>
      <c r="M105" s="62">
        <f>COUNTIFS('Year 6'!$G:$G,"&gt;0",'Year 6'!$C:$C,$A105,'Year 6'!$P:$P,M$1)</f>
        <v>0</v>
      </c>
      <c r="N105" s="63">
        <f t="shared" si="103"/>
        <v>0</v>
      </c>
      <c r="O105" s="64">
        <f>COUNTIFS('Year 6'!$G:$G,"&gt;0",'Year 6'!$C:$C,$A105,'Year 6'!$P:$P,O$1)</f>
        <v>0</v>
      </c>
      <c r="P105" s="65">
        <f t="shared" si="104"/>
        <v>0</v>
      </c>
      <c r="Q105" s="54">
        <f>COUNTIFS('Year 6'!$G:$G,"&gt;0",'Year 6'!$C:$C,$A105,'Year 6'!$P:$P,Q$1)</f>
        <v>0</v>
      </c>
      <c r="R105" s="66">
        <f t="shared" si="105"/>
        <v>0</v>
      </c>
      <c r="S105" s="67">
        <f t="shared" si="106"/>
        <v>0</v>
      </c>
      <c r="T105" s="68">
        <f t="shared" si="107"/>
        <v>0</v>
      </c>
      <c r="U105" s="69">
        <f>COUNTIFS('Year 6'!$G:$G,"&gt;0",'Year 6'!$C:$C,$A105,'Year 6'!$N:$N,U$2)</f>
        <v>0</v>
      </c>
      <c r="V105" s="69">
        <f>COUNTIFS('Year 6'!$G:$G,"&gt;0",'Year 6'!$C:$C,$A105,'Year 6'!$N:$N,V$2)</f>
        <v>0</v>
      </c>
      <c r="W105" s="69">
        <f>COUNTIFS('Year 6'!$G:$G,"&gt;0",'Year 6'!$C:$C,$A105,'Year 6'!$N:$N,W$2)</f>
        <v>0</v>
      </c>
      <c r="X105" s="69">
        <f>COUNTIFS('Year 6'!$G:$G,"&gt;0",'Year 6'!$C:$C,$A105,'Year 6'!$N:$N,X$2)</f>
        <v>0</v>
      </c>
      <c r="Y105" s="125">
        <f>COUNTIFS('Year 6'!$G:$G,"&gt;0",'Year 6'!$C:$C,$A105,'Year 6'!$T:$T,Y$2)</f>
        <v>0</v>
      </c>
      <c r="Z105" s="125">
        <f>COUNTIFS('Year 6'!$G:$G,"&gt;0",'Year 6'!$C:$C,$A105,'Year 6'!$T:$T,Z$2)</f>
        <v>0</v>
      </c>
      <c r="AA105" s="125">
        <f>COUNTIFS('Year 6'!$G:$G,"&gt;0",'Year 6'!$C:$C,$A105,'Year 6'!$T:$T,AA$2)</f>
        <v>0</v>
      </c>
      <c r="AB105" s="125">
        <f t="shared" si="108"/>
        <v>0</v>
      </c>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row>
    <row r="106" ht="14.25" customHeight="1">
      <c r="A106" s="78" t="s">
        <v>288</v>
      </c>
      <c r="B106" s="51" t="s">
        <v>289</v>
      </c>
      <c r="C106" s="52"/>
      <c r="D106" s="53">
        <f>COUNTIFS('Year 6'!$G:$G,"&gt;0",'Year 6'!$C:$C,$A106,'Year 6'!$M:$M,"F")</f>
        <v>12</v>
      </c>
      <c r="E106" s="54">
        <f>COUNTIFS('Year 6'!$G:$G,"&gt;0",'Year 6'!$C:$C,$A106,'Year 6'!$M:$M,"M")</f>
        <v>13</v>
      </c>
      <c r="F106" s="55">
        <f t="shared" si="99"/>
        <v>25</v>
      </c>
      <c r="G106" s="56">
        <f>COUNTIFS('Year 6'!$G:$G,"&gt;0",'Year 6'!$C:$C,$A106,'Year 6'!$P:$P,G$1)</f>
        <v>8</v>
      </c>
      <c r="H106" s="57">
        <f t="shared" si="100"/>
        <v>0.32</v>
      </c>
      <c r="I106" s="58">
        <f>COUNTIFS('Year 6'!$G:$G,"&gt;0",'Year 6'!$C:$C,$A106,'Year 6'!$P:$P,I$1)</f>
        <v>2</v>
      </c>
      <c r="J106" s="59">
        <f t="shared" si="101"/>
        <v>0.08</v>
      </c>
      <c r="K106" s="60">
        <f>COUNTIFS('Year 6'!$G:$G,"&gt;0",'Year 6'!$C:$C,$A106,'Year 6'!$P:$P,K$1)</f>
        <v>2</v>
      </c>
      <c r="L106" s="61">
        <f t="shared" si="102"/>
        <v>0.08</v>
      </c>
      <c r="M106" s="62">
        <f>COUNTIFS('Year 6'!$G:$G,"&gt;0",'Year 6'!$C:$C,$A106,'Year 6'!$P:$P,M$1)</f>
        <v>4</v>
      </c>
      <c r="N106" s="63">
        <f t="shared" si="103"/>
        <v>0.16</v>
      </c>
      <c r="O106" s="64">
        <f>COUNTIFS('Year 6'!$G:$G,"&gt;0",'Year 6'!$C:$C,$A106,'Year 6'!$P:$P,O$1)</f>
        <v>0</v>
      </c>
      <c r="P106" s="65">
        <f t="shared" si="104"/>
        <v>0</v>
      </c>
      <c r="Q106" s="54">
        <f>COUNTIFS('Year 6'!$G:$G,"&gt;0",'Year 6'!$C:$C,$A106,'Year 6'!$P:$P,Q$1)</f>
        <v>0</v>
      </c>
      <c r="R106" s="66">
        <f t="shared" si="105"/>
        <v>0</v>
      </c>
      <c r="S106" s="67">
        <f t="shared" si="106"/>
        <v>13</v>
      </c>
      <c r="T106" s="68">
        <f t="shared" si="107"/>
        <v>0.52</v>
      </c>
      <c r="U106" s="69">
        <f>COUNTIFS('Year 6'!$G:$G,"&gt;0",'Year 6'!$C:$C,$A106,'Year 6'!$N:$N,U$2)</f>
        <v>6</v>
      </c>
      <c r="V106" s="69">
        <f>COUNTIFS('Year 6'!$G:$G,"&gt;0",'Year 6'!$C:$C,$A106,'Year 6'!$N:$N,V$2)</f>
        <v>7</v>
      </c>
      <c r="W106" s="69">
        <f>COUNTIFS('Year 6'!$G:$G,"&gt;0",'Year 6'!$C:$C,$A106,'Year 6'!$N:$N,W$2)</f>
        <v>6</v>
      </c>
      <c r="X106" s="69">
        <f>COUNTIFS('Year 6'!$G:$G,"&gt;0",'Year 6'!$C:$C,$A106,'Year 6'!$N:$N,X$2)</f>
        <v>6</v>
      </c>
      <c r="Y106" s="125">
        <f>COUNTIFS('Year 6'!$G:$G,"&gt;0",'Year 6'!$C:$C,$A106,'Year 6'!$T:$T,Y$2)</f>
        <v>0</v>
      </c>
      <c r="Z106" s="125">
        <f>COUNTIFS('Year 6'!$G:$G,"&gt;0",'Year 6'!$C:$C,$A106,'Year 6'!$T:$T,Z$2)</f>
        <v>1</v>
      </c>
      <c r="AA106" s="125">
        <f>COUNTIFS('Year 6'!$G:$G,"&gt;0",'Year 6'!$C:$C,$A106,'Year 6'!$T:$T,AA$2)</f>
        <v>1</v>
      </c>
      <c r="AB106" s="125">
        <f t="shared" si="108"/>
        <v>2</v>
      </c>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row>
    <row r="107" ht="14.25" customHeight="1">
      <c r="A107" s="78" t="s">
        <v>290</v>
      </c>
      <c r="B107" s="51" t="s">
        <v>291</v>
      </c>
      <c r="C107" s="52"/>
      <c r="D107" s="53">
        <f>COUNTIFS('Year 6'!$G:$G,"&gt;0",'Year 6'!$C:$C,$A107,'Year 6'!$M:$M,"F")</f>
        <v>12</v>
      </c>
      <c r="E107" s="54">
        <f>COUNTIFS('Year 6'!$G:$G,"&gt;0",'Year 6'!$C:$C,$A107,'Year 6'!$M:$M,"M")</f>
        <v>12</v>
      </c>
      <c r="F107" s="55">
        <f t="shared" si="99"/>
        <v>24</v>
      </c>
      <c r="G107" s="56">
        <f>COUNTIFS('Year 6'!$G:$G,"&gt;0",'Year 6'!$C:$C,$A107,'Year 6'!$P:$P,G$1)</f>
        <v>9</v>
      </c>
      <c r="H107" s="57">
        <f t="shared" si="100"/>
        <v>0.375</v>
      </c>
      <c r="I107" s="58">
        <f>COUNTIFS('Year 6'!$G:$G,"&gt;0",'Year 6'!$C:$C,$A107,'Year 6'!$P:$P,I$1)</f>
        <v>4</v>
      </c>
      <c r="J107" s="59">
        <f t="shared" si="101"/>
        <v>0.1666666667</v>
      </c>
      <c r="K107" s="60">
        <f>COUNTIFS('Year 6'!$G:$G,"&gt;0",'Year 6'!$C:$C,$A107,'Year 6'!$P:$P,K$1)</f>
        <v>2</v>
      </c>
      <c r="L107" s="61">
        <f t="shared" si="102"/>
        <v>0.08333333333</v>
      </c>
      <c r="M107" s="62">
        <f>COUNTIFS('Year 6'!$G:$G,"&gt;0",'Year 6'!$C:$C,$A107,'Year 6'!$P:$P,M$1)</f>
        <v>1</v>
      </c>
      <c r="N107" s="63">
        <f t="shared" si="103"/>
        <v>0.04166666667</v>
      </c>
      <c r="O107" s="64">
        <f>COUNTIFS('Year 6'!$G:$G,"&gt;0",'Year 6'!$C:$C,$A107,'Year 6'!$P:$P,O$1)</f>
        <v>0</v>
      </c>
      <c r="P107" s="65">
        <f t="shared" si="104"/>
        <v>0</v>
      </c>
      <c r="Q107" s="54">
        <f>COUNTIFS('Year 6'!$G:$G,"&gt;0",'Year 6'!$C:$C,$A107,'Year 6'!$P:$P,Q$1)</f>
        <v>0</v>
      </c>
      <c r="R107" s="66">
        <f t="shared" si="105"/>
        <v>0</v>
      </c>
      <c r="S107" s="67">
        <f t="shared" si="106"/>
        <v>9</v>
      </c>
      <c r="T107" s="68">
        <f t="shared" si="107"/>
        <v>0.375</v>
      </c>
      <c r="U107" s="69">
        <f>COUNTIFS('Year 6'!$G:$G,"&gt;0",'Year 6'!$C:$C,$A107,'Year 6'!$N:$N,U$2)</f>
        <v>5</v>
      </c>
      <c r="V107" s="69">
        <f>COUNTIFS('Year 6'!$G:$G,"&gt;0",'Year 6'!$C:$C,$A107,'Year 6'!$N:$N,V$2)</f>
        <v>6</v>
      </c>
      <c r="W107" s="69">
        <f>COUNTIFS('Year 6'!$G:$G,"&gt;0",'Year 6'!$C:$C,$A107,'Year 6'!$N:$N,W$2)</f>
        <v>8</v>
      </c>
      <c r="X107" s="69">
        <f>COUNTIFS('Year 6'!$G:$G,"&gt;0",'Year 6'!$C:$C,$A107,'Year 6'!$N:$N,X$2)</f>
        <v>5</v>
      </c>
      <c r="Y107" s="125">
        <f>COUNTIFS('Year 6'!$G:$G,"&gt;0",'Year 6'!$C:$C,$A107,'Year 6'!$T:$T,Y$2)</f>
        <v>0</v>
      </c>
      <c r="Z107" s="125">
        <f>COUNTIFS('Year 6'!$G:$G,"&gt;0",'Year 6'!$C:$C,$A107,'Year 6'!$T:$T,Z$2)</f>
        <v>0</v>
      </c>
      <c r="AA107" s="125">
        <f>COUNTIFS('Year 6'!$G:$G,"&gt;0",'Year 6'!$C:$C,$A107,'Year 6'!$T:$T,AA$2)</f>
        <v>3</v>
      </c>
      <c r="AB107" s="125">
        <f t="shared" si="108"/>
        <v>3</v>
      </c>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row>
    <row r="108" ht="14.25" customHeight="1">
      <c r="A108" s="78" t="s">
        <v>292</v>
      </c>
      <c r="B108" s="51" t="s">
        <v>293</v>
      </c>
      <c r="C108" s="52"/>
      <c r="D108" s="53">
        <f>COUNTIFS('Year 6'!$G:$G,"&gt;0",'Year 6'!$C:$C,$A108,'Year 6'!$M:$M,"F")</f>
        <v>11</v>
      </c>
      <c r="E108" s="54">
        <f>COUNTIFS('Year 6'!$G:$G,"&gt;0",'Year 6'!$C:$C,$A108,'Year 6'!$M:$M,"M")</f>
        <v>13</v>
      </c>
      <c r="F108" s="55">
        <f t="shared" si="99"/>
        <v>24</v>
      </c>
      <c r="G108" s="56">
        <f>COUNTIFS('Year 6'!$G:$G,"&gt;0",'Year 6'!$C:$C,$A108,'Year 6'!$P:$P,G$1)</f>
        <v>8</v>
      </c>
      <c r="H108" s="57">
        <f t="shared" si="100"/>
        <v>0.3333333333</v>
      </c>
      <c r="I108" s="58">
        <f>COUNTIFS('Year 6'!$G:$G,"&gt;0",'Year 6'!$C:$C,$A108,'Year 6'!$P:$P,I$1)</f>
        <v>5</v>
      </c>
      <c r="J108" s="59">
        <f t="shared" si="101"/>
        <v>0.2083333333</v>
      </c>
      <c r="K108" s="60">
        <f>COUNTIFS('Year 6'!$G:$G,"&gt;0",'Year 6'!$C:$C,$A108,'Year 6'!$P:$P,K$1)</f>
        <v>2</v>
      </c>
      <c r="L108" s="61">
        <f t="shared" si="102"/>
        <v>0.08333333333</v>
      </c>
      <c r="M108" s="62">
        <f>COUNTIFS('Year 6'!$G:$G,"&gt;0",'Year 6'!$C:$C,$A108,'Year 6'!$P:$P,M$1)</f>
        <v>2</v>
      </c>
      <c r="N108" s="63">
        <f t="shared" si="103"/>
        <v>0.08333333333</v>
      </c>
      <c r="O108" s="64">
        <f>COUNTIFS('Year 6'!$G:$G,"&gt;0",'Year 6'!$C:$C,$A108,'Year 6'!$P:$P,O$1)</f>
        <v>1</v>
      </c>
      <c r="P108" s="65">
        <f t="shared" si="104"/>
        <v>0.04166666667</v>
      </c>
      <c r="Q108" s="54">
        <f>COUNTIFS('Year 6'!$G:$G,"&gt;0",'Year 6'!$C:$C,$A108,'Year 6'!$P:$P,Q$1)</f>
        <v>4</v>
      </c>
      <c r="R108" s="66">
        <f t="shared" si="105"/>
        <v>0.1666666667</v>
      </c>
      <c r="S108" s="67">
        <f t="shared" si="106"/>
        <v>9</v>
      </c>
      <c r="T108" s="68">
        <f t="shared" si="107"/>
        <v>0.375</v>
      </c>
      <c r="U108" s="69">
        <f>COUNTIFS('Year 6'!$G:$G,"&gt;0",'Year 6'!$C:$C,$A108,'Year 6'!$N:$N,U$2)</f>
        <v>6</v>
      </c>
      <c r="V108" s="69">
        <f>COUNTIFS('Year 6'!$G:$G,"&gt;0",'Year 6'!$C:$C,$A108,'Year 6'!$N:$N,V$2)</f>
        <v>6</v>
      </c>
      <c r="W108" s="69">
        <f>COUNTIFS('Year 6'!$G:$G,"&gt;0",'Year 6'!$C:$C,$A108,'Year 6'!$N:$N,W$2)</f>
        <v>6</v>
      </c>
      <c r="X108" s="69">
        <f>COUNTIFS('Year 6'!$G:$G,"&gt;0",'Year 6'!$C:$C,$A108,'Year 6'!$N:$N,X$2)</f>
        <v>6</v>
      </c>
      <c r="Y108" s="125">
        <f>COUNTIFS('Year 6'!$G:$G,"&gt;0",'Year 6'!$C:$C,$A108,'Year 6'!$T:$T,Y$2)</f>
        <v>0</v>
      </c>
      <c r="Z108" s="125">
        <f>COUNTIFS('Year 6'!$G:$G,"&gt;0",'Year 6'!$C:$C,$A108,'Year 6'!$T:$T,Z$2)</f>
        <v>1</v>
      </c>
      <c r="AA108" s="125">
        <f>COUNTIFS('Year 6'!$G:$G,"&gt;0",'Year 6'!$C:$C,$A108,'Year 6'!$T:$T,AA$2)</f>
        <v>0</v>
      </c>
      <c r="AB108" s="125">
        <f t="shared" si="108"/>
        <v>1</v>
      </c>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row>
    <row r="109" ht="14.25" customHeight="1">
      <c r="A109" s="78" t="s">
        <v>294</v>
      </c>
      <c r="B109" s="51" t="s">
        <v>295</v>
      </c>
      <c r="C109" s="52"/>
      <c r="D109" s="53">
        <f>COUNTIFS('Year 6'!$G:$G,"&gt;0",'Year 6'!$C:$C,$A109,'Year 6'!$M:$M,"F")</f>
        <v>11</v>
      </c>
      <c r="E109" s="54">
        <f>COUNTIFS('Year 6'!$G:$G,"&gt;0",'Year 6'!$C:$C,$A109,'Year 6'!$M:$M,"M")</f>
        <v>13</v>
      </c>
      <c r="F109" s="55">
        <f t="shared" si="99"/>
        <v>24</v>
      </c>
      <c r="G109" s="56">
        <f>COUNTIFS('Year 6'!$G:$G,"&gt;0",'Year 6'!$C:$C,$A109,'Year 6'!$P:$P,G$1)</f>
        <v>8</v>
      </c>
      <c r="H109" s="57">
        <f t="shared" si="100"/>
        <v>0.3333333333</v>
      </c>
      <c r="I109" s="58">
        <f>COUNTIFS('Year 6'!$G:$G,"&gt;0",'Year 6'!$C:$C,$A109,'Year 6'!$P:$P,I$1)</f>
        <v>5</v>
      </c>
      <c r="J109" s="59">
        <f t="shared" si="101"/>
        <v>0.2083333333</v>
      </c>
      <c r="K109" s="60">
        <f>COUNTIFS('Year 6'!$G:$G,"&gt;0",'Year 6'!$C:$C,$A109,'Year 6'!$P:$P,K$1)</f>
        <v>0</v>
      </c>
      <c r="L109" s="61">
        <f t="shared" si="102"/>
        <v>0</v>
      </c>
      <c r="M109" s="62">
        <f>COUNTIFS('Year 6'!$G:$G,"&gt;0",'Year 6'!$C:$C,$A109,'Year 6'!$P:$P,M$1)</f>
        <v>2</v>
      </c>
      <c r="N109" s="63">
        <f t="shared" si="103"/>
        <v>0.08333333333</v>
      </c>
      <c r="O109" s="64">
        <f>COUNTIFS('Year 6'!$G:$G,"&gt;0",'Year 6'!$C:$C,$A109,'Year 6'!$P:$P,O$1)</f>
        <v>1</v>
      </c>
      <c r="P109" s="65">
        <f t="shared" si="104"/>
        <v>0.04166666667</v>
      </c>
      <c r="Q109" s="54">
        <f>COUNTIFS('Year 6'!$G:$G,"&gt;0",'Year 6'!$C:$C,$A109,'Year 6'!$P:$P,Q$1)</f>
        <v>1</v>
      </c>
      <c r="R109" s="66">
        <f t="shared" si="105"/>
        <v>0.04166666667</v>
      </c>
      <c r="S109" s="67">
        <f t="shared" si="106"/>
        <v>11</v>
      </c>
      <c r="T109" s="68">
        <f t="shared" si="107"/>
        <v>0.4583333333</v>
      </c>
      <c r="U109" s="69">
        <f>COUNTIFS('Year 6'!$G:$G,"&gt;0",'Year 6'!$C:$C,$A109,'Year 6'!$N:$N,U$2)</f>
        <v>8</v>
      </c>
      <c r="V109" s="69">
        <f>COUNTIFS('Year 6'!$G:$G,"&gt;0",'Year 6'!$C:$C,$A109,'Year 6'!$N:$N,V$2)</f>
        <v>6</v>
      </c>
      <c r="W109" s="69">
        <f>COUNTIFS('Year 6'!$G:$G,"&gt;0",'Year 6'!$C:$C,$A109,'Year 6'!$N:$N,W$2)</f>
        <v>5</v>
      </c>
      <c r="X109" s="69">
        <f>COUNTIFS('Year 6'!$G:$G,"&gt;0",'Year 6'!$C:$C,$A109,'Year 6'!$N:$N,X$2)</f>
        <v>5</v>
      </c>
      <c r="Y109" s="125">
        <f>COUNTIFS('Year 6'!$G:$G,"&gt;0",'Year 6'!$C:$C,$A109,'Year 6'!$T:$T,Y$2)</f>
        <v>0</v>
      </c>
      <c r="Z109" s="125">
        <f>COUNTIFS('Year 6'!$G:$G,"&gt;0",'Year 6'!$C:$C,$A109,'Year 6'!$T:$T,Z$2)</f>
        <v>0</v>
      </c>
      <c r="AA109" s="125">
        <f>COUNTIFS('Year 6'!$G:$G,"&gt;0",'Year 6'!$C:$C,$A109,'Year 6'!$T:$T,AA$2)</f>
        <v>0</v>
      </c>
      <c r="AB109" s="125">
        <f t="shared" si="108"/>
        <v>0</v>
      </c>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row>
    <row r="110" ht="14.25" customHeight="1">
      <c r="A110" s="50" t="s">
        <v>296</v>
      </c>
      <c r="B110" s="51" t="s">
        <v>219</v>
      </c>
      <c r="C110" s="52"/>
      <c r="D110" s="53">
        <f>COUNTIFS('Year 6'!$G:$G,"&gt;0",'Year 6'!$C:$C,$A110,'Year 6'!$M:$M,"F")</f>
        <v>12</v>
      </c>
      <c r="E110" s="54">
        <f>COUNTIFS('Year 6'!$G:$G,"&gt;0",'Year 6'!$C:$C,$A110,'Year 6'!$M:$M,"M")</f>
        <v>12</v>
      </c>
      <c r="F110" s="55">
        <f t="shared" si="99"/>
        <v>24</v>
      </c>
      <c r="G110" s="56">
        <f>COUNTIFS('Year 6'!$G:$G,"&gt;0",'Year 6'!$C:$C,$A110,'Year 6'!$P:$P,G$1)</f>
        <v>7</v>
      </c>
      <c r="H110" s="57">
        <f t="shared" si="100"/>
        <v>0.2916666667</v>
      </c>
      <c r="I110" s="58">
        <f>COUNTIFS('Year 6'!$G:$G,"&gt;0",'Year 6'!$C:$C,$A110,'Year 6'!$P:$P,I$1)</f>
        <v>6</v>
      </c>
      <c r="J110" s="59">
        <f t="shared" si="101"/>
        <v>0.25</v>
      </c>
      <c r="K110" s="60">
        <f>COUNTIFS('Year 6'!$G:$G,"&gt;0",'Year 6'!$C:$C,$A110,'Year 6'!$P:$P,K$1)</f>
        <v>3</v>
      </c>
      <c r="L110" s="61">
        <f t="shared" si="102"/>
        <v>0.125</v>
      </c>
      <c r="M110" s="62">
        <f>COUNTIFS('Year 6'!$G:$G,"&gt;0",'Year 6'!$C:$C,$A110,'Year 6'!$P:$P,M$1)</f>
        <v>1</v>
      </c>
      <c r="N110" s="63">
        <f t="shared" si="103"/>
        <v>0.04166666667</v>
      </c>
      <c r="O110" s="64">
        <f>COUNTIFS('Year 6'!$G:$G,"&gt;0",'Year 6'!$C:$C,$A110,'Year 6'!$P:$P,O$1)</f>
        <v>1</v>
      </c>
      <c r="P110" s="65">
        <f t="shared" si="104"/>
        <v>0.04166666667</v>
      </c>
      <c r="Q110" s="54">
        <f>COUNTIFS('Year 6'!$G:$G,"&gt;0",'Year 6'!$C:$C,$A110,'Year 6'!$P:$P,Q$1)</f>
        <v>0</v>
      </c>
      <c r="R110" s="66">
        <f t="shared" si="105"/>
        <v>0</v>
      </c>
      <c r="S110" s="67">
        <f t="shared" si="106"/>
        <v>8</v>
      </c>
      <c r="T110" s="68">
        <f t="shared" si="107"/>
        <v>0.3333333333</v>
      </c>
      <c r="U110" s="69">
        <f>COUNTIFS('Year 6'!$G:$G,"&gt;0",'Year 6'!$C:$C,$A110,'Year 6'!$N:$N,U$2)</f>
        <v>6</v>
      </c>
      <c r="V110" s="69">
        <f>COUNTIFS('Year 6'!$G:$G,"&gt;0",'Year 6'!$C:$C,$A110,'Year 6'!$N:$N,V$2)</f>
        <v>7</v>
      </c>
      <c r="W110" s="69">
        <f>COUNTIFS('Year 6'!$G:$G,"&gt;0",'Year 6'!$C:$C,$A110,'Year 6'!$N:$N,W$2)</f>
        <v>5</v>
      </c>
      <c r="X110" s="69">
        <f>COUNTIFS('Year 6'!$G:$G,"&gt;0",'Year 6'!$C:$C,$A110,'Year 6'!$N:$N,X$2)</f>
        <v>6</v>
      </c>
      <c r="Y110" s="125">
        <f>COUNTIFS('Year 6'!$G:$G,"&gt;0",'Year 6'!$C:$C,$A110,'Year 6'!$T:$T,Y$2)</f>
        <v>0</v>
      </c>
      <c r="Z110" s="125">
        <f>COUNTIFS('Year 6'!$G:$G,"&gt;0",'Year 6'!$C:$C,$A110,'Year 6'!$T:$T,Z$2)</f>
        <v>0</v>
      </c>
      <c r="AA110" s="125">
        <f>COUNTIFS('Year 6'!$G:$G,"&gt;0",'Year 6'!$C:$C,$A110,'Year 6'!$T:$T,AA$2)</f>
        <v>2</v>
      </c>
      <c r="AB110" s="125">
        <f t="shared" si="108"/>
        <v>2</v>
      </c>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row>
    <row r="111" ht="14.25" customHeight="1">
      <c r="A111" s="78" t="s">
        <v>297</v>
      </c>
      <c r="B111" s="51" t="s">
        <v>298</v>
      </c>
      <c r="C111" s="52"/>
      <c r="D111" s="53">
        <f>COUNTIFS('Year 6'!$G:$G,"&gt;0",'Year 6'!$C:$C,$A111,'Year 6'!$M:$M,"F")</f>
        <v>12</v>
      </c>
      <c r="E111" s="54">
        <f>COUNTIFS('Year 6'!$G:$G,"&gt;0",'Year 6'!$C:$C,$A111,'Year 6'!$M:$M,"M")</f>
        <v>12</v>
      </c>
      <c r="F111" s="55">
        <f t="shared" si="99"/>
        <v>24</v>
      </c>
      <c r="G111" s="56">
        <f>COUNTIFS('Year 6'!$G:$G,"&gt;0",'Year 6'!$C:$C,$A111,'Year 6'!$P:$P,G$1)</f>
        <v>8</v>
      </c>
      <c r="H111" s="57">
        <f t="shared" si="100"/>
        <v>0.3333333333</v>
      </c>
      <c r="I111" s="58">
        <f>COUNTIFS('Year 6'!$G:$G,"&gt;0",'Year 6'!$C:$C,$A111,'Year 6'!$P:$P,I$1)</f>
        <v>4</v>
      </c>
      <c r="J111" s="59">
        <f t="shared" si="101"/>
        <v>0.1666666667</v>
      </c>
      <c r="K111" s="60">
        <f>COUNTIFS('Year 6'!$G:$G,"&gt;0",'Year 6'!$C:$C,$A111,'Year 6'!$P:$P,K$1)</f>
        <v>1</v>
      </c>
      <c r="L111" s="61">
        <f t="shared" si="102"/>
        <v>0.04166666667</v>
      </c>
      <c r="M111" s="62">
        <f>COUNTIFS('Year 6'!$G:$G,"&gt;0",'Year 6'!$C:$C,$A111,'Year 6'!$P:$P,M$1)</f>
        <v>0</v>
      </c>
      <c r="N111" s="63">
        <f t="shared" si="103"/>
        <v>0</v>
      </c>
      <c r="O111" s="64">
        <f>COUNTIFS('Year 6'!$G:$G,"&gt;0",'Year 6'!$C:$C,$A111,'Year 6'!$P:$P,O$1)</f>
        <v>1</v>
      </c>
      <c r="P111" s="65">
        <f t="shared" si="104"/>
        <v>0.04166666667</v>
      </c>
      <c r="Q111" s="54">
        <f>COUNTIFS('Year 6'!$G:$G,"&gt;0",'Year 6'!$C:$C,$A111,'Year 6'!$P:$P,Q$1)</f>
        <v>0</v>
      </c>
      <c r="R111" s="66">
        <f t="shared" si="105"/>
        <v>0</v>
      </c>
      <c r="S111" s="67">
        <f t="shared" si="106"/>
        <v>11</v>
      </c>
      <c r="T111" s="68">
        <f t="shared" si="107"/>
        <v>0.4583333333</v>
      </c>
      <c r="U111" s="69">
        <f>COUNTIFS('Year 6'!$G:$G,"&gt;0",'Year 6'!$C:$C,$A111,'Year 6'!$N:$N,U$2)</f>
        <v>5</v>
      </c>
      <c r="V111" s="69">
        <f>COUNTIFS('Year 6'!$G:$G,"&gt;0",'Year 6'!$C:$C,$A111,'Year 6'!$N:$N,V$2)</f>
        <v>6</v>
      </c>
      <c r="W111" s="69">
        <f>COUNTIFS('Year 6'!$G:$G,"&gt;0",'Year 6'!$C:$C,$A111,'Year 6'!$N:$N,W$2)</f>
        <v>6</v>
      </c>
      <c r="X111" s="69">
        <f>COUNTIFS('Year 6'!$G:$G,"&gt;0",'Year 6'!$C:$C,$A111,'Year 6'!$N:$N,X$2)</f>
        <v>7</v>
      </c>
      <c r="Y111" s="125">
        <f>COUNTIFS('Year 6'!$G:$G,"&gt;0",'Year 6'!$C:$C,$A111,'Year 6'!$T:$T,Y$2)</f>
        <v>0</v>
      </c>
      <c r="Z111" s="125">
        <f>COUNTIFS('Year 6'!$G:$G,"&gt;0",'Year 6'!$C:$C,$A111,'Year 6'!$T:$T,Z$2)</f>
        <v>1</v>
      </c>
      <c r="AA111" s="125">
        <f>COUNTIFS('Year 6'!$G:$G,"&gt;0",'Year 6'!$C:$C,$A111,'Year 6'!$T:$T,AA$2)</f>
        <v>3</v>
      </c>
      <c r="AB111" s="125">
        <f t="shared" si="108"/>
        <v>4</v>
      </c>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row>
    <row r="112" ht="14.25" customHeight="1">
      <c r="A112" s="78" t="s">
        <v>299</v>
      </c>
      <c r="B112" s="51" t="s">
        <v>300</v>
      </c>
      <c r="C112" s="52"/>
      <c r="D112" s="53">
        <f>COUNTIFS('Year 6'!$G:$G,"&gt;0",'Year 6'!$C:$C,$A112,'Year 6'!$M:$M,"F")</f>
        <v>13</v>
      </c>
      <c r="E112" s="54">
        <f>COUNTIFS('Year 6'!$G:$G,"&gt;0",'Year 6'!$C:$C,$A112,'Year 6'!$M:$M,"M")</f>
        <v>11</v>
      </c>
      <c r="F112" s="55">
        <f t="shared" si="99"/>
        <v>24</v>
      </c>
      <c r="G112" s="56">
        <f>COUNTIFS('Year 6'!$G:$G,"&gt;0",'Year 6'!$C:$C,$A112,'Year 6'!$P:$P,G$1)</f>
        <v>8</v>
      </c>
      <c r="H112" s="57">
        <f t="shared" si="100"/>
        <v>0.3333333333</v>
      </c>
      <c r="I112" s="58">
        <f>COUNTIFS('Year 6'!$G:$G,"&gt;0",'Year 6'!$C:$C,$A112,'Year 6'!$P:$P,I$1)</f>
        <v>4</v>
      </c>
      <c r="J112" s="59">
        <f t="shared" si="101"/>
        <v>0.1666666667</v>
      </c>
      <c r="K112" s="60">
        <f>COUNTIFS('Year 6'!$G:$G,"&gt;0",'Year 6'!$C:$C,$A112,'Year 6'!$P:$P,K$1)</f>
        <v>2</v>
      </c>
      <c r="L112" s="61">
        <f t="shared" si="102"/>
        <v>0.08333333333</v>
      </c>
      <c r="M112" s="62">
        <f>COUNTIFS('Year 6'!$G:$G,"&gt;0",'Year 6'!$C:$C,$A112,'Year 6'!$P:$P,M$1)</f>
        <v>1</v>
      </c>
      <c r="N112" s="63">
        <f t="shared" si="103"/>
        <v>0.04166666667</v>
      </c>
      <c r="O112" s="64">
        <f>COUNTIFS('Year 6'!$G:$G,"&gt;0",'Year 6'!$C:$C,$A112,'Year 6'!$P:$P,O$1)</f>
        <v>1</v>
      </c>
      <c r="P112" s="65">
        <f t="shared" si="104"/>
        <v>0.04166666667</v>
      </c>
      <c r="Q112" s="54">
        <f>COUNTIFS('Year 6'!$G:$G,"&gt;0",'Year 6'!$C:$C,$A112,'Year 6'!$P:$P,Q$1)</f>
        <v>3</v>
      </c>
      <c r="R112" s="66">
        <f t="shared" si="105"/>
        <v>0.125</v>
      </c>
      <c r="S112" s="67">
        <f t="shared" si="106"/>
        <v>10</v>
      </c>
      <c r="T112" s="68">
        <f t="shared" si="107"/>
        <v>0.4166666667</v>
      </c>
      <c r="U112" s="69">
        <f>COUNTIFS('Year 6'!$G:$G,"&gt;0",'Year 6'!$C:$C,$A112,'Year 6'!$N:$N,U$2)</f>
        <v>7</v>
      </c>
      <c r="V112" s="69">
        <f>COUNTIFS('Year 6'!$G:$G,"&gt;0",'Year 6'!$C:$C,$A112,'Year 6'!$N:$N,V$2)</f>
        <v>6</v>
      </c>
      <c r="W112" s="69">
        <f>COUNTIFS('Year 6'!$G:$G,"&gt;0",'Year 6'!$C:$C,$A112,'Year 6'!$N:$N,W$2)</f>
        <v>6</v>
      </c>
      <c r="X112" s="69">
        <f>COUNTIFS('Year 6'!$G:$G,"&gt;0",'Year 6'!$C:$C,$A112,'Year 6'!$N:$N,X$2)</f>
        <v>5</v>
      </c>
      <c r="Y112" s="125">
        <f>COUNTIFS('Year 6'!$G:$G,"&gt;0",'Year 6'!$C:$C,$A112,'Year 6'!$T:$T,Y$2)</f>
        <v>0</v>
      </c>
      <c r="Z112" s="125">
        <f>COUNTIFS('Year 6'!$G:$G,"&gt;0",'Year 6'!$C:$C,$A112,'Year 6'!$T:$T,Z$2)</f>
        <v>0</v>
      </c>
      <c r="AA112" s="125">
        <f>COUNTIFS('Year 6'!$G:$G,"&gt;0",'Year 6'!$C:$C,$A112,'Year 6'!$T:$T,AA$2)</f>
        <v>5</v>
      </c>
      <c r="AB112" s="125">
        <f t="shared" si="108"/>
        <v>5</v>
      </c>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row>
    <row r="113" ht="14.25" customHeight="1">
      <c r="A113" s="78" t="s">
        <v>301</v>
      </c>
      <c r="B113" s="51" t="s">
        <v>302</v>
      </c>
      <c r="C113" s="52"/>
      <c r="D113" s="53">
        <f>COUNTIFS('Year 6'!$G:$G,"&gt;0",'Year 6'!$C:$C,$A113,'Year 6'!$M:$M,"F")</f>
        <v>11</v>
      </c>
      <c r="E113" s="54">
        <f>COUNTIFS('Year 6'!$G:$G,"&gt;0",'Year 6'!$C:$C,$A113,'Year 6'!$M:$M,"M")</f>
        <v>13</v>
      </c>
      <c r="F113" s="55">
        <f t="shared" si="99"/>
        <v>24</v>
      </c>
      <c r="G113" s="56">
        <f>COUNTIFS('Year 6'!$G:$G,"&gt;0",'Year 6'!$C:$C,$A113,'Year 6'!$P:$P,G$1)</f>
        <v>7</v>
      </c>
      <c r="H113" s="57">
        <f t="shared" si="100"/>
        <v>0.2916666667</v>
      </c>
      <c r="I113" s="58">
        <f>COUNTIFS('Year 6'!$G:$G,"&gt;0",'Year 6'!$C:$C,$A113,'Year 6'!$P:$P,I$1)</f>
        <v>4</v>
      </c>
      <c r="J113" s="59">
        <f t="shared" si="101"/>
        <v>0.1666666667</v>
      </c>
      <c r="K113" s="60">
        <f>COUNTIFS('Year 6'!$G:$G,"&gt;0",'Year 6'!$C:$C,$A113,'Year 6'!$P:$P,K$1)</f>
        <v>0</v>
      </c>
      <c r="L113" s="61">
        <f t="shared" si="102"/>
        <v>0</v>
      </c>
      <c r="M113" s="62">
        <f>COUNTIFS('Year 6'!$G:$G,"&gt;0",'Year 6'!$C:$C,$A113,'Year 6'!$P:$P,M$1)</f>
        <v>2</v>
      </c>
      <c r="N113" s="63">
        <f t="shared" si="103"/>
        <v>0.08333333333</v>
      </c>
      <c r="O113" s="64">
        <f>COUNTIFS('Year 6'!$G:$G,"&gt;0",'Year 6'!$C:$C,$A113,'Year 6'!$P:$P,O$1)</f>
        <v>1</v>
      </c>
      <c r="P113" s="65">
        <f t="shared" si="104"/>
        <v>0.04166666667</v>
      </c>
      <c r="Q113" s="54">
        <f>COUNTIFS('Year 6'!$G:$G,"&gt;0",'Year 6'!$C:$C,$A113,'Year 6'!$P:$P,Q$1)</f>
        <v>0</v>
      </c>
      <c r="R113" s="66">
        <f t="shared" si="105"/>
        <v>0</v>
      </c>
      <c r="S113" s="67">
        <f t="shared" si="106"/>
        <v>13</v>
      </c>
      <c r="T113" s="68">
        <f t="shared" si="107"/>
        <v>0.5416666667</v>
      </c>
      <c r="U113" s="69">
        <f>COUNTIFS('Year 6'!$G:$G,"&gt;0",'Year 6'!$C:$C,$A113,'Year 6'!$N:$N,U$2)</f>
        <v>6</v>
      </c>
      <c r="V113" s="69">
        <f>COUNTIFS('Year 6'!$G:$G,"&gt;0",'Year 6'!$C:$C,$A113,'Year 6'!$N:$N,V$2)</f>
        <v>4</v>
      </c>
      <c r="W113" s="69">
        <f>COUNTIFS('Year 6'!$G:$G,"&gt;0",'Year 6'!$C:$C,$A113,'Year 6'!$N:$N,W$2)</f>
        <v>6</v>
      </c>
      <c r="X113" s="69">
        <f>COUNTIFS('Year 6'!$G:$G,"&gt;0",'Year 6'!$C:$C,$A113,'Year 6'!$N:$N,X$2)</f>
        <v>8</v>
      </c>
      <c r="Y113" s="125">
        <f>COUNTIFS('Year 6'!$G:$G,"&gt;0",'Year 6'!$C:$C,$A113,'Year 6'!$T:$T,Y$2)</f>
        <v>0</v>
      </c>
      <c r="Z113" s="125">
        <f>COUNTIFS('Year 6'!$G:$G,"&gt;0",'Year 6'!$C:$C,$A113,'Year 6'!$T:$T,Z$2)</f>
        <v>0</v>
      </c>
      <c r="AA113" s="125">
        <f>COUNTIFS('Year 6'!$G:$G,"&gt;0",'Year 6'!$C:$C,$A113,'Year 6'!$T:$T,AA$2)</f>
        <v>2</v>
      </c>
      <c r="AB113" s="125">
        <f t="shared" si="108"/>
        <v>2</v>
      </c>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row>
    <row r="114" ht="14.25" customHeight="1">
      <c r="A114" s="81" t="s">
        <v>155</v>
      </c>
      <c r="B114" s="31"/>
      <c r="C114" s="82"/>
      <c r="D114" s="83">
        <f t="shared" ref="D114:G114" si="109">SUM(D104:D113)</f>
        <v>94</v>
      </c>
      <c r="E114" s="84">
        <f t="shared" si="109"/>
        <v>99</v>
      </c>
      <c r="F114" s="85">
        <f t="shared" si="109"/>
        <v>193</v>
      </c>
      <c r="G114" s="86">
        <f t="shared" si="109"/>
        <v>63</v>
      </c>
      <c r="H114" s="87">
        <f t="shared" si="100"/>
        <v>0.3264248705</v>
      </c>
      <c r="I114" s="88">
        <f>SUM(I104:I113)</f>
        <v>34</v>
      </c>
      <c r="J114" s="89">
        <f t="shared" si="101"/>
        <v>0.1761658031</v>
      </c>
      <c r="K114" s="90">
        <f>SUM(K104:K113)</f>
        <v>12</v>
      </c>
      <c r="L114" s="91">
        <f t="shared" si="102"/>
        <v>0.0621761658</v>
      </c>
      <c r="M114" s="92">
        <f>SUM(M104:M113)</f>
        <v>13</v>
      </c>
      <c r="N114" s="93">
        <f t="shared" si="103"/>
        <v>0.06735751295</v>
      </c>
      <c r="O114" s="94">
        <f>SUM(O104:O113)</f>
        <v>6</v>
      </c>
      <c r="P114" s="129">
        <f t="shared" si="104"/>
        <v>0.0310880829</v>
      </c>
      <c r="Q114" s="84">
        <f>SUM(Q104:Q113)</f>
        <v>8</v>
      </c>
      <c r="R114" s="95">
        <f t="shared" si="105"/>
        <v>0.0414507772</v>
      </c>
      <c r="S114" s="96">
        <f>SUM(S104:S113)</f>
        <v>84</v>
      </c>
      <c r="T114" s="97">
        <f t="shared" si="107"/>
        <v>0.4352331606</v>
      </c>
      <c r="U114" s="98">
        <f t="shared" ref="U114:AB114" si="110">SUM(U104:U113)</f>
        <v>49</v>
      </c>
      <c r="V114" s="98">
        <f t="shared" si="110"/>
        <v>48</v>
      </c>
      <c r="W114" s="98">
        <f t="shared" si="110"/>
        <v>48</v>
      </c>
      <c r="X114" s="98">
        <f t="shared" si="110"/>
        <v>48</v>
      </c>
      <c r="Y114" s="132">
        <f t="shared" si="110"/>
        <v>0</v>
      </c>
      <c r="Z114" s="132">
        <f t="shared" si="110"/>
        <v>3</v>
      </c>
      <c r="AA114" s="132">
        <f t="shared" si="110"/>
        <v>16</v>
      </c>
      <c r="AB114" s="132">
        <f t="shared" si="110"/>
        <v>19</v>
      </c>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row>
    <row r="115" ht="14.25" customHeight="1">
      <c r="A115" s="115"/>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7"/>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row>
    <row r="116" ht="14.25" customHeight="1">
      <c r="A116" s="153" t="s">
        <v>303</v>
      </c>
      <c r="B116" s="31"/>
      <c r="C116" s="135"/>
      <c r="D116" s="135">
        <f t="shared" ref="D116:G116" si="111">SUM(D88,D101,D114,D75)</f>
        <v>363</v>
      </c>
      <c r="E116" s="135">
        <f t="shared" si="111"/>
        <v>372</v>
      </c>
      <c r="F116" s="135">
        <f t="shared" si="111"/>
        <v>735</v>
      </c>
      <c r="G116" s="135">
        <f t="shared" si="111"/>
        <v>235</v>
      </c>
      <c r="H116" s="136">
        <f t="shared" ref="H116:H117" si="114">IFERROR(G116/F116,0)</f>
        <v>0.3197278912</v>
      </c>
      <c r="I116" s="135">
        <f>SUM(I88,I101,I114,I75)</f>
        <v>129</v>
      </c>
      <c r="J116" s="136">
        <f t="shared" ref="J116:J117" si="115">IFERROR(I116/F116,0)</f>
        <v>0.1755102041</v>
      </c>
      <c r="K116" s="135">
        <f>SUM(K88,K101,K114,K75)</f>
        <v>53</v>
      </c>
      <c r="L116" s="137">
        <f t="shared" ref="L116:L117" si="116">IFERROR(K116/F116,0)</f>
        <v>0.07210884354</v>
      </c>
      <c r="M116" s="135">
        <f>SUM(M88,M101,M114,M75)</f>
        <v>72</v>
      </c>
      <c r="N116" s="137">
        <f t="shared" ref="N116:N117" si="117">IFERROR(M116/F116,0)</f>
        <v>0.09795918367</v>
      </c>
      <c r="O116" s="135">
        <f>SUM(O88,O101,O114,O75)</f>
        <v>32</v>
      </c>
      <c r="P116" s="137">
        <f t="shared" ref="P116:P117" si="118">IFERROR(O116/F116,0)</f>
        <v>0.04353741497</v>
      </c>
      <c r="Q116" s="135">
        <f>SUM(Q88,Q101,Q114,Q75)</f>
        <v>21</v>
      </c>
      <c r="R116" s="137">
        <f t="shared" ref="R116:R117" si="119">IFERROR(Q116/F116,0)</f>
        <v>0.02857142857</v>
      </c>
      <c r="S116" s="135">
        <f>SUM(S88,S101,S114,S75)</f>
        <v>318</v>
      </c>
      <c r="T116" s="136">
        <f t="shared" ref="T116:T117" si="120">IFERROR(S116/F116,0)</f>
        <v>0.4326530612</v>
      </c>
      <c r="U116" s="135">
        <f t="shared" ref="U116:AB116" si="112">SUM(U88,U101,U114,U75)</f>
        <v>182</v>
      </c>
      <c r="V116" s="135">
        <f t="shared" si="112"/>
        <v>186</v>
      </c>
      <c r="W116" s="135">
        <f t="shared" si="112"/>
        <v>187</v>
      </c>
      <c r="X116" s="135">
        <f t="shared" si="112"/>
        <v>179</v>
      </c>
      <c r="Y116" s="135">
        <f t="shared" si="112"/>
        <v>9</v>
      </c>
      <c r="Z116" s="135">
        <f t="shared" si="112"/>
        <v>28</v>
      </c>
      <c r="AA116" s="135">
        <f t="shared" si="112"/>
        <v>72</v>
      </c>
      <c r="AB116" s="135">
        <f t="shared" si="112"/>
        <v>109</v>
      </c>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row>
    <row r="117" ht="14.25" customHeight="1">
      <c r="A117" s="153" t="s">
        <v>304</v>
      </c>
      <c r="B117" s="31"/>
      <c r="C117" s="154"/>
      <c r="D117" s="154">
        <f t="shared" ref="D117:G117" si="113">SUM(D62,D116)</f>
        <v>644</v>
      </c>
      <c r="E117" s="154">
        <f t="shared" si="113"/>
        <v>691</v>
      </c>
      <c r="F117" s="154">
        <f t="shared" si="113"/>
        <v>1335</v>
      </c>
      <c r="G117" s="154">
        <f t="shared" si="113"/>
        <v>451</v>
      </c>
      <c r="H117" s="155">
        <f t="shared" si="114"/>
        <v>0.3378277154</v>
      </c>
      <c r="I117" s="154">
        <f>SUM(I62,I116)</f>
        <v>212</v>
      </c>
      <c r="J117" s="155">
        <f t="shared" si="115"/>
        <v>0.1588014981</v>
      </c>
      <c r="K117" s="154">
        <f>SUM(K62,K116)</f>
        <v>114</v>
      </c>
      <c r="L117" s="156">
        <f t="shared" si="116"/>
        <v>0.08539325843</v>
      </c>
      <c r="M117" s="154">
        <f>SUM(M62,M116)</f>
        <v>114</v>
      </c>
      <c r="N117" s="156">
        <f t="shared" si="117"/>
        <v>0.08539325843</v>
      </c>
      <c r="O117" s="154">
        <f>SUM(O62,O116)</f>
        <v>50</v>
      </c>
      <c r="P117" s="156">
        <f t="shared" si="118"/>
        <v>0.03745318352</v>
      </c>
      <c r="Q117" s="154">
        <f>SUM(Q62,Q116)</f>
        <v>37</v>
      </c>
      <c r="R117" s="156">
        <f t="shared" si="119"/>
        <v>0.02771535581</v>
      </c>
      <c r="S117" s="154">
        <f>SUM(S62,S116)</f>
        <v>558</v>
      </c>
      <c r="T117" s="155">
        <f t="shared" si="120"/>
        <v>0.4179775281</v>
      </c>
      <c r="U117" s="154">
        <f t="shared" ref="U117:AB117" si="121">SUM(U62,U116)</f>
        <v>328</v>
      </c>
      <c r="V117" s="154">
        <f t="shared" si="121"/>
        <v>334</v>
      </c>
      <c r="W117" s="154">
        <f t="shared" si="121"/>
        <v>341</v>
      </c>
      <c r="X117" s="154">
        <f t="shared" si="121"/>
        <v>330</v>
      </c>
      <c r="Y117" s="154">
        <f t="shared" si="121"/>
        <v>25</v>
      </c>
      <c r="Z117" s="154">
        <f t="shared" si="121"/>
        <v>73</v>
      </c>
      <c r="AA117" s="154">
        <f t="shared" si="121"/>
        <v>116</v>
      </c>
      <c r="AB117" s="154">
        <f t="shared" si="121"/>
        <v>255</v>
      </c>
      <c r="AC117" s="157"/>
      <c r="AD117" s="157"/>
      <c r="AE117" s="157"/>
      <c r="AF117" s="157"/>
      <c r="AG117" s="157"/>
      <c r="AH117" s="157"/>
      <c r="AI117" s="157"/>
      <c r="AJ117" s="157"/>
      <c r="AK117" s="157"/>
      <c r="AL117" s="157"/>
      <c r="AM117" s="157"/>
      <c r="AN117" s="157"/>
      <c r="AO117" s="157"/>
      <c r="AP117" s="157"/>
      <c r="AQ117" s="157"/>
      <c r="AR117" s="157"/>
      <c r="AS117" s="157"/>
      <c r="AT117" s="157"/>
      <c r="AU117" s="157"/>
      <c r="AV117" s="157"/>
    </row>
    <row r="118" ht="14.25" customHeight="1">
      <c r="A118" s="114"/>
      <c r="B118" s="158"/>
      <c r="C118" s="114"/>
      <c r="D118" s="114"/>
      <c r="E118" s="114"/>
      <c r="F118" s="114"/>
      <c r="G118" s="114"/>
      <c r="H118" s="114"/>
      <c r="I118" s="114"/>
      <c r="J118" s="114"/>
      <c r="K118" s="114"/>
      <c r="L118" s="159"/>
      <c r="M118" s="160"/>
      <c r="N118" s="161"/>
      <c r="O118" s="162"/>
      <c r="P118" s="163"/>
      <c r="Q118" s="142"/>
      <c r="R118" s="16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row>
    <row r="119" ht="14.25" customHeight="1">
      <c r="A119" s="114"/>
      <c r="B119" s="158"/>
      <c r="C119" s="114"/>
      <c r="D119" s="114"/>
      <c r="E119" s="114"/>
      <c r="F119" s="114"/>
      <c r="G119" s="114"/>
      <c r="H119" s="114"/>
      <c r="I119" s="114"/>
      <c r="J119" s="114"/>
      <c r="K119" s="114"/>
      <c r="L119" s="159"/>
      <c r="M119" s="160"/>
      <c r="N119" s="161"/>
      <c r="O119" s="162"/>
      <c r="P119" s="163"/>
      <c r="Q119" s="142"/>
      <c r="R119" s="16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row>
    <row r="120" ht="14.25" customHeight="1">
      <c r="A120" s="114"/>
      <c r="B120" s="158"/>
      <c r="C120" s="114"/>
      <c r="D120" s="114"/>
      <c r="E120" s="114"/>
      <c r="F120" s="114"/>
      <c r="G120" s="114"/>
      <c r="H120" s="114"/>
      <c r="I120" s="114"/>
      <c r="J120" s="114"/>
      <c r="K120" s="114"/>
      <c r="L120" s="159"/>
      <c r="M120" s="160"/>
      <c r="N120" s="161"/>
      <c r="O120" s="162"/>
      <c r="P120" s="163"/>
      <c r="Q120" s="142"/>
      <c r="R120" s="16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row>
    <row r="121" ht="14.25" customHeight="1">
      <c r="A121" s="114"/>
      <c r="B121" s="158"/>
      <c r="C121" s="114"/>
      <c r="D121" s="114"/>
      <c r="E121" s="114"/>
      <c r="F121" s="114"/>
      <c r="G121" s="114"/>
      <c r="H121" s="114"/>
      <c r="I121" s="114"/>
      <c r="J121" s="114"/>
      <c r="K121" s="114"/>
      <c r="L121" s="159"/>
      <c r="M121" s="160"/>
      <c r="N121" s="161"/>
      <c r="O121" s="162"/>
      <c r="P121" s="163"/>
      <c r="Q121" s="142"/>
      <c r="R121" s="16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row>
    <row r="122" ht="14.25" customHeight="1">
      <c r="A122" s="114"/>
      <c r="B122" s="158"/>
      <c r="C122" s="114"/>
      <c r="D122" s="114"/>
      <c r="E122" s="114"/>
      <c r="F122" s="114"/>
      <c r="G122" s="114"/>
      <c r="H122" s="114"/>
      <c r="I122" s="114"/>
      <c r="J122" s="114"/>
      <c r="K122" s="114"/>
      <c r="L122" s="159"/>
      <c r="M122" s="160"/>
      <c r="N122" s="161"/>
      <c r="O122" s="162"/>
      <c r="P122" s="163"/>
      <c r="Q122" s="142"/>
      <c r="R122" s="16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row>
    <row r="123" ht="14.25" customHeight="1">
      <c r="A123" s="114"/>
      <c r="B123" s="158"/>
      <c r="C123" s="114"/>
      <c r="D123" s="114"/>
      <c r="E123" s="114"/>
      <c r="F123" s="114"/>
      <c r="G123" s="114"/>
      <c r="H123" s="114"/>
      <c r="I123" s="114"/>
      <c r="J123" s="114"/>
      <c r="K123" s="114"/>
      <c r="L123" s="159"/>
      <c r="M123" s="160"/>
      <c r="N123" s="161"/>
      <c r="O123" s="162"/>
      <c r="P123" s="163"/>
      <c r="Q123" s="142"/>
      <c r="R123" s="16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row>
    <row r="124" ht="14.25" customHeight="1">
      <c r="A124" s="114"/>
      <c r="B124" s="158"/>
      <c r="C124" s="114"/>
      <c r="D124" s="114"/>
      <c r="E124" s="114"/>
      <c r="F124" s="114"/>
      <c r="G124" s="114"/>
      <c r="H124" s="114"/>
      <c r="I124" s="114"/>
      <c r="J124" s="114"/>
      <c r="K124" s="114"/>
      <c r="L124" s="159"/>
      <c r="M124" s="160"/>
      <c r="N124" s="161"/>
      <c r="O124" s="162"/>
      <c r="P124" s="163"/>
      <c r="Q124" s="142"/>
      <c r="R124" s="16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row>
    <row r="125" ht="14.25" customHeight="1">
      <c r="A125" s="114"/>
      <c r="B125" s="158"/>
      <c r="C125" s="114"/>
      <c r="D125" s="114"/>
      <c r="E125" s="114"/>
      <c r="F125" s="114"/>
      <c r="G125" s="114"/>
      <c r="H125" s="114"/>
      <c r="I125" s="114"/>
      <c r="J125" s="114"/>
      <c r="K125" s="114"/>
      <c r="L125" s="159"/>
      <c r="M125" s="160"/>
      <c r="N125" s="161"/>
      <c r="O125" s="162"/>
      <c r="P125" s="163"/>
      <c r="Q125" s="142"/>
      <c r="R125" s="16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row>
    <row r="126" ht="14.25" customHeight="1">
      <c r="A126" s="114"/>
      <c r="B126" s="158"/>
      <c r="C126" s="114"/>
      <c r="D126" s="114"/>
      <c r="E126" s="114"/>
      <c r="F126" s="114"/>
      <c r="G126" s="114"/>
      <c r="H126" s="114"/>
      <c r="I126" s="114"/>
      <c r="J126" s="114"/>
      <c r="K126" s="114"/>
      <c r="L126" s="159"/>
      <c r="M126" s="160"/>
      <c r="N126" s="161"/>
      <c r="O126" s="162"/>
      <c r="P126" s="163"/>
      <c r="Q126" s="142"/>
      <c r="R126" s="16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row>
    <row r="127" ht="14.25" customHeight="1">
      <c r="A127" s="114"/>
      <c r="B127" s="158"/>
      <c r="C127" s="114"/>
      <c r="D127" s="114"/>
      <c r="E127" s="114"/>
      <c r="F127" s="114"/>
      <c r="G127" s="114"/>
      <c r="H127" s="114"/>
      <c r="I127" s="114"/>
      <c r="J127" s="114"/>
      <c r="K127" s="114"/>
      <c r="L127" s="159"/>
      <c r="M127" s="160"/>
      <c r="N127" s="161"/>
      <c r="O127" s="162"/>
      <c r="P127" s="163"/>
      <c r="Q127" s="142"/>
      <c r="R127" s="16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row>
    <row r="128" ht="14.25" customHeight="1">
      <c r="A128" s="114"/>
      <c r="B128" s="158"/>
      <c r="C128" s="114"/>
      <c r="D128" s="114"/>
      <c r="E128" s="114"/>
      <c r="F128" s="114"/>
      <c r="G128" s="114"/>
      <c r="H128" s="114"/>
      <c r="I128" s="114"/>
      <c r="J128" s="114"/>
      <c r="K128" s="114"/>
      <c r="L128" s="159"/>
      <c r="M128" s="160"/>
      <c r="N128" s="161"/>
      <c r="O128" s="162"/>
      <c r="P128" s="163"/>
      <c r="Q128" s="142"/>
      <c r="R128" s="16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row>
    <row r="129" ht="14.25" customHeight="1">
      <c r="A129" s="114"/>
      <c r="B129" s="158"/>
      <c r="C129" s="114"/>
      <c r="D129" s="114"/>
      <c r="E129" s="114"/>
      <c r="F129" s="114"/>
      <c r="G129" s="114"/>
      <c r="H129" s="114"/>
      <c r="I129" s="114"/>
      <c r="J129" s="114"/>
      <c r="K129" s="114"/>
      <c r="L129" s="159"/>
      <c r="M129" s="160"/>
      <c r="N129" s="161"/>
      <c r="O129" s="162"/>
      <c r="P129" s="163"/>
      <c r="Q129" s="142"/>
      <c r="R129" s="16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row>
    <row r="130" ht="14.25" customHeight="1">
      <c r="A130" s="114"/>
      <c r="B130" s="158"/>
      <c r="C130" s="114"/>
      <c r="D130" s="114"/>
      <c r="E130" s="114"/>
      <c r="F130" s="114"/>
      <c r="G130" s="114"/>
      <c r="H130" s="114"/>
      <c r="I130" s="114"/>
      <c r="J130" s="114"/>
      <c r="K130" s="114"/>
      <c r="L130" s="159"/>
      <c r="M130" s="160"/>
      <c r="N130" s="161"/>
      <c r="O130" s="162"/>
      <c r="P130" s="163"/>
      <c r="Q130" s="142"/>
      <c r="R130" s="16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row>
    <row r="131" ht="14.25" customHeight="1">
      <c r="A131" s="114"/>
      <c r="B131" s="158"/>
      <c r="C131" s="114"/>
      <c r="D131" s="114"/>
      <c r="E131" s="114"/>
      <c r="F131" s="114"/>
      <c r="G131" s="114"/>
      <c r="H131" s="114"/>
      <c r="I131" s="114"/>
      <c r="J131" s="114"/>
      <c r="K131" s="114"/>
      <c r="L131" s="159"/>
      <c r="M131" s="160"/>
      <c r="N131" s="161"/>
      <c r="O131" s="162"/>
      <c r="P131" s="163"/>
      <c r="Q131" s="142"/>
      <c r="R131" s="16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row>
    <row r="132" ht="14.25" customHeight="1">
      <c r="A132" s="114"/>
      <c r="B132" s="158"/>
      <c r="C132" s="114"/>
      <c r="D132" s="114"/>
      <c r="E132" s="114"/>
      <c r="F132" s="114"/>
      <c r="G132" s="114"/>
      <c r="H132" s="114"/>
      <c r="I132" s="114"/>
      <c r="J132" s="114"/>
      <c r="K132" s="114"/>
      <c r="L132" s="159"/>
      <c r="M132" s="160"/>
      <c r="N132" s="161"/>
      <c r="O132" s="162"/>
      <c r="P132" s="163"/>
      <c r="Q132" s="142"/>
      <c r="R132" s="16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row>
    <row r="133" ht="14.25" customHeight="1">
      <c r="A133" s="114"/>
      <c r="B133" s="158"/>
      <c r="C133" s="114"/>
      <c r="D133" s="114"/>
      <c r="E133" s="114"/>
      <c r="F133" s="114"/>
      <c r="G133" s="114"/>
      <c r="H133" s="114"/>
      <c r="I133" s="114"/>
      <c r="J133" s="114"/>
      <c r="K133" s="114"/>
      <c r="L133" s="159"/>
      <c r="M133" s="160"/>
      <c r="N133" s="161"/>
      <c r="O133" s="162"/>
      <c r="P133" s="163"/>
      <c r="Q133" s="142"/>
      <c r="R133" s="16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row>
    <row r="134" ht="14.25" customHeight="1">
      <c r="A134" s="114"/>
      <c r="B134" s="158"/>
      <c r="C134" s="114"/>
      <c r="D134" s="114"/>
      <c r="E134" s="114"/>
      <c r="F134" s="114"/>
      <c r="G134" s="114"/>
      <c r="H134" s="114"/>
      <c r="I134" s="114"/>
      <c r="J134" s="114"/>
      <c r="K134" s="114"/>
      <c r="L134" s="159"/>
      <c r="M134" s="160"/>
      <c r="N134" s="161"/>
      <c r="O134" s="162"/>
      <c r="P134" s="163"/>
      <c r="Q134" s="142"/>
      <c r="R134" s="16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row>
    <row r="135" ht="14.25" customHeight="1">
      <c r="A135" s="114"/>
      <c r="B135" s="158"/>
      <c r="C135" s="114"/>
      <c r="D135" s="114"/>
      <c r="E135" s="114"/>
      <c r="F135" s="114"/>
      <c r="G135" s="114"/>
      <c r="H135" s="114"/>
      <c r="I135" s="114"/>
      <c r="J135" s="114"/>
      <c r="K135" s="114"/>
      <c r="L135" s="159"/>
      <c r="M135" s="160"/>
      <c r="N135" s="161"/>
      <c r="O135" s="162"/>
      <c r="P135" s="163"/>
      <c r="Q135" s="142"/>
      <c r="R135" s="16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row>
    <row r="136" ht="14.25" customHeight="1">
      <c r="A136" s="114"/>
      <c r="B136" s="158"/>
      <c r="C136" s="114"/>
      <c r="D136" s="114"/>
      <c r="E136" s="114"/>
      <c r="F136" s="114"/>
      <c r="G136" s="114"/>
      <c r="H136" s="114"/>
      <c r="I136" s="114"/>
      <c r="J136" s="114"/>
      <c r="K136" s="114"/>
      <c r="L136" s="159"/>
      <c r="M136" s="160"/>
      <c r="N136" s="161"/>
      <c r="O136" s="162"/>
      <c r="P136" s="163"/>
      <c r="Q136" s="142"/>
      <c r="R136" s="16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row>
    <row r="137" ht="14.25" customHeight="1">
      <c r="A137" s="114"/>
      <c r="B137" s="158"/>
      <c r="C137" s="114"/>
      <c r="D137" s="114"/>
      <c r="E137" s="114"/>
      <c r="F137" s="114"/>
      <c r="G137" s="114"/>
      <c r="H137" s="114"/>
      <c r="I137" s="114"/>
      <c r="J137" s="114"/>
      <c r="K137" s="114"/>
      <c r="L137" s="159"/>
      <c r="M137" s="160"/>
      <c r="N137" s="161"/>
      <c r="O137" s="162"/>
      <c r="P137" s="163"/>
      <c r="Q137" s="142"/>
      <c r="R137" s="16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row>
    <row r="138" ht="14.25" customHeight="1">
      <c r="A138" s="114"/>
      <c r="B138" s="158"/>
      <c r="C138" s="114"/>
      <c r="D138" s="114"/>
      <c r="E138" s="114"/>
      <c r="F138" s="114"/>
      <c r="G138" s="114"/>
      <c r="H138" s="114"/>
      <c r="I138" s="114"/>
      <c r="J138" s="114"/>
      <c r="K138" s="114"/>
      <c r="L138" s="159"/>
      <c r="M138" s="160"/>
      <c r="N138" s="161"/>
      <c r="O138" s="162"/>
      <c r="P138" s="163"/>
      <c r="Q138" s="142"/>
      <c r="R138" s="16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row>
    <row r="139" ht="14.25" customHeight="1">
      <c r="A139" s="114"/>
      <c r="B139" s="158"/>
      <c r="C139" s="114"/>
      <c r="D139" s="114"/>
      <c r="E139" s="114"/>
      <c r="F139" s="114"/>
      <c r="G139" s="114"/>
      <c r="H139" s="114"/>
      <c r="I139" s="114"/>
      <c r="J139" s="114"/>
      <c r="K139" s="114"/>
      <c r="L139" s="159"/>
      <c r="M139" s="160"/>
      <c r="N139" s="161"/>
      <c r="O139" s="162"/>
      <c r="P139" s="163"/>
      <c r="Q139" s="142"/>
      <c r="R139" s="16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row>
    <row r="140" ht="14.25" customHeight="1">
      <c r="A140" s="114"/>
      <c r="B140" s="158"/>
      <c r="C140" s="114"/>
      <c r="D140" s="114"/>
      <c r="E140" s="114"/>
      <c r="F140" s="114"/>
      <c r="G140" s="114"/>
      <c r="H140" s="114"/>
      <c r="I140" s="114"/>
      <c r="J140" s="114"/>
      <c r="K140" s="114"/>
      <c r="L140" s="159"/>
      <c r="M140" s="160"/>
      <c r="N140" s="161"/>
      <c r="O140" s="162"/>
      <c r="P140" s="163"/>
      <c r="Q140" s="142"/>
      <c r="R140" s="16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row>
    <row r="141" ht="14.25" customHeight="1">
      <c r="A141" s="114"/>
      <c r="B141" s="158"/>
      <c r="C141" s="114"/>
      <c r="D141" s="114"/>
      <c r="E141" s="114"/>
      <c r="F141" s="114"/>
      <c r="G141" s="114"/>
      <c r="H141" s="114"/>
      <c r="I141" s="114"/>
      <c r="J141" s="114"/>
      <c r="K141" s="114"/>
      <c r="L141" s="159"/>
      <c r="M141" s="160"/>
      <c r="N141" s="161"/>
      <c r="O141" s="162"/>
      <c r="P141" s="163"/>
      <c r="Q141" s="142"/>
      <c r="R141" s="16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row>
    <row r="142" ht="14.25" customHeight="1">
      <c r="A142" s="114"/>
      <c r="B142" s="158"/>
      <c r="C142" s="114"/>
      <c r="D142" s="114"/>
      <c r="E142" s="114"/>
      <c r="F142" s="114"/>
      <c r="G142" s="114"/>
      <c r="H142" s="114"/>
      <c r="I142" s="114"/>
      <c r="J142" s="114"/>
      <c r="K142" s="114"/>
      <c r="L142" s="159"/>
      <c r="M142" s="160"/>
      <c r="N142" s="161"/>
      <c r="O142" s="162"/>
      <c r="P142" s="163"/>
      <c r="Q142" s="142"/>
      <c r="R142" s="16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row>
    <row r="143" ht="14.25" customHeight="1">
      <c r="A143" s="114"/>
      <c r="B143" s="158"/>
      <c r="C143" s="114"/>
      <c r="D143" s="114"/>
      <c r="E143" s="114"/>
      <c r="F143" s="114"/>
      <c r="G143" s="114"/>
      <c r="H143" s="114"/>
      <c r="I143" s="114"/>
      <c r="J143" s="114"/>
      <c r="K143" s="114"/>
      <c r="L143" s="159"/>
      <c r="M143" s="160"/>
      <c r="N143" s="161"/>
      <c r="O143" s="162"/>
      <c r="P143" s="163"/>
      <c r="Q143" s="142"/>
      <c r="R143" s="16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row>
    <row r="144" ht="14.25" customHeight="1">
      <c r="A144" s="114"/>
      <c r="B144" s="158"/>
      <c r="C144" s="114"/>
      <c r="D144" s="114"/>
      <c r="E144" s="114"/>
      <c r="F144" s="114"/>
      <c r="G144" s="114"/>
      <c r="H144" s="114"/>
      <c r="I144" s="114"/>
      <c r="J144" s="114"/>
      <c r="K144" s="114"/>
      <c r="L144" s="159"/>
      <c r="M144" s="160"/>
      <c r="N144" s="161"/>
      <c r="O144" s="162"/>
      <c r="P144" s="163"/>
      <c r="Q144" s="142"/>
      <c r="R144" s="16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row>
    <row r="145" ht="14.25" customHeight="1">
      <c r="A145" s="114"/>
      <c r="B145" s="158"/>
      <c r="C145" s="114"/>
      <c r="D145" s="114"/>
      <c r="E145" s="114"/>
      <c r="F145" s="114"/>
      <c r="G145" s="114"/>
      <c r="H145" s="114"/>
      <c r="I145" s="114"/>
      <c r="J145" s="114"/>
      <c r="K145" s="114"/>
      <c r="L145" s="159"/>
      <c r="M145" s="160"/>
      <c r="N145" s="161"/>
      <c r="O145" s="162"/>
      <c r="P145" s="163"/>
      <c r="Q145" s="142"/>
      <c r="R145" s="16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row>
    <row r="146" ht="14.25" customHeight="1">
      <c r="A146" s="114"/>
      <c r="B146" s="158"/>
      <c r="C146" s="114"/>
      <c r="D146" s="114"/>
      <c r="E146" s="114"/>
      <c r="F146" s="114"/>
      <c r="G146" s="114"/>
      <c r="H146" s="114"/>
      <c r="I146" s="114"/>
      <c r="J146" s="114"/>
      <c r="K146" s="114"/>
      <c r="L146" s="159"/>
      <c r="M146" s="160"/>
      <c r="N146" s="161"/>
      <c r="O146" s="162"/>
      <c r="P146" s="163"/>
      <c r="Q146" s="142"/>
      <c r="R146" s="16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row>
    <row r="147" ht="14.25" customHeight="1">
      <c r="A147" s="114"/>
      <c r="B147" s="158"/>
      <c r="C147" s="114"/>
      <c r="D147" s="114"/>
      <c r="E147" s="114"/>
      <c r="F147" s="114"/>
      <c r="G147" s="114"/>
      <c r="H147" s="114"/>
      <c r="I147" s="114"/>
      <c r="J147" s="114"/>
      <c r="K147" s="114"/>
      <c r="L147" s="159"/>
      <c r="M147" s="160"/>
      <c r="N147" s="161"/>
      <c r="O147" s="162"/>
      <c r="P147" s="163"/>
      <c r="Q147" s="142"/>
      <c r="R147" s="16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row>
    <row r="148" ht="14.25" customHeight="1">
      <c r="A148" s="114"/>
      <c r="B148" s="158"/>
      <c r="C148" s="114"/>
      <c r="D148" s="114"/>
      <c r="E148" s="114"/>
      <c r="F148" s="114"/>
      <c r="G148" s="114"/>
      <c r="H148" s="114"/>
      <c r="I148" s="114"/>
      <c r="J148" s="114"/>
      <c r="K148" s="114"/>
      <c r="L148" s="159"/>
      <c r="M148" s="160"/>
      <c r="N148" s="161"/>
      <c r="O148" s="162"/>
      <c r="P148" s="163"/>
      <c r="Q148" s="142"/>
      <c r="R148" s="16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row>
    <row r="149" ht="14.25" customHeight="1">
      <c r="A149" s="114"/>
      <c r="B149" s="158"/>
      <c r="C149" s="114"/>
      <c r="D149" s="114"/>
      <c r="E149" s="114"/>
      <c r="F149" s="114"/>
      <c r="G149" s="114"/>
      <c r="H149" s="114"/>
      <c r="I149" s="114"/>
      <c r="J149" s="114"/>
      <c r="K149" s="114"/>
      <c r="L149" s="159"/>
      <c r="M149" s="160"/>
      <c r="N149" s="161"/>
      <c r="O149" s="162"/>
      <c r="P149" s="163"/>
      <c r="Q149" s="142"/>
      <c r="R149" s="16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row>
    <row r="150" ht="14.25" customHeight="1">
      <c r="A150" s="114"/>
      <c r="B150" s="158"/>
      <c r="C150" s="114"/>
      <c r="D150" s="114"/>
      <c r="E150" s="114"/>
      <c r="F150" s="114"/>
      <c r="G150" s="114"/>
      <c r="H150" s="114"/>
      <c r="I150" s="114"/>
      <c r="J150" s="114"/>
      <c r="K150" s="114"/>
      <c r="L150" s="159"/>
      <c r="M150" s="160"/>
      <c r="N150" s="161"/>
      <c r="O150" s="162"/>
      <c r="P150" s="163"/>
      <c r="Q150" s="142"/>
      <c r="R150" s="16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row>
    <row r="151" ht="14.25" customHeight="1">
      <c r="A151" s="114"/>
      <c r="B151" s="158"/>
      <c r="C151" s="114"/>
      <c r="D151" s="114"/>
      <c r="E151" s="114"/>
      <c r="F151" s="114"/>
      <c r="G151" s="114"/>
      <c r="H151" s="114"/>
      <c r="I151" s="114"/>
      <c r="J151" s="114"/>
      <c r="K151" s="114"/>
      <c r="L151" s="159"/>
      <c r="M151" s="160"/>
      <c r="N151" s="161"/>
      <c r="O151" s="162"/>
      <c r="P151" s="163"/>
      <c r="Q151" s="142"/>
      <c r="R151" s="16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row>
    <row r="152" ht="14.25" customHeight="1">
      <c r="A152" s="114"/>
      <c r="B152" s="158"/>
      <c r="C152" s="114"/>
      <c r="D152" s="114"/>
      <c r="E152" s="114"/>
      <c r="F152" s="114"/>
      <c r="G152" s="114"/>
      <c r="H152" s="114"/>
      <c r="I152" s="114"/>
      <c r="J152" s="114"/>
      <c r="K152" s="114"/>
      <c r="L152" s="159"/>
      <c r="M152" s="160"/>
      <c r="N152" s="161"/>
      <c r="O152" s="162"/>
      <c r="P152" s="163"/>
      <c r="Q152" s="142"/>
      <c r="R152" s="16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row>
    <row r="153" ht="14.25" customHeight="1">
      <c r="A153" s="114"/>
      <c r="B153" s="158"/>
      <c r="C153" s="114"/>
      <c r="D153" s="114"/>
      <c r="E153" s="114"/>
      <c r="F153" s="114"/>
      <c r="G153" s="114"/>
      <c r="H153" s="114"/>
      <c r="I153" s="114"/>
      <c r="J153" s="114"/>
      <c r="K153" s="114"/>
      <c r="L153" s="159"/>
      <c r="M153" s="160"/>
      <c r="N153" s="161"/>
      <c r="O153" s="162"/>
      <c r="P153" s="163"/>
      <c r="Q153" s="142"/>
      <c r="R153" s="16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row>
    <row r="154" ht="14.25" customHeight="1">
      <c r="A154" s="114"/>
      <c r="B154" s="158"/>
      <c r="C154" s="114"/>
      <c r="D154" s="114"/>
      <c r="E154" s="114"/>
      <c r="F154" s="114"/>
      <c r="G154" s="114"/>
      <c r="H154" s="114"/>
      <c r="I154" s="114"/>
      <c r="J154" s="114"/>
      <c r="K154" s="114"/>
      <c r="L154" s="159"/>
      <c r="M154" s="160"/>
      <c r="N154" s="161"/>
      <c r="O154" s="162"/>
      <c r="P154" s="163"/>
      <c r="Q154" s="142"/>
      <c r="R154" s="16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row>
    <row r="155" ht="14.25" customHeight="1">
      <c r="A155" s="114"/>
      <c r="B155" s="158"/>
      <c r="C155" s="114"/>
      <c r="D155" s="114"/>
      <c r="E155" s="114"/>
      <c r="F155" s="114"/>
      <c r="G155" s="114"/>
      <c r="H155" s="114"/>
      <c r="I155" s="114"/>
      <c r="J155" s="114"/>
      <c r="K155" s="114"/>
      <c r="L155" s="159"/>
      <c r="M155" s="160"/>
      <c r="N155" s="161"/>
      <c r="O155" s="162"/>
      <c r="P155" s="163"/>
      <c r="Q155" s="142"/>
      <c r="R155" s="16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row>
    <row r="156" ht="14.25" customHeight="1">
      <c r="A156" s="114"/>
      <c r="B156" s="158"/>
      <c r="C156" s="114"/>
      <c r="D156" s="114"/>
      <c r="E156" s="114"/>
      <c r="F156" s="114"/>
      <c r="G156" s="114"/>
      <c r="H156" s="114"/>
      <c r="I156" s="114"/>
      <c r="J156" s="114"/>
      <c r="K156" s="114"/>
      <c r="L156" s="159"/>
      <c r="M156" s="160"/>
      <c r="N156" s="161"/>
      <c r="O156" s="162"/>
      <c r="P156" s="163"/>
      <c r="Q156" s="142"/>
      <c r="R156" s="16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row>
    <row r="157" ht="14.25" customHeight="1">
      <c r="A157" s="114"/>
      <c r="B157" s="158"/>
      <c r="C157" s="114"/>
      <c r="D157" s="114"/>
      <c r="E157" s="114"/>
      <c r="F157" s="114"/>
      <c r="G157" s="114"/>
      <c r="H157" s="114"/>
      <c r="I157" s="114"/>
      <c r="J157" s="114"/>
      <c r="K157" s="114"/>
      <c r="L157" s="159"/>
      <c r="M157" s="160"/>
      <c r="N157" s="161"/>
      <c r="O157" s="162"/>
      <c r="P157" s="163"/>
      <c r="Q157" s="142"/>
      <c r="R157" s="16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row>
    <row r="158" ht="14.25" customHeight="1">
      <c r="A158" s="114"/>
      <c r="B158" s="158"/>
      <c r="C158" s="114"/>
      <c r="D158" s="114"/>
      <c r="E158" s="114"/>
      <c r="F158" s="114"/>
      <c r="G158" s="114"/>
      <c r="H158" s="114"/>
      <c r="I158" s="114"/>
      <c r="J158" s="114"/>
      <c r="K158" s="114"/>
      <c r="L158" s="159"/>
      <c r="M158" s="160"/>
      <c r="N158" s="161"/>
      <c r="O158" s="162"/>
      <c r="P158" s="163"/>
      <c r="Q158" s="142"/>
      <c r="R158" s="16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row>
    <row r="159" ht="14.25" customHeight="1">
      <c r="A159" s="114"/>
      <c r="B159" s="158"/>
      <c r="C159" s="114"/>
      <c r="D159" s="114"/>
      <c r="E159" s="114"/>
      <c r="F159" s="114"/>
      <c r="G159" s="114"/>
      <c r="H159" s="114"/>
      <c r="I159" s="114"/>
      <c r="J159" s="114"/>
      <c r="K159" s="114"/>
      <c r="L159" s="159"/>
      <c r="M159" s="160"/>
      <c r="N159" s="161"/>
      <c r="O159" s="162"/>
      <c r="P159" s="163"/>
      <c r="Q159" s="142"/>
      <c r="R159" s="16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row>
    <row r="160" ht="14.25" customHeight="1">
      <c r="A160" s="114"/>
      <c r="B160" s="158"/>
      <c r="C160" s="114"/>
      <c r="D160" s="114"/>
      <c r="E160" s="114"/>
      <c r="F160" s="114"/>
      <c r="G160" s="114"/>
      <c r="H160" s="114"/>
      <c r="I160" s="114"/>
      <c r="J160" s="114"/>
      <c r="K160" s="114"/>
      <c r="L160" s="159"/>
      <c r="M160" s="160"/>
      <c r="N160" s="161"/>
      <c r="O160" s="162"/>
      <c r="P160" s="163"/>
      <c r="Q160" s="142"/>
      <c r="R160" s="16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row>
    <row r="161" ht="14.25" customHeight="1">
      <c r="A161" s="114"/>
      <c r="B161" s="158"/>
      <c r="C161" s="114"/>
      <c r="D161" s="114"/>
      <c r="E161" s="114"/>
      <c r="F161" s="114"/>
      <c r="G161" s="114"/>
      <c r="H161" s="114"/>
      <c r="I161" s="114"/>
      <c r="J161" s="114"/>
      <c r="K161" s="114"/>
      <c r="L161" s="159"/>
      <c r="M161" s="160"/>
      <c r="N161" s="161"/>
      <c r="O161" s="162"/>
      <c r="P161" s="163"/>
      <c r="Q161" s="142"/>
      <c r="R161" s="16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row>
    <row r="162" ht="14.25" customHeight="1">
      <c r="A162" s="114"/>
      <c r="B162" s="158"/>
      <c r="C162" s="114"/>
      <c r="D162" s="114"/>
      <c r="E162" s="114"/>
      <c r="F162" s="114"/>
      <c r="G162" s="114"/>
      <c r="H162" s="114"/>
      <c r="I162" s="114"/>
      <c r="J162" s="114"/>
      <c r="K162" s="114"/>
      <c r="L162" s="159"/>
      <c r="M162" s="160"/>
      <c r="N162" s="161"/>
      <c r="O162" s="162"/>
      <c r="P162" s="163"/>
      <c r="Q162" s="142"/>
      <c r="R162" s="16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row>
    <row r="163" ht="14.25" customHeight="1">
      <c r="A163" s="114"/>
      <c r="B163" s="158"/>
      <c r="C163" s="114"/>
      <c r="D163" s="114"/>
      <c r="E163" s="114"/>
      <c r="F163" s="114"/>
      <c r="G163" s="114"/>
      <c r="H163" s="114"/>
      <c r="I163" s="114"/>
      <c r="J163" s="114"/>
      <c r="K163" s="114"/>
      <c r="L163" s="159"/>
      <c r="M163" s="160"/>
      <c r="N163" s="161"/>
      <c r="O163" s="162"/>
      <c r="P163" s="163"/>
      <c r="Q163" s="142"/>
      <c r="R163" s="16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row>
    <row r="164" ht="14.25" customHeight="1">
      <c r="A164" s="114"/>
      <c r="B164" s="158"/>
      <c r="C164" s="114"/>
      <c r="D164" s="114"/>
      <c r="E164" s="114"/>
      <c r="F164" s="114"/>
      <c r="G164" s="114"/>
      <c r="H164" s="114"/>
      <c r="I164" s="114"/>
      <c r="J164" s="114"/>
      <c r="K164" s="114"/>
      <c r="L164" s="159"/>
      <c r="M164" s="160"/>
      <c r="N164" s="161"/>
      <c r="O164" s="162"/>
      <c r="P164" s="163"/>
      <c r="Q164" s="142"/>
      <c r="R164" s="16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row>
    <row r="165" ht="14.25" customHeight="1">
      <c r="A165" s="114"/>
      <c r="B165" s="158"/>
      <c r="C165" s="114"/>
      <c r="D165" s="114"/>
      <c r="E165" s="114"/>
      <c r="F165" s="114"/>
      <c r="G165" s="114"/>
      <c r="H165" s="114"/>
      <c r="I165" s="114"/>
      <c r="J165" s="114"/>
      <c r="K165" s="114"/>
      <c r="L165" s="159"/>
      <c r="M165" s="160"/>
      <c r="N165" s="161"/>
      <c r="O165" s="162"/>
      <c r="P165" s="163"/>
      <c r="Q165" s="142"/>
      <c r="R165" s="16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row>
    <row r="166" ht="14.25" customHeight="1">
      <c r="A166" s="114"/>
      <c r="B166" s="158"/>
      <c r="C166" s="114"/>
      <c r="D166" s="114"/>
      <c r="E166" s="114"/>
      <c r="F166" s="114"/>
      <c r="G166" s="114"/>
      <c r="H166" s="114"/>
      <c r="I166" s="114"/>
      <c r="J166" s="114"/>
      <c r="K166" s="114"/>
      <c r="L166" s="159"/>
      <c r="M166" s="160"/>
      <c r="N166" s="161"/>
      <c r="O166" s="162"/>
      <c r="P166" s="163"/>
      <c r="Q166" s="142"/>
      <c r="R166" s="16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row>
    <row r="167" ht="14.25" customHeight="1">
      <c r="A167" s="114"/>
      <c r="B167" s="158"/>
      <c r="C167" s="114"/>
      <c r="D167" s="114"/>
      <c r="E167" s="114"/>
      <c r="F167" s="114"/>
      <c r="G167" s="114"/>
      <c r="H167" s="114"/>
      <c r="I167" s="114"/>
      <c r="J167" s="114"/>
      <c r="K167" s="114"/>
      <c r="L167" s="159"/>
      <c r="M167" s="160"/>
      <c r="N167" s="161"/>
      <c r="O167" s="162"/>
      <c r="P167" s="163"/>
      <c r="Q167" s="142"/>
      <c r="R167" s="16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row>
    <row r="168" ht="14.25" customHeight="1">
      <c r="A168" s="114"/>
      <c r="B168" s="158"/>
      <c r="C168" s="114"/>
      <c r="D168" s="114"/>
      <c r="E168" s="114"/>
      <c r="F168" s="114"/>
      <c r="G168" s="114"/>
      <c r="H168" s="114"/>
      <c r="I168" s="114"/>
      <c r="J168" s="114"/>
      <c r="K168" s="114"/>
      <c r="L168" s="159"/>
      <c r="M168" s="160"/>
      <c r="N168" s="161"/>
      <c r="O168" s="162"/>
      <c r="P168" s="163"/>
      <c r="Q168" s="142"/>
      <c r="R168" s="16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row>
    <row r="169" ht="14.25" customHeight="1">
      <c r="A169" s="114"/>
      <c r="B169" s="158"/>
      <c r="C169" s="114"/>
      <c r="D169" s="114"/>
      <c r="E169" s="114"/>
      <c r="F169" s="114"/>
      <c r="G169" s="114"/>
      <c r="H169" s="114"/>
      <c r="I169" s="114"/>
      <c r="J169" s="114"/>
      <c r="K169" s="114"/>
      <c r="L169" s="159"/>
      <c r="M169" s="160"/>
      <c r="N169" s="161"/>
      <c r="O169" s="162"/>
      <c r="P169" s="163"/>
      <c r="Q169" s="142"/>
      <c r="R169" s="16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row>
    <row r="170" ht="14.25" customHeight="1">
      <c r="A170" s="114"/>
      <c r="B170" s="158"/>
      <c r="C170" s="114"/>
      <c r="D170" s="114"/>
      <c r="E170" s="114"/>
      <c r="F170" s="114"/>
      <c r="G170" s="114"/>
      <c r="H170" s="114"/>
      <c r="I170" s="114"/>
      <c r="J170" s="114"/>
      <c r="K170" s="114"/>
      <c r="L170" s="159"/>
      <c r="M170" s="160"/>
      <c r="N170" s="161"/>
      <c r="O170" s="162"/>
      <c r="P170" s="163"/>
      <c r="Q170" s="142"/>
      <c r="R170" s="16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row>
    <row r="171" ht="14.25" customHeight="1">
      <c r="A171" s="114"/>
      <c r="B171" s="158"/>
      <c r="C171" s="114"/>
      <c r="D171" s="114"/>
      <c r="E171" s="114"/>
      <c r="F171" s="114"/>
      <c r="G171" s="114"/>
      <c r="H171" s="114"/>
      <c r="I171" s="114"/>
      <c r="J171" s="114"/>
      <c r="K171" s="114"/>
      <c r="L171" s="159"/>
      <c r="M171" s="160"/>
      <c r="N171" s="161"/>
      <c r="O171" s="162"/>
      <c r="P171" s="163"/>
      <c r="Q171" s="142"/>
      <c r="R171" s="16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row>
    <row r="172" ht="14.25" customHeight="1">
      <c r="A172" s="114"/>
      <c r="B172" s="158"/>
      <c r="C172" s="114"/>
      <c r="D172" s="114"/>
      <c r="E172" s="114"/>
      <c r="F172" s="114"/>
      <c r="G172" s="114"/>
      <c r="H172" s="114"/>
      <c r="I172" s="114"/>
      <c r="J172" s="114"/>
      <c r="K172" s="114"/>
      <c r="L172" s="159"/>
      <c r="M172" s="160"/>
      <c r="N172" s="161"/>
      <c r="O172" s="162"/>
      <c r="P172" s="163"/>
      <c r="Q172" s="142"/>
      <c r="R172" s="16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row>
    <row r="173" ht="14.25" customHeight="1">
      <c r="A173" s="114"/>
      <c r="B173" s="158"/>
      <c r="C173" s="114"/>
      <c r="D173" s="114"/>
      <c r="E173" s="114"/>
      <c r="F173" s="114"/>
      <c r="G173" s="114"/>
      <c r="H173" s="114"/>
      <c r="I173" s="114"/>
      <c r="J173" s="114"/>
      <c r="K173" s="114"/>
      <c r="L173" s="159"/>
      <c r="M173" s="160"/>
      <c r="N173" s="161"/>
      <c r="O173" s="162"/>
      <c r="P173" s="163"/>
      <c r="Q173" s="142"/>
      <c r="R173" s="16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row>
    <row r="174" ht="14.25" customHeight="1">
      <c r="A174" s="114"/>
      <c r="B174" s="158"/>
      <c r="C174" s="114"/>
      <c r="D174" s="114"/>
      <c r="E174" s="114"/>
      <c r="F174" s="114"/>
      <c r="G174" s="114"/>
      <c r="H174" s="114"/>
      <c r="I174" s="114"/>
      <c r="J174" s="114"/>
      <c r="K174" s="114"/>
      <c r="L174" s="159"/>
      <c r="M174" s="160"/>
      <c r="N174" s="161"/>
      <c r="O174" s="162"/>
      <c r="P174" s="163"/>
      <c r="Q174" s="142"/>
      <c r="R174" s="16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row>
    <row r="175" ht="14.25" customHeight="1">
      <c r="A175" s="114"/>
      <c r="B175" s="158"/>
      <c r="C175" s="114"/>
      <c r="D175" s="114"/>
      <c r="E175" s="114"/>
      <c r="F175" s="114"/>
      <c r="G175" s="114"/>
      <c r="H175" s="114"/>
      <c r="I175" s="114"/>
      <c r="J175" s="114"/>
      <c r="K175" s="114"/>
      <c r="L175" s="159"/>
      <c r="M175" s="160"/>
      <c r="N175" s="161"/>
      <c r="O175" s="162"/>
      <c r="P175" s="163"/>
      <c r="Q175" s="142"/>
      <c r="R175" s="16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row>
    <row r="176" ht="14.25" customHeight="1">
      <c r="A176" s="114"/>
      <c r="B176" s="158"/>
      <c r="C176" s="114"/>
      <c r="D176" s="114"/>
      <c r="E176" s="114"/>
      <c r="F176" s="114"/>
      <c r="G176" s="114"/>
      <c r="H176" s="114"/>
      <c r="I176" s="114"/>
      <c r="J176" s="114"/>
      <c r="K176" s="114"/>
      <c r="L176" s="159"/>
      <c r="M176" s="160"/>
      <c r="N176" s="161"/>
      <c r="O176" s="162"/>
      <c r="P176" s="163"/>
      <c r="Q176" s="142"/>
      <c r="R176" s="16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row>
    <row r="177" ht="14.25" customHeight="1">
      <c r="A177" s="114"/>
      <c r="B177" s="158"/>
      <c r="C177" s="114"/>
      <c r="D177" s="114"/>
      <c r="E177" s="114"/>
      <c r="F177" s="114"/>
      <c r="G177" s="114"/>
      <c r="H177" s="114"/>
      <c r="I177" s="114"/>
      <c r="J177" s="114"/>
      <c r="K177" s="114"/>
      <c r="L177" s="159"/>
      <c r="M177" s="160"/>
      <c r="N177" s="161"/>
      <c r="O177" s="162"/>
      <c r="P177" s="163"/>
      <c r="Q177" s="142"/>
      <c r="R177" s="16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row>
    <row r="178" ht="14.25" customHeight="1">
      <c r="A178" s="114"/>
      <c r="B178" s="158"/>
      <c r="C178" s="114"/>
      <c r="D178" s="114"/>
      <c r="E178" s="114"/>
      <c r="F178" s="114"/>
      <c r="G178" s="114"/>
      <c r="H178" s="114"/>
      <c r="I178" s="114"/>
      <c r="J178" s="114"/>
      <c r="K178" s="114"/>
      <c r="L178" s="159"/>
      <c r="M178" s="160"/>
      <c r="N178" s="161"/>
      <c r="O178" s="162"/>
      <c r="P178" s="163"/>
      <c r="Q178" s="142"/>
      <c r="R178" s="16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row>
    <row r="179" ht="14.25" customHeight="1">
      <c r="A179" s="114"/>
      <c r="B179" s="158"/>
      <c r="C179" s="114"/>
      <c r="D179" s="114"/>
      <c r="E179" s="114"/>
      <c r="F179" s="114"/>
      <c r="G179" s="114"/>
      <c r="H179" s="114"/>
      <c r="I179" s="114"/>
      <c r="J179" s="114"/>
      <c r="K179" s="114"/>
      <c r="L179" s="159"/>
      <c r="M179" s="160"/>
      <c r="N179" s="161"/>
      <c r="O179" s="162"/>
      <c r="P179" s="163"/>
      <c r="Q179" s="142"/>
      <c r="R179" s="16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row>
    <row r="180" ht="14.25" customHeight="1">
      <c r="A180" s="114"/>
      <c r="B180" s="158"/>
      <c r="C180" s="114"/>
      <c r="D180" s="114"/>
      <c r="E180" s="114"/>
      <c r="F180" s="114"/>
      <c r="G180" s="114"/>
      <c r="H180" s="114"/>
      <c r="I180" s="114"/>
      <c r="J180" s="114"/>
      <c r="K180" s="114"/>
      <c r="L180" s="159"/>
      <c r="M180" s="160"/>
      <c r="N180" s="161"/>
      <c r="O180" s="162"/>
      <c r="P180" s="163"/>
      <c r="Q180" s="142"/>
      <c r="R180" s="16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row>
    <row r="181" ht="14.25" customHeight="1">
      <c r="A181" s="114"/>
      <c r="B181" s="158"/>
      <c r="C181" s="114"/>
      <c r="D181" s="114"/>
      <c r="E181" s="114"/>
      <c r="F181" s="114"/>
      <c r="G181" s="114"/>
      <c r="H181" s="114"/>
      <c r="I181" s="114"/>
      <c r="J181" s="114"/>
      <c r="K181" s="114"/>
      <c r="L181" s="159"/>
      <c r="M181" s="160"/>
      <c r="N181" s="161"/>
      <c r="O181" s="162"/>
      <c r="P181" s="163"/>
      <c r="Q181" s="142"/>
      <c r="R181" s="16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row>
    <row r="182" ht="14.25" customHeight="1">
      <c r="A182" s="114"/>
      <c r="B182" s="158"/>
      <c r="C182" s="114"/>
      <c r="D182" s="114"/>
      <c r="E182" s="114"/>
      <c r="F182" s="114"/>
      <c r="G182" s="114"/>
      <c r="H182" s="114"/>
      <c r="I182" s="114"/>
      <c r="J182" s="114"/>
      <c r="K182" s="114"/>
      <c r="L182" s="159"/>
      <c r="M182" s="160"/>
      <c r="N182" s="161"/>
      <c r="O182" s="162"/>
      <c r="P182" s="163"/>
      <c r="Q182" s="142"/>
      <c r="R182" s="16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row>
    <row r="183" ht="14.25" customHeight="1">
      <c r="A183" s="114"/>
      <c r="B183" s="158"/>
      <c r="C183" s="114"/>
      <c r="D183" s="114"/>
      <c r="E183" s="114"/>
      <c r="F183" s="114"/>
      <c r="G183" s="114"/>
      <c r="H183" s="114"/>
      <c r="I183" s="114"/>
      <c r="J183" s="114"/>
      <c r="K183" s="114"/>
      <c r="L183" s="159"/>
      <c r="M183" s="160"/>
      <c r="N183" s="161"/>
      <c r="O183" s="162"/>
      <c r="P183" s="163"/>
      <c r="Q183" s="142"/>
      <c r="R183" s="16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row>
    <row r="184" ht="14.25" customHeight="1">
      <c r="A184" s="114"/>
      <c r="B184" s="158"/>
      <c r="C184" s="114"/>
      <c r="D184" s="114"/>
      <c r="E184" s="114"/>
      <c r="F184" s="114"/>
      <c r="G184" s="114"/>
      <c r="H184" s="114"/>
      <c r="I184" s="114"/>
      <c r="J184" s="114"/>
      <c r="K184" s="114"/>
      <c r="L184" s="159"/>
      <c r="M184" s="160"/>
      <c r="N184" s="161"/>
      <c r="O184" s="162"/>
      <c r="P184" s="163"/>
      <c r="Q184" s="142"/>
      <c r="R184" s="16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row>
    <row r="185" ht="14.25" customHeight="1">
      <c r="A185" s="114"/>
      <c r="B185" s="158"/>
      <c r="C185" s="114"/>
      <c r="D185" s="114"/>
      <c r="E185" s="114"/>
      <c r="F185" s="114"/>
      <c r="G185" s="114"/>
      <c r="H185" s="114"/>
      <c r="I185" s="114"/>
      <c r="J185" s="114"/>
      <c r="K185" s="114"/>
      <c r="L185" s="159"/>
      <c r="M185" s="160"/>
      <c r="N185" s="161"/>
      <c r="O185" s="162"/>
      <c r="P185" s="163"/>
      <c r="Q185" s="142"/>
      <c r="R185" s="16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row>
    <row r="186" ht="14.25" customHeight="1">
      <c r="A186" s="114"/>
      <c r="B186" s="158"/>
      <c r="C186" s="114"/>
      <c r="D186" s="114"/>
      <c r="E186" s="114"/>
      <c r="F186" s="114"/>
      <c r="G186" s="114"/>
      <c r="H186" s="114"/>
      <c r="I186" s="114"/>
      <c r="J186" s="114"/>
      <c r="K186" s="114"/>
      <c r="L186" s="159"/>
      <c r="M186" s="160"/>
      <c r="N186" s="161"/>
      <c r="O186" s="162"/>
      <c r="P186" s="163"/>
      <c r="Q186" s="142"/>
      <c r="R186" s="16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row>
    <row r="187" ht="14.25" customHeight="1">
      <c r="A187" s="114"/>
      <c r="B187" s="158"/>
      <c r="C187" s="114"/>
      <c r="D187" s="114"/>
      <c r="E187" s="114"/>
      <c r="F187" s="114"/>
      <c r="G187" s="114"/>
      <c r="H187" s="114"/>
      <c r="I187" s="114"/>
      <c r="J187" s="114"/>
      <c r="K187" s="114"/>
      <c r="L187" s="159"/>
      <c r="M187" s="160"/>
      <c r="N187" s="161"/>
      <c r="O187" s="162"/>
      <c r="P187" s="163"/>
      <c r="Q187" s="142"/>
      <c r="R187" s="16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row>
    <row r="188" ht="14.25" customHeight="1">
      <c r="A188" s="114"/>
      <c r="B188" s="158"/>
      <c r="C188" s="114"/>
      <c r="D188" s="114"/>
      <c r="E188" s="114"/>
      <c r="F188" s="114"/>
      <c r="G188" s="114"/>
      <c r="H188" s="114"/>
      <c r="I188" s="114"/>
      <c r="J188" s="114"/>
      <c r="K188" s="114"/>
      <c r="L188" s="159"/>
      <c r="M188" s="160"/>
      <c r="N188" s="161"/>
      <c r="O188" s="162"/>
      <c r="P188" s="163"/>
      <c r="Q188" s="142"/>
      <c r="R188" s="16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row>
    <row r="189" ht="14.25" customHeight="1">
      <c r="A189" s="114"/>
      <c r="B189" s="158"/>
      <c r="C189" s="114"/>
      <c r="D189" s="114"/>
      <c r="E189" s="114"/>
      <c r="F189" s="114"/>
      <c r="G189" s="114"/>
      <c r="H189" s="114"/>
      <c r="I189" s="114"/>
      <c r="J189" s="114"/>
      <c r="K189" s="114"/>
      <c r="L189" s="159"/>
      <c r="M189" s="160"/>
      <c r="N189" s="161"/>
      <c r="O189" s="162"/>
      <c r="P189" s="163"/>
      <c r="Q189" s="142"/>
      <c r="R189" s="16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row>
    <row r="190" ht="14.25" customHeight="1">
      <c r="A190" s="114"/>
      <c r="B190" s="158"/>
      <c r="C190" s="114"/>
      <c r="D190" s="114"/>
      <c r="E190" s="114"/>
      <c r="F190" s="114"/>
      <c r="G190" s="114"/>
      <c r="H190" s="114"/>
      <c r="I190" s="114"/>
      <c r="J190" s="114"/>
      <c r="K190" s="114"/>
      <c r="L190" s="159"/>
      <c r="M190" s="160"/>
      <c r="N190" s="161"/>
      <c r="O190" s="162"/>
      <c r="P190" s="163"/>
      <c r="Q190" s="142"/>
      <c r="R190" s="16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row>
    <row r="191" ht="14.25" customHeight="1">
      <c r="A191" s="114"/>
      <c r="B191" s="158"/>
      <c r="C191" s="114"/>
      <c r="D191" s="114"/>
      <c r="E191" s="114"/>
      <c r="F191" s="114"/>
      <c r="G191" s="114"/>
      <c r="H191" s="114"/>
      <c r="I191" s="114"/>
      <c r="J191" s="114"/>
      <c r="K191" s="114"/>
      <c r="L191" s="159"/>
      <c r="M191" s="160"/>
      <c r="N191" s="161"/>
      <c r="O191" s="162"/>
      <c r="P191" s="163"/>
      <c r="Q191" s="142"/>
      <c r="R191" s="16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row>
    <row r="192" ht="14.25" customHeight="1">
      <c r="A192" s="114"/>
      <c r="B192" s="158"/>
      <c r="C192" s="114"/>
      <c r="D192" s="114"/>
      <c r="E192" s="114"/>
      <c r="F192" s="114"/>
      <c r="G192" s="114"/>
      <c r="H192" s="114"/>
      <c r="I192" s="114"/>
      <c r="J192" s="114"/>
      <c r="K192" s="114"/>
      <c r="L192" s="159"/>
      <c r="M192" s="160"/>
      <c r="N192" s="161"/>
      <c r="O192" s="162"/>
      <c r="P192" s="163"/>
      <c r="Q192" s="142"/>
      <c r="R192" s="16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row>
    <row r="193" ht="14.25" customHeight="1">
      <c r="A193" s="114"/>
      <c r="B193" s="158"/>
      <c r="C193" s="114"/>
      <c r="D193" s="114"/>
      <c r="E193" s="114"/>
      <c r="F193" s="114"/>
      <c r="G193" s="114"/>
      <c r="H193" s="114"/>
      <c r="I193" s="114"/>
      <c r="J193" s="114"/>
      <c r="K193" s="114"/>
      <c r="L193" s="159"/>
      <c r="M193" s="160"/>
      <c r="N193" s="161"/>
      <c r="O193" s="162"/>
      <c r="P193" s="163"/>
      <c r="Q193" s="142"/>
      <c r="R193" s="16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row>
    <row r="194" ht="14.25" customHeight="1">
      <c r="A194" s="114"/>
      <c r="B194" s="158"/>
      <c r="C194" s="114"/>
      <c r="D194" s="114"/>
      <c r="E194" s="114"/>
      <c r="F194" s="114"/>
      <c r="G194" s="114"/>
      <c r="H194" s="114"/>
      <c r="I194" s="114"/>
      <c r="J194" s="114"/>
      <c r="K194" s="114"/>
      <c r="L194" s="159"/>
      <c r="M194" s="160"/>
      <c r="N194" s="161"/>
      <c r="O194" s="162"/>
      <c r="P194" s="163"/>
      <c r="Q194" s="142"/>
      <c r="R194" s="16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row>
    <row r="195" ht="14.25" customHeight="1">
      <c r="A195" s="114"/>
      <c r="B195" s="158"/>
      <c r="C195" s="114"/>
      <c r="D195" s="114"/>
      <c r="E195" s="114"/>
      <c r="F195" s="114"/>
      <c r="G195" s="114"/>
      <c r="H195" s="114"/>
      <c r="I195" s="114"/>
      <c r="J195" s="114"/>
      <c r="K195" s="114"/>
      <c r="L195" s="159"/>
      <c r="M195" s="160"/>
      <c r="N195" s="161"/>
      <c r="O195" s="162"/>
      <c r="P195" s="163"/>
      <c r="Q195" s="142"/>
      <c r="R195" s="16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row>
    <row r="196" ht="14.25" customHeight="1">
      <c r="A196" s="114"/>
      <c r="B196" s="158"/>
      <c r="C196" s="114"/>
      <c r="D196" s="114"/>
      <c r="E196" s="114"/>
      <c r="F196" s="114"/>
      <c r="G196" s="114"/>
      <c r="H196" s="114"/>
      <c r="I196" s="114"/>
      <c r="J196" s="114"/>
      <c r="K196" s="114"/>
      <c r="L196" s="159"/>
      <c r="M196" s="160"/>
      <c r="N196" s="161"/>
      <c r="O196" s="162"/>
      <c r="P196" s="163"/>
      <c r="Q196" s="142"/>
      <c r="R196" s="16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row>
    <row r="197" ht="14.25" customHeight="1">
      <c r="A197" s="114"/>
      <c r="B197" s="158"/>
      <c r="C197" s="114"/>
      <c r="D197" s="114"/>
      <c r="E197" s="114"/>
      <c r="F197" s="114"/>
      <c r="G197" s="114"/>
      <c r="H197" s="114"/>
      <c r="I197" s="114"/>
      <c r="J197" s="114"/>
      <c r="K197" s="114"/>
      <c r="L197" s="159"/>
      <c r="M197" s="160"/>
      <c r="N197" s="161"/>
      <c r="O197" s="162"/>
      <c r="P197" s="163"/>
      <c r="Q197" s="142"/>
      <c r="R197" s="16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row>
    <row r="198" ht="14.25" customHeight="1">
      <c r="A198" s="114"/>
      <c r="B198" s="158"/>
      <c r="C198" s="114"/>
      <c r="D198" s="114"/>
      <c r="E198" s="114"/>
      <c r="F198" s="114"/>
      <c r="G198" s="114"/>
      <c r="H198" s="114"/>
      <c r="I198" s="114"/>
      <c r="J198" s="114"/>
      <c r="K198" s="114"/>
      <c r="L198" s="159"/>
      <c r="M198" s="160"/>
      <c r="N198" s="161"/>
      <c r="O198" s="162"/>
      <c r="P198" s="163"/>
      <c r="Q198" s="142"/>
      <c r="R198" s="16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row>
    <row r="199" ht="14.25" customHeight="1">
      <c r="A199" s="114"/>
      <c r="B199" s="158"/>
      <c r="C199" s="114"/>
      <c r="D199" s="114"/>
      <c r="E199" s="114"/>
      <c r="F199" s="114"/>
      <c r="G199" s="114"/>
      <c r="H199" s="114"/>
      <c r="I199" s="114"/>
      <c r="J199" s="114"/>
      <c r="K199" s="114"/>
      <c r="L199" s="159"/>
      <c r="M199" s="160"/>
      <c r="N199" s="161"/>
      <c r="O199" s="162"/>
      <c r="P199" s="163"/>
      <c r="Q199" s="142"/>
      <c r="R199" s="16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row>
    <row r="200" ht="14.25" customHeight="1">
      <c r="A200" s="114"/>
      <c r="B200" s="158"/>
      <c r="C200" s="114"/>
      <c r="D200" s="114"/>
      <c r="E200" s="114"/>
      <c r="F200" s="114"/>
      <c r="G200" s="114"/>
      <c r="H200" s="114"/>
      <c r="I200" s="114"/>
      <c r="J200" s="114"/>
      <c r="K200" s="114"/>
      <c r="L200" s="159"/>
      <c r="M200" s="160"/>
      <c r="N200" s="161"/>
      <c r="O200" s="162"/>
      <c r="P200" s="163"/>
      <c r="Q200" s="142"/>
      <c r="R200" s="16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row>
    <row r="201" ht="14.25" customHeight="1">
      <c r="A201" s="114"/>
      <c r="B201" s="158"/>
      <c r="C201" s="114"/>
      <c r="D201" s="114"/>
      <c r="E201" s="114"/>
      <c r="F201" s="114"/>
      <c r="G201" s="114"/>
      <c r="H201" s="114"/>
      <c r="I201" s="114"/>
      <c r="J201" s="114"/>
      <c r="K201" s="114"/>
      <c r="L201" s="159"/>
      <c r="M201" s="160"/>
      <c r="N201" s="161"/>
      <c r="O201" s="162"/>
      <c r="P201" s="163"/>
      <c r="Q201" s="142"/>
      <c r="R201" s="16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row>
    <row r="202" ht="14.25" customHeight="1">
      <c r="A202" s="114"/>
      <c r="B202" s="158"/>
      <c r="C202" s="114"/>
      <c r="D202" s="114"/>
      <c r="E202" s="114"/>
      <c r="F202" s="114"/>
      <c r="G202" s="114"/>
      <c r="H202" s="114"/>
      <c r="I202" s="114"/>
      <c r="J202" s="114"/>
      <c r="K202" s="114"/>
      <c r="L202" s="159"/>
      <c r="M202" s="160"/>
      <c r="N202" s="161"/>
      <c r="O202" s="162"/>
      <c r="P202" s="163"/>
      <c r="Q202" s="142"/>
      <c r="R202" s="16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row>
    <row r="203" ht="14.25" customHeight="1">
      <c r="A203" s="114"/>
      <c r="B203" s="158"/>
      <c r="C203" s="114"/>
      <c r="D203" s="114"/>
      <c r="E203" s="114"/>
      <c r="F203" s="114"/>
      <c r="G203" s="114"/>
      <c r="H203" s="114"/>
      <c r="I203" s="114"/>
      <c r="J203" s="114"/>
      <c r="K203" s="114"/>
      <c r="L203" s="159"/>
      <c r="M203" s="160"/>
      <c r="N203" s="161"/>
      <c r="O203" s="162"/>
      <c r="P203" s="163"/>
      <c r="Q203" s="142"/>
      <c r="R203" s="16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row>
    <row r="204" ht="14.25" customHeight="1">
      <c r="A204" s="114"/>
      <c r="B204" s="158"/>
      <c r="C204" s="114"/>
      <c r="D204" s="114"/>
      <c r="E204" s="114"/>
      <c r="F204" s="114"/>
      <c r="G204" s="114"/>
      <c r="H204" s="114"/>
      <c r="I204" s="114"/>
      <c r="J204" s="114"/>
      <c r="K204" s="114"/>
      <c r="L204" s="159"/>
      <c r="M204" s="160"/>
      <c r="N204" s="161"/>
      <c r="O204" s="162"/>
      <c r="P204" s="163"/>
      <c r="Q204" s="142"/>
      <c r="R204" s="16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row>
    <row r="205" ht="14.25" customHeight="1">
      <c r="A205" s="114"/>
      <c r="B205" s="158"/>
      <c r="C205" s="114"/>
      <c r="D205" s="114"/>
      <c r="E205" s="114"/>
      <c r="F205" s="114"/>
      <c r="G205" s="114"/>
      <c r="H205" s="114"/>
      <c r="I205" s="114"/>
      <c r="J205" s="114"/>
      <c r="K205" s="114"/>
      <c r="L205" s="159"/>
      <c r="M205" s="160"/>
      <c r="N205" s="161"/>
      <c r="O205" s="162"/>
      <c r="P205" s="163"/>
      <c r="Q205" s="142"/>
      <c r="R205" s="16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row>
    <row r="206" ht="14.25" customHeight="1">
      <c r="A206" s="114"/>
      <c r="B206" s="158"/>
      <c r="C206" s="114"/>
      <c r="D206" s="114"/>
      <c r="E206" s="114"/>
      <c r="F206" s="114"/>
      <c r="G206" s="114"/>
      <c r="H206" s="114"/>
      <c r="I206" s="114"/>
      <c r="J206" s="114"/>
      <c r="K206" s="114"/>
      <c r="L206" s="159"/>
      <c r="M206" s="160"/>
      <c r="N206" s="161"/>
      <c r="O206" s="162"/>
      <c r="P206" s="163"/>
      <c r="Q206" s="142"/>
      <c r="R206" s="16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row>
    <row r="207" ht="14.25" customHeight="1">
      <c r="A207" s="114"/>
      <c r="B207" s="158"/>
      <c r="C207" s="114"/>
      <c r="D207" s="114"/>
      <c r="E207" s="114"/>
      <c r="F207" s="114"/>
      <c r="G207" s="114"/>
      <c r="H207" s="114"/>
      <c r="I207" s="114"/>
      <c r="J207" s="114"/>
      <c r="K207" s="114"/>
      <c r="L207" s="159"/>
      <c r="M207" s="160"/>
      <c r="N207" s="161"/>
      <c r="O207" s="162"/>
      <c r="P207" s="163"/>
      <c r="Q207" s="142"/>
      <c r="R207" s="16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row>
    <row r="208" ht="14.25" customHeight="1">
      <c r="A208" s="114"/>
      <c r="B208" s="158"/>
      <c r="C208" s="114"/>
      <c r="D208" s="114"/>
      <c r="E208" s="114"/>
      <c r="F208" s="114"/>
      <c r="G208" s="114"/>
      <c r="H208" s="114"/>
      <c r="I208" s="114"/>
      <c r="J208" s="114"/>
      <c r="K208" s="114"/>
      <c r="L208" s="159"/>
      <c r="M208" s="160"/>
      <c r="N208" s="161"/>
      <c r="O208" s="162"/>
      <c r="P208" s="163"/>
      <c r="Q208" s="142"/>
      <c r="R208" s="16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row>
    <row r="209" ht="14.25" customHeight="1">
      <c r="A209" s="114"/>
      <c r="B209" s="158"/>
      <c r="C209" s="114"/>
      <c r="D209" s="114"/>
      <c r="E209" s="114"/>
      <c r="F209" s="114"/>
      <c r="G209" s="114"/>
      <c r="H209" s="114"/>
      <c r="I209" s="114"/>
      <c r="J209" s="114"/>
      <c r="K209" s="114"/>
      <c r="L209" s="159"/>
      <c r="M209" s="160"/>
      <c r="N209" s="161"/>
      <c r="O209" s="162"/>
      <c r="P209" s="163"/>
      <c r="Q209" s="142"/>
      <c r="R209" s="16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row>
    <row r="210" ht="14.25" customHeight="1">
      <c r="A210" s="114"/>
      <c r="B210" s="158"/>
      <c r="C210" s="114"/>
      <c r="D210" s="114"/>
      <c r="E210" s="114"/>
      <c r="F210" s="114"/>
      <c r="G210" s="114"/>
      <c r="H210" s="114"/>
      <c r="I210" s="114"/>
      <c r="J210" s="114"/>
      <c r="K210" s="114"/>
      <c r="L210" s="159"/>
      <c r="M210" s="160"/>
      <c r="N210" s="161"/>
      <c r="O210" s="162"/>
      <c r="P210" s="163"/>
      <c r="Q210" s="142"/>
      <c r="R210" s="16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row>
    <row r="211" ht="14.25" customHeight="1">
      <c r="A211" s="114"/>
      <c r="B211" s="158"/>
      <c r="C211" s="114"/>
      <c r="D211" s="114"/>
      <c r="E211" s="114"/>
      <c r="F211" s="114"/>
      <c r="G211" s="114"/>
      <c r="H211" s="114"/>
      <c r="I211" s="114"/>
      <c r="J211" s="114"/>
      <c r="K211" s="114"/>
      <c r="L211" s="159"/>
      <c r="M211" s="160"/>
      <c r="N211" s="161"/>
      <c r="O211" s="162"/>
      <c r="P211" s="163"/>
      <c r="Q211" s="142"/>
      <c r="R211" s="16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row>
    <row r="212" ht="14.25" customHeight="1">
      <c r="A212" s="114"/>
      <c r="B212" s="158"/>
      <c r="C212" s="114"/>
      <c r="D212" s="114"/>
      <c r="E212" s="114"/>
      <c r="F212" s="114"/>
      <c r="G212" s="114"/>
      <c r="H212" s="114"/>
      <c r="I212" s="114"/>
      <c r="J212" s="114"/>
      <c r="K212" s="114"/>
      <c r="L212" s="159"/>
      <c r="M212" s="160"/>
      <c r="N212" s="161"/>
      <c r="O212" s="162"/>
      <c r="P212" s="163"/>
      <c r="Q212" s="142"/>
      <c r="R212" s="16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row>
    <row r="213" ht="14.25" customHeight="1">
      <c r="A213" s="114"/>
      <c r="B213" s="158"/>
      <c r="C213" s="114"/>
      <c r="D213" s="114"/>
      <c r="E213" s="114"/>
      <c r="F213" s="114"/>
      <c r="G213" s="114"/>
      <c r="H213" s="114"/>
      <c r="I213" s="114"/>
      <c r="J213" s="114"/>
      <c r="K213" s="114"/>
      <c r="L213" s="159"/>
      <c r="M213" s="160"/>
      <c r="N213" s="161"/>
      <c r="O213" s="162"/>
      <c r="P213" s="163"/>
      <c r="Q213" s="142"/>
      <c r="R213" s="16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row>
    <row r="214" ht="14.25" customHeight="1">
      <c r="A214" s="114"/>
      <c r="B214" s="158"/>
      <c r="C214" s="114"/>
      <c r="D214" s="114"/>
      <c r="E214" s="114"/>
      <c r="F214" s="114"/>
      <c r="G214" s="114"/>
      <c r="H214" s="114"/>
      <c r="I214" s="114"/>
      <c r="J214" s="114"/>
      <c r="K214" s="114"/>
      <c r="L214" s="159"/>
      <c r="M214" s="160"/>
      <c r="N214" s="161"/>
      <c r="O214" s="162"/>
      <c r="P214" s="163"/>
      <c r="Q214" s="142"/>
      <c r="R214" s="16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row>
    <row r="215" ht="14.25" customHeight="1">
      <c r="A215" s="114"/>
      <c r="B215" s="158"/>
      <c r="C215" s="114"/>
      <c r="D215" s="114"/>
      <c r="E215" s="114"/>
      <c r="F215" s="114"/>
      <c r="G215" s="114"/>
      <c r="H215" s="114"/>
      <c r="I215" s="114"/>
      <c r="J215" s="114"/>
      <c r="K215" s="114"/>
      <c r="L215" s="159"/>
      <c r="M215" s="160"/>
      <c r="N215" s="161"/>
      <c r="O215" s="162"/>
      <c r="P215" s="163"/>
      <c r="Q215" s="142"/>
      <c r="R215" s="16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row>
    <row r="216" ht="14.25" customHeight="1">
      <c r="A216" s="114"/>
      <c r="B216" s="158"/>
      <c r="C216" s="114"/>
      <c r="D216" s="114"/>
      <c r="E216" s="114"/>
      <c r="F216" s="114"/>
      <c r="G216" s="114"/>
      <c r="H216" s="114"/>
      <c r="I216" s="114"/>
      <c r="J216" s="114"/>
      <c r="K216" s="114"/>
      <c r="L216" s="159"/>
      <c r="M216" s="160"/>
      <c r="N216" s="161"/>
      <c r="O216" s="162"/>
      <c r="P216" s="163"/>
      <c r="Q216" s="142"/>
      <c r="R216" s="16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row>
    <row r="217" ht="14.25" customHeight="1">
      <c r="A217" s="114"/>
      <c r="B217" s="158"/>
      <c r="C217" s="114"/>
      <c r="D217" s="114"/>
      <c r="E217" s="114"/>
      <c r="F217" s="114"/>
      <c r="G217" s="114"/>
      <c r="H217" s="114"/>
      <c r="I217" s="114"/>
      <c r="J217" s="114"/>
      <c r="K217" s="114"/>
      <c r="L217" s="159"/>
      <c r="M217" s="160"/>
      <c r="N217" s="161"/>
      <c r="O217" s="162"/>
      <c r="P217" s="163"/>
      <c r="Q217" s="142"/>
      <c r="R217" s="16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row>
    <row r="218" ht="14.25" customHeight="1">
      <c r="A218" s="114"/>
      <c r="B218" s="158"/>
      <c r="C218" s="114"/>
      <c r="D218" s="114"/>
      <c r="E218" s="114"/>
      <c r="F218" s="114"/>
      <c r="G218" s="114"/>
      <c r="H218" s="114"/>
      <c r="I218" s="114"/>
      <c r="J218" s="114"/>
      <c r="K218" s="114"/>
      <c r="L218" s="159"/>
      <c r="M218" s="160"/>
      <c r="N218" s="161"/>
      <c r="O218" s="162"/>
      <c r="P218" s="163"/>
      <c r="Q218" s="142"/>
      <c r="R218" s="16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row>
    <row r="219" ht="14.25" customHeight="1">
      <c r="A219" s="114"/>
      <c r="B219" s="158"/>
      <c r="C219" s="114"/>
      <c r="D219" s="114"/>
      <c r="E219" s="114"/>
      <c r="F219" s="114"/>
      <c r="G219" s="114"/>
      <c r="H219" s="114"/>
      <c r="I219" s="114"/>
      <c r="J219" s="114"/>
      <c r="K219" s="114"/>
      <c r="L219" s="159"/>
      <c r="M219" s="160"/>
      <c r="N219" s="161"/>
      <c r="O219" s="162"/>
      <c r="P219" s="163"/>
      <c r="Q219" s="142"/>
      <c r="R219" s="16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row>
    <row r="220" ht="14.25" customHeight="1">
      <c r="A220" s="114"/>
      <c r="B220" s="158"/>
      <c r="C220" s="114"/>
      <c r="D220" s="114"/>
      <c r="E220" s="114"/>
      <c r="F220" s="114"/>
      <c r="G220" s="114"/>
      <c r="H220" s="114"/>
      <c r="I220" s="114"/>
      <c r="J220" s="114"/>
      <c r="K220" s="114"/>
      <c r="L220" s="159"/>
      <c r="M220" s="160"/>
      <c r="N220" s="161"/>
      <c r="O220" s="162"/>
      <c r="P220" s="163"/>
      <c r="Q220" s="142"/>
      <c r="R220" s="16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row>
    <row r="221" ht="14.25" customHeight="1">
      <c r="A221" s="114"/>
      <c r="B221" s="158"/>
      <c r="C221" s="114"/>
      <c r="D221" s="114"/>
      <c r="E221" s="114"/>
      <c r="F221" s="114"/>
      <c r="G221" s="114"/>
      <c r="H221" s="114"/>
      <c r="I221" s="114"/>
      <c r="J221" s="114"/>
      <c r="K221" s="114"/>
      <c r="L221" s="159"/>
      <c r="M221" s="160"/>
      <c r="N221" s="161"/>
      <c r="O221" s="162"/>
      <c r="P221" s="163"/>
      <c r="Q221" s="142"/>
      <c r="R221" s="16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row>
    <row r="222" ht="14.25" customHeight="1">
      <c r="A222" s="114"/>
      <c r="B222" s="158"/>
      <c r="C222" s="114"/>
      <c r="D222" s="114"/>
      <c r="E222" s="114"/>
      <c r="F222" s="114"/>
      <c r="G222" s="114"/>
      <c r="H222" s="114"/>
      <c r="I222" s="114"/>
      <c r="J222" s="114"/>
      <c r="K222" s="114"/>
      <c r="L222" s="159"/>
      <c r="M222" s="160"/>
      <c r="N222" s="161"/>
      <c r="O222" s="162"/>
      <c r="P222" s="163"/>
      <c r="Q222" s="142"/>
      <c r="R222" s="16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row>
    <row r="223" ht="14.25" customHeight="1">
      <c r="A223" s="114"/>
      <c r="B223" s="158"/>
      <c r="C223" s="114"/>
      <c r="D223" s="114"/>
      <c r="E223" s="114"/>
      <c r="F223" s="114"/>
      <c r="G223" s="114"/>
      <c r="H223" s="114"/>
      <c r="I223" s="114"/>
      <c r="J223" s="114"/>
      <c r="K223" s="114"/>
      <c r="L223" s="159"/>
      <c r="M223" s="160"/>
      <c r="N223" s="161"/>
      <c r="O223" s="162"/>
      <c r="P223" s="163"/>
      <c r="Q223" s="142"/>
      <c r="R223" s="16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row>
    <row r="224" ht="14.25" customHeight="1">
      <c r="A224" s="114"/>
      <c r="B224" s="158"/>
      <c r="C224" s="114"/>
      <c r="D224" s="114"/>
      <c r="E224" s="114"/>
      <c r="F224" s="114"/>
      <c r="G224" s="114"/>
      <c r="H224" s="114"/>
      <c r="I224" s="114"/>
      <c r="J224" s="114"/>
      <c r="K224" s="114"/>
      <c r="L224" s="159"/>
      <c r="M224" s="160"/>
      <c r="N224" s="161"/>
      <c r="O224" s="162"/>
      <c r="P224" s="163"/>
      <c r="Q224" s="142"/>
      <c r="R224" s="16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row>
    <row r="225" ht="14.25" customHeight="1">
      <c r="A225" s="114"/>
      <c r="B225" s="158"/>
      <c r="C225" s="114"/>
      <c r="D225" s="114"/>
      <c r="E225" s="114"/>
      <c r="F225" s="114"/>
      <c r="G225" s="114"/>
      <c r="H225" s="114"/>
      <c r="I225" s="114"/>
      <c r="J225" s="114"/>
      <c r="K225" s="114"/>
      <c r="L225" s="159"/>
      <c r="M225" s="160"/>
      <c r="N225" s="161"/>
      <c r="O225" s="162"/>
      <c r="P225" s="163"/>
      <c r="Q225" s="142"/>
      <c r="R225" s="16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row>
    <row r="226" ht="14.25" customHeight="1">
      <c r="A226" s="114"/>
      <c r="B226" s="158"/>
      <c r="C226" s="114"/>
      <c r="D226" s="114"/>
      <c r="E226" s="114"/>
      <c r="F226" s="114"/>
      <c r="G226" s="114"/>
      <c r="H226" s="114"/>
      <c r="I226" s="114"/>
      <c r="J226" s="114"/>
      <c r="K226" s="114"/>
      <c r="L226" s="159"/>
      <c r="M226" s="160"/>
      <c r="N226" s="161"/>
      <c r="O226" s="162"/>
      <c r="P226" s="163"/>
      <c r="Q226" s="142"/>
      <c r="R226" s="16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row>
    <row r="227" ht="14.25" customHeight="1">
      <c r="A227" s="114"/>
      <c r="B227" s="158"/>
      <c r="C227" s="114"/>
      <c r="D227" s="114"/>
      <c r="E227" s="114"/>
      <c r="F227" s="114"/>
      <c r="G227" s="114"/>
      <c r="H227" s="114"/>
      <c r="I227" s="114"/>
      <c r="J227" s="114"/>
      <c r="K227" s="114"/>
      <c r="L227" s="159"/>
      <c r="M227" s="160"/>
      <c r="N227" s="161"/>
      <c r="O227" s="162"/>
      <c r="P227" s="163"/>
      <c r="Q227" s="142"/>
      <c r="R227" s="16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row>
    <row r="228" ht="14.25" customHeight="1">
      <c r="A228" s="114"/>
      <c r="B228" s="158"/>
      <c r="C228" s="114"/>
      <c r="D228" s="114"/>
      <c r="E228" s="114"/>
      <c r="F228" s="114"/>
      <c r="G228" s="114"/>
      <c r="H228" s="114"/>
      <c r="I228" s="114"/>
      <c r="J228" s="114"/>
      <c r="K228" s="114"/>
      <c r="L228" s="159"/>
      <c r="M228" s="160"/>
      <c r="N228" s="161"/>
      <c r="O228" s="162"/>
      <c r="P228" s="163"/>
      <c r="Q228" s="142"/>
      <c r="R228" s="16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row>
    <row r="229" ht="14.25" customHeight="1">
      <c r="A229" s="114"/>
      <c r="B229" s="158"/>
      <c r="C229" s="114"/>
      <c r="D229" s="114"/>
      <c r="E229" s="114"/>
      <c r="F229" s="114"/>
      <c r="G229" s="114"/>
      <c r="H229" s="114"/>
      <c r="I229" s="114"/>
      <c r="J229" s="114"/>
      <c r="K229" s="114"/>
      <c r="L229" s="159"/>
      <c r="M229" s="160"/>
      <c r="N229" s="161"/>
      <c r="O229" s="162"/>
      <c r="P229" s="163"/>
      <c r="Q229" s="142"/>
      <c r="R229" s="16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row>
    <row r="230" ht="14.25" customHeight="1">
      <c r="A230" s="114"/>
      <c r="B230" s="158"/>
      <c r="C230" s="114"/>
      <c r="D230" s="114"/>
      <c r="E230" s="114"/>
      <c r="F230" s="114"/>
      <c r="G230" s="114"/>
      <c r="H230" s="114"/>
      <c r="I230" s="114"/>
      <c r="J230" s="114"/>
      <c r="K230" s="114"/>
      <c r="L230" s="159"/>
      <c r="M230" s="160"/>
      <c r="N230" s="161"/>
      <c r="O230" s="162"/>
      <c r="P230" s="163"/>
      <c r="Q230" s="142"/>
      <c r="R230" s="16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row>
    <row r="231" ht="14.25" customHeight="1">
      <c r="A231" s="114"/>
      <c r="B231" s="158"/>
      <c r="C231" s="114"/>
      <c r="D231" s="114"/>
      <c r="E231" s="114"/>
      <c r="F231" s="114"/>
      <c r="G231" s="114"/>
      <c r="H231" s="114"/>
      <c r="I231" s="114"/>
      <c r="J231" s="114"/>
      <c r="K231" s="114"/>
      <c r="L231" s="159"/>
      <c r="M231" s="160"/>
      <c r="N231" s="161"/>
      <c r="O231" s="162"/>
      <c r="P231" s="163"/>
      <c r="Q231" s="142"/>
      <c r="R231" s="16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row>
    <row r="232" ht="14.25" customHeight="1">
      <c r="A232" s="114"/>
      <c r="B232" s="158"/>
      <c r="C232" s="114"/>
      <c r="D232" s="114"/>
      <c r="E232" s="114"/>
      <c r="F232" s="114"/>
      <c r="G232" s="114"/>
      <c r="H232" s="114"/>
      <c r="I232" s="114"/>
      <c r="J232" s="114"/>
      <c r="K232" s="114"/>
      <c r="L232" s="159"/>
      <c r="M232" s="160"/>
      <c r="N232" s="161"/>
      <c r="O232" s="162"/>
      <c r="P232" s="163"/>
      <c r="Q232" s="142"/>
      <c r="R232" s="16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row>
    <row r="233" ht="14.25" customHeight="1">
      <c r="A233" s="114"/>
      <c r="B233" s="158"/>
      <c r="C233" s="114"/>
      <c r="D233" s="114"/>
      <c r="E233" s="114"/>
      <c r="F233" s="114"/>
      <c r="G233" s="114"/>
      <c r="H233" s="114"/>
      <c r="I233" s="114"/>
      <c r="J233" s="114"/>
      <c r="K233" s="114"/>
      <c r="L233" s="159"/>
      <c r="M233" s="160"/>
      <c r="N233" s="161"/>
      <c r="O233" s="162"/>
      <c r="P233" s="163"/>
      <c r="Q233" s="142"/>
      <c r="R233" s="16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row>
    <row r="234" ht="14.25" customHeight="1">
      <c r="A234" s="114"/>
      <c r="B234" s="158"/>
      <c r="C234" s="114"/>
      <c r="D234" s="114"/>
      <c r="E234" s="114"/>
      <c r="F234" s="114"/>
      <c r="G234" s="114"/>
      <c r="H234" s="114"/>
      <c r="I234" s="114"/>
      <c r="J234" s="114"/>
      <c r="K234" s="114"/>
      <c r="L234" s="159"/>
      <c r="M234" s="160"/>
      <c r="N234" s="161"/>
      <c r="O234" s="162"/>
      <c r="P234" s="163"/>
      <c r="Q234" s="142"/>
      <c r="R234" s="16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row>
    <row r="235" ht="14.25" customHeight="1">
      <c r="A235" s="114"/>
      <c r="B235" s="158"/>
      <c r="C235" s="114"/>
      <c r="D235" s="114"/>
      <c r="E235" s="114"/>
      <c r="F235" s="114"/>
      <c r="G235" s="114"/>
      <c r="H235" s="114"/>
      <c r="I235" s="114"/>
      <c r="J235" s="114"/>
      <c r="K235" s="114"/>
      <c r="L235" s="159"/>
      <c r="M235" s="160"/>
      <c r="N235" s="161"/>
      <c r="O235" s="162"/>
      <c r="P235" s="163"/>
      <c r="Q235" s="142"/>
      <c r="R235" s="16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row>
    <row r="236" ht="14.25" customHeight="1">
      <c r="A236" s="114"/>
      <c r="B236" s="158"/>
      <c r="C236" s="114"/>
      <c r="D236" s="114"/>
      <c r="E236" s="114"/>
      <c r="F236" s="114"/>
      <c r="G236" s="114"/>
      <c r="H236" s="114"/>
      <c r="I236" s="114"/>
      <c r="J236" s="114"/>
      <c r="K236" s="114"/>
      <c r="L236" s="159"/>
      <c r="M236" s="160"/>
      <c r="N236" s="161"/>
      <c r="O236" s="162"/>
      <c r="P236" s="163"/>
      <c r="Q236" s="142"/>
      <c r="R236" s="16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row>
    <row r="237" ht="14.25" customHeight="1">
      <c r="A237" s="114"/>
      <c r="B237" s="158"/>
      <c r="C237" s="114"/>
      <c r="D237" s="114"/>
      <c r="E237" s="114"/>
      <c r="F237" s="114"/>
      <c r="G237" s="114"/>
      <c r="H237" s="114"/>
      <c r="I237" s="114"/>
      <c r="J237" s="114"/>
      <c r="K237" s="114"/>
      <c r="L237" s="159"/>
      <c r="M237" s="160"/>
      <c r="N237" s="161"/>
      <c r="O237" s="162"/>
      <c r="P237" s="163"/>
      <c r="Q237" s="142"/>
      <c r="R237" s="16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row>
    <row r="238" ht="14.25" customHeight="1">
      <c r="A238" s="114"/>
      <c r="B238" s="158"/>
      <c r="C238" s="114"/>
      <c r="D238" s="114"/>
      <c r="E238" s="114"/>
      <c r="F238" s="114"/>
      <c r="G238" s="114"/>
      <c r="H238" s="114"/>
      <c r="I238" s="114"/>
      <c r="J238" s="114"/>
      <c r="K238" s="114"/>
      <c r="L238" s="159"/>
      <c r="M238" s="160"/>
      <c r="N238" s="161"/>
      <c r="O238" s="162"/>
      <c r="P238" s="163"/>
      <c r="Q238" s="142"/>
      <c r="R238" s="16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row>
    <row r="239" ht="14.25" customHeight="1">
      <c r="A239" s="114"/>
      <c r="B239" s="158"/>
      <c r="C239" s="114"/>
      <c r="D239" s="114"/>
      <c r="E239" s="114"/>
      <c r="F239" s="114"/>
      <c r="G239" s="114"/>
      <c r="H239" s="114"/>
      <c r="I239" s="114"/>
      <c r="J239" s="114"/>
      <c r="K239" s="114"/>
      <c r="L239" s="159"/>
      <c r="M239" s="160"/>
      <c r="N239" s="161"/>
      <c r="O239" s="162"/>
      <c r="P239" s="163"/>
      <c r="Q239" s="142"/>
      <c r="R239" s="16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row>
    <row r="240" ht="14.25" customHeight="1">
      <c r="A240" s="114"/>
      <c r="B240" s="158"/>
      <c r="C240" s="114"/>
      <c r="D240" s="114"/>
      <c r="E240" s="114"/>
      <c r="F240" s="114"/>
      <c r="G240" s="114"/>
      <c r="H240" s="114"/>
      <c r="I240" s="114"/>
      <c r="J240" s="114"/>
      <c r="K240" s="114"/>
      <c r="L240" s="159"/>
      <c r="M240" s="160"/>
      <c r="N240" s="161"/>
      <c r="O240" s="162"/>
      <c r="P240" s="163"/>
      <c r="Q240" s="142"/>
      <c r="R240" s="16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row>
    <row r="241" ht="14.25" customHeight="1">
      <c r="A241" s="114"/>
      <c r="B241" s="158"/>
      <c r="C241" s="114"/>
      <c r="D241" s="114"/>
      <c r="E241" s="114"/>
      <c r="F241" s="114"/>
      <c r="G241" s="114"/>
      <c r="H241" s="114"/>
      <c r="I241" s="114"/>
      <c r="J241" s="114"/>
      <c r="K241" s="114"/>
      <c r="L241" s="159"/>
      <c r="M241" s="160"/>
      <c r="N241" s="161"/>
      <c r="O241" s="162"/>
      <c r="P241" s="163"/>
      <c r="Q241" s="142"/>
      <c r="R241" s="16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row>
    <row r="242" ht="14.25" customHeight="1">
      <c r="A242" s="114"/>
      <c r="B242" s="158"/>
      <c r="C242" s="114"/>
      <c r="D242" s="114"/>
      <c r="E242" s="114"/>
      <c r="F242" s="114"/>
      <c r="G242" s="114"/>
      <c r="H242" s="114"/>
      <c r="I242" s="114"/>
      <c r="J242" s="114"/>
      <c r="K242" s="114"/>
      <c r="L242" s="159"/>
      <c r="M242" s="160"/>
      <c r="N242" s="161"/>
      <c r="O242" s="162"/>
      <c r="P242" s="163"/>
      <c r="Q242" s="142"/>
      <c r="R242" s="16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row>
    <row r="243" ht="14.25" customHeight="1">
      <c r="A243" s="114"/>
      <c r="B243" s="158"/>
      <c r="C243" s="114"/>
      <c r="D243" s="114"/>
      <c r="E243" s="114"/>
      <c r="F243" s="114"/>
      <c r="G243" s="114"/>
      <c r="H243" s="114"/>
      <c r="I243" s="114"/>
      <c r="J243" s="114"/>
      <c r="K243" s="114"/>
      <c r="L243" s="159"/>
      <c r="M243" s="160"/>
      <c r="N243" s="161"/>
      <c r="O243" s="162"/>
      <c r="P243" s="163"/>
      <c r="Q243" s="142"/>
      <c r="R243" s="16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row>
    <row r="244" ht="14.25" customHeight="1">
      <c r="A244" s="114"/>
      <c r="B244" s="158"/>
      <c r="C244" s="114"/>
      <c r="D244" s="114"/>
      <c r="E244" s="114"/>
      <c r="F244" s="114"/>
      <c r="G244" s="114"/>
      <c r="H244" s="114"/>
      <c r="I244" s="114"/>
      <c r="J244" s="114"/>
      <c r="K244" s="114"/>
      <c r="L244" s="159"/>
      <c r="M244" s="160"/>
      <c r="N244" s="161"/>
      <c r="O244" s="162"/>
      <c r="P244" s="163"/>
      <c r="Q244" s="142"/>
      <c r="R244" s="16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row>
    <row r="245" ht="14.25" customHeight="1">
      <c r="A245" s="114"/>
      <c r="B245" s="158"/>
      <c r="C245" s="114"/>
      <c r="D245" s="114"/>
      <c r="E245" s="114"/>
      <c r="F245" s="114"/>
      <c r="G245" s="114"/>
      <c r="H245" s="114"/>
      <c r="I245" s="114"/>
      <c r="J245" s="114"/>
      <c r="K245" s="114"/>
      <c r="L245" s="159"/>
      <c r="M245" s="160"/>
      <c r="N245" s="161"/>
      <c r="O245" s="162"/>
      <c r="P245" s="163"/>
      <c r="Q245" s="142"/>
      <c r="R245" s="16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row>
    <row r="246" ht="14.25" customHeight="1">
      <c r="A246" s="114"/>
      <c r="B246" s="158"/>
      <c r="C246" s="114"/>
      <c r="D246" s="114"/>
      <c r="E246" s="114"/>
      <c r="F246" s="114"/>
      <c r="G246" s="114"/>
      <c r="H246" s="114"/>
      <c r="I246" s="114"/>
      <c r="J246" s="114"/>
      <c r="K246" s="114"/>
      <c r="L246" s="159"/>
      <c r="M246" s="160"/>
      <c r="N246" s="161"/>
      <c r="O246" s="162"/>
      <c r="P246" s="163"/>
      <c r="Q246" s="142"/>
      <c r="R246" s="16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row>
    <row r="247" ht="14.25" customHeight="1">
      <c r="A247" s="114"/>
      <c r="B247" s="158"/>
      <c r="C247" s="114"/>
      <c r="D247" s="114"/>
      <c r="E247" s="114"/>
      <c r="F247" s="114"/>
      <c r="G247" s="114"/>
      <c r="H247" s="114"/>
      <c r="I247" s="114"/>
      <c r="J247" s="114"/>
      <c r="K247" s="114"/>
      <c r="L247" s="159"/>
      <c r="M247" s="160"/>
      <c r="N247" s="161"/>
      <c r="O247" s="162"/>
      <c r="P247" s="163"/>
      <c r="Q247" s="142"/>
      <c r="R247" s="16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row>
    <row r="248" ht="14.25" customHeight="1">
      <c r="A248" s="114"/>
      <c r="B248" s="158"/>
      <c r="C248" s="114"/>
      <c r="D248" s="114"/>
      <c r="E248" s="114"/>
      <c r="F248" s="114"/>
      <c r="G248" s="114"/>
      <c r="H248" s="114"/>
      <c r="I248" s="114"/>
      <c r="J248" s="114"/>
      <c r="K248" s="114"/>
      <c r="L248" s="159"/>
      <c r="M248" s="160"/>
      <c r="N248" s="161"/>
      <c r="O248" s="162"/>
      <c r="P248" s="163"/>
      <c r="Q248" s="142"/>
      <c r="R248" s="16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row>
    <row r="249" ht="14.25" customHeight="1">
      <c r="A249" s="114"/>
      <c r="B249" s="158"/>
      <c r="C249" s="114"/>
      <c r="D249" s="114"/>
      <c r="E249" s="114"/>
      <c r="F249" s="114"/>
      <c r="G249" s="114"/>
      <c r="H249" s="114"/>
      <c r="I249" s="114"/>
      <c r="J249" s="114"/>
      <c r="K249" s="114"/>
      <c r="L249" s="159"/>
      <c r="M249" s="160"/>
      <c r="N249" s="161"/>
      <c r="O249" s="162"/>
      <c r="P249" s="163"/>
      <c r="Q249" s="142"/>
      <c r="R249" s="16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row>
    <row r="250" ht="14.25" customHeight="1">
      <c r="A250" s="114"/>
      <c r="B250" s="158"/>
      <c r="C250" s="114"/>
      <c r="D250" s="114"/>
      <c r="E250" s="114"/>
      <c r="F250" s="114"/>
      <c r="G250" s="114"/>
      <c r="H250" s="114"/>
      <c r="I250" s="114"/>
      <c r="J250" s="114"/>
      <c r="K250" s="114"/>
      <c r="L250" s="159"/>
      <c r="M250" s="160"/>
      <c r="N250" s="161"/>
      <c r="O250" s="162"/>
      <c r="P250" s="163"/>
      <c r="Q250" s="142"/>
      <c r="R250" s="16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row>
    <row r="251" ht="14.25" customHeight="1">
      <c r="A251" s="114"/>
      <c r="B251" s="158"/>
      <c r="C251" s="114"/>
      <c r="D251" s="114"/>
      <c r="E251" s="114"/>
      <c r="F251" s="114"/>
      <c r="G251" s="114"/>
      <c r="H251" s="114"/>
      <c r="I251" s="114"/>
      <c r="J251" s="114"/>
      <c r="K251" s="114"/>
      <c r="L251" s="159"/>
      <c r="M251" s="160"/>
      <c r="N251" s="161"/>
      <c r="O251" s="162"/>
      <c r="P251" s="163"/>
      <c r="Q251" s="142"/>
      <c r="R251" s="16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row>
    <row r="252" ht="14.25" customHeight="1">
      <c r="A252" s="114"/>
      <c r="B252" s="158"/>
      <c r="C252" s="114"/>
      <c r="D252" s="114"/>
      <c r="E252" s="114"/>
      <c r="F252" s="114"/>
      <c r="G252" s="114"/>
      <c r="H252" s="114"/>
      <c r="I252" s="114"/>
      <c r="J252" s="114"/>
      <c r="K252" s="114"/>
      <c r="L252" s="159"/>
      <c r="M252" s="160"/>
      <c r="N252" s="161"/>
      <c r="O252" s="162"/>
      <c r="P252" s="163"/>
      <c r="Q252" s="142"/>
      <c r="R252" s="16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row>
    <row r="253" ht="14.25" customHeight="1">
      <c r="A253" s="114"/>
      <c r="B253" s="158"/>
      <c r="C253" s="114"/>
      <c r="D253" s="114"/>
      <c r="E253" s="114"/>
      <c r="F253" s="114"/>
      <c r="G253" s="114"/>
      <c r="H253" s="114"/>
      <c r="I253" s="114"/>
      <c r="J253" s="114"/>
      <c r="K253" s="114"/>
      <c r="L253" s="159"/>
      <c r="M253" s="160"/>
      <c r="N253" s="161"/>
      <c r="O253" s="162"/>
      <c r="P253" s="163"/>
      <c r="Q253" s="142"/>
      <c r="R253" s="16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row>
    <row r="254" ht="14.25" customHeight="1">
      <c r="A254" s="114"/>
      <c r="B254" s="158"/>
      <c r="C254" s="114"/>
      <c r="D254" s="114"/>
      <c r="E254" s="114"/>
      <c r="F254" s="114"/>
      <c r="G254" s="114"/>
      <c r="H254" s="114"/>
      <c r="I254" s="114"/>
      <c r="J254" s="114"/>
      <c r="K254" s="114"/>
      <c r="L254" s="159"/>
      <c r="M254" s="160"/>
      <c r="N254" s="161"/>
      <c r="O254" s="162"/>
      <c r="P254" s="163"/>
      <c r="Q254" s="142"/>
      <c r="R254" s="16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row>
    <row r="255" ht="14.25" customHeight="1">
      <c r="A255" s="114"/>
      <c r="B255" s="158"/>
      <c r="C255" s="114"/>
      <c r="D255" s="114"/>
      <c r="E255" s="114"/>
      <c r="F255" s="114"/>
      <c r="G255" s="114"/>
      <c r="H255" s="114"/>
      <c r="I255" s="114"/>
      <c r="J255" s="114"/>
      <c r="K255" s="114"/>
      <c r="L255" s="159"/>
      <c r="M255" s="160"/>
      <c r="N255" s="161"/>
      <c r="O255" s="162"/>
      <c r="P255" s="163"/>
      <c r="Q255" s="142"/>
      <c r="R255" s="16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row>
    <row r="256" ht="14.25" customHeight="1">
      <c r="A256" s="114"/>
      <c r="B256" s="158"/>
      <c r="C256" s="114"/>
      <c r="D256" s="114"/>
      <c r="E256" s="114"/>
      <c r="F256" s="114"/>
      <c r="G256" s="114"/>
      <c r="H256" s="114"/>
      <c r="I256" s="114"/>
      <c r="J256" s="114"/>
      <c r="K256" s="114"/>
      <c r="L256" s="159"/>
      <c r="M256" s="160"/>
      <c r="N256" s="161"/>
      <c r="O256" s="162"/>
      <c r="P256" s="163"/>
      <c r="Q256" s="142"/>
      <c r="R256" s="16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row>
    <row r="257" ht="14.25" customHeight="1">
      <c r="A257" s="114"/>
      <c r="B257" s="158"/>
      <c r="C257" s="114"/>
      <c r="D257" s="114"/>
      <c r="E257" s="114"/>
      <c r="F257" s="114"/>
      <c r="G257" s="114"/>
      <c r="H257" s="114"/>
      <c r="I257" s="114"/>
      <c r="J257" s="114"/>
      <c r="K257" s="114"/>
      <c r="L257" s="159"/>
      <c r="M257" s="160"/>
      <c r="N257" s="161"/>
      <c r="O257" s="162"/>
      <c r="P257" s="163"/>
      <c r="Q257" s="142"/>
      <c r="R257" s="16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row>
    <row r="258" ht="14.25" customHeight="1">
      <c r="A258" s="114"/>
      <c r="B258" s="158"/>
      <c r="C258" s="114"/>
      <c r="D258" s="114"/>
      <c r="E258" s="114"/>
      <c r="F258" s="114"/>
      <c r="G258" s="114"/>
      <c r="H258" s="114"/>
      <c r="I258" s="114"/>
      <c r="J258" s="114"/>
      <c r="K258" s="114"/>
      <c r="L258" s="159"/>
      <c r="M258" s="160"/>
      <c r="N258" s="161"/>
      <c r="O258" s="162"/>
      <c r="P258" s="163"/>
      <c r="Q258" s="142"/>
      <c r="R258" s="16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row>
    <row r="259" ht="14.25" customHeight="1">
      <c r="A259" s="114"/>
      <c r="B259" s="158"/>
      <c r="C259" s="114"/>
      <c r="D259" s="114"/>
      <c r="E259" s="114"/>
      <c r="F259" s="114"/>
      <c r="G259" s="114"/>
      <c r="H259" s="114"/>
      <c r="I259" s="114"/>
      <c r="J259" s="114"/>
      <c r="K259" s="114"/>
      <c r="L259" s="159"/>
      <c r="M259" s="160"/>
      <c r="N259" s="161"/>
      <c r="O259" s="162"/>
      <c r="P259" s="163"/>
      <c r="Q259" s="142"/>
      <c r="R259" s="16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row>
    <row r="260" ht="14.25" customHeight="1">
      <c r="A260" s="114"/>
      <c r="B260" s="158"/>
      <c r="C260" s="114"/>
      <c r="D260" s="114"/>
      <c r="E260" s="114"/>
      <c r="F260" s="114"/>
      <c r="G260" s="114"/>
      <c r="H260" s="114"/>
      <c r="I260" s="114"/>
      <c r="J260" s="114"/>
      <c r="K260" s="114"/>
      <c r="L260" s="159"/>
      <c r="M260" s="160"/>
      <c r="N260" s="161"/>
      <c r="O260" s="162"/>
      <c r="P260" s="163"/>
      <c r="Q260" s="142"/>
      <c r="R260" s="16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row>
    <row r="261" ht="14.25" customHeight="1">
      <c r="A261" s="114"/>
      <c r="B261" s="158"/>
      <c r="C261" s="114"/>
      <c r="D261" s="114"/>
      <c r="E261" s="114"/>
      <c r="F261" s="114"/>
      <c r="G261" s="114"/>
      <c r="H261" s="114"/>
      <c r="I261" s="114"/>
      <c r="J261" s="114"/>
      <c r="K261" s="114"/>
      <c r="L261" s="159"/>
      <c r="M261" s="160"/>
      <c r="N261" s="161"/>
      <c r="O261" s="162"/>
      <c r="P261" s="163"/>
      <c r="Q261" s="142"/>
      <c r="R261" s="16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row>
    <row r="262" ht="14.25" customHeight="1">
      <c r="A262" s="114"/>
      <c r="B262" s="158"/>
      <c r="C262" s="114"/>
      <c r="D262" s="114"/>
      <c r="E262" s="114"/>
      <c r="F262" s="114"/>
      <c r="G262" s="114"/>
      <c r="H262" s="114"/>
      <c r="I262" s="114"/>
      <c r="J262" s="114"/>
      <c r="K262" s="114"/>
      <c r="L262" s="159"/>
      <c r="M262" s="160"/>
      <c r="N262" s="161"/>
      <c r="O262" s="162"/>
      <c r="P262" s="163"/>
      <c r="Q262" s="142"/>
      <c r="R262" s="16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row>
    <row r="263" ht="14.25" customHeight="1">
      <c r="A263" s="114"/>
      <c r="B263" s="158"/>
      <c r="C263" s="114"/>
      <c r="D263" s="114"/>
      <c r="E263" s="114"/>
      <c r="F263" s="114"/>
      <c r="G263" s="114"/>
      <c r="H263" s="114"/>
      <c r="I263" s="114"/>
      <c r="J263" s="114"/>
      <c r="K263" s="114"/>
      <c r="L263" s="159"/>
      <c r="M263" s="160"/>
      <c r="N263" s="161"/>
      <c r="O263" s="162"/>
      <c r="P263" s="163"/>
      <c r="Q263" s="142"/>
      <c r="R263" s="16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row>
    <row r="264" ht="14.25" customHeight="1">
      <c r="A264" s="114"/>
      <c r="B264" s="158"/>
      <c r="C264" s="114"/>
      <c r="D264" s="114"/>
      <c r="E264" s="114"/>
      <c r="F264" s="114"/>
      <c r="G264" s="114"/>
      <c r="H264" s="114"/>
      <c r="I264" s="114"/>
      <c r="J264" s="114"/>
      <c r="K264" s="114"/>
      <c r="L264" s="159"/>
      <c r="M264" s="160"/>
      <c r="N264" s="161"/>
      <c r="O264" s="162"/>
      <c r="P264" s="163"/>
      <c r="Q264" s="142"/>
      <c r="R264" s="16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row>
    <row r="265" ht="14.25" customHeight="1">
      <c r="A265" s="114"/>
      <c r="B265" s="158"/>
      <c r="C265" s="114"/>
      <c r="D265" s="114"/>
      <c r="E265" s="114"/>
      <c r="F265" s="114"/>
      <c r="G265" s="114"/>
      <c r="H265" s="114"/>
      <c r="I265" s="114"/>
      <c r="J265" s="114"/>
      <c r="K265" s="114"/>
      <c r="L265" s="159"/>
      <c r="M265" s="160"/>
      <c r="N265" s="161"/>
      <c r="O265" s="162"/>
      <c r="P265" s="163"/>
      <c r="Q265" s="142"/>
      <c r="R265" s="16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row>
    <row r="266" ht="14.25" customHeight="1">
      <c r="A266" s="114"/>
      <c r="B266" s="158"/>
      <c r="C266" s="114"/>
      <c r="D266" s="114"/>
      <c r="E266" s="114"/>
      <c r="F266" s="114"/>
      <c r="G266" s="114"/>
      <c r="H266" s="114"/>
      <c r="I266" s="114"/>
      <c r="J266" s="114"/>
      <c r="K266" s="114"/>
      <c r="L266" s="159"/>
      <c r="M266" s="160"/>
      <c r="N266" s="161"/>
      <c r="O266" s="162"/>
      <c r="P266" s="163"/>
      <c r="Q266" s="142"/>
      <c r="R266" s="16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row>
    <row r="267" ht="14.25" customHeight="1">
      <c r="A267" s="114"/>
      <c r="B267" s="158"/>
      <c r="C267" s="114"/>
      <c r="D267" s="114"/>
      <c r="E267" s="114"/>
      <c r="F267" s="114"/>
      <c r="G267" s="114"/>
      <c r="H267" s="114"/>
      <c r="I267" s="114"/>
      <c r="J267" s="114"/>
      <c r="K267" s="114"/>
      <c r="L267" s="159"/>
      <c r="M267" s="160"/>
      <c r="N267" s="161"/>
      <c r="O267" s="162"/>
      <c r="P267" s="163"/>
      <c r="Q267" s="142"/>
      <c r="R267" s="16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row>
    <row r="268" ht="14.25" customHeight="1">
      <c r="A268" s="114"/>
      <c r="B268" s="158"/>
      <c r="C268" s="114"/>
      <c r="D268" s="114"/>
      <c r="E268" s="114"/>
      <c r="F268" s="114"/>
      <c r="G268" s="114"/>
      <c r="H268" s="114"/>
      <c r="I268" s="114"/>
      <c r="J268" s="114"/>
      <c r="K268" s="114"/>
      <c r="L268" s="159"/>
      <c r="M268" s="160"/>
      <c r="N268" s="161"/>
      <c r="O268" s="162"/>
      <c r="P268" s="163"/>
      <c r="Q268" s="142"/>
      <c r="R268" s="16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row>
    <row r="269" ht="14.25" customHeight="1">
      <c r="A269" s="114"/>
      <c r="B269" s="158"/>
      <c r="C269" s="114"/>
      <c r="D269" s="114"/>
      <c r="E269" s="114"/>
      <c r="F269" s="114"/>
      <c r="G269" s="114"/>
      <c r="H269" s="114"/>
      <c r="I269" s="114"/>
      <c r="J269" s="114"/>
      <c r="K269" s="114"/>
      <c r="L269" s="159"/>
      <c r="M269" s="160"/>
      <c r="N269" s="161"/>
      <c r="O269" s="162"/>
      <c r="P269" s="163"/>
      <c r="Q269" s="142"/>
      <c r="R269" s="16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row>
    <row r="270" ht="14.25" customHeight="1">
      <c r="A270" s="114"/>
      <c r="B270" s="158"/>
      <c r="C270" s="114"/>
      <c r="D270" s="114"/>
      <c r="E270" s="114"/>
      <c r="F270" s="114"/>
      <c r="G270" s="114"/>
      <c r="H270" s="114"/>
      <c r="I270" s="114"/>
      <c r="J270" s="114"/>
      <c r="K270" s="114"/>
      <c r="L270" s="159"/>
      <c r="M270" s="160"/>
      <c r="N270" s="161"/>
      <c r="O270" s="162"/>
      <c r="P270" s="163"/>
      <c r="Q270" s="142"/>
      <c r="R270" s="16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row>
    <row r="271" ht="14.25" customHeight="1">
      <c r="A271" s="114"/>
      <c r="B271" s="158"/>
      <c r="C271" s="114"/>
      <c r="D271" s="114"/>
      <c r="E271" s="114"/>
      <c r="F271" s="114"/>
      <c r="G271" s="114"/>
      <c r="H271" s="114"/>
      <c r="I271" s="114"/>
      <c r="J271" s="114"/>
      <c r="K271" s="114"/>
      <c r="L271" s="159"/>
      <c r="M271" s="160"/>
      <c r="N271" s="161"/>
      <c r="O271" s="162"/>
      <c r="P271" s="163"/>
      <c r="Q271" s="142"/>
      <c r="R271" s="16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row>
    <row r="272" ht="14.25" customHeight="1">
      <c r="A272" s="114"/>
      <c r="B272" s="158"/>
      <c r="C272" s="114"/>
      <c r="D272" s="114"/>
      <c r="E272" s="114"/>
      <c r="F272" s="114"/>
      <c r="G272" s="114"/>
      <c r="H272" s="114"/>
      <c r="I272" s="114"/>
      <c r="J272" s="114"/>
      <c r="K272" s="114"/>
      <c r="L272" s="159"/>
      <c r="M272" s="160"/>
      <c r="N272" s="161"/>
      <c r="O272" s="162"/>
      <c r="P272" s="163"/>
      <c r="Q272" s="142"/>
      <c r="R272" s="16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row>
    <row r="273" ht="14.25" customHeight="1">
      <c r="A273" s="114"/>
      <c r="B273" s="158"/>
      <c r="C273" s="114"/>
      <c r="D273" s="114"/>
      <c r="E273" s="114"/>
      <c r="F273" s="114"/>
      <c r="G273" s="114"/>
      <c r="H273" s="114"/>
      <c r="I273" s="114"/>
      <c r="J273" s="114"/>
      <c r="K273" s="114"/>
      <c r="L273" s="159"/>
      <c r="M273" s="160"/>
      <c r="N273" s="161"/>
      <c r="O273" s="162"/>
      <c r="P273" s="163"/>
      <c r="Q273" s="142"/>
      <c r="R273" s="16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row>
    <row r="274" ht="14.25" customHeight="1">
      <c r="A274" s="114"/>
      <c r="B274" s="158"/>
      <c r="C274" s="114"/>
      <c r="D274" s="114"/>
      <c r="E274" s="114"/>
      <c r="F274" s="114"/>
      <c r="G274" s="114"/>
      <c r="H274" s="114"/>
      <c r="I274" s="114"/>
      <c r="J274" s="114"/>
      <c r="K274" s="114"/>
      <c r="L274" s="159"/>
      <c r="M274" s="160"/>
      <c r="N274" s="161"/>
      <c r="O274" s="162"/>
      <c r="P274" s="163"/>
      <c r="Q274" s="142"/>
      <c r="R274" s="16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row>
    <row r="275" ht="14.25" customHeight="1">
      <c r="A275" s="114"/>
      <c r="B275" s="158"/>
      <c r="C275" s="114"/>
      <c r="D275" s="114"/>
      <c r="E275" s="114"/>
      <c r="F275" s="114"/>
      <c r="G275" s="114"/>
      <c r="H275" s="114"/>
      <c r="I275" s="114"/>
      <c r="J275" s="114"/>
      <c r="K275" s="114"/>
      <c r="L275" s="159"/>
      <c r="M275" s="160"/>
      <c r="N275" s="161"/>
      <c r="O275" s="162"/>
      <c r="P275" s="163"/>
      <c r="Q275" s="142"/>
      <c r="R275" s="16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row>
    <row r="276" ht="14.25" customHeight="1">
      <c r="A276" s="114"/>
      <c r="B276" s="158"/>
      <c r="C276" s="114"/>
      <c r="D276" s="114"/>
      <c r="E276" s="114"/>
      <c r="F276" s="114"/>
      <c r="G276" s="114"/>
      <c r="H276" s="114"/>
      <c r="I276" s="114"/>
      <c r="J276" s="114"/>
      <c r="K276" s="114"/>
      <c r="L276" s="159"/>
      <c r="M276" s="160"/>
      <c r="N276" s="161"/>
      <c r="O276" s="162"/>
      <c r="P276" s="163"/>
      <c r="Q276" s="142"/>
      <c r="R276" s="16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row>
    <row r="277" ht="14.25" customHeight="1">
      <c r="A277" s="114"/>
      <c r="B277" s="158"/>
      <c r="C277" s="114"/>
      <c r="D277" s="114"/>
      <c r="E277" s="114"/>
      <c r="F277" s="114"/>
      <c r="G277" s="114"/>
      <c r="H277" s="114"/>
      <c r="I277" s="114"/>
      <c r="J277" s="114"/>
      <c r="K277" s="114"/>
      <c r="L277" s="159"/>
      <c r="M277" s="160"/>
      <c r="N277" s="161"/>
      <c r="O277" s="162"/>
      <c r="P277" s="163"/>
      <c r="Q277" s="142"/>
      <c r="R277" s="16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row>
    <row r="278" ht="14.25" customHeight="1">
      <c r="A278" s="114"/>
      <c r="B278" s="158"/>
      <c r="C278" s="114"/>
      <c r="D278" s="114"/>
      <c r="E278" s="114"/>
      <c r="F278" s="114"/>
      <c r="G278" s="114"/>
      <c r="H278" s="114"/>
      <c r="I278" s="114"/>
      <c r="J278" s="114"/>
      <c r="K278" s="114"/>
      <c r="L278" s="159"/>
      <c r="M278" s="160"/>
      <c r="N278" s="161"/>
      <c r="O278" s="162"/>
      <c r="P278" s="163"/>
      <c r="Q278" s="142"/>
      <c r="R278" s="16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row>
    <row r="279" ht="14.25" customHeight="1">
      <c r="A279" s="114"/>
      <c r="B279" s="158"/>
      <c r="C279" s="114"/>
      <c r="D279" s="114"/>
      <c r="E279" s="114"/>
      <c r="F279" s="114"/>
      <c r="G279" s="114"/>
      <c r="H279" s="114"/>
      <c r="I279" s="114"/>
      <c r="J279" s="114"/>
      <c r="K279" s="114"/>
      <c r="L279" s="159"/>
      <c r="M279" s="160"/>
      <c r="N279" s="161"/>
      <c r="O279" s="162"/>
      <c r="P279" s="163"/>
      <c r="Q279" s="142"/>
      <c r="R279" s="16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row>
    <row r="280" ht="14.25" customHeight="1">
      <c r="A280" s="114"/>
      <c r="B280" s="158"/>
      <c r="C280" s="114"/>
      <c r="D280" s="114"/>
      <c r="E280" s="114"/>
      <c r="F280" s="114"/>
      <c r="G280" s="114"/>
      <c r="H280" s="114"/>
      <c r="I280" s="114"/>
      <c r="J280" s="114"/>
      <c r="K280" s="114"/>
      <c r="L280" s="159"/>
      <c r="M280" s="160"/>
      <c r="N280" s="161"/>
      <c r="O280" s="162"/>
      <c r="P280" s="163"/>
      <c r="Q280" s="142"/>
      <c r="R280" s="16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row>
    <row r="281" ht="14.25" customHeight="1">
      <c r="A281" s="114"/>
      <c r="B281" s="158"/>
      <c r="C281" s="114"/>
      <c r="D281" s="114"/>
      <c r="E281" s="114"/>
      <c r="F281" s="114"/>
      <c r="G281" s="114"/>
      <c r="H281" s="114"/>
      <c r="I281" s="114"/>
      <c r="J281" s="114"/>
      <c r="K281" s="114"/>
      <c r="L281" s="159"/>
      <c r="M281" s="160"/>
      <c r="N281" s="161"/>
      <c r="O281" s="162"/>
      <c r="P281" s="163"/>
      <c r="Q281" s="142"/>
      <c r="R281" s="16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row>
    <row r="282" ht="14.25" customHeight="1">
      <c r="A282" s="114"/>
      <c r="B282" s="158"/>
      <c r="C282" s="114"/>
      <c r="D282" s="114"/>
      <c r="E282" s="114"/>
      <c r="F282" s="114"/>
      <c r="G282" s="114"/>
      <c r="H282" s="114"/>
      <c r="I282" s="114"/>
      <c r="J282" s="114"/>
      <c r="K282" s="114"/>
      <c r="L282" s="159"/>
      <c r="M282" s="160"/>
      <c r="N282" s="161"/>
      <c r="O282" s="162"/>
      <c r="P282" s="163"/>
      <c r="Q282" s="142"/>
      <c r="R282" s="16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row>
    <row r="283" ht="14.25" customHeight="1">
      <c r="A283" s="114"/>
      <c r="B283" s="158"/>
      <c r="C283" s="114"/>
      <c r="D283" s="114"/>
      <c r="E283" s="114"/>
      <c r="F283" s="114"/>
      <c r="G283" s="114"/>
      <c r="H283" s="114"/>
      <c r="I283" s="114"/>
      <c r="J283" s="114"/>
      <c r="K283" s="114"/>
      <c r="L283" s="159"/>
      <c r="M283" s="160"/>
      <c r="N283" s="161"/>
      <c r="O283" s="162"/>
      <c r="P283" s="163"/>
      <c r="Q283" s="142"/>
      <c r="R283" s="16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row>
    <row r="284" ht="14.25" customHeight="1">
      <c r="A284" s="114"/>
      <c r="B284" s="158"/>
      <c r="C284" s="114"/>
      <c r="D284" s="114"/>
      <c r="E284" s="114"/>
      <c r="F284" s="114"/>
      <c r="G284" s="114"/>
      <c r="H284" s="114"/>
      <c r="I284" s="114"/>
      <c r="J284" s="114"/>
      <c r="K284" s="114"/>
      <c r="L284" s="159"/>
      <c r="M284" s="160"/>
      <c r="N284" s="161"/>
      <c r="O284" s="162"/>
      <c r="P284" s="163"/>
      <c r="Q284" s="142"/>
      <c r="R284" s="16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row>
    <row r="285" ht="14.25" customHeight="1">
      <c r="A285" s="114"/>
      <c r="B285" s="158"/>
      <c r="C285" s="114"/>
      <c r="D285" s="114"/>
      <c r="E285" s="114"/>
      <c r="F285" s="114"/>
      <c r="G285" s="114"/>
      <c r="H285" s="114"/>
      <c r="I285" s="114"/>
      <c r="J285" s="114"/>
      <c r="K285" s="114"/>
      <c r="L285" s="159"/>
      <c r="M285" s="160"/>
      <c r="N285" s="161"/>
      <c r="O285" s="162"/>
      <c r="P285" s="163"/>
      <c r="Q285" s="142"/>
      <c r="R285" s="16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row>
    <row r="286" ht="14.25" customHeight="1">
      <c r="A286" s="114"/>
      <c r="B286" s="158"/>
      <c r="C286" s="114"/>
      <c r="D286" s="114"/>
      <c r="E286" s="114"/>
      <c r="F286" s="114"/>
      <c r="G286" s="114"/>
      <c r="H286" s="114"/>
      <c r="I286" s="114"/>
      <c r="J286" s="114"/>
      <c r="K286" s="114"/>
      <c r="L286" s="159"/>
      <c r="M286" s="160"/>
      <c r="N286" s="161"/>
      <c r="O286" s="162"/>
      <c r="P286" s="163"/>
      <c r="Q286" s="142"/>
      <c r="R286" s="16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row>
    <row r="287" ht="14.25" customHeight="1">
      <c r="A287" s="114"/>
      <c r="B287" s="158"/>
      <c r="C287" s="114"/>
      <c r="D287" s="114"/>
      <c r="E287" s="114"/>
      <c r="F287" s="114"/>
      <c r="G287" s="114"/>
      <c r="H287" s="114"/>
      <c r="I287" s="114"/>
      <c r="J287" s="114"/>
      <c r="K287" s="114"/>
      <c r="L287" s="159"/>
      <c r="M287" s="160"/>
      <c r="N287" s="161"/>
      <c r="O287" s="162"/>
      <c r="P287" s="163"/>
      <c r="Q287" s="142"/>
      <c r="R287" s="16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row>
    <row r="288" ht="14.25" customHeight="1">
      <c r="A288" s="114"/>
      <c r="B288" s="158"/>
      <c r="C288" s="114"/>
      <c r="D288" s="114"/>
      <c r="E288" s="114"/>
      <c r="F288" s="114"/>
      <c r="G288" s="114"/>
      <c r="H288" s="114"/>
      <c r="I288" s="114"/>
      <c r="J288" s="114"/>
      <c r="K288" s="114"/>
      <c r="L288" s="159"/>
      <c r="M288" s="160"/>
      <c r="N288" s="161"/>
      <c r="O288" s="162"/>
      <c r="P288" s="163"/>
      <c r="Q288" s="142"/>
      <c r="R288" s="16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row>
    <row r="289" ht="14.25" customHeight="1">
      <c r="A289" s="114"/>
      <c r="B289" s="158"/>
      <c r="C289" s="114"/>
      <c r="D289" s="114"/>
      <c r="E289" s="114"/>
      <c r="F289" s="114"/>
      <c r="G289" s="114"/>
      <c r="H289" s="114"/>
      <c r="I289" s="114"/>
      <c r="J289" s="114"/>
      <c r="K289" s="114"/>
      <c r="L289" s="159"/>
      <c r="M289" s="160"/>
      <c r="N289" s="161"/>
      <c r="O289" s="162"/>
      <c r="P289" s="163"/>
      <c r="Q289" s="142"/>
      <c r="R289" s="16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row>
    <row r="290" ht="14.25" customHeight="1">
      <c r="A290" s="114"/>
      <c r="B290" s="158"/>
      <c r="C290" s="114"/>
      <c r="D290" s="114"/>
      <c r="E290" s="114"/>
      <c r="F290" s="114"/>
      <c r="G290" s="114"/>
      <c r="H290" s="114"/>
      <c r="I290" s="114"/>
      <c r="J290" s="114"/>
      <c r="K290" s="114"/>
      <c r="L290" s="159"/>
      <c r="M290" s="160"/>
      <c r="N290" s="161"/>
      <c r="O290" s="162"/>
      <c r="P290" s="163"/>
      <c r="Q290" s="142"/>
      <c r="R290" s="16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row>
    <row r="291" ht="14.25" customHeight="1">
      <c r="A291" s="114"/>
      <c r="B291" s="158"/>
      <c r="C291" s="114"/>
      <c r="D291" s="114"/>
      <c r="E291" s="114"/>
      <c r="F291" s="114"/>
      <c r="G291" s="114"/>
      <c r="H291" s="114"/>
      <c r="I291" s="114"/>
      <c r="J291" s="114"/>
      <c r="K291" s="114"/>
      <c r="L291" s="159"/>
      <c r="M291" s="160"/>
      <c r="N291" s="161"/>
      <c r="O291" s="162"/>
      <c r="P291" s="163"/>
      <c r="Q291" s="142"/>
      <c r="R291" s="16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row>
    <row r="292" ht="14.25" customHeight="1">
      <c r="A292" s="114"/>
      <c r="B292" s="158"/>
      <c r="C292" s="114"/>
      <c r="D292" s="114"/>
      <c r="E292" s="114"/>
      <c r="F292" s="114"/>
      <c r="G292" s="114"/>
      <c r="H292" s="114"/>
      <c r="I292" s="114"/>
      <c r="J292" s="114"/>
      <c r="K292" s="114"/>
      <c r="L292" s="159"/>
      <c r="M292" s="160"/>
      <c r="N292" s="161"/>
      <c r="O292" s="162"/>
      <c r="P292" s="163"/>
      <c r="Q292" s="142"/>
      <c r="R292" s="16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row>
    <row r="293" ht="14.25" customHeight="1">
      <c r="A293" s="114"/>
      <c r="B293" s="158"/>
      <c r="C293" s="114"/>
      <c r="D293" s="114"/>
      <c r="E293" s="114"/>
      <c r="F293" s="114"/>
      <c r="G293" s="114"/>
      <c r="H293" s="114"/>
      <c r="I293" s="114"/>
      <c r="J293" s="114"/>
      <c r="K293" s="114"/>
      <c r="L293" s="159"/>
      <c r="M293" s="160"/>
      <c r="N293" s="161"/>
      <c r="O293" s="162"/>
      <c r="P293" s="163"/>
      <c r="Q293" s="142"/>
      <c r="R293" s="16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row>
    <row r="294" ht="14.25" customHeight="1">
      <c r="A294" s="114"/>
      <c r="B294" s="158"/>
      <c r="C294" s="114"/>
      <c r="D294" s="114"/>
      <c r="E294" s="114"/>
      <c r="F294" s="114"/>
      <c r="G294" s="114"/>
      <c r="H294" s="114"/>
      <c r="I294" s="114"/>
      <c r="J294" s="114"/>
      <c r="K294" s="114"/>
      <c r="L294" s="159"/>
      <c r="M294" s="160"/>
      <c r="N294" s="161"/>
      <c r="O294" s="162"/>
      <c r="P294" s="163"/>
      <c r="Q294" s="142"/>
      <c r="R294" s="16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row>
    <row r="295" ht="14.25" customHeight="1">
      <c r="A295" s="114"/>
      <c r="B295" s="158"/>
      <c r="C295" s="114"/>
      <c r="D295" s="114"/>
      <c r="E295" s="114"/>
      <c r="F295" s="114"/>
      <c r="G295" s="114"/>
      <c r="H295" s="114"/>
      <c r="I295" s="114"/>
      <c r="J295" s="114"/>
      <c r="K295" s="114"/>
      <c r="L295" s="159"/>
      <c r="M295" s="160"/>
      <c r="N295" s="161"/>
      <c r="O295" s="162"/>
      <c r="P295" s="163"/>
      <c r="Q295" s="142"/>
      <c r="R295" s="16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row>
    <row r="296" ht="14.25" customHeight="1">
      <c r="A296" s="114"/>
      <c r="B296" s="158"/>
      <c r="C296" s="114"/>
      <c r="D296" s="114"/>
      <c r="E296" s="114"/>
      <c r="F296" s="114"/>
      <c r="G296" s="114"/>
      <c r="H296" s="114"/>
      <c r="I296" s="114"/>
      <c r="J296" s="114"/>
      <c r="K296" s="114"/>
      <c r="L296" s="159"/>
      <c r="M296" s="160"/>
      <c r="N296" s="161"/>
      <c r="O296" s="162"/>
      <c r="P296" s="163"/>
      <c r="Q296" s="142"/>
      <c r="R296" s="16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row>
    <row r="297" ht="14.25" customHeight="1">
      <c r="A297" s="114"/>
      <c r="B297" s="158"/>
      <c r="C297" s="114"/>
      <c r="D297" s="114"/>
      <c r="E297" s="114"/>
      <c r="F297" s="114"/>
      <c r="G297" s="114"/>
      <c r="H297" s="114"/>
      <c r="I297" s="114"/>
      <c r="J297" s="114"/>
      <c r="K297" s="114"/>
      <c r="L297" s="159"/>
      <c r="M297" s="160"/>
      <c r="N297" s="161"/>
      <c r="O297" s="162"/>
      <c r="P297" s="163"/>
      <c r="Q297" s="142"/>
      <c r="R297" s="16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row>
    <row r="298" ht="14.25" customHeight="1">
      <c r="A298" s="114"/>
      <c r="B298" s="158"/>
      <c r="C298" s="114"/>
      <c r="D298" s="114"/>
      <c r="E298" s="114"/>
      <c r="F298" s="114"/>
      <c r="G298" s="114"/>
      <c r="H298" s="114"/>
      <c r="I298" s="114"/>
      <c r="J298" s="114"/>
      <c r="K298" s="114"/>
      <c r="L298" s="159"/>
      <c r="M298" s="160"/>
      <c r="N298" s="161"/>
      <c r="O298" s="162"/>
      <c r="P298" s="163"/>
      <c r="Q298" s="142"/>
      <c r="R298" s="16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row>
    <row r="299" ht="14.25" customHeight="1">
      <c r="A299" s="114"/>
      <c r="B299" s="158"/>
      <c r="C299" s="114"/>
      <c r="D299" s="114"/>
      <c r="E299" s="114"/>
      <c r="F299" s="114"/>
      <c r="G299" s="114"/>
      <c r="H299" s="114"/>
      <c r="I299" s="114"/>
      <c r="J299" s="114"/>
      <c r="K299" s="114"/>
      <c r="L299" s="159"/>
      <c r="M299" s="160"/>
      <c r="N299" s="161"/>
      <c r="O299" s="162"/>
      <c r="P299" s="163"/>
      <c r="Q299" s="142"/>
      <c r="R299" s="16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row>
    <row r="300" ht="14.25" customHeight="1">
      <c r="A300" s="114"/>
      <c r="B300" s="158"/>
      <c r="C300" s="114"/>
      <c r="D300" s="114"/>
      <c r="E300" s="114"/>
      <c r="F300" s="114"/>
      <c r="G300" s="114"/>
      <c r="H300" s="114"/>
      <c r="I300" s="114"/>
      <c r="J300" s="114"/>
      <c r="K300" s="114"/>
      <c r="L300" s="159"/>
      <c r="M300" s="160"/>
      <c r="N300" s="161"/>
      <c r="O300" s="162"/>
      <c r="P300" s="163"/>
      <c r="Q300" s="142"/>
      <c r="R300" s="16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row>
    <row r="301" ht="14.25" customHeight="1">
      <c r="A301" s="114"/>
      <c r="B301" s="158"/>
      <c r="C301" s="114"/>
      <c r="D301" s="114"/>
      <c r="E301" s="114"/>
      <c r="F301" s="114"/>
      <c r="G301" s="114"/>
      <c r="H301" s="114"/>
      <c r="I301" s="114"/>
      <c r="J301" s="114"/>
      <c r="K301" s="114"/>
      <c r="L301" s="159"/>
      <c r="M301" s="160"/>
      <c r="N301" s="161"/>
      <c r="O301" s="162"/>
      <c r="P301" s="163"/>
      <c r="Q301" s="142"/>
      <c r="R301" s="16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row>
    <row r="302" ht="14.25" customHeight="1">
      <c r="A302" s="114"/>
      <c r="B302" s="158"/>
      <c r="C302" s="114"/>
      <c r="D302" s="114"/>
      <c r="E302" s="114"/>
      <c r="F302" s="114"/>
      <c r="G302" s="114"/>
      <c r="H302" s="114"/>
      <c r="I302" s="114"/>
      <c r="J302" s="114"/>
      <c r="K302" s="114"/>
      <c r="L302" s="159"/>
      <c r="M302" s="160"/>
      <c r="N302" s="161"/>
      <c r="O302" s="162"/>
      <c r="P302" s="163"/>
      <c r="Q302" s="142"/>
      <c r="R302" s="16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row>
    <row r="303" ht="14.25" customHeight="1">
      <c r="A303" s="114"/>
      <c r="B303" s="158"/>
      <c r="C303" s="114"/>
      <c r="D303" s="114"/>
      <c r="E303" s="114"/>
      <c r="F303" s="114"/>
      <c r="G303" s="114"/>
      <c r="H303" s="114"/>
      <c r="I303" s="114"/>
      <c r="J303" s="114"/>
      <c r="K303" s="114"/>
      <c r="L303" s="159"/>
      <c r="M303" s="160"/>
      <c r="N303" s="161"/>
      <c r="O303" s="162"/>
      <c r="P303" s="163"/>
      <c r="Q303" s="142"/>
      <c r="R303" s="16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row>
    <row r="304" ht="14.25" customHeight="1">
      <c r="A304" s="114"/>
      <c r="B304" s="158"/>
      <c r="C304" s="114"/>
      <c r="D304" s="114"/>
      <c r="E304" s="114"/>
      <c r="F304" s="114"/>
      <c r="G304" s="114"/>
      <c r="H304" s="114"/>
      <c r="I304" s="114"/>
      <c r="J304" s="114"/>
      <c r="K304" s="114"/>
      <c r="L304" s="159"/>
      <c r="M304" s="160"/>
      <c r="N304" s="161"/>
      <c r="O304" s="162"/>
      <c r="P304" s="163"/>
      <c r="Q304" s="142"/>
      <c r="R304" s="16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row>
    <row r="305" ht="14.25" customHeight="1">
      <c r="A305" s="114"/>
      <c r="B305" s="158"/>
      <c r="C305" s="114"/>
      <c r="D305" s="114"/>
      <c r="E305" s="114"/>
      <c r="F305" s="114"/>
      <c r="G305" s="114"/>
      <c r="H305" s="114"/>
      <c r="I305" s="114"/>
      <c r="J305" s="114"/>
      <c r="K305" s="114"/>
      <c r="L305" s="159"/>
      <c r="M305" s="160"/>
      <c r="N305" s="161"/>
      <c r="O305" s="162"/>
      <c r="P305" s="163"/>
      <c r="Q305" s="142"/>
      <c r="R305" s="16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row>
    <row r="306" ht="14.25" customHeight="1">
      <c r="A306" s="114"/>
      <c r="B306" s="158"/>
      <c r="C306" s="114"/>
      <c r="D306" s="114"/>
      <c r="E306" s="114"/>
      <c r="F306" s="114"/>
      <c r="G306" s="114"/>
      <c r="H306" s="114"/>
      <c r="I306" s="114"/>
      <c r="J306" s="114"/>
      <c r="K306" s="114"/>
      <c r="L306" s="159"/>
      <c r="M306" s="160"/>
      <c r="N306" s="161"/>
      <c r="O306" s="162"/>
      <c r="P306" s="163"/>
      <c r="Q306" s="142"/>
      <c r="R306" s="16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row>
    <row r="307" ht="14.25" customHeight="1">
      <c r="A307" s="114"/>
      <c r="B307" s="158"/>
      <c r="C307" s="114"/>
      <c r="D307" s="114"/>
      <c r="E307" s="114"/>
      <c r="F307" s="114"/>
      <c r="G307" s="114"/>
      <c r="H307" s="114"/>
      <c r="I307" s="114"/>
      <c r="J307" s="114"/>
      <c r="K307" s="114"/>
      <c r="L307" s="159"/>
      <c r="M307" s="160"/>
      <c r="N307" s="161"/>
      <c r="O307" s="162"/>
      <c r="P307" s="163"/>
      <c r="Q307" s="142"/>
      <c r="R307" s="16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row>
    <row r="308" ht="14.25" customHeight="1">
      <c r="A308" s="114"/>
      <c r="B308" s="158"/>
      <c r="C308" s="114"/>
      <c r="D308" s="114"/>
      <c r="E308" s="114"/>
      <c r="F308" s="114"/>
      <c r="G308" s="114"/>
      <c r="H308" s="114"/>
      <c r="I308" s="114"/>
      <c r="J308" s="114"/>
      <c r="K308" s="114"/>
      <c r="L308" s="159"/>
      <c r="M308" s="160"/>
      <c r="N308" s="161"/>
      <c r="O308" s="162"/>
      <c r="P308" s="163"/>
      <c r="Q308" s="142"/>
      <c r="R308" s="16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row>
    <row r="309" ht="14.25" customHeight="1">
      <c r="A309" s="114"/>
      <c r="B309" s="158"/>
      <c r="C309" s="114"/>
      <c r="D309" s="114"/>
      <c r="E309" s="114"/>
      <c r="F309" s="114"/>
      <c r="G309" s="114"/>
      <c r="H309" s="114"/>
      <c r="I309" s="114"/>
      <c r="J309" s="114"/>
      <c r="K309" s="114"/>
      <c r="L309" s="159"/>
      <c r="M309" s="160"/>
      <c r="N309" s="161"/>
      <c r="O309" s="162"/>
      <c r="P309" s="163"/>
      <c r="Q309" s="142"/>
      <c r="R309" s="16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row>
    <row r="310" ht="14.25" customHeight="1">
      <c r="A310" s="114"/>
      <c r="B310" s="158"/>
      <c r="C310" s="114"/>
      <c r="D310" s="114"/>
      <c r="E310" s="114"/>
      <c r="F310" s="114"/>
      <c r="G310" s="114"/>
      <c r="H310" s="114"/>
      <c r="I310" s="114"/>
      <c r="J310" s="114"/>
      <c r="K310" s="114"/>
      <c r="L310" s="159"/>
      <c r="M310" s="160"/>
      <c r="N310" s="161"/>
      <c r="O310" s="162"/>
      <c r="P310" s="163"/>
      <c r="Q310" s="142"/>
      <c r="R310" s="16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row>
    <row r="311" ht="14.25" customHeight="1">
      <c r="A311" s="114"/>
      <c r="B311" s="158"/>
      <c r="C311" s="114"/>
      <c r="D311" s="114"/>
      <c r="E311" s="114"/>
      <c r="F311" s="114"/>
      <c r="G311" s="114"/>
      <c r="H311" s="114"/>
      <c r="I311" s="114"/>
      <c r="J311" s="114"/>
      <c r="K311" s="114"/>
      <c r="L311" s="159"/>
      <c r="M311" s="160"/>
      <c r="N311" s="161"/>
      <c r="O311" s="162"/>
      <c r="P311" s="163"/>
      <c r="Q311" s="142"/>
      <c r="R311" s="16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row>
    <row r="312" ht="14.25" customHeight="1">
      <c r="A312" s="114"/>
      <c r="B312" s="158"/>
      <c r="C312" s="114"/>
      <c r="D312" s="114"/>
      <c r="E312" s="114"/>
      <c r="F312" s="114"/>
      <c r="G312" s="114"/>
      <c r="H312" s="114"/>
      <c r="I312" s="114"/>
      <c r="J312" s="114"/>
      <c r="K312" s="114"/>
      <c r="L312" s="159"/>
      <c r="M312" s="160"/>
      <c r="N312" s="161"/>
      <c r="O312" s="162"/>
      <c r="P312" s="163"/>
      <c r="Q312" s="142"/>
      <c r="R312" s="16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row>
    <row r="313" ht="14.25" customHeight="1">
      <c r="A313" s="114"/>
      <c r="B313" s="158"/>
      <c r="C313" s="114"/>
      <c r="D313" s="114"/>
      <c r="E313" s="114"/>
      <c r="F313" s="114"/>
      <c r="G313" s="114"/>
      <c r="H313" s="114"/>
      <c r="I313" s="114"/>
      <c r="J313" s="114"/>
      <c r="K313" s="114"/>
      <c r="L313" s="159"/>
      <c r="M313" s="160"/>
      <c r="N313" s="161"/>
      <c r="O313" s="162"/>
      <c r="P313" s="163"/>
      <c r="Q313" s="142"/>
      <c r="R313" s="16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row>
    <row r="314" ht="14.25" customHeight="1">
      <c r="A314" s="114"/>
      <c r="B314" s="158"/>
      <c r="C314" s="114"/>
      <c r="D314" s="114"/>
      <c r="E314" s="114"/>
      <c r="F314" s="114"/>
      <c r="G314" s="114"/>
      <c r="H314" s="114"/>
      <c r="I314" s="114"/>
      <c r="J314" s="114"/>
      <c r="K314" s="114"/>
      <c r="L314" s="159"/>
      <c r="M314" s="160"/>
      <c r="N314" s="161"/>
      <c r="O314" s="162"/>
      <c r="P314" s="163"/>
      <c r="Q314" s="142"/>
      <c r="R314" s="16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row>
    <row r="315" ht="14.25" customHeight="1">
      <c r="A315" s="114"/>
      <c r="B315" s="158"/>
      <c r="C315" s="114"/>
      <c r="D315" s="114"/>
      <c r="E315" s="114"/>
      <c r="F315" s="114"/>
      <c r="G315" s="114"/>
      <c r="H315" s="114"/>
      <c r="I315" s="114"/>
      <c r="J315" s="114"/>
      <c r="K315" s="114"/>
      <c r="L315" s="159"/>
      <c r="M315" s="160"/>
      <c r="N315" s="161"/>
      <c r="O315" s="162"/>
      <c r="P315" s="163"/>
      <c r="Q315" s="142"/>
      <c r="R315" s="16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row>
    <row r="316" ht="14.25" customHeight="1">
      <c r="A316" s="114"/>
      <c r="B316" s="158"/>
      <c r="C316" s="114"/>
      <c r="D316" s="114"/>
      <c r="E316" s="114"/>
      <c r="F316" s="114"/>
      <c r="G316" s="114"/>
      <c r="H316" s="114"/>
      <c r="I316" s="114"/>
      <c r="J316" s="114"/>
      <c r="K316" s="114"/>
      <c r="L316" s="159"/>
      <c r="M316" s="160"/>
      <c r="N316" s="161"/>
      <c r="O316" s="162"/>
      <c r="P316" s="163"/>
      <c r="Q316" s="142"/>
      <c r="R316" s="16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row>
    <row r="317" ht="14.25" customHeight="1">
      <c r="A317" s="114"/>
      <c r="B317" s="158"/>
      <c r="C317" s="114"/>
      <c r="D317" s="114"/>
      <c r="E317" s="114"/>
      <c r="F317" s="114"/>
      <c r="G317" s="114"/>
      <c r="H317" s="114"/>
      <c r="I317" s="114"/>
      <c r="J317" s="114"/>
      <c r="K317" s="114"/>
      <c r="L317" s="159"/>
      <c r="M317" s="160"/>
      <c r="N317" s="161"/>
      <c r="O317" s="162"/>
      <c r="P317" s="163"/>
      <c r="Q317" s="142"/>
      <c r="R317" s="16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row>
    <row r="318" ht="14.25" customHeight="1">
      <c r="A318" s="114"/>
      <c r="B318" s="158"/>
      <c r="C318" s="114"/>
      <c r="D318" s="114"/>
      <c r="E318" s="114"/>
      <c r="F318" s="114"/>
      <c r="G318" s="114"/>
      <c r="H318" s="114"/>
      <c r="I318" s="114"/>
      <c r="J318" s="114"/>
      <c r="K318" s="114"/>
      <c r="L318" s="159"/>
      <c r="M318" s="160"/>
      <c r="N318" s="161"/>
      <c r="O318" s="162"/>
      <c r="P318" s="163"/>
      <c r="Q318" s="142"/>
      <c r="R318" s="16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row>
    <row r="319" ht="14.25" customHeight="1">
      <c r="A319" s="114"/>
      <c r="B319" s="158"/>
      <c r="C319" s="114"/>
      <c r="D319" s="114"/>
      <c r="E319" s="114"/>
      <c r="F319" s="114"/>
      <c r="G319" s="114"/>
      <c r="H319" s="114"/>
      <c r="I319" s="114"/>
      <c r="J319" s="114"/>
      <c r="K319" s="114"/>
      <c r="L319" s="159"/>
      <c r="M319" s="160"/>
      <c r="N319" s="161"/>
      <c r="O319" s="162"/>
      <c r="P319" s="163"/>
      <c r="Q319" s="142"/>
      <c r="R319" s="16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row>
    <row r="320" ht="14.25" customHeight="1">
      <c r="A320" s="114"/>
      <c r="B320" s="158"/>
      <c r="C320" s="114"/>
      <c r="D320" s="114"/>
      <c r="E320" s="114"/>
      <c r="F320" s="114"/>
      <c r="G320" s="114"/>
      <c r="H320" s="114"/>
      <c r="I320" s="114"/>
      <c r="J320" s="114"/>
      <c r="K320" s="114"/>
      <c r="L320" s="159"/>
      <c r="M320" s="160"/>
      <c r="N320" s="161"/>
      <c r="O320" s="162"/>
      <c r="P320" s="163"/>
      <c r="Q320" s="142"/>
      <c r="R320" s="16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row>
    <row r="321" ht="14.25" customHeight="1">
      <c r="A321" s="114"/>
      <c r="B321" s="158"/>
      <c r="C321" s="114"/>
      <c r="D321" s="114"/>
      <c r="E321" s="114"/>
      <c r="F321" s="114"/>
      <c r="G321" s="114"/>
      <c r="H321" s="114"/>
      <c r="I321" s="114"/>
      <c r="J321" s="114"/>
      <c r="K321" s="114"/>
      <c r="L321" s="159"/>
      <c r="M321" s="160"/>
      <c r="N321" s="161"/>
      <c r="O321" s="162"/>
      <c r="P321" s="163"/>
      <c r="Q321" s="142"/>
      <c r="R321" s="16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row>
    <row r="322" ht="14.25" customHeight="1">
      <c r="A322" s="114"/>
      <c r="B322" s="158"/>
      <c r="C322" s="114"/>
      <c r="D322" s="114"/>
      <c r="E322" s="114"/>
      <c r="F322" s="114"/>
      <c r="G322" s="114"/>
      <c r="H322" s="114"/>
      <c r="I322" s="114"/>
      <c r="J322" s="114"/>
      <c r="K322" s="114"/>
      <c r="L322" s="159"/>
      <c r="M322" s="160"/>
      <c r="N322" s="161"/>
      <c r="O322" s="162"/>
      <c r="P322" s="163"/>
      <c r="Q322" s="142"/>
      <c r="R322" s="16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row>
    <row r="323" ht="14.25" customHeight="1">
      <c r="A323" s="114"/>
      <c r="B323" s="158"/>
      <c r="C323" s="114"/>
      <c r="D323" s="114"/>
      <c r="E323" s="114"/>
      <c r="F323" s="114"/>
      <c r="G323" s="114"/>
      <c r="H323" s="114"/>
      <c r="I323" s="114"/>
      <c r="J323" s="114"/>
      <c r="K323" s="114"/>
      <c r="L323" s="159"/>
      <c r="M323" s="160"/>
      <c r="N323" s="161"/>
      <c r="O323" s="162"/>
      <c r="P323" s="163"/>
      <c r="Q323" s="142"/>
      <c r="R323" s="16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row>
    <row r="324" ht="14.25" customHeight="1">
      <c r="A324" s="114"/>
      <c r="B324" s="158"/>
      <c r="C324" s="114"/>
      <c r="D324" s="114"/>
      <c r="E324" s="114"/>
      <c r="F324" s="114"/>
      <c r="G324" s="114"/>
      <c r="H324" s="114"/>
      <c r="I324" s="114"/>
      <c r="J324" s="114"/>
      <c r="K324" s="114"/>
      <c r="L324" s="159"/>
      <c r="M324" s="160"/>
      <c r="N324" s="161"/>
      <c r="O324" s="162"/>
      <c r="P324" s="163"/>
      <c r="Q324" s="142"/>
      <c r="R324" s="16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row>
    <row r="325" ht="14.25" customHeight="1">
      <c r="A325" s="114"/>
      <c r="B325" s="158"/>
      <c r="C325" s="114"/>
      <c r="D325" s="114"/>
      <c r="E325" s="114"/>
      <c r="F325" s="114"/>
      <c r="G325" s="114"/>
      <c r="H325" s="114"/>
      <c r="I325" s="114"/>
      <c r="J325" s="114"/>
      <c r="K325" s="114"/>
      <c r="L325" s="159"/>
      <c r="M325" s="160"/>
      <c r="N325" s="161"/>
      <c r="O325" s="162"/>
      <c r="P325" s="163"/>
      <c r="Q325" s="142"/>
      <c r="R325" s="16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row>
    <row r="326" ht="14.25" customHeight="1">
      <c r="A326" s="114"/>
      <c r="B326" s="158"/>
      <c r="C326" s="114"/>
      <c r="D326" s="114"/>
      <c r="E326" s="114"/>
      <c r="F326" s="114"/>
      <c r="G326" s="114"/>
      <c r="H326" s="114"/>
      <c r="I326" s="114"/>
      <c r="J326" s="114"/>
      <c r="K326" s="114"/>
      <c r="L326" s="159"/>
      <c r="M326" s="160"/>
      <c r="N326" s="161"/>
      <c r="O326" s="162"/>
      <c r="P326" s="163"/>
      <c r="Q326" s="142"/>
      <c r="R326" s="16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row>
    <row r="327" ht="14.25" customHeight="1">
      <c r="A327" s="114"/>
      <c r="B327" s="158"/>
      <c r="C327" s="114"/>
      <c r="D327" s="114"/>
      <c r="E327" s="114"/>
      <c r="F327" s="114"/>
      <c r="G327" s="114"/>
      <c r="H327" s="114"/>
      <c r="I327" s="114"/>
      <c r="J327" s="114"/>
      <c r="K327" s="114"/>
      <c r="L327" s="159"/>
      <c r="M327" s="160"/>
      <c r="N327" s="161"/>
      <c r="O327" s="162"/>
      <c r="P327" s="163"/>
      <c r="Q327" s="142"/>
      <c r="R327" s="16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row>
    <row r="328" ht="14.25" customHeight="1">
      <c r="A328" s="114"/>
      <c r="B328" s="158"/>
      <c r="C328" s="114"/>
      <c r="D328" s="114"/>
      <c r="E328" s="114"/>
      <c r="F328" s="114"/>
      <c r="G328" s="114"/>
      <c r="H328" s="114"/>
      <c r="I328" s="114"/>
      <c r="J328" s="114"/>
      <c r="K328" s="114"/>
      <c r="L328" s="159"/>
      <c r="M328" s="160"/>
      <c r="N328" s="161"/>
      <c r="O328" s="162"/>
      <c r="P328" s="163"/>
      <c r="Q328" s="142"/>
      <c r="R328" s="16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row>
    <row r="329" ht="14.25" customHeight="1">
      <c r="A329" s="114"/>
      <c r="B329" s="158"/>
      <c r="C329" s="114"/>
      <c r="D329" s="114"/>
      <c r="E329" s="114"/>
      <c r="F329" s="114"/>
      <c r="G329" s="114"/>
      <c r="H329" s="114"/>
      <c r="I329" s="114"/>
      <c r="J329" s="114"/>
      <c r="K329" s="114"/>
      <c r="L329" s="159"/>
      <c r="M329" s="160"/>
      <c r="N329" s="161"/>
      <c r="O329" s="162"/>
      <c r="P329" s="163"/>
      <c r="Q329" s="142"/>
      <c r="R329" s="16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row>
    <row r="330" ht="14.25" customHeight="1">
      <c r="A330" s="114"/>
      <c r="B330" s="158"/>
      <c r="C330" s="114"/>
      <c r="D330" s="114"/>
      <c r="E330" s="114"/>
      <c r="F330" s="114"/>
      <c r="G330" s="114"/>
      <c r="H330" s="114"/>
      <c r="I330" s="114"/>
      <c r="J330" s="114"/>
      <c r="K330" s="114"/>
      <c r="L330" s="159"/>
      <c r="M330" s="160"/>
      <c r="N330" s="161"/>
      <c r="O330" s="162"/>
      <c r="P330" s="163"/>
      <c r="Q330" s="142"/>
      <c r="R330" s="16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row>
    <row r="331" ht="14.25" customHeight="1">
      <c r="A331" s="114"/>
      <c r="B331" s="158"/>
      <c r="C331" s="114"/>
      <c r="D331" s="114"/>
      <c r="E331" s="114"/>
      <c r="F331" s="114"/>
      <c r="G331" s="114"/>
      <c r="H331" s="114"/>
      <c r="I331" s="114"/>
      <c r="J331" s="114"/>
      <c r="K331" s="114"/>
      <c r="L331" s="159"/>
      <c r="M331" s="160"/>
      <c r="N331" s="161"/>
      <c r="O331" s="162"/>
      <c r="P331" s="163"/>
      <c r="Q331" s="142"/>
      <c r="R331" s="16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row>
    <row r="332" ht="14.25" customHeight="1">
      <c r="A332" s="114"/>
      <c r="B332" s="158"/>
      <c r="C332" s="114"/>
      <c r="D332" s="114"/>
      <c r="E332" s="114"/>
      <c r="F332" s="114"/>
      <c r="G332" s="114"/>
      <c r="H332" s="114"/>
      <c r="I332" s="114"/>
      <c r="J332" s="114"/>
      <c r="K332" s="114"/>
      <c r="L332" s="159"/>
      <c r="M332" s="160"/>
      <c r="N332" s="161"/>
      <c r="O332" s="162"/>
      <c r="P332" s="163"/>
      <c r="Q332" s="142"/>
      <c r="R332" s="16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row>
    <row r="333" ht="14.25" customHeight="1">
      <c r="A333" s="114"/>
      <c r="B333" s="158"/>
      <c r="C333" s="114"/>
      <c r="D333" s="114"/>
      <c r="E333" s="114"/>
      <c r="F333" s="114"/>
      <c r="G333" s="114"/>
      <c r="H333" s="114"/>
      <c r="I333" s="114"/>
      <c r="J333" s="114"/>
      <c r="K333" s="114"/>
      <c r="L333" s="159"/>
      <c r="M333" s="160"/>
      <c r="N333" s="161"/>
      <c r="O333" s="162"/>
      <c r="P333" s="163"/>
      <c r="Q333" s="142"/>
      <c r="R333" s="16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row>
    <row r="334" ht="14.25" customHeight="1">
      <c r="A334" s="114"/>
      <c r="B334" s="158"/>
      <c r="C334" s="114"/>
      <c r="D334" s="114"/>
      <c r="E334" s="114"/>
      <c r="F334" s="114"/>
      <c r="G334" s="114"/>
      <c r="H334" s="114"/>
      <c r="I334" s="114"/>
      <c r="J334" s="114"/>
      <c r="K334" s="114"/>
      <c r="L334" s="159"/>
      <c r="M334" s="160"/>
      <c r="N334" s="161"/>
      <c r="O334" s="162"/>
      <c r="P334" s="163"/>
      <c r="Q334" s="142"/>
      <c r="R334" s="16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row>
    <row r="335" ht="14.25" customHeight="1">
      <c r="A335" s="114"/>
      <c r="B335" s="158"/>
      <c r="C335" s="114"/>
      <c r="D335" s="114"/>
      <c r="E335" s="114"/>
      <c r="F335" s="114"/>
      <c r="G335" s="114"/>
      <c r="H335" s="114"/>
      <c r="I335" s="114"/>
      <c r="J335" s="114"/>
      <c r="K335" s="114"/>
      <c r="L335" s="159"/>
      <c r="M335" s="160"/>
      <c r="N335" s="161"/>
      <c r="O335" s="162"/>
      <c r="P335" s="163"/>
      <c r="Q335" s="142"/>
      <c r="R335" s="16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row>
    <row r="336" ht="14.25" customHeight="1">
      <c r="A336" s="114"/>
      <c r="B336" s="158"/>
      <c r="C336" s="114"/>
      <c r="D336" s="114"/>
      <c r="E336" s="114"/>
      <c r="F336" s="114"/>
      <c r="G336" s="114"/>
      <c r="H336" s="114"/>
      <c r="I336" s="114"/>
      <c r="J336" s="114"/>
      <c r="K336" s="114"/>
      <c r="L336" s="159"/>
      <c r="M336" s="160"/>
      <c r="N336" s="161"/>
      <c r="O336" s="162"/>
      <c r="P336" s="163"/>
      <c r="Q336" s="142"/>
      <c r="R336" s="16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row>
    <row r="337" ht="14.25" customHeight="1">
      <c r="A337" s="114"/>
      <c r="B337" s="158"/>
      <c r="C337" s="114"/>
      <c r="D337" s="114"/>
      <c r="E337" s="114"/>
      <c r="F337" s="114"/>
      <c r="G337" s="114"/>
      <c r="H337" s="114"/>
      <c r="I337" s="114"/>
      <c r="J337" s="114"/>
      <c r="K337" s="114"/>
      <c r="L337" s="159"/>
      <c r="M337" s="160"/>
      <c r="N337" s="161"/>
      <c r="O337" s="162"/>
      <c r="P337" s="163"/>
      <c r="Q337" s="142"/>
      <c r="R337" s="16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row>
    <row r="338" ht="14.25" customHeight="1">
      <c r="A338" s="114"/>
      <c r="B338" s="158"/>
      <c r="C338" s="114"/>
      <c r="D338" s="114"/>
      <c r="E338" s="114"/>
      <c r="F338" s="114"/>
      <c r="G338" s="114"/>
      <c r="H338" s="114"/>
      <c r="I338" s="114"/>
      <c r="J338" s="114"/>
      <c r="K338" s="114"/>
      <c r="L338" s="159"/>
      <c r="M338" s="160"/>
      <c r="N338" s="161"/>
      <c r="O338" s="162"/>
      <c r="P338" s="163"/>
      <c r="Q338" s="142"/>
      <c r="R338" s="16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row>
    <row r="339" ht="14.25" customHeight="1">
      <c r="A339" s="114"/>
      <c r="B339" s="158"/>
      <c r="C339" s="114"/>
      <c r="D339" s="114"/>
      <c r="E339" s="114"/>
      <c r="F339" s="114"/>
      <c r="G339" s="114"/>
      <c r="H339" s="114"/>
      <c r="I339" s="114"/>
      <c r="J339" s="114"/>
      <c r="K339" s="114"/>
      <c r="L339" s="159"/>
      <c r="M339" s="160"/>
      <c r="N339" s="161"/>
      <c r="O339" s="162"/>
      <c r="P339" s="163"/>
      <c r="Q339" s="142"/>
      <c r="R339" s="16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row>
    <row r="340" ht="14.25" customHeight="1">
      <c r="A340" s="114"/>
      <c r="B340" s="158"/>
      <c r="C340" s="114"/>
      <c r="D340" s="114"/>
      <c r="E340" s="114"/>
      <c r="F340" s="114"/>
      <c r="G340" s="114"/>
      <c r="H340" s="114"/>
      <c r="I340" s="114"/>
      <c r="J340" s="114"/>
      <c r="K340" s="114"/>
      <c r="L340" s="159"/>
      <c r="M340" s="160"/>
      <c r="N340" s="161"/>
      <c r="O340" s="162"/>
      <c r="P340" s="163"/>
      <c r="Q340" s="142"/>
      <c r="R340" s="16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row>
    <row r="341" ht="14.25" customHeight="1">
      <c r="A341" s="114"/>
      <c r="B341" s="158"/>
      <c r="C341" s="114"/>
      <c r="D341" s="114"/>
      <c r="E341" s="114"/>
      <c r="F341" s="114"/>
      <c r="G341" s="114"/>
      <c r="H341" s="114"/>
      <c r="I341" s="114"/>
      <c r="J341" s="114"/>
      <c r="K341" s="114"/>
      <c r="L341" s="159"/>
      <c r="M341" s="160"/>
      <c r="N341" s="161"/>
      <c r="O341" s="162"/>
      <c r="P341" s="163"/>
      <c r="Q341" s="142"/>
      <c r="R341" s="16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row>
    <row r="342" ht="14.25" customHeight="1">
      <c r="A342" s="114"/>
      <c r="B342" s="158"/>
      <c r="C342" s="114"/>
      <c r="D342" s="114"/>
      <c r="E342" s="114"/>
      <c r="F342" s="114"/>
      <c r="G342" s="114"/>
      <c r="H342" s="114"/>
      <c r="I342" s="114"/>
      <c r="J342" s="114"/>
      <c r="K342" s="114"/>
      <c r="L342" s="159"/>
      <c r="M342" s="160"/>
      <c r="N342" s="161"/>
      <c r="O342" s="162"/>
      <c r="P342" s="163"/>
      <c r="Q342" s="142"/>
      <c r="R342" s="16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row>
    <row r="343" ht="14.25" customHeight="1">
      <c r="A343" s="114"/>
      <c r="B343" s="158"/>
      <c r="C343" s="114"/>
      <c r="D343" s="114"/>
      <c r="E343" s="114"/>
      <c r="F343" s="114"/>
      <c r="G343" s="114"/>
      <c r="H343" s="114"/>
      <c r="I343" s="114"/>
      <c r="J343" s="114"/>
      <c r="K343" s="114"/>
      <c r="L343" s="159"/>
      <c r="M343" s="160"/>
      <c r="N343" s="161"/>
      <c r="O343" s="162"/>
      <c r="P343" s="163"/>
      <c r="Q343" s="142"/>
      <c r="R343" s="16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row>
    <row r="344" ht="14.25" customHeight="1">
      <c r="A344" s="114"/>
      <c r="B344" s="158"/>
      <c r="C344" s="114"/>
      <c r="D344" s="114"/>
      <c r="E344" s="114"/>
      <c r="F344" s="114"/>
      <c r="G344" s="114"/>
      <c r="H344" s="114"/>
      <c r="I344" s="114"/>
      <c r="J344" s="114"/>
      <c r="K344" s="114"/>
      <c r="L344" s="159"/>
      <c r="M344" s="160"/>
      <c r="N344" s="161"/>
      <c r="O344" s="162"/>
      <c r="P344" s="163"/>
      <c r="Q344" s="142"/>
      <c r="R344" s="16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row>
    <row r="345" ht="14.25" customHeight="1">
      <c r="A345" s="114"/>
      <c r="B345" s="158"/>
      <c r="C345" s="114"/>
      <c r="D345" s="114"/>
      <c r="E345" s="114"/>
      <c r="F345" s="114"/>
      <c r="G345" s="114"/>
      <c r="H345" s="114"/>
      <c r="I345" s="114"/>
      <c r="J345" s="114"/>
      <c r="K345" s="114"/>
      <c r="L345" s="159"/>
      <c r="M345" s="160"/>
      <c r="N345" s="161"/>
      <c r="O345" s="162"/>
      <c r="P345" s="163"/>
      <c r="Q345" s="142"/>
      <c r="R345" s="16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row>
    <row r="346" ht="14.25" customHeight="1">
      <c r="A346" s="114"/>
      <c r="B346" s="158"/>
      <c r="C346" s="114"/>
      <c r="D346" s="114"/>
      <c r="E346" s="114"/>
      <c r="F346" s="114"/>
      <c r="G346" s="114"/>
      <c r="H346" s="114"/>
      <c r="I346" s="114"/>
      <c r="J346" s="114"/>
      <c r="K346" s="114"/>
      <c r="L346" s="159"/>
      <c r="M346" s="160"/>
      <c r="N346" s="161"/>
      <c r="O346" s="162"/>
      <c r="P346" s="163"/>
      <c r="Q346" s="142"/>
      <c r="R346" s="16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row>
    <row r="347" ht="14.25" customHeight="1">
      <c r="A347" s="114"/>
      <c r="B347" s="158"/>
      <c r="C347" s="114"/>
      <c r="D347" s="114"/>
      <c r="E347" s="114"/>
      <c r="F347" s="114"/>
      <c r="G347" s="114"/>
      <c r="H347" s="114"/>
      <c r="I347" s="114"/>
      <c r="J347" s="114"/>
      <c r="K347" s="114"/>
      <c r="L347" s="159"/>
      <c r="M347" s="160"/>
      <c r="N347" s="161"/>
      <c r="O347" s="162"/>
      <c r="P347" s="163"/>
      <c r="Q347" s="142"/>
      <c r="R347" s="16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row>
    <row r="348" ht="14.25" customHeight="1">
      <c r="A348" s="114"/>
      <c r="B348" s="158"/>
      <c r="C348" s="114"/>
      <c r="D348" s="114"/>
      <c r="E348" s="114"/>
      <c r="F348" s="114"/>
      <c r="G348" s="114"/>
      <c r="H348" s="114"/>
      <c r="I348" s="114"/>
      <c r="J348" s="114"/>
      <c r="K348" s="114"/>
      <c r="L348" s="159"/>
      <c r="M348" s="160"/>
      <c r="N348" s="161"/>
      <c r="O348" s="162"/>
      <c r="P348" s="163"/>
      <c r="Q348" s="142"/>
      <c r="R348" s="16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row>
    <row r="349" ht="14.25" customHeight="1">
      <c r="A349" s="114"/>
      <c r="B349" s="158"/>
      <c r="C349" s="114"/>
      <c r="D349" s="114"/>
      <c r="E349" s="114"/>
      <c r="F349" s="114"/>
      <c r="G349" s="114"/>
      <c r="H349" s="114"/>
      <c r="I349" s="114"/>
      <c r="J349" s="114"/>
      <c r="K349" s="114"/>
      <c r="L349" s="159"/>
      <c r="M349" s="160"/>
      <c r="N349" s="161"/>
      <c r="O349" s="162"/>
      <c r="P349" s="163"/>
      <c r="Q349" s="142"/>
      <c r="R349" s="16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row>
    <row r="350" ht="14.25" customHeight="1">
      <c r="A350" s="114"/>
      <c r="B350" s="158"/>
      <c r="C350" s="114"/>
      <c r="D350" s="114"/>
      <c r="E350" s="114"/>
      <c r="F350" s="114"/>
      <c r="G350" s="114"/>
      <c r="H350" s="114"/>
      <c r="I350" s="114"/>
      <c r="J350" s="114"/>
      <c r="K350" s="114"/>
      <c r="L350" s="159"/>
      <c r="M350" s="160"/>
      <c r="N350" s="161"/>
      <c r="O350" s="162"/>
      <c r="P350" s="163"/>
      <c r="Q350" s="142"/>
      <c r="R350" s="16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row>
    <row r="351" ht="14.25" customHeight="1">
      <c r="A351" s="114"/>
      <c r="B351" s="158"/>
      <c r="C351" s="114"/>
      <c r="D351" s="114"/>
      <c r="E351" s="114"/>
      <c r="F351" s="114"/>
      <c r="G351" s="114"/>
      <c r="H351" s="114"/>
      <c r="I351" s="114"/>
      <c r="J351" s="114"/>
      <c r="K351" s="114"/>
      <c r="L351" s="159"/>
      <c r="M351" s="160"/>
      <c r="N351" s="161"/>
      <c r="O351" s="162"/>
      <c r="P351" s="163"/>
      <c r="Q351" s="142"/>
      <c r="R351" s="16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row>
    <row r="352" ht="14.25" customHeight="1">
      <c r="A352" s="114"/>
      <c r="B352" s="158"/>
      <c r="C352" s="114"/>
      <c r="D352" s="114"/>
      <c r="E352" s="114"/>
      <c r="F352" s="114"/>
      <c r="G352" s="114"/>
      <c r="H352" s="114"/>
      <c r="I352" s="114"/>
      <c r="J352" s="114"/>
      <c r="K352" s="114"/>
      <c r="L352" s="159"/>
      <c r="M352" s="160"/>
      <c r="N352" s="161"/>
      <c r="O352" s="162"/>
      <c r="P352" s="163"/>
      <c r="Q352" s="142"/>
      <c r="R352" s="16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row>
    <row r="353" ht="14.25" customHeight="1">
      <c r="A353" s="114"/>
      <c r="B353" s="158"/>
      <c r="C353" s="114"/>
      <c r="D353" s="114"/>
      <c r="E353" s="114"/>
      <c r="F353" s="114"/>
      <c r="G353" s="114"/>
      <c r="H353" s="114"/>
      <c r="I353" s="114"/>
      <c r="J353" s="114"/>
      <c r="K353" s="114"/>
      <c r="L353" s="159"/>
      <c r="M353" s="160"/>
      <c r="N353" s="161"/>
      <c r="O353" s="162"/>
      <c r="P353" s="163"/>
      <c r="Q353" s="142"/>
      <c r="R353" s="16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row>
    <row r="354" ht="14.25" customHeight="1">
      <c r="A354" s="114"/>
      <c r="B354" s="158"/>
      <c r="C354" s="114"/>
      <c r="D354" s="114"/>
      <c r="E354" s="114"/>
      <c r="F354" s="114"/>
      <c r="G354" s="114"/>
      <c r="H354" s="114"/>
      <c r="I354" s="114"/>
      <c r="J354" s="114"/>
      <c r="K354" s="114"/>
      <c r="L354" s="159"/>
      <c r="M354" s="160"/>
      <c r="N354" s="161"/>
      <c r="O354" s="162"/>
      <c r="P354" s="163"/>
      <c r="Q354" s="142"/>
      <c r="R354" s="16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row>
    <row r="355" ht="14.25" customHeight="1">
      <c r="A355" s="114"/>
      <c r="B355" s="158"/>
      <c r="C355" s="114"/>
      <c r="D355" s="114"/>
      <c r="E355" s="114"/>
      <c r="F355" s="114"/>
      <c r="G355" s="114"/>
      <c r="H355" s="114"/>
      <c r="I355" s="114"/>
      <c r="J355" s="114"/>
      <c r="K355" s="114"/>
      <c r="L355" s="159"/>
      <c r="M355" s="160"/>
      <c r="N355" s="161"/>
      <c r="O355" s="162"/>
      <c r="P355" s="163"/>
      <c r="Q355" s="142"/>
      <c r="R355" s="16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row>
    <row r="356" ht="14.25" customHeight="1">
      <c r="A356" s="114"/>
      <c r="B356" s="158"/>
      <c r="C356" s="114"/>
      <c r="D356" s="114"/>
      <c r="E356" s="114"/>
      <c r="F356" s="114"/>
      <c r="G356" s="114"/>
      <c r="H356" s="114"/>
      <c r="I356" s="114"/>
      <c r="J356" s="114"/>
      <c r="K356" s="114"/>
      <c r="L356" s="159"/>
      <c r="M356" s="160"/>
      <c r="N356" s="161"/>
      <c r="O356" s="162"/>
      <c r="P356" s="163"/>
      <c r="Q356" s="142"/>
      <c r="R356" s="16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row>
    <row r="357" ht="14.25" customHeight="1">
      <c r="A357" s="114"/>
      <c r="B357" s="158"/>
      <c r="C357" s="114"/>
      <c r="D357" s="114"/>
      <c r="E357" s="114"/>
      <c r="F357" s="114"/>
      <c r="G357" s="114"/>
      <c r="H357" s="114"/>
      <c r="I357" s="114"/>
      <c r="J357" s="114"/>
      <c r="K357" s="114"/>
      <c r="L357" s="159"/>
      <c r="M357" s="160"/>
      <c r="N357" s="161"/>
      <c r="O357" s="162"/>
      <c r="P357" s="163"/>
      <c r="Q357" s="142"/>
      <c r="R357" s="16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row>
    <row r="358" ht="14.25" customHeight="1">
      <c r="A358" s="114"/>
      <c r="B358" s="158"/>
      <c r="C358" s="114"/>
      <c r="D358" s="114"/>
      <c r="E358" s="114"/>
      <c r="F358" s="114"/>
      <c r="G358" s="114"/>
      <c r="H358" s="114"/>
      <c r="I358" s="114"/>
      <c r="J358" s="114"/>
      <c r="K358" s="114"/>
      <c r="L358" s="159"/>
      <c r="M358" s="160"/>
      <c r="N358" s="161"/>
      <c r="O358" s="162"/>
      <c r="P358" s="163"/>
      <c r="Q358" s="142"/>
      <c r="R358" s="16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row>
    <row r="359" ht="14.25" customHeight="1">
      <c r="A359" s="114"/>
      <c r="B359" s="158"/>
      <c r="C359" s="114"/>
      <c r="D359" s="114"/>
      <c r="E359" s="114"/>
      <c r="F359" s="114"/>
      <c r="G359" s="114"/>
      <c r="H359" s="114"/>
      <c r="I359" s="114"/>
      <c r="J359" s="114"/>
      <c r="K359" s="114"/>
      <c r="L359" s="159"/>
      <c r="M359" s="160"/>
      <c r="N359" s="161"/>
      <c r="O359" s="162"/>
      <c r="P359" s="163"/>
      <c r="Q359" s="142"/>
      <c r="R359" s="16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row>
    <row r="360" ht="14.25" customHeight="1">
      <c r="A360" s="114"/>
      <c r="B360" s="158"/>
      <c r="C360" s="114"/>
      <c r="D360" s="114"/>
      <c r="E360" s="114"/>
      <c r="F360" s="114"/>
      <c r="G360" s="114"/>
      <c r="H360" s="114"/>
      <c r="I360" s="114"/>
      <c r="J360" s="114"/>
      <c r="K360" s="114"/>
      <c r="L360" s="159"/>
      <c r="M360" s="160"/>
      <c r="N360" s="161"/>
      <c r="O360" s="162"/>
      <c r="P360" s="163"/>
      <c r="Q360" s="142"/>
      <c r="R360" s="16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row>
    <row r="361" ht="14.25" customHeight="1">
      <c r="A361" s="114"/>
      <c r="B361" s="158"/>
      <c r="C361" s="114"/>
      <c r="D361" s="114"/>
      <c r="E361" s="114"/>
      <c r="F361" s="114"/>
      <c r="G361" s="114"/>
      <c r="H361" s="114"/>
      <c r="I361" s="114"/>
      <c r="J361" s="114"/>
      <c r="K361" s="114"/>
      <c r="L361" s="159"/>
      <c r="M361" s="160"/>
      <c r="N361" s="161"/>
      <c r="O361" s="162"/>
      <c r="P361" s="163"/>
      <c r="Q361" s="142"/>
      <c r="R361" s="16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row>
    <row r="362" ht="14.25" customHeight="1">
      <c r="A362" s="114"/>
      <c r="B362" s="158"/>
      <c r="C362" s="114"/>
      <c r="D362" s="114"/>
      <c r="E362" s="114"/>
      <c r="F362" s="114"/>
      <c r="G362" s="114"/>
      <c r="H362" s="114"/>
      <c r="I362" s="114"/>
      <c r="J362" s="114"/>
      <c r="K362" s="114"/>
      <c r="L362" s="159"/>
      <c r="M362" s="160"/>
      <c r="N362" s="161"/>
      <c r="O362" s="162"/>
      <c r="P362" s="163"/>
      <c r="Q362" s="142"/>
      <c r="R362" s="16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row>
    <row r="363" ht="14.25" customHeight="1">
      <c r="A363" s="114"/>
      <c r="B363" s="158"/>
      <c r="C363" s="114"/>
      <c r="D363" s="114"/>
      <c r="E363" s="114"/>
      <c r="F363" s="114"/>
      <c r="G363" s="114"/>
      <c r="H363" s="114"/>
      <c r="I363" s="114"/>
      <c r="J363" s="114"/>
      <c r="K363" s="114"/>
      <c r="L363" s="159"/>
      <c r="M363" s="160"/>
      <c r="N363" s="161"/>
      <c r="O363" s="162"/>
      <c r="P363" s="163"/>
      <c r="Q363" s="142"/>
      <c r="R363" s="16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row>
    <row r="364" ht="14.25" customHeight="1">
      <c r="A364" s="114"/>
      <c r="B364" s="158"/>
      <c r="C364" s="114"/>
      <c r="D364" s="114"/>
      <c r="E364" s="114"/>
      <c r="F364" s="114"/>
      <c r="G364" s="114"/>
      <c r="H364" s="114"/>
      <c r="I364" s="114"/>
      <c r="J364" s="114"/>
      <c r="K364" s="114"/>
      <c r="L364" s="159"/>
      <c r="M364" s="160"/>
      <c r="N364" s="161"/>
      <c r="O364" s="162"/>
      <c r="P364" s="163"/>
      <c r="Q364" s="142"/>
      <c r="R364" s="16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row>
    <row r="365" ht="14.25" customHeight="1">
      <c r="A365" s="114"/>
      <c r="B365" s="158"/>
      <c r="C365" s="114"/>
      <c r="D365" s="114"/>
      <c r="E365" s="114"/>
      <c r="F365" s="114"/>
      <c r="G365" s="114"/>
      <c r="H365" s="114"/>
      <c r="I365" s="114"/>
      <c r="J365" s="114"/>
      <c r="K365" s="114"/>
      <c r="L365" s="159"/>
      <c r="M365" s="160"/>
      <c r="N365" s="161"/>
      <c r="O365" s="162"/>
      <c r="P365" s="163"/>
      <c r="Q365" s="142"/>
      <c r="R365" s="16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row>
    <row r="366" ht="14.25" customHeight="1">
      <c r="A366" s="114"/>
      <c r="B366" s="158"/>
      <c r="C366" s="114"/>
      <c r="D366" s="114"/>
      <c r="E366" s="114"/>
      <c r="F366" s="114"/>
      <c r="G366" s="114"/>
      <c r="H366" s="114"/>
      <c r="I366" s="114"/>
      <c r="J366" s="114"/>
      <c r="K366" s="114"/>
      <c r="L366" s="159"/>
      <c r="M366" s="160"/>
      <c r="N366" s="161"/>
      <c r="O366" s="162"/>
      <c r="P366" s="163"/>
      <c r="Q366" s="142"/>
      <c r="R366" s="16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row>
    <row r="367" ht="14.25" customHeight="1">
      <c r="A367" s="114"/>
      <c r="B367" s="158"/>
      <c r="C367" s="114"/>
      <c r="D367" s="114"/>
      <c r="E367" s="114"/>
      <c r="F367" s="114"/>
      <c r="G367" s="114"/>
      <c r="H367" s="114"/>
      <c r="I367" s="114"/>
      <c r="J367" s="114"/>
      <c r="K367" s="114"/>
      <c r="L367" s="159"/>
      <c r="M367" s="160"/>
      <c r="N367" s="161"/>
      <c r="O367" s="162"/>
      <c r="P367" s="163"/>
      <c r="Q367" s="142"/>
      <c r="R367" s="16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row>
    <row r="368" ht="14.25" customHeight="1">
      <c r="A368" s="114"/>
      <c r="B368" s="158"/>
      <c r="C368" s="114"/>
      <c r="D368" s="114"/>
      <c r="E368" s="114"/>
      <c r="F368" s="114"/>
      <c r="G368" s="114"/>
      <c r="H368" s="114"/>
      <c r="I368" s="114"/>
      <c r="J368" s="114"/>
      <c r="K368" s="114"/>
      <c r="L368" s="159"/>
      <c r="M368" s="160"/>
      <c r="N368" s="161"/>
      <c r="O368" s="162"/>
      <c r="P368" s="163"/>
      <c r="Q368" s="142"/>
      <c r="R368" s="16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row>
    <row r="369" ht="14.25" customHeight="1">
      <c r="A369" s="114"/>
      <c r="B369" s="158"/>
      <c r="C369" s="114"/>
      <c r="D369" s="114"/>
      <c r="E369" s="114"/>
      <c r="F369" s="114"/>
      <c r="G369" s="114"/>
      <c r="H369" s="114"/>
      <c r="I369" s="114"/>
      <c r="J369" s="114"/>
      <c r="K369" s="114"/>
      <c r="L369" s="159"/>
      <c r="M369" s="160"/>
      <c r="N369" s="161"/>
      <c r="O369" s="162"/>
      <c r="P369" s="163"/>
      <c r="Q369" s="142"/>
      <c r="R369" s="16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row>
    <row r="370" ht="14.25" customHeight="1">
      <c r="A370" s="114"/>
      <c r="B370" s="158"/>
      <c r="C370" s="114"/>
      <c r="D370" s="114"/>
      <c r="E370" s="114"/>
      <c r="F370" s="114"/>
      <c r="G370" s="114"/>
      <c r="H370" s="114"/>
      <c r="I370" s="114"/>
      <c r="J370" s="114"/>
      <c r="K370" s="114"/>
      <c r="L370" s="159"/>
      <c r="M370" s="160"/>
      <c r="N370" s="161"/>
      <c r="O370" s="162"/>
      <c r="P370" s="163"/>
      <c r="Q370" s="142"/>
      <c r="R370" s="16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row>
    <row r="371" ht="14.25" customHeight="1">
      <c r="A371" s="114"/>
      <c r="B371" s="158"/>
      <c r="C371" s="114"/>
      <c r="D371" s="114"/>
      <c r="E371" s="114"/>
      <c r="F371" s="114"/>
      <c r="G371" s="114"/>
      <c r="H371" s="114"/>
      <c r="I371" s="114"/>
      <c r="J371" s="114"/>
      <c r="K371" s="114"/>
      <c r="L371" s="159"/>
      <c r="M371" s="160"/>
      <c r="N371" s="161"/>
      <c r="O371" s="162"/>
      <c r="P371" s="163"/>
      <c r="Q371" s="142"/>
      <c r="R371" s="16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row>
    <row r="372" ht="14.25" customHeight="1">
      <c r="A372" s="114"/>
      <c r="B372" s="158"/>
      <c r="C372" s="114"/>
      <c r="D372" s="114"/>
      <c r="E372" s="114"/>
      <c r="F372" s="114"/>
      <c r="G372" s="114"/>
      <c r="H372" s="114"/>
      <c r="I372" s="114"/>
      <c r="J372" s="114"/>
      <c r="K372" s="114"/>
      <c r="L372" s="159"/>
      <c r="M372" s="160"/>
      <c r="N372" s="161"/>
      <c r="O372" s="162"/>
      <c r="P372" s="163"/>
      <c r="Q372" s="142"/>
      <c r="R372" s="16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row>
    <row r="373" ht="14.25" customHeight="1">
      <c r="A373" s="114"/>
      <c r="B373" s="158"/>
      <c r="C373" s="114"/>
      <c r="D373" s="114"/>
      <c r="E373" s="114"/>
      <c r="F373" s="114"/>
      <c r="G373" s="114"/>
      <c r="H373" s="114"/>
      <c r="I373" s="114"/>
      <c r="J373" s="114"/>
      <c r="K373" s="114"/>
      <c r="L373" s="159"/>
      <c r="M373" s="160"/>
      <c r="N373" s="161"/>
      <c r="O373" s="162"/>
      <c r="P373" s="163"/>
      <c r="Q373" s="142"/>
      <c r="R373" s="16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row>
    <row r="374" ht="14.25" customHeight="1">
      <c r="A374" s="114"/>
      <c r="B374" s="158"/>
      <c r="C374" s="114"/>
      <c r="D374" s="114"/>
      <c r="E374" s="114"/>
      <c r="F374" s="114"/>
      <c r="G374" s="114"/>
      <c r="H374" s="114"/>
      <c r="I374" s="114"/>
      <c r="J374" s="114"/>
      <c r="K374" s="114"/>
      <c r="L374" s="159"/>
      <c r="M374" s="160"/>
      <c r="N374" s="161"/>
      <c r="O374" s="162"/>
      <c r="P374" s="163"/>
      <c r="Q374" s="142"/>
      <c r="R374" s="16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row>
    <row r="375" ht="14.25" customHeight="1">
      <c r="A375" s="114"/>
      <c r="B375" s="158"/>
      <c r="C375" s="114"/>
      <c r="D375" s="114"/>
      <c r="E375" s="114"/>
      <c r="F375" s="114"/>
      <c r="G375" s="114"/>
      <c r="H375" s="114"/>
      <c r="I375" s="114"/>
      <c r="J375" s="114"/>
      <c r="K375" s="114"/>
      <c r="L375" s="159"/>
      <c r="M375" s="160"/>
      <c r="N375" s="161"/>
      <c r="O375" s="162"/>
      <c r="P375" s="163"/>
      <c r="Q375" s="142"/>
      <c r="R375" s="16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row>
    <row r="376" ht="14.25" customHeight="1">
      <c r="A376" s="114"/>
      <c r="B376" s="158"/>
      <c r="C376" s="114"/>
      <c r="D376" s="114"/>
      <c r="E376" s="114"/>
      <c r="F376" s="114"/>
      <c r="G376" s="114"/>
      <c r="H376" s="114"/>
      <c r="I376" s="114"/>
      <c r="J376" s="114"/>
      <c r="K376" s="114"/>
      <c r="L376" s="159"/>
      <c r="M376" s="160"/>
      <c r="N376" s="161"/>
      <c r="O376" s="162"/>
      <c r="P376" s="163"/>
      <c r="Q376" s="142"/>
      <c r="R376" s="16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row>
    <row r="377" ht="14.25" customHeight="1">
      <c r="A377" s="114"/>
      <c r="B377" s="158"/>
      <c r="C377" s="114"/>
      <c r="D377" s="114"/>
      <c r="E377" s="114"/>
      <c r="F377" s="114"/>
      <c r="G377" s="114"/>
      <c r="H377" s="114"/>
      <c r="I377" s="114"/>
      <c r="J377" s="114"/>
      <c r="K377" s="114"/>
      <c r="L377" s="159"/>
      <c r="M377" s="160"/>
      <c r="N377" s="161"/>
      <c r="O377" s="162"/>
      <c r="P377" s="163"/>
      <c r="Q377" s="142"/>
      <c r="R377" s="16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row>
    <row r="378" ht="14.25" customHeight="1">
      <c r="A378" s="114"/>
      <c r="B378" s="158"/>
      <c r="C378" s="114"/>
      <c r="D378" s="114"/>
      <c r="E378" s="114"/>
      <c r="F378" s="114"/>
      <c r="G378" s="114"/>
      <c r="H378" s="114"/>
      <c r="I378" s="114"/>
      <c r="J378" s="114"/>
      <c r="K378" s="114"/>
      <c r="L378" s="159"/>
      <c r="M378" s="160"/>
      <c r="N378" s="161"/>
      <c r="O378" s="162"/>
      <c r="P378" s="163"/>
      <c r="Q378" s="142"/>
      <c r="R378" s="16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row>
    <row r="379" ht="14.25" customHeight="1">
      <c r="A379" s="114"/>
      <c r="B379" s="158"/>
      <c r="C379" s="114"/>
      <c r="D379" s="114"/>
      <c r="E379" s="114"/>
      <c r="F379" s="114"/>
      <c r="G379" s="114"/>
      <c r="H379" s="114"/>
      <c r="I379" s="114"/>
      <c r="J379" s="114"/>
      <c r="K379" s="114"/>
      <c r="L379" s="159"/>
      <c r="M379" s="160"/>
      <c r="N379" s="161"/>
      <c r="O379" s="162"/>
      <c r="P379" s="163"/>
      <c r="Q379" s="142"/>
      <c r="R379" s="16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row>
    <row r="380" ht="14.25" customHeight="1">
      <c r="A380" s="114"/>
      <c r="B380" s="158"/>
      <c r="C380" s="114"/>
      <c r="D380" s="114"/>
      <c r="E380" s="114"/>
      <c r="F380" s="114"/>
      <c r="G380" s="114"/>
      <c r="H380" s="114"/>
      <c r="I380" s="114"/>
      <c r="J380" s="114"/>
      <c r="K380" s="114"/>
      <c r="L380" s="159"/>
      <c r="M380" s="160"/>
      <c r="N380" s="161"/>
      <c r="O380" s="162"/>
      <c r="P380" s="163"/>
      <c r="Q380" s="142"/>
      <c r="R380" s="16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row>
    <row r="381" ht="14.25" customHeight="1">
      <c r="A381" s="114"/>
      <c r="B381" s="158"/>
      <c r="C381" s="114"/>
      <c r="D381" s="114"/>
      <c r="E381" s="114"/>
      <c r="F381" s="114"/>
      <c r="G381" s="114"/>
      <c r="H381" s="114"/>
      <c r="I381" s="114"/>
      <c r="J381" s="114"/>
      <c r="K381" s="114"/>
      <c r="L381" s="159"/>
      <c r="M381" s="160"/>
      <c r="N381" s="161"/>
      <c r="O381" s="162"/>
      <c r="P381" s="163"/>
      <c r="Q381" s="142"/>
      <c r="R381" s="16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row>
    <row r="382" ht="14.25" customHeight="1">
      <c r="A382" s="114"/>
      <c r="B382" s="158"/>
      <c r="C382" s="114"/>
      <c r="D382" s="114"/>
      <c r="E382" s="114"/>
      <c r="F382" s="114"/>
      <c r="G382" s="114"/>
      <c r="H382" s="114"/>
      <c r="I382" s="114"/>
      <c r="J382" s="114"/>
      <c r="K382" s="114"/>
      <c r="L382" s="159"/>
      <c r="M382" s="160"/>
      <c r="N382" s="161"/>
      <c r="O382" s="162"/>
      <c r="P382" s="163"/>
      <c r="Q382" s="142"/>
      <c r="R382" s="16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row>
    <row r="383" ht="14.25" customHeight="1">
      <c r="A383" s="114"/>
      <c r="B383" s="158"/>
      <c r="C383" s="114"/>
      <c r="D383" s="114"/>
      <c r="E383" s="114"/>
      <c r="F383" s="114"/>
      <c r="G383" s="114"/>
      <c r="H383" s="114"/>
      <c r="I383" s="114"/>
      <c r="J383" s="114"/>
      <c r="K383" s="114"/>
      <c r="L383" s="159"/>
      <c r="M383" s="160"/>
      <c r="N383" s="161"/>
      <c r="O383" s="162"/>
      <c r="P383" s="163"/>
      <c r="Q383" s="142"/>
      <c r="R383" s="16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row>
    <row r="384" ht="14.25" customHeight="1">
      <c r="A384" s="114"/>
      <c r="B384" s="158"/>
      <c r="C384" s="114"/>
      <c r="D384" s="114"/>
      <c r="E384" s="114"/>
      <c r="F384" s="114"/>
      <c r="G384" s="114"/>
      <c r="H384" s="114"/>
      <c r="I384" s="114"/>
      <c r="J384" s="114"/>
      <c r="K384" s="114"/>
      <c r="L384" s="159"/>
      <c r="M384" s="160"/>
      <c r="N384" s="161"/>
      <c r="O384" s="162"/>
      <c r="P384" s="163"/>
      <c r="Q384" s="142"/>
      <c r="R384" s="16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row>
    <row r="385" ht="14.25" customHeight="1">
      <c r="A385" s="114"/>
      <c r="B385" s="158"/>
      <c r="C385" s="114"/>
      <c r="D385" s="114"/>
      <c r="E385" s="114"/>
      <c r="F385" s="114"/>
      <c r="G385" s="114"/>
      <c r="H385" s="114"/>
      <c r="I385" s="114"/>
      <c r="J385" s="114"/>
      <c r="K385" s="114"/>
      <c r="L385" s="159"/>
      <c r="M385" s="160"/>
      <c r="N385" s="161"/>
      <c r="O385" s="162"/>
      <c r="P385" s="163"/>
      <c r="Q385" s="142"/>
      <c r="R385" s="16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row>
    <row r="386" ht="14.25" customHeight="1">
      <c r="A386" s="114"/>
      <c r="B386" s="158"/>
      <c r="C386" s="114"/>
      <c r="D386" s="114"/>
      <c r="E386" s="114"/>
      <c r="F386" s="114"/>
      <c r="G386" s="114"/>
      <c r="H386" s="114"/>
      <c r="I386" s="114"/>
      <c r="J386" s="114"/>
      <c r="K386" s="114"/>
      <c r="L386" s="159"/>
      <c r="M386" s="160"/>
      <c r="N386" s="161"/>
      <c r="O386" s="162"/>
      <c r="P386" s="163"/>
      <c r="Q386" s="142"/>
      <c r="R386" s="16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row>
    <row r="387" ht="14.25" customHeight="1">
      <c r="A387" s="114"/>
      <c r="B387" s="158"/>
      <c r="C387" s="114"/>
      <c r="D387" s="114"/>
      <c r="E387" s="114"/>
      <c r="F387" s="114"/>
      <c r="G387" s="114"/>
      <c r="H387" s="114"/>
      <c r="I387" s="114"/>
      <c r="J387" s="114"/>
      <c r="K387" s="114"/>
      <c r="L387" s="159"/>
      <c r="M387" s="160"/>
      <c r="N387" s="161"/>
      <c r="O387" s="162"/>
      <c r="P387" s="163"/>
      <c r="Q387" s="142"/>
      <c r="R387" s="16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row>
    <row r="388" ht="14.25" customHeight="1">
      <c r="A388" s="114"/>
      <c r="B388" s="158"/>
      <c r="C388" s="114"/>
      <c r="D388" s="114"/>
      <c r="E388" s="114"/>
      <c r="F388" s="114"/>
      <c r="G388" s="114"/>
      <c r="H388" s="114"/>
      <c r="I388" s="114"/>
      <c r="J388" s="114"/>
      <c r="K388" s="114"/>
      <c r="L388" s="159"/>
      <c r="M388" s="160"/>
      <c r="N388" s="161"/>
      <c r="O388" s="162"/>
      <c r="P388" s="163"/>
      <c r="Q388" s="142"/>
      <c r="R388" s="16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row>
    <row r="389" ht="14.25" customHeight="1">
      <c r="A389" s="114"/>
      <c r="B389" s="158"/>
      <c r="C389" s="114"/>
      <c r="D389" s="114"/>
      <c r="E389" s="114"/>
      <c r="F389" s="114"/>
      <c r="G389" s="114"/>
      <c r="H389" s="114"/>
      <c r="I389" s="114"/>
      <c r="J389" s="114"/>
      <c r="K389" s="114"/>
      <c r="L389" s="159"/>
      <c r="M389" s="160"/>
      <c r="N389" s="161"/>
      <c r="O389" s="162"/>
      <c r="P389" s="163"/>
      <c r="Q389" s="142"/>
      <c r="R389" s="16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row>
    <row r="390" ht="14.25" customHeight="1">
      <c r="A390" s="114"/>
      <c r="B390" s="158"/>
      <c r="C390" s="114"/>
      <c r="D390" s="114"/>
      <c r="E390" s="114"/>
      <c r="F390" s="114"/>
      <c r="G390" s="114"/>
      <c r="H390" s="114"/>
      <c r="I390" s="114"/>
      <c r="J390" s="114"/>
      <c r="K390" s="114"/>
      <c r="L390" s="159"/>
      <c r="M390" s="160"/>
      <c r="N390" s="161"/>
      <c r="O390" s="162"/>
      <c r="P390" s="163"/>
      <c r="Q390" s="142"/>
      <c r="R390" s="16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row>
    <row r="391" ht="14.25" customHeight="1">
      <c r="A391" s="114"/>
      <c r="B391" s="158"/>
      <c r="C391" s="114"/>
      <c r="D391" s="114"/>
      <c r="E391" s="114"/>
      <c r="F391" s="114"/>
      <c r="G391" s="114"/>
      <c r="H391" s="114"/>
      <c r="I391" s="114"/>
      <c r="J391" s="114"/>
      <c r="K391" s="114"/>
      <c r="L391" s="159"/>
      <c r="M391" s="160"/>
      <c r="N391" s="161"/>
      <c r="O391" s="162"/>
      <c r="P391" s="163"/>
      <c r="Q391" s="142"/>
      <c r="R391" s="16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row>
    <row r="392" ht="14.25" customHeight="1">
      <c r="A392" s="114"/>
      <c r="B392" s="158"/>
      <c r="C392" s="114"/>
      <c r="D392" s="114"/>
      <c r="E392" s="114"/>
      <c r="F392" s="114"/>
      <c r="G392" s="114"/>
      <c r="H392" s="114"/>
      <c r="I392" s="114"/>
      <c r="J392" s="114"/>
      <c r="K392" s="114"/>
      <c r="L392" s="159"/>
      <c r="M392" s="160"/>
      <c r="N392" s="161"/>
      <c r="O392" s="162"/>
      <c r="P392" s="163"/>
      <c r="Q392" s="142"/>
      <c r="R392" s="16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row>
    <row r="393" ht="14.25" customHeight="1">
      <c r="A393" s="114"/>
      <c r="B393" s="158"/>
      <c r="C393" s="114"/>
      <c r="D393" s="114"/>
      <c r="E393" s="114"/>
      <c r="F393" s="114"/>
      <c r="G393" s="114"/>
      <c r="H393" s="114"/>
      <c r="I393" s="114"/>
      <c r="J393" s="114"/>
      <c r="K393" s="114"/>
      <c r="L393" s="159"/>
      <c r="M393" s="160"/>
      <c r="N393" s="161"/>
      <c r="O393" s="162"/>
      <c r="P393" s="163"/>
      <c r="Q393" s="142"/>
      <c r="R393" s="16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row>
    <row r="394" ht="14.25" customHeight="1">
      <c r="A394" s="114"/>
      <c r="B394" s="158"/>
      <c r="C394" s="114"/>
      <c r="D394" s="114"/>
      <c r="E394" s="114"/>
      <c r="F394" s="114"/>
      <c r="G394" s="114"/>
      <c r="H394" s="114"/>
      <c r="I394" s="114"/>
      <c r="J394" s="114"/>
      <c r="K394" s="114"/>
      <c r="L394" s="159"/>
      <c r="M394" s="160"/>
      <c r="N394" s="161"/>
      <c r="O394" s="162"/>
      <c r="P394" s="163"/>
      <c r="Q394" s="142"/>
      <c r="R394" s="16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row>
    <row r="395" ht="14.25" customHeight="1">
      <c r="A395" s="114"/>
      <c r="B395" s="158"/>
      <c r="C395" s="114"/>
      <c r="D395" s="114"/>
      <c r="E395" s="114"/>
      <c r="F395" s="114"/>
      <c r="G395" s="114"/>
      <c r="H395" s="114"/>
      <c r="I395" s="114"/>
      <c r="J395" s="114"/>
      <c r="K395" s="114"/>
      <c r="L395" s="159"/>
      <c r="M395" s="160"/>
      <c r="N395" s="161"/>
      <c r="O395" s="162"/>
      <c r="P395" s="163"/>
      <c r="Q395" s="142"/>
      <c r="R395" s="16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row>
    <row r="396" ht="14.25" customHeight="1">
      <c r="A396" s="114"/>
      <c r="B396" s="158"/>
      <c r="C396" s="114"/>
      <c r="D396" s="114"/>
      <c r="E396" s="114"/>
      <c r="F396" s="114"/>
      <c r="G396" s="114"/>
      <c r="H396" s="114"/>
      <c r="I396" s="114"/>
      <c r="J396" s="114"/>
      <c r="K396" s="114"/>
      <c r="L396" s="159"/>
      <c r="M396" s="160"/>
      <c r="N396" s="161"/>
      <c r="O396" s="162"/>
      <c r="P396" s="163"/>
      <c r="Q396" s="142"/>
      <c r="R396" s="16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row>
    <row r="397" ht="14.25" customHeight="1">
      <c r="A397" s="114"/>
      <c r="B397" s="158"/>
      <c r="C397" s="114"/>
      <c r="D397" s="114"/>
      <c r="E397" s="114"/>
      <c r="F397" s="114"/>
      <c r="G397" s="114"/>
      <c r="H397" s="114"/>
      <c r="I397" s="114"/>
      <c r="J397" s="114"/>
      <c r="K397" s="114"/>
      <c r="L397" s="159"/>
      <c r="M397" s="160"/>
      <c r="N397" s="161"/>
      <c r="O397" s="162"/>
      <c r="P397" s="163"/>
      <c r="Q397" s="142"/>
      <c r="R397" s="16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row>
    <row r="398" ht="14.25" customHeight="1">
      <c r="A398" s="114"/>
      <c r="B398" s="158"/>
      <c r="C398" s="114"/>
      <c r="D398" s="114"/>
      <c r="E398" s="114"/>
      <c r="F398" s="114"/>
      <c r="G398" s="114"/>
      <c r="H398" s="114"/>
      <c r="I398" s="114"/>
      <c r="J398" s="114"/>
      <c r="K398" s="114"/>
      <c r="L398" s="159"/>
      <c r="M398" s="160"/>
      <c r="N398" s="161"/>
      <c r="O398" s="162"/>
      <c r="P398" s="163"/>
      <c r="Q398" s="142"/>
      <c r="R398" s="16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row>
    <row r="399" ht="14.25" customHeight="1">
      <c r="A399" s="114"/>
      <c r="B399" s="158"/>
      <c r="C399" s="114"/>
      <c r="D399" s="114"/>
      <c r="E399" s="114"/>
      <c r="F399" s="114"/>
      <c r="G399" s="114"/>
      <c r="H399" s="114"/>
      <c r="I399" s="114"/>
      <c r="J399" s="114"/>
      <c r="K399" s="114"/>
      <c r="L399" s="159"/>
      <c r="M399" s="160"/>
      <c r="N399" s="161"/>
      <c r="O399" s="162"/>
      <c r="P399" s="163"/>
      <c r="Q399" s="142"/>
      <c r="R399" s="16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row>
    <row r="400" ht="14.25" customHeight="1">
      <c r="A400" s="114"/>
      <c r="B400" s="158"/>
      <c r="C400" s="114"/>
      <c r="D400" s="114"/>
      <c r="E400" s="114"/>
      <c r="F400" s="114"/>
      <c r="G400" s="114"/>
      <c r="H400" s="114"/>
      <c r="I400" s="114"/>
      <c r="J400" s="114"/>
      <c r="K400" s="114"/>
      <c r="L400" s="159"/>
      <c r="M400" s="160"/>
      <c r="N400" s="161"/>
      <c r="O400" s="162"/>
      <c r="P400" s="163"/>
      <c r="Q400" s="142"/>
      <c r="R400" s="16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row>
    <row r="401" ht="14.25" customHeight="1">
      <c r="A401" s="114"/>
      <c r="B401" s="158"/>
      <c r="C401" s="114"/>
      <c r="D401" s="114"/>
      <c r="E401" s="114"/>
      <c r="F401" s="114"/>
      <c r="G401" s="114"/>
      <c r="H401" s="114"/>
      <c r="I401" s="114"/>
      <c r="J401" s="114"/>
      <c r="K401" s="114"/>
      <c r="L401" s="159"/>
      <c r="M401" s="160"/>
      <c r="N401" s="161"/>
      <c r="O401" s="162"/>
      <c r="P401" s="163"/>
      <c r="Q401" s="142"/>
      <c r="R401" s="16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row>
    <row r="402" ht="14.25" customHeight="1">
      <c r="A402" s="114"/>
      <c r="B402" s="158"/>
      <c r="C402" s="114"/>
      <c r="D402" s="114"/>
      <c r="E402" s="114"/>
      <c r="F402" s="114"/>
      <c r="G402" s="114"/>
      <c r="H402" s="114"/>
      <c r="I402" s="114"/>
      <c r="J402" s="114"/>
      <c r="K402" s="114"/>
      <c r="L402" s="159"/>
      <c r="M402" s="160"/>
      <c r="N402" s="161"/>
      <c r="O402" s="162"/>
      <c r="P402" s="163"/>
      <c r="Q402" s="142"/>
      <c r="R402" s="16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row>
    <row r="403" ht="14.25" customHeight="1">
      <c r="A403" s="114"/>
      <c r="B403" s="158"/>
      <c r="C403" s="114"/>
      <c r="D403" s="114"/>
      <c r="E403" s="114"/>
      <c r="F403" s="114"/>
      <c r="G403" s="114"/>
      <c r="H403" s="114"/>
      <c r="I403" s="114"/>
      <c r="J403" s="114"/>
      <c r="K403" s="114"/>
      <c r="L403" s="159"/>
      <c r="M403" s="160"/>
      <c r="N403" s="161"/>
      <c r="O403" s="162"/>
      <c r="P403" s="163"/>
      <c r="Q403" s="142"/>
      <c r="R403" s="16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row>
    <row r="404" ht="14.25" customHeight="1">
      <c r="A404" s="114"/>
      <c r="B404" s="158"/>
      <c r="C404" s="114"/>
      <c r="D404" s="114"/>
      <c r="E404" s="114"/>
      <c r="F404" s="114"/>
      <c r="G404" s="114"/>
      <c r="H404" s="114"/>
      <c r="I404" s="114"/>
      <c r="J404" s="114"/>
      <c r="K404" s="114"/>
      <c r="L404" s="159"/>
      <c r="M404" s="160"/>
      <c r="N404" s="161"/>
      <c r="O404" s="162"/>
      <c r="P404" s="163"/>
      <c r="Q404" s="142"/>
      <c r="R404" s="16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row>
    <row r="405" ht="14.25" customHeight="1">
      <c r="A405" s="114"/>
      <c r="B405" s="158"/>
      <c r="C405" s="114"/>
      <c r="D405" s="114"/>
      <c r="E405" s="114"/>
      <c r="F405" s="114"/>
      <c r="G405" s="114"/>
      <c r="H405" s="114"/>
      <c r="I405" s="114"/>
      <c r="J405" s="114"/>
      <c r="K405" s="114"/>
      <c r="L405" s="159"/>
      <c r="M405" s="160"/>
      <c r="N405" s="161"/>
      <c r="O405" s="162"/>
      <c r="P405" s="163"/>
      <c r="Q405" s="142"/>
      <c r="R405" s="16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row>
    <row r="406" ht="14.25" customHeight="1">
      <c r="A406" s="114"/>
      <c r="B406" s="158"/>
      <c r="C406" s="114"/>
      <c r="D406" s="114"/>
      <c r="E406" s="114"/>
      <c r="F406" s="114"/>
      <c r="G406" s="114"/>
      <c r="H406" s="114"/>
      <c r="I406" s="114"/>
      <c r="J406" s="114"/>
      <c r="K406" s="114"/>
      <c r="L406" s="159"/>
      <c r="M406" s="160"/>
      <c r="N406" s="161"/>
      <c r="O406" s="162"/>
      <c r="P406" s="163"/>
      <c r="Q406" s="142"/>
      <c r="R406" s="16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row>
    <row r="407" ht="14.25" customHeight="1">
      <c r="A407" s="114"/>
      <c r="B407" s="158"/>
      <c r="C407" s="114"/>
      <c r="D407" s="114"/>
      <c r="E407" s="114"/>
      <c r="F407" s="114"/>
      <c r="G407" s="114"/>
      <c r="H407" s="114"/>
      <c r="I407" s="114"/>
      <c r="J407" s="114"/>
      <c r="K407" s="114"/>
      <c r="L407" s="159"/>
      <c r="M407" s="160"/>
      <c r="N407" s="161"/>
      <c r="O407" s="162"/>
      <c r="P407" s="163"/>
      <c r="Q407" s="142"/>
      <c r="R407" s="16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row>
    <row r="408" ht="14.25" customHeight="1">
      <c r="A408" s="114"/>
      <c r="B408" s="158"/>
      <c r="C408" s="114"/>
      <c r="D408" s="114"/>
      <c r="E408" s="114"/>
      <c r="F408" s="114"/>
      <c r="G408" s="114"/>
      <c r="H408" s="114"/>
      <c r="I408" s="114"/>
      <c r="J408" s="114"/>
      <c r="K408" s="114"/>
      <c r="L408" s="159"/>
      <c r="M408" s="160"/>
      <c r="N408" s="161"/>
      <c r="O408" s="162"/>
      <c r="P408" s="163"/>
      <c r="Q408" s="142"/>
      <c r="R408" s="16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row>
    <row r="409" ht="14.25" customHeight="1">
      <c r="A409" s="114"/>
      <c r="B409" s="158"/>
      <c r="C409" s="114"/>
      <c r="D409" s="114"/>
      <c r="E409" s="114"/>
      <c r="F409" s="114"/>
      <c r="G409" s="114"/>
      <c r="H409" s="114"/>
      <c r="I409" s="114"/>
      <c r="J409" s="114"/>
      <c r="K409" s="114"/>
      <c r="L409" s="159"/>
      <c r="M409" s="160"/>
      <c r="N409" s="161"/>
      <c r="O409" s="162"/>
      <c r="P409" s="163"/>
      <c r="Q409" s="142"/>
      <c r="R409" s="16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row>
    <row r="410" ht="14.25" customHeight="1">
      <c r="A410" s="114"/>
      <c r="B410" s="158"/>
      <c r="C410" s="114"/>
      <c r="D410" s="114"/>
      <c r="E410" s="114"/>
      <c r="F410" s="114"/>
      <c r="G410" s="114"/>
      <c r="H410" s="114"/>
      <c r="I410" s="114"/>
      <c r="J410" s="114"/>
      <c r="K410" s="114"/>
      <c r="L410" s="159"/>
      <c r="M410" s="160"/>
      <c r="N410" s="161"/>
      <c r="O410" s="162"/>
      <c r="P410" s="163"/>
      <c r="Q410" s="142"/>
      <c r="R410" s="16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row>
    <row r="411" ht="14.25" customHeight="1">
      <c r="A411" s="114"/>
      <c r="B411" s="158"/>
      <c r="C411" s="114"/>
      <c r="D411" s="114"/>
      <c r="E411" s="114"/>
      <c r="F411" s="114"/>
      <c r="G411" s="114"/>
      <c r="H411" s="114"/>
      <c r="I411" s="114"/>
      <c r="J411" s="114"/>
      <c r="K411" s="114"/>
      <c r="L411" s="159"/>
      <c r="M411" s="160"/>
      <c r="N411" s="161"/>
      <c r="O411" s="162"/>
      <c r="P411" s="163"/>
      <c r="Q411" s="142"/>
      <c r="R411" s="16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row>
    <row r="412" ht="14.25" customHeight="1">
      <c r="A412" s="114"/>
      <c r="B412" s="158"/>
      <c r="C412" s="114"/>
      <c r="D412" s="114"/>
      <c r="E412" s="114"/>
      <c r="F412" s="114"/>
      <c r="G412" s="114"/>
      <c r="H412" s="114"/>
      <c r="I412" s="114"/>
      <c r="J412" s="114"/>
      <c r="K412" s="114"/>
      <c r="L412" s="159"/>
      <c r="M412" s="160"/>
      <c r="N412" s="161"/>
      <c r="O412" s="162"/>
      <c r="P412" s="163"/>
      <c r="Q412" s="142"/>
      <c r="R412" s="16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row>
    <row r="413" ht="14.25" customHeight="1">
      <c r="A413" s="114"/>
      <c r="B413" s="158"/>
      <c r="C413" s="114"/>
      <c r="D413" s="114"/>
      <c r="E413" s="114"/>
      <c r="F413" s="114"/>
      <c r="G413" s="114"/>
      <c r="H413" s="114"/>
      <c r="I413" s="114"/>
      <c r="J413" s="114"/>
      <c r="K413" s="114"/>
      <c r="L413" s="159"/>
      <c r="M413" s="160"/>
      <c r="N413" s="161"/>
      <c r="O413" s="162"/>
      <c r="P413" s="163"/>
      <c r="Q413" s="142"/>
      <c r="R413" s="16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row>
    <row r="414" ht="14.25" customHeight="1">
      <c r="A414" s="114"/>
      <c r="B414" s="158"/>
      <c r="C414" s="114"/>
      <c r="D414" s="114"/>
      <c r="E414" s="114"/>
      <c r="F414" s="114"/>
      <c r="G414" s="114"/>
      <c r="H414" s="114"/>
      <c r="I414" s="114"/>
      <c r="J414" s="114"/>
      <c r="K414" s="114"/>
      <c r="L414" s="159"/>
      <c r="M414" s="160"/>
      <c r="N414" s="161"/>
      <c r="O414" s="162"/>
      <c r="P414" s="163"/>
      <c r="Q414" s="142"/>
      <c r="R414" s="16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row>
    <row r="415" ht="14.25" customHeight="1">
      <c r="A415" s="114"/>
      <c r="B415" s="158"/>
      <c r="C415" s="114"/>
      <c r="D415" s="114"/>
      <c r="E415" s="114"/>
      <c r="F415" s="114"/>
      <c r="G415" s="114"/>
      <c r="H415" s="114"/>
      <c r="I415" s="114"/>
      <c r="J415" s="114"/>
      <c r="K415" s="114"/>
      <c r="L415" s="159"/>
      <c r="M415" s="160"/>
      <c r="N415" s="161"/>
      <c r="O415" s="162"/>
      <c r="P415" s="163"/>
      <c r="Q415" s="142"/>
      <c r="R415" s="16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row>
    <row r="416" ht="14.25" customHeight="1">
      <c r="A416" s="114"/>
      <c r="B416" s="158"/>
      <c r="C416" s="114"/>
      <c r="D416" s="114"/>
      <c r="E416" s="114"/>
      <c r="F416" s="114"/>
      <c r="G416" s="114"/>
      <c r="H416" s="114"/>
      <c r="I416" s="114"/>
      <c r="J416" s="114"/>
      <c r="K416" s="114"/>
      <c r="L416" s="159"/>
      <c r="M416" s="160"/>
      <c r="N416" s="161"/>
      <c r="O416" s="162"/>
      <c r="P416" s="163"/>
      <c r="Q416" s="142"/>
      <c r="R416" s="16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row>
    <row r="417" ht="14.25" customHeight="1">
      <c r="A417" s="114"/>
      <c r="B417" s="158"/>
      <c r="C417" s="114"/>
      <c r="D417" s="114"/>
      <c r="E417" s="114"/>
      <c r="F417" s="114"/>
      <c r="G417" s="114"/>
      <c r="H417" s="114"/>
      <c r="I417" s="114"/>
      <c r="J417" s="114"/>
      <c r="K417" s="114"/>
      <c r="L417" s="159"/>
      <c r="M417" s="160"/>
      <c r="N417" s="161"/>
      <c r="O417" s="162"/>
      <c r="P417" s="163"/>
      <c r="Q417" s="142"/>
      <c r="R417" s="16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row>
    <row r="418" ht="14.25" customHeight="1">
      <c r="A418" s="114"/>
      <c r="B418" s="158"/>
      <c r="C418" s="114"/>
      <c r="D418" s="114"/>
      <c r="E418" s="114"/>
      <c r="F418" s="114"/>
      <c r="G418" s="114"/>
      <c r="H418" s="114"/>
      <c r="I418" s="114"/>
      <c r="J418" s="114"/>
      <c r="K418" s="114"/>
      <c r="L418" s="159"/>
      <c r="M418" s="160"/>
      <c r="N418" s="161"/>
      <c r="O418" s="162"/>
      <c r="P418" s="163"/>
      <c r="Q418" s="142"/>
      <c r="R418" s="16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row>
    <row r="419" ht="14.25" customHeight="1">
      <c r="A419" s="114"/>
      <c r="B419" s="158"/>
      <c r="C419" s="114"/>
      <c r="D419" s="114"/>
      <c r="E419" s="114"/>
      <c r="F419" s="114"/>
      <c r="G419" s="114"/>
      <c r="H419" s="114"/>
      <c r="I419" s="114"/>
      <c r="J419" s="114"/>
      <c r="K419" s="114"/>
      <c r="L419" s="159"/>
      <c r="M419" s="160"/>
      <c r="N419" s="161"/>
      <c r="O419" s="162"/>
      <c r="P419" s="163"/>
      <c r="Q419" s="142"/>
      <c r="R419" s="16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row>
    <row r="420" ht="14.25" customHeight="1">
      <c r="A420" s="114"/>
      <c r="B420" s="158"/>
      <c r="C420" s="114"/>
      <c r="D420" s="114"/>
      <c r="E420" s="114"/>
      <c r="F420" s="114"/>
      <c r="G420" s="114"/>
      <c r="H420" s="114"/>
      <c r="I420" s="114"/>
      <c r="J420" s="114"/>
      <c r="K420" s="114"/>
      <c r="L420" s="159"/>
      <c r="M420" s="160"/>
      <c r="N420" s="161"/>
      <c r="O420" s="162"/>
      <c r="P420" s="163"/>
      <c r="Q420" s="142"/>
      <c r="R420" s="16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row>
    <row r="421" ht="14.25" customHeight="1">
      <c r="A421" s="114"/>
      <c r="B421" s="158"/>
      <c r="C421" s="114"/>
      <c r="D421" s="114"/>
      <c r="E421" s="114"/>
      <c r="F421" s="114"/>
      <c r="G421" s="114"/>
      <c r="H421" s="114"/>
      <c r="I421" s="114"/>
      <c r="J421" s="114"/>
      <c r="K421" s="114"/>
      <c r="L421" s="159"/>
      <c r="M421" s="160"/>
      <c r="N421" s="161"/>
      <c r="O421" s="162"/>
      <c r="P421" s="163"/>
      <c r="Q421" s="142"/>
      <c r="R421" s="16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row>
    <row r="422" ht="14.25" customHeight="1">
      <c r="A422" s="114"/>
      <c r="B422" s="158"/>
      <c r="C422" s="114"/>
      <c r="D422" s="114"/>
      <c r="E422" s="114"/>
      <c r="F422" s="114"/>
      <c r="G422" s="114"/>
      <c r="H422" s="114"/>
      <c r="I422" s="114"/>
      <c r="J422" s="114"/>
      <c r="K422" s="114"/>
      <c r="L422" s="159"/>
      <c r="M422" s="160"/>
      <c r="N422" s="161"/>
      <c r="O422" s="162"/>
      <c r="P422" s="163"/>
      <c r="Q422" s="142"/>
      <c r="R422" s="16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row>
    <row r="423" ht="14.25" customHeight="1">
      <c r="A423" s="114"/>
      <c r="B423" s="158"/>
      <c r="C423" s="114"/>
      <c r="D423" s="114"/>
      <c r="E423" s="114"/>
      <c r="F423" s="114"/>
      <c r="G423" s="114"/>
      <c r="H423" s="114"/>
      <c r="I423" s="114"/>
      <c r="J423" s="114"/>
      <c r="K423" s="114"/>
      <c r="L423" s="159"/>
      <c r="M423" s="160"/>
      <c r="N423" s="161"/>
      <c r="O423" s="162"/>
      <c r="P423" s="163"/>
      <c r="Q423" s="142"/>
      <c r="R423" s="16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row>
    <row r="424" ht="14.25" customHeight="1">
      <c r="A424" s="114"/>
      <c r="B424" s="158"/>
      <c r="C424" s="114"/>
      <c r="D424" s="114"/>
      <c r="E424" s="114"/>
      <c r="F424" s="114"/>
      <c r="G424" s="114"/>
      <c r="H424" s="114"/>
      <c r="I424" s="114"/>
      <c r="J424" s="114"/>
      <c r="K424" s="114"/>
      <c r="L424" s="159"/>
      <c r="M424" s="160"/>
      <c r="N424" s="161"/>
      <c r="O424" s="162"/>
      <c r="P424" s="163"/>
      <c r="Q424" s="142"/>
      <c r="R424" s="16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row>
    <row r="425" ht="14.25" customHeight="1">
      <c r="A425" s="114"/>
      <c r="B425" s="158"/>
      <c r="C425" s="114"/>
      <c r="D425" s="114"/>
      <c r="E425" s="114"/>
      <c r="F425" s="114"/>
      <c r="G425" s="114"/>
      <c r="H425" s="114"/>
      <c r="I425" s="114"/>
      <c r="J425" s="114"/>
      <c r="K425" s="114"/>
      <c r="L425" s="159"/>
      <c r="M425" s="160"/>
      <c r="N425" s="161"/>
      <c r="O425" s="162"/>
      <c r="P425" s="163"/>
      <c r="Q425" s="142"/>
      <c r="R425" s="16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row>
    <row r="426" ht="14.25" customHeight="1">
      <c r="A426" s="114"/>
      <c r="B426" s="158"/>
      <c r="C426" s="114"/>
      <c r="D426" s="114"/>
      <c r="E426" s="114"/>
      <c r="F426" s="114"/>
      <c r="G426" s="114"/>
      <c r="H426" s="114"/>
      <c r="I426" s="114"/>
      <c r="J426" s="114"/>
      <c r="K426" s="114"/>
      <c r="L426" s="159"/>
      <c r="M426" s="160"/>
      <c r="N426" s="161"/>
      <c r="O426" s="162"/>
      <c r="P426" s="163"/>
      <c r="Q426" s="142"/>
      <c r="R426" s="16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row>
    <row r="427" ht="14.25" customHeight="1">
      <c r="A427" s="114"/>
      <c r="B427" s="158"/>
      <c r="C427" s="114"/>
      <c r="D427" s="114"/>
      <c r="E427" s="114"/>
      <c r="F427" s="114"/>
      <c r="G427" s="114"/>
      <c r="H427" s="114"/>
      <c r="I427" s="114"/>
      <c r="J427" s="114"/>
      <c r="K427" s="114"/>
      <c r="L427" s="159"/>
      <c r="M427" s="160"/>
      <c r="N427" s="161"/>
      <c r="O427" s="162"/>
      <c r="P427" s="163"/>
      <c r="Q427" s="142"/>
      <c r="R427" s="16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row>
    <row r="428" ht="14.25" customHeight="1">
      <c r="A428" s="114"/>
      <c r="B428" s="158"/>
      <c r="C428" s="114"/>
      <c r="D428" s="114"/>
      <c r="E428" s="114"/>
      <c r="F428" s="114"/>
      <c r="G428" s="114"/>
      <c r="H428" s="114"/>
      <c r="I428" s="114"/>
      <c r="J428" s="114"/>
      <c r="K428" s="114"/>
      <c r="L428" s="159"/>
      <c r="M428" s="160"/>
      <c r="N428" s="161"/>
      <c r="O428" s="162"/>
      <c r="P428" s="163"/>
      <c r="Q428" s="142"/>
      <c r="R428" s="16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row>
    <row r="429" ht="14.25" customHeight="1">
      <c r="A429" s="114"/>
      <c r="B429" s="158"/>
      <c r="C429" s="114"/>
      <c r="D429" s="114"/>
      <c r="E429" s="114"/>
      <c r="F429" s="114"/>
      <c r="G429" s="114"/>
      <c r="H429" s="114"/>
      <c r="I429" s="114"/>
      <c r="J429" s="114"/>
      <c r="K429" s="114"/>
      <c r="L429" s="159"/>
      <c r="M429" s="160"/>
      <c r="N429" s="161"/>
      <c r="O429" s="162"/>
      <c r="P429" s="163"/>
      <c r="Q429" s="142"/>
      <c r="R429" s="16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row>
    <row r="430" ht="14.25" customHeight="1">
      <c r="A430" s="114"/>
      <c r="B430" s="158"/>
      <c r="C430" s="114"/>
      <c r="D430" s="114"/>
      <c r="E430" s="114"/>
      <c r="F430" s="114"/>
      <c r="G430" s="114"/>
      <c r="H430" s="114"/>
      <c r="I430" s="114"/>
      <c r="J430" s="114"/>
      <c r="K430" s="114"/>
      <c r="L430" s="159"/>
      <c r="M430" s="160"/>
      <c r="N430" s="161"/>
      <c r="O430" s="162"/>
      <c r="P430" s="163"/>
      <c r="Q430" s="142"/>
      <c r="R430" s="16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row>
    <row r="431" ht="14.25" customHeight="1">
      <c r="A431" s="114"/>
      <c r="B431" s="158"/>
      <c r="C431" s="114"/>
      <c r="D431" s="114"/>
      <c r="E431" s="114"/>
      <c r="F431" s="114"/>
      <c r="G431" s="114"/>
      <c r="H431" s="114"/>
      <c r="I431" s="114"/>
      <c r="J431" s="114"/>
      <c r="K431" s="114"/>
      <c r="L431" s="159"/>
      <c r="M431" s="160"/>
      <c r="N431" s="161"/>
      <c r="O431" s="162"/>
      <c r="P431" s="163"/>
      <c r="Q431" s="142"/>
      <c r="R431" s="16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row>
    <row r="432" ht="14.25" customHeight="1">
      <c r="A432" s="114"/>
      <c r="B432" s="158"/>
      <c r="C432" s="114"/>
      <c r="D432" s="114"/>
      <c r="E432" s="114"/>
      <c r="F432" s="114"/>
      <c r="G432" s="114"/>
      <c r="H432" s="114"/>
      <c r="I432" s="114"/>
      <c r="J432" s="114"/>
      <c r="K432" s="114"/>
      <c r="L432" s="159"/>
      <c r="M432" s="160"/>
      <c r="N432" s="161"/>
      <c r="O432" s="162"/>
      <c r="P432" s="163"/>
      <c r="Q432" s="142"/>
      <c r="R432" s="16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row>
    <row r="433" ht="14.25" customHeight="1">
      <c r="A433" s="114"/>
      <c r="B433" s="158"/>
      <c r="C433" s="114"/>
      <c r="D433" s="114"/>
      <c r="E433" s="114"/>
      <c r="F433" s="114"/>
      <c r="G433" s="114"/>
      <c r="H433" s="114"/>
      <c r="I433" s="114"/>
      <c r="J433" s="114"/>
      <c r="K433" s="114"/>
      <c r="L433" s="159"/>
      <c r="M433" s="160"/>
      <c r="N433" s="161"/>
      <c r="O433" s="162"/>
      <c r="P433" s="163"/>
      <c r="Q433" s="142"/>
      <c r="R433" s="16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row>
    <row r="434" ht="14.25" customHeight="1">
      <c r="A434" s="114"/>
      <c r="B434" s="158"/>
      <c r="C434" s="114"/>
      <c r="D434" s="114"/>
      <c r="E434" s="114"/>
      <c r="F434" s="114"/>
      <c r="G434" s="114"/>
      <c r="H434" s="114"/>
      <c r="I434" s="114"/>
      <c r="J434" s="114"/>
      <c r="K434" s="114"/>
      <c r="L434" s="159"/>
      <c r="M434" s="160"/>
      <c r="N434" s="161"/>
      <c r="O434" s="162"/>
      <c r="P434" s="163"/>
      <c r="Q434" s="142"/>
      <c r="R434" s="16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row>
    <row r="435" ht="14.25" customHeight="1">
      <c r="A435" s="114"/>
      <c r="B435" s="158"/>
      <c r="C435" s="114"/>
      <c r="D435" s="114"/>
      <c r="E435" s="114"/>
      <c r="F435" s="114"/>
      <c r="G435" s="114"/>
      <c r="H435" s="114"/>
      <c r="I435" s="114"/>
      <c r="J435" s="114"/>
      <c r="K435" s="114"/>
      <c r="L435" s="159"/>
      <c r="M435" s="160"/>
      <c r="N435" s="161"/>
      <c r="O435" s="162"/>
      <c r="P435" s="163"/>
      <c r="Q435" s="142"/>
      <c r="R435" s="16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row>
    <row r="436" ht="14.25" customHeight="1">
      <c r="A436" s="114"/>
      <c r="B436" s="158"/>
      <c r="C436" s="114"/>
      <c r="D436" s="114"/>
      <c r="E436" s="114"/>
      <c r="F436" s="114"/>
      <c r="G436" s="114"/>
      <c r="H436" s="114"/>
      <c r="I436" s="114"/>
      <c r="J436" s="114"/>
      <c r="K436" s="114"/>
      <c r="L436" s="159"/>
      <c r="M436" s="160"/>
      <c r="N436" s="161"/>
      <c r="O436" s="162"/>
      <c r="P436" s="163"/>
      <c r="Q436" s="142"/>
      <c r="R436" s="16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row>
    <row r="437" ht="14.25" customHeight="1">
      <c r="A437" s="114"/>
      <c r="B437" s="158"/>
      <c r="C437" s="114"/>
      <c r="D437" s="114"/>
      <c r="E437" s="114"/>
      <c r="F437" s="114"/>
      <c r="G437" s="114"/>
      <c r="H437" s="114"/>
      <c r="I437" s="114"/>
      <c r="J437" s="114"/>
      <c r="K437" s="114"/>
      <c r="L437" s="159"/>
      <c r="M437" s="160"/>
      <c r="N437" s="161"/>
      <c r="O437" s="162"/>
      <c r="P437" s="163"/>
      <c r="Q437" s="142"/>
      <c r="R437" s="16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row>
    <row r="438" ht="14.25" customHeight="1">
      <c r="A438" s="114"/>
      <c r="B438" s="158"/>
      <c r="C438" s="114"/>
      <c r="D438" s="114"/>
      <c r="E438" s="114"/>
      <c r="F438" s="114"/>
      <c r="G438" s="114"/>
      <c r="H438" s="114"/>
      <c r="I438" s="114"/>
      <c r="J438" s="114"/>
      <c r="K438" s="114"/>
      <c r="L438" s="159"/>
      <c r="M438" s="160"/>
      <c r="N438" s="161"/>
      <c r="O438" s="162"/>
      <c r="P438" s="163"/>
      <c r="Q438" s="142"/>
      <c r="R438" s="16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row>
    <row r="439" ht="14.25" customHeight="1">
      <c r="A439" s="114"/>
      <c r="B439" s="158"/>
      <c r="C439" s="114"/>
      <c r="D439" s="114"/>
      <c r="E439" s="114"/>
      <c r="F439" s="114"/>
      <c r="G439" s="114"/>
      <c r="H439" s="114"/>
      <c r="I439" s="114"/>
      <c r="J439" s="114"/>
      <c r="K439" s="114"/>
      <c r="L439" s="159"/>
      <c r="M439" s="160"/>
      <c r="N439" s="161"/>
      <c r="O439" s="162"/>
      <c r="P439" s="163"/>
      <c r="Q439" s="142"/>
      <c r="R439" s="16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row>
    <row r="440" ht="14.25" customHeight="1">
      <c r="A440" s="114"/>
      <c r="B440" s="158"/>
      <c r="C440" s="114"/>
      <c r="D440" s="114"/>
      <c r="E440" s="114"/>
      <c r="F440" s="114"/>
      <c r="G440" s="114"/>
      <c r="H440" s="114"/>
      <c r="I440" s="114"/>
      <c r="J440" s="114"/>
      <c r="K440" s="114"/>
      <c r="L440" s="159"/>
      <c r="M440" s="160"/>
      <c r="N440" s="161"/>
      <c r="O440" s="162"/>
      <c r="P440" s="163"/>
      <c r="Q440" s="142"/>
      <c r="R440" s="16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row>
    <row r="441" ht="14.25" customHeight="1">
      <c r="A441" s="114"/>
      <c r="B441" s="158"/>
      <c r="C441" s="114"/>
      <c r="D441" s="114"/>
      <c r="E441" s="114"/>
      <c r="F441" s="114"/>
      <c r="G441" s="114"/>
      <c r="H441" s="114"/>
      <c r="I441" s="114"/>
      <c r="J441" s="114"/>
      <c r="K441" s="114"/>
      <c r="L441" s="159"/>
      <c r="M441" s="160"/>
      <c r="N441" s="161"/>
      <c r="O441" s="162"/>
      <c r="P441" s="163"/>
      <c r="Q441" s="142"/>
      <c r="R441" s="16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row>
    <row r="442" ht="14.25" customHeight="1">
      <c r="A442" s="114"/>
      <c r="B442" s="158"/>
      <c r="C442" s="114"/>
      <c r="D442" s="114"/>
      <c r="E442" s="114"/>
      <c r="F442" s="114"/>
      <c r="G442" s="114"/>
      <c r="H442" s="114"/>
      <c r="I442" s="114"/>
      <c r="J442" s="114"/>
      <c r="K442" s="114"/>
      <c r="L442" s="159"/>
      <c r="M442" s="160"/>
      <c r="N442" s="161"/>
      <c r="O442" s="162"/>
      <c r="P442" s="163"/>
      <c r="Q442" s="142"/>
      <c r="R442" s="16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row>
    <row r="443" ht="14.25" customHeight="1">
      <c r="A443" s="114"/>
      <c r="B443" s="158"/>
      <c r="C443" s="114"/>
      <c r="D443" s="114"/>
      <c r="E443" s="114"/>
      <c r="F443" s="114"/>
      <c r="G443" s="114"/>
      <c r="H443" s="114"/>
      <c r="I443" s="114"/>
      <c r="J443" s="114"/>
      <c r="K443" s="114"/>
      <c r="L443" s="159"/>
      <c r="M443" s="160"/>
      <c r="N443" s="161"/>
      <c r="O443" s="162"/>
      <c r="P443" s="163"/>
      <c r="Q443" s="142"/>
      <c r="R443" s="16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row>
    <row r="444" ht="14.25" customHeight="1">
      <c r="A444" s="114"/>
      <c r="B444" s="158"/>
      <c r="C444" s="114"/>
      <c r="D444" s="114"/>
      <c r="E444" s="114"/>
      <c r="F444" s="114"/>
      <c r="G444" s="114"/>
      <c r="H444" s="114"/>
      <c r="I444" s="114"/>
      <c r="J444" s="114"/>
      <c r="K444" s="114"/>
      <c r="L444" s="159"/>
      <c r="M444" s="160"/>
      <c r="N444" s="161"/>
      <c r="O444" s="162"/>
      <c r="P444" s="163"/>
      <c r="Q444" s="142"/>
      <c r="R444" s="16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row>
    <row r="445" ht="14.25" customHeight="1">
      <c r="A445" s="114"/>
      <c r="B445" s="158"/>
      <c r="C445" s="114"/>
      <c r="D445" s="114"/>
      <c r="E445" s="114"/>
      <c r="F445" s="114"/>
      <c r="G445" s="114"/>
      <c r="H445" s="114"/>
      <c r="I445" s="114"/>
      <c r="J445" s="114"/>
      <c r="K445" s="114"/>
      <c r="L445" s="159"/>
      <c r="M445" s="160"/>
      <c r="N445" s="161"/>
      <c r="O445" s="162"/>
      <c r="P445" s="163"/>
      <c r="Q445" s="142"/>
      <c r="R445" s="16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row>
    <row r="446" ht="14.25" customHeight="1">
      <c r="A446" s="114"/>
      <c r="B446" s="158"/>
      <c r="C446" s="114"/>
      <c r="D446" s="114"/>
      <c r="E446" s="114"/>
      <c r="F446" s="114"/>
      <c r="G446" s="114"/>
      <c r="H446" s="114"/>
      <c r="I446" s="114"/>
      <c r="J446" s="114"/>
      <c r="K446" s="114"/>
      <c r="L446" s="159"/>
      <c r="M446" s="160"/>
      <c r="N446" s="161"/>
      <c r="O446" s="162"/>
      <c r="P446" s="163"/>
      <c r="Q446" s="142"/>
      <c r="R446" s="16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row>
    <row r="447" ht="14.25" customHeight="1">
      <c r="A447" s="114"/>
      <c r="B447" s="158"/>
      <c r="C447" s="114"/>
      <c r="D447" s="114"/>
      <c r="E447" s="114"/>
      <c r="F447" s="114"/>
      <c r="G447" s="114"/>
      <c r="H447" s="114"/>
      <c r="I447" s="114"/>
      <c r="J447" s="114"/>
      <c r="K447" s="114"/>
      <c r="L447" s="159"/>
      <c r="M447" s="160"/>
      <c r="N447" s="161"/>
      <c r="O447" s="162"/>
      <c r="P447" s="163"/>
      <c r="Q447" s="142"/>
      <c r="R447" s="16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row>
    <row r="448" ht="14.25" customHeight="1">
      <c r="A448" s="114"/>
      <c r="B448" s="158"/>
      <c r="C448" s="114"/>
      <c r="D448" s="114"/>
      <c r="E448" s="114"/>
      <c r="F448" s="114"/>
      <c r="G448" s="114"/>
      <c r="H448" s="114"/>
      <c r="I448" s="114"/>
      <c r="J448" s="114"/>
      <c r="K448" s="114"/>
      <c r="L448" s="159"/>
      <c r="M448" s="160"/>
      <c r="N448" s="161"/>
      <c r="O448" s="162"/>
      <c r="P448" s="163"/>
      <c r="Q448" s="142"/>
      <c r="R448" s="16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row>
    <row r="449" ht="14.25" customHeight="1">
      <c r="A449" s="114"/>
      <c r="B449" s="158"/>
      <c r="C449" s="114"/>
      <c r="D449" s="114"/>
      <c r="E449" s="114"/>
      <c r="F449" s="114"/>
      <c r="G449" s="114"/>
      <c r="H449" s="114"/>
      <c r="I449" s="114"/>
      <c r="J449" s="114"/>
      <c r="K449" s="114"/>
      <c r="L449" s="159"/>
      <c r="M449" s="160"/>
      <c r="N449" s="161"/>
      <c r="O449" s="162"/>
      <c r="P449" s="163"/>
      <c r="Q449" s="142"/>
      <c r="R449" s="16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row>
    <row r="450" ht="14.25" customHeight="1">
      <c r="A450" s="114"/>
      <c r="B450" s="158"/>
      <c r="C450" s="114"/>
      <c r="D450" s="114"/>
      <c r="E450" s="114"/>
      <c r="F450" s="114"/>
      <c r="G450" s="114"/>
      <c r="H450" s="114"/>
      <c r="I450" s="114"/>
      <c r="J450" s="114"/>
      <c r="K450" s="114"/>
      <c r="L450" s="159"/>
      <c r="M450" s="160"/>
      <c r="N450" s="161"/>
      <c r="O450" s="162"/>
      <c r="P450" s="163"/>
      <c r="Q450" s="142"/>
      <c r="R450" s="16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row>
    <row r="451" ht="14.25" customHeight="1">
      <c r="A451" s="114"/>
      <c r="B451" s="158"/>
      <c r="C451" s="114"/>
      <c r="D451" s="114"/>
      <c r="E451" s="114"/>
      <c r="F451" s="114"/>
      <c r="G451" s="114"/>
      <c r="H451" s="114"/>
      <c r="I451" s="114"/>
      <c r="J451" s="114"/>
      <c r="K451" s="114"/>
      <c r="L451" s="159"/>
      <c r="M451" s="160"/>
      <c r="N451" s="161"/>
      <c r="O451" s="162"/>
      <c r="P451" s="163"/>
      <c r="Q451" s="142"/>
      <c r="R451" s="16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row>
    <row r="452" ht="14.25" customHeight="1">
      <c r="A452" s="114"/>
      <c r="B452" s="158"/>
      <c r="C452" s="114"/>
      <c r="D452" s="114"/>
      <c r="E452" s="114"/>
      <c r="F452" s="114"/>
      <c r="G452" s="114"/>
      <c r="H452" s="114"/>
      <c r="I452" s="114"/>
      <c r="J452" s="114"/>
      <c r="K452" s="114"/>
      <c r="L452" s="159"/>
      <c r="M452" s="160"/>
      <c r="N452" s="161"/>
      <c r="O452" s="162"/>
      <c r="P452" s="163"/>
      <c r="Q452" s="142"/>
      <c r="R452" s="16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row>
    <row r="453" ht="14.25" customHeight="1">
      <c r="A453" s="114"/>
      <c r="B453" s="158"/>
      <c r="C453" s="114"/>
      <c r="D453" s="114"/>
      <c r="E453" s="114"/>
      <c r="F453" s="114"/>
      <c r="G453" s="114"/>
      <c r="H453" s="114"/>
      <c r="I453" s="114"/>
      <c r="J453" s="114"/>
      <c r="K453" s="114"/>
      <c r="L453" s="159"/>
      <c r="M453" s="160"/>
      <c r="N453" s="161"/>
      <c r="O453" s="162"/>
      <c r="P453" s="163"/>
      <c r="Q453" s="142"/>
      <c r="R453" s="16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row>
    <row r="454" ht="14.25" customHeight="1">
      <c r="A454" s="114"/>
      <c r="B454" s="158"/>
      <c r="C454" s="114"/>
      <c r="D454" s="114"/>
      <c r="E454" s="114"/>
      <c r="F454" s="114"/>
      <c r="G454" s="114"/>
      <c r="H454" s="114"/>
      <c r="I454" s="114"/>
      <c r="J454" s="114"/>
      <c r="K454" s="114"/>
      <c r="L454" s="159"/>
      <c r="M454" s="160"/>
      <c r="N454" s="161"/>
      <c r="O454" s="162"/>
      <c r="P454" s="163"/>
      <c r="Q454" s="142"/>
      <c r="R454" s="16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row>
    <row r="455" ht="14.25" customHeight="1">
      <c r="A455" s="114"/>
      <c r="B455" s="158"/>
      <c r="C455" s="114"/>
      <c r="D455" s="114"/>
      <c r="E455" s="114"/>
      <c r="F455" s="114"/>
      <c r="G455" s="114"/>
      <c r="H455" s="114"/>
      <c r="I455" s="114"/>
      <c r="J455" s="114"/>
      <c r="K455" s="114"/>
      <c r="L455" s="159"/>
      <c r="M455" s="160"/>
      <c r="N455" s="161"/>
      <c r="O455" s="162"/>
      <c r="P455" s="163"/>
      <c r="Q455" s="142"/>
      <c r="R455" s="16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row>
    <row r="456" ht="14.25" customHeight="1">
      <c r="A456" s="114"/>
      <c r="B456" s="158"/>
      <c r="C456" s="114"/>
      <c r="D456" s="114"/>
      <c r="E456" s="114"/>
      <c r="F456" s="114"/>
      <c r="G456" s="114"/>
      <c r="H456" s="114"/>
      <c r="I456" s="114"/>
      <c r="J456" s="114"/>
      <c r="K456" s="114"/>
      <c r="L456" s="159"/>
      <c r="M456" s="160"/>
      <c r="N456" s="161"/>
      <c r="O456" s="162"/>
      <c r="P456" s="163"/>
      <c r="Q456" s="142"/>
      <c r="R456" s="16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row>
    <row r="457" ht="14.25" customHeight="1">
      <c r="A457" s="114"/>
      <c r="B457" s="158"/>
      <c r="C457" s="114"/>
      <c r="D457" s="114"/>
      <c r="E457" s="114"/>
      <c r="F457" s="114"/>
      <c r="G457" s="114"/>
      <c r="H457" s="114"/>
      <c r="I457" s="114"/>
      <c r="J457" s="114"/>
      <c r="K457" s="114"/>
      <c r="L457" s="159"/>
      <c r="M457" s="160"/>
      <c r="N457" s="161"/>
      <c r="O457" s="162"/>
      <c r="P457" s="163"/>
      <c r="Q457" s="142"/>
      <c r="R457" s="16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row>
    <row r="458" ht="14.25" customHeight="1">
      <c r="A458" s="114"/>
      <c r="B458" s="158"/>
      <c r="C458" s="114"/>
      <c r="D458" s="114"/>
      <c r="E458" s="114"/>
      <c r="F458" s="114"/>
      <c r="G458" s="114"/>
      <c r="H458" s="114"/>
      <c r="I458" s="114"/>
      <c r="J458" s="114"/>
      <c r="K458" s="114"/>
      <c r="L458" s="159"/>
      <c r="M458" s="160"/>
      <c r="N458" s="161"/>
      <c r="O458" s="162"/>
      <c r="P458" s="163"/>
      <c r="Q458" s="142"/>
      <c r="R458" s="16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row>
    <row r="459" ht="14.25" customHeight="1">
      <c r="A459" s="114"/>
      <c r="B459" s="158"/>
      <c r="C459" s="114"/>
      <c r="D459" s="114"/>
      <c r="E459" s="114"/>
      <c r="F459" s="114"/>
      <c r="G459" s="114"/>
      <c r="H459" s="114"/>
      <c r="I459" s="114"/>
      <c r="J459" s="114"/>
      <c r="K459" s="114"/>
      <c r="L459" s="159"/>
      <c r="M459" s="160"/>
      <c r="N459" s="161"/>
      <c r="O459" s="162"/>
      <c r="P459" s="163"/>
      <c r="Q459" s="142"/>
      <c r="R459" s="16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row>
    <row r="460" ht="14.25" customHeight="1">
      <c r="A460" s="114"/>
      <c r="B460" s="158"/>
      <c r="C460" s="114"/>
      <c r="D460" s="114"/>
      <c r="E460" s="114"/>
      <c r="F460" s="114"/>
      <c r="G460" s="114"/>
      <c r="H460" s="114"/>
      <c r="I460" s="114"/>
      <c r="J460" s="114"/>
      <c r="K460" s="114"/>
      <c r="L460" s="159"/>
      <c r="M460" s="160"/>
      <c r="N460" s="161"/>
      <c r="O460" s="162"/>
      <c r="P460" s="163"/>
      <c r="Q460" s="142"/>
      <c r="R460" s="16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row>
    <row r="461" ht="14.25" customHeight="1">
      <c r="A461" s="114"/>
      <c r="B461" s="158"/>
      <c r="C461" s="114"/>
      <c r="D461" s="114"/>
      <c r="E461" s="114"/>
      <c r="F461" s="114"/>
      <c r="G461" s="114"/>
      <c r="H461" s="114"/>
      <c r="I461" s="114"/>
      <c r="J461" s="114"/>
      <c r="K461" s="114"/>
      <c r="L461" s="159"/>
      <c r="M461" s="160"/>
      <c r="N461" s="161"/>
      <c r="O461" s="162"/>
      <c r="P461" s="163"/>
      <c r="Q461" s="142"/>
      <c r="R461" s="16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row>
    <row r="462" ht="14.25" customHeight="1">
      <c r="A462" s="114"/>
      <c r="B462" s="158"/>
      <c r="C462" s="114"/>
      <c r="D462" s="114"/>
      <c r="E462" s="114"/>
      <c r="F462" s="114"/>
      <c r="G462" s="114"/>
      <c r="H462" s="114"/>
      <c r="I462" s="114"/>
      <c r="J462" s="114"/>
      <c r="K462" s="114"/>
      <c r="L462" s="159"/>
      <c r="M462" s="160"/>
      <c r="N462" s="161"/>
      <c r="O462" s="162"/>
      <c r="P462" s="163"/>
      <c r="Q462" s="142"/>
      <c r="R462" s="16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row>
    <row r="463" ht="14.25" customHeight="1">
      <c r="A463" s="114"/>
      <c r="B463" s="158"/>
      <c r="C463" s="114"/>
      <c r="D463" s="114"/>
      <c r="E463" s="114"/>
      <c r="F463" s="114"/>
      <c r="G463" s="114"/>
      <c r="H463" s="114"/>
      <c r="I463" s="114"/>
      <c r="J463" s="114"/>
      <c r="K463" s="114"/>
      <c r="L463" s="159"/>
      <c r="M463" s="160"/>
      <c r="N463" s="161"/>
      <c r="O463" s="162"/>
      <c r="P463" s="163"/>
      <c r="Q463" s="142"/>
      <c r="R463" s="16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row>
    <row r="464" ht="14.25" customHeight="1">
      <c r="A464" s="114"/>
      <c r="B464" s="158"/>
      <c r="C464" s="114"/>
      <c r="D464" s="114"/>
      <c r="E464" s="114"/>
      <c r="F464" s="114"/>
      <c r="G464" s="114"/>
      <c r="H464" s="114"/>
      <c r="I464" s="114"/>
      <c r="J464" s="114"/>
      <c r="K464" s="114"/>
      <c r="L464" s="159"/>
      <c r="M464" s="160"/>
      <c r="N464" s="161"/>
      <c r="O464" s="162"/>
      <c r="P464" s="163"/>
      <c r="Q464" s="142"/>
      <c r="R464" s="16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row>
    <row r="465" ht="14.25" customHeight="1">
      <c r="A465" s="114"/>
      <c r="B465" s="158"/>
      <c r="C465" s="114"/>
      <c r="D465" s="114"/>
      <c r="E465" s="114"/>
      <c r="F465" s="114"/>
      <c r="G465" s="114"/>
      <c r="H465" s="114"/>
      <c r="I465" s="114"/>
      <c r="J465" s="114"/>
      <c r="K465" s="114"/>
      <c r="L465" s="159"/>
      <c r="M465" s="160"/>
      <c r="N465" s="161"/>
      <c r="O465" s="162"/>
      <c r="P465" s="163"/>
      <c r="Q465" s="142"/>
      <c r="R465" s="16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row>
    <row r="466" ht="14.25" customHeight="1">
      <c r="A466" s="114"/>
      <c r="B466" s="158"/>
      <c r="C466" s="114"/>
      <c r="D466" s="114"/>
      <c r="E466" s="114"/>
      <c r="F466" s="114"/>
      <c r="G466" s="114"/>
      <c r="H466" s="114"/>
      <c r="I466" s="114"/>
      <c r="J466" s="114"/>
      <c r="K466" s="114"/>
      <c r="L466" s="159"/>
      <c r="M466" s="160"/>
      <c r="N466" s="161"/>
      <c r="O466" s="162"/>
      <c r="P466" s="163"/>
      <c r="Q466" s="142"/>
      <c r="R466" s="16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row>
    <row r="467" ht="14.25" customHeight="1">
      <c r="A467" s="114"/>
      <c r="B467" s="158"/>
      <c r="C467" s="114"/>
      <c r="D467" s="114"/>
      <c r="E467" s="114"/>
      <c r="F467" s="114"/>
      <c r="G467" s="114"/>
      <c r="H467" s="114"/>
      <c r="I467" s="114"/>
      <c r="J467" s="114"/>
      <c r="K467" s="114"/>
      <c r="L467" s="159"/>
      <c r="M467" s="160"/>
      <c r="N467" s="161"/>
      <c r="O467" s="162"/>
      <c r="P467" s="163"/>
      <c r="Q467" s="142"/>
      <c r="R467" s="16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row>
    <row r="468" ht="14.25" customHeight="1">
      <c r="A468" s="114"/>
      <c r="B468" s="158"/>
      <c r="C468" s="114"/>
      <c r="D468" s="114"/>
      <c r="E468" s="114"/>
      <c r="F468" s="114"/>
      <c r="G468" s="114"/>
      <c r="H468" s="114"/>
      <c r="I468" s="114"/>
      <c r="J468" s="114"/>
      <c r="K468" s="114"/>
      <c r="L468" s="159"/>
      <c r="M468" s="160"/>
      <c r="N468" s="161"/>
      <c r="O468" s="162"/>
      <c r="P468" s="163"/>
      <c r="Q468" s="142"/>
      <c r="R468" s="16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row>
    <row r="469" ht="14.25" customHeight="1">
      <c r="A469" s="114"/>
      <c r="B469" s="158"/>
      <c r="C469" s="114"/>
      <c r="D469" s="114"/>
      <c r="E469" s="114"/>
      <c r="F469" s="114"/>
      <c r="G469" s="114"/>
      <c r="H469" s="114"/>
      <c r="I469" s="114"/>
      <c r="J469" s="114"/>
      <c r="K469" s="114"/>
      <c r="L469" s="159"/>
      <c r="M469" s="160"/>
      <c r="N469" s="161"/>
      <c r="O469" s="162"/>
      <c r="P469" s="163"/>
      <c r="Q469" s="142"/>
      <c r="R469" s="16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row>
    <row r="470" ht="14.25" customHeight="1">
      <c r="A470" s="114"/>
      <c r="B470" s="158"/>
      <c r="C470" s="114"/>
      <c r="D470" s="114"/>
      <c r="E470" s="114"/>
      <c r="F470" s="114"/>
      <c r="G470" s="114"/>
      <c r="H470" s="114"/>
      <c r="I470" s="114"/>
      <c r="J470" s="114"/>
      <c r="K470" s="114"/>
      <c r="L470" s="159"/>
      <c r="M470" s="160"/>
      <c r="N470" s="161"/>
      <c r="O470" s="162"/>
      <c r="P470" s="163"/>
      <c r="Q470" s="142"/>
      <c r="R470" s="16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row>
    <row r="471" ht="14.25" customHeight="1">
      <c r="A471" s="114"/>
      <c r="B471" s="158"/>
      <c r="C471" s="114"/>
      <c r="D471" s="114"/>
      <c r="E471" s="114"/>
      <c r="F471" s="114"/>
      <c r="G471" s="114"/>
      <c r="H471" s="114"/>
      <c r="I471" s="114"/>
      <c r="J471" s="114"/>
      <c r="K471" s="114"/>
      <c r="L471" s="159"/>
      <c r="M471" s="160"/>
      <c r="N471" s="161"/>
      <c r="O471" s="162"/>
      <c r="P471" s="163"/>
      <c r="Q471" s="142"/>
      <c r="R471" s="16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row>
    <row r="472" ht="14.25" customHeight="1">
      <c r="A472" s="114"/>
      <c r="B472" s="158"/>
      <c r="C472" s="114"/>
      <c r="D472" s="114"/>
      <c r="E472" s="114"/>
      <c r="F472" s="114"/>
      <c r="G472" s="114"/>
      <c r="H472" s="114"/>
      <c r="I472" s="114"/>
      <c r="J472" s="114"/>
      <c r="K472" s="114"/>
      <c r="L472" s="159"/>
      <c r="M472" s="160"/>
      <c r="N472" s="161"/>
      <c r="O472" s="162"/>
      <c r="P472" s="163"/>
      <c r="Q472" s="142"/>
      <c r="R472" s="16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row>
    <row r="473" ht="14.25" customHeight="1">
      <c r="A473" s="114"/>
      <c r="B473" s="158"/>
      <c r="C473" s="114"/>
      <c r="D473" s="114"/>
      <c r="E473" s="114"/>
      <c r="F473" s="114"/>
      <c r="G473" s="114"/>
      <c r="H473" s="114"/>
      <c r="I473" s="114"/>
      <c r="J473" s="114"/>
      <c r="K473" s="114"/>
      <c r="L473" s="159"/>
      <c r="M473" s="160"/>
      <c r="N473" s="161"/>
      <c r="O473" s="162"/>
      <c r="P473" s="163"/>
      <c r="Q473" s="142"/>
      <c r="R473" s="16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row>
    <row r="474" ht="14.25" customHeight="1">
      <c r="A474" s="114"/>
      <c r="B474" s="158"/>
      <c r="C474" s="114"/>
      <c r="D474" s="114"/>
      <c r="E474" s="114"/>
      <c r="F474" s="114"/>
      <c r="G474" s="114"/>
      <c r="H474" s="114"/>
      <c r="I474" s="114"/>
      <c r="J474" s="114"/>
      <c r="K474" s="114"/>
      <c r="L474" s="159"/>
      <c r="M474" s="160"/>
      <c r="N474" s="161"/>
      <c r="O474" s="162"/>
      <c r="P474" s="163"/>
      <c r="Q474" s="142"/>
      <c r="R474" s="16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row>
    <row r="475" ht="14.25" customHeight="1">
      <c r="A475" s="114"/>
      <c r="B475" s="158"/>
      <c r="C475" s="114"/>
      <c r="D475" s="114"/>
      <c r="E475" s="114"/>
      <c r="F475" s="114"/>
      <c r="G475" s="114"/>
      <c r="H475" s="114"/>
      <c r="I475" s="114"/>
      <c r="J475" s="114"/>
      <c r="K475" s="114"/>
      <c r="L475" s="159"/>
      <c r="M475" s="160"/>
      <c r="N475" s="161"/>
      <c r="O475" s="162"/>
      <c r="P475" s="163"/>
      <c r="Q475" s="142"/>
      <c r="R475" s="16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row>
    <row r="476" ht="14.25" customHeight="1">
      <c r="A476" s="114"/>
      <c r="B476" s="158"/>
      <c r="C476" s="114"/>
      <c r="D476" s="114"/>
      <c r="E476" s="114"/>
      <c r="F476" s="114"/>
      <c r="G476" s="114"/>
      <c r="H476" s="114"/>
      <c r="I476" s="114"/>
      <c r="J476" s="114"/>
      <c r="K476" s="114"/>
      <c r="L476" s="159"/>
      <c r="M476" s="160"/>
      <c r="N476" s="161"/>
      <c r="O476" s="162"/>
      <c r="P476" s="163"/>
      <c r="Q476" s="142"/>
      <c r="R476" s="16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row>
    <row r="477" ht="14.25" customHeight="1">
      <c r="A477" s="114"/>
      <c r="B477" s="158"/>
      <c r="C477" s="114"/>
      <c r="D477" s="114"/>
      <c r="E477" s="114"/>
      <c r="F477" s="114"/>
      <c r="G477" s="114"/>
      <c r="H477" s="114"/>
      <c r="I477" s="114"/>
      <c r="J477" s="114"/>
      <c r="K477" s="114"/>
      <c r="L477" s="159"/>
      <c r="M477" s="160"/>
      <c r="N477" s="161"/>
      <c r="O477" s="162"/>
      <c r="P477" s="163"/>
      <c r="Q477" s="142"/>
      <c r="R477" s="16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row>
    <row r="478" ht="14.25" customHeight="1">
      <c r="A478" s="114"/>
      <c r="B478" s="158"/>
      <c r="C478" s="114"/>
      <c r="D478" s="114"/>
      <c r="E478" s="114"/>
      <c r="F478" s="114"/>
      <c r="G478" s="114"/>
      <c r="H478" s="114"/>
      <c r="I478" s="114"/>
      <c r="J478" s="114"/>
      <c r="K478" s="114"/>
      <c r="L478" s="159"/>
      <c r="M478" s="160"/>
      <c r="N478" s="161"/>
      <c r="O478" s="162"/>
      <c r="P478" s="163"/>
      <c r="Q478" s="142"/>
      <c r="R478" s="16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row>
    <row r="479" ht="14.25" customHeight="1">
      <c r="A479" s="114"/>
      <c r="B479" s="158"/>
      <c r="C479" s="114"/>
      <c r="D479" s="114"/>
      <c r="E479" s="114"/>
      <c r="F479" s="114"/>
      <c r="G479" s="114"/>
      <c r="H479" s="114"/>
      <c r="I479" s="114"/>
      <c r="J479" s="114"/>
      <c r="K479" s="114"/>
      <c r="L479" s="159"/>
      <c r="M479" s="160"/>
      <c r="N479" s="161"/>
      <c r="O479" s="162"/>
      <c r="P479" s="163"/>
      <c r="Q479" s="142"/>
      <c r="R479" s="16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row>
    <row r="480" ht="14.25" customHeight="1">
      <c r="A480" s="114"/>
      <c r="B480" s="158"/>
      <c r="C480" s="114"/>
      <c r="D480" s="114"/>
      <c r="E480" s="114"/>
      <c r="F480" s="114"/>
      <c r="G480" s="114"/>
      <c r="H480" s="114"/>
      <c r="I480" s="114"/>
      <c r="J480" s="114"/>
      <c r="K480" s="114"/>
      <c r="L480" s="159"/>
      <c r="M480" s="160"/>
      <c r="N480" s="161"/>
      <c r="O480" s="162"/>
      <c r="P480" s="163"/>
      <c r="Q480" s="142"/>
      <c r="R480" s="16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row>
    <row r="481" ht="14.25" customHeight="1">
      <c r="A481" s="114"/>
      <c r="B481" s="158"/>
      <c r="C481" s="114"/>
      <c r="D481" s="114"/>
      <c r="E481" s="114"/>
      <c r="F481" s="114"/>
      <c r="G481" s="114"/>
      <c r="H481" s="114"/>
      <c r="I481" s="114"/>
      <c r="J481" s="114"/>
      <c r="K481" s="114"/>
      <c r="L481" s="159"/>
      <c r="M481" s="160"/>
      <c r="N481" s="161"/>
      <c r="O481" s="162"/>
      <c r="P481" s="163"/>
      <c r="Q481" s="142"/>
      <c r="R481" s="16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row>
    <row r="482" ht="14.25" customHeight="1">
      <c r="A482" s="114"/>
      <c r="B482" s="158"/>
      <c r="C482" s="114"/>
      <c r="D482" s="114"/>
      <c r="E482" s="114"/>
      <c r="F482" s="114"/>
      <c r="G482" s="114"/>
      <c r="H482" s="114"/>
      <c r="I482" s="114"/>
      <c r="J482" s="114"/>
      <c r="K482" s="114"/>
      <c r="L482" s="159"/>
      <c r="M482" s="160"/>
      <c r="N482" s="161"/>
      <c r="O482" s="162"/>
      <c r="P482" s="163"/>
      <c r="Q482" s="142"/>
      <c r="R482" s="16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row>
    <row r="483" ht="14.25" customHeight="1">
      <c r="A483" s="114"/>
      <c r="B483" s="158"/>
      <c r="C483" s="114"/>
      <c r="D483" s="114"/>
      <c r="E483" s="114"/>
      <c r="F483" s="114"/>
      <c r="G483" s="114"/>
      <c r="H483" s="114"/>
      <c r="I483" s="114"/>
      <c r="J483" s="114"/>
      <c r="K483" s="114"/>
      <c r="L483" s="159"/>
      <c r="M483" s="160"/>
      <c r="N483" s="161"/>
      <c r="O483" s="162"/>
      <c r="P483" s="163"/>
      <c r="Q483" s="142"/>
      <c r="R483" s="16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row>
    <row r="484" ht="14.25" customHeight="1">
      <c r="A484" s="114"/>
      <c r="B484" s="158"/>
      <c r="C484" s="114"/>
      <c r="D484" s="114"/>
      <c r="E484" s="114"/>
      <c r="F484" s="114"/>
      <c r="G484" s="114"/>
      <c r="H484" s="114"/>
      <c r="I484" s="114"/>
      <c r="J484" s="114"/>
      <c r="K484" s="114"/>
      <c r="L484" s="159"/>
      <c r="M484" s="160"/>
      <c r="N484" s="161"/>
      <c r="O484" s="162"/>
      <c r="P484" s="163"/>
      <c r="Q484" s="142"/>
      <c r="R484" s="16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row>
    <row r="485" ht="14.25" customHeight="1">
      <c r="A485" s="114"/>
      <c r="B485" s="158"/>
      <c r="C485" s="114"/>
      <c r="D485" s="114"/>
      <c r="E485" s="114"/>
      <c r="F485" s="114"/>
      <c r="G485" s="114"/>
      <c r="H485" s="114"/>
      <c r="I485" s="114"/>
      <c r="J485" s="114"/>
      <c r="K485" s="114"/>
      <c r="L485" s="159"/>
      <c r="M485" s="160"/>
      <c r="N485" s="161"/>
      <c r="O485" s="162"/>
      <c r="P485" s="163"/>
      <c r="Q485" s="142"/>
      <c r="R485" s="16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row>
    <row r="486" ht="14.25" customHeight="1">
      <c r="A486" s="114"/>
      <c r="B486" s="158"/>
      <c r="C486" s="114"/>
      <c r="D486" s="114"/>
      <c r="E486" s="114"/>
      <c r="F486" s="114"/>
      <c r="G486" s="114"/>
      <c r="H486" s="114"/>
      <c r="I486" s="114"/>
      <c r="J486" s="114"/>
      <c r="K486" s="114"/>
      <c r="L486" s="159"/>
      <c r="M486" s="160"/>
      <c r="N486" s="161"/>
      <c r="O486" s="162"/>
      <c r="P486" s="163"/>
      <c r="Q486" s="142"/>
      <c r="R486" s="16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row>
    <row r="487" ht="14.25" customHeight="1">
      <c r="A487" s="114"/>
      <c r="B487" s="158"/>
      <c r="C487" s="114"/>
      <c r="D487" s="114"/>
      <c r="E487" s="114"/>
      <c r="F487" s="114"/>
      <c r="G487" s="114"/>
      <c r="H487" s="114"/>
      <c r="I487" s="114"/>
      <c r="J487" s="114"/>
      <c r="K487" s="114"/>
      <c r="L487" s="159"/>
      <c r="M487" s="160"/>
      <c r="N487" s="161"/>
      <c r="O487" s="162"/>
      <c r="P487" s="163"/>
      <c r="Q487" s="142"/>
      <c r="R487" s="16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row>
    <row r="488" ht="14.25" customHeight="1">
      <c r="A488" s="114"/>
      <c r="B488" s="158"/>
      <c r="C488" s="114"/>
      <c r="D488" s="114"/>
      <c r="E488" s="114"/>
      <c r="F488" s="114"/>
      <c r="G488" s="114"/>
      <c r="H488" s="114"/>
      <c r="I488" s="114"/>
      <c r="J488" s="114"/>
      <c r="K488" s="114"/>
      <c r="L488" s="159"/>
      <c r="M488" s="160"/>
      <c r="N488" s="161"/>
      <c r="O488" s="162"/>
      <c r="P488" s="163"/>
      <c r="Q488" s="142"/>
      <c r="R488" s="16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row>
    <row r="489" ht="14.25" customHeight="1">
      <c r="A489" s="114"/>
      <c r="B489" s="158"/>
      <c r="C489" s="114"/>
      <c r="D489" s="114"/>
      <c r="E489" s="114"/>
      <c r="F489" s="114"/>
      <c r="G489" s="114"/>
      <c r="H489" s="114"/>
      <c r="I489" s="114"/>
      <c r="J489" s="114"/>
      <c r="K489" s="114"/>
      <c r="L489" s="159"/>
      <c r="M489" s="160"/>
      <c r="N489" s="161"/>
      <c r="O489" s="162"/>
      <c r="P489" s="163"/>
      <c r="Q489" s="142"/>
      <c r="R489" s="16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row>
    <row r="490" ht="14.25" customHeight="1">
      <c r="A490" s="114"/>
      <c r="B490" s="158"/>
      <c r="C490" s="114"/>
      <c r="D490" s="114"/>
      <c r="E490" s="114"/>
      <c r="F490" s="114"/>
      <c r="G490" s="114"/>
      <c r="H490" s="114"/>
      <c r="I490" s="114"/>
      <c r="J490" s="114"/>
      <c r="K490" s="114"/>
      <c r="L490" s="159"/>
      <c r="M490" s="160"/>
      <c r="N490" s="161"/>
      <c r="O490" s="162"/>
      <c r="P490" s="163"/>
      <c r="Q490" s="142"/>
      <c r="R490" s="16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row>
    <row r="491" ht="14.25" customHeight="1">
      <c r="A491" s="114"/>
      <c r="B491" s="158"/>
      <c r="C491" s="114"/>
      <c r="D491" s="114"/>
      <c r="E491" s="114"/>
      <c r="F491" s="114"/>
      <c r="G491" s="114"/>
      <c r="H491" s="114"/>
      <c r="I491" s="114"/>
      <c r="J491" s="114"/>
      <c r="K491" s="114"/>
      <c r="L491" s="159"/>
      <c r="M491" s="160"/>
      <c r="N491" s="161"/>
      <c r="O491" s="162"/>
      <c r="P491" s="163"/>
      <c r="Q491" s="142"/>
      <c r="R491" s="16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row>
    <row r="492" ht="14.25" customHeight="1">
      <c r="A492" s="114"/>
      <c r="B492" s="158"/>
      <c r="C492" s="114"/>
      <c r="D492" s="114"/>
      <c r="E492" s="114"/>
      <c r="F492" s="114"/>
      <c r="G492" s="114"/>
      <c r="H492" s="114"/>
      <c r="I492" s="114"/>
      <c r="J492" s="114"/>
      <c r="K492" s="114"/>
      <c r="L492" s="159"/>
      <c r="M492" s="160"/>
      <c r="N492" s="161"/>
      <c r="O492" s="162"/>
      <c r="P492" s="163"/>
      <c r="Q492" s="142"/>
      <c r="R492" s="16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row>
    <row r="493" ht="14.25" customHeight="1">
      <c r="A493" s="114"/>
      <c r="B493" s="158"/>
      <c r="C493" s="114"/>
      <c r="D493" s="114"/>
      <c r="E493" s="114"/>
      <c r="F493" s="114"/>
      <c r="G493" s="114"/>
      <c r="H493" s="114"/>
      <c r="I493" s="114"/>
      <c r="J493" s="114"/>
      <c r="K493" s="114"/>
      <c r="L493" s="159"/>
      <c r="M493" s="160"/>
      <c r="N493" s="161"/>
      <c r="O493" s="162"/>
      <c r="P493" s="163"/>
      <c r="Q493" s="142"/>
      <c r="R493" s="16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row>
    <row r="494" ht="14.25" customHeight="1">
      <c r="A494" s="114"/>
      <c r="B494" s="158"/>
      <c r="C494" s="114"/>
      <c r="D494" s="114"/>
      <c r="E494" s="114"/>
      <c r="F494" s="114"/>
      <c r="G494" s="114"/>
      <c r="H494" s="114"/>
      <c r="I494" s="114"/>
      <c r="J494" s="114"/>
      <c r="K494" s="114"/>
      <c r="L494" s="159"/>
      <c r="M494" s="160"/>
      <c r="N494" s="161"/>
      <c r="O494" s="162"/>
      <c r="P494" s="163"/>
      <c r="Q494" s="142"/>
      <c r="R494" s="16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row>
    <row r="495" ht="14.25" customHeight="1">
      <c r="A495" s="114"/>
      <c r="B495" s="158"/>
      <c r="C495" s="114"/>
      <c r="D495" s="114"/>
      <c r="E495" s="114"/>
      <c r="F495" s="114"/>
      <c r="G495" s="114"/>
      <c r="H495" s="114"/>
      <c r="I495" s="114"/>
      <c r="J495" s="114"/>
      <c r="K495" s="114"/>
      <c r="L495" s="159"/>
      <c r="M495" s="160"/>
      <c r="N495" s="161"/>
      <c r="O495" s="162"/>
      <c r="P495" s="163"/>
      <c r="Q495" s="142"/>
      <c r="R495" s="16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row>
    <row r="496" ht="14.25" customHeight="1">
      <c r="A496" s="114"/>
      <c r="B496" s="158"/>
      <c r="C496" s="114"/>
      <c r="D496" s="114"/>
      <c r="E496" s="114"/>
      <c r="F496" s="114"/>
      <c r="G496" s="114"/>
      <c r="H496" s="114"/>
      <c r="I496" s="114"/>
      <c r="J496" s="114"/>
      <c r="K496" s="114"/>
      <c r="L496" s="159"/>
      <c r="M496" s="160"/>
      <c r="N496" s="161"/>
      <c r="O496" s="162"/>
      <c r="P496" s="163"/>
      <c r="Q496" s="142"/>
      <c r="R496" s="16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row>
    <row r="497" ht="14.25" customHeight="1">
      <c r="A497" s="114"/>
      <c r="B497" s="158"/>
      <c r="C497" s="114"/>
      <c r="D497" s="114"/>
      <c r="E497" s="114"/>
      <c r="F497" s="114"/>
      <c r="G497" s="114"/>
      <c r="H497" s="114"/>
      <c r="I497" s="114"/>
      <c r="J497" s="114"/>
      <c r="K497" s="114"/>
      <c r="L497" s="159"/>
      <c r="M497" s="160"/>
      <c r="N497" s="161"/>
      <c r="O497" s="162"/>
      <c r="P497" s="163"/>
      <c r="Q497" s="142"/>
      <c r="R497" s="16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row>
    <row r="498" ht="14.25" customHeight="1">
      <c r="A498" s="114"/>
      <c r="B498" s="158"/>
      <c r="C498" s="114"/>
      <c r="D498" s="114"/>
      <c r="E498" s="114"/>
      <c r="F498" s="114"/>
      <c r="G498" s="114"/>
      <c r="H498" s="114"/>
      <c r="I498" s="114"/>
      <c r="J498" s="114"/>
      <c r="K498" s="114"/>
      <c r="L498" s="159"/>
      <c r="M498" s="160"/>
      <c r="N498" s="161"/>
      <c r="O498" s="162"/>
      <c r="P498" s="163"/>
      <c r="Q498" s="142"/>
      <c r="R498" s="16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row>
    <row r="499" ht="14.25" customHeight="1">
      <c r="A499" s="114"/>
      <c r="B499" s="158"/>
      <c r="C499" s="114"/>
      <c r="D499" s="114"/>
      <c r="E499" s="114"/>
      <c r="F499" s="114"/>
      <c r="G499" s="114"/>
      <c r="H499" s="114"/>
      <c r="I499" s="114"/>
      <c r="J499" s="114"/>
      <c r="K499" s="114"/>
      <c r="L499" s="159"/>
      <c r="M499" s="160"/>
      <c r="N499" s="161"/>
      <c r="O499" s="162"/>
      <c r="P499" s="163"/>
      <c r="Q499" s="142"/>
      <c r="R499" s="16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row>
    <row r="500" ht="14.25" customHeight="1">
      <c r="A500" s="114"/>
      <c r="B500" s="158"/>
      <c r="C500" s="114"/>
      <c r="D500" s="114"/>
      <c r="E500" s="114"/>
      <c r="F500" s="114"/>
      <c r="G500" s="114"/>
      <c r="H500" s="114"/>
      <c r="I500" s="114"/>
      <c r="J500" s="114"/>
      <c r="K500" s="114"/>
      <c r="L500" s="159"/>
      <c r="M500" s="160"/>
      <c r="N500" s="161"/>
      <c r="O500" s="162"/>
      <c r="P500" s="163"/>
      <c r="Q500" s="142"/>
      <c r="R500" s="16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row>
    <row r="501" ht="14.25" customHeight="1">
      <c r="A501" s="114"/>
      <c r="B501" s="158"/>
      <c r="C501" s="114"/>
      <c r="D501" s="114"/>
      <c r="E501" s="114"/>
      <c r="F501" s="114"/>
      <c r="G501" s="114"/>
      <c r="H501" s="114"/>
      <c r="I501" s="114"/>
      <c r="J501" s="114"/>
      <c r="K501" s="114"/>
      <c r="L501" s="159"/>
      <c r="M501" s="160"/>
      <c r="N501" s="161"/>
      <c r="O501" s="162"/>
      <c r="P501" s="163"/>
      <c r="Q501" s="142"/>
      <c r="R501" s="16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row>
    <row r="502" ht="14.25" customHeight="1">
      <c r="A502" s="114"/>
      <c r="B502" s="158"/>
      <c r="C502" s="114"/>
      <c r="D502" s="114"/>
      <c r="E502" s="114"/>
      <c r="F502" s="114"/>
      <c r="G502" s="114"/>
      <c r="H502" s="114"/>
      <c r="I502" s="114"/>
      <c r="J502" s="114"/>
      <c r="K502" s="114"/>
      <c r="L502" s="159"/>
      <c r="M502" s="160"/>
      <c r="N502" s="161"/>
      <c r="O502" s="162"/>
      <c r="P502" s="163"/>
      <c r="Q502" s="142"/>
      <c r="R502" s="16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row>
    <row r="503" ht="14.25" customHeight="1">
      <c r="A503" s="114"/>
      <c r="B503" s="158"/>
      <c r="C503" s="114"/>
      <c r="D503" s="114"/>
      <c r="E503" s="114"/>
      <c r="F503" s="114"/>
      <c r="G503" s="114"/>
      <c r="H503" s="114"/>
      <c r="I503" s="114"/>
      <c r="J503" s="114"/>
      <c r="K503" s="114"/>
      <c r="L503" s="159"/>
      <c r="M503" s="160"/>
      <c r="N503" s="161"/>
      <c r="O503" s="162"/>
      <c r="P503" s="163"/>
      <c r="Q503" s="142"/>
      <c r="R503" s="16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row>
    <row r="504" ht="14.25" customHeight="1">
      <c r="A504" s="114"/>
      <c r="B504" s="158"/>
      <c r="C504" s="114"/>
      <c r="D504" s="114"/>
      <c r="E504" s="114"/>
      <c r="F504" s="114"/>
      <c r="G504" s="114"/>
      <c r="H504" s="114"/>
      <c r="I504" s="114"/>
      <c r="J504" s="114"/>
      <c r="K504" s="114"/>
      <c r="L504" s="159"/>
      <c r="M504" s="160"/>
      <c r="N504" s="161"/>
      <c r="O504" s="162"/>
      <c r="P504" s="163"/>
      <c r="Q504" s="142"/>
      <c r="R504" s="16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row>
    <row r="505" ht="14.25" customHeight="1">
      <c r="A505" s="114"/>
      <c r="B505" s="158"/>
      <c r="C505" s="114"/>
      <c r="D505" s="114"/>
      <c r="E505" s="114"/>
      <c r="F505" s="114"/>
      <c r="G505" s="114"/>
      <c r="H505" s="114"/>
      <c r="I505" s="114"/>
      <c r="J505" s="114"/>
      <c r="K505" s="114"/>
      <c r="L505" s="159"/>
      <c r="M505" s="160"/>
      <c r="N505" s="161"/>
      <c r="O505" s="162"/>
      <c r="P505" s="163"/>
      <c r="Q505" s="142"/>
      <c r="R505" s="16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row>
    <row r="506" ht="14.25" customHeight="1">
      <c r="A506" s="114"/>
      <c r="B506" s="158"/>
      <c r="C506" s="114"/>
      <c r="D506" s="114"/>
      <c r="E506" s="114"/>
      <c r="F506" s="114"/>
      <c r="G506" s="114"/>
      <c r="H506" s="114"/>
      <c r="I506" s="114"/>
      <c r="J506" s="114"/>
      <c r="K506" s="114"/>
      <c r="L506" s="159"/>
      <c r="M506" s="160"/>
      <c r="N506" s="161"/>
      <c r="O506" s="162"/>
      <c r="P506" s="163"/>
      <c r="Q506" s="142"/>
      <c r="R506" s="16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row>
    <row r="507" ht="14.25" customHeight="1">
      <c r="A507" s="114"/>
      <c r="B507" s="158"/>
      <c r="C507" s="114"/>
      <c r="D507" s="114"/>
      <c r="E507" s="114"/>
      <c r="F507" s="114"/>
      <c r="G507" s="114"/>
      <c r="H507" s="114"/>
      <c r="I507" s="114"/>
      <c r="J507" s="114"/>
      <c r="K507" s="114"/>
      <c r="L507" s="159"/>
      <c r="M507" s="160"/>
      <c r="N507" s="161"/>
      <c r="O507" s="162"/>
      <c r="P507" s="163"/>
      <c r="Q507" s="142"/>
      <c r="R507" s="16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row>
    <row r="508" ht="14.25" customHeight="1">
      <c r="A508" s="114"/>
      <c r="B508" s="158"/>
      <c r="C508" s="114"/>
      <c r="D508" s="114"/>
      <c r="E508" s="114"/>
      <c r="F508" s="114"/>
      <c r="G508" s="114"/>
      <c r="H508" s="114"/>
      <c r="I508" s="114"/>
      <c r="J508" s="114"/>
      <c r="K508" s="114"/>
      <c r="L508" s="159"/>
      <c r="M508" s="160"/>
      <c r="N508" s="161"/>
      <c r="O508" s="162"/>
      <c r="P508" s="163"/>
      <c r="Q508" s="142"/>
      <c r="R508" s="16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row>
    <row r="509" ht="14.25" customHeight="1">
      <c r="A509" s="114"/>
      <c r="B509" s="158"/>
      <c r="C509" s="114"/>
      <c r="D509" s="114"/>
      <c r="E509" s="114"/>
      <c r="F509" s="114"/>
      <c r="G509" s="114"/>
      <c r="H509" s="114"/>
      <c r="I509" s="114"/>
      <c r="J509" s="114"/>
      <c r="K509" s="114"/>
      <c r="L509" s="159"/>
      <c r="M509" s="160"/>
      <c r="N509" s="161"/>
      <c r="O509" s="162"/>
      <c r="P509" s="163"/>
      <c r="Q509" s="142"/>
      <c r="R509" s="16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row>
    <row r="510" ht="14.25" customHeight="1">
      <c r="A510" s="114"/>
      <c r="B510" s="158"/>
      <c r="C510" s="114"/>
      <c r="D510" s="114"/>
      <c r="E510" s="114"/>
      <c r="F510" s="114"/>
      <c r="G510" s="114"/>
      <c r="H510" s="114"/>
      <c r="I510" s="114"/>
      <c r="J510" s="114"/>
      <c r="K510" s="114"/>
      <c r="L510" s="159"/>
      <c r="M510" s="160"/>
      <c r="N510" s="161"/>
      <c r="O510" s="162"/>
      <c r="P510" s="163"/>
      <c r="Q510" s="142"/>
      <c r="R510" s="16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row>
    <row r="511" ht="14.25" customHeight="1">
      <c r="A511" s="114"/>
      <c r="B511" s="158"/>
      <c r="C511" s="114"/>
      <c r="D511" s="114"/>
      <c r="E511" s="114"/>
      <c r="F511" s="114"/>
      <c r="G511" s="114"/>
      <c r="H511" s="114"/>
      <c r="I511" s="114"/>
      <c r="J511" s="114"/>
      <c r="K511" s="114"/>
      <c r="L511" s="159"/>
      <c r="M511" s="160"/>
      <c r="N511" s="161"/>
      <c r="O511" s="162"/>
      <c r="P511" s="163"/>
      <c r="Q511" s="142"/>
      <c r="R511" s="16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row>
    <row r="512" ht="14.25" customHeight="1">
      <c r="A512" s="114"/>
      <c r="B512" s="158"/>
      <c r="C512" s="114"/>
      <c r="D512" s="114"/>
      <c r="E512" s="114"/>
      <c r="F512" s="114"/>
      <c r="G512" s="114"/>
      <c r="H512" s="114"/>
      <c r="I512" s="114"/>
      <c r="J512" s="114"/>
      <c r="K512" s="114"/>
      <c r="L512" s="159"/>
      <c r="M512" s="160"/>
      <c r="N512" s="161"/>
      <c r="O512" s="162"/>
      <c r="P512" s="163"/>
      <c r="Q512" s="142"/>
      <c r="R512" s="16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row>
    <row r="513" ht="14.25" customHeight="1">
      <c r="A513" s="114"/>
      <c r="B513" s="158"/>
      <c r="C513" s="114"/>
      <c r="D513" s="114"/>
      <c r="E513" s="114"/>
      <c r="F513" s="114"/>
      <c r="G513" s="114"/>
      <c r="H513" s="114"/>
      <c r="I513" s="114"/>
      <c r="J513" s="114"/>
      <c r="K513" s="114"/>
      <c r="L513" s="159"/>
      <c r="M513" s="160"/>
      <c r="N513" s="161"/>
      <c r="O513" s="162"/>
      <c r="P513" s="163"/>
      <c r="Q513" s="142"/>
      <c r="R513" s="16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row>
    <row r="514" ht="14.25" customHeight="1">
      <c r="A514" s="114"/>
      <c r="B514" s="158"/>
      <c r="C514" s="114"/>
      <c r="D514" s="114"/>
      <c r="E514" s="114"/>
      <c r="F514" s="114"/>
      <c r="G514" s="114"/>
      <c r="H514" s="114"/>
      <c r="I514" s="114"/>
      <c r="J514" s="114"/>
      <c r="K514" s="114"/>
      <c r="L514" s="159"/>
      <c r="M514" s="160"/>
      <c r="N514" s="161"/>
      <c r="O514" s="162"/>
      <c r="P514" s="163"/>
      <c r="Q514" s="142"/>
      <c r="R514" s="16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row>
    <row r="515" ht="14.25" customHeight="1">
      <c r="A515" s="114"/>
      <c r="B515" s="158"/>
      <c r="C515" s="114"/>
      <c r="D515" s="114"/>
      <c r="E515" s="114"/>
      <c r="F515" s="114"/>
      <c r="G515" s="114"/>
      <c r="H515" s="114"/>
      <c r="I515" s="114"/>
      <c r="J515" s="114"/>
      <c r="K515" s="114"/>
      <c r="L515" s="159"/>
      <c r="M515" s="160"/>
      <c r="N515" s="161"/>
      <c r="O515" s="162"/>
      <c r="P515" s="163"/>
      <c r="Q515" s="142"/>
      <c r="R515" s="16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row>
    <row r="516" ht="14.25" customHeight="1">
      <c r="A516" s="114"/>
      <c r="B516" s="158"/>
      <c r="C516" s="114"/>
      <c r="D516" s="114"/>
      <c r="E516" s="114"/>
      <c r="F516" s="114"/>
      <c r="G516" s="114"/>
      <c r="H516" s="114"/>
      <c r="I516" s="114"/>
      <c r="J516" s="114"/>
      <c r="K516" s="114"/>
      <c r="L516" s="159"/>
      <c r="M516" s="160"/>
      <c r="N516" s="161"/>
      <c r="O516" s="162"/>
      <c r="P516" s="163"/>
      <c r="Q516" s="142"/>
      <c r="R516" s="16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row>
    <row r="517" ht="14.25" customHeight="1">
      <c r="A517" s="114"/>
      <c r="B517" s="158"/>
      <c r="C517" s="114"/>
      <c r="D517" s="114"/>
      <c r="E517" s="114"/>
      <c r="F517" s="114"/>
      <c r="G517" s="114"/>
      <c r="H517" s="114"/>
      <c r="I517" s="114"/>
      <c r="J517" s="114"/>
      <c r="K517" s="114"/>
      <c r="L517" s="159"/>
      <c r="M517" s="160"/>
      <c r="N517" s="161"/>
      <c r="O517" s="162"/>
      <c r="P517" s="163"/>
      <c r="Q517" s="142"/>
      <c r="R517" s="16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row>
    <row r="518" ht="14.25" customHeight="1">
      <c r="A518" s="114"/>
      <c r="B518" s="158"/>
      <c r="C518" s="114"/>
      <c r="D518" s="114"/>
      <c r="E518" s="114"/>
      <c r="F518" s="114"/>
      <c r="G518" s="114"/>
      <c r="H518" s="114"/>
      <c r="I518" s="114"/>
      <c r="J518" s="114"/>
      <c r="K518" s="114"/>
      <c r="L518" s="159"/>
      <c r="M518" s="160"/>
      <c r="N518" s="161"/>
      <c r="O518" s="162"/>
      <c r="P518" s="163"/>
      <c r="Q518" s="142"/>
      <c r="R518" s="16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row>
    <row r="519" ht="14.25" customHeight="1">
      <c r="A519" s="114"/>
      <c r="B519" s="158"/>
      <c r="C519" s="114"/>
      <c r="D519" s="114"/>
      <c r="E519" s="114"/>
      <c r="F519" s="114"/>
      <c r="G519" s="114"/>
      <c r="H519" s="114"/>
      <c r="I519" s="114"/>
      <c r="J519" s="114"/>
      <c r="K519" s="114"/>
      <c r="L519" s="159"/>
      <c r="M519" s="160"/>
      <c r="N519" s="161"/>
      <c r="O519" s="162"/>
      <c r="P519" s="163"/>
      <c r="Q519" s="142"/>
      <c r="R519" s="16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row>
    <row r="520" ht="14.25" customHeight="1">
      <c r="A520" s="114"/>
      <c r="B520" s="158"/>
      <c r="C520" s="114"/>
      <c r="D520" s="114"/>
      <c r="E520" s="114"/>
      <c r="F520" s="114"/>
      <c r="G520" s="114"/>
      <c r="H520" s="114"/>
      <c r="I520" s="114"/>
      <c r="J520" s="114"/>
      <c r="K520" s="114"/>
      <c r="L520" s="159"/>
      <c r="M520" s="160"/>
      <c r="N520" s="161"/>
      <c r="O520" s="162"/>
      <c r="P520" s="163"/>
      <c r="Q520" s="142"/>
      <c r="R520" s="16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row>
    <row r="521" ht="14.25" customHeight="1">
      <c r="A521" s="114"/>
      <c r="B521" s="158"/>
      <c r="C521" s="114"/>
      <c r="D521" s="114"/>
      <c r="E521" s="114"/>
      <c r="F521" s="114"/>
      <c r="G521" s="114"/>
      <c r="H521" s="114"/>
      <c r="I521" s="114"/>
      <c r="J521" s="114"/>
      <c r="K521" s="114"/>
      <c r="L521" s="159"/>
      <c r="M521" s="160"/>
      <c r="N521" s="161"/>
      <c r="O521" s="162"/>
      <c r="P521" s="163"/>
      <c r="Q521" s="142"/>
      <c r="R521" s="16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row>
    <row r="522" ht="14.25" customHeight="1">
      <c r="A522" s="114"/>
      <c r="B522" s="158"/>
      <c r="C522" s="114"/>
      <c r="D522" s="114"/>
      <c r="E522" s="114"/>
      <c r="F522" s="114"/>
      <c r="G522" s="114"/>
      <c r="H522" s="114"/>
      <c r="I522" s="114"/>
      <c r="J522" s="114"/>
      <c r="K522" s="114"/>
      <c r="L522" s="159"/>
      <c r="M522" s="160"/>
      <c r="N522" s="161"/>
      <c r="O522" s="162"/>
      <c r="P522" s="163"/>
      <c r="Q522" s="142"/>
      <c r="R522" s="16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row>
    <row r="523" ht="14.25" customHeight="1">
      <c r="A523" s="114"/>
      <c r="B523" s="158"/>
      <c r="C523" s="114"/>
      <c r="D523" s="114"/>
      <c r="E523" s="114"/>
      <c r="F523" s="114"/>
      <c r="G523" s="114"/>
      <c r="H523" s="114"/>
      <c r="I523" s="114"/>
      <c r="J523" s="114"/>
      <c r="K523" s="114"/>
      <c r="L523" s="159"/>
      <c r="M523" s="160"/>
      <c r="N523" s="161"/>
      <c r="O523" s="162"/>
      <c r="P523" s="163"/>
      <c r="Q523" s="142"/>
      <c r="R523" s="16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row>
    <row r="524" ht="14.25" customHeight="1">
      <c r="A524" s="114"/>
      <c r="B524" s="158"/>
      <c r="C524" s="114"/>
      <c r="D524" s="114"/>
      <c r="E524" s="114"/>
      <c r="F524" s="114"/>
      <c r="G524" s="114"/>
      <c r="H524" s="114"/>
      <c r="I524" s="114"/>
      <c r="J524" s="114"/>
      <c r="K524" s="114"/>
      <c r="L524" s="159"/>
      <c r="M524" s="160"/>
      <c r="N524" s="161"/>
      <c r="O524" s="162"/>
      <c r="P524" s="163"/>
      <c r="Q524" s="142"/>
      <c r="R524" s="16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row>
    <row r="525" ht="14.25" customHeight="1">
      <c r="A525" s="114"/>
      <c r="B525" s="158"/>
      <c r="C525" s="114"/>
      <c r="D525" s="114"/>
      <c r="E525" s="114"/>
      <c r="F525" s="114"/>
      <c r="G525" s="114"/>
      <c r="H525" s="114"/>
      <c r="I525" s="114"/>
      <c r="J525" s="114"/>
      <c r="K525" s="114"/>
      <c r="L525" s="159"/>
      <c r="M525" s="160"/>
      <c r="N525" s="161"/>
      <c r="O525" s="162"/>
      <c r="P525" s="163"/>
      <c r="Q525" s="142"/>
      <c r="R525" s="16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row>
    <row r="526" ht="14.25" customHeight="1">
      <c r="A526" s="114"/>
      <c r="B526" s="158"/>
      <c r="C526" s="114"/>
      <c r="D526" s="114"/>
      <c r="E526" s="114"/>
      <c r="F526" s="114"/>
      <c r="G526" s="114"/>
      <c r="H526" s="114"/>
      <c r="I526" s="114"/>
      <c r="J526" s="114"/>
      <c r="K526" s="114"/>
      <c r="L526" s="159"/>
      <c r="M526" s="160"/>
      <c r="N526" s="161"/>
      <c r="O526" s="162"/>
      <c r="P526" s="163"/>
      <c r="Q526" s="142"/>
      <c r="R526" s="16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row>
    <row r="527" ht="14.25" customHeight="1">
      <c r="A527" s="114"/>
      <c r="B527" s="158"/>
      <c r="C527" s="114"/>
      <c r="D527" s="114"/>
      <c r="E527" s="114"/>
      <c r="F527" s="114"/>
      <c r="G527" s="114"/>
      <c r="H527" s="114"/>
      <c r="I527" s="114"/>
      <c r="J527" s="114"/>
      <c r="K527" s="114"/>
      <c r="L527" s="159"/>
      <c r="M527" s="160"/>
      <c r="N527" s="161"/>
      <c r="O527" s="162"/>
      <c r="P527" s="163"/>
      <c r="Q527" s="142"/>
      <c r="R527" s="16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row>
    <row r="528" ht="14.25" customHeight="1">
      <c r="A528" s="114"/>
      <c r="B528" s="158"/>
      <c r="C528" s="114"/>
      <c r="D528" s="114"/>
      <c r="E528" s="114"/>
      <c r="F528" s="114"/>
      <c r="G528" s="114"/>
      <c r="H528" s="114"/>
      <c r="I528" s="114"/>
      <c r="J528" s="114"/>
      <c r="K528" s="114"/>
      <c r="L528" s="159"/>
      <c r="M528" s="160"/>
      <c r="N528" s="161"/>
      <c r="O528" s="162"/>
      <c r="P528" s="163"/>
      <c r="Q528" s="142"/>
      <c r="R528" s="16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row>
    <row r="529" ht="14.25" customHeight="1">
      <c r="A529" s="114"/>
      <c r="B529" s="158"/>
      <c r="C529" s="114"/>
      <c r="D529" s="114"/>
      <c r="E529" s="114"/>
      <c r="F529" s="114"/>
      <c r="G529" s="114"/>
      <c r="H529" s="114"/>
      <c r="I529" s="114"/>
      <c r="J529" s="114"/>
      <c r="K529" s="114"/>
      <c r="L529" s="159"/>
      <c r="M529" s="160"/>
      <c r="N529" s="161"/>
      <c r="O529" s="162"/>
      <c r="P529" s="163"/>
      <c r="Q529" s="142"/>
      <c r="R529" s="16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row>
    <row r="530" ht="14.25" customHeight="1">
      <c r="A530" s="114"/>
      <c r="B530" s="158"/>
      <c r="C530" s="114"/>
      <c r="D530" s="114"/>
      <c r="E530" s="114"/>
      <c r="F530" s="114"/>
      <c r="G530" s="114"/>
      <c r="H530" s="114"/>
      <c r="I530" s="114"/>
      <c r="J530" s="114"/>
      <c r="K530" s="114"/>
      <c r="L530" s="159"/>
      <c r="M530" s="160"/>
      <c r="N530" s="161"/>
      <c r="O530" s="162"/>
      <c r="P530" s="163"/>
      <c r="Q530" s="142"/>
      <c r="R530" s="16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row>
    <row r="531" ht="14.25" customHeight="1">
      <c r="A531" s="114"/>
      <c r="B531" s="158"/>
      <c r="C531" s="114"/>
      <c r="D531" s="114"/>
      <c r="E531" s="114"/>
      <c r="F531" s="114"/>
      <c r="G531" s="114"/>
      <c r="H531" s="114"/>
      <c r="I531" s="114"/>
      <c r="J531" s="114"/>
      <c r="K531" s="114"/>
      <c r="L531" s="159"/>
      <c r="M531" s="160"/>
      <c r="N531" s="161"/>
      <c r="O531" s="162"/>
      <c r="P531" s="163"/>
      <c r="Q531" s="142"/>
      <c r="R531" s="16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row>
    <row r="532" ht="14.25" customHeight="1">
      <c r="A532" s="114"/>
      <c r="B532" s="158"/>
      <c r="C532" s="114"/>
      <c r="D532" s="114"/>
      <c r="E532" s="114"/>
      <c r="F532" s="114"/>
      <c r="G532" s="114"/>
      <c r="H532" s="114"/>
      <c r="I532" s="114"/>
      <c r="J532" s="114"/>
      <c r="K532" s="114"/>
      <c r="L532" s="159"/>
      <c r="M532" s="160"/>
      <c r="N532" s="161"/>
      <c r="O532" s="162"/>
      <c r="P532" s="163"/>
      <c r="Q532" s="142"/>
      <c r="R532" s="16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row>
    <row r="533" ht="14.25" customHeight="1">
      <c r="A533" s="114"/>
      <c r="B533" s="158"/>
      <c r="C533" s="114"/>
      <c r="D533" s="114"/>
      <c r="E533" s="114"/>
      <c r="F533" s="114"/>
      <c r="G533" s="114"/>
      <c r="H533" s="114"/>
      <c r="I533" s="114"/>
      <c r="J533" s="114"/>
      <c r="K533" s="114"/>
      <c r="L533" s="159"/>
      <c r="M533" s="160"/>
      <c r="N533" s="161"/>
      <c r="O533" s="162"/>
      <c r="P533" s="163"/>
      <c r="Q533" s="142"/>
      <c r="R533" s="16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row>
    <row r="534" ht="14.25" customHeight="1">
      <c r="A534" s="114"/>
      <c r="B534" s="158"/>
      <c r="C534" s="114"/>
      <c r="D534" s="114"/>
      <c r="E534" s="114"/>
      <c r="F534" s="114"/>
      <c r="G534" s="114"/>
      <c r="H534" s="114"/>
      <c r="I534" s="114"/>
      <c r="J534" s="114"/>
      <c r="K534" s="114"/>
      <c r="L534" s="159"/>
      <c r="M534" s="160"/>
      <c r="N534" s="161"/>
      <c r="O534" s="162"/>
      <c r="P534" s="163"/>
      <c r="Q534" s="142"/>
      <c r="R534" s="16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row>
    <row r="535" ht="14.25" customHeight="1">
      <c r="A535" s="114"/>
      <c r="B535" s="158"/>
      <c r="C535" s="114"/>
      <c r="D535" s="114"/>
      <c r="E535" s="114"/>
      <c r="F535" s="114"/>
      <c r="G535" s="114"/>
      <c r="H535" s="114"/>
      <c r="I535" s="114"/>
      <c r="J535" s="114"/>
      <c r="K535" s="114"/>
      <c r="L535" s="159"/>
      <c r="M535" s="160"/>
      <c r="N535" s="161"/>
      <c r="O535" s="162"/>
      <c r="P535" s="163"/>
      <c r="Q535" s="142"/>
      <c r="R535" s="16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row>
    <row r="536" ht="14.25" customHeight="1">
      <c r="A536" s="114"/>
      <c r="B536" s="158"/>
      <c r="C536" s="114"/>
      <c r="D536" s="114"/>
      <c r="E536" s="114"/>
      <c r="F536" s="114"/>
      <c r="G536" s="114"/>
      <c r="H536" s="114"/>
      <c r="I536" s="114"/>
      <c r="J536" s="114"/>
      <c r="K536" s="114"/>
      <c r="L536" s="159"/>
      <c r="M536" s="160"/>
      <c r="N536" s="161"/>
      <c r="O536" s="162"/>
      <c r="P536" s="163"/>
      <c r="Q536" s="142"/>
      <c r="R536" s="16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row>
    <row r="537" ht="14.25" customHeight="1">
      <c r="A537" s="114"/>
      <c r="B537" s="158"/>
      <c r="C537" s="114"/>
      <c r="D537" s="114"/>
      <c r="E537" s="114"/>
      <c r="F537" s="114"/>
      <c r="G537" s="114"/>
      <c r="H537" s="114"/>
      <c r="I537" s="114"/>
      <c r="J537" s="114"/>
      <c r="K537" s="114"/>
      <c r="L537" s="159"/>
      <c r="M537" s="160"/>
      <c r="N537" s="161"/>
      <c r="O537" s="162"/>
      <c r="P537" s="163"/>
      <c r="Q537" s="142"/>
      <c r="R537" s="16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row>
    <row r="538" ht="14.25" customHeight="1">
      <c r="A538" s="114"/>
      <c r="B538" s="158"/>
      <c r="C538" s="114"/>
      <c r="D538" s="114"/>
      <c r="E538" s="114"/>
      <c r="F538" s="114"/>
      <c r="G538" s="114"/>
      <c r="H538" s="114"/>
      <c r="I538" s="114"/>
      <c r="J538" s="114"/>
      <c r="K538" s="114"/>
      <c r="L538" s="159"/>
      <c r="M538" s="160"/>
      <c r="N538" s="161"/>
      <c r="O538" s="162"/>
      <c r="P538" s="163"/>
      <c r="Q538" s="142"/>
      <c r="R538" s="16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row>
    <row r="539" ht="14.25" customHeight="1">
      <c r="A539" s="114"/>
      <c r="B539" s="158"/>
      <c r="C539" s="114"/>
      <c r="D539" s="114"/>
      <c r="E539" s="114"/>
      <c r="F539" s="114"/>
      <c r="G539" s="114"/>
      <c r="H539" s="114"/>
      <c r="I539" s="114"/>
      <c r="J539" s="114"/>
      <c r="K539" s="114"/>
      <c r="L539" s="159"/>
      <c r="M539" s="160"/>
      <c r="N539" s="161"/>
      <c r="O539" s="162"/>
      <c r="P539" s="163"/>
      <c r="Q539" s="142"/>
      <c r="R539" s="16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row>
    <row r="540" ht="14.25" customHeight="1">
      <c r="A540" s="114"/>
      <c r="B540" s="158"/>
      <c r="C540" s="114"/>
      <c r="D540" s="114"/>
      <c r="E540" s="114"/>
      <c r="F540" s="114"/>
      <c r="G540" s="114"/>
      <c r="H540" s="114"/>
      <c r="I540" s="114"/>
      <c r="J540" s="114"/>
      <c r="K540" s="114"/>
      <c r="L540" s="159"/>
      <c r="M540" s="160"/>
      <c r="N540" s="161"/>
      <c r="O540" s="162"/>
      <c r="P540" s="163"/>
      <c r="Q540" s="142"/>
      <c r="R540" s="16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row>
    <row r="541" ht="14.25" customHeight="1">
      <c r="A541" s="114"/>
      <c r="B541" s="158"/>
      <c r="C541" s="114"/>
      <c r="D541" s="114"/>
      <c r="E541" s="114"/>
      <c r="F541" s="114"/>
      <c r="G541" s="114"/>
      <c r="H541" s="114"/>
      <c r="I541" s="114"/>
      <c r="J541" s="114"/>
      <c r="K541" s="114"/>
      <c r="L541" s="159"/>
      <c r="M541" s="160"/>
      <c r="N541" s="161"/>
      <c r="O541" s="162"/>
      <c r="P541" s="163"/>
      <c r="Q541" s="142"/>
      <c r="R541" s="16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row>
    <row r="542" ht="14.25" customHeight="1">
      <c r="A542" s="114"/>
      <c r="B542" s="158"/>
      <c r="C542" s="114"/>
      <c r="D542" s="114"/>
      <c r="E542" s="114"/>
      <c r="F542" s="114"/>
      <c r="G542" s="114"/>
      <c r="H542" s="114"/>
      <c r="I542" s="114"/>
      <c r="J542" s="114"/>
      <c r="K542" s="114"/>
      <c r="L542" s="159"/>
      <c r="M542" s="160"/>
      <c r="N542" s="161"/>
      <c r="O542" s="162"/>
      <c r="P542" s="163"/>
      <c r="Q542" s="142"/>
      <c r="R542" s="16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row>
    <row r="543" ht="14.25" customHeight="1">
      <c r="A543" s="114"/>
      <c r="B543" s="158"/>
      <c r="C543" s="114"/>
      <c r="D543" s="114"/>
      <c r="E543" s="114"/>
      <c r="F543" s="114"/>
      <c r="G543" s="114"/>
      <c r="H543" s="114"/>
      <c r="I543" s="114"/>
      <c r="J543" s="114"/>
      <c r="K543" s="114"/>
      <c r="L543" s="159"/>
      <c r="M543" s="160"/>
      <c r="N543" s="161"/>
      <c r="O543" s="162"/>
      <c r="P543" s="163"/>
      <c r="Q543" s="142"/>
      <c r="R543" s="16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row>
    <row r="544" ht="14.25" customHeight="1">
      <c r="A544" s="114"/>
      <c r="B544" s="158"/>
      <c r="C544" s="114"/>
      <c r="D544" s="114"/>
      <c r="E544" s="114"/>
      <c r="F544" s="114"/>
      <c r="G544" s="114"/>
      <c r="H544" s="114"/>
      <c r="I544" s="114"/>
      <c r="J544" s="114"/>
      <c r="K544" s="114"/>
      <c r="L544" s="159"/>
      <c r="M544" s="160"/>
      <c r="N544" s="161"/>
      <c r="O544" s="162"/>
      <c r="P544" s="163"/>
      <c r="Q544" s="142"/>
      <c r="R544" s="16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row>
    <row r="545" ht="14.25" customHeight="1">
      <c r="A545" s="114"/>
      <c r="B545" s="158"/>
      <c r="C545" s="114"/>
      <c r="D545" s="114"/>
      <c r="E545" s="114"/>
      <c r="F545" s="114"/>
      <c r="G545" s="114"/>
      <c r="H545" s="114"/>
      <c r="I545" s="114"/>
      <c r="J545" s="114"/>
      <c r="K545" s="114"/>
      <c r="L545" s="159"/>
      <c r="M545" s="160"/>
      <c r="N545" s="161"/>
      <c r="O545" s="162"/>
      <c r="P545" s="163"/>
      <c r="Q545" s="142"/>
      <c r="R545" s="16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row>
    <row r="546" ht="14.25" customHeight="1">
      <c r="A546" s="114"/>
      <c r="B546" s="158"/>
      <c r="C546" s="114"/>
      <c r="D546" s="114"/>
      <c r="E546" s="114"/>
      <c r="F546" s="114"/>
      <c r="G546" s="114"/>
      <c r="H546" s="114"/>
      <c r="I546" s="114"/>
      <c r="J546" s="114"/>
      <c r="K546" s="114"/>
      <c r="L546" s="159"/>
      <c r="M546" s="160"/>
      <c r="N546" s="161"/>
      <c r="O546" s="162"/>
      <c r="P546" s="163"/>
      <c r="Q546" s="142"/>
      <c r="R546" s="16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row>
    <row r="547" ht="14.25" customHeight="1">
      <c r="A547" s="114"/>
      <c r="B547" s="158"/>
      <c r="C547" s="114"/>
      <c r="D547" s="114"/>
      <c r="E547" s="114"/>
      <c r="F547" s="114"/>
      <c r="G547" s="114"/>
      <c r="H547" s="114"/>
      <c r="I547" s="114"/>
      <c r="J547" s="114"/>
      <c r="K547" s="114"/>
      <c r="L547" s="159"/>
      <c r="M547" s="160"/>
      <c r="N547" s="161"/>
      <c r="O547" s="162"/>
      <c r="P547" s="163"/>
      <c r="Q547" s="142"/>
      <c r="R547" s="16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row>
    <row r="548" ht="14.25" customHeight="1">
      <c r="A548" s="114"/>
      <c r="B548" s="158"/>
      <c r="C548" s="114"/>
      <c r="D548" s="114"/>
      <c r="E548" s="114"/>
      <c r="F548" s="114"/>
      <c r="G548" s="114"/>
      <c r="H548" s="114"/>
      <c r="I548" s="114"/>
      <c r="J548" s="114"/>
      <c r="K548" s="114"/>
      <c r="L548" s="159"/>
      <c r="M548" s="160"/>
      <c r="N548" s="161"/>
      <c r="O548" s="162"/>
      <c r="P548" s="163"/>
      <c r="Q548" s="142"/>
      <c r="R548" s="16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row>
    <row r="549" ht="14.25" customHeight="1">
      <c r="A549" s="114"/>
      <c r="B549" s="158"/>
      <c r="C549" s="114"/>
      <c r="D549" s="114"/>
      <c r="E549" s="114"/>
      <c r="F549" s="114"/>
      <c r="G549" s="114"/>
      <c r="H549" s="114"/>
      <c r="I549" s="114"/>
      <c r="J549" s="114"/>
      <c r="K549" s="114"/>
      <c r="L549" s="159"/>
      <c r="M549" s="160"/>
      <c r="N549" s="161"/>
      <c r="O549" s="162"/>
      <c r="P549" s="163"/>
      <c r="Q549" s="142"/>
      <c r="R549" s="16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row>
    <row r="550" ht="14.25" customHeight="1">
      <c r="A550" s="114"/>
      <c r="B550" s="158"/>
      <c r="C550" s="114"/>
      <c r="D550" s="114"/>
      <c r="E550" s="114"/>
      <c r="F550" s="114"/>
      <c r="G550" s="114"/>
      <c r="H550" s="114"/>
      <c r="I550" s="114"/>
      <c r="J550" s="114"/>
      <c r="K550" s="114"/>
      <c r="L550" s="159"/>
      <c r="M550" s="160"/>
      <c r="N550" s="161"/>
      <c r="O550" s="162"/>
      <c r="P550" s="163"/>
      <c r="Q550" s="142"/>
      <c r="R550" s="16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row>
    <row r="551" ht="14.25" customHeight="1">
      <c r="A551" s="114"/>
      <c r="B551" s="158"/>
      <c r="C551" s="114"/>
      <c r="D551" s="114"/>
      <c r="E551" s="114"/>
      <c r="F551" s="114"/>
      <c r="G551" s="114"/>
      <c r="H551" s="114"/>
      <c r="I551" s="114"/>
      <c r="J551" s="114"/>
      <c r="K551" s="114"/>
      <c r="L551" s="159"/>
      <c r="M551" s="160"/>
      <c r="N551" s="161"/>
      <c r="O551" s="162"/>
      <c r="P551" s="163"/>
      <c r="Q551" s="142"/>
      <c r="R551" s="16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row>
    <row r="552" ht="14.25" customHeight="1">
      <c r="A552" s="114"/>
      <c r="B552" s="158"/>
      <c r="C552" s="114"/>
      <c r="D552" s="114"/>
      <c r="E552" s="114"/>
      <c r="F552" s="114"/>
      <c r="G552" s="114"/>
      <c r="H552" s="114"/>
      <c r="I552" s="114"/>
      <c r="J552" s="114"/>
      <c r="K552" s="114"/>
      <c r="L552" s="159"/>
      <c r="M552" s="160"/>
      <c r="N552" s="161"/>
      <c r="O552" s="162"/>
      <c r="P552" s="163"/>
      <c r="Q552" s="142"/>
      <c r="R552" s="16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row>
    <row r="553" ht="14.25" customHeight="1">
      <c r="A553" s="114"/>
      <c r="B553" s="158"/>
      <c r="C553" s="114"/>
      <c r="D553" s="114"/>
      <c r="E553" s="114"/>
      <c r="F553" s="114"/>
      <c r="G553" s="114"/>
      <c r="H553" s="114"/>
      <c r="I553" s="114"/>
      <c r="J553" s="114"/>
      <c r="K553" s="114"/>
      <c r="L553" s="159"/>
      <c r="M553" s="160"/>
      <c r="N553" s="161"/>
      <c r="O553" s="162"/>
      <c r="P553" s="163"/>
      <c r="Q553" s="142"/>
      <c r="R553" s="16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row>
    <row r="554" ht="14.25" customHeight="1">
      <c r="A554" s="114"/>
      <c r="B554" s="158"/>
      <c r="C554" s="114"/>
      <c r="D554" s="114"/>
      <c r="E554" s="114"/>
      <c r="F554" s="114"/>
      <c r="G554" s="114"/>
      <c r="H554" s="114"/>
      <c r="I554" s="114"/>
      <c r="J554" s="114"/>
      <c r="K554" s="114"/>
      <c r="L554" s="159"/>
      <c r="M554" s="160"/>
      <c r="N554" s="161"/>
      <c r="O554" s="162"/>
      <c r="P554" s="163"/>
      <c r="Q554" s="142"/>
      <c r="R554" s="16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row>
    <row r="555" ht="14.25" customHeight="1">
      <c r="A555" s="114"/>
      <c r="B555" s="158"/>
      <c r="C555" s="114"/>
      <c r="D555" s="114"/>
      <c r="E555" s="114"/>
      <c r="F555" s="114"/>
      <c r="G555" s="114"/>
      <c r="H555" s="114"/>
      <c r="I555" s="114"/>
      <c r="J555" s="114"/>
      <c r="K555" s="114"/>
      <c r="L555" s="159"/>
      <c r="M555" s="160"/>
      <c r="N555" s="161"/>
      <c r="O555" s="162"/>
      <c r="P555" s="163"/>
      <c r="Q555" s="142"/>
      <c r="R555" s="16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row>
    <row r="556" ht="14.25" customHeight="1">
      <c r="A556" s="114"/>
      <c r="B556" s="158"/>
      <c r="C556" s="114"/>
      <c r="D556" s="114"/>
      <c r="E556" s="114"/>
      <c r="F556" s="114"/>
      <c r="G556" s="114"/>
      <c r="H556" s="114"/>
      <c r="I556" s="114"/>
      <c r="J556" s="114"/>
      <c r="K556" s="114"/>
      <c r="L556" s="159"/>
      <c r="M556" s="160"/>
      <c r="N556" s="161"/>
      <c r="O556" s="162"/>
      <c r="P556" s="163"/>
      <c r="Q556" s="142"/>
      <c r="R556" s="16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row>
    <row r="557" ht="14.25" customHeight="1">
      <c r="A557" s="114"/>
      <c r="B557" s="158"/>
      <c r="C557" s="114"/>
      <c r="D557" s="114"/>
      <c r="E557" s="114"/>
      <c r="F557" s="114"/>
      <c r="G557" s="114"/>
      <c r="H557" s="114"/>
      <c r="I557" s="114"/>
      <c r="J557" s="114"/>
      <c r="K557" s="114"/>
      <c r="L557" s="159"/>
      <c r="M557" s="160"/>
      <c r="N557" s="161"/>
      <c r="O557" s="162"/>
      <c r="P557" s="163"/>
      <c r="Q557" s="142"/>
      <c r="R557" s="16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row>
    <row r="558" ht="14.25" customHeight="1">
      <c r="A558" s="114"/>
      <c r="B558" s="158"/>
      <c r="C558" s="114"/>
      <c r="D558" s="114"/>
      <c r="E558" s="114"/>
      <c r="F558" s="114"/>
      <c r="G558" s="114"/>
      <c r="H558" s="114"/>
      <c r="I558" s="114"/>
      <c r="J558" s="114"/>
      <c r="K558" s="114"/>
      <c r="L558" s="159"/>
      <c r="M558" s="160"/>
      <c r="N558" s="161"/>
      <c r="O558" s="162"/>
      <c r="P558" s="163"/>
      <c r="Q558" s="142"/>
      <c r="R558" s="16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row>
    <row r="559" ht="14.25" customHeight="1">
      <c r="A559" s="114"/>
      <c r="B559" s="158"/>
      <c r="C559" s="114"/>
      <c r="D559" s="114"/>
      <c r="E559" s="114"/>
      <c r="F559" s="114"/>
      <c r="G559" s="114"/>
      <c r="H559" s="114"/>
      <c r="I559" s="114"/>
      <c r="J559" s="114"/>
      <c r="K559" s="114"/>
      <c r="L559" s="159"/>
      <c r="M559" s="160"/>
      <c r="N559" s="161"/>
      <c r="O559" s="162"/>
      <c r="P559" s="163"/>
      <c r="Q559" s="142"/>
      <c r="R559" s="16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row>
    <row r="560" ht="14.25" customHeight="1">
      <c r="A560" s="114"/>
      <c r="B560" s="158"/>
      <c r="C560" s="114"/>
      <c r="D560" s="114"/>
      <c r="E560" s="114"/>
      <c r="F560" s="114"/>
      <c r="G560" s="114"/>
      <c r="H560" s="114"/>
      <c r="I560" s="114"/>
      <c r="J560" s="114"/>
      <c r="K560" s="114"/>
      <c r="L560" s="159"/>
      <c r="M560" s="160"/>
      <c r="N560" s="161"/>
      <c r="O560" s="162"/>
      <c r="P560" s="163"/>
      <c r="Q560" s="142"/>
      <c r="R560" s="16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row>
    <row r="561" ht="14.25" customHeight="1">
      <c r="A561" s="114"/>
      <c r="B561" s="158"/>
      <c r="C561" s="114"/>
      <c r="D561" s="114"/>
      <c r="E561" s="114"/>
      <c r="F561" s="114"/>
      <c r="G561" s="114"/>
      <c r="H561" s="114"/>
      <c r="I561" s="114"/>
      <c r="J561" s="114"/>
      <c r="K561" s="114"/>
      <c r="L561" s="159"/>
      <c r="M561" s="160"/>
      <c r="N561" s="161"/>
      <c r="O561" s="162"/>
      <c r="P561" s="163"/>
      <c r="Q561" s="142"/>
      <c r="R561" s="16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row>
    <row r="562" ht="14.25" customHeight="1">
      <c r="A562" s="114"/>
      <c r="B562" s="158"/>
      <c r="C562" s="114"/>
      <c r="D562" s="114"/>
      <c r="E562" s="114"/>
      <c r="F562" s="114"/>
      <c r="G562" s="114"/>
      <c r="H562" s="114"/>
      <c r="I562" s="114"/>
      <c r="J562" s="114"/>
      <c r="K562" s="114"/>
      <c r="L562" s="159"/>
      <c r="M562" s="160"/>
      <c r="N562" s="161"/>
      <c r="O562" s="162"/>
      <c r="P562" s="163"/>
      <c r="Q562" s="142"/>
      <c r="R562" s="16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row>
    <row r="563" ht="14.25" customHeight="1">
      <c r="A563" s="114"/>
      <c r="B563" s="158"/>
      <c r="C563" s="114"/>
      <c r="D563" s="114"/>
      <c r="E563" s="114"/>
      <c r="F563" s="114"/>
      <c r="G563" s="114"/>
      <c r="H563" s="114"/>
      <c r="I563" s="114"/>
      <c r="J563" s="114"/>
      <c r="K563" s="114"/>
      <c r="L563" s="159"/>
      <c r="M563" s="160"/>
      <c r="N563" s="161"/>
      <c r="O563" s="162"/>
      <c r="P563" s="163"/>
      <c r="Q563" s="142"/>
      <c r="R563" s="16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row>
    <row r="564" ht="14.25" customHeight="1">
      <c r="A564" s="114"/>
      <c r="B564" s="158"/>
      <c r="C564" s="114"/>
      <c r="D564" s="114"/>
      <c r="E564" s="114"/>
      <c r="F564" s="114"/>
      <c r="G564" s="114"/>
      <c r="H564" s="114"/>
      <c r="I564" s="114"/>
      <c r="J564" s="114"/>
      <c r="K564" s="114"/>
      <c r="L564" s="159"/>
      <c r="M564" s="160"/>
      <c r="N564" s="161"/>
      <c r="O564" s="162"/>
      <c r="P564" s="163"/>
      <c r="Q564" s="142"/>
      <c r="R564" s="16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row>
    <row r="565" ht="14.25" customHeight="1">
      <c r="A565" s="114"/>
      <c r="B565" s="158"/>
      <c r="C565" s="114"/>
      <c r="D565" s="114"/>
      <c r="E565" s="114"/>
      <c r="F565" s="114"/>
      <c r="G565" s="114"/>
      <c r="H565" s="114"/>
      <c r="I565" s="114"/>
      <c r="J565" s="114"/>
      <c r="K565" s="114"/>
      <c r="L565" s="159"/>
      <c r="M565" s="160"/>
      <c r="N565" s="161"/>
      <c r="O565" s="162"/>
      <c r="P565" s="163"/>
      <c r="Q565" s="142"/>
      <c r="R565" s="16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row>
    <row r="566" ht="14.25" customHeight="1">
      <c r="A566" s="114"/>
      <c r="B566" s="158"/>
      <c r="C566" s="114"/>
      <c r="D566" s="114"/>
      <c r="E566" s="114"/>
      <c r="F566" s="114"/>
      <c r="G566" s="114"/>
      <c r="H566" s="114"/>
      <c r="I566" s="114"/>
      <c r="J566" s="114"/>
      <c r="K566" s="114"/>
      <c r="L566" s="159"/>
      <c r="M566" s="160"/>
      <c r="N566" s="161"/>
      <c r="O566" s="162"/>
      <c r="P566" s="163"/>
      <c r="Q566" s="142"/>
      <c r="R566" s="16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row>
    <row r="567" ht="14.25" customHeight="1">
      <c r="A567" s="114"/>
      <c r="B567" s="158"/>
      <c r="C567" s="114"/>
      <c r="D567" s="114"/>
      <c r="E567" s="114"/>
      <c r="F567" s="114"/>
      <c r="G567" s="114"/>
      <c r="H567" s="114"/>
      <c r="I567" s="114"/>
      <c r="J567" s="114"/>
      <c r="K567" s="114"/>
      <c r="L567" s="159"/>
      <c r="M567" s="160"/>
      <c r="N567" s="161"/>
      <c r="O567" s="162"/>
      <c r="P567" s="163"/>
      <c r="Q567" s="142"/>
      <c r="R567" s="16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row>
    <row r="568" ht="14.25" customHeight="1">
      <c r="A568" s="114"/>
      <c r="B568" s="158"/>
      <c r="C568" s="114"/>
      <c r="D568" s="114"/>
      <c r="E568" s="114"/>
      <c r="F568" s="114"/>
      <c r="G568" s="114"/>
      <c r="H568" s="114"/>
      <c r="I568" s="114"/>
      <c r="J568" s="114"/>
      <c r="K568" s="114"/>
      <c r="L568" s="159"/>
      <c r="M568" s="160"/>
      <c r="N568" s="161"/>
      <c r="O568" s="162"/>
      <c r="P568" s="163"/>
      <c r="Q568" s="142"/>
      <c r="R568" s="16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row>
    <row r="569" ht="14.25" customHeight="1">
      <c r="A569" s="114"/>
      <c r="B569" s="158"/>
      <c r="C569" s="114"/>
      <c r="D569" s="114"/>
      <c r="E569" s="114"/>
      <c r="F569" s="114"/>
      <c r="G569" s="114"/>
      <c r="H569" s="114"/>
      <c r="I569" s="114"/>
      <c r="J569" s="114"/>
      <c r="K569" s="114"/>
      <c r="L569" s="159"/>
      <c r="M569" s="160"/>
      <c r="N569" s="161"/>
      <c r="O569" s="162"/>
      <c r="P569" s="163"/>
      <c r="Q569" s="142"/>
      <c r="R569" s="16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row>
    <row r="570" ht="14.25" customHeight="1">
      <c r="A570" s="114"/>
      <c r="B570" s="158"/>
      <c r="C570" s="114"/>
      <c r="D570" s="114"/>
      <c r="E570" s="114"/>
      <c r="F570" s="114"/>
      <c r="G570" s="114"/>
      <c r="H570" s="114"/>
      <c r="I570" s="114"/>
      <c r="J570" s="114"/>
      <c r="K570" s="114"/>
      <c r="L570" s="159"/>
      <c r="M570" s="160"/>
      <c r="N570" s="161"/>
      <c r="O570" s="162"/>
      <c r="P570" s="163"/>
      <c r="Q570" s="142"/>
      <c r="R570" s="16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row>
    <row r="571" ht="14.25" customHeight="1">
      <c r="A571" s="114"/>
      <c r="B571" s="158"/>
      <c r="C571" s="114"/>
      <c r="D571" s="114"/>
      <c r="E571" s="114"/>
      <c r="F571" s="114"/>
      <c r="G571" s="114"/>
      <c r="H571" s="114"/>
      <c r="I571" s="114"/>
      <c r="J571" s="114"/>
      <c r="K571" s="114"/>
      <c r="L571" s="159"/>
      <c r="M571" s="160"/>
      <c r="N571" s="161"/>
      <c r="O571" s="162"/>
      <c r="P571" s="163"/>
      <c r="Q571" s="142"/>
      <c r="R571" s="16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row>
    <row r="572" ht="14.25" customHeight="1">
      <c r="A572" s="114"/>
      <c r="B572" s="158"/>
      <c r="C572" s="114"/>
      <c r="D572" s="114"/>
      <c r="E572" s="114"/>
      <c r="F572" s="114"/>
      <c r="G572" s="114"/>
      <c r="H572" s="114"/>
      <c r="I572" s="114"/>
      <c r="J572" s="114"/>
      <c r="K572" s="114"/>
      <c r="L572" s="159"/>
      <c r="M572" s="160"/>
      <c r="N572" s="161"/>
      <c r="O572" s="162"/>
      <c r="P572" s="163"/>
      <c r="Q572" s="142"/>
      <c r="R572" s="16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row>
    <row r="573" ht="14.25" customHeight="1">
      <c r="A573" s="114"/>
      <c r="B573" s="158"/>
      <c r="C573" s="114"/>
      <c r="D573" s="114"/>
      <c r="E573" s="114"/>
      <c r="F573" s="114"/>
      <c r="G573" s="114"/>
      <c r="H573" s="114"/>
      <c r="I573" s="114"/>
      <c r="J573" s="114"/>
      <c r="K573" s="114"/>
      <c r="L573" s="159"/>
      <c r="M573" s="160"/>
      <c r="N573" s="161"/>
      <c r="O573" s="162"/>
      <c r="P573" s="163"/>
      <c r="Q573" s="142"/>
      <c r="R573" s="16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row>
    <row r="574" ht="14.25" customHeight="1">
      <c r="A574" s="114"/>
      <c r="B574" s="158"/>
      <c r="C574" s="114"/>
      <c r="D574" s="114"/>
      <c r="E574" s="114"/>
      <c r="F574" s="114"/>
      <c r="G574" s="114"/>
      <c r="H574" s="114"/>
      <c r="I574" s="114"/>
      <c r="J574" s="114"/>
      <c r="K574" s="114"/>
      <c r="L574" s="159"/>
      <c r="M574" s="160"/>
      <c r="N574" s="161"/>
      <c r="O574" s="162"/>
      <c r="P574" s="163"/>
      <c r="Q574" s="142"/>
      <c r="R574" s="16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row>
    <row r="575" ht="14.25" customHeight="1">
      <c r="A575" s="114"/>
      <c r="B575" s="158"/>
      <c r="C575" s="114"/>
      <c r="D575" s="114"/>
      <c r="E575" s="114"/>
      <c r="F575" s="114"/>
      <c r="G575" s="114"/>
      <c r="H575" s="114"/>
      <c r="I575" s="114"/>
      <c r="J575" s="114"/>
      <c r="K575" s="114"/>
      <c r="L575" s="159"/>
      <c r="M575" s="160"/>
      <c r="N575" s="161"/>
      <c r="O575" s="162"/>
      <c r="P575" s="163"/>
      <c r="Q575" s="142"/>
      <c r="R575" s="16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row>
    <row r="576" ht="14.25" customHeight="1">
      <c r="A576" s="114"/>
      <c r="B576" s="158"/>
      <c r="C576" s="114"/>
      <c r="D576" s="114"/>
      <c r="E576" s="114"/>
      <c r="F576" s="114"/>
      <c r="G576" s="114"/>
      <c r="H576" s="114"/>
      <c r="I576" s="114"/>
      <c r="J576" s="114"/>
      <c r="K576" s="114"/>
      <c r="L576" s="159"/>
      <c r="M576" s="160"/>
      <c r="N576" s="161"/>
      <c r="O576" s="162"/>
      <c r="P576" s="163"/>
      <c r="Q576" s="142"/>
      <c r="R576" s="16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row>
    <row r="577" ht="14.25" customHeight="1">
      <c r="A577" s="114"/>
      <c r="B577" s="158"/>
      <c r="C577" s="114"/>
      <c r="D577" s="114"/>
      <c r="E577" s="114"/>
      <c r="F577" s="114"/>
      <c r="G577" s="114"/>
      <c r="H577" s="114"/>
      <c r="I577" s="114"/>
      <c r="J577" s="114"/>
      <c r="K577" s="114"/>
      <c r="L577" s="159"/>
      <c r="M577" s="160"/>
      <c r="N577" s="161"/>
      <c r="O577" s="162"/>
      <c r="P577" s="163"/>
      <c r="Q577" s="142"/>
      <c r="R577" s="16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row>
    <row r="578" ht="14.25" customHeight="1">
      <c r="A578" s="114"/>
      <c r="B578" s="158"/>
      <c r="C578" s="114"/>
      <c r="D578" s="114"/>
      <c r="E578" s="114"/>
      <c r="F578" s="114"/>
      <c r="G578" s="114"/>
      <c r="H578" s="114"/>
      <c r="I578" s="114"/>
      <c r="J578" s="114"/>
      <c r="K578" s="114"/>
      <c r="L578" s="159"/>
      <c r="M578" s="160"/>
      <c r="N578" s="161"/>
      <c r="O578" s="162"/>
      <c r="P578" s="163"/>
      <c r="Q578" s="142"/>
      <c r="R578" s="16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row>
    <row r="579" ht="14.25" customHeight="1">
      <c r="A579" s="114"/>
      <c r="B579" s="158"/>
      <c r="C579" s="114"/>
      <c r="D579" s="114"/>
      <c r="E579" s="114"/>
      <c r="F579" s="114"/>
      <c r="G579" s="114"/>
      <c r="H579" s="114"/>
      <c r="I579" s="114"/>
      <c r="J579" s="114"/>
      <c r="K579" s="114"/>
      <c r="L579" s="159"/>
      <c r="M579" s="160"/>
      <c r="N579" s="161"/>
      <c r="O579" s="162"/>
      <c r="P579" s="163"/>
      <c r="Q579" s="142"/>
      <c r="R579" s="16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row>
    <row r="580" ht="14.25" customHeight="1">
      <c r="A580" s="114"/>
      <c r="B580" s="158"/>
      <c r="C580" s="114"/>
      <c r="D580" s="114"/>
      <c r="E580" s="114"/>
      <c r="F580" s="114"/>
      <c r="G580" s="114"/>
      <c r="H580" s="114"/>
      <c r="I580" s="114"/>
      <c r="J580" s="114"/>
      <c r="K580" s="114"/>
      <c r="L580" s="159"/>
      <c r="M580" s="160"/>
      <c r="N580" s="161"/>
      <c r="O580" s="162"/>
      <c r="P580" s="163"/>
      <c r="Q580" s="142"/>
      <c r="R580" s="16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row>
    <row r="581" ht="14.25" customHeight="1">
      <c r="A581" s="114"/>
      <c r="B581" s="158"/>
      <c r="C581" s="114"/>
      <c r="D581" s="114"/>
      <c r="E581" s="114"/>
      <c r="F581" s="114"/>
      <c r="G581" s="114"/>
      <c r="H581" s="114"/>
      <c r="I581" s="114"/>
      <c r="J581" s="114"/>
      <c r="K581" s="114"/>
      <c r="L581" s="159"/>
      <c r="M581" s="160"/>
      <c r="N581" s="161"/>
      <c r="O581" s="162"/>
      <c r="P581" s="163"/>
      <c r="Q581" s="142"/>
      <c r="R581" s="16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row>
    <row r="582" ht="14.25" customHeight="1">
      <c r="A582" s="114"/>
      <c r="B582" s="158"/>
      <c r="C582" s="114"/>
      <c r="D582" s="114"/>
      <c r="E582" s="114"/>
      <c r="F582" s="114"/>
      <c r="G582" s="114"/>
      <c r="H582" s="114"/>
      <c r="I582" s="114"/>
      <c r="J582" s="114"/>
      <c r="K582" s="114"/>
      <c r="L582" s="159"/>
      <c r="M582" s="160"/>
      <c r="N582" s="161"/>
      <c r="O582" s="162"/>
      <c r="P582" s="163"/>
      <c r="Q582" s="142"/>
      <c r="R582" s="16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row>
    <row r="583" ht="14.25" customHeight="1">
      <c r="A583" s="114"/>
      <c r="B583" s="158"/>
      <c r="C583" s="114"/>
      <c r="D583" s="114"/>
      <c r="E583" s="114"/>
      <c r="F583" s="114"/>
      <c r="G583" s="114"/>
      <c r="H583" s="114"/>
      <c r="I583" s="114"/>
      <c r="J583" s="114"/>
      <c r="K583" s="114"/>
      <c r="L583" s="159"/>
      <c r="M583" s="160"/>
      <c r="N583" s="161"/>
      <c r="O583" s="162"/>
      <c r="P583" s="163"/>
      <c r="Q583" s="142"/>
      <c r="R583" s="16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row>
    <row r="584" ht="14.25" customHeight="1">
      <c r="A584" s="114"/>
      <c r="B584" s="158"/>
      <c r="C584" s="114"/>
      <c r="D584" s="114"/>
      <c r="E584" s="114"/>
      <c r="F584" s="114"/>
      <c r="G584" s="114"/>
      <c r="H584" s="114"/>
      <c r="I584" s="114"/>
      <c r="J584" s="114"/>
      <c r="K584" s="114"/>
      <c r="L584" s="159"/>
      <c r="M584" s="160"/>
      <c r="N584" s="161"/>
      <c r="O584" s="162"/>
      <c r="P584" s="163"/>
      <c r="Q584" s="142"/>
      <c r="R584" s="16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row>
    <row r="585" ht="14.25" customHeight="1">
      <c r="A585" s="114"/>
      <c r="B585" s="158"/>
      <c r="C585" s="114"/>
      <c r="D585" s="114"/>
      <c r="E585" s="114"/>
      <c r="F585" s="114"/>
      <c r="G585" s="114"/>
      <c r="H585" s="114"/>
      <c r="I585" s="114"/>
      <c r="J585" s="114"/>
      <c r="K585" s="114"/>
      <c r="L585" s="159"/>
      <c r="M585" s="160"/>
      <c r="N585" s="161"/>
      <c r="O585" s="162"/>
      <c r="P585" s="163"/>
      <c r="Q585" s="142"/>
      <c r="R585" s="16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row>
    <row r="586" ht="14.25" customHeight="1">
      <c r="A586" s="114"/>
      <c r="B586" s="158"/>
      <c r="C586" s="114"/>
      <c r="D586" s="114"/>
      <c r="E586" s="114"/>
      <c r="F586" s="114"/>
      <c r="G586" s="114"/>
      <c r="H586" s="114"/>
      <c r="I586" s="114"/>
      <c r="J586" s="114"/>
      <c r="K586" s="114"/>
      <c r="L586" s="159"/>
      <c r="M586" s="160"/>
      <c r="N586" s="161"/>
      <c r="O586" s="162"/>
      <c r="P586" s="163"/>
      <c r="Q586" s="142"/>
      <c r="R586" s="16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row>
    <row r="587" ht="14.25" customHeight="1">
      <c r="A587" s="114"/>
      <c r="B587" s="158"/>
      <c r="C587" s="114"/>
      <c r="D587" s="114"/>
      <c r="E587" s="114"/>
      <c r="F587" s="114"/>
      <c r="G587" s="114"/>
      <c r="H587" s="114"/>
      <c r="I587" s="114"/>
      <c r="J587" s="114"/>
      <c r="K587" s="114"/>
      <c r="L587" s="159"/>
      <c r="M587" s="160"/>
      <c r="N587" s="161"/>
      <c r="O587" s="162"/>
      <c r="P587" s="163"/>
      <c r="Q587" s="142"/>
      <c r="R587" s="16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row>
    <row r="588" ht="14.25" customHeight="1">
      <c r="A588" s="114"/>
      <c r="B588" s="158"/>
      <c r="C588" s="114"/>
      <c r="D588" s="114"/>
      <c r="E588" s="114"/>
      <c r="F588" s="114"/>
      <c r="G588" s="114"/>
      <c r="H588" s="114"/>
      <c r="I588" s="114"/>
      <c r="J588" s="114"/>
      <c r="K588" s="114"/>
      <c r="L588" s="159"/>
      <c r="M588" s="160"/>
      <c r="N588" s="161"/>
      <c r="O588" s="162"/>
      <c r="P588" s="163"/>
      <c r="Q588" s="142"/>
      <c r="R588" s="16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row>
    <row r="589" ht="14.25" customHeight="1">
      <c r="A589" s="114"/>
      <c r="B589" s="158"/>
      <c r="C589" s="114"/>
      <c r="D589" s="114"/>
      <c r="E589" s="114"/>
      <c r="F589" s="114"/>
      <c r="G589" s="114"/>
      <c r="H589" s="114"/>
      <c r="I589" s="114"/>
      <c r="J589" s="114"/>
      <c r="K589" s="114"/>
      <c r="L589" s="159"/>
      <c r="M589" s="160"/>
      <c r="N589" s="161"/>
      <c r="O589" s="162"/>
      <c r="P589" s="163"/>
      <c r="Q589" s="142"/>
      <c r="R589" s="16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row>
    <row r="590" ht="14.25" customHeight="1">
      <c r="A590" s="114"/>
      <c r="B590" s="158"/>
      <c r="C590" s="114"/>
      <c r="D590" s="114"/>
      <c r="E590" s="114"/>
      <c r="F590" s="114"/>
      <c r="G590" s="114"/>
      <c r="H590" s="114"/>
      <c r="I590" s="114"/>
      <c r="J590" s="114"/>
      <c r="K590" s="114"/>
      <c r="L590" s="159"/>
      <c r="M590" s="160"/>
      <c r="N590" s="161"/>
      <c r="O590" s="162"/>
      <c r="P590" s="163"/>
      <c r="Q590" s="142"/>
      <c r="R590" s="16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row>
    <row r="591" ht="14.25" customHeight="1">
      <c r="A591" s="114"/>
      <c r="B591" s="158"/>
      <c r="C591" s="114"/>
      <c r="D591" s="114"/>
      <c r="E591" s="114"/>
      <c r="F591" s="114"/>
      <c r="G591" s="114"/>
      <c r="H591" s="114"/>
      <c r="I591" s="114"/>
      <c r="J591" s="114"/>
      <c r="K591" s="114"/>
      <c r="L591" s="159"/>
      <c r="M591" s="160"/>
      <c r="N591" s="161"/>
      <c r="O591" s="162"/>
      <c r="P591" s="163"/>
      <c r="Q591" s="142"/>
      <c r="R591" s="16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row>
    <row r="592" ht="14.25" customHeight="1">
      <c r="A592" s="114"/>
      <c r="B592" s="158"/>
      <c r="C592" s="114"/>
      <c r="D592" s="114"/>
      <c r="E592" s="114"/>
      <c r="F592" s="114"/>
      <c r="G592" s="114"/>
      <c r="H592" s="114"/>
      <c r="I592" s="114"/>
      <c r="J592" s="114"/>
      <c r="K592" s="114"/>
      <c r="L592" s="159"/>
      <c r="M592" s="160"/>
      <c r="N592" s="161"/>
      <c r="O592" s="162"/>
      <c r="P592" s="163"/>
      <c r="Q592" s="142"/>
      <c r="R592" s="16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row>
    <row r="593" ht="14.25" customHeight="1">
      <c r="A593" s="114"/>
      <c r="B593" s="158"/>
      <c r="C593" s="114"/>
      <c r="D593" s="114"/>
      <c r="E593" s="114"/>
      <c r="F593" s="114"/>
      <c r="G593" s="114"/>
      <c r="H593" s="114"/>
      <c r="I593" s="114"/>
      <c r="J593" s="114"/>
      <c r="K593" s="114"/>
      <c r="L593" s="159"/>
      <c r="M593" s="160"/>
      <c r="N593" s="161"/>
      <c r="O593" s="162"/>
      <c r="P593" s="163"/>
      <c r="Q593" s="142"/>
      <c r="R593" s="16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row>
    <row r="594" ht="14.25" customHeight="1">
      <c r="A594" s="114"/>
      <c r="B594" s="158"/>
      <c r="C594" s="114"/>
      <c r="D594" s="114"/>
      <c r="E594" s="114"/>
      <c r="F594" s="114"/>
      <c r="G594" s="114"/>
      <c r="H594" s="114"/>
      <c r="I594" s="114"/>
      <c r="J594" s="114"/>
      <c r="K594" s="114"/>
      <c r="L594" s="159"/>
      <c r="M594" s="160"/>
      <c r="N594" s="161"/>
      <c r="O594" s="162"/>
      <c r="P594" s="163"/>
      <c r="Q594" s="142"/>
      <c r="R594" s="16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row>
    <row r="595" ht="14.25" customHeight="1">
      <c r="A595" s="114"/>
      <c r="B595" s="158"/>
      <c r="C595" s="114"/>
      <c r="D595" s="114"/>
      <c r="E595" s="114"/>
      <c r="F595" s="114"/>
      <c r="G595" s="114"/>
      <c r="H595" s="114"/>
      <c r="I595" s="114"/>
      <c r="J595" s="114"/>
      <c r="K595" s="114"/>
      <c r="L595" s="159"/>
      <c r="M595" s="160"/>
      <c r="N595" s="161"/>
      <c r="O595" s="162"/>
      <c r="P595" s="163"/>
      <c r="Q595" s="142"/>
      <c r="R595" s="16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row>
    <row r="596" ht="14.25" customHeight="1">
      <c r="A596" s="114"/>
      <c r="B596" s="158"/>
      <c r="C596" s="114"/>
      <c r="D596" s="114"/>
      <c r="E596" s="114"/>
      <c r="F596" s="114"/>
      <c r="G596" s="114"/>
      <c r="H596" s="114"/>
      <c r="I596" s="114"/>
      <c r="J596" s="114"/>
      <c r="K596" s="114"/>
      <c r="L596" s="159"/>
      <c r="M596" s="160"/>
      <c r="N596" s="161"/>
      <c r="O596" s="162"/>
      <c r="P596" s="163"/>
      <c r="Q596" s="142"/>
      <c r="R596" s="16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row>
    <row r="597" ht="14.25" customHeight="1">
      <c r="A597" s="114"/>
      <c r="B597" s="158"/>
      <c r="C597" s="114"/>
      <c r="D597" s="114"/>
      <c r="E597" s="114"/>
      <c r="F597" s="114"/>
      <c r="G597" s="114"/>
      <c r="H597" s="114"/>
      <c r="I597" s="114"/>
      <c r="J597" s="114"/>
      <c r="K597" s="114"/>
      <c r="L597" s="159"/>
      <c r="M597" s="160"/>
      <c r="N597" s="161"/>
      <c r="O597" s="162"/>
      <c r="P597" s="163"/>
      <c r="Q597" s="142"/>
      <c r="R597" s="16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row>
    <row r="598" ht="14.25" customHeight="1">
      <c r="A598" s="114"/>
      <c r="B598" s="158"/>
      <c r="C598" s="114"/>
      <c r="D598" s="114"/>
      <c r="E598" s="114"/>
      <c r="F598" s="114"/>
      <c r="G598" s="114"/>
      <c r="H598" s="114"/>
      <c r="I598" s="114"/>
      <c r="J598" s="114"/>
      <c r="K598" s="114"/>
      <c r="L598" s="159"/>
      <c r="M598" s="160"/>
      <c r="N598" s="161"/>
      <c r="O598" s="162"/>
      <c r="P598" s="163"/>
      <c r="Q598" s="142"/>
      <c r="R598" s="16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row>
    <row r="599" ht="14.25" customHeight="1">
      <c r="A599" s="114"/>
      <c r="B599" s="158"/>
      <c r="C599" s="114"/>
      <c r="D599" s="114"/>
      <c r="E599" s="114"/>
      <c r="F599" s="114"/>
      <c r="G599" s="114"/>
      <c r="H599" s="114"/>
      <c r="I599" s="114"/>
      <c r="J599" s="114"/>
      <c r="K599" s="114"/>
      <c r="L599" s="159"/>
      <c r="M599" s="160"/>
      <c r="N599" s="161"/>
      <c r="O599" s="162"/>
      <c r="P599" s="163"/>
      <c r="Q599" s="142"/>
      <c r="R599" s="16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row>
    <row r="600" ht="14.25" customHeight="1">
      <c r="A600" s="114"/>
      <c r="B600" s="158"/>
      <c r="C600" s="114"/>
      <c r="D600" s="114"/>
      <c r="E600" s="114"/>
      <c r="F600" s="114"/>
      <c r="G600" s="114"/>
      <c r="H600" s="114"/>
      <c r="I600" s="114"/>
      <c r="J600" s="114"/>
      <c r="K600" s="114"/>
      <c r="L600" s="159"/>
      <c r="M600" s="160"/>
      <c r="N600" s="161"/>
      <c r="O600" s="162"/>
      <c r="P600" s="163"/>
      <c r="Q600" s="142"/>
      <c r="R600" s="16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row>
    <row r="601" ht="14.25" customHeight="1">
      <c r="A601" s="114"/>
      <c r="B601" s="158"/>
      <c r="C601" s="114"/>
      <c r="D601" s="114"/>
      <c r="E601" s="114"/>
      <c r="F601" s="114"/>
      <c r="G601" s="114"/>
      <c r="H601" s="114"/>
      <c r="I601" s="114"/>
      <c r="J601" s="114"/>
      <c r="K601" s="114"/>
      <c r="L601" s="159"/>
      <c r="M601" s="160"/>
      <c r="N601" s="161"/>
      <c r="O601" s="162"/>
      <c r="P601" s="163"/>
      <c r="Q601" s="142"/>
      <c r="R601" s="16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row>
    <row r="602" ht="14.25" customHeight="1">
      <c r="A602" s="114"/>
      <c r="B602" s="158"/>
      <c r="C602" s="114"/>
      <c r="D602" s="114"/>
      <c r="E602" s="114"/>
      <c r="F602" s="114"/>
      <c r="G602" s="114"/>
      <c r="H602" s="114"/>
      <c r="I602" s="114"/>
      <c r="J602" s="114"/>
      <c r="K602" s="114"/>
      <c r="L602" s="159"/>
      <c r="M602" s="160"/>
      <c r="N602" s="161"/>
      <c r="O602" s="162"/>
      <c r="P602" s="163"/>
      <c r="Q602" s="142"/>
      <c r="R602" s="16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row>
    <row r="603" ht="14.25" customHeight="1">
      <c r="A603" s="114"/>
      <c r="B603" s="158"/>
      <c r="C603" s="114"/>
      <c r="D603" s="114"/>
      <c r="E603" s="114"/>
      <c r="F603" s="114"/>
      <c r="G603" s="114"/>
      <c r="H603" s="114"/>
      <c r="I603" s="114"/>
      <c r="J603" s="114"/>
      <c r="K603" s="114"/>
      <c r="L603" s="159"/>
      <c r="M603" s="160"/>
      <c r="N603" s="161"/>
      <c r="O603" s="162"/>
      <c r="P603" s="163"/>
      <c r="Q603" s="142"/>
      <c r="R603" s="16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row>
    <row r="604" ht="14.25" customHeight="1">
      <c r="A604" s="114"/>
      <c r="B604" s="158"/>
      <c r="C604" s="114"/>
      <c r="D604" s="114"/>
      <c r="E604" s="114"/>
      <c r="F604" s="114"/>
      <c r="G604" s="114"/>
      <c r="H604" s="114"/>
      <c r="I604" s="114"/>
      <c r="J604" s="114"/>
      <c r="K604" s="114"/>
      <c r="L604" s="159"/>
      <c r="M604" s="160"/>
      <c r="N604" s="161"/>
      <c r="O604" s="162"/>
      <c r="P604" s="163"/>
      <c r="Q604" s="142"/>
      <c r="R604" s="16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row>
    <row r="605" ht="14.25" customHeight="1">
      <c r="A605" s="114"/>
      <c r="B605" s="158"/>
      <c r="C605" s="114"/>
      <c r="D605" s="114"/>
      <c r="E605" s="114"/>
      <c r="F605" s="114"/>
      <c r="G605" s="114"/>
      <c r="H605" s="114"/>
      <c r="I605" s="114"/>
      <c r="J605" s="114"/>
      <c r="K605" s="114"/>
      <c r="L605" s="159"/>
      <c r="M605" s="160"/>
      <c r="N605" s="161"/>
      <c r="O605" s="162"/>
      <c r="P605" s="163"/>
      <c r="Q605" s="142"/>
      <c r="R605" s="16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row>
    <row r="606" ht="14.25" customHeight="1">
      <c r="A606" s="114"/>
      <c r="B606" s="158"/>
      <c r="C606" s="114"/>
      <c r="D606" s="114"/>
      <c r="E606" s="114"/>
      <c r="F606" s="114"/>
      <c r="G606" s="114"/>
      <c r="H606" s="114"/>
      <c r="I606" s="114"/>
      <c r="J606" s="114"/>
      <c r="K606" s="114"/>
      <c r="L606" s="159"/>
      <c r="M606" s="160"/>
      <c r="N606" s="161"/>
      <c r="O606" s="162"/>
      <c r="P606" s="163"/>
      <c r="Q606" s="142"/>
      <c r="R606" s="16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row>
    <row r="607" ht="14.25" customHeight="1">
      <c r="A607" s="114"/>
      <c r="B607" s="158"/>
      <c r="C607" s="114"/>
      <c r="D607" s="114"/>
      <c r="E607" s="114"/>
      <c r="F607" s="114"/>
      <c r="G607" s="114"/>
      <c r="H607" s="114"/>
      <c r="I607" s="114"/>
      <c r="J607" s="114"/>
      <c r="K607" s="114"/>
      <c r="L607" s="159"/>
      <c r="M607" s="160"/>
      <c r="N607" s="161"/>
      <c r="O607" s="162"/>
      <c r="P607" s="163"/>
      <c r="Q607" s="142"/>
      <c r="R607" s="16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row>
    <row r="608" ht="14.25" customHeight="1">
      <c r="A608" s="114"/>
      <c r="B608" s="158"/>
      <c r="C608" s="114"/>
      <c r="D608" s="114"/>
      <c r="E608" s="114"/>
      <c r="F608" s="114"/>
      <c r="G608" s="114"/>
      <c r="H608" s="114"/>
      <c r="I608" s="114"/>
      <c r="J608" s="114"/>
      <c r="K608" s="114"/>
      <c r="L608" s="159"/>
      <c r="M608" s="160"/>
      <c r="N608" s="161"/>
      <c r="O608" s="162"/>
      <c r="P608" s="163"/>
      <c r="Q608" s="142"/>
      <c r="R608" s="16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row>
    <row r="609" ht="14.25" customHeight="1">
      <c r="A609" s="114"/>
      <c r="B609" s="158"/>
      <c r="C609" s="114"/>
      <c r="D609" s="114"/>
      <c r="E609" s="114"/>
      <c r="F609" s="114"/>
      <c r="G609" s="114"/>
      <c r="H609" s="114"/>
      <c r="I609" s="114"/>
      <c r="J609" s="114"/>
      <c r="K609" s="114"/>
      <c r="L609" s="159"/>
      <c r="M609" s="160"/>
      <c r="N609" s="161"/>
      <c r="O609" s="162"/>
      <c r="P609" s="163"/>
      <c r="Q609" s="142"/>
      <c r="R609" s="16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row>
    <row r="610" ht="14.25" customHeight="1">
      <c r="A610" s="114"/>
      <c r="B610" s="158"/>
      <c r="C610" s="114"/>
      <c r="D610" s="114"/>
      <c r="E610" s="114"/>
      <c r="F610" s="114"/>
      <c r="G610" s="114"/>
      <c r="H610" s="114"/>
      <c r="I610" s="114"/>
      <c r="J610" s="114"/>
      <c r="K610" s="114"/>
      <c r="L610" s="159"/>
      <c r="M610" s="160"/>
      <c r="N610" s="161"/>
      <c r="O610" s="162"/>
      <c r="P610" s="163"/>
      <c r="Q610" s="142"/>
      <c r="R610" s="16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row>
    <row r="611" ht="14.25" customHeight="1">
      <c r="A611" s="114"/>
      <c r="B611" s="158"/>
      <c r="C611" s="114"/>
      <c r="D611" s="114"/>
      <c r="E611" s="114"/>
      <c r="F611" s="114"/>
      <c r="G611" s="114"/>
      <c r="H611" s="114"/>
      <c r="I611" s="114"/>
      <c r="J611" s="114"/>
      <c r="K611" s="114"/>
      <c r="L611" s="159"/>
      <c r="M611" s="160"/>
      <c r="N611" s="161"/>
      <c r="O611" s="162"/>
      <c r="P611" s="163"/>
      <c r="Q611" s="142"/>
      <c r="R611" s="16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row>
    <row r="612" ht="14.25" customHeight="1">
      <c r="A612" s="114"/>
      <c r="B612" s="158"/>
      <c r="C612" s="114"/>
      <c r="D612" s="114"/>
      <c r="E612" s="114"/>
      <c r="F612" s="114"/>
      <c r="G612" s="114"/>
      <c r="H612" s="114"/>
      <c r="I612" s="114"/>
      <c r="J612" s="114"/>
      <c r="K612" s="114"/>
      <c r="L612" s="159"/>
      <c r="M612" s="160"/>
      <c r="N612" s="161"/>
      <c r="O612" s="162"/>
      <c r="P612" s="163"/>
      <c r="Q612" s="142"/>
      <c r="R612" s="16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row>
    <row r="613" ht="14.25" customHeight="1">
      <c r="A613" s="114"/>
      <c r="B613" s="158"/>
      <c r="C613" s="114"/>
      <c r="D613" s="114"/>
      <c r="E613" s="114"/>
      <c r="F613" s="114"/>
      <c r="G613" s="114"/>
      <c r="H613" s="114"/>
      <c r="I613" s="114"/>
      <c r="J613" s="114"/>
      <c r="K613" s="114"/>
      <c r="L613" s="159"/>
      <c r="M613" s="160"/>
      <c r="N613" s="161"/>
      <c r="O613" s="162"/>
      <c r="P613" s="163"/>
      <c r="Q613" s="142"/>
      <c r="R613" s="16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row>
    <row r="614" ht="14.25" customHeight="1">
      <c r="A614" s="114"/>
      <c r="B614" s="158"/>
      <c r="C614" s="114"/>
      <c r="D614" s="114"/>
      <c r="E614" s="114"/>
      <c r="F614" s="114"/>
      <c r="G614" s="114"/>
      <c r="H614" s="114"/>
      <c r="I614" s="114"/>
      <c r="J614" s="114"/>
      <c r="K614" s="114"/>
      <c r="L614" s="159"/>
      <c r="M614" s="160"/>
      <c r="N614" s="161"/>
      <c r="O614" s="162"/>
      <c r="P614" s="163"/>
      <c r="Q614" s="142"/>
      <c r="R614" s="16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row>
    <row r="615" ht="14.25" customHeight="1">
      <c r="A615" s="114"/>
      <c r="B615" s="158"/>
      <c r="C615" s="114"/>
      <c r="D615" s="114"/>
      <c r="E615" s="114"/>
      <c r="F615" s="114"/>
      <c r="G615" s="114"/>
      <c r="H615" s="114"/>
      <c r="I615" s="114"/>
      <c r="J615" s="114"/>
      <c r="K615" s="114"/>
      <c r="L615" s="159"/>
      <c r="M615" s="160"/>
      <c r="N615" s="161"/>
      <c r="O615" s="162"/>
      <c r="P615" s="163"/>
      <c r="Q615" s="142"/>
      <c r="R615" s="16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row>
    <row r="616" ht="14.25" customHeight="1">
      <c r="A616" s="114"/>
      <c r="B616" s="158"/>
      <c r="C616" s="114"/>
      <c r="D616" s="114"/>
      <c r="E616" s="114"/>
      <c r="F616" s="114"/>
      <c r="G616" s="114"/>
      <c r="H616" s="114"/>
      <c r="I616" s="114"/>
      <c r="J616" s="114"/>
      <c r="K616" s="114"/>
      <c r="L616" s="159"/>
      <c r="M616" s="160"/>
      <c r="N616" s="161"/>
      <c r="O616" s="162"/>
      <c r="P616" s="163"/>
      <c r="Q616" s="142"/>
      <c r="R616" s="16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row>
    <row r="617" ht="14.25" customHeight="1">
      <c r="A617" s="114"/>
      <c r="B617" s="158"/>
      <c r="C617" s="114"/>
      <c r="D617" s="114"/>
      <c r="E617" s="114"/>
      <c r="F617" s="114"/>
      <c r="G617" s="114"/>
      <c r="H617" s="114"/>
      <c r="I617" s="114"/>
      <c r="J617" s="114"/>
      <c r="K617" s="114"/>
      <c r="L617" s="159"/>
      <c r="M617" s="160"/>
      <c r="N617" s="161"/>
      <c r="O617" s="162"/>
      <c r="P617" s="163"/>
      <c r="Q617" s="142"/>
      <c r="R617" s="16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row>
    <row r="618" ht="14.25" customHeight="1">
      <c r="A618" s="114"/>
      <c r="B618" s="158"/>
      <c r="C618" s="114"/>
      <c r="D618" s="114"/>
      <c r="E618" s="114"/>
      <c r="F618" s="114"/>
      <c r="G618" s="114"/>
      <c r="H618" s="114"/>
      <c r="I618" s="114"/>
      <c r="J618" s="114"/>
      <c r="K618" s="114"/>
      <c r="L618" s="159"/>
      <c r="M618" s="160"/>
      <c r="N618" s="161"/>
      <c r="O618" s="162"/>
      <c r="P618" s="163"/>
      <c r="Q618" s="142"/>
      <c r="R618" s="16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row>
    <row r="619" ht="14.25" customHeight="1">
      <c r="A619" s="114"/>
      <c r="B619" s="158"/>
      <c r="C619" s="114"/>
      <c r="D619" s="114"/>
      <c r="E619" s="114"/>
      <c r="F619" s="114"/>
      <c r="G619" s="114"/>
      <c r="H619" s="114"/>
      <c r="I619" s="114"/>
      <c r="J619" s="114"/>
      <c r="K619" s="114"/>
      <c r="L619" s="159"/>
      <c r="M619" s="160"/>
      <c r="N619" s="161"/>
      <c r="O619" s="162"/>
      <c r="P619" s="163"/>
      <c r="Q619" s="142"/>
      <c r="R619" s="16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row>
    <row r="620" ht="14.25" customHeight="1">
      <c r="A620" s="114"/>
      <c r="B620" s="158"/>
      <c r="C620" s="114"/>
      <c r="D620" s="114"/>
      <c r="E620" s="114"/>
      <c r="F620" s="114"/>
      <c r="G620" s="114"/>
      <c r="H620" s="114"/>
      <c r="I620" s="114"/>
      <c r="J620" s="114"/>
      <c r="K620" s="114"/>
      <c r="L620" s="159"/>
      <c r="M620" s="160"/>
      <c r="N620" s="161"/>
      <c r="O620" s="162"/>
      <c r="P620" s="163"/>
      <c r="Q620" s="142"/>
      <c r="R620" s="16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row>
    <row r="621" ht="14.25" customHeight="1">
      <c r="A621" s="114"/>
      <c r="B621" s="158"/>
      <c r="C621" s="114"/>
      <c r="D621" s="114"/>
      <c r="E621" s="114"/>
      <c r="F621" s="114"/>
      <c r="G621" s="114"/>
      <c r="H621" s="114"/>
      <c r="I621" s="114"/>
      <c r="J621" s="114"/>
      <c r="K621" s="114"/>
      <c r="L621" s="159"/>
      <c r="M621" s="160"/>
      <c r="N621" s="161"/>
      <c r="O621" s="162"/>
      <c r="P621" s="163"/>
      <c r="Q621" s="142"/>
      <c r="R621" s="16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row>
    <row r="622" ht="14.25" customHeight="1">
      <c r="A622" s="114"/>
      <c r="B622" s="158"/>
      <c r="C622" s="114"/>
      <c r="D622" s="114"/>
      <c r="E622" s="114"/>
      <c r="F622" s="114"/>
      <c r="G622" s="114"/>
      <c r="H622" s="114"/>
      <c r="I622" s="114"/>
      <c r="J622" s="114"/>
      <c r="K622" s="114"/>
      <c r="L622" s="159"/>
      <c r="M622" s="160"/>
      <c r="N622" s="161"/>
      <c r="O622" s="162"/>
      <c r="P622" s="163"/>
      <c r="Q622" s="142"/>
      <c r="R622" s="16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row>
    <row r="623" ht="14.25" customHeight="1">
      <c r="A623" s="114"/>
      <c r="B623" s="158"/>
      <c r="C623" s="114"/>
      <c r="D623" s="114"/>
      <c r="E623" s="114"/>
      <c r="F623" s="114"/>
      <c r="G623" s="114"/>
      <c r="H623" s="114"/>
      <c r="I623" s="114"/>
      <c r="J623" s="114"/>
      <c r="K623" s="114"/>
      <c r="L623" s="159"/>
      <c r="M623" s="160"/>
      <c r="N623" s="161"/>
      <c r="O623" s="162"/>
      <c r="P623" s="163"/>
      <c r="Q623" s="142"/>
      <c r="R623" s="16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row>
    <row r="624" ht="14.25" customHeight="1">
      <c r="A624" s="114"/>
      <c r="B624" s="158"/>
      <c r="C624" s="114"/>
      <c r="D624" s="114"/>
      <c r="E624" s="114"/>
      <c r="F624" s="114"/>
      <c r="G624" s="114"/>
      <c r="H624" s="114"/>
      <c r="I624" s="114"/>
      <c r="J624" s="114"/>
      <c r="K624" s="114"/>
      <c r="L624" s="159"/>
      <c r="M624" s="160"/>
      <c r="N624" s="161"/>
      <c r="O624" s="162"/>
      <c r="P624" s="163"/>
      <c r="Q624" s="142"/>
      <c r="R624" s="16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row>
    <row r="625" ht="14.25" customHeight="1">
      <c r="A625" s="114"/>
      <c r="B625" s="158"/>
      <c r="C625" s="114"/>
      <c r="D625" s="114"/>
      <c r="E625" s="114"/>
      <c r="F625" s="114"/>
      <c r="G625" s="114"/>
      <c r="H625" s="114"/>
      <c r="I625" s="114"/>
      <c r="J625" s="114"/>
      <c r="K625" s="114"/>
      <c r="L625" s="159"/>
      <c r="M625" s="160"/>
      <c r="N625" s="161"/>
      <c r="O625" s="162"/>
      <c r="P625" s="163"/>
      <c r="Q625" s="142"/>
      <c r="R625" s="16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row>
    <row r="626" ht="14.25" customHeight="1">
      <c r="A626" s="114"/>
      <c r="B626" s="158"/>
      <c r="C626" s="114"/>
      <c r="D626" s="114"/>
      <c r="E626" s="114"/>
      <c r="F626" s="114"/>
      <c r="G626" s="114"/>
      <c r="H626" s="114"/>
      <c r="I626" s="114"/>
      <c r="J626" s="114"/>
      <c r="K626" s="114"/>
      <c r="L626" s="159"/>
      <c r="M626" s="160"/>
      <c r="N626" s="161"/>
      <c r="O626" s="162"/>
      <c r="P626" s="163"/>
      <c r="Q626" s="142"/>
      <c r="R626" s="16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row>
    <row r="627" ht="14.25" customHeight="1">
      <c r="A627" s="114"/>
      <c r="B627" s="158"/>
      <c r="C627" s="114"/>
      <c r="D627" s="114"/>
      <c r="E627" s="114"/>
      <c r="F627" s="114"/>
      <c r="G627" s="114"/>
      <c r="H627" s="114"/>
      <c r="I627" s="114"/>
      <c r="J627" s="114"/>
      <c r="K627" s="114"/>
      <c r="L627" s="159"/>
      <c r="M627" s="160"/>
      <c r="N627" s="161"/>
      <c r="O627" s="162"/>
      <c r="P627" s="163"/>
      <c r="Q627" s="142"/>
      <c r="R627" s="16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row>
    <row r="628" ht="14.25" customHeight="1">
      <c r="A628" s="114"/>
      <c r="B628" s="158"/>
      <c r="C628" s="114"/>
      <c r="D628" s="114"/>
      <c r="E628" s="114"/>
      <c r="F628" s="114"/>
      <c r="G628" s="114"/>
      <c r="H628" s="114"/>
      <c r="I628" s="114"/>
      <c r="J628" s="114"/>
      <c r="K628" s="114"/>
      <c r="L628" s="159"/>
      <c r="M628" s="160"/>
      <c r="N628" s="161"/>
      <c r="O628" s="162"/>
      <c r="P628" s="163"/>
      <c r="Q628" s="142"/>
      <c r="R628" s="16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row>
    <row r="629" ht="14.25" customHeight="1">
      <c r="A629" s="114"/>
      <c r="B629" s="158"/>
      <c r="C629" s="114"/>
      <c r="D629" s="114"/>
      <c r="E629" s="114"/>
      <c r="F629" s="114"/>
      <c r="G629" s="114"/>
      <c r="H629" s="114"/>
      <c r="I629" s="114"/>
      <c r="J629" s="114"/>
      <c r="K629" s="114"/>
      <c r="L629" s="159"/>
      <c r="M629" s="160"/>
      <c r="N629" s="161"/>
      <c r="O629" s="162"/>
      <c r="P629" s="163"/>
      <c r="Q629" s="142"/>
      <c r="R629" s="16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row>
    <row r="630" ht="14.25" customHeight="1">
      <c r="A630" s="114"/>
      <c r="B630" s="158"/>
      <c r="C630" s="114"/>
      <c r="D630" s="114"/>
      <c r="E630" s="114"/>
      <c r="F630" s="114"/>
      <c r="G630" s="114"/>
      <c r="H630" s="114"/>
      <c r="I630" s="114"/>
      <c r="J630" s="114"/>
      <c r="K630" s="114"/>
      <c r="L630" s="159"/>
      <c r="M630" s="160"/>
      <c r="N630" s="161"/>
      <c r="O630" s="162"/>
      <c r="P630" s="163"/>
      <c r="Q630" s="142"/>
      <c r="R630" s="16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row>
    <row r="631" ht="14.25" customHeight="1">
      <c r="A631" s="114"/>
      <c r="B631" s="158"/>
      <c r="C631" s="114"/>
      <c r="D631" s="114"/>
      <c r="E631" s="114"/>
      <c r="F631" s="114"/>
      <c r="G631" s="114"/>
      <c r="H631" s="114"/>
      <c r="I631" s="114"/>
      <c r="J631" s="114"/>
      <c r="K631" s="114"/>
      <c r="L631" s="159"/>
      <c r="M631" s="160"/>
      <c r="N631" s="161"/>
      <c r="O631" s="162"/>
      <c r="P631" s="163"/>
      <c r="Q631" s="142"/>
      <c r="R631" s="16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row>
    <row r="632" ht="14.25" customHeight="1">
      <c r="A632" s="114"/>
      <c r="B632" s="158"/>
      <c r="C632" s="114"/>
      <c r="D632" s="114"/>
      <c r="E632" s="114"/>
      <c r="F632" s="114"/>
      <c r="G632" s="114"/>
      <c r="H632" s="114"/>
      <c r="I632" s="114"/>
      <c r="J632" s="114"/>
      <c r="K632" s="114"/>
      <c r="L632" s="159"/>
      <c r="M632" s="160"/>
      <c r="N632" s="161"/>
      <c r="O632" s="162"/>
      <c r="P632" s="163"/>
      <c r="Q632" s="142"/>
      <c r="R632" s="16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row>
    <row r="633" ht="14.25" customHeight="1">
      <c r="A633" s="114"/>
      <c r="B633" s="158"/>
      <c r="C633" s="114"/>
      <c r="D633" s="114"/>
      <c r="E633" s="114"/>
      <c r="F633" s="114"/>
      <c r="G633" s="114"/>
      <c r="H633" s="114"/>
      <c r="I633" s="114"/>
      <c r="J633" s="114"/>
      <c r="K633" s="114"/>
      <c r="L633" s="159"/>
      <c r="M633" s="160"/>
      <c r="N633" s="161"/>
      <c r="O633" s="162"/>
      <c r="P633" s="163"/>
      <c r="Q633" s="142"/>
      <c r="R633" s="16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row>
    <row r="634" ht="14.25" customHeight="1">
      <c r="A634" s="114"/>
      <c r="B634" s="158"/>
      <c r="C634" s="114"/>
      <c r="D634" s="114"/>
      <c r="E634" s="114"/>
      <c r="F634" s="114"/>
      <c r="G634" s="114"/>
      <c r="H634" s="114"/>
      <c r="I634" s="114"/>
      <c r="J634" s="114"/>
      <c r="K634" s="114"/>
      <c r="L634" s="159"/>
      <c r="M634" s="160"/>
      <c r="N634" s="161"/>
      <c r="O634" s="162"/>
      <c r="P634" s="163"/>
      <c r="Q634" s="142"/>
      <c r="R634" s="16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row>
    <row r="635" ht="14.25" customHeight="1">
      <c r="A635" s="114"/>
      <c r="B635" s="158"/>
      <c r="C635" s="114"/>
      <c r="D635" s="114"/>
      <c r="E635" s="114"/>
      <c r="F635" s="114"/>
      <c r="G635" s="114"/>
      <c r="H635" s="114"/>
      <c r="I635" s="114"/>
      <c r="J635" s="114"/>
      <c r="K635" s="114"/>
      <c r="L635" s="159"/>
      <c r="M635" s="160"/>
      <c r="N635" s="161"/>
      <c r="O635" s="162"/>
      <c r="P635" s="163"/>
      <c r="Q635" s="142"/>
      <c r="R635" s="16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row>
    <row r="636" ht="14.25" customHeight="1">
      <c r="A636" s="114"/>
      <c r="B636" s="158"/>
      <c r="C636" s="114"/>
      <c r="D636" s="114"/>
      <c r="E636" s="114"/>
      <c r="F636" s="114"/>
      <c r="G636" s="114"/>
      <c r="H636" s="114"/>
      <c r="I636" s="114"/>
      <c r="J636" s="114"/>
      <c r="K636" s="114"/>
      <c r="L636" s="159"/>
      <c r="M636" s="160"/>
      <c r="N636" s="161"/>
      <c r="O636" s="162"/>
      <c r="P636" s="163"/>
      <c r="Q636" s="142"/>
      <c r="R636" s="16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row>
    <row r="637" ht="14.25" customHeight="1">
      <c r="A637" s="114"/>
      <c r="B637" s="158"/>
      <c r="C637" s="114"/>
      <c r="D637" s="114"/>
      <c r="E637" s="114"/>
      <c r="F637" s="114"/>
      <c r="G637" s="114"/>
      <c r="H637" s="114"/>
      <c r="I637" s="114"/>
      <c r="J637" s="114"/>
      <c r="K637" s="114"/>
      <c r="L637" s="159"/>
      <c r="M637" s="160"/>
      <c r="N637" s="161"/>
      <c r="O637" s="162"/>
      <c r="P637" s="163"/>
      <c r="Q637" s="142"/>
      <c r="R637" s="16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row>
    <row r="638" ht="14.25" customHeight="1">
      <c r="A638" s="114"/>
      <c r="B638" s="158"/>
      <c r="C638" s="114"/>
      <c r="D638" s="114"/>
      <c r="E638" s="114"/>
      <c r="F638" s="114"/>
      <c r="G638" s="114"/>
      <c r="H638" s="114"/>
      <c r="I638" s="114"/>
      <c r="J638" s="114"/>
      <c r="K638" s="114"/>
      <c r="L638" s="159"/>
      <c r="M638" s="160"/>
      <c r="N638" s="161"/>
      <c r="O638" s="162"/>
      <c r="P638" s="163"/>
      <c r="Q638" s="142"/>
      <c r="R638" s="16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row>
    <row r="639" ht="14.25" customHeight="1">
      <c r="A639" s="114"/>
      <c r="B639" s="158"/>
      <c r="C639" s="114"/>
      <c r="D639" s="114"/>
      <c r="E639" s="114"/>
      <c r="F639" s="114"/>
      <c r="G639" s="114"/>
      <c r="H639" s="114"/>
      <c r="I639" s="114"/>
      <c r="J639" s="114"/>
      <c r="K639" s="114"/>
      <c r="L639" s="159"/>
      <c r="M639" s="160"/>
      <c r="N639" s="161"/>
      <c r="O639" s="162"/>
      <c r="P639" s="163"/>
      <c r="Q639" s="142"/>
      <c r="R639" s="16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row>
    <row r="640" ht="14.25" customHeight="1">
      <c r="A640" s="114"/>
      <c r="B640" s="158"/>
      <c r="C640" s="114"/>
      <c r="D640" s="114"/>
      <c r="E640" s="114"/>
      <c r="F640" s="114"/>
      <c r="G640" s="114"/>
      <c r="H640" s="114"/>
      <c r="I640" s="114"/>
      <c r="J640" s="114"/>
      <c r="K640" s="114"/>
      <c r="L640" s="159"/>
      <c r="M640" s="160"/>
      <c r="N640" s="161"/>
      <c r="O640" s="162"/>
      <c r="P640" s="163"/>
      <c r="Q640" s="142"/>
      <c r="R640" s="16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row>
    <row r="641" ht="14.25" customHeight="1">
      <c r="A641" s="114"/>
      <c r="B641" s="158"/>
      <c r="C641" s="114"/>
      <c r="D641" s="114"/>
      <c r="E641" s="114"/>
      <c r="F641" s="114"/>
      <c r="G641" s="114"/>
      <c r="H641" s="114"/>
      <c r="I641" s="114"/>
      <c r="J641" s="114"/>
      <c r="K641" s="114"/>
      <c r="L641" s="159"/>
      <c r="M641" s="160"/>
      <c r="N641" s="161"/>
      <c r="O641" s="162"/>
      <c r="P641" s="163"/>
      <c r="Q641" s="142"/>
      <c r="R641" s="16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row>
    <row r="642" ht="14.25" customHeight="1">
      <c r="A642" s="114"/>
      <c r="B642" s="158"/>
      <c r="C642" s="114"/>
      <c r="D642" s="114"/>
      <c r="E642" s="114"/>
      <c r="F642" s="114"/>
      <c r="G642" s="114"/>
      <c r="H642" s="114"/>
      <c r="I642" s="114"/>
      <c r="J642" s="114"/>
      <c r="K642" s="114"/>
      <c r="L642" s="159"/>
      <c r="M642" s="160"/>
      <c r="N642" s="161"/>
      <c r="O642" s="162"/>
      <c r="P642" s="163"/>
      <c r="Q642" s="142"/>
      <c r="R642" s="16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row>
    <row r="643" ht="14.25" customHeight="1">
      <c r="A643" s="114"/>
      <c r="B643" s="158"/>
      <c r="C643" s="114"/>
      <c r="D643" s="114"/>
      <c r="E643" s="114"/>
      <c r="F643" s="114"/>
      <c r="G643" s="114"/>
      <c r="H643" s="114"/>
      <c r="I643" s="114"/>
      <c r="J643" s="114"/>
      <c r="K643" s="114"/>
      <c r="L643" s="159"/>
      <c r="M643" s="160"/>
      <c r="N643" s="161"/>
      <c r="O643" s="162"/>
      <c r="P643" s="163"/>
      <c r="Q643" s="142"/>
      <c r="R643" s="16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row>
    <row r="644" ht="14.25" customHeight="1">
      <c r="A644" s="114"/>
      <c r="B644" s="158"/>
      <c r="C644" s="114"/>
      <c r="D644" s="114"/>
      <c r="E644" s="114"/>
      <c r="F644" s="114"/>
      <c r="G644" s="114"/>
      <c r="H644" s="114"/>
      <c r="I644" s="114"/>
      <c r="J644" s="114"/>
      <c r="K644" s="114"/>
      <c r="L644" s="159"/>
      <c r="M644" s="160"/>
      <c r="N644" s="161"/>
      <c r="O644" s="162"/>
      <c r="P644" s="163"/>
      <c r="Q644" s="142"/>
      <c r="R644" s="16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row>
    <row r="645" ht="14.25" customHeight="1">
      <c r="A645" s="114"/>
      <c r="B645" s="158"/>
      <c r="C645" s="114"/>
      <c r="D645" s="114"/>
      <c r="E645" s="114"/>
      <c r="F645" s="114"/>
      <c r="G645" s="114"/>
      <c r="H645" s="114"/>
      <c r="I645" s="114"/>
      <c r="J645" s="114"/>
      <c r="K645" s="114"/>
      <c r="L645" s="159"/>
      <c r="M645" s="160"/>
      <c r="N645" s="161"/>
      <c r="O645" s="162"/>
      <c r="P645" s="163"/>
      <c r="Q645" s="142"/>
      <c r="R645" s="16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row>
    <row r="646" ht="14.25" customHeight="1">
      <c r="A646" s="114"/>
      <c r="B646" s="158"/>
      <c r="C646" s="114"/>
      <c r="D646" s="114"/>
      <c r="E646" s="114"/>
      <c r="F646" s="114"/>
      <c r="G646" s="114"/>
      <c r="H646" s="114"/>
      <c r="I646" s="114"/>
      <c r="J646" s="114"/>
      <c r="K646" s="114"/>
      <c r="L646" s="159"/>
      <c r="M646" s="160"/>
      <c r="N646" s="161"/>
      <c r="O646" s="162"/>
      <c r="P646" s="163"/>
      <c r="Q646" s="142"/>
      <c r="R646" s="16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row>
    <row r="647" ht="14.25" customHeight="1">
      <c r="A647" s="114"/>
      <c r="B647" s="158"/>
      <c r="C647" s="114"/>
      <c r="D647" s="114"/>
      <c r="E647" s="114"/>
      <c r="F647" s="114"/>
      <c r="G647" s="114"/>
      <c r="H647" s="114"/>
      <c r="I647" s="114"/>
      <c r="J647" s="114"/>
      <c r="K647" s="114"/>
      <c r="L647" s="159"/>
      <c r="M647" s="160"/>
      <c r="N647" s="161"/>
      <c r="O647" s="162"/>
      <c r="P647" s="163"/>
      <c r="Q647" s="142"/>
      <c r="R647" s="16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row>
    <row r="648" ht="14.25" customHeight="1">
      <c r="A648" s="114"/>
      <c r="B648" s="158"/>
      <c r="C648" s="114"/>
      <c r="D648" s="114"/>
      <c r="E648" s="114"/>
      <c r="F648" s="114"/>
      <c r="G648" s="114"/>
      <c r="H648" s="114"/>
      <c r="I648" s="114"/>
      <c r="J648" s="114"/>
      <c r="K648" s="114"/>
      <c r="L648" s="159"/>
      <c r="M648" s="160"/>
      <c r="N648" s="161"/>
      <c r="O648" s="162"/>
      <c r="P648" s="163"/>
      <c r="Q648" s="142"/>
      <c r="R648" s="16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row>
    <row r="649" ht="14.25" customHeight="1">
      <c r="A649" s="114"/>
      <c r="B649" s="158"/>
      <c r="C649" s="114"/>
      <c r="D649" s="114"/>
      <c r="E649" s="114"/>
      <c r="F649" s="114"/>
      <c r="G649" s="114"/>
      <c r="H649" s="114"/>
      <c r="I649" s="114"/>
      <c r="J649" s="114"/>
      <c r="K649" s="114"/>
      <c r="L649" s="159"/>
      <c r="M649" s="160"/>
      <c r="N649" s="161"/>
      <c r="O649" s="162"/>
      <c r="P649" s="163"/>
      <c r="Q649" s="142"/>
      <c r="R649" s="16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row>
    <row r="650" ht="14.25" customHeight="1">
      <c r="A650" s="114"/>
      <c r="B650" s="158"/>
      <c r="C650" s="114"/>
      <c r="D650" s="114"/>
      <c r="E650" s="114"/>
      <c r="F650" s="114"/>
      <c r="G650" s="114"/>
      <c r="H650" s="114"/>
      <c r="I650" s="114"/>
      <c r="J650" s="114"/>
      <c r="K650" s="114"/>
      <c r="L650" s="159"/>
      <c r="M650" s="160"/>
      <c r="N650" s="161"/>
      <c r="O650" s="162"/>
      <c r="P650" s="163"/>
      <c r="Q650" s="142"/>
      <c r="R650" s="16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row>
    <row r="651" ht="14.25" customHeight="1">
      <c r="A651" s="114"/>
      <c r="B651" s="158"/>
      <c r="C651" s="114"/>
      <c r="D651" s="114"/>
      <c r="E651" s="114"/>
      <c r="F651" s="114"/>
      <c r="G651" s="114"/>
      <c r="H651" s="114"/>
      <c r="I651" s="114"/>
      <c r="J651" s="114"/>
      <c r="K651" s="114"/>
      <c r="L651" s="159"/>
      <c r="M651" s="160"/>
      <c r="N651" s="161"/>
      <c r="O651" s="162"/>
      <c r="P651" s="163"/>
      <c r="Q651" s="142"/>
      <c r="R651" s="16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row>
    <row r="652" ht="14.25" customHeight="1">
      <c r="A652" s="114"/>
      <c r="B652" s="158"/>
      <c r="C652" s="114"/>
      <c r="D652" s="114"/>
      <c r="E652" s="114"/>
      <c r="F652" s="114"/>
      <c r="G652" s="114"/>
      <c r="H652" s="114"/>
      <c r="I652" s="114"/>
      <c r="J652" s="114"/>
      <c r="K652" s="114"/>
      <c r="L652" s="159"/>
      <c r="M652" s="160"/>
      <c r="N652" s="161"/>
      <c r="O652" s="162"/>
      <c r="P652" s="163"/>
      <c r="Q652" s="142"/>
      <c r="R652" s="16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row>
    <row r="653" ht="14.25" customHeight="1">
      <c r="A653" s="114"/>
      <c r="B653" s="158"/>
      <c r="C653" s="114"/>
      <c r="D653" s="114"/>
      <c r="E653" s="114"/>
      <c r="F653" s="114"/>
      <c r="G653" s="114"/>
      <c r="H653" s="114"/>
      <c r="I653" s="114"/>
      <c r="J653" s="114"/>
      <c r="K653" s="114"/>
      <c r="L653" s="159"/>
      <c r="M653" s="160"/>
      <c r="N653" s="161"/>
      <c r="O653" s="162"/>
      <c r="P653" s="163"/>
      <c r="Q653" s="142"/>
      <c r="R653" s="16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row>
    <row r="654" ht="14.25" customHeight="1">
      <c r="A654" s="114"/>
      <c r="B654" s="158"/>
      <c r="C654" s="114"/>
      <c r="D654" s="114"/>
      <c r="E654" s="114"/>
      <c r="F654" s="114"/>
      <c r="G654" s="114"/>
      <c r="H654" s="114"/>
      <c r="I654" s="114"/>
      <c r="J654" s="114"/>
      <c r="K654" s="114"/>
      <c r="L654" s="159"/>
      <c r="M654" s="160"/>
      <c r="N654" s="161"/>
      <c r="O654" s="162"/>
      <c r="P654" s="163"/>
      <c r="Q654" s="142"/>
      <c r="R654" s="16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row>
    <row r="655" ht="14.25" customHeight="1">
      <c r="A655" s="114"/>
      <c r="B655" s="158"/>
      <c r="C655" s="114"/>
      <c r="D655" s="114"/>
      <c r="E655" s="114"/>
      <c r="F655" s="114"/>
      <c r="G655" s="114"/>
      <c r="H655" s="114"/>
      <c r="I655" s="114"/>
      <c r="J655" s="114"/>
      <c r="K655" s="114"/>
      <c r="L655" s="159"/>
      <c r="M655" s="160"/>
      <c r="N655" s="161"/>
      <c r="O655" s="162"/>
      <c r="P655" s="163"/>
      <c r="Q655" s="142"/>
      <c r="R655" s="16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row>
    <row r="656" ht="14.25" customHeight="1">
      <c r="A656" s="114"/>
      <c r="B656" s="158"/>
      <c r="C656" s="114"/>
      <c r="D656" s="114"/>
      <c r="E656" s="114"/>
      <c r="F656" s="114"/>
      <c r="G656" s="114"/>
      <c r="H656" s="114"/>
      <c r="I656" s="114"/>
      <c r="J656" s="114"/>
      <c r="K656" s="114"/>
      <c r="L656" s="159"/>
      <c r="M656" s="160"/>
      <c r="N656" s="161"/>
      <c r="O656" s="162"/>
      <c r="P656" s="163"/>
      <c r="Q656" s="142"/>
      <c r="R656" s="16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row>
    <row r="657" ht="14.25" customHeight="1">
      <c r="A657" s="114"/>
      <c r="B657" s="158"/>
      <c r="C657" s="114"/>
      <c r="D657" s="114"/>
      <c r="E657" s="114"/>
      <c r="F657" s="114"/>
      <c r="G657" s="114"/>
      <c r="H657" s="114"/>
      <c r="I657" s="114"/>
      <c r="J657" s="114"/>
      <c r="K657" s="114"/>
      <c r="L657" s="159"/>
      <c r="M657" s="160"/>
      <c r="N657" s="161"/>
      <c r="O657" s="162"/>
      <c r="P657" s="163"/>
      <c r="Q657" s="142"/>
      <c r="R657" s="16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row>
    <row r="658" ht="14.25" customHeight="1">
      <c r="A658" s="114"/>
      <c r="B658" s="158"/>
      <c r="C658" s="114"/>
      <c r="D658" s="114"/>
      <c r="E658" s="114"/>
      <c r="F658" s="114"/>
      <c r="G658" s="114"/>
      <c r="H658" s="114"/>
      <c r="I658" s="114"/>
      <c r="J658" s="114"/>
      <c r="K658" s="114"/>
      <c r="L658" s="159"/>
      <c r="M658" s="160"/>
      <c r="N658" s="161"/>
      <c r="O658" s="162"/>
      <c r="P658" s="163"/>
      <c r="Q658" s="142"/>
      <c r="R658" s="16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row>
    <row r="659" ht="14.25" customHeight="1">
      <c r="A659" s="114"/>
      <c r="B659" s="158"/>
      <c r="C659" s="114"/>
      <c r="D659" s="114"/>
      <c r="E659" s="114"/>
      <c r="F659" s="114"/>
      <c r="G659" s="114"/>
      <c r="H659" s="114"/>
      <c r="I659" s="114"/>
      <c r="J659" s="114"/>
      <c r="K659" s="114"/>
      <c r="L659" s="159"/>
      <c r="M659" s="160"/>
      <c r="N659" s="161"/>
      <c r="O659" s="162"/>
      <c r="P659" s="163"/>
      <c r="Q659" s="142"/>
      <c r="R659" s="16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row>
    <row r="660" ht="14.25" customHeight="1">
      <c r="A660" s="114"/>
      <c r="B660" s="158"/>
      <c r="C660" s="114"/>
      <c r="D660" s="114"/>
      <c r="E660" s="114"/>
      <c r="F660" s="114"/>
      <c r="G660" s="114"/>
      <c r="H660" s="114"/>
      <c r="I660" s="114"/>
      <c r="J660" s="114"/>
      <c r="K660" s="114"/>
      <c r="L660" s="159"/>
      <c r="M660" s="160"/>
      <c r="N660" s="161"/>
      <c r="O660" s="162"/>
      <c r="P660" s="163"/>
      <c r="Q660" s="142"/>
      <c r="R660" s="16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row>
    <row r="661" ht="14.25" customHeight="1">
      <c r="A661" s="114"/>
      <c r="B661" s="158"/>
      <c r="C661" s="114"/>
      <c r="D661" s="114"/>
      <c r="E661" s="114"/>
      <c r="F661" s="114"/>
      <c r="G661" s="114"/>
      <c r="H661" s="114"/>
      <c r="I661" s="114"/>
      <c r="J661" s="114"/>
      <c r="K661" s="114"/>
      <c r="L661" s="159"/>
      <c r="M661" s="160"/>
      <c r="N661" s="161"/>
      <c r="O661" s="162"/>
      <c r="P661" s="163"/>
      <c r="Q661" s="142"/>
      <c r="R661" s="16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row>
    <row r="662" ht="14.25" customHeight="1">
      <c r="A662" s="114"/>
      <c r="B662" s="158"/>
      <c r="C662" s="114"/>
      <c r="D662" s="114"/>
      <c r="E662" s="114"/>
      <c r="F662" s="114"/>
      <c r="G662" s="114"/>
      <c r="H662" s="114"/>
      <c r="I662" s="114"/>
      <c r="J662" s="114"/>
      <c r="K662" s="114"/>
      <c r="L662" s="159"/>
      <c r="M662" s="160"/>
      <c r="N662" s="161"/>
      <c r="O662" s="162"/>
      <c r="P662" s="163"/>
      <c r="Q662" s="142"/>
      <c r="R662" s="16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row>
    <row r="663" ht="14.25" customHeight="1">
      <c r="A663" s="114"/>
      <c r="B663" s="158"/>
      <c r="C663" s="114"/>
      <c r="D663" s="114"/>
      <c r="E663" s="114"/>
      <c r="F663" s="114"/>
      <c r="G663" s="114"/>
      <c r="H663" s="114"/>
      <c r="I663" s="114"/>
      <c r="J663" s="114"/>
      <c r="K663" s="114"/>
      <c r="L663" s="159"/>
      <c r="M663" s="160"/>
      <c r="N663" s="161"/>
      <c r="O663" s="162"/>
      <c r="P663" s="163"/>
      <c r="Q663" s="142"/>
      <c r="R663" s="16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row>
    <row r="664" ht="14.25" customHeight="1">
      <c r="A664" s="114"/>
      <c r="B664" s="158"/>
      <c r="C664" s="114"/>
      <c r="D664" s="114"/>
      <c r="E664" s="114"/>
      <c r="F664" s="114"/>
      <c r="G664" s="114"/>
      <c r="H664" s="114"/>
      <c r="I664" s="114"/>
      <c r="J664" s="114"/>
      <c r="K664" s="114"/>
      <c r="L664" s="159"/>
      <c r="M664" s="160"/>
      <c r="N664" s="161"/>
      <c r="O664" s="162"/>
      <c r="P664" s="163"/>
      <c r="Q664" s="142"/>
      <c r="R664" s="16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row>
    <row r="665" ht="14.25" customHeight="1">
      <c r="A665" s="114"/>
      <c r="B665" s="158"/>
      <c r="C665" s="114"/>
      <c r="D665" s="114"/>
      <c r="E665" s="114"/>
      <c r="F665" s="114"/>
      <c r="G665" s="114"/>
      <c r="H665" s="114"/>
      <c r="I665" s="114"/>
      <c r="J665" s="114"/>
      <c r="K665" s="114"/>
      <c r="L665" s="159"/>
      <c r="M665" s="160"/>
      <c r="N665" s="161"/>
      <c r="O665" s="162"/>
      <c r="P665" s="163"/>
      <c r="Q665" s="142"/>
      <c r="R665" s="16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row>
    <row r="666" ht="14.25" customHeight="1">
      <c r="A666" s="114"/>
      <c r="B666" s="158"/>
      <c r="C666" s="114"/>
      <c r="D666" s="114"/>
      <c r="E666" s="114"/>
      <c r="F666" s="114"/>
      <c r="G666" s="114"/>
      <c r="H666" s="114"/>
      <c r="I666" s="114"/>
      <c r="J666" s="114"/>
      <c r="K666" s="114"/>
      <c r="L666" s="159"/>
      <c r="M666" s="160"/>
      <c r="N666" s="161"/>
      <c r="O666" s="162"/>
      <c r="P666" s="163"/>
      <c r="Q666" s="142"/>
      <c r="R666" s="16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row>
    <row r="667" ht="14.25" customHeight="1">
      <c r="A667" s="114"/>
      <c r="B667" s="158"/>
      <c r="C667" s="114"/>
      <c r="D667" s="114"/>
      <c r="E667" s="114"/>
      <c r="F667" s="114"/>
      <c r="G667" s="114"/>
      <c r="H667" s="114"/>
      <c r="I667" s="114"/>
      <c r="J667" s="114"/>
      <c r="K667" s="114"/>
      <c r="L667" s="159"/>
      <c r="M667" s="160"/>
      <c r="N667" s="161"/>
      <c r="O667" s="162"/>
      <c r="P667" s="163"/>
      <c r="Q667" s="142"/>
      <c r="R667" s="16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row>
    <row r="668" ht="14.25" customHeight="1">
      <c r="A668" s="114"/>
      <c r="B668" s="158"/>
      <c r="C668" s="114"/>
      <c r="D668" s="114"/>
      <c r="E668" s="114"/>
      <c r="F668" s="114"/>
      <c r="G668" s="114"/>
      <c r="H668" s="114"/>
      <c r="I668" s="114"/>
      <c r="J668" s="114"/>
      <c r="K668" s="114"/>
      <c r="L668" s="159"/>
      <c r="M668" s="160"/>
      <c r="N668" s="161"/>
      <c r="O668" s="162"/>
      <c r="P668" s="163"/>
      <c r="Q668" s="142"/>
      <c r="R668" s="16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row>
    <row r="669" ht="14.25" customHeight="1">
      <c r="A669" s="114"/>
      <c r="B669" s="158"/>
      <c r="C669" s="114"/>
      <c r="D669" s="114"/>
      <c r="E669" s="114"/>
      <c r="F669" s="114"/>
      <c r="G669" s="114"/>
      <c r="H669" s="114"/>
      <c r="I669" s="114"/>
      <c r="J669" s="114"/>
      <c r="K669" s="114"/>
      <c r="L669" s="159"/>
      <c r="M669" s="160"/>
      <c r="N669" s="161"/>
      <c r="O669" s="162"/>
      <c r="P669" s="163"/>
      <c r="Q669" s="142"/>
      <c r="R669" s="16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row>
    <row r="670" ht="14.25" customHeight="1">
      <c r="A670" s="114"/>
      <c r="B670" s="158"/>
      <c r="C670" s="114"/>
      <c r="D670" s="114"/>
      <c r="E670" s="114"/>
      <c r="F670" s="114"/>
      <c r="G670" s="114"/>
      <c r="H670" s="114"/>
      <c r="I670" s="114"/>
      <c r="J670" s="114"/>
      <c r="K670" s="114"/>
      <c r="L670" s="159"/>
      <c r="M670" s="160"/>
      <c r="N670" s="161"/>
      <c r="O670" s="162"/>
      <c r="P670" s="163"/>
      <c r="Q670" s="142"/>
      <c r="R670" s="16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row>
    <row r="671" ht="14.25" customHeight="1">
      <c r="A671" s="114"/>
      <c r="B671" s="158"/>
      <c r="C671" s="114"/>
      <c r="D671" s="114"/>
      <c r="E671" s="114"/>
      <c r="F671" s="114"/>
      <c r="G671" s="114"/>
      <c r="H671" s="114"/>
      <c r="I671" s="114"/>
      <c r="J671" s="114"/>
      <c r="K671" s="114"/>
      <c r="L671" s="159"/>
      <c r="M671" s="160"/>
      <c r="N671" s="161"/>
      <c r="O671" s="162"/>
      <c r="P671" s="163"/>
      <c r="Q671" s="142"/>
      <c r="R671" s="16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row>
    <row r="672" ht="14.25" customHeight="1">
      <c r="A672" s="114"/>
      <c r="B672" s="158"/>
      <c r="C672" s="114"/>
      <c r="D672" s="114"/>
      <c r="E672" s="114"/>
      <c r="F672" s="114"/>
      <c r="G672" s="114"/>
      <c r="H672" s="114"/>
      <c r="I672" s="114"/>
      <c r="J672" s="114"/>
      <c r="K672" s="114"/>
      <c r="L672" s="159"/>
      <c r="M672" s="160"/>
      <c r="N672" s="161"/>
      <c r="O672" s="162"/>
      <c r="P672" s="163"/>
      <c r="Q672" s="142"/>
      <c r="R672" s="16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row>
    <row r="673" ht="14.25" customHeight="1">
      <c r="A673" s="114"/>
      <c r="B673" s="158"/>
      <c r="C673" s="114"/>
      <c r="D673" s="114"/>
      <c r="E673" s="114"/>
      <c r="F673" s="114"/>
      <c r="G673" s="114"/>
      <c r="H673" s="114"/>
      <c r="I673" s="114"/>
      <c r="J673" s="114"/>
      <c r="K673" s="114"/>
      <c r="L673" s="159"/>
      <c r="M673" s="160"/>
      <c r="N673" s="161"/>
      <c r="O673" s="162"/>
      <c r="P673" s="163"/>
      <c r="Q673" s="142"/>
      <c r="R673" s="16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row>
    <row r="674" ht="14.25" customHeight="1">
      <c r="A674" s="114"/>
      <c r="B674" s="158"/>
      <c r="C674" s="114"/>
      <c r="D674" s="114"/>
      <c r="E674" s="114"/>
      <c r="F674" s="114"/>
      <c r="G674" s="114"/>
      <c r="H674" s="114"/>
      <c r="I674" s="114"/>
      <c r="J674" s="114"/>
      <c r="K674" s="114"/>
      <c r="L674" s="159"/>
      <c r="M674" s="160"/>
      <c r="N674" s="161"/>
      <c r="O674" s="162"/>
      <c r="P674" s="163"/>
      <c r="Q674" s="142"/>
      <c r="R674" s="16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row>
    <row r="675" ht="14.25" customHeight="1">
      <c r="A675" s="114"/>
      <c r="B675" s="158"/>
      <c r="C675" s="114"/>
      <c r="D675" s="114"/>
      <c r="E675" s="114"/>
      <c r="F675" s="114"/>
      <c r="G675" s="114"/>
      <c r="H675" s="114"/>
      <c r="I675" s="114"/>
      <c r="J675" s="114"/>
      <c r="K675" s="114"/>
      <c r="L675" s="159"/>
      <c r="M675" s="160"/>
      <c r="N675" s="161"/>
      <c r="O675" s="162"/>
      <c r="P675" s="163"/>
      <c r="Q675" s="142"/>
      <c r="R675" s="16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row>
    <row r="676" ht="14.25" customHeight="1">
      <c r="A676" s="114"/>
      <c r="B676" s="158"/>
      <c r="C676" s="114"/>
      <c r="D676" s="114"/>
      <c r="E676" s="114"/>
      <c r="F676" s="114"/>
      <c r="G676" s="114"/>
      <c r="H676" s="114"/>
      <c r="I676" s="114"/>
      <c r="J676" s="114"/>
      <c r="K676" s="114"/>
      <c r="L676" s="159"/>
      <c r="M676" s="160"/>
      <c r="N676" s="161"/>
      <c r="O676" s="162"/>
      <c r="P676" s="163"/>
      <c r="Q676" s="142"/>
      <c r="R676" s="16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row>
    <row r="677" ht="14.25" customHeight="1">
      <c r="A677" s="114"/>
      <c r="B677" s="158"/>
      <c r="C677" s="114"/>
      <c r="D677" s="114"/>
      <c r="E677" s="114"/>
      <c r="F677" s="114"/>
      <c r="G677" s="114"/>
      <c r="H677" s="114"/>
      <c r="I677" s="114"/>
      <c r="J677" s="114"/>
      <c r="K677" s="114"/>
      <c r="L677" s="159"/>
      <c r="M677" s="160"/>
      <c r="N677" s="161"/>
      <c r="O677" s="162"/>
      <c r="P677" s="163"/>
      <c r="Q677" s="142"/>
      <c r="R677" s="16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row>
    <row r="678" ht="14.25" customHeight="1">
      <c r="A678" s="114"/>
      <c r="B678" s="158"/>
      <c r="C678" s="114"/>
      <c r="D678" s="114"/>
      <c r="E678" s="114"/>
      <c r="F678" s="114"/>
      <c r="G678" s="114"/>
      <c r="H678" s="114"/>
      <c r="I678" s="114"/>
      <c r="J678" s="114"/>
      <c r="K678" s="114"/>
      <c r="L678" s="159"/>
      <c r="M678" s="160"/>
      <c r="N678" s="161"/>
      <c r="O678" s="162"/>
      <c r="P678" s="163"/>
      <c r="Q678" s="142"/>
      <c r="R678" s="16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row>
    <row r="679" ht="14.25" customHeight="1">
      <c r="A679" s="114"/>
      <c r="B679" s="158"/>
      <c r="C679" s="114"/>
      <c r="D679" s="114"/>
      <c r="E679" s="114"/>
      <c r="F679" s="114"/>
      <c r="G679" s="114"/>
      <c r="H679" s="114"/>
      <c r="I679" s="114"/>
      <c r="J679" s="114"/>
      <c r="K679" s="114"/>
      <c r="L679" s="159"/>
      <c r="M679" s="160"/>
      <c r="N679" s="161"/>
      <c r="O679" s="162"/>
      <c r="P679" s="163"/>
      <c r="Q679" s="142"/>
      <c r="R679" s="16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row>
    <row r="680" ht="14.25" customHeight="1">
      <c r="A680" s="114"/>
      <c r="B680" s="158"/>
      <c r="C680" s="114"/>
      <c r="D680" s="114"/>
      <c r="E680" s="114"/>
      <c r="F680" s="114"/>
      <c r="G680" s="114"/>
      <c r="H680" s="114"/>
      <c r="I680" s="114"/>
      <c r="J680" s="114"/>
      <c r="K680" s="114"/>
      <c r="L680" s="159"/>
      <c r="M680" s="160"/>
      <c r="N680" s="161"/>
      <c r="O680" s="162"/>
      <c r="P680" s="163"/>
      <c r="Q680" s="142"/>
      <c r="R680" s="16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row>
    <row r="681" ht="14.25" customHeight="1">
      <c r="A681" s="114"/>
      <c r="B681" s="158"/>
      <c r="C681" s="114"/>
      <c r="D681" s="114"/>
      <c r="E681" s="114"/>
      <c r="F681" s="114"/>
      <c r="G681" s="114"/>
      <c r="H681" s="114"/>
      <c r="I681" s="114"/>
      <c r="J681" s="114"/>
      <c r="K681" s="114"/>
      <c r="L681" s="159"/>
      <c r="M681" s="160"/>
      <c r="N681" s="161"/>
      <c r="O681" s="162"/>
      <c r="P681" s="163"/>
      <c r="Q681" s="142"/>
      <c r="R681" s="16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row>
    <row r="682" ht="14.25" customHeight="1">
      <c r="A682" s="114"/>
      <c r="B682" s="158"/>
      <c r="C682" s="114"/>
      <c r="D682" s="114"/>
      <c r="E682" s="114"/>
      <c r="F682" s="114"/>
      <c r="G682" s="114"/>
      <c r="H682" s="114"/>
      <c r="I682" s="114"/>
      <c r="J682" s="114"/>
      <c r="K682" s="114"/>
      <c r="L682" s="159"/>
      <c r="M682" s="160"/>
      <c r="N682" s="161"/>
      <c r="O682" s="162"/>
      <c r="P682" s="163"/>
      <c r="Q682" s="142"/>
      <c r="R682" s="16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row>
    <row r="683" ht="14.25" customHeight="1">
      <c r="A683" s="114"/>
      <c r="B683" s="158"/>
      <c r="C683" s="114"/>
      <c r="D683" s="114"/>
      <c r="E683" s="114"/>
      <c r="F683" s="114"/>
      <c r="G683" s="114"/>
      <c r="H683" s="114"/>
      <c r="I683" s="114"/>
      <c r="J683" s="114"/>
      <c r="K683" s="114"/>
      <c r="L683" s="159"/>
      <c r="M683" s="160"/>
      <c r="N683" s="161"/>
      <c r="O683" s="162"/>
      <c r="P683" s="163"/>
      <c r="Q683" s="142"/>
      <c r="R683" s="16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row>
    <row r="684" ht="14.25" customHeight="1">
      <c r="A684" s="114"/>
      <c r="B684" s="158"/>
      <c r="C684" s="114"/>
      <c r="D684" s="114"/>
      <c r="E684" s="114"/>
      <c r="F684" s="114"/>
      <c r="G684" s="114"/>
      <c r="H684" s="114"/>
      <c r="I684" s="114"/>
      <c r="J684" s="114"/>
      <c r="K684" s="114"/>
      <c r="L684" s="159"/>
      <c r="M684" s="160"/>
      <c r="N684" s="161"/>
      <c r="O684" s="162"/>
      <c r="P684" s="163"/>
      <c r="Q684" s="142"/>
      <c r="R684" s="16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row>
    <row r="685" ht="14.25" customHeight="1">
      <c r="A685" s="114"/>
      <c r="B685" s="158"/>
      <c r="C685" s="114"/>
      <c r="D685" s="114"/>
      <c r="E685" s="114"/>
      <c r="F685" s="114"/>
      <c r="G685" s="114"/>
      <c r="H685" s="114"/>
      <c r="I685" s="114"/>
      <c r="J685" s="114"/>
      <c r="K685" s="114"/>
      <c r="L685" s="159"/>
      <c r="M685" s="160"/>
      <c r="N685" s="161"/>
      <c r="O685" s="162"/>
      <c r="P685" s="163"/>
      <c r="Q685" s="142"/>
      <c r="R685" s="16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row>
    <row r="686" ht="14.25" customHeight="1">
      <c r="A686" s="114"/>
      <c r="B686" s="158"/>
      <c r="C686" s="114"/>
      <c r="D686" s="114"/>
      <c r="E686" s="114"/>
      <c r="F686" s="114"/>
      <c r="G686" s="114"/>
      <c r="H686" s="114"/>
      <c r="I686" s="114"/>
      <c r="J686" s="114"/>
      <c r="K686" s="114"/>
      <c r="L686" s="159"/>
      <c r="M686" s="160"/>
      <c r="N686" s="161"/>
      <c r="O686" s="162"/>
      <c r="P686" s="163"/>
      <c r="Q686" s="142"/>
      <c r="R686" s="16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row>
    <row r="687" ht="14.25" customHeight="1">
      <c r="A687" s="114"/>
      <c r="B687" s="158"/>
      <c r="C687" s="114"/>
      <c r="D687" s="114"/>
      <c r="E687" s="114"/>
      <c r="F687" s="114"/>
      <c r="G687" s="114"/>
      <c r="H687" s="114"/>
      <c r="I687" s="114"/>
      <c r="J687" s="114"/>
      <c r="K687" s="114"/>
      <c r="L687" s="159"/>
      <c r="M687" s="160"/>
      <c r="N687" s="161"/>
      <c r="O687" s="162"/>
      <c r="P687" s="163"/>
      <c r="Q687" s="142"/>
      <c r="R687" s="16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row>
    <row r="688" ht="14.25" customHeight="1">
      <c r="A688" s="114"/>
      <c r="B688" s="158"/>
      <c r="C688" s="114"/>
      <c r="D688" s="114"/>
      <c r="E688" s="114"/>
      <c r="F688" s="114"/>
      <c r="G688" s="114"/>
      <c r="H688" s="114"/>
      <c r="I688" s="114"/>
      <c r="J688" s="114"/>
      <c r="K688" s="114"/>
      <c r="L688" s="159"/>
      <c r="M688" s="160"/>
      <c r="N688" s="161"/>
      <c r="O688" s="162"/>
      <c r="P688" s="163"/>
      <c r="Q688" s="142"/>
      <c r="R688" s="16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row>
    <row r="689" ht="14.25" customHeight="1">
      <c r="A689" s="114"/>
      <c r="B689" s="158"/>
      <c r="C689" s="114"/>
      <c r="D689" s="114"/>
      <c r="E689" s="114"/>
      <c r="F689" s="114"/>
      <c r="G689" s="114"/>
      <c r="H689" s="114"/>
      <c r="I689" s="114"/>
      <c r="J689" s="114"/>
      <c r="K689" s="114"/>
      <c r="L689" s="159"/>
      <c r="M689" s="160"/>
      <c r="N689" s="161"/>
      <c r="O689" s="162"/>
      <c r="P689" s="163"/>
      <c r="Q689" s="142"/>
      <c r="R689" s="16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row>
    <row r="690" ht="14.25" customHeight="1">
      <c r="A690" s="114"/>
      <c r="B690" s="158"/>
      <c r="C690" s="114"/>
      <c r="D690" s="114"/>
      <c r="E690" s="114"/>
      <c r="F690" s="114"/>
      <c r="G690" s="114"/>
      <c r="H690" s="114"/>
      <c r="I690" s="114"/>
      <c r="J690" s="114"/>
      <c r="K690" s="114"/>
      <c r="L690" s="159"/>
      <c r="M690" s="160"/>
      <c r="N690" s="161"/>
      <c r="O690" s="162"/>
      <c r="P690" s="163"/>
      <c r="Q690" s="142"/>
      <c r="R690" s="16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row>
    <row r="691" ht="14.25" customHeight="1">
      <c r="A691" s="114"/>
      <c r="B691" s="158"/>
      <c r="C691" s="114"/>
      <c r="D691" s="114"/>
      <c r="E691" s="114"/>
      <c r="F691" s="114"/>
      <c r="G691" s="114"/>
      <c r="H691" s="114"/>
      <c r="I691" s="114"/>
      <c r="J691" s="114"/>
      <c r="K691" s="114"/>
      <c r="L691" s="159"/>
      <c r="M691" s="160"/>
      <c r="N691" s="161"/>
      <c r="O691" s="162"/>
      <c r="P691" s="163"/>
      <c r="Q691" s="142"/>
      <c r="R691" s="16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row>
    <row r="692" ht="14.25" customHeight="1">
      <c r="A692" s="114"/>
      <c r="B692" s="158"/>
      <c r="C692" s="114"/>
      <c r="D692" s="114"/>
      <c r="E692" s="114"/>
      <c r="F692" s="114"/>
      <c r="G692" s="114"/>
      <c r="H692" s="114"/>
      <c r="I692" s="114"/>
      <c r="J692" s="114"/>
      <c r="K692" s="114"/>
      <c r="L692" s="159"/>
      <c r="M692" s="160"/>
      <c r="N692" s="161"/>
      <c r="O692" s="162"/>
      <c r="P692" s="163"/>
      <c r="Q692" s="142"/>
      <c r="R692" s="16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row>
    <row r="693" ht="14.25" customHeight="1">
      <c r="A693" s="114"/>
      <c r="B693" s="158"/>
      <c r="C693" s="114"/>
      <c r="D693" s="114"/>
      <c r="E693" s="114"/>
      <c r="F693" s="114"/>
      <c r="G693" s="114"/>
      <c r="H693" s="114"/>
      <c r="I693" s="114"/>
      <c r="J693" s="114"/>
      <c r="K693" s="114"/>
      <c r="L693" s="159"/>
      <c r="M693" s="160"/>
      <c r="N693" s="161"/>
      <c r="O693" s="162"/>
      <c r="P693" s="163"/>
      <c r="Q693" s="142"/>
      <c r="R693" s="16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row>
    <row r="694" ht="14.25" customHeight="1">
      <c r="A694" s="114"/>
      <c r="B694" s="158"/>
      <c r="C694" s="114"/>
      <c r="D694" s="114"/>
      <c r="E694" s="114"/>
      <c r="F694" s="114"/>
      <c r="G694" s="114"/>
      <c r="H694" s="114"/>
      <c r="I694" s="114"/>
      <c r="J694" s="114"/>
      <c r="K694" s="114"/>
      <c r="L694" s="159"/>
      <c r="M694" s="160"/>
      <c r="N694" s="161"/>
      <c r="O694" s="162"/>
      <c r="P694" s="163"/>
      <c r="Q694" s="142"/>
      <c r="R694" s="16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row>
    <row r="695" ht="14.25" customHeight="1">
      <c r="A695" s="114"/>
      <c r="B695" s="158"/>
      <c r="C695" s="114"/>
      <c r="D695" s="114"/>
      <c r="E695" s="114"/>
      <c r="F695" s="114"/>
      <c r="G695" s="114"/>
      <c r="H695" s="114"/>
      <c r="I695" s="114"/>
      <c r="J695" s="114"/>
      <c r="K695" s="114"/>
      <c r="L695" s="159"/>
      <c r="M695" s="160"/>
      <c r="N695" s="161"/>
      <c r="O695" s="162"/>
      <c r="P695" s="163"/>
      <c r="Q695" s="142"/>
      <c r="R695" s="16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row>
    <row r="696" ht="14.25" customHeight="1">
      <c r="A696" s="114"/>
      <c r="B696" s="158"/>
      <c r="C696" s="114"/>
      <c r="D696" s="114"/>
      <c r="E696" s="114"/>
      <c r="F696" s="114"/>
      <c r="G696" s="114"/>
      <c r="H696" s="114"/>
      <c r="I696" s="114"/>
      <c r="J696" s="114"/>
      <c r="K696" s="114"/>
      <c r="L696" s="159"/>
      <c r="M696" s="160"/>
      <c r="N696" s="161"/>
      <c r="O696" s="162"/>
      <c r="P696" s="163"/>
      <c r="Q696" s="142"/>
      <c r="R696" s="16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row>
    <row r="697" ht="14.25" customHeight="1">
      <c r="A697" s="114"/>
      <c r="B697" s="158"/>
      <c r="C697" s="114"/>
      <c r="D697" s="114"/>
      <c r="E697" s="114"/>
      <c r="F697" s="114"/>
      <c r="G697" s="114"/>
      <c r="H697" s="114"/>
      <c r="I697" s="114"/>
      <c r="J697" s="114"/>
      <c r="K697" s="114"/>
      <c r="L697" s="159"/>
      <c r="M697" s="160"/>
      <c r="N697" s="161"/>
      <c r="O697" s="162"/>
      <c r="P697" s="163"/>
      <c r="Q697" s="142"/>
      <c r="R697" s="16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row>
    <row r="698" ht="14.25" customHeight="1">
      <c r="A698" s="114"/>
      <c r="B698" s="158"/>
      <c r="C698" s="114"/>
      <c r="D698" s="114"/>
      <c r="E698" s="114"/>
      <c r="F698" s="114"/>
      <c r="G698" s="114"/>
      <c r="H698" s="114"/>
      <c r="I698" s="114"/>
      <c r="J698" s="114"/>
      <c r="K698" s="114"/>
      <c r="L698" s="159"/>
      <c r="M698" s="160"/>
      <c r="N698" s="161"/>
      <c r="O698" s="162"/>
      <c r="P698" s="163"/>
      <c r="Q698" s="142"/>
      <c r="R698" s="16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row>
    <row r="699" ht="14.25" customHeight="1">
      <c r="A699" s="114"/>
      <c r="B699" s="158"/>
      <c r="C699" s="114"/>
      <c r="D699" s="114"/>
      <c r="E699" s="114"/>
      <c r="F699" s="114"/>
      <c r="G699" s="114"/>
      <c r="H699" s="114"/>
      <c r="I699" s="114"/>
      <c r="J699" s="114"/>
      <c r="K699" s="114"/>
      <c r="L699" s="159"/>
      <c r="M699" s="160"/>
      <c r="N699" s="161"/>
      <c r="O699" s="162"/>
      <c r="P699" s="163"/>
      <c r="Q699" s="142"/>
      <c r="R699" s="16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row>
    <row r="700" ht="14.25" customHeight="1">
      <c r="A700" s="114"/>
      <c r="B700" s="158"/>
      <c r="C700" s="114"/>
      <c r="D700" s="114"/>
      <c r="E700" s="114"/>
      <c r="F700" s="114"/>
      <c r="G700" s="114"/>
      <c r="H700" s="114"/>
      <c r="I700" s="114"/>
      <c r="J700" s="114"/>
      <c r="K700" s="114"/>
      <c r="L700" s="159"/>
      <c r="M700" s="160"/>
      <c r="N700" s="161"/>
      <c r="O700" s="162"/>
      <c r="P700" s="163"/>
      <c r="Q700" s="142"/>
      <c r="R700" s="16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row>
    <row r="701" ht="14.25" customHeight="1">
      <c r="A701" s="114"/>
      <c r="B701" s="158"/>
      <c r="C701" s="114"/>
      <c r="D701" s="114"/>
      <c r="E701" s="114"/>
      <c r="F701" s="114"/>
      <c r="G701" s="114"/>
      <c r="H701" s="114"/>
      <c r="I701" s="114"/>
      <c r="J701" s="114"/>
      <c r="K701" s="114"/>
      <c r="L701" s="159"/>
      <c r="M701" s="160"/>
      <c r="N701" s="161"/>
      <c r="O701" s="162"/>
      <c r="P701" s="163"/>
      <c r="Q701" s="142"/>
      <c r="R701" s="16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row>
    <row r="702" ht="14.25" customHeight="1">
      <c r="A702" s="114"/>
      <c r="B702" s="158"/>
      <c r="C702" s="114"/>
      <c r="D702" s="114"/>
      <c r="E702" s="114"/>
      <c r="F702" s="114"/>
      <c r="G702" s="114"/>
      <c r="H702" s="114"/>
      <c r="I702" s="114"/>
      <c r="J702" s="114"/>
      <c r="K702" s="114"/>
      <c r="L702" s="159"/>
      <c r="M702" s="160"/>
      <c r="N702" s="161"/>
      <c r="O702" s="162"/>
      <c r="P702" s="163"/>
      <c r="Q702" s="142"/>
      <c r="R702" s="16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row>
    <row r="703" ht="14.25" customHeight="1">
      <c r="A703" s="114"/>
      <c r="B703" s="158"/>
      <c r="C703" s="114"/>
      <c r="D703" s="114"/>
      <c r="E703" s="114"/>
      <c r="F703" s="114"/>
      <c r="G703" s="114"/>
      <c r="H703" s="114"/>
      <c r="I703" s="114"/>
      <c r="J703" s="114"/>
      <c r="K703" s="114"/>
      <c r="L703" s="159"/>
      <c r="M703" s="160"/>
      <c r="N703" s="161"/>
      <c r="O703" s="162"/>
      <c r="P703" s="163"/>
      <c r="Q703" s="142"/>
      <c r="R703" s="16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row>
    <row r="704" ht="14.25" customHeight="1">
      <c r="A704" s="114"/>
      <c r="B704" s="158"/>
      <c r="C704" s="114"/>
      <c r="D704" s="114"/>
      <c r="E704" s="114"/>
      <c r="F704" s="114"/>
      <c r="G704" s="114"/>
      <c r="H704" s="114"/>
      <c r="I704" s="114"/>
      <c r="J704" s="114"/>
      <c r="K704" s="114"/>
      <c r="L704" s="159"/>
      <c r="M704" s="160"/>
      <c r="N704" s="161"/>
      <c r="O704" s="162"/>
      <c r="P704" s="163"/>
      <c r="Q704" s="142"/>
      <c r="R704" s="16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row>
    <row r="705" ht="14.25" customHeight="1">
      <c r="A705" s="114"/>
      <c r="B705" s="158"/>
      <c r="C705" s="114"/>
      <c r="D705" s="114"/>
      <c r="E705" s="114"/>
      <c r="F705" s="114"/>
      <c r="G705" s="114"/>
      <c r="H705" s="114"/>
      <c r="I705" s="114"/>
      <c r="J705" s="114"/>
      <c r="K705" s="114"/>
      <c r="L705" s="159"/>
      <c r="M705" s="160"/>
      <c r="N705" s="161"/>
      <c r="O705" s="162"/>
      <c r="P705" s="163"/>
      <c r="Q705" s="142"/>
      <c r="R705" s="16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row>
    <row r="706" ht="14.25" customHeight="1">
      <c r="A706" s="114"/>
      <c r="B706" s="158"/>
      <c r="C706" s="114"/>
      <c r="D706" s="114"/>
      <c r="E706" s="114"/>
      <c r="F706" s="114"/>
      <c r="G706" s="114"/>
      <c r="H706" s="114"/>
      <c r="I706" s="114"/>
      <c r="J706" s="114"/>
      <c r="K706" s="114"/>
      <c r="L706" s="159"/>
      <c r="M706" s="160"/>
      <c r="N706" s="161"/>
      <c r="O706" s="162"/>
      <c r="P706" s="163"/>
      <c r="Q706" s="142"/>
      <c r="R706" s="16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row>
    <row r="707" ht="14.25" customHeight="1">
      <c r="A707" s="114"/>
      <c r="B707" s="158"/>
      <c r="C707" s="114"/>
      <c r="D707" s="114"/>
      <c r="E707" s="114"/>
      <c r="F707" s="114"/>
      <c r="G707" s="114"/>
      <c r="H707" s="114"/>
      <c r="I707" s="114"/>
      <c r="J707" s="114"/>
      <c r="K707" s="114"/>
      <c r="L707" s="159"/>
      <c r="M707" s="160"/>
      <c r="N707" s="161"/>
      <c r="O707" s="162"/>
      <c r="P707" s="163"/>
      <c r="Q707" s="142"/>
      <c r="R707" s="16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row>
    <row r="708" ht="14.25" customHeight="1">
      <c r="A708" s="114"/>
      <c r="B708" s="158"/>
      <c r="C708" s="114"/>
      <c r="D708" s="114"/>
      <c r="E708" s="114"/>
      <c r="F708" s="114"/>
      <c r="G708" s="114"/>
      <c r="H708" s="114"/>
      <c r="I708" s="114"/>
      <c r="J708" s="114"/>
      <c r="K708" s="114"/>
      <c r="L708" s="159"/>
      <c r="M708" s="160"/>
      <c r="N708" s="161"/>
      <c r="O708" s="162"/>
      <c r="P708" s="163"/>
      <c r="Q708" s="142"/>
      <c r="R708" s="16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row>
    <row r="709" ht="14.25" customHeight="1">
      <c r="A709" s="114"/>
      <c r="B709" s="158"/>
      <c r="C709" s="114"/>
      <c r="D709" s="114"/>
      <c r="E709" s="114"/>
      <c r="F709" s="114"/>
      <c r="G709" s="114"/>
      <c r="H709" s="114"/>
      <c r="I709" s="114"/>
      <c r="J709" s="114"/>
      <c r="K709" s="114"/>
      <c r="L709" s="159"/>
      <c r="M709" s="160"/>
      <c r="N709" s="161"/>
      <c r="O709" s="162"/>
      <c r="P709" s="163"/>
      <c r="Q709" s="142"/>
      <c r="R709" s="16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row>
    <row r="710" ht="14.25" customHeight="1">
      <c r="A710" s="114"/>
      <c r="B710" s="158"/>
      <c r="C710" s="114"/>
      <c r="D710" s="114"/>
      <c r="E710" s="114"/>
      <c r="F710" s="114"/>
      <c r="G710" s="114"/>
      <c r="H710" s="114"/>
      <c r="I710" s="114"/>
      <c r="J710" s="114"/>
      <c r="K710" s="114"/>
      <c r="L710" s="159"/>
      <c r="M710" s="160"/>
      <c r="N710" s="161"/>
      <c r="O710" s="162"/>
      <c r="P710" s="163"/>
      <c r="Q710" s="142"/>
      <c r="R710" s="16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row>
    <row r="711" ht="14.25" customHeight="1">
      <c r="A711" s="114"/>
      <c r="B711" s="158"/>
      <c r="C711" s="114"/>
      <c r="D711" s="114"/>
      <c r="E711" s="114"/>
      <c r="F711" s="114"/>
      <c r="G711" s="114"/>
      <c r="H711" s="114"/>
      <c r="I711" s="114"/>
      <c r="J711" s="114"/>
      <c r="K711" s="114"/>
      <c r="L711" s="159"/>
      <c r="M711" s="160"/>
      <c r="N711" s="161"/>
      <c r="O711" s="162"/>
      <c r="P711" s="163"/>
      <c r="Q711" s="142"/>
      <c r="R711" s="16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row>
    <row r="712" ht="14.25" customHeight="1">
      <c r="A712" s="114"/>
      <c r="B712" s="158"/>
      <c r="C712" s="114"/>
      <c r="D712" s="114"/>
      <c r="E712" s="114"/>
      <c r="F712" s="114"/>
      <c r="G712" s="114"/>
      <c r="H712" s="114"/>
      <c r="I712" s="114"/>
      <c r="J712" s="114"/>
      <c r="K712" s="114"/>
      <c r="L712" s="159"/>
      <c r="M712" s="160"/>
      <c r="N712" s="161"/>
      <c r="O712" s="162"/>
      <c r="P712" s="163"/>
      <c r="Q712" s="142"/>
      <c r="R712" s="16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row>
    <row r="713" ht="14.25" customHeight="1">
      <c r="A713" s="114"/>
      <c r="B713" s="158"/>
      <c r="C713" s="114"/>
      <c r="D713" s="114"/>
      <c r="E713" s="114"/>
      <c r="F713" s="114"/>
      <c r="G713" s="114"/>
      <c r="H713" s="114"/>
      <c r="I713" s="114"/>
      <c r="J713" s="114"/>
      <c r="K713" s="114"/>
      <c r="L713" s="159"/>
      <c r="M713" s="160"/>
      <c r="N713" s="161"/>
      <c r="O713" s="162"/>
      <c r="P713" s="163"/>
      <c r="Q713" s="142"/>
      <c r="R713" s="16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row>
    <row r="714" ht="14.25" customHeight="1">
      <c r="A714" s="114"/>
      <c r="B714" s="158"/>
      <c r="C714" s="114"/>
      <c r="D714" s="114"/>
      <c r="E714" s="114"/>
      <c r="F714" s="114"/>
      <c r="G714" s="114"/>
      <c r="H714" s="114"/>
      <c r="I714" s="114"/>
      <c r="J714" s="114"/>
      <c r="K714" s="114"/>
      <c r="L714" s="159"/>
      <c r="M714" s="160"/>
      <c r="N714" s="161"/>
      <c r="O714" s="162"/>
      <c r="P714" s="163"/>
      <c r="Q714" s="142"/>
      <c r="R714" s="16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row>
    <row r="715" ht="14.25" customHeight="1">
      <c r="A715" s="114"/>
      <c r="B715" s="158"/>
      <c r="C715" s="114"/>
      <c r="D715" s="114"/>
      <c r="E715" s="114"/>
      <c r="F715" s="114"/>
      <c r="G715" s="114"/>
      <c r="H715" s="114"/>
      <c r="I715" s="114"/>
      <c r="J715" s="114"/>
      <c r="K715" s="114"/>
      <c r="L715" s="159"/>
      <c r="M715" s="160"/>
      <c r="N715" s="161"/>
      <c r="O715" s="162"/>
      <c r="P715" s="163"/>
      <c r="Q715" s="142"/>
      <c r="R715" s="16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row>
    <row r="716" ht="14.25" customHeight="1">
      <c r="A716" s="114"/>
      <c r="B716" s="158"/>
      <c r="C716" s="114"/>
      <c r="D716" s="114"/>
      <c r="E716" s="114"/>
      <c r="F716" s="114"/>
      <c r="G716" s="114"/>
      <c r="H716" s="114"/>
      <c r="I716" s="114"/>
      <c r="J716" s="114"/>
      <c r="K716" s="114"/>
      <c r="L716" s="159"/>
      <c r="M716" s="160"/>
      <c r="N716" s="161"/>
      <c r="O716" s="162"/>
      <c r="P716" s="163"/>
      <c r="Q716" s="142"/>
      <c r="R716" s="16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row>
    <row r="717" ht="14.25" customHeight="1">
      <c r="A717" s="114"/>
      <c r="B717" s="158"/>
      <c r="C717" s="114"/>
      <c r="D717" s="114"/>
      <c r="E717" s="114"/>
      <c r="F717" s="114"/>
      <c r="G717" s="114"/>
      <c r="H717" s="114"/>
      <c r="I717" s="114"/>
      <c r="J717" s="114"/>
      <c r="K717" s="114"/>
      <c r="L717" s="159"/>
      <c r="M717" s="160"/>
      <c r="N717" s="161"/>
      <c r="O717" s="162"/>
      <c r="P717" s="163"/>
      <c r="Q717" s="142"/>
      <c r="R717" s="16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row>
    <row r="718" ht="14.25" customHeight="1">
      <c r="A718" s="114"/>
      <c r="B718" s="158"/>
      <c r="C718" s="114"/>
      <c r="D718" s="114"/>
      <c r="E718" s="114"/>
      <c r="F718" s="114"/>
      <c r="G718" s="114"/>
      <c r="H718" s="114"/>
      <c r="I718" s="114"/>
      <c r="J718" s="114"/>
      <c r="K718" s="114"/>
      <c r="L718" s="159"/>
      <c r="M718" s="160"/>
      <c r="N718" s="161"/>
      <c r="O718" s="162"/>
      <c r="P718" s="163"/>
      <c r="Q718" s="142"/>
      <c r="R718" s="16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row>
    <row r="719" ht="14.25" customHeight="1">
      <c r="A719" s="114"/>
      <c r="B719" s="158"/>
      <c r="C719" s="114"/>
      <c r="D719" s="114"/>
      <c r="E719" s="114"/>
      <c r="F719" s="114"/>
      <c r="G719" s="114"/>
      <c r="H719" s="114"/>
      <c r="I719" s="114"/>
      <c r="J719" s="114"/>
      <c r="K719" s="114"/>
      <c r="L719" s="159"/>
      <c r="M719" s="160"/>
      <c r="N719" s="161"/>
      <c r="O719" s="162"/>
      <c r="P719" s="163"/>
      <c r="Q719" s="142"/>
      <c r="R719" s="16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row>
    <row r="720" ht="14.25" customHeight="1">
      <c r="A720" s="114"/>
      <c r="B720" s="158"/>
      <c r="C720" s="114"/>
      <c r="D720" s="114"/>
      <c r="E720" s="114"/>
      <c r="F720" s="114"/>
      <c r="G720" s="114"/>
      <c r="H720" s="114"/>
      <c r="I720" s="114"/>
      <c r="J720" s="114"/>
      <c r="K720" s="114"/>
      <c r="L720" s="159"/>
      <c r="M720" s="160"/>
      <c r="N720" s="161"/>
      <c r="O720" s="162"/>
      <c r="P720" s="163"/>
      <c r="Q720" s="142"/>
      <c r="R720" s="16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row>
    <row r="721" ht="14.25" customHeight="1">
      <c r="A721" s="114"/>
      <c r="B721" s="158"/>
      <c r="C721" s="114"/>
      <c r="D721" s="114"/>
      <c r="E721" s="114"/>
      <c r="F721" s="114"/>
      <c r="G721" s="114"/>
      <c r="H721" s="114"/>
      <c r="I721" s="114"/>
      <c r="J721" s="114"/>
      <c r="K721" s="114"/>
      <c r="L721" s="159"/>
      <c r="M721" s="160"/>
      <c r="N721" s="161"/>
      <c r="O721" s="162"/>
      <c r="P721" s="163"/>
      <c r="Q721" s="142"/>
      <c r="R721" s="16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row>
    <row r="722" ht="14.25" customHeight="1">
      <c r="A722" s="114"/>
      <c r="B722" s="158"/>
      <c r="C722" s="114"/>
      <c r="D722" s="114"/>
      <c r="E722" s="114"/>
      <c r="F722" s="114"/>
      <c r="G722" s="114"/>
      <c r="H722" s="114"/>
      <c r="I722" s="114"/>
      <c r="J722" s="114"/>
      <c r="K722" s="114"/>
      <c r="L722" s="159"/>
      <c r="M722" s="160"/>
      <c r="N722" s="161"/>
      <c r="O722" s="162"/>
      <c r="P722" s="163"/>
      <c r="Q722" s="142"/>
      <c r="R722" s="16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row>
    <row r="723" ht="14.25" customHeight="1">
      <c r="A723" s="114"/>
      <c r="B723" s="158"/>
      <c r="C723" s="114"/>
      <c r="D723" s="114"/>
      <c r="E723" s="114"/>
      <c r="F723" s="114"/>
      <c r="G723" s="114"/>
      <c r="H723" s="114"/>
      <c r="I723" s="114"/>
      <c r="J723" s="114"/>
      <c r="K723" s="114"/>
      <c r="L723" s="159"/>
      <c r="M723" s="160"/>
      <c r="N723" s="161"/>
      <c r="O723" s="162"/>
      <c r="P723" s="163"/>
      <c r="Q723" s="142"/>
      <c r="R723" s="16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row>
    <row r="724" ht="14.25" customHeight="1">
      <c r="A724" s="114"/>
      <c r="B724" s="158"/>
      <c r="C724" s="114"/>
      <c r="D724" s="114"/>
      <c r="E724" s="114"/>
      <c r="F724" s="114"/>
      <c r="G724" s="114"/>
      <c r="H724" s="114"/>
      <c r="I724" s="114"/>
      <c r="J724" s="114"/>
      <c r="K724" s="114"/>
      <c r="L724" s="159"/>
      <c r="M724" s="160"/>
      <c r="N724" s="161"/>
      <c r="O724" s="162"/>
      <c r="P724" s="163"/>
      <c r="Q724" s="142"/>
      <c r="R724" s="16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row>
    <row r="725" ht="14.25" customHeight="1">
      <c r="A725" s="114"/>
      <c r="B725" s="158"/>
      <c r="C725" s="114"/>
      <c r="D725" s="114"/>
      <c r="E725" s="114"/>
      <c r="F725" s="114"/>
      <c r="G725" s="114"/>
      <c r="H725" s="114"/>
      <c r="I725" s="114"/>
      <c r="J725" s="114"/>
      <c r="K725" s="114"/>
      <c r="L725" s="159"/>
      <c r="M725" s="160"/>
      <c r="N725" s="161"/>
      <c r="O725" s="162"/>
      <c r="P725" s="163"/>
      <c r="Q725" s="142"/>
      <c r="R725" s="16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row>
    <row r="726" ht="14.25" customHeight="1">
      <c r="A726" s="114"/>
      <c r="B726" s="158"/>
      <c r="C726" s="114"/>
      <c r="D726" s="114"/>
      <c r="E726" s="114"/>
      <c r="F726" s="114"/>
      <c r="G726" s="114"/>
      <c r="H726" s="114"/>
      <c r="I726" s="114"/>
      <c r="J726" s="114"/>
      <c r="K726" s="114"/>
      <c r="L726" s="159"/>
      <c r="M726" s="160"/>
      <c r="N726" s="161"/>
      <c r="O726" s="162"/>
      <c r="P726" s="163"/>
      <c r="Q726" s="142"/>
      <c r="R726" s="16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row>
    <row r="727" ht="14.25" customHeight="1">
      <c r="A727" s="114"/>
      <c r="B727" s="158"/>
      <c r="C727" s="114"/>
      <c r="D727" s="114"/>
      <c r="E727" s="114"/>
      <c r="F727" s="114"/>
      <c r="G727" s="114"/>
      <c r="H727" s="114"/>
      <c r="I727" s="114"/>
      <c r="J727" s="114"/>
      <c r="K727" s="114"/>
      <c r="L727" s="159"/>
      <c r="M727" s="160"/>
      <c r="N727" s="161"/>
      <c r="O727" s="162"/>
      <c r="P727" s="163"/>
      <c r="Q727" s="142"/>
      <c r="R727" s="16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row>
    <row r="728" ht="14.25" customHeight="1">
      <c r="A728" s="114"/>
      <c r="B728" s="158"/>
      <c r="C728" s="114"/>
      <c r="D728" s="114"/>
      <c r="E728" s="114"/>
      <c r="F728" s="114"/>
      <c r="G728" s="114"/>
      <c r="H728" s="114"/>
      <c r="I728" s="114"/>
      <c r="J728" s="114"/>
      <c r="K728" s="114"/>
      <c r="L728" s="159"/>
      <c r="M728" s="160"/>
      <c r="N728" s="161"/>
      <c r="O728" s="162"/>
      <c r="P728" s="163"/>
      <c r="Q728" s="142"/>
      <c r="R728" s="16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row>
    <row r="729" ht="14.25" customHeight="1">
      <c r="A729" s="114"/>
      <c r="B729" s="158"/>
      <c r="C729" s="114"/>
      <c r="D729" s="114"/>
      <c r="E729" s="114"/>
      <c r="F729" s="114"/>
      <c r="G729" s="114"/>
      <c r="H729" s="114"/>
      <c r="I729" s="114"/>
      <c r="J729" s="114"/>
      <c r="K729" s="114"/>
      <c r="L729" s="159"/>
      <c r="M729" s="160"/>
      <c r="N729" s="161"/>
      <c r="O729" s="162"/>
      <c r="P729" s="163"/>
      <c r="Q729" s="142"/>
      <c r="R729" s="16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row>
    <row r="730" ht="14.25" customHeight="1">
      <c r="A730" s="114"/>
      <c r="B730" s="158"/>
      <c r="C730" s="114"/>
      <c r="D730" s="114"/>
      <c r="E730" s="114"/>
      <c r="F730" s="114"/>
      <c r="G730" s="114"/>
      <c r="H730" s="114"/>
      <c r="I730" s="114"/>
      <c r="J730" s="114"/>
      <c r="K730" s="114"/>
      <c r="L730" s="159"/>
      <c r="M730" s="160"/>
      <c r="N730" s="161"/>
      <c r="O730" s="162"/>
      <c r="P730" s="163"/>
      <c r="Q730" s="142"/>
      <c r="R730" s="16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row>
    <row r="731" ht="14.25" customHeight="1">
      <c r="A731" s="114"/>
      <c r="B731" s="158"/>
      <c r="C731" s="114"/>
      <c r="D731" s="114"/>
      <c r="E731" s="114"/>
      <c r="F731" s="114"/>
      <c r="G731" s="114"/>
      <c r="H731" s="114"/>
      <c r="I731" s="114"/>
      <c r="J731" s="114"/>
      <c r="K731" s="114"/>
      <c r="L731" s="159"/>
      <c r="M731" s="160"/>
      <c r="N731" s="161"/>
      <c r="O731" s="162"/>
      <c r="P731" s="163"/>
      <c r="Q731" s="142"/>
      <c r="R731" s="16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row>
    <row r="732" ht="14.25" customHeight="1">
      <c r="A732" s="114"/>
      <c r="B732" s="158"/>
      <c r="C732" s="114"/>
      <c r="D732" s="114"/>
      <c r="E732" s="114"/>
      <c r="F732" s="114"/>
      <c r="G732" s="114"/>
      <c r="H732" s="114"/>
      <c r="I732" s="114"/>
      <c r="J732" s="114"/>
      <c r="K732" s="114"/>
      <c r="L732" s="159"/>
      <c r="M732" s="160"/>
      <c r="N732" s="161"/>
      <c r="O732" s="162"/>
      <c r="P732" s="163"/>
      <c r="Q732" s="142"/>
      <c r="R732" s="16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row>
    <row r="733" ht="14.25" customHeight="1">
      <c r="A733" s="114"/>
      <c r="B733" s="158"/>
      <c r="C733" s="114"/>
      <c r="D733" s="114"/>
      <c r="E733" s="114"/>
      <c r="F733" s="114"/>
      <c r="G733" s="114"/>
      <c r="H733" s="114"/>
      <c r="I733" s="114"/>
      <c r="J733" s="114"/>
      <c r="K733" s="114"/>
      <c r="L733" s="159"/>
      <c r="M733" s="160"/>
      <c r="N733" s="161"/>
      <c r="O733" s="162"/>
      <c r="P733" s="163"/>
      <c r="Q733" s="142"/>
      <c r="R733" s="16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row>
    <row r="734" ht="14.25" customHeight="1">
      <c r="A734" s="114"/>
      <c r="B734" s="158"/>
      <c r="C734" s="114"/>
      <c r="D734" s="114"/>
      <c r="E734" s="114"/>
      <c r="F734" s="114"/>
      <c r="G734" s="114"/>
      <c r="H734" s="114"/>
      <c r="I734" s="114"/>
      <c r="J734" s="114"/>
      <c r="K734" s="114"/>
      <c r="L734" s="159"/>
      <c r="M734" s="160"/>
      <c r="N734" s="161"/>
      <c r="O734" s="162"/>
      <c r="P734" s="163"/>
      <c r="Q734" s="142"/>
      <c r="R734" s="16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row>
    <row r="735" ht="14.25" customHeight="1">
      <c r="A735" s="114"/>
      <c r="B735" s="158"/>
      <c r="C735" s="114"/>
      <c r="D735" s="114"/>
      <c r="E735" s="114"/>
      <c r="F735" s="114"/>
      <c r="G735" s="114"/>
      <c r="H735" s="114"/>
      <c r="I735" s="114"/>
      <c r="J735" s="114"/>
      <c r="K735" s="114"/>
      <c r="L735" s="159"/>
      <c r="M735" s="160"/>
      <c r="N735" s="161"/>
      <c r="O735" s="162"/>
      <c r="P735" s="163"/>
      <c r="Q735" s="142"/>
      <c r="R735" s="16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row>
    <row r="736" ht="14.25" customHeight="1">
      <c r="A736" s="114"/>
      <c r="B736" s="158"/>
      <c r="C736" s="114"/>
      <c r="D736" s="114"/>
      <c r="E736" s="114"/>
      <c r="F736" s="114"/>
      <c r="G736" s="114"/>
      <c r="H736" s="114"/>
      <c r="I736" s="114"/>
      <c r="J736" s="114"/>
      <c r="K736" s="114"/>
      <c r="L736" s="159"/>
      <c r="M736" s="160"/>
      <c r="N736" s="161"/>
      <c r="O736" s="162"/>
      <c r="P736" s="163"/>
      <c r="Q736" s="142"/>
      <c r="R736" s="16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row>
    <row r="737" ht="14.25" customHeight="1">
      <c r="A737" s="114"/>
      <c r="B737" s="158"/>
      <c r="C737" s="114"/>
      <c r="D737" s="114"/>
      <c r="E737" s="114"/>
      <c r="F737" s="114"/>
      <c r="G737" s="114"/>
      <c r="H737" s="114"/>
      <c r="I737" s="114"/>
      <c r="J737" s="114"/>
      <c r="K737" s="114"/>
      <c r="L737" s="159"/>
      <c r="M737" s="160"/>
      <c r="N737" s="161"/>
      <c r="O737" s="162"/>
      <c r="P737" s="163"/>
      <c r="Q737" s="142"/>
      <c r="R737" s="16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row>
    <row r="738" ht="14.25" customHeight="1">
      <c r="A738" s="114"/>
      <c r="B738" s="158"/>
      <c r="C738" s="114"/>
      <c r="D738" s="114"/>
      <c r="E738" s="114"/>
      <c r="F738" s="114"/>
      <c r="G738" s="114"/>
      <c r="H738" s="114"/>
      <c r="I738" s="114"/>
      <c r="J738" s="114"/>
      <c r="K738" s="114"/>
      <c r="L738" s="159"/>
      <c r="M738" s="160"/>
      <c r="N738" s="161"/>
      <c r="O738" s="162"/>
      <c r="P738" s="163"/>
      <c r="Q738" s="142"/>
      <c r="R738" s="16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row>
    <row r="739" ht="14.25" customHeight="1">
      <c r="A739" s="114"/>
      <c r="B739" s="158"/>
      <c r="C739" s="114"/>
      <c r="D739" s="114"/>
      <c r="E739" s="114"/>
      <c r="F739" s="114"/>
      <c r="G739" s="114"/>
      <c r="H739" s="114"/>
      <c r="I739" s="114"/>
      <c r="J739" s="114"/>
      <c r="K739" s="114"/>
      <c r="L739" s="159"/>
      <c r="M739" s="160"/>
      <c r="N739" s="161"/>
      <c r="O739" s="162"/>
      <c r="P739" s="163"/>
      <c r="Q739" s="142"/>
      <c r="R739" s="16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row>
    <row r="740" ht="14.25" customHeight="1">
      <c r="A740" s="114"/>
      <c r="B740" s="158"/>
      <c r="C740" s="114"/>
      <c r="D740" s="114"/>
      <c r="E740" s="114"/>
      <c r="F740" s="114"/>
      <c r="G740" s="114"/>
      <c r="H740" s="114"/>
      <c r="I740" s="114"/>
      <c r="J740" s="114"/>
      <c r="K740" s="114"/>
      <c r="L740" s="159"/>
      <c r="M740" s="160"/>
      <c r="N740" s="161"/>
      <c r="O740" s="162"/>
      <c r="P740" s="163"/>
      <c r="Q740" s="142"/>
      <c r="R740" s="16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row>
    <row r="741" ht="14.25" customHeight="1">
      <c r="A741" s="114"/>
      <c r="B741" s="158"/>
      <c r="C741" s="114"/>
      <c r="D741" s="114"/>
      <c r="E741" s="114"/>
      <c r="F741" s="114"/>
      <c r="G741" s="114"/>
      <c r="H741" s="114"/>
      <c r="I741" s="114"/>
      <c r="J741" s="114"/>
      <c r="K741" s="114"/>
      <c r="L741" s="159"/>
      <c r="M741" s="160"/>
      <c r="N741" s="161"/>
      <c r="O741" s="162"/>
      <c r="P741" s="163"/>
      <c r="Q741" s="142"/>
      <c r="R741" s="16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row>
    <row r="742" ht="14.25" customHeight="1">
      <c r="A742" s="114"/>
      <c r="B742" s="158"/>
      <c r="C742" s="114"/>
      <c r="D742" s="114"/>
      <c r="E742" s="114"/>
      <c r="F742" s="114"/>
      <c r="G742" s="114"/>
      <c r="H742" s="114"/>
      <c r="I742" s="114"/>
      <c r="J742" s="114"/>
      <c r="K742" s="114"/>
      <c r="L742" s="159"/>
      <c r="M742" s="160"/>
      <c r="N742" s="161"/>
      <c r="O742" s="162"/>
      <c r="P742" s="163"/>
      <c r="Q742" s="142"/>
      <c r="R742" s="16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row>
    <row r="743" ht="14.25" customHeight="1">
      <c r="A743" s="114"/>
      <c r="B743" s="158"/>
      <c r="C743" s="114"/>
      <c r="D743" s="114"/>
      <c r="E743" s="114"/>
      <c r="F743" s="114"/>
      <c r="G743" s="114"/>
      <c r="H743" s="114"/>
      <c r="I743" s="114"/>
      <c r="J743" s="114"/>
      <c r="K743" s="114"/>
      <c r="L743" s="159"/>
      <c r="M743" s="160"/>
      <c r="N743" s="161"/>
      <c r="O743" s="162"/>
      <c r="P743" s="163"/>
      <c r="Q743" s="142"/>
      <c r="R743" s="16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row>
    <row r="744" ht="14.25" customHeight="1">
      <c r="A744" s="114"/>
      <c r="B744" s="158"/>
      <c r="C744" s="114"/>
      <c r="D744" s="114"/>
      <c r="E744" s="114"/>
      <c r="F744" s="114"/>
      <c r="G744" s="114"/>
      <c r="H744" s="114"/>
      <c r="I744" s="114"/>
      <c r="J744" s="114"/>
      <c r="K744" s="114"/>
      <c r="L744" s="159"/>
      <c r="M744" s="160"/>
      <c r="N744" s="161"/>
      <c r="O744" s="162"/>
      <c r="P744" s="163"/>
      <c r="Q744" s="142"/>
      <c r="R744" s="16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row>
    <row r="745" ht="14.25" customHeight="1">
      <c r="A745" s="114"/>
      <c r="B745" s="158"/>
      <c r="C745" s="114"/>
      <c r="D745" s="114"/>
      <c r="E745" s="114"/>
      <c r="F745" s="114"/>
      <c r="G745" s="114"/>
      <c r="H745" s="114"/>
      <c r="I745" s="114"/>
      <c r="J745" s="114"/>
      <c r="K745" s="114"/>
      <c r="L745" s="159"/>
      <c r="M745" s="160"/>
      <c r="N745" s="161"/>
      <c r="O745" s="162"/>
      <c r="P745" s="163"/>
      <c r="Q745" s="142"/>
      <c r="R745" s="16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row>
    <row r="746" ht="14.25" customHeight="1">
      <c r="A746" s="114"/>
      <c r="B746" s="158"/>
      <c r="C746" s="114"/>
      <c r="D746" s="114"/>
      <c r="E746" s="114"/>
      <c r="F746" s="114"/>
      <c r="G746" s="114"/>
      <c r="H746" s="114"/>
      <c r="I746" s="114"/>
      <c r="J746" s="114"/>
      <c r="K746" s="114"/>
      <c r="L746" s="159"/>
      <c r="M746" s="160"/>
      <c r="N746" s="161"/>
      <c r="O746" s="162"/>
      <c r="P746" s="163"/>
      <c r="Q746" s="142"/>
      <c r="R746" s="16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row>
    <row r="747" ht="14.25" customHeight="1">
      <c r="A747" s="114"/>
      <c r="B747" s="158"/>
      <c r="C747" s="114"/>
      <c r="D747" s="114"/>
      <c r="E747" s="114"/>
      <c r="F747" s="114"/>
      <c r="G747" s="114"/>
      <c r="H747" s="114"/>
      <c r="I747" s="114"/>
      <c r="J747" s="114"/>
      <c r="K747" s="114"/>
      <c r="L747" s="159"/>
      <c r="M747" s="160"/>
      <c r="N747" s="161"/>
      <c r="O747" s="162"/>
      <c r="P747" s="163"/>
      <c r="Q747" s="142"/>
      <c r="R747" s="16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row>
    <row r="748" ht="14.25" customHeight="1">
      <c r="A748" s="114"/>
      <c r="B748" s="158"/>
      <c r="C748" s="114"/>
      <c r="D748" s="114"/>
      <c r="E748" s="114"/>
      <c r="F748" s="114"/>
      <c r="G748" s="114"/>
      <c r="H748" s="114"/>
      <c r="I748" s="114"/>
      <c r="J748" s="114"/>
      <c r="K748" s="114"/>
      <c r="L748" s="159"/>
      <c r="M748" s="160"/>
      <c r="N748" s="161"/>
      <c r="O748" s="162"/>
      <c r="P748" s="163"/>
      <c r="Q748" s="142"/>
      <c r="R748" s="16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row>
    <row r="749" ht="14.25" customHeight="1">
      <c r="A749" s="114"/>
      <c r="B749" s="158"/>
      <c r="C749" s="114"/>
      <c r="D749" s="114"/>
      <c r="E749" s="114"/>
      <c r="F749" s="114"/>
      <c r="G749" s="114"/>
      <c r="H749" s="114"/>
      <c r="I749" s="114"/>
      <c r="J749" s="114"/>
      <c r="K749" s="114"/>
      <c r="L749" s="159"/>
      <c r="M749" s="160"/>
      <c r="N749" s="161"/>
      <c r="O749" s="162"/>
      <c r="P749" s="163"/>
      <c r="Q749" s="142"/>
      <c r="R749" s="16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row>
    <row r="750" ht="14.25" customHeight="1">
      <c r="A750" s="114"/>
      <c r="B750" s="158"/>
      <c r="C750" s="114"/>
      <c r="D750" s="114"/>
      <c r="E750" s="114"/>
      <c r="F750" s="114"/>
      <c r="G750" s="114"/>
      <c r="H750" s="114"/>
      <c r="I750" s="114"/>
      <c r="J750" s="114"/>
      <c r="K750" s="114"/>
      <c r="L750" s="159"/>
      <c r="M750" s="160"/>
      <c r="N750" s="161"/>
      <c r="O750" s="162"/>
      <c r="P750" s="163"/>
      <c r="Q750" s="142"/>
      <c r="R750" s="16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row>
    <row r="751" ht="14.25" customHeight="1">
      <c r="A751" s="114"/>
      <c r="B751" s="158"/>
      <c r="C751" s="114"/>
      <c r="D751" s="114"/>
      <c r="E751" s="114"/>
      <c r="F751" s="114"/>
      <c r="G751" s="114"/>
      <c r="H751" s="114"/>
      <c r="I751" s="114"/>
      <c r="J751" s="114"/>
      <c r="K751" s="114"/>
      <c r="L751" s="159"/>
      <c r="M751" s="160"/>
      <c r="N751" s="161"/>
      <c r="O751" s="162"/>
      <c r="P751" s="163"/>
      <c r="Q751" s="142"/>
      <c r="R751" s="16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row>
    <row r="752" ht="14.25" customHeight="1">
      <c r="A752" s="114"/>
      <c r="B752" s="158"/>
      <c r="C752" s="114"/>
      <c r="D752" s="114"/>
      <c r="E752" s="114"/>
      <c r="F752" s="114"/>
      <c r="G752" s="114"/>
      <c r="H752" s="114"/>
      <c r="I752" s="114"/>
      <c r="J752" s="114"/>
      <c r="K752" s="114"/>
      <c r="L752" s="159"/>
      <c r="M752" s="160"/>
      <c r="N752" s="161"/>
      <c r="O752" s="162"/>
      <c r="P752" s="163"/>
      <c r="Q752" s="142"/>
      <c r="R752" s="16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row>
    <row r="753" ht="14.25" customHeight="1">
      <c r="A753" s="114"/>
      <c r="B753" s="158"/>
      <c r="C753" s="114"/>
      <c r="D753" s="114"/>
      <c r="E753" s="114"/>
      <c r="F753" s="114"/>
      <c r="G753" s="114"/>
      <c r="H753" s="114"/>
      <c r="I753" s="114"/>
      <c r="J753" s="114"/>
      <c r="K753" s="114"/>
      <c r="L753" s="159"/>
      <c r="M753" s="160"/>
      <c r="N753" s="161"/>
      <c r="O753" s="162"/>
      <c r="P753" s="163"/>
      <c r="Q753" s="142"/>
      <c r="R753" s="16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row>
    <row r="754" ht="14.25" customHeight="1">
      <c r="A754" s="114"/>
      <c r="B754" s="158"/>
      <c r="C754" s="114"/>
      <c r="D754" s="114"/>
      <c r="E754" s="114"/>
      <c r="F754" s="114"/>
      <c r="G754" s="114"/>
      <c r="H754" s="114"/>
      <c r="I754" s="114"/>
      <c r="J754" s="114"/>
      <c r="K754" s="114"/>
      <c r="L754" s="159"/>
      <c r="M754" s="160"/>
      <c r="N754" s="161"/>
      <c r="O754" s="162"/>
      <c r="P754" s="163"/>
      <c r="Q754" s="142"/>
      <c r="R754" s="16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row>
    <row r="755" ht="14.25" customHeight="1">
      <c r="A755" s="114"/>
      <c r="B755" s="158"/>
      <c r="C755" s="114"/>
      <c r="D755" s="114"/>
      <c r="E755" s="114"/>
      <c r="F755" s="114"/>
      <c r="G755" s="114"/>
      <c r="H755" s="114"/>
      <c r="I755" s="114"/>
      <c r="J755" s="114"/>
      <c r="K755" s="114"/>
      <c r="L755" s="159"/>
      <c r="M755" s="160"/>
      <c r="N755" s="161"/>
      <c r="O755" s="162"/>
      <c r="P755" s="163"/>
      <c r="Q755" s="142"/>
      <c r="R755" s="16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row>
    <row r="756" ht="14.25" customHeight="1">
      <c r="A756" s="114"/>
      <c r="B756" s="158"/>
      <c r="C756" s="114"/>
      <c r="D756" s="114"/>
      <c r="E756" s="114"/>
      <c r="F756" s="114"/>
      <c r="G756" s="114"/>
      <c r="H756" s="114"/>
      <c r="I756" s="114"/>
      <c r="J756" s="114"/>
      <c r="K756" s="114"/>
      <c r="L756" s="159"/>
      <c r="M756" s="160"/>
      <c r="N756" s="161"/>
      <c r="O756" s="162"/>
      <c r="P756" s="163"/>
      <c r="Q756" s="142"/>
      <c r="R756" s="16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row>
    <row r="757" ht="14.25" customHeight="1">
      <c r="A757" s="114"/>
      <c r="B757" s="158"/>
      <c r="C757" s="114"/>
      <c r="D757" s="114"/>
      <c r="E757" s="114"/>
      <c r="F757" s="114"/>
      <c r="G757" s="114"/>
      <c r="H757" s="114"/>
      <c r="I757" s="114"/>
      <c r="J757" s="114"/>
      <c r="K757" s="114"/>
      <c r="L757" s="159"/>
      <c r="M757" s="160"/>
      <c r="N757" s="161"/>
      <c r="O757" s="162"/>
      <c r="P757" s="163"/>
      <c r="Q757" s="142"/>
      <c r="R757" s="16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row>
    <row r="758" ht="14.25" customHeight="1">
      <c r="A758" s="114"/>
      <c r="B758" s="158"/>
      <c r="C758" s="114"/>
      <c r="D758" s="114"/>
      <c r="E758" s="114"/>
      <c r="F758" s="114"/>
      <c r="G758" s="114"/>
      <c r="H758" s="114"/>
      <c r="I758" s="114"/>
      <c r="J758" s="114"/>
      <c r="K758" s="114"/>
      <c r="L758" s="159"/>
      <c r="M758" s="160"/>
      <c r="N758" s="161"/>
      <c r="O758" s="162"/>
      <c r="P758" s="163"/>
      <c r="Q758" s="142"/>
      <c r="R758" s="16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row>
    <row r="759" ht="14.25" customHeight="1">
      <c r="A759" s="114"/>
      <c r="B759" s="158"/>
      <c r="C759" s="114"/>
      <c r="D759" s="114"/>
      <c r="E759" s="114"/>
      <c r="F759" s="114"/>
      <c r="G759" s="114"/>
      <c r="H759" s="114"/>
      <c r="I759" s="114"/>
      <c r="J759" s="114"/>
      <c r="K759" s="114"/>
      <c r="L759" s="159"/>
      <c r="M759" s="160"/>
      <c r="N759" s="161"/>
      <c r="O759" s="162"/>
      <c r="P759" s="163"/>
      <c r="Q759" s="142"/>
      <c r="R759" s="16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row>
    <row r="760" ht="14.25" customHeight="1">
      <c r="A760" s="114"/>
      <c r="B760" s="158"/>
      <c r="C760" s="114"/>
      <c r="D760" s="114"/>
      <c r="E760" s="114"/>
      <c r="F760" s="114"/>
      <c r="G760" s="114"/>
      <c r="H760" s="114"/>
      <c r="I760" s="114"/>
      <c r="J760" s="114"/>
      <c r="K760" s="114"/>
      <c r="L760" s="159"/>
      <c r="M760" s="160"/>
      <c r="N760" s="161"/>
      <c r="O760" s="162"/>
      <c r="P760" s="163"/>
      <c r="Q760" s="142"/>
      <c r="R760" s="16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row>
    <row r="761" ht="14.25" customHeight="1">
      <c r="A761" s="114"/>
      <c r="B761" s="158"/>
      <c r="C761" s="114"/>
      <c r="D761" s="114"/>
      <c r="E761" s="114"/>
      <c r="F761" s="114"/>
      <c r="G761" s="114"/>
      <c r="H761" s="114"/>
      <c r="I761" s="114"/>
      <c r="J761" s="114"/>
      <c r="K761" s="114"/>
      <c r="L761" s="159"/>
      <c r="M761" s="160"/>
      <c r="N761" s="161"/>
      <c r="O761" s="162"/>
      <c r="P761" s="163"/>
      <c r="Q761" s="142"/>
      <c r="R761" s="16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row>
    <row r="762" ht="14.25" customHeight="1">
      <c r="A762" s="114"/>
      <c r="B762" s="158"/>
      <c r="C762" s="114"/>
      <c r="D762" s="114"/>
      <c r="E762" s="114"/>
      <c r="F762" s="114"/>
      <c r="G762" s="114"/>
      <c r="H762" s="114"/>
      <c r="I762" s="114"/>
      <c r="J762" s="114"/>
      <c r="K762" s="114"/>
      <c r="L762" s="159"/>
      <c r="M762" s="160"/>
      <c r="N762" s="161"/>
      <c r="O762" s="162"/>
      <c r="P762" s="163"/>
      <c r="Q762" s="142"/>
      <c r="R762" s="16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row>
    <row r="763" ht="14.25" customHeight="1">
      <c r="A763" s="114"/>
      <c r="B763" s="158"/>
      <c r="C763" s="114"/>
      <c r="D763" s="114"/>
      <c r="E763" s="114"/>
      <c r="F763" s="114"/>
      <c r="G763" s="114"/>
      <c r="H763" s="114"/>
      <c r="I763" s="114"/>
      <c r="J763" s="114"/>
      <c r="K763" s="114"/>
      <c r="L763" s="159"/>
      <c r="M763" s="160"/>
      <c r="N763" s="161"/>
      <c r="O763" s="162"/>
      <c r="P763" s="163"/>
      <c r="Q763" s="142"/>
      <c r="R763" s="16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row>
    <row r="764" ht="14.25" customHeight="1">
      <c r="A764" s="114"/>
      <c r="B764" s="158"/>
      <c r="C764" s="114"/>
      <c r="D764" s="114"/>
      <c r="E764" s="114"/>
      <c r="F764" s="114"/>
      <c r="G764" s="114"/>
      <c r="H764" s="114"/>
      <c r="I764" s="114"/>
      <c r="J764" s="114"/>
      <c r="K764" s="114"/>
      <c r="L764" s="159"/>
      <c r="M764" s="160"/>
      <c r="N764" s="161"/>
      <c r="O764" s="162"/>
      <c r="P764" s="163"/>
      <c r="Q764" s="142"/>
      <c r="R764" s="16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row>
    <row r="765" ht="14.25" customHeight="1">
      <c r="A765" s="114"/>
      <c r="B765" s="158"/>
      <c r="C765" s="114"/>
      <c r="D765" s="114"/>
      <c r="E765" s="114"/>
      <c r="F765" s="114"/>
      <c r="G765" s="114"/>
      <c r="H765" s="114"/>
      <c r="I765" s="114"/>
      <c r="J765" s="114"/>
      <c r="K765" s="114"/>
      <c r="L765" s="159"/>
      <c r="M765" s="160"/>
      <c r="N765" s="161"/>
      <c r="O765" s="162"/>
      <c r="P765" s="163"/>
      <c r="Q765" s="142"/>
      <c r="R765" s="16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row>
    <row r="766" ht="14.25" customHeight="1">
      <c r="A766" s="114"/>
      <c r="B766" s="158"/>
      <c r="C766" s="114"/>
      <c r="D766" s="114"/>
      <c r="E766" s="114"/>
      <c r="F766" s="114"/>
      <c r="G766" s="114"/>
      <c r="H766" s="114"/>
      <c r="I766" s="114"/>
      <c r="J766" s="114"/>
      <c r="K766" s="114"/>
      <c r="L766" s="159"/>
      <c r="M766" s="160"/>
      <c r="N766" s="161"/>
      <c r="O766" s="162"/>
      <c r="P766" s="163"/>
      <c r="Q766" s="142"/>
      <c r="R766" s="16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row>
    <row r="767" ht="14.25" customHeight="1">
      <c r="A767" s="114"/>
      <c r="B767" s="158"/>
      <c r="C767" s="114"/>
      <c r="D767" s="114"/>
      <c r="E767" s="114"/>
      <c r="F767" s="114"/>
      <c r="G767" s="114"/>
      <c r="H767" s="114"/>
      <c r="I767" s="114"/>
      <c r="J767" s="114"/>
      <c r="K767" s="114"/>
      <c r="L767" s="159"/>
      <c r="M767" s="160"/>
      <c r="N767" s="161"/>
      <c r="O767" s="162"/>
      <c r="P767" s="163"/>
      <c r="Q767" s="142"/>
      <c r="R767" s="16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row>
    <row r="768" ht="14.25" customHeight="1">
      <c r="A768" s="114"/>
      <c r="B768" s="158"/>
      <c r="C768" s="114"/>
      <c r="D768" s="114"/>
      <c r="E768" s="114"/>
      <c r="F768" s="114"/>
      <c r="G768" s="114"/>
      <c r="H768" s="114"/>
      <c r="I768" s="114"/>
      <c r="J768" s="114"/>
      <c r="K768" s="114"/>
      <c r="L768" s="159"/>
      <c r="M768" s="160"/>
      <c r="N768" s="161"/>
      <c r="O768" s="162"/>
      <c r="P768" s="163"/>
      <c r="Q768" s="142"/>
      <c r="R768" s="16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row>
    <row r="769" ht="14.25" customHeight="1">
      <c r="A769" s="114"/>
      <c r="B769" s="158"/>
      <c r="C769" s="114"/>
      <c r="D769" s="114"/>
      <c r="E769" s="114"/>
      <c r="F769" s="114"/>
      <c r="G769" s="114"/>
      <c r="H769" s="114"/>
      <c r="I769" s="114"/>
      <c r="J769" s="114"/>
      <c r="K769" s="114"/>
      <c r="L769" s="159"/>
      <c r="M769" s="160"/>
      <c r="N769" s="161"/>
      <c r="O769" s="162"/>
      <c r="P769" s="163"/>
      <c r="Q769" s="142"/>
      <c r="R769" s="16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row>
    <row r="770" ht="14.25" customHeight="1">
      <c r="A770" s="114"/>
      <c r="B770" s="158"/>
      <c r="C770" s="114"/>
      <c r="D770" s="114"/>
      <c r="E770" s="114"/>
      <c r="F770" s="114"/>
      <c r="G770" s="114"/>
      <c r="H770" s="114"/>
      <c r="I770" s="114"/>
      <c r="J770" s="114"/>
      <c r="K770" s="114"/>
      <c r="L770" s="159"/>
      <c r="M770" s="160"/>
      <c r="N770" s="161"/>
      <c r="O770" s="162"/>
      <c r="P770" s="163"/>
      <c r="Q770" s="142"/>
      <c r="R770" s="16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row>
    <row r="771" ht="14.25" customHeight="1">
      <c r="A771" s="114"/>
      <c r="B771" s="158"/>
      <c r="C771" s="114"/>
      <c r="D771" s="114"/>
      <c r="E771" s="114"/>
      <c r="F771" s="114"/>
      <c r="G771" s="114"/>
      <c r="H771" s="114"/>
      <c r="I771" s="114"/>
      <c r="J771" s="114"/>
      <c r="K771" s="114"/>
      <c r="L771" s="159"/>
      <c r="M771" s="160"/>
      <c r="N771" s="161"/>
      <c r="O771" s="162"/>
      <c r="P771" s="163"/>
      <c r="Q771" s="142"/>
      <c r="R771" s="16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row>
    <row r="772" ht="14.25" customHeight="1">
      <c r="A772" s="114"/>
      <c r="B772" s="158"/>
      <c r="C772" s="114"/>
      <c r="D772" s="114"/>
      <c r="E772" s="114"/>
      <c r="F772" s="114"/>
      <c r="G772" s="114"/>
      <c r="H772" s="114"/>
      <c r="I772" s="114"/>
      <c r="J772" s="114"/>
      <c r="K772" s="114"/>
      <c r="L772" s="159"/>
      <c r="M772" s="160"/>
      <c r="N772" s="161"/>
      <c r="O772" s="162"/>
      <c r="P772" s="163"/>
      <c r="Q772" s="142"/>
      <c r="R772" s="16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row>
    <row r="773" ht="14.25" customHeight="1">
      <c r="A773" s="114"/>
      <c r="B773" s="158"/>
      <c r="C773" s="114"/>
      <c r="D773" s="114"/>
      <c r="E773" s="114"/>
      <c r="F773" s="114"/>
      <c r="G773" s="114"/>
      <c r="H773" s="114"/>
      <c r="I773" s="114"/>
      <c r="J773" s="114"/>
      <c r="K773" s="114"/>
      <c r="L773" s="159"/>
      <c r="M773" s="160"/>
      <c r="N773" s="161"/>
      <c r="O773" s="162"/>
      <c r="P773" s="163"/>
      <c r="Q773" s="142"/>
      <c r="R773" s="16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row>
    <row r="774" ht="14.25" customHeight="1">
      <c r="A774" s="114"/>
      <c r="B774" s="158"/>
      <c r="C774" s="114"/>
      <c r="D774" s="114"/>
      <c r="E774" s="114"/>
      <c r="F774" s="114"/>
      <c r="G774" s="114"/>
      <c r="H774" s="114"/>
      <c r="I774" s="114"/>
      <c r="J774" s="114"/>
      <c r="K774" s="114"/>
      <c r="L774" s="159"/>
      <c r="M774" s="160"/>
      <c r="N774" s="161"/>
      <c r="O774" s="162"/>
      <c r="P774" s="163"/>
      <c r="Q774" s="142"/>
      <c r="R774" s="16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row>
    <row r="775" ht="14.25" customHeight="1">
      <c r="A775" s="114"/>
      <c r="B775" s="158"/>
      <c r="C775" s="114"/>
      <c r="D775" s="114"/>
      <c r="E775" s="114"/>
      <c r="F775" s="114"/>
      <c r="G775" s="114"/>
      <c r="H775" s="114"/>
      <c r="I775" s="114"/>
      <c r="J775" s="114"/>
      <c r="K775" s="114"/>
      <c r="L775" s="159"/>
      <c r="M775" s="160"/>
      <c r="N775" s="161"/>
      <c r="O775" s="162"/>
      <c r="P775" s="163"/>
      <c r="Q775" s="142"/>
      <c r="R775" s="16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row>
    <row r="776" ht="14.25" customHeight="1">
      <c r="A776" s="114"/>
      <c r="B776" s="158"/>
      <c r="C776" s="114"/>
      <c r="D776" s="114"/>
      <c r="E776" s="114"/>
      <c r="F776" s="114"/>
      <c r="G776" s="114"/>
      <c r="H776" s="114"/>
      <c r="I776" s="114"/>
      <c r="J776" s="114"/>
      <c r="K776" s="114"/>
      <c r="L776" s="159"/>
      <c r="M776" s="160"/>
      <c r="N776" s="161"/>
      <c r="O776" s="162"/>
      <c r="P776" s="163"/>
      <c r="Q776" s="142"/>
      <c r="R776" s="16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row>
    <row r="777" ht="14.25" customHeight="1">
      <c r="A777" s="114"/>
      <c r="B777" s="158"/>
      <c r="C777" s="114"/>
      <c r="D777" s="114"/>
      <c r="E777" s="114"/>
      <c r="F777" s="114"/>
      <c r="G777" s="114"/>
      <c r="H777" s="114"/>
      <c r="I777" s="114"/>
      <c r="J777" s="114"/>
      <c r="K777" s="114"/>
      <c r="L777" s="159"/>
      <c r="M777" s="160"/>
      <c r="N777" s="161"/>
      <c r="O777" s="162"/>
      <c r="P777" s="163"/>
      <c r="Q777" s="142"/>
      <c r="R777" s="16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row>
    <row r="778" ht="14.25" customHeight="1">
      <c r="A778" s="114"/>
      <c r="B778" s="158"/>
      <c r="C778" s="114"/>
      <c r="D778" s="114"/>
      <c r="E778" s="114"/>
      <c r="F778" s="114"/>
      <c r="G778" s="114"/>
      <c r="H778" s="114"/>
      <c r="I778" s="114"/>
      <c r="J778" s="114"/>
      <c r="K778" s="114"/>
      <c r="L778" s="159"/>
      <c r="M778" s="160"/>
      <c r="N778" s="161"/>
      <c r="O778" s="162"/>
      <c r="P778" s="163"/>
      <c r="Q778" s="142"/>
      <c r="R778" s="16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row>
    <row r="779" ht="14.25" customHeight="1">
      <c r="A779" s="114"/>
      <c r="B779" s="158"/>
      <c r="C779" s="114"/>
      <c r="D779" s="114"/>
      <c r="E779" s="114"/>
      <c r="F779" s="114"/>
      <c r="G779" s="114"/>
      <c r="H779" s="114"/>
      <c r="I779" s="114"/>
      <c r="J779" s="114"/>
      <c r="K779" s="114"/>
      <c r="L779" s="159"/>
      <c r="M779" s="160"/>
      <c r="N779" s="161"/>
      <c r="O779" s="162"/>
      <c r="P779" s="163"/>
      <c r="Q779" s="142"/>
      <c r="R779" s="16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row>
    <row r="780" ht="14.25" customHeight="1">
      <c r="A780" s="114"/>
      <c r="B780" s="158"/>
      <c r="C780" s="114"/>
      <c r="D780" s="114"/>
      <c r="E780" s="114"/>
      <c r="F780" s="114"/>
      <c r="G780" s="114"/>
      <c r="H780" s="114"/>
      <c r="I780" s="114"/>
      <c r="J780" s="114"/>
      <c r="K780" s="114"/>
      <c r="L780" s="159"/>
      <c r="M780" s="160"/>
      <c r="N780" s="161"/>
      <c r="O780" s="162"/>
      <c r="P780" s="163"/>
      <c r="Q780" s="142"/>
      <c r="R780" s="16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row>
    <row r="781" ht="14.25" customHeight="1">
      <c r="A781" s="114"/>
      <c r="B781" s="158"/>
      <c r="C781" s="114"/>
      <c r="D781" s="114"/>
      <c r="E781" s="114"/>
      <c r="F781" s="114"/>
      <c r="G781" s="114"/>
      <c r="H781" s="114"/>
      <c r="I781" s="114"/>
      <c r="J781" s="114"/>
      <c r="K781" s="114"/>
      <c r="L781" s="159"/>
      <c r="M781" s="160"/>
      <c r="N781" s="161"/>
      <c r="O781" s="162"/>
      <c r="P781" s="163"/>
      <c r="Q781" s="142"/>
      <c r="R781" s="16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row>
    <row r="782" ht="14.25" customHeight="1">
      <c r="A782" s="114"/>
      <c r="B782" s="158"/>
      <c r="C782" s="114"/>
      <c r="D782" s="114"/>
      <c r="E782" s="114"/>
      <c r="F782" s="114"/>
      <c r="G782" s="114"/>
      <c r="H782" s="114"/>
      <c r="I782" s="114"/>
      <c r="J782" s="114"/>
      <c r="K782" s="114"/>
      <c r="L782" s="159"/>
      <c r="M782" s="160"/>
      <c r="N782" s="161"/>
      <c r="O782" s="162"/>
      <c r="P782" s="163"/>
      <c r="Q782" s="142"/>
      <c r="R782" s="16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row>
    <row r="783" ht="14.25" customHeight="1">
      <c r="A783" s="114"/>
      <c r="B783" s="158"/>
      <c r="C783" s="114"/>
      <c r="D783" s="114"/>
      <c r="E783" s="114"/>
      <c r="F783" s="114"/>
      <c r="G783" s="114"/>
      <c r="H783" s="114"/>
      <c r="I783" s="114"/>
      <c r="J783" s="114"/>
      <c r="K783" s="114"/>
      <c r="L783" s="159"/>
      <c r="M783" s="160"/>
      <c r="N783" s="161"/>
      <c r="O783" s="162"/>
      <c r="P783" s="163"/>
      <c r="Q783" s="142"/>
      <c r="R783" s="16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row>
    <row r="784" ht="14.25" customHeight="1">
      <c r="A784" s="114"/>
      <c r="B784" s="158"/>
      <c r="C784" s="114"/>
      <c r="D784" s="114"/>
      <c r="E784" s="114"/>
      <c r="F784" s="114"/>
      <c r="G784" s="114"/>
      <c r="H784" s="114"/>
      <c r="I784" s="114"/>
      <c r="J784" s="114"/>
      <c r="K784" s="114"/>
      <c r="L784" s="159"/>
      <c r="M784" s="160"/>
      <c r="N784" s="161"/>
      <c r="O784" s="162"/>
      <c r="P784" s="163"/>
      <c r="Q784" s="142"/>
      <c r="R784" s="16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row>
    <row r="785" ht="14.25" customHeight="1">
      <c r="A785" s="114"/>
      <c r="B785" s="158"/>
      <c r="C785" s="114"/>
      <c r="D785" s="114"/>
      <c r="E785" s="114"/>
      <c r="F785" s="114"/>
      <c r="G785" s="114"/>
      <c r="H785" s="114"/>
      <c r="I785" s="114"/>
      <c r="J785" s="114"/>
      <c r="K785" s="114"/>
      <c r="L785" s="159"/>
      <c r="M785" s="160"/>
      <c r="N785" s="161"/>
      <c r="O785" s="162"/>
      <c r="P785" s="163"/>
      <c r="Q785" s="142"/>
      <c r="R785" s="16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row>
    <row r="786" ht="14.25" customHeight="1">
      <c r="A786" s="114"/>
      <c r="B786" s="158"/>
      <c r="C786" s="114"/>
      <c r="D786" s="114"/>
      <c r="E786" s="114"/>
      <c r="F786" s="114"/>
      <c r="G786" s="114"/>
      <c r="H786" s="114"/>
      <c r="I786" s="114"/>
      <c r="J786" s="114"/>
      <c r="K786" s="114"/>
      <c r="L786" s="159"/>
      <c r="M786" s="160"/>
      <c r="N786" s="161"/>
      <c r="O786" s="162"/>
      <c r="P786" s="163"/>
      <c r="Q786" s="142"/>
      <c r="R786" s="16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row>
    <row r="787" ht="14.25" customHeight="1">
      <c r="A787" s="114"/>
      <c r="B787" s="158"/>
      <c r="C787" s="114"/>
      <c r="D787" s="114"/>
      <c r="E787" s="114"/>
      <c r="F787" s="114"/>
      <c r="G787" s="114"/>
      <c r="H787" s="114"/>
      <c r="I787" s="114"/>
      <c r="J787" s="114"/>
      <c r="K787" s="114"/>
      <c r="L787" s="159"/>
      <c r="M787" s="160"/>
      <c r="N787" s="161"/>
      <c r="O787" s="162"/>
      <c r="P787" s="163"/>
      <c r="Q787" s="142"/>
      <c r="R787" s="16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row>
    <row r="788" ht="14.25" customHeight="1">
      <c r="A788" s="114"/>
      <c r="B788" s="158"/>
      <c r="C788" s="114"/>
      <c r="D788" s="114"/>
      <c r="E788" s="114"/>
      <c r="F788" s="114"/>
      <c r="G788" s="114"/>
      <c r="H788" s="114"/>
      <c r="I788" s="114"/>
      <c r="J788" s="114"/>
      <c r="K788" s="114"/>
      <c r="L788" s="159"/>
      <c r="M788" s="160"/>
      <c r="N788" s="161"/>
      <c r="O788" s="162"/>
      <c r="P788" s="163"/>
      <c r="Q788" s="142"/>
      <c r="R788" s="16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row>
    <row r="789" ht="14.25" customHeight="1">
      <c r="A789" s="114"/>
      <c r="B789" s="158"/>
      <c r="C789" s="114"/>
      <c r="D789" s="114"/>
      <c r="E789" s="114"/>
      <c r="F789" s="114"/>
      <c r="G789" s="114"/>
      <c r="H789" s="114"/>
      <c r="I789" s="114"/>
      <c r="J789" s="114"/>
      <c r="K789" s="114"/>
      <c r="L789" s="159"/>
      <c r="M789" s="160"/>
      <c r="N789" s="161"/>
      <c r="O789" s="162"/>
      <c r="P789" s="163"/>
      <c r="Q789" s="142"/>
      <c r="R789" s="16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row>
    <row r="790" ht="14.25" customHeight="1">
      <c r="A790" s="114"/>
      <c r="B790" s="158"/>
      <c r="C790" s="114"/>
      <c r="D790" s="114"/>
      <c r="E790" s="114"/>
      <c r="F790" s="114"/>
      <c r="G790" s="114"/>
      <c r="H790" s="114"/>
      <c r="I790" s="114"/>
      <c r="J790" s="114"/>
      <c r="K790" s="114"/>
      <c r="L790" s="159"/>
      <c r="M790" s="160"/>
      <c r="N790" s="161"/>
      <c r="O790" s="162"/>
      <c r="P790" s="163"/>
      <c r="Q790" s="142"/>
      <c r="R790" s="16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row>
    <row r="791" ht="14.25" customHeight="1">
      <c r="A791" s="114"/>
      <c r="B791" s="158"/>
      <c r="C791" s="114"/>
      <c r="D791" s="114"/>
      <c r="E791" s="114"/>
      <c r="F791" s="114"/>
      <c r="G791" s="114"/>
      <c r="H791" s="114"/>
      <c r="I791" s="114"/>
      <c r="J791" s="114"/>
      <c r="K791" s="114"/>
      <c r="L791" s="159"/>
      <c r="M791" s="160"/>
      <c r="N791" s="161"/>
      <c r="O791" s="162"/>
      <c r="P791" s="163"/>
      <c r="Q791" s="142"/>
      <c r="R791" s="16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row>
    <row r="792" ht="14.25" customHeight="1">
      <c r="A792" s="114"/>
      <c r="B792" s="158"/>
      <c r="C792" s="114"/>
      <c r="D792" s="114"/>
      <c r="E792" s="114"/>
      <c r="F792" s="114"/>
      <c r="G792" s="114"/>
      <c r="H792" s="114"/>
      <c r="I792" s="114"/>
      <c r="J792" s="114"/>
      <c r="K792" s="114"/>
      <c r="L792" s="159"/>
      <c r="M792" s="160"/>
      <c r="N792" s="161"/>
      <c r="O792" s="162"/>
      <c r="P792" s="163"/>
      <c r="Q792" s="142"/>
      <c r="R792" s="16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row>
    <row r="793" ht="14.25" customHeight="1">
      <c r="A793" s="114"/>
      <c r="B793" s="158"/>
      <c r="C793" s="114"/>
      <c r="D793" s="114"/>
      <c r="E793" s="114"/>
      <c r="F793" s="114"/>
      <c r="G793" s="114"/>
      <c r="H793" s="114"/>
      <c r="I793" s="114"/>
      <c r="J793" s="114"/>
      <c r="K793" s="114"/>
      <c r="L793" s="159"/>
      <c r="M793" s="160"/>
      <c r="N793" s="161"/>
      <c r="O793" s="162"/>
      <c r="P793" s="163"/>
      <c r="Q793" s="142"/>
      <c r="R793" s="16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row>
    <row r="794" ht="14.25" customHeight="1">
      <c r="A794" s="114"/>
      <c r="B794" s="158"/>
      <c r="C794" s="114"/>
      <c r="D794" s="114"/>
      <c r="E794" s="114"/>
      <c r="F794" s="114"/>
      <c r="G794" s="114"/>
      <c r="H794" s="114"/>
      <c r="I794" s="114"/>
      <c r="J794" s="114"/>
      <c r="K794" s="114"/>
      <c r="L794" s="159"/>
      <c r="M794" s="160"/>
      <c r="N794" s="161"/>
      <c r="O794" s="162"/>
      <c r="P794" s="163"/>
      <c r="Q794" s="142"/>
      <c r="R794" s="16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row>
    <row r="795" ht="14.25" customHeight="1">
      <c r="A795" s="114"/>
      <c r="B795" s="158"/>
      <c r="C795" s="114"/>
      <c r="D795" s="114"/>
      <c r="E795" s="114"/>
      <c r="F795" s="114"/>
      <c r="G795" s="114"/>
      <c r="H795" s="114"/>
      <c r="I795" s="114"/>
      <c r="J795" s="114"/>
      <c r="K795" s="114"/>
      <c r="L795" s="159"/>
      <c r="M795" s="160"/>
      <c r="N795" s="161"/>
      <c r="O795" s="162"/>
      <c r="P795" s="163"/>
      <c r="Q795" s="142"/>
      <c r="R795" s="16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row>
    <row r="796" ht="14.25" customHeight="1">
      <c r="A796" s="114"/>
      <c r="B796" s="158"/>
      <c r="C796" s="114"/>
      <c r="D796" s="114"/>
      <c r="E796" s="114"/>
      <c r="F796" s="114"/>
      <c r="G796" s="114"/>
      <c r="H796" s="114"/>
      <c r="I796" s="114"/>
      <c r="J796" s="114"/>
      <c r="K796" s="114"/>
      <c r="L796" s="159"/>
      <c r="M796" s="160"/>
      <c r="N796" s="161"/>
      <c r="O796" s="162"/>
      <c r="P796" s="163"/>
      <c r="Q796" s="142"/>
      <c r="R796" s="16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row>
    <row r="797" ht="14.25" customHeight="1">
      <c r="A797" s="114"/>
      <c r="B797" s="158"/>
      <c r="C797" s="114"/>
      <c r="D797" s="114"/>
      <c r="E797" s="114"/>
      <c r="F797" s="114"/>
      <c r="G797" s="114"/>
      <c r="H797" s="114"/>
      <c r="I797" s="114"/>
      <c r="J797" s="114"/>
      <c r="K797" s="114"/>
      <c r="L797" s="159"/>
      <c r="M797" s="160"/>
      <c r="N797" s="161"/>
      <c r="O797" s="162"/>
      <c r="P797" s="163"/>
      <c r="Q797" s="142"/>
      <c r="R797" s="16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row>
    <row r="798" ht="14.25" customHeight="1">
      <c r="A798" s="114"/>
      <c r="B798" s="158"/>
      <c r="C798" s="114"/>
      <c r="D798" s="114"/>
      <c r="E798" s="114"/>
      <c r="F798" s="114"/>
      <c r="G798" s="114"/>
      <c r="H798" s="114"/>
      <c r="I798" s="114"/>
      <c r="J798" s="114"/>
      <c r="K798" s="114"/>
      <c r="L798" s="159"/>
      <c r="M798" s="160"/>
      <c r="N798" s="161"/>
      <c r="O798" s="162"/>
      <c r="P798" s="163"/>
      <c r="Q798" s="142"/>
      <c r="R798" s="16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row>
    <row r="799" ht="14.25" customHeight="1">
      <c r="A799" s="114"/>
      <c r="B799" s="158"/>
      <c r="C799" s="114"/>
      <c r="D799" s="114"/>
      <c r="E799" s="114"/>
      <c r="F799" s="114"/>
      <c r="G799" s="114"/>
      <c r="H799" s="114"/>
      <c r="I799" s="114"/>
      <c r="J799" s="114"/>
      <c r="K799" s="114"/>
      <c r="L799" s="159"/>
      <c r="M799" s="160"/>
      <c r="N799" s="161"/>
      <c r="O799" s="162"/>
      <c r="P799" s="163"/>
      <c r="Q799" s="142"/>
      <c r="R799" s="16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row>
    <row r="800" ht="14.25" customHeight="1">
      <c r="A800" s="114"/>
      <c r="B800" s="158"/>
      <c r="C800" s="114"/>
      <c r="D800" s="114"/>
      <c r="E800" s="114"/>
      <c r="F800" s="114"/>
      <c r="G800" s="114"/>
      <c r="H800" s="114"/>
      <c r="I800" s="114"/>
      <c r="J800" s="114"/>
      <c r="K800" s="114"/>
      <c r="L800" s="159"/>
      <c r="M800" s="160"/>
      <c r="N800" s="161"/>
      <c r="O800" s="162"/>
      <c r="P800" s="163"/>
      <c r="Q800" s="142"/>
      <c r="R800" s="16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row>
    <row r="801" ht="14.25" customHeight="1">
      <c r="A801" s="114"/>
      <c r="B801" s="158"/>
      <c r="C801" s="114"/>
      <c r="D801" s="114"/>
      <c r="E801" s="114"/>
      <c r="F801" s="114"/>
      <c r="G801" s="114"/>
      <c r="H801" s="114"/>
      <c r="I801" s="114"/>
      <c r="J801" s="114"/>
      <c r="K801" s="114"/>
      <c r="L801" s="159"/>
      <c r="M801" s="160"/>
      <c r="N801" s="161"/>
      <c r="O801" s="162"/>
      <c r="P801" s="163"/>
      <c r="Q801" s="142"/>
      <c r="R801" s="16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row>
    <row r="802" ht="14.25" customHeight="1">
      <c r="A802" s="114"/>
      <c r="B802" s="158"/>
      <c r="C802" s="114"/>
      <c r="D802" s="114"/>
      <c r="E802" s="114"/>
      <c r="F802" s="114"/>
      <c r="G802" s="114"/>
      <c r="H802" s="114"/>
      <c r="I802" s="114"/>
      <c r="J802" s="114"/>
      <c r="K802" s="114"/>
      <c r="L802" s="159"/>
      <c r="M802" s="160"/>
      <c r="N802" s="161"/>
      <c r="O802" s="162"/>
      <c r="P802" s="163"/>
      <c r="Q802" s="142"/>
      <c r="R802" s="16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row>
    <row r="803" ht="14.25" customHeight="1">
      <c r="A803" s="114"/>
      <c r="B803" s="158"/>
      <c r="C803" s="114"/>
      <c r="D803" s="114"/>
      <c r="E803" s="114"/>
      <c r="F803" s="114"/>
      <c r="G803" s="114"/>
      <c r="H803" s="114"/>
      <c r="I803" s="114"/>
      <c r="J803" s="114"/>
      <c r="K803" s="114"/>
      <c r="L803" s="159"/>
      <c r="M803" s="160"/>
      <c r="N803" s="161"/>
      <c r="O803" s="162"/>
      <c r="P803" s="163"/>
      <c r="Q803" s="142"/>
      <c r="R803" s="16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row>
    <row r="804" ht="14.25" customHeight="1">
      <c r="A804" s="114"/>
      <c r="B804" s="158"/>
      <c r="C804" s="114"/>
      <c r="D804" s="114"/>
      <c r="E804" s="114"/>
      <c r="F804" s="114"/>
      <c r="G804" s="114"/>
      <c r="H804" s="114"/>
      <c r="I804" s="114"/>
      <c r="J804" s="114"/>
      <c r="K804" s="114"/>
      <c r="L804" s="159"/>
      <c r="M804" s="160"/>
      <c r="N804" s="161"/>
      <c r="O804" s="162"/>
      <c r="P804" s="163"/>
      <c r="Q804" s="142"/>
      <c r="R804" s="16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row>
    <row r="805" ht="14.25" customHeight="1">
      <c r="A805" s="114"/>
      <c r="B805" s="158"/>
      <c r="C805" s="114"/>
      <c r="D805" s="114"/>
      <c r="E805" s="114"/>
      <c r="F805" s="114"/>
      <c r="G805" s="114"/>
      <c r="H805" s="114"/>
      <c r="I805" s="114"/>
      <c r="J805" s="114"/>
      <c r="K805" s="114"/>
      <c r="L805" s="159"/>
      <c r="M805" s="160"/>
      <c r="N805" s="161"/>
      <c r="O805" s="162"/>
      <c r="P805" s="163"/>
      <c r="Q805" s="142"/>
      <c r="R805" s="16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row>
    <row r="806" ht="14.25" customHeight="1">
      <c r="A806" s="114"/>
      <c r="B806" s="158"/>
      <c r="C806" s="114"/>
      <c r="D806" s="114"/>
      <c r="E806" s="114"/>
      <c r="F806" s="114"/>
      <c r="G806" s="114"/>
      <c r="H806" s="114"/>
      <c r="I806" s="114"/>
      <c r="J806" s="114"/>
      <c r="K806" s="114"/>
      <c r="L806" s="159"/>
      <c r="M806" s="160"/>
      <c r="N806" s="161"/>
      <c r="O806" s="162"/>
      <c r="P806" s="163"/>
      <c r="Q806" s="142"/>
      <c r="R806" s="16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row>
    <row r="807" ht="14.25" customHeight="1">
      <c r="A807" s="114"/>
      <c r="B807" s="158"/>
      <c r="C807" s="114"/>
      <c r="D807" s="114"/>
      <c r="E807" s="114"/>
      <c r="F807" s="114"/>
      <c r="G807" s="114"/>
      <c r="H807" s="114"/>
      <c r="I807" s="114"/>
      <c r="J807" s="114"/>
      <c r="K807" s="114"/>
      <c r="L807" s="159"/>
      <c r="M807" s="160"/>
      <c r="N807" s="161"/>
      <c r="O807" s="162"/>
      <c r="P807" s="163"/>
      <c r="Q807" s="142"/>
      <c r="R807" s="16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row>
    <row r="808" ht="14.25" customHeight="1">
      <c r="A808" s="114"/>
      <c r="B808" s="158"/>
      <c r="C808" s="114"/>
      <c r="D808" s="114"/>
      <c r="E808" s="114"/>
      <c r="F808" s="114"/>
      <c r="G808" s="114"/>
      <c r="H808" s="114"/>
      <c r="I808" s="114"/>
      <c r="J808" s="114"/>
      <c r="K808" s="114"/>
      <c r="L808" s="159"/>
      <c r="M808" s="160"/>
      <c r="N808" s="161"/>
      <c r="O808" s="162"/>
      <c r="P808" s="163"/>
      <c r="Q808" s="142"/>
      <c r="R808" s="16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row>
    <row r="809" ht="14.25" customHeight="1">
      <c r="A809" s="114"/>
      <c r="B809" s="158"/>
      <c r="C809" s="114"/>
      <c r="D809" s="114"/>
      <c r="E809" s="114"/>
      <c r="F809" s="114"/>
      <c r="G809" s="114"/>
      <c r="H809" s="114"/>
      <c r="I809" s="114"/>
      <c r="J809" s="114"/>
      <c r="K809" s="114"/>
      <c r="L809" s="159"/>
      <c r="M809" s="160"/>
      <c r="N809" s="161"/>
      <c r="O809" s="162"/>
      <c r="P809" s="163"/>
      <c r="Q809" s="142"/>
      <c r="R809" s="16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row>
    <row r="810" ht="14.25" customHeight="1">
      <c r="A810" s="114"/>
      <c r="B810" s="158"/>
      <c r="C810" s="114"/>
      <c r="D810" s="114"/>
      <c r="E810" s="114"/>
      <c r="F810" s="114"/>
      <c r="G810" s="114"/>
      <c r="H810" s="114"/>
      <c r="I810" s="114"/>
      <c r="J810" s="114"/>
      <c r="K810" s="114"/>
      <c r="L810" s="159"/>
      <c r="M810" s="160"/>
      <c r="N810" s="161"/>
      <c r="O810" s="162"/>
      <c r="P810" s="163"/>
      <c r="Q810" s="142"/>
      <c r="R810" s="16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row>
    <row r="811" ht="14.25" customHeight="1">
      <c r="A811" s="114"/>
      <c r="B811" s="158"/>
      <c r="C811" s="114"/>
      <c r="D811" s="114"/>
      <c r="E811" s="114"/>
      <c r="F811" s="114"/>
      <c r="G811" s="114"/>
      <c r="H811" s="114"/>
      <c r="I811" s="114"/>
      <c r="J811" s="114"/>
      <c r="K811" s="114"/>
      <c r="L811" s="159"/>
      <c r="M811" s="160"/>
      <c r="N811" s="161"/>
      <c r="O811" s="162"/>
      <c r="P811" s="163"/>
      <c r="Q811" s="142"/>
      <c r="R811" s="16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row>
    <row r="812" ht="14.25" customHeight="1">
      <c r="A812" s="114"/>
      <c r="B812" s="158"/>
      <c r="C812" s="114"/>
      <c r="D812" s="114"/>
      <c r="E812" s="114"/>
      <c r="F812" s="114"/>
      <c r="G812" s="114"/>
      <c r="H812" s="114"/>
      <c r="I812" s="114"/>
      <c r="J812" s="114"/>
      <c r="K812" s="114"/>
      <c r="L812" s="159"/>
      <c r="M812" s="160"/>
      <c r="N812" s="161"/>
      <c r="O812" s="162"/>
      <c r="P812" s="163"/>
      <c r="Q812" s="142"/>
      <c r="R812" s="16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row>
    <row r="813" ht="14.25" customHeight="1">
      <c r="A813" s="114"/>
      <c r="B813" s="158"/>
      <c r="C813" s="114"/>
      <c r="D813" s="114"/>
      <c r="E813" s="114"/>
      <c r="F813" s="114"/>
      <c r="G813" s="114"/>
      <c r="H813" s="114"/>
      <c r="I813" s="114"/>
      <c r="J813" s="114"/>
      <c r="K813" s="114"/>
      <c r="L813" s="159"/>
      <c r="M813" s="160"/>
      <c r="N813" s="161"/>
      <c r="O813" s="162"/>
      <c r="P813" s="163"/>
      <c r="Q813" s="142"/>
      <c r="R813" s="16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row>
    <row r="814" ht="14.25" customHeight="1">
      <c r="A814" s="114"/>
      <c r="B814" s="158"/>
      <c r="C814" s="114"/>
      <c r="D814" s="114"/>
      <c r="E814" s="114"/>
      <c r="F814" s="114"/>
      <c r="G814" s="114"/>
      <c r="H814" s="114"/>
      <c r="I814" s="114"/>
      <c r="J814" s="114"/>
      <c r="K814" s="114"/>
      <c r="L814" s="159"/>
      <c r="M814" s="160"/>
      <c r="N814" s="161"/>
      <c r="O814" s="162"/>
      <c r="P814" s="163"/>
      <c r="Q814" s="142"/>
      <c r="R814" s="16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row>
    <row r="815" ht="14.25" customHeight="1">
      <c r="A815" s="114"/>
      <c r="B815" s="158"/>
      <c r="C815" s="114"/>
      <c r="D815" s="114"/>
      <c r="E815" s="114"/>
      <c r="F815" s="114"/>
      <c r="G815" s="114"/>
      <c r="H815" s="114"/>
      <c r="I815" s="114"/>
      <c r="J815" s="114"/>
      <c r="K815" s="114"/>
      <c r="L815" s="159"/>
      <c r="M815" s="160"/>
      <c r="N815" s="161"/>
      <c r="O815" s="162"/>
      <c r="P815" s="163"/>
      <c r="Q815" s="142"/>
      <c r="R815" s="16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row>
    <row r="816" ht="14.25" customHeight="1">
      <c r="A816" s="114"/>
      <c r="B816" s="158"/>
      <c r="C816" s="114"/>
      <c r="D816" s="114"/>
      <c r="E816" s="114"/>
      <c r="F816" s="114"/>
      <c r="G816" s="114"/>
      <c r="H816" s="114"/>
      <c r="I816" s="114"/>
      <c r="J816" s="114"/>
      <c r="K816" s="114"/>
      <c r="L816" s="159"/>
      <c r="M816" s="160"/>
      <c r="N816" s="161"/>
      <c r="O816" s="162"/>
      <c r="P816" s="163"/>
      <c r="Q816" s="142"/>
      <c r="R816" s="16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row>
    <row r="817" ht="14.25" customHeight="1">
      <c r="A817" s="114"/>
      <c r="B817" s="158"/>
      <c r="C817" s="114"/>
      <c r="D817" s="114"/>
      <c r="E817" s="114"/>
      <c r="F817" s="114"/>
      <c r="G817" s="114"/>
      <c r="H817" s="114"/>
      <c r="I817" s="114"/>
      <c r="J817" s="114"/>
      <c r="K817" s="114"/>
      <c r="L817" s="159"/>
      <c r="M817" s="160"/>
      <c r="N817" s="161"/>
      <c r="O817" s="162"/>
      <c r="P817" s="163"/>
      <c r="Q817" s="142"/>
      <c r="R817" s="16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row>
    <row r="818" ht="14.25" customHeight="1">
      <c r="A818" s="114"/>
      <c r="B818" s="158"/>
      <c r="C818" s="114"/>
      <c r="D818" s="114"/>
      <c r="E818" s="114"/>
      <c r="F818" s="114"/>
      <c r="G818" s="114"/>
      <c r="H818" s="114"/>
      <c r="I818" s="114"/>
      <c r="J818" s="114"/>
      <c r="K818" s="114"/>
      <c r="L818" s="159"/>
      <c r="M818" s="160"/>
      <c r="N818" s="161"/>
      <c r="O818" s="162"/>
      <c r="P818" s="163"/>
      <c r="Q818" s="142"/>
      <c r="R818" s="16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row>
    <row r="819" ht="14.25" customHeight="1">
      <c r="A819" s="114"/>
      <c r="B819" s="158"/>
      <c r="C819" s="114"/>
      <c r="D819" s="114"/>
      <c r="E819" s="114"/>
      <c r="F819" s="114"/>
      <c r="G819" s="114"/>
      <c r="H819" s="114"/>
      <c r="I819" s="114"/>
      <c r="J819" s="114"/>
      <c r="K819" s="114"/>
      <c r="L819" s="159"/>
      <c r="M819" s="160"/>
      <c r="N819" s="161"/>
      <c r="O819" s="162"/>
      <c r="P819" s="163"/>
      <c r="Q819" s="142"/>
      <c r="R819" s="16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row>
    <row r="820" ht="14.25" customHeight="1">
      <c r="A820" s="114"/>
      <c r="B820" s="158"/>
      <c r="C820" s="114"/>
      <c r="D820" s="114"/>
      <c r="E820" s="114"/>
      <c r="F820" s="114"/>
      <c r="G820" s="114"/>
      <c r="H820" s="114"/>
      <c r="I820" s="114"/>
      <c r="J820" s="114"/>
      <c r="K820" s="114"/>
      <c r="L820" s="159"/>
      <c r="M820" s="160"/>
      <c r="N820" s="161"/>
      <c r="O820" s="162"/>
      <c r="P820" s="163"/>
      <c r="Q820" s="142"/>
      <c r="R820" s="16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row>
    <row r="821" ht="14.25" customHeight="1">
      <c r="A821" s="114"/>
      <c r="B821" s="158"/>
      <c r="C821" s="114"/>
      <c r="D821" s="114"/>
      <c r="E821" s="114"/>
      <c r="F821" s="114"/>
      <c r="G821" s="114"/>
      <c r="H821" s="114"/>
      <c r="I821" s="114"/>
      <c r="J821" s="114"/>
      <c r="K821" s="114"/>
      <c r="L821" s="159"/>
      <c r="M821" s="160"/>
      <c r="N821" s="161"/>
      <c r="O821" s="162"/>
      <c r="P821" s="163"/>
      <c r="Q821" s="142"/>
      <c r="R821" s="16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row>
    <row r="822" ht="14.25" customHeight="1">
      <c r="A822" s="114"/>
      <c r="B822" s="158"/>
      <c r="C822" s="114"/>
      <c r="D822" s="114"/>
      <c r="E822" s="114"/>
      <c r="F822" s="114"/>
      <c r="G822" s="114"/>
      <c r="H822" s="114"/>
      <c r="I822" s="114"/>
      <c r="J822" s="114"/>
      <c r="K822" s="114"/>
      <c r="L822" s="159"/>
      <c r="M822" s="160"/>
      <c r="N822" s="161"/>
      <c r="O822" s="162"/>
      <c r="P822" s="163"/>
      <c r="Q822" s="142"/>
      <c r="R822" s="16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row>
    <row r="823" ht="14.25" customHeight="1">
      <c r="A823" s="114"/>
      <c r="B823" s="158"/>
      <c r="C823" s="114"/>
      <c r="D823" s="114"/>
      <c r="E823" s="114"/>
      <c r="F823" s="114"/>
      <c r="G823" s="114"/>
      <c r="H823" s="114"/>
      <c r="I823" s="114"/>
      <c r="J823" s="114"/>
      <c r="K823" s="114"/>
      <c r="L823" s="159"/>
      <c r="M823" s="160"/>
      <c r="N823" s="161"/>
      <c r="O823" s="162"/>
      <c r="P823" s="163"/>
      <c r="Q823" s="142"/>
      <c r="R823" s="16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row>
    <row r="824" ht="14.25" customHeight="1">
      <c r="A824" s="114"/>
      <c r="B824" s="158"/>
      <c r="C824" s="114"/>
      <c r="D824" s="114"/>
      <c r="E824" s="114"/>
      <c r="F824" s="114"/>
      <c r="G824" s="114"/>
      <c r="H824" s="114"/>
      <c r="I824" s="114"/>
      <c r="J824" s="114"/>
      <c r="K824" s="114"/>
      <c r="L824" s="159"/>
      <c r="M824" s="160"/>
      <c r="N824" s="161"/>
      <c r="O824" s="162"/>
      <c r="P824" s="163"/>
      <c r="Q824" s="142"/>
      <c r="R824" s="16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row>
    <row r="825" ht="14.25" customHeight="1">
      <c r="A825" s="114"/>
      <c r="B825" s="158"/>
      <c r="C825" s="114"/>
      <c r="D825" s="114"/>
      <c r="E825" s="114"/>
      <c r="F825" s="114"/>
      <c r="G825" s="114"/>
      <c r="H825" s="114"/>
      <c r="I825" s="114"/>
      <c r="J825" s="114"/>
      <c r="K825" s="114"/>
      <c r="L825" s="159"/>
      <c r="M825" s="160"/>
      <c r="N825" s="161"/>
      <c r="O825" s="162"/>
      <c r="P825" s="163"/>
      <c r="Q825" s="142"/>
      <c r="R825" s="16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row>
    <row r="826" ht="14.25" customHeight="1">
      <c r="A826" s="114"/>
      <c r="B826" s="158"/>
      <c r="C826" s="114"/>
      <c r="D826" s="114"/>
      <c r="E826" s="114"/>
      <c r="F826" s="114"/>
      <c r="G826" s="114"/>
      <c r="H826" s="114"/>
      <c r="I826" s="114"/>
      <c r="J826" s="114"/>
      <c r="K826" s="114"/>
      <c r="L826" s="159"/>
      <c r="M826" s="160"/>
      <c r="N826" s="161"/>
      <c r="O826" s="162"/>
      <c r="P826" s="163"/>
      <c r="Q826" s="142"/>
      <c r="R826" s="16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row>
    <row r="827" ht="14.25" customHeight="1">
      <c r="A827" s="114"/>
      <c r="B827" s="158"/>
      <c r="C827" s="114"/>
      <c r="D827" s="114"/>
      <c r="E827" s="114"/>
      <c r="F827" s="114"/>
      <c r="G827" s="114"/>
      <c r="H827" s="114"/>
      <c r="I827" s="114"/>
      <c r="J827" s="114"/>
      <c r="K827" s="114"/>
      <c r="L827" s="159"/>
      <c r="M827" s="160"/>
      <c r="N827" s="161"/>
      <c r="O827" s="162"/>
      <c r="P827" s="163"/>
      <c r="Q827" s="142"/>
      <c r="R827" s="16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row>
    <row r="828" ht="14.25" customHeight="1">
      <c r="A828" s="114"/>
      <c r="B828" s="158"/>
      <c r="C828" s="114"/>
      <c r="D828" s="114"/>
      <c r="E828" s="114"/>
      <c r="F828" s="114"/>
      <c r="G828" s="114"/>
      <c r="H828" s="114"/>
      <c r="I828" s="114"/>
      <c r="J828" s="114"/>
      <c r="K828" s="114"/>
      <c r="L828" s="159"/>
      <c r="M828" s="160"/>
      <c r="N828" s="161"/>
      <c r="O828" s="162"/>
      <c r="P828" s="163"/>
      <c r="Q828" s="142"/>
      <c r="R828" s="16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row>
    <row r="829" ht="14.25" customHeight="1">
      <c r="A829" s="114"/>
      <c r="B829" s="158"/>
      <c r="C829" s="114"/>
      <c r="D829" s="114"/>
      <c r="E829" s="114"/>
      <c r="F829" s="114"/>
      <c r="G829" s="114"/>
      <c r="H829" s="114"/>
      <c r="I829" s="114"/>
      <c r="J829" s="114"/>
      <c r="K829" s="114"/>
      <c r="L829" s="159"/>
      <c r="M829" s="160"/>
      <c r="N829" s="161"/>
      <c r="O829" s="162"/>
      <c r="P829" s="163"/>
      <c r="Q829" s="142"/>
      <c r="R829" s="16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row>
    <row r="830" ht="14.25" customHeight="1">
      <c r="A830" s="114"/>
      <c r="B830" s="158"/>
      <c r="C830" s="114"/>
      <c r="D830" s="114"/>
      <c r="E830" s="114"/>
      <c r="F830" s="114"/>
      <c r="G830" s="114"/>
      <c r="H830" s="114"/>
      <c r="I830" s="114"/>
      <c r="J830" s="114"/>
      <c r="K830" s="114"/>
      <c r="L830" s="159"/>
      <c r="M830" s="160"/>
      <c r="N830" s="161"/>
      <c r="O830" s="162"/>
      <c r="P830" s="163"/>
      <c r="Q830" s="142"/>
      <c r="R830" s="16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row>
    <row r="831" ht="14.25" customHeight="1">
      <c r="A831" s="114"/>
      <c r="B831" s="158"/>
      <c r="C831" s="114"/>
      <c r="D831" s="114"/>
      <c r="E831" s="114"/>
      <c r="F831" s="114"/>
      <c r="G831" s="114"/>
      <c r="H831" s="114"/>
      <c r="I831" s="114"/>
      <c r="J831" s="114"/>
      <c r="K831" s="114"/>
      <c r="L831" s="159"/>
      <c r="M831" s="160"/>
      <c r="N831" s="161"/>
      <c r="O831" s="162"/>
      <c r="P831" s="163"/>
      <c r="Q831" s="142"/>
      <c r="R831" s="16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row>
    <row r="832" ht="14.25" customHeight="1">
      <c r="A832" s="114"/>
      <c r="B832" s="158"/>
      <c r="C832" s="114"/>
      <c r="D832" s="114"/>
      <c r="E832" s="114"/>
      <c r="F832" s="114"/>
      <c r="G832" s="114"/>
      <c r="H832" s="114"/>
      <c r="I832" s="114"/>
      <c r="J832" s="114"/>
      <c r="K832" s="114"/>
      <c r="L832" s="159"/>
      <c r="M832" s="160"/>
      <c r="N832" s="161"/>
      <c r="O832" s="162"/>
      <c r="P832" s="163"/>
      <c r="Q832" s="142"/>
      <c r="R832" s="16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row>
    <row r="833" ht="14.25" customHeight="1">
      <c r="A833" s="114"/>
      <c r="B833" s="158"/>
      <c r="C833" s="114"/>
      <c r="D833" s="114"/>
      <c r="E833" s="114"/>
      <c r="F833" s="114"/>
      <c r="G833" s="114"/>
      <c r="H833" s="114"/>
      <c r="I833" s="114"/>
      <c r="J833" s="114"/>
      <c r="K833" s="114"/>
      <c r="L833" s="159"/>
      <c r="M833" s="160"/>
      <c r="N833" s="161"/>
      <c r="O833" s="162"/>
      <c r="P833" s="163"/>
      <c r="Q833" s="142"/>
      <c r="R833" s="16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row>
    <row r="834" ht="14.25" customHeight="1">
      <c r="A834" s="114"/>
      <c r="B834" s="158"/>
      <c r="C834" s="114"/>
      <c r="D834" s="114"/>
      <c r="E834" s="114"/>
      <c r="F834" s="114"/>
      <c r="G834" s="114"/>
      <c r="H834" s="114"/>
      <c r="I834" s="114"/>
      <c r="J834" s="114"/>
      <c r="K834" s="114"/>
      <c r="L834" s="159"/>
      <c r="M834" s="160"/>
      <c r="N834" s="161"/>
      <c r="O834" s="162"/>
      <c r="P834" s="163"/>
      <c r="Q834" s="142"/>
      <c r="R834" s="16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row>
    <row r="835" ht="14.25" customHeight="1">
      <c r="A835" s="114"/>
      <c r="B835" s="158"/>
      <c r="C835" s="114"/>
      <c r="D835" s="114"/>
      <c r="E835" s="114"/>
      <c r="F835" s="114"/>
      <c r="G835" s="114"/>
      <c r="H835" s="114"/>
      <c r="I835" s="114"/>
      <c r="J835" s="114"/>
      <c r="K835" s="114"/>
      <c r="L835" s="159"/>
      <c r="M835" s="160"/>
      <c r="N835" s="161"/>
      <c r="O835" s="162"/>
      <c r="P835" s="163"/>
      <c r="Q835" s="142"/>
      <c r="R835" s="16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row>
    <row r="836" ht="14.25" customHeight="1">
      <c r="A836" s="114"/>
      <c r="B836" s="158"/>
      <c r="C836" s="114"/>
      <c r="D836" s="114"/>
      <c r="E836" s="114"/>
      <c r="F836" s="114"/>
      <c r="G836" s="114"/>
      <c r="H836" s="114"/>
      <c r="I836" s="114"/>
      <c r="J836" s="114"/>
      <c r="K836" s="114"/>
      <c r="L836" s="159"/>
      <c r="M836" s="160"/>
      <c r="N836" s="161"/>
      <c r="O836" s="162"/>
      <c r="P836" s="163"/>
      <c r="Q836" s="142"/>
      <c r="R836" s="16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row>
    <row r="837" ht="14.25" customHeight="1">
      <c r="A837" s="114"/>
      <c r="B837" s="158"/>
      <c r="C837" s="114"/>
      <c r="D837" s="114"/>
      <c r="E837" s="114"/>
      <c r="F837" s="114"/>
      <c r="G837" s="114"/>
      <c r="H837" s="114"/>
      <c r="I837" s="114"/>
      <c r="J837" s="114"/>
      <c r="K837" s="114"/>
      <c r="L837" s="159"/>
      <c r="M837" s="160"/>
      <c r="N837" s="161"/>
      <c r="O837" s="162"/>
      <c r="P837" s="163"/>
      <c r="Q837" s="142"/>
      <c r="R837" s="16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row>
    <row r="838" ht="14.25" customHeight="1">
      <c r="A838" s="114"/>
      <c r="B838" s="158"/>
      <c r="C838" s="114"/>
      <c r="D838" s="114"/>
      <c r="E838" s="114"/>
      <c r="F838" s="114"/>
      <c r="G838" s="114"/>
      <c r="H838" s="114"/>
      <c r="I838" s="114"/>
      <c r="J838" s="114"/>
      <c r="K838" s="114"/>
      <c r="L838" s="159"/>
      <c r="M838" s="160"/>
      <c r="N838" s="161"/>
      <c r="O838" s="162"/>
      <c r="P838" s="163"/>
      <c r="Q838" s="142"/>
      <c r="R838" s="16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row>
    <row r="839" ht="14.25" customHeight="1">
      <c r="A839" s="114"/>
      <c r="B839" s="158"/>
      <c r="C839" s="114"/>
      <c r="D839" s="114"/>
      <c r="E839" s="114"/>
      <c r="F839" s="114"/>
      <c r="G839" s="114"/>
      <c r="H839" s="114"/>
      <c r="I839" s="114"/>
      <c r="J839" s="114"/>
      <c r="K839" s="114"/>
      <c r="L839" s="159"/>
      <c r="M839" s="160"/>
      <c r="N839" s="161"/>
      <c r="O839" s="162"/>
      <c r="P839" s="163"/>
      <c r="Q839" s="142"/>
      <c r="R839" s="16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row>
    <row r="840" ht="14.25" customHeight="1">
      <c r="A840" s="114"/>
      <c r="B840" s="158"/>
      <c r="C840" s="114"/>
      <c r="D840" s="114"/>
      <c r="E840" s="114"/>
      <c r="F840" s="114"/>
      <c r="G840" s="114"/>
      <c r="H840" s="114"/>
      <c r="I840" s="114"/>
      <c r="J840" s="114"/>
      <c r="K840" s="114"/>
      <c r="L840" s="159"/>
      <c r="M840" s="160"/>
      <c r="N840" s="161"/>
      <c r="O840" s="162"/>
      <c r="P840" s="163"/>
      <c r="Q840" s="142"/>
      <c r="R840" s="16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row>
    <row r="841" ht="14.25" customHeight="1">
      <c r="A841" s="114"/>
      <c r="B841" s="158"/>
      <c r="C841" s="114"/>
      <c r="D841" s="114"/>
      <c r="E841" s="114"/>
      <c r="F841" s="114"/>
      <c r="G841" s="114"/>
      <c r="H841" s="114"/>
      <c r="I841" s="114"/>
      <c r="J841" s="114"/>
      <c r="K841" s="114"/>
      <c r="L841" s="159"/>
      <c r="M841" s="160"/>
      <c r="N841" s="161"/>
      <c r="O841" s="162"/>
      <c r="P841" s="163"/>
      <c r="Q841" s="142"/>
      <c r="R841" s="16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row>
    <row r="842" ht="14.25" customHeight="1">
      <c r="A842" s="114"/>
      <c r="B842" s="158"/>
      <c r="C842" s="114"/>
      <c r="D842" s="114"/>
      <c r="E842" s="114"/>
      <c r="F842" s="114"/>
      <c r="G842" s="114"/>
      <c r="H842" s="114"/>
      <c r="I842" s="114"/>
      <c r="J842" s="114"/>
      <c r="K842" s="114"/>
      <c r="L842" s="159"/>
      <c r="M842" s="160"/>
      <c r="N842" s="161"/>
      <c r="O842" s="162"/>
      <c r="P842" s="163"/>
      <c r="Q842" s="142"/>
      <c r="R842" s="16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row>
    <row r="843" ht="14.25" customHeight="1">
      <c r="A843" s="114"/>
      <c r="B843" s="158"/>
      <c r="C843" s="114"/>
      <c r="D843" s="114"/>
      <c r="E843" s="114"/>
      <c r="F843" s="114"/>
      <c r="G843" s="114"/>
      <c r="H843" s="114"/>
      <c r="I843" s="114"/>
      <c r="J843" s="114"/>
      <c r="K843" s="114"/>
      <c r="L843" s="159"/>
      <c r="M843" s="160"/>
      <c r="N843" s="161"/>
      <c r="O843" s="162"/>
      <c r="P843" s="163"/>
      <c r="Q843" s="142"/>
      <c r="R843" s="16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row>
    <row r="844" ht="14.25" customHeight="1">
      <c r="A844" s="114"/>
      <c r="B844" s="158"/>
      <c r="C844" s="114"/>
      <c r="D844" s="114"/>
      <c r="E844" s="114"/>
      <c r="F844" s="114"/>
      <c r="G844" s="114"/>
      <c r="H844" s="114"/>
      <c r="I844" s="114"/>
      <c r="J844" s="114"/>
      <c r="K844" s="114"/>
      <c r="L844" s="159"/>
      <c r="M844" s="160"/>
      <c r="N844" s="161"/>
      <c r="O844" s="162"/>
      <c r="P844" s="163"/>
      <c r="Q844" s="142"/>
      <c r="R844" s="16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row>
    <row r="845" ht="14.25" customHeight="1">
      <c r="A845" s="114"/>
      <c r="B845" s="158"/>
      <c r="C845" s="114"/>
      <c r="D845" s="114"/>
      <c r="E845" s="114"/>
      <c r="F845" s="114"/>
      <c r="G845" s="114"/>
      <c r="H845" s="114"/>
      <c r="I845" s="114"/>
      <c r="J845" s="114"/>
      <c r="K845" s="114"/>
      <c r="L845" s="159"/>
      <c r="M845" s="160"/>
      <c r="N845" s="161"/>
      <c r="O845" s="162"/>
      <c r="P845" s="163"/>
      <c r="Q845" s="142"/>
      <c r="R845" s="16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row>
    <row r="846" ht="14.25" customHeight="1">
      <c r="A846" s="114"/>
      <c r="B846" s="158"/>
      <c r="C846" s="114"/>
      <c r="D846" s="114"/>
      <c r="E846" s="114"/>
      <c r="F846" s="114"/>
      <c r="G846" s="114"/>
      <c r="H846" s="114"/>
      <c r="I846" s="114"/>
      <c r="J846" s="114"/>
      <c r="K846" s="114"/>
      <c r="L846" s="159"/>
      <c r="M846" s="160"/>
      <c r="N846" s="161"/>
      <c r="O846" s="162"/>
      <c r="P846" s="163"/>
      <c r="Q846" s="142"/>
      <c r="R846" s="16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row>
    <row r="847" ht="14.25" customHeight="1">
      <c r="A847" s="114"/>
      <c r="B847" s="158"/>
      <c r="C847" s="114"/>
      <c r="D847" s="114"/>
      <c r="E847" s="114"/>
      <c r="F847" s="114"/>
      <c r="G847" s="114"/>
      <c r="H847" s="114"/>
      <c r="I847" s="114"/>
      <c r="J847" s="114"/>
      <c r="K847" s="114"/>
      <c r="L847" s="159"/>
      <c r="M847" s="160"/>
      <c r="N847" s="161"/>
      <c r="O847" s="162"/>
      <c r="P847" s="163"/>
      <c r="Q847" s="142"/>
      <c r="R847" s="16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row>
    <row r="848" ht="14.25" customHeight="1">
      <c r="A848" s="114"/>
      <c r="B848" s="158"/>
      <c r="C848" s="114"/>
      <c r="D848" s="114"/>
      <c r="E848" s="114"/>
      <c r="F848" s="114"/>
      <c r="G848" s="114"/>
      <c r="H848" s="114"/>
      <c r="I848" s="114"/>
      <c r="J848" s="114"/>
      <c r="K848" s="114"/>
      <c r="L848" s="159"/>
      <c r="M848" s="160"/>
      <c r="N848" s="161"/>
      <c r="O848" s="162"/>
      <c r="P848" s="163"/>
      <c r="Q848" s="142"/>
      <c r="R848" s="16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row>
    <row r="849" ht="14.25" customHeight="1">
      <c r="A849" s="114"/>
      <c r="B849" s="158"/>
      <c r="C849" s="114"/>
      <c r="D849" s="114"/>
      <c r="E849" s="114"/>
      <c r="F849" s="114"/>
      <c r="G849" s="114"/>
      <c r="H849" s="114"/>
      <c r="I849" s="114"/>
      <c r="J849" s="114"/>
      <c r="K849" s="114"/>
      <c r="L849" s="159"/>
      <c r="M849" s="160"/>
      <c r="N849" s="161"/>
      <c r="O849" s="162"/>
      <c r="P849" s="163"/>
      <c r="Q849" s="142"/>
      <c r="R849" s="16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row>
    <row r="850" ht="14.25" customHeight="1">
      <c r="A850" s="114"/>
      <c r="B850" s="158"/>
      <c r="C850" s="114"/>
      <c r="D850" s="114"/>
      <c r="E850" s="114"/>
      <c r="F850" s="114"/>
      <c r="G850" s="114"/>
      <c r="H850" s="114"/>
      <c r="I850" s="114"/>
      <c r="J850" s="114"/>
      <c r="K850" s="114"/>
      <c r="L850" s="159"/>
      <c r="M850" s="160"/>
      <c r="N850" s="161"/>
      <c r="O850" s="162"/>
      <c r="P850" s="163"/>
      <c r="Q850" s="142"/>
      <c r="R850" s="16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row>
    <row r="851" ht="14.25" customHeight="1">
      <c r="A851" s="114"/>
      <c r="B851" s="158"/>
      <c r="C851" s="114"/>
      <c r="D851" s="114"/>
      <c r="E851" s="114"/>
      <c r="F851" s="114"/>
      <c r="G851" s="114"/>
      <c r="H851" s="114"/>
      <c r="I851" s="114"/>
      <c r="J851" s="114"/>
      <c r="K851" s="114"/>
      <c r="L851" s="159"/>
      <c r="M851" s="160"/>
      <c r="N851" s="161"/>
      <c r="O851" s="162"/>
      <c r="P851" s="163"/>
      <c r="Q851" s="142"/>
      <c r="R851" s="16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row>
    <row r="852" ht="14.25" customHeight="1">
      <c r="A852" s="114"/>
      <c r="B852" s="158"/>
      <c r="C852" s="114"/>
      <c r="D852" s="114"/>
      <c r="E852" s="114"/>
      <c r="F852" s="114"/>
      <c r="G852" s="114"/>
      <c r="H852" s="114"/>
      <c r="I852" s="114"/>
      <c r="J852" s="114"/>
      <c r="K852" s="114"/>
      <c r="L852" s="159"/>
      <c r="M852" s="160"/>
      <c r="N852" s="161"/>
      <c r="O852" s="162"/>
      <c r="P852" s="163"/>
      <c r="Q852" s="142"/>
      <c r="R852" s="16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row>
    <row r="853" ht="14.25" customHeight="1">
      <c r="A853" s="114"/>
      <c r="B853" s="158"/>
      <c r="C853" s="114"/>
      <c r="D853" s="114"/>
      <c r="E853" s="114"/>
      <c r="F853" s="114"/>
      <c r="G853" s="114"/>
      <c r="H853" s="114"/>
      <c r="I853" s="114"/>
      <c r="J853" s="114"/>
      <c r="K853" s="114"/>
      <c r="L853" s="159"/>
      <c r="M853" s="160"/>
      <c r="N853" s="161"/>
      <c r="O853" s="162"/>
      <c r="P853" s="163"/>
      <c r="Q853" s="142"/>
      <c r="R853" s="16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row>
    <row r="854" ht="14.25" customHeight="1">
      <c r="A854" s="114"/>
      <c r="B854" s="158"/>
      <c r="C854" s="114"/>
      <c r="D854" s="114"/>
      <c r="E854" s="114"/>
      <c r="F854" s="114"/>
      <c r="G854" s="114"/>
      <c r="H854" s="114"/>
      <c r="I854" s="114"/>
      <c r="J854" s="114"/>
      <c r="K854" s="114"/>
      <c r="L854" s="159"/>
      <c r="M854" s="160"/>
      <c r="N854" s="161"/>
      <c r="O854" s="162"/>
      <c r="P854" s="163"/>
      <c r="Q854" s="142"/>
      <c r="R854" s="16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row>
    <row r="855" ht="14.25" customHeight="1">
      <c r="A855" s="114"/>
      <c r="B855" s="158"/>
      <c r="C855" s="114"/>
      <c r="D855" s="114"/>
      <c r="E855" s="114"/>
      <c r="F855" s="114"/>
      <c r="G855" s="114"/>
      <c r="H855" s="114"/>
      <c r="I855" s="114"/>
      <c r="J855" s="114"/>
      <c r="K855" s="114"/>
      <c r="L855" s="159"/>
      <c r="M855" s="160"/>
      <c r="N855" s="161"/>
      <c r="O855" s="162"/>
      <c r="P855" s="163"/>
      <c r="Q855" s="142"/>
      <c r="R855" s="16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row>
    <row r="856" ht="14.25" customHeight="1">
      <c r="A856" s="114"/>
      <c r="B856" s="158"/>
      <c r="C856" s="114"/>
      <c r="D856" s="114"/>
      <c r="E856" s="114"/>
      <c r="F856" s="114"/>
      <c r="G856" s="114"/>
      <c r="H856" s="114"/>
      <c r="I856" s="114"/>
      <c r="J856" s="114"/>
      <c r="K856" s="114"/>
      <c r="L856" s="159"/>
      <c r="M856" s="160"/>
      <c r="N856" s="161"/>
      <c r="O856" s="162"/>
      <c r="P856" s="163"/>
      <c r="Q856" s="142"/>
      <c r="R856" s="16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row>
    <row r="857" ht="14.25" customHeight="1">
      <c r="A857" s="114"/>
      <c r="B857" s="158"/>
      <c r="C857" s="114"/>
      <c r="D857" s="114"/>
      <c r="E857" s="114"/>
      <c r="F857" s="114"/>
      <c r="G857" s="114"/>
      <c r="H857" s="114"/>
      <c r="I857" s="114"/>
      <c r="J857" s="114"/>
      <c r="K857" s="114"/>
      <c r="L857" s="159"/>
      <c r="M857" s="160"/>
      <c r="N857" s="161"/>
      <c r="O857" s="162"/>
      <c r="P857" s="163"/>
      <c r="Q857" s="142"/>
      <c r="R857" s="16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row>
    <row r="858" ht="14.25" customHeight="1">
      <c r="A858" s="114"/>
      <c r="B858" s="158"/>
      <c r="C858" s="114"/>
      <c r="D858" s="114"/>
      <c r="E858" s="114"/>
      <c r="F858" s="114"/>
      <c r="G858" s="114"/>
      <c r="H858" s="114"/>
      <c r="I858" s="114"/>
      <c r="J858" s="114"/>
      <c r="K858" s="114"/>
      <c r="L858" s="159"/>
      <c r="M858" s="160"/>
      <c r="N858" s="161"/>
      <c r="O858" s="162"/>
      <c r="P858" s="163"/>
      <c r="Q858" s="142"/>
      <c r="R858" s="16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row>
    <row r="859" ht="14.25" customHeight="1">
      <c r="A859" s="114"/>
      <c r="B859" s="158"/>
      <c r="C859" s="114"/>
      <c r="D859" s="114"/>
      <c r="E859" s="114"/>
      <c r="F859" s="114"/>
      <c r="G859" s="114"/>
      <c r="H859" s="114"/>
      <c r="I859" s="114"/>
      <c r="J859" s="114"/>
      <c r="K859" s="114"/>
      <c r="L859" s="159"/>
      <c r="M859" s="160"/>
      <c r="N859" s="161"/>
      <c r="O859" s="162"/>
      <c r="P859" s="163"/>
      <c r="Q859" s="142"/>
      <c r="R859" s="16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row>
    <row r="860" ht="14.25" customHeight="1">
      <c r="A860" s="114"/>
      <c r="B860" s="158"/>
      <c r="C860" s="114"/>
      <c r="D860" s="114"/>
      <c r="E860" s="114"/>
      <c r="F860" s="114"/>
      <c r="G860" s="114"/>
      <c r="H860" s="114"/>
      <c r="I860" s="114"/>
      <c r="J860" s="114"/>
      <c r="K860" s="114"/>
      <c r="L860" s="159"/>
      <c r="M860" s="160"/>
      <c r="N860" s="161"/>
      <c r="O860" s="162"/>
      <c r="P860" s="163"/>
      <c r="Q860" s="142"/>
      <c r="R860" s="16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row>
    <row r="861" ht="14.25" customHeight="1">
      <c r="A861" s="114"/>
      <c r="B861" s="158"/>
      <c r="C861" s="114"/>
      <c r="D861" s="114"/>
      <c r="E861" s="114"/>
      <c r="F861" s="114"/>
      <c r="G861" s="114"/>
      <c r="H861" s="114"/>
      <c r="I861" s="114"/>
      <c r="J861" s="114"/>
      <c r="K861" s="114"/>
      <c r="L861" s="159"/>
      <c r="M861" s="160"/>
      <c r="N861" s="161"/>
      <c r="O861" s="162"/>
      <c r="P861" s="163"/>
      <c r="Q861" s="142"/>
      <c r="R861" s="16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row>
    <row r="862" ht="14.25" customHeight="1">
      <c r="A862" s="114"/>
      <c r="B862" s="158"/>
      <c r="C862" s="114"/>
      <c r="D862" s="114"/>
      <c r="E862" s="114"/>
      <c r="F862" s="114"/>
      <c r="G862" s="114"/>
      <c r="H862" s="114"/>
      <c r="I862" s="114"/>
      <c r="J862" s="114"/>
      <c r="K862" s="114"/>
      <c r="L862" s="159"/>
      <c r="M862" s="160"/>
      <c r="N862" s="161"/>
      <c r="O862" s="162"/>
      <c r="P862" s="163"/>
      <c r="Q862" s="142"/>
      <c r="R862" s="16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row>
    <row r="863" ht="14.25" customHeight="1">
      <c r="A863" s="114"/>
      <c r="B863" s="158"/>
      <c r="C863" s="114"/>
      <c r="D863" s="114"/>
      <c r="E863" s="114"/>
      <c r="F863" s="114"/>
      <c r="G863" s="114"/>
      <c r="H863" s="114"/>
      <c r="I863" s="114"/>
      <c r="J863" s="114"/>
      <c r="K863" s="114"/>
      <c r="L863" s="159"/>
      <c r="M863" s="160"/>
      <c r="N863" s="161"/>
      <c r="O863" s="162"/>
      <c r="P863" s="163"/>
      <c r="Q863" s="142"/>
      <c r="R863" s="16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row>
    <row r="864" ht="14.25" customHeight="1">
      <c r="A864" s="114"/>
      <c r="B864" s="158"/>
      <c r="C864" s="114"/>
      <c r="D864" s="114"/>
      <c r="E864" s="114"/>
      <c r="F864" s="114"/>
      <c r="G864" s="114"/>
      <c r="H864" s="114"/>
      <c r="I864" s="114"/>
      <c r="J864" s="114"/>
      <c r="K864" s="114"/>
      <c r="L864" s="159"/>
      <c r="M864" s="160"/>
      <c r="N864" s="161"/>
      <c r="O864" s="162"/>
      <c r="P864" s="163"/>
      <c r="Q864" s="142"/>
      <c r="R864" s="16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row>
    <row r="865" ht="14.25" customHeight="1">
      <c r="A865" s="114"/>
      <c r="B865" s="158"/>
      <c r="C865" s="114"/>
      <c r="D865" s="114"/>
      <c r="E865" s="114"/>
      <c r="F865" s="114"/>
      <c r="G865" s="114"/>
      <c r="H865" s="114"/>
      <c r="I865" s="114"/>
      <c r="J865" s="114"/>
      <c r="K865" s="114"/>
      <c r="L865" s="159"/>
      <c r="M865" s="160"/>
      <c r="N865" s="161"/>
      <c r="O865" s="162"/>
      <c r="P865" s="163"/>
      <c r="Q865" s="142"/>
      <c r="R865" s="16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row>
    <row r="866" ht="14.25" customHeight="1">
      <c r="A866" s="114"/>
      <c r="B866" s="158"/>
      <c r="C866" s="114"/>
      <c r="D866" s="114"/>
      <c r="E866" s="114"/>
      <c r="F866" s="114"/>
      <c r="G866" s="114"/>
      <c r="H866" s="114"/>
      <c r="I866" s="114"/>
      <c r="J866" s="114"/>
      <c r="K866" s="114"/>
      <c r="L866" s="159"/>
      <c r="M866" s="160"/>
      <c r="N866" s="161"/>
      <c r="O866" s="162"/>
      <c r="P866" s="163"/>
      <c r="Q866" s="142"/>
      <c r="R866" s="16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row>
    <row r="867" ht="14.25" customHeight="1">
      <c r="A867" s="114"/>
      <c r="B867" s="158"/>
      <c r="C867" s="114"/>
      <c r="D867" s="114"/>
      <c r="E867" s="114"/>
      <c r="F867" s="114"/>
      <c r="G867" s="114"/>
      <c r="H867" s="114"/>
      <c r="I867" s="114"/>
      <c r="J867" s="114"/>
      <c r="K867" s="114"/>
      <c r="L867" s="159"/>
      <c r="M867" s="160"/>
      <c r="N867" s="161"/>
      <c r="O867" s="162"/>
      <c r="P867" s="163"/>
      <c r="Q867" s="142"/>
      <c r="R867" s="16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row>
    <row r="868" ht="14.25" customHeight="1">
      <c r="A868" s="114"/>
      <c r="B868" s="158"/>
      <c r="C868" s="114"/>
      <c r="D868" s="114"/>
      <c r="E868" s="114"/>
      <c r="F868" s="114"/>
      <c r="G868" s="114"/>
      <c r="H868" s="114"/>
      <c r="I868" s="114"/>
      <c r="J868" s="114"/>
      <c r="K868" s="114"/>
      <c r="L868" s="159"/>
      <c r="M868" s="160"/>
      <c r="N868" s="161"/>
      <c r="O868" s="162"/>
      <c r="P868" s="163"/>
      <c r="Q868" s="142"/>
      <c r="R868" s="16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row>
    <row r="869" ht="14.25" customHeight="1">
      <c r="A869" s="114"/>
      <c r="B869" s="158"/>
      <c r="C869" s="114"/>
      <c r="D869" s="114"/>
      <c r="E869" s="114"/>
      <c r="F869" s="114"/>
      <c r="G869" s="114"/>
      <c r="H869" s="114"/>
      <c r="I869" s="114"/>
      <c r="J869" s="114"/>
      <c r="K869" s="114"/>
      <c r="L869" s="159"/>
      <c r="M869" s="160"/>
      <c r="N869" s="161"/>
      <c r="O869" s="162"/>
      <c r="P869" s="163"/>
      <c r="Q869" s="142"/>
      <c r="R869" s="16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row>
    <row r="870" ht="14.25" customHeight="1">
      <c r="A870" s="114"/>
      <c r="B870" s="158"/>
      <c r="C870" s="114"/>
      <c r="D870" s="114"/>
      <c r="E870" s="114"/>
      <c r="F870" s="114"/>
      <c r="G870" s="114"/>
      <c r="H870" s="114"/>
      <c r="I870" s="114"/>
      <c r="J870" s="114"/>
      <c r="K870" s="114"/>
      <c r="L870" s="159"/>
      <c r="M870" s="160"/>
      <c r="N870" s="161"/>
      <c r="O870" s="162"/>
      <c r="P870" s="163"/>
      <c r="Q870" s="142"/>
      <c r="R870" s="16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row>
    <row r="871" ht="14.25" customHeight="1">
      <c r="A871" s="114"/>
      <c r="B871" s="158"/>
      <c r="C871" s="114"/>
      <c r="D871" s="114"/>
      <c r="E871" s="114"/>
      <c r="F871" s="114"/>
      <c r="G871" s="114"/>
      <c r="H871" s="114"/>
      <c r="I871" s="114"/>
      <c r="J871" s="114"/>
      <c r="K871" s="114"/>
      <c r="L871" s="159"/>
      <c r="M871" s="160"/>
      <c r="N871" s="161"/>
      <c r="O871" s="162"/>
      <c r="P871" s="163"/>
      <c r="Q871" s="142"/>
      <c r="R871" s="16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row>
    <row r="872" ht="14.25" customHeight="1">
      <c r="A872" s="114"/>
      <c r="B872" s="158"/>
      <c r="C872" s="114"/>
      <c r="D872" s="114"/>
      <c r="E872" s="114"/>
      <c r="F872" s="114"/>
      <c r="G872" s="114"/>
      <c r="H872" s="114"/>
      <c r="I872" s="114"/>
      <c r="J872" s="114"/>
      <c r="K872" s="114"/>
      <c r="L872" s="159"/>
      <c r="M872" s="160"/>
      <c r="N872" s="161"/>
      <c r="O872" s="162"/>
      <c r="P872" s="163"/>
      <c r="Q872" s="142"/>
      <c r="R872" s="16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row>
    <row r="873" ht="14.25" customHeight="1">
      <c r="A873" s="114"/>
      <c r="B873" s="158"/>
      <c r="C873" s="114"/>
      <c r="D873" s="114"/>
      <c r="E873" s="114"/>
      <c r="F873" s="114"/>
      <c r="G873" s="114"/>
      <c r="H873" s="114"/>
      <c r="I873" s="114"/>
      <c r="J873" s="114"/>
      <c r="K873" s="114"/>
      <c r="L873" s="159"/>
      <c r="M873" s="160"/>
      <c r="N873" s="161"/>
      <c r="O873" s="162"/>
      <c r="P873" s="163"/>
      <c r="Q873" s="142"/>
      <c r="R873" s="16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row>
    <row r="874" ht="14.25" customHeight="1">
      <c r="A874" s="114"/>
      <c r="B874" s="158"/>
      <c r="C874" s="114"/>
      <c r="D874" s="114"/>
      <c r="E874" s="114"/>
      <c r="F874" s="114"/>
      <c r="G874" s="114"/>
      <c r="H874" s="114"/>
      <c r="I874" s="114"/>
      <c r="J874" s="114"/>
      <c r="K874" s="114"/>
      <c r="L874" s="159"/>
      <c r="M874" s="160"/>
      <c r="N874" s="161"/>
      <c r="O874" s="162"/>
      <c r="P874" s="163"/>
      <c r="Q874" s="142"/>
      <c r="R874" s="16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row>
    <row r="875" ht="14.25" customHeight="1">
      <c r="A875" s="114"/>
      <c r="B875" s="158"/>
      <c r="C875" s="114"/>
      <c r="D875" s="114"/>
      <c r="E875" s="114"/>
      <c r="F875" s="114"/>
      <c r="G875" s="114"/>
      <c r="H875" s="114"/>
      <c r="I875" s="114"/>
      <c r="J875" s="114"/>
      <c r="K875" s="114"/>
      <c r="L875" s="159"/>
      <c r="M875" s="160"/>
      <c r="N875" s="161"/>
      <c r="O875" s="162"/>
      <c r="P875" s="163"/>
      <c r="Q875" s="142"/>
      <c r="R875" s="16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row>
    <row r="876" ht="14.25" customHeight="1">
      <c r="A876" s="114"/>
      <c r="B876" s="158"/>
      <c r="C876" s="114"/>
      <c r="D876" s="114"/>
      <c r="E876" s="114"/>
      <c r="F876" s="114"/>
      <c r="G876" s="114"/>
      <c r="H876" s="114"/>
      <c r="I876" s="114"/>
      <c r="J876" s="114"/>
      <c r="K876" s="114"/>
      <c r="L876" s="159"/>
      <c r="M876" s="160"/>
      <c r="N876" s="161"/>
      <c r="O876" s="162"/>
      <c r="P876" s="163"/>
      <c r="Q876" s="142"/>
      <c r="R876" s="16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row>
    <row r="877" ht="14.25" customHeight="1">
      <c r="A877" s="114"/>
      <c r="B877" s="158"/>
      <c r="C877" s="114"/>
      <c r="D877" s="114"/>
      <c r="E877" s="114"/>
      <c r="F877" s="114"/>
      <c r="G877" s="114"/>
      <c r="H877" s="114"/>
      <c r="I877" s="114"/>
      <c r="J877" s="114"/>
      <c r="K877" s="114"/>
      <c r="L877" s="159"/>
      <c r="M877" s="160"/>
      <c r="N877" s="161"/>
      <c r="O877" s="162"/>
      <c r="P877" s="163"/>
      <c r="Q877" s="142"/>
      <c r="R877" s="16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row>
    <row r="878" ht="14.25" customHeight="1">
      <c r="A878" s="114"/>
      <c r="B878" s="158"/>
      <c r="C878" s="114"/>
      <c r="D878" s="114"/>
      <c r="E878" s="114"/>
      <c r="F878" s="114"/>
      <c r="G878" s="114"/>
      <c r="H878" s="114"/>
      <c r="I878" s="114"/>
      <c r="J878" s="114"/>
      <c r="K878" s="114"/>
      <c r="L878" s="159"/>
      <c r="M878" s="160"/>
      <c r="N878" s="161"/>
      <c r="O878" s="162"/>
      <c r="P878" s="163"/>
      <c r="Q878" s="142"/>
      <c r="R878" s="16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row>
    <row r="879" ht="14.25" customHeight="1">
      <c r="A879" s="114"/>
      <c r="B879" s="158"/>
      <c r="C879" s="114"/>
      <c r="D879" s="114"/>
      <c r="E879" s="114"/>
      <c r="F879" s="114"/>
      <c r="G879" s="114"/>
      <c r="H879" s="114"/>
      <c r="I879" s="114"/>
      <c r="J879" s="114"/>
      <c r="K879" s="114"/>
      <c r="L879" s="159"/>
      <c r="M879" s="160"/>
      <c r="N879" s="161"/>
      <c r="O879" s="162"/>
      <c r="P879" s="163"/>
      <c r="Q879" s="142"/>
      <c r="R879" s="16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row>
    <row r="880" ht="14.25" customHeight="1">
      <c r="A880" s="114"/>
      <c r="B880" s="158"/>
      <c r="C880" s="114"/>
      <c r="D880" s="114"/>
      <c r="E880" s="114"/>
      <c r="F880" s="114"/>
      <c r="G880" s="114"/>
      <c r="H880" s="114"/>
      <c r="I880" s="114"/>
      <c r="J880" s="114"/>
      <c r="K880" s="114"/>
      <c r="L880" s="159"/>
      <c r="M880" s="160"/>
      <c r="N880" s="161"/>
      <c r="O880" s="162"/>
      <c r="P880" s="163"/>
      <c r="Q880" s="142"/>
      <c r="R880" s="16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row>
    <row r="881" ht="14.25" customHeight="1">
      <c r="A881" s="114"/>
      <c r="B881" s="158"/>
      <c r="C881" s="114"/>
      <c r="D881" s="114"/>
      <c r="E881" s="114"/>
      <c r="F881" s="114"/>
      <c r="G881" s="114"/>
      <c r="H881" s="114"/>
      <c r="I881" s="114"/>
      <c r="J881" s="114"/>
      <c r="K881" s="114"/>
      <c r="L881" s="159"/>
      <c r="M881" s="160"/>
      <c r="N881" s="161"/>
      <c r="O881" s="162"/>
      <c r="P881" s="163"/>
      <c r="Q881" s="142"/>
      <c r="R881" s="16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row>
    <row r="882" ht="14.25" customHeight="1">
      <c r="A882" s="114"/>
      <c r="B882" s="158"/>
      <c r="C882" s="114"/>
      <c r="D882" s="114"/>
      <c r="E882" s="114"/>
      <c r="F882" s="114"/>
      <c r="G882" s="114"/>
      <c r="H882" s="114"/>
      <c r="I882" s="114"/>
      <c r="J882" s="114"/>
      <c r="K882" s="114"/>
      <c r="L882" s="159"/>
      <c r="M882" s="160"/>
      <c r="N882" s="161"/>
      <c r="O882" s="162"/>
      <c r="P882" s="163"/>
      <c r="Q882" s="142"/>
      <c r="R882" s="16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row>
    <row r="883" ht="14.25" customHeight="1">
      <c r="A883" s="114"/>
      <c r="B883" s="158"/>
      <c r="C883" s="114"/>
      <c r="D883" s="114"/>
      <c r="E883" s="114"/>
      <c r="F883" s="114"/>
      <c r="G883" s="114"/>
      <c r="H883" s="114"/>
      <c r="I883" s="114"/>
      <c r="J883" s="114"/>
      <c r="K883" s="114"/>
      <c r="L883" s="159"/>
      <c r="M883" s="160"/>
      <c r="N883" s="161"/>
      <c r="O883" s="162"/>
      <c r="P883" s="163"/>
      <c r="Q883" s="142"/>
      <c r="R883" s="16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row>
    <row r="884" ht="14.25" customHeight="1">
      <c r="A884" s="114"/>
      <c r="B884" s="158"/>
      <c r="C884" s="114"/>
      <c r="D884" s="114"/>
      <c r="E884" s="114"/>
      <c r="F884" s="114"/>
      <c r="G884" s="114"/>
      <c r="H884" s="114"/>
      <c r="I884" s="114"/>
      <c r="J884" s="114"/>
      <c r="K884" s="114"/>
      <c r="L884" s="159"/>
      <c r="M884" s="160"/>
      <c r="N884" s="161"/>
      <c r="O884" s="162"/>
      <c r="P884" s="163"/>
      <c r="Q884" s="142"/>
      <c r="R884" s="16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row>
    <row r="885" ht="14.25" customHeight="1">
      <c r="A885" s="114"/>
      <c r="B885" s="158"/>
      <c r="C885" s="114"/>
      <c r="D885" s="114"/>
      <c r="E885" s="114"/>
      <c r="F885" s="114"/>
      <c r="G885" s="114"/>
      <c r="H885" s="114"/>
      <c r="I885" s="114"/>
      <c r="J885" s="114"/>
      <c r="K885" s="114"/>
      <c r="L885" s="159"/>
      <c r="M885" s="160"/>
      <c r="N885" s="161"/>
      <c r="O885" s="162"/>
      <c r="P885" s="163"/>
      <c r="Q885" s="142"/>
      <c r="R885" s="16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row>
    <row r="886" ht="14.25" customHeight="1">
      <c r="A886" s="114"/>
      <c r="B886" s="158"/>
      <c r="C886" s="114"/>
      <c r="D886" s="114"/>
      <c r="E886" s="114"/>
      <c r="F886" s="114"/>
      <c r="G886" s="114"/>
      <c r="H886" s="114"/>
      <c r="I886" s="114"/>
      <c r="J886" s="114"/>
      <c r="K886" s="114"/>
      <c r="L886" s="159"/>
      <c r="M886" s="160"/>
      <c r="N886" s="161"/>
      <c r="O886" s="162"/>
      <c r="P886" s="163"/>
      <c r="Q886" s="142"/>
      <c r="R886" s="16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row>
    <row r="887" ht="14.25" customHeight="1">
      <c r="A887" s="114"/>
      <c r="B887" s="158"/>
      <c r="C887" s="114"/>
      <c r="D887" s="114"/>
      <c r="E887" s="114"/>
      <c r="F887" s="114"/>
      <c r="G887" s="114"/>
      <c r="H887" s="114"/>
      <c r="I887" s="114"/>
      <c r="J887" s="114"/>
      <c r="K887" s="114"/>
      <c r="L887" s="159"/>
      <c r="M887" s="160"/>
      <c r="N887" s="161"/>
      <c r="O887" s="162"/>
      <c r="P887" s="163"/>
      <c r="Q887" s="142"/>
      <c r="R887" s="16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row>
    <row r="888" ht="14.25" customHeight="1">
      <c r="A888" s="114"/>
      <c r="B888" s="158"/>
      <c r="C888" s="114"/>
      <c r="D888" s="114"/>
      <c r="E888" s="114"/>
      <c r="F888" s="114"/>
      <c r="G888" s="114"/>
      <c r="H888" s="114"/>
      <c r="I888" s="114"/>
      <c r="J888" s="114"/>
      <c r="K888" s="114"/>
      <c r="L888" s="159"/>
      <c r="M888" s="160"/>
      <c r="N888" s="161"/>
      <c r="O888" s="162"/>
      <c r="P888" s="163"/>
      <c r="Q888" s="142"/>
      <c r="R888" s="16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row>
    <row r="889" ht="14.25" customHeight="1">
      <c r="A889" s="114"/>
      <c r="B889" s="158"/>
      <c r="C889" s="114"/>
      <c r="D889" s="114"/>
      <c r="E889" s="114"/>
      <c r="F889" s="114"/>
      <c r="G889" s="114"/>
      <c r="H889" s="114"/>
      <c r="I889" s="114"/>
      <c r="J889" s="114"/>
      <c r="K889" s="114"/>
      <c r="L889" s="159"/>
      <c r="M889" s="160"/>
      <c r="N889" s="161"/>
      <c r="O889" s="162"/>
      <c r="P889" s="163"/>
      <c r="Q889" s="142"/>
      <c r="R889" s="16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row>
    <row r="890" ht="14.25" customHeight="1">
      <c r="A890" s="114"/>
      <c r="B890" s="158"/>
      <c r="C890" s="114"/>
      <c r="D890" s="114"/>
      <c r="E890" s="114"/>
      <c r="F890" s="114"/>
      <c r="G890" s="114"/>
      <c r="H890" s="114"/>
      <c r="I890" s="114"/>
      <c r="J890" s="114"/>
      <c r="K890" s="114"/>
      <c r="L890" s="159"/>
      <c r="M890" s="160"/>
      <c r="N890" s="161"/>
      <c r="O890" s="162"/>
      <c r="P890" s="163"/>
      <c r="Q890" s="142"/>
      <c r="R890" s="16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row>
    <row r="891" ht="14.25" customHeight="1">
      <c r="A891" s="114"/>
      <c r="B891" s="158"/>
      <c r="C891" s="114"/>
      <c r="D891" s="114"/>
      <c r="E891" s="114"/>
      <c r="F891" s="114"/>
      <c r="G891" s="114"/>
      <c r="H891" s="114"/>
      <c r="I891" s="114"/>
      <c r="J891" s="114"/>
      <c r="K891" s="114"/>
      <c r="L891" s="159"/>
      <c r="M891" s="160"/>
      <c r="N891" s="161"/>
      <c r="O891" s="162"/>
      <c r="P891" s="163"/>
      <c r="Q891" s="142"/>
      <c r="R891" s="16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row>
    <row r="892" ht="14.25" customHeight="1">
      <c r="A892" s="114"/>
      <c r="B892" s="158"/>
      <c r="C892" s="114"/>
      <c r="D892" s="114"/>
      <c r="E892" s="114"/>
      <c r="F892" s="114"/>
      <c r="G892" s="114"/>
      <c r="H892" s="114"/>
      <c r="I892" s="114"/>
      <c r="J892" s="114"/>
      <c r="K892" s="114"/>
      <c r="L892" s="159"/>
      <c r="M892" s="160"/>
      <c r="N892" s="161"/>
      <c r="O892" s="162"/>
      <c r="P892" s="163"/>
      <c r="Q892" s="142"/>
      <c r="R892" s="16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row>
    <row r="893" ht="14.25" customHeight="1">
      <c r="A893" s="114"/>
      <c r="B893" s="158"/>
      <c r="C893" s="114"/>
      <c r="D893" s="114"/>
      <c r="E893" s="114"/>
      <c r="F893" s="114"/>
      <c r="G893" s="114"/>
      <c r="H893" s="114"/>
      <c r="I893" s="114"/>
      <c r="J893" s="114"/>
      <c r="K893" s="114"/>
      <c r="L893" s="159"/>
      <c r="M893" s="160"/>
      <c r="N893" s="161"/>
      <c r="O893" s="162"/>
      <c r="P893" s="163"/>
      <c r="Q893" s="142"/>
      <c r="R893" s="16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row>
    <row r="894" ht="14.25" customHeight="1">
      <c r="A894" s="114"/>
      <c r="B894" s="158"/>
      <c r="C894" s="114"/>
      <c r="D894" s="114"/>
      <c r="E894" s="114"/>
      <c r="F894" s="114"/>
      <c r="G894" s="114"/>
      <c r="H894" s="114"/>
      <c r="I894" s="114"/>
      <c r="J894" s="114"/>
      <c r="K894" s="114"/>
      <c r="L894" s="159"/>
      <c r="M894" s="160"/>
      <c r="N894" s="161"/>
      <c r="O894" s="162"/>
      <c r="P894" s="163"/>
      <c r="Q894" s="142"/>
      <c r="R894" s="16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row>
    <row r="895" ht="14.25" customHeight="1">
      <c r="A895" s="114"/>
      <c r="B895" s="158"/>
      <c r="C895" s="114"/>
      <c r="D895" s="114"/>
      <c r="E895" s="114"/>
      <c r="F895" s="114"/>
      <c r="G895" s="114"/>
      <c r="H895" s="114"/>
      <c r="I895" s="114"/>
      <c r="J895" s="114"/>
      <c r="K895" s="114"/>
      <c r="L895" s="159"/>
      <c r="M895" s="160"/>
      <c r="N895" s="161"/>
      <c r="O895" s="162"/>
      <c r="P895" s="163"/>
      <c r="Q895" s="142"/>
      <c r="R895" s="16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row>
    <row r="896" ht="14.25" customHeight="1">
      <c r="A896" s="114"/>
      <c r="B896" s="158"/>
      <c r="C896" s="114"/>
      <c r="D896" s="114"/>
      <c r="E896" s="114"/>
      <c r="F896" s="114"/>
      <c r="G896" s="114"/>
      <c r="H896" s="114"/>
      <c r="I896" s="114"/>
      <c r="J896" s="114"/>
      <c r="K896" s="114"/>
      <c r="L896" s="159"/>
      <c r="M896" s="160"/>
      <c r="N896" s="161"/>
      <c r="O896" s="162"/>
      <c r="P896" s="163"/>
      <c r="Q896" s="142"/>
      <c r="R896" s="16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row>
    <row r="897" ht="14.25" customHeight="1">
      <c r="A897" s="114"/>
      <c r="B897" s="158"/>
      <c r="C897" s="114"/>
      <c r="D897" s="114"/>
      <c r="E897" s="114"/>
      <c r="F897" s="114"/>
      <c r="G897" s="114"/>
      <c r="H897" s="114"/>
      <c r="I897" s="114"/>
      <c r="J897" s="114"/>
      <c r="K897" s="114"/>
      <c r="L897" s="159"/>
      <c r="M897" s="160"/>
      <c r="N897" s="161"/>
      <c r="O897" s="162"/>
      <c r="P897" s="163"/>
      <c r="Q897" s="142"/>
      <c r="R897" s="16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row>
    <row r="898" ht="14.25" customHeight="1">
      <c r="A898" s="114"/>
      <c r="B898" s="158"/>
      <c r="C898" s="114"/>
      <c r="D898" s="114"/>
      <c r="E898" s="114"/>
      <c r="F898" s="114"/>
      <c r="G898" s="114"/>
      <c r="H898" s="114"/>
      <c r="I898" s="114"/>
      <c r="J898" s="114"/>
      <c r="K898" s="114"/>
      <c r="L898" s="159"/>
      <c r="M898" s="160"/>
      <c r="N898" s="161"/>
      <c r="O898" s="162"/>
      <c r="P898" s="163"/>
      <c r="Q898" s="142"/>
      <c r="R898" s="16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row>
    <row r="899" ht="14.25" customHeight="1">
      <c r="A899" s="114"/>
      <c r="B899" s="158"/>
      <c r="C899" s="114"/>
      <c r="D899" s="114"/>
      <c r="E899" s="114"/>
      <c r="F899" s="114"/>
      <c r="G899" s="114"/>
      <c r="H899" s="114"/>
      <c r="I899" s="114"/>
      <c r="J899" s="114"/>
      <c r="K899" s="114"/>
      <c r="L899" s="159"/>
      <c r="M899" s="160"/>
      <c r="N899" s="161"/>
      <c r="O899" s="162"/>
      <c r="P899" s="163"/>
      <c r="Q899" s="142"/>
      <c r="R899" s="16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row>
    <row r="900" ht="14.25" customHeight="1">
      <c r="A900" s="114"/>
      <c r="B900" s="158"/>
      <c r="C900" s="114"/>
      <c r="D900" s="114"/>
      <c r="E900" s="114"/>
      <c r="F900" s="114"/>
      <c r="G900" s="114"/>
      <c r="H900" s="114"/>
      <c r="I900" s="114"/>
      <c r="J900" s="114"/>
      <c r="K900" s="114"/>
      <c r="L900" s="159"/>
      <c r="M900" s="160"/>
      <c r="N900" s="161"/>
      <c r="O900" s="162"/>
      <c r="P900" s="163"/>
      <c r="Q900" s="142"/>
      <c r="R900" s="16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row>
    <row r="901" ht="14.25" customHeight="1">
      <c r="A901" s="114"/>
      <c r="B901" s="158"/>
      <c r="C901" s="114"/>
      <c r="D901" s="114"/>
      <c r="E901" s="114"/>
      <c r="F901" s="114"/>
      <c r="G901" s="114"/>
      <c r="H901" s="114"/>
      <c r="I901" s="114"/>
      <c r="J901" s="114"/>
      <c r="K901" s="114"/>
      <c r="L901" s="159"/>
      <c r="M901" s="160"/>
      <c r="N901" s="161"/>
      <c r="O901" s="162"/>
      <c r="P901" s="163"/>
      <c r="Q901" s="142"/>
      <c r="R901" s="16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row>
    <row r="902" ht="14.25" customHeight="1">
      <c r="A902" s="114"/>
      <c r="B902" s="158"/>
      <c r="C902" s="114"/>
      <c r="D902" s="114"/>
      <c r="E902" s="114"/>
      <c r="F902" s="114"/>
      <c r="G902" s="114"/>
      <c r="H902" s="114"/>
      <c r="I902" s="114"/>
      <c r="J902" s="114"/>
      <c r="K902" s="114"/>
      <c r="L902" s="159"/>
      <c r="M902" s="160"/>
      <c r="N902" s="161"/>
      <c r="O902" s="162"/>
      <c r="P902" s="163"/>
      <c r="Q902" s="142"/>
      <c r="R902" s="16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row>
    <row r="903" ht="14.25" customHeight="1">
      <c r="A903" s="114"/>
      <c r="B903" s="158"/>
      <c r="C903" s="114"/>
      <c r="D903" s="114"/>
      <c r="E903" s="114"/>
      <c r="F903" s="114"/>
      <c r="G903" s="114"/>
      <c r="H903" s="114"/>
      <c r="I903" s="114"/>
      <c r="J903" s="114"/>
      <c r="K903" s="114"/>
      <c r="L903" s="159"/>
      <c r="M903" s="160"/>
      <c r="N903" s="161"/>
      <c r="O903" s="162"/>
      <c r="P903" s="163"/>
      <c r="Q903" s="142"/>
      <c r="R903" s="16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row>
    <row r="904" ht="14.25" customHeight="1">
      <c r="A904" s="114"/>
      <c r="B904" s="158"/>
      <c r="C904" s="114"/>
      <c r="D904" s="114"/>
      <c r="E904" s="114"/>
      <c r="F904" s="114"/>
      <c r="G904" s="114"/>
      <c r="H904" s="114"/>
      <c r="I904" s="114"/>
      <c r="J904" s="114"/>
      <c r="K904" s="114"/>
      <c r="L904" s="159"/>
      <c r="M904" s="160"/>
      <c r="N904" s="161"/>
      <c r="O904" s="162"/>
      <c r="P904" s="163"/>
      <c r="Q904" s="142"/>
      <c r="R904" s="16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row>
    <row r="905" ht="14.25" customHeight="1">
      <c r="A905" s="114"/>
      <c r="B905" s="158"/>
      <c r="C905" s="114"/>
      <c r="D905" s="114"/>
      <c r="E905" s="114"/>
      <c r="F905" s="114"/>
      <c r="G905" s="114"/>
      <c r="H905" s="114"/>
      <c r="I905" s="114"/>
      <c r="J905" s="114"/>
      <c r="K905" s="114"/>
      <c r="L905" s="159"/>
      <c r="M905" s="160"/>
      <c r="N905" s="161"/>
      <c r="O905" s="162"/>
      <c r="P905" s="163"/>
      <c r="Q905" s="142"/>
      <c r="R905" s="16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row>
    <row r="906" ht="14.25" customHeight="1">
      <c r="A906" s="114"/>
      <c r="B906" s="158"/>
      <c r="C906" s="114"/>
      <c r="D906" s="114"/>
      <c r="E906" s="114"/>
      <c r="F906" s="114"/>
      <c r="G906" s="114"/>
      <c r="H906" s="114"/>
      <c r="I906" s="114"/>
      <c r="J906" s="114"/>
      <c r="K906" s="114"/>
      <c r="L906" s="159"/>
      <c r="M906" s="160"/>
      <c r="N906" s="161"/>
      <c r="O906" s="162"/>
      <c r="P906" s="163"/>
      <c r="Q906" s="142"/>
      <c r="R906" s="16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row>
    <row r="907" ht="14.25" customHeight="1">
      <c r="A907" s="114"/>
      <c r="B907" s="158"/>
      <c r="C907" s="114"/>
      <c r="D907" s="114"/>
      <c r="E907" s="114"/>
      <c r="F907" s="114"/>
      <c r="G907" s="114"/>
      <c r="H907" s="114"/>
      <c r="I907" s="114"/>
      <c r="J907" s="114"/>
      <c r="K907" s="114"/>
      <c r="L907" s="159"/>
      <c r="M907" s="160"/>
      <c r="N907" s="161"/>
      <c r="O907" s="162"/>
      <c r="P907" s="163"/>
      <c r="Q907" s="142"/>
      <c r="R907" s="16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row>
    <row r="908" ht="14.25" customHeight="1">
      <c r="A908" s="114"/>
      <c r="B908" s="158"/>
      <c r="C908" s="114"/>
      <c r="D908" s="114"/>
      <c r="E908" s="114"/>
      <c r="F908" s="114"/>
      <c r="G908" s="114"/>
      <c r="H908" s="114"/>
      <c r="I908" s="114"/>
      <c r="J908" s="114"/>
      <c r="K908" s="114"/>
      <c r="L908" s="159"/>
      <c r="M908" s="160"/>
      <c r="N908" s="161"/>
      <c r="O908" s="162"/>
      <c r="P908" s="163"/>
      <c r="Q908" s="142"/>
      <c r="R908" s="16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row>
    <row r="909" ht="14.25" customHeight="1">
      <c r="A909" s="114"/>
      <c r="B909" s="158"/>
      <c r="C909" s="114"/>
      <c r="D909" s="114"/>
      <c r="E909" s="114"/>
      <c r="F909" s="114"/>
      <c r="G909" s="114"/>
      <c r="H909" s="114"/>
      <c r="I909" s="114"/>
      <c r="J909" s="114"/>
      <c r="K909" s="114"/>
      <c r="L909" s="159"/>
      <c r="M909" s="160"/>
      <c r="N909" s="161"/>
      <c r="O909" s="162"/>
      <c r="P909" s="163"/>
      <c r="Q909" s="142"/>
      <c r="R909" s="16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row>
    <row r="910" ht="14.25" customHeight="1">
      <c r="A910" s="114"/>
      <c r="B910" s="158"/>
      <c r="C910" s="114"/>
      <c r="D910" s="114"/>
      <c r="E910" s="114"/>
      <c r="F910" s="114"/>
      <c r="G910" s="114"/>
      <c r="H910" s="114"/>
      <c r="I910" s="114"/>
      <c r="J910" s="114"/>
      <c r="K910" s="114"/>
      <c r="L910" s="159"/>
      <c r="M910" s="160"/>
      <c r="N910" s="161"/>
      <c r="O910" s="162"/>
      <c r="P910" s="163"/>
      <c r="Q910" s="142"/>
      <c r="R910" s="16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row>
    <row r="911" ht="14.25" customHeight="1">
      <c r="A911" s="114"/>
      <c r="B911" s="158"/>
      <c r="C911" s="114"/>
      <c r="D911" s="114"/>
      <c r="E911" s="114"/>
      <c r="F911" s="114"/>
      <c r="G911" s="114"/>
      <c r="H911" s="114"/>
      <c r="I911" s="114"/>
      <c r="J911" s="114"/>
      <c r="K911" s="114"/>
      <c r="L911" s="159"/>
      <c r="M911" s="160"/>
      <c r="N911" s="161"/>
      <c r="O911" s="162"/>
      <c r="P911" s="163"/>
      <c r="Q911" s="142"/>
      <c r="R911" s="16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row>
    <row r="912" ht="14.25" customHeight="1">
      <c r="A912" s="114"/>
      <c r="B912" s="158"/>
      <c r="C912" s="114"/>
      <c r="D912" s="114"/>
      <c r="E912" s="114"/>
      <c r="F912" s="114"/>
      <c r="G912" s="114"/>
      <c r="H912" s="114"/>
      <c r="I912" s="114"/>
      <c r="J912" s="114"/>
      <c r="K912" s="114"/>
      <c r="L912" s="159"/>
      <c r="M912" s="160"/>
      <c r="N912" s="161"/>
      <c r="O912" s="162"/>
      <c r="P912" s="163"/>
      <c r="Q912" s="142"/>
      <c r="R912" s="16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row>
    <row r="913" ht="14.25" customHeight="1">
      <c r="A913" s="114"/>
      <c r="B913" s="158"/>
      <c r="C913" s="114"/>
      <c r="D913" s="114"/>
      <c r="E913" s="114"/>
      <c r="F913" s="114"/>
      <c r="G913" s="114"/>
      <c r="H913" s="114"/>
      <c r="I913" s="114"/>
      <c r="J913" s="114"/>
      <c r="K913" s="114"/>
      <c r="L913" s="159"/>
      <c r="M913" s="160"/>
      <c r="N913" s="161"/>
      <c r="O913" s="162"/>
      <c r="P913" s="163"/>
      <c r="Q913" s="142"/>
      <c r="R913" s="16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row>
    <row r="914" ht="14.25" customHeight="1">
      <c r="A914" s="114"/>
      <c r="B914" s="158"/>
      <c r="C914" s="114"/>
      <c r="D914" s="114"/>
      <c r="E914" s="114"/>
      <c r="F914" s="114"/>
      <c r="G914" s="114"/>
      <c r="H914" s="114"/>
      <c r="I914" s="114"/>
      <c r="J914" s="114"/>
      <c r="K914" s="114"/>
      <c r="L914" s="159"/>
      <c r="M914" s="160"/>
      <c r="N914" s="161"/>
      <c r="O914" s="162"/>
      <c r="P914" s="163"/>
      <c r="Q914" s="142"/>
      <c r="R914" s="16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row>
    <row r="915" ht="14.25" customHeight="1">
      <c r="A915" s="114"/>
      <c r="B915" s="158"/>
      <c r="C915" s="114"/>
      <c r="D915" s="114"/>
      <c r="E915" s="114"/>
      <c r="F915" s="114"/>
      <c r="G915" s="114"/>
      <c r="H915" s="114"/>
      <c r="I915" s="114"/>
      <c r="J915" s="114"/>
      <c r="K915" s="114"/>
      <c r="L915" s="159"/>
      <c r="M915" s="160"/>
      <c r="N915" s="161"/>
      <c r="O915" s="162"/>
      <c r="P915" s="163"/>
      <c r="Q915" s="142"/>
      <c r="R915" s="16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row>
    <row r="916" ht="14.25" customHeight="1">
      <c r="A916" s="114"/>
      <c r="B916" s="158"/>
      <c r="C916" s="114"/>
      <c r="D916" s="114"/>
      <c r="E916" s="114"/>
      <c r="F916" s="114"/>
      <c r="G916" s="114"/>
      <c r="H916" s="114"/>
      <c r="I916" s="114"/>
      <c r="J916" s="114"/>
      <c r="K916" s="114"/>
      <c r="L916" s="159"/>
      <c r="M916" s="160"/>
      <c r="N916" s="161"/>
      <c r="O916" s="162"/>
      <c r="P916" s="163"/>
      <c r="Q916" s="142"/>
      <c r="R916" s="16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row>
    <row r="917" ht="14.25" customHeight="1">
      <c r="A917" s="114"/>
      <c r="B917" s="158"/>
      <c r="C917" s="114"/>
      <c r="D917" s="114"/>
      <c r="E917" s="114"/>
      <c r="F917" s="114"/>
      <c r="G917" s="114"/>
      <c r="H917" s="114"/>
      <c r="I917" s="114"/>
      <c r="J917" s="114"/>
      <c r="K917" s="114"/>
      <c r="L917" s="159"/>
      <c r="M917" s="160"/>
      <c r="N917" s="161"/>
      <c r="O917" s="162"/>
      <c r="P917" s="163"/>
      <c r="Q917" s="142"/>
      <c r="R917" s="16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row>
    <row r="918" ht="14.25" customHeight="1">
      <c r="A918" s="114"/>
      <c r="B918" s="158"/>
      <c r="C918" s="114"/>
      <c r="D918" s="114"/>
      <c r="E918" s="114"/>
      <c r="F918" s="114"/>
      <c r="G918" s="114"/>
      <c r="H918" s="114"/>
      <c r="I918" s="114"/>
      <c r="J918" s="114"/>
      <c r="K918" s="114"/>
      <c r="L918" s="159"/>
      <c r="M918" s="160"/>
      <c r="N918" s="161"/>
      <c r="O918" s="162"/>
      <c r="P918" s="163"/>
      <c r="Q918" s="142"/>
      <c r="R918" s="16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row>
    <row r="919" ht="14.25" customHeight="1">
      <c r="A919" s="114"/>
      <c r="B919" s="158"/>
      <c r="C919" s="114"/>
      <c r="D919" s="114"/>
      <c r="E919" s="114"/>
      <c r="F919" s="114"/>
      <c r="G919" s="114"/>
      <c r="H919" s="114"/>
      <c r="I919" s="114"/>
      <c r="J919" s="114"/>
      <c r="K919" s="114"/>
      <c r="L919" s="159"/>
      <c r="M919" s="160"/>
      <c r="N919" s="161"/>
      <c r="O919" s="162"/>
      <c r="P919" s="163"/>
      <c r="Q919" s="142"/>
      <c r="R919" s="16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row>
    <row r="920" ht="14.25" customHeight="1">
      <c r="A920" s="114"/>
      <c r="B920" s="158"/>
      <c r="C920" s="114"/>
      <c r="D920" s="114"/>
      <c r="E920" s="114"/>
      <c r="F920" s="114"/>
      <c r="G920" s="114"/>
      <c r="H920" s="114"/>
      <c r="I920" s="114"/>
      <c r="J920" s="114"/>
      <c r="K920" s="114"/>
      <c r="L920" s="159"/>
      <c r="M920" s="160"/>
      <c r="N920" s="161"/>
      <c r="O920" s="162"/>
      <c r="P920" s="163"/>
      <c r="Q920" s="142"/>
      <c r="R920" s="16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row>
    <row r="921" ht="14.25" customHeight="1">
      <c r="A921" s="114"/>
      <c r="B921" s="158"/>
      <c r="C921" s="114"/>
      <c r="D921" s="114"/>
      <c r="E921" s="114"/>
      <c r="F921" s="114"/>
      <c r="G921" s="114"/>
      <c r="H921" s="114"/>
      <c r="I921" s="114"/>
      <c r="J921" s="114"/>
      <c r="K921" s="114"/>
      <c r="L921" s="159"/>
      <c r="M921" s="160"/>
      <c r="N921" s="161"/>
      <c r="O921" s="162"/>
      <c r="P921" s="163"/>
      <c r="Q921" s="142"/>
      <c r="R921" s="16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row>
    <row r="922" ht="14.25" customHeight="1">
      <c r="A922" s="114"/>
      <c r="B922" s="158"/>
      <c r="C922" s="114"/>
      <c r="D922" s="114"/>
      <c r="E922" s="114"/>
      <c r="F922" s="114"/>
      <c r="G922" s="114"/>
      <c r="H922" s="114"/>
      <c r="I922" s="114"/>
      <c r="J922" s="114"/>
      <c r="K922" s="114"/>
      <c r="L922" s="159"/>
      <c r="M922" s="160"/>
      <c r="N922" s="161"/>
      <c r="O922" s="162"/>
      <c r="P922" s="163"/>
      <c r="Q922" s="142"/>
      <c r="R922" s="16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row>
    <row r="923" ht="14.25" customHeight="1">
      <c r="A923" s="114"/>
      <c r="B923" s="158"/>
      <c r="C923" s="114"/>
      <c r="D923" s="114"/>
      <c r="E923" s="114"/>
      <c r="F923" s="114"/>
      <c r="G923" s="114"/>
      <c r="H923" s="114"/>
      <c r="I923" s="114"/>
      <c r="J923" s="114"/>
      <c r="K923" s="114"/>
      <c r="L923" s="159"/>
      <c r="M923" s="160"/>
      <c r="N923" s="161"/>
      <c r="O923" s="162"/>
      <c r="P923" s="163"/>
      <c r="Q923" s="142"/>
      <c r="R923" s="16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row>
    <row r="924" ht="14.25" customHeight="1">
      <c r="A924" s="114"/>
      <c r="B924" s="158"/>
      <c r="C924" s="114"/>
      <c r="D924" s="114"/>
      <c r="E924" s="114"/>
      <c r="F924" s="114"/>
      <c r="G924" s="114"/>
      <c r="H924" s="114"/>
      <c r="I924" s="114"/>
      <c r="J924" s="114"/>
      <c r="K924" s="114"/>
      <c r="L924" s="159"/>
      <c r="M924" s="160"/>
      <c r="N924" s="161"/>
      <c r="O924" s="162"/>
      <c r="P924" s="163"/>
      <c r="Q924" s="142"/>
      <c r="R924" s="16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row>
    <row r="925" ht="14.25" customHeight="1">
      <c r="A925" s="114"/>
      <c r="B925" s="158"/>
      <c r="C925" s="114"/>
      <c r="D925" s="114"/>
      <c r="E925" s="114"/>
      <c r="F925" s="114"/>
      <c r="G925" s="114"/>
      <c r="H925" s="114"/>
      <c r="I925" s="114"/>
      <c r="J925" s="114"/>
      <c r="K925" s="114"/>
      <c r="L925" s="159"/>
      <c r="M925" s="160"/>
      <c r="N925" s="161"/>
      <c r="O925" s="162"/>
      <c r="P925" s="163"/>
      <c r="Q925" s="142"/>
      <c r="R925" s="16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row>
    <row r="926" ht="14.25" customHeight="1">
      <c r="A926" s="114"/>
      <c r="B926" s="158"/>
      <c r="C926" s="114"/>
      <c r="D926" s="114"/>
      <c r="E926" s="114"/>
      <c r="F926" s="114"/>
      <c r="G926" s="114"/>
      <c r="H926" s="114"/>
      <c r="I926" s="114"/>
      <c r="J926" s="114"/>
      <c r="K926" s="114"/>
      <c r="L926" s="159"/>
      <c r="M926" s="160"/>
      <c r="N926" s="161"/>
      <c r="O926" s="162"/>
      <c r="P926" s="163"/>
      <c r="Q926" s="142"/>
      <c r="R926" s="16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row>
    <row r="927" ht="14.25" customHeight="1">
      <c r="A927" s="114"/>
      <c r="B927" s="158"/>
      <c r="C927" s="114"/>
      <c r="D927" s="114"/>
      <c r="E927" s="114"/>
      <c r="F927" s="114"/>
      <c r="G927" s="114"/>
      <c r="H927" s="114"/>
      <c r="I927" s="114"/>
      <c r="J927" s="114"/>
      <c r="K927" s="114"/>
      <c r="L927" s="159"/>
      <c r="M927" s="160"/>
      <c r="N927" s="161"/>
      <c r="O927" s="162"/>
      <c r="P927" s="163"/>
      <c r="Q927" s="142"/>
      <c r="R927" s="16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row>
    <row r="928" ht="14.25" customHeight="1">
      <c r="A928" s="114"/>
      <c r="B928" s="158"/>
      <c r="C928" s="114"/>
      <c r="D928" s="114"/>
      <c r="E928" s="114"/>
      <c r="F928" s="114"/>
      <c r="G928" s="114"/>
      <c r="H928" s="114"/>
      <c r="I928" s="114"/>
      <c r="J928" s="114"/>
      <c r="K928" s="114"/>
      <c r="L928" s="159"/>
      <c r="M928" s="160"/>
      <c r="N928" s="161"/>
      <c r="O928" s="162"/>
      <c r="P928" s="163"/>
      <c r="Q928" s="142"/>
      <c r="R928" s="16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row>
    <row r="929" ht="14.25" customHeight="1">
      <c r="A929" s="114"/>
      <c r="B929" s="158"/>
      <c r="C929" s="114"/>
      <c r="D929" s="114"/>
      <c r="E929" s="114"/>
      <c r="F929" s="114"/>
      <c r="G929" s="114"/>
      <c r="H929" s="114"/>
      <c r="I929" s="114"/>
      <c r="J929" s="114"/>
      <c r="K929" s="114"/>
      <c r="L929" s="159"/>
      <c r="M929" s="160"/>
      <c r="N929" s="161"/>
      <c r="O929" s="162"/>
      <c r="P929" s="163"/>
      <c r="Q929" s="142"/>
      <c r="R929" s="16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row>
    <row r="930" ht="14.25" customHeight="1">
      <c r="A930" s="114"/>
      <c r="B930" s="158"/>
      <c r="C930" s="114"/>
      <c r="D930" s="114"/>
      <c r="E930" s="114"/>
      <c r="F930" s="114"/>
      <c r="G930" s="114"/>
      <c r="H930" s="114"/>
      <c r="I930" s="114"/>
      <c r="J930" s="114"/>
      <c r="K930" s="114"/>
      <c r="L930" s="159"/>
      <c r="M930" s="160"/>
      <c r="N930" s="161"/>
      <c r="O930" s="162"/>
      <c r="P930" s="163"/>
      <c r="Q930" s="142"/>
      <c r="R930" s="16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row>
    <row r="931" ht="14.25" customHeight="1">
      <c r="A931" s="114"/>
      <c r="B931" s="158"/>
      <c r="C931" s="114"/>
      <c r="D931" s="114"/>
      <c r="E931" s="114"/>
      <c r="F931" s="114"/>
      <c r="G931" s="114"/>
      <c r="H931" s="114"/>
      <c r="I931" s="114"/>
      <c r="J931" s="114"/>
      <c r="K931" s="114"/>
      <c r="L931" s="159"/>
      <c r="M931" s="160"/>
      <c r="N931" s="161"/>
      <c r="O931" s="162"/>
      <c r="P931" s="163"/>
      <c r="Q931" s="142"/>
      <c r="R931" s="16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row>
    <row r="932" ht="14.25" customHeight="1">
      <c r="A932" s="114"/>
      <c r="B932" s="158"/>
      <c r="C932" s="114"/>
      <c r="D932" s="114"/>
      <c r="E932" s="114"/>
      <c r="F932" s="114"/>
      <c r="G932" s="114"/>
      <c r="H932" s="114"/>
      <c r="I932" s="114"/>
      <c r="J932" s="114"/>
      <c r="K932" s="114"/>
      <c r="L932" s="159"/>
      <c r="M932" s="160"/>
      <c r="N932" s="161"/>
      <c r="O932" s="162"/>
      <c r="P932" s="163"/>
      <c r="Q932" s="142"/>
      <c r="R932" s="16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row>
    <row r="933" ht="14.25" customHeight="1">
      <c r="A933" s="114"/>
      <c r="B933" s="158"/>
      <c r="C933" s="114"/>
      <c r="D933" s="114"/>
      <c r="E933" s="114"/>
      <c r="F933" s="114"/>
      <c r="G933" s="114"/>
      <c r="H933" s="114"/>
      <c r="I933" s="114"/>
      <c r="J933" s="114"/>
      <c r="K933" s="114"/>
      <c r="L933" s="159"/>
      <c r="M933" s="160"/>
      <c r="N933" s="161"/>
      <c r="O933" s="162"/>
      <c r="P933" s="163"/>
      <c r="Q933" s="142"/>
      <c r="R933" s="16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row>
    <row r="934" ht="14.25" customHeight="1">
      <c r="A934" s="114"/>
      <c r="B934" s="158"/>
      <c r="C934" s="114"/>
      <c r="D934" s="114"/>
      <c r="E934" s="114"/>
      <c r="F934" s="114"/>
      <c r="G934" s="114"/>
      <c r="H934" s="114"/>
      <c r="I934" s="114"/>
      <c r="J934" s="114"/>
      <c r="K934" s="114"/>
      <c r="L934" s="159"/>
      <c r="M934" s="160"/>
      <c r="N934" s="161"/>
      <c r="O934" s="162"/>
      <c r="P934" s="163"/>
      <c r="Q934" s="142"/>
      <c r="R934" s="16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row>
    <row r="935" ht="14.25" customHeight="1">
      <c r="A935" s="114"/>
      <c r="B935" s="158"/>
      <c r="C935" s="114"/>
      <c r="D935" s="114"/>
      <c r="E935" s="114"/>
      <c r="F935" s="114"/>
      <c r="G935" s="114"/>
      <c r="H935" s="114"/>
      <c r="I935" s="114"/>
      <c r="J935" s="114"/>
      <c r="K935" s="114"/>
      <c r="L935" s="159"/>
      <c r="M935" s="160"/>
      <c r="N935" s="161"/>
      <c r="O935" s="162"/>
      <c r="P935" s="163"/>
      <c r="Q935" s="142"/>
      <c r="R935" s="16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row>
    <row r="936" ht="14.25" customHeight="1">
      <c r="A936" s="114"/>
      <c r="B936" s="158"/>
      <c r="C936" s="114"/>
      <c r="D936" s="114"/>
      <c r="E936" s="114"/>
      <c r="F936" s="114"/>
      <c r="G936" s="114"/>
      <c r="H936" s="114"/>
      <c r="I936" s="114"/>
      <c r="J936" s="114"/>
      <c r="K936" s="114"/>
      <c r="L936" s="159"/>
      <c r="M936" s="160"/>
      <c r="N936" s="161"/>
      <c r="O936" s="162"/>
      <c r="P936" s="163"/>
      <c r="Q936" s="142"/>
      <c r="R936" s="16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row>
    <row r="937" ht="14.25" customHeight="1">
      <c r="A937" s="114"/>
      <c r="B937" s="158"/>
      <c r="C937" s="114"/>
      <c r="D937" s="114"/>
      <c r="E937" s="114"/>
      <c r="F937" s="114"/>
      <c r="G937" s="114"/>
      <c r="H937" s="114"/>
      <c r="I937" s="114"/>
      <c r="J937" s="114"/>
      <c r="K937" s="114"/>
      <c r="L937" s="159"/>
      <c r="M937" s="160"/>
      <c r="N937" s="161"/>
      <c r="O937" s="162"/>
      <c r="P937" s="163"/>
      <c r="Q937" s="142"/>
      <c r="R937" s="16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row>
    <row r="938" ht="14.25" customHeight="1">
      <c r="A938" s="114"/>
      <c r="B938" s="158"/>
      <c r="C938" s="114"/>
      <c r="D938" s="114"/>
      <c r="E938" s="114"/>
      <c r="F938" s="114"/>
      <c r="G938" s="114"/>
      <c r="H938" s="114"/>
      <c r="I938" s="114"/>
      <c r="J938" s="114"/>
      <c r="K938" s="114"/>
      <c r="L938" s="159"/>
      <c r="M938" s="160"/>
      <c r="N938" s="161"/>
      <c r="O938" s="162"/>
      <c r="P938" s="163"/>
      <c r="Q938" s="142"/>
      <c r="R938" s="16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row>
    <row r="939" ht="14.25" customHeight="1">
      <c r="A939" s="114"/>
      <c r="B939" s="158"/>
      <c r="C939" s="114"/>
      <c r="D939" s="114"/>
      <c r="E939" s="114"/>
      <c r="F939" s="114"/>
      <c r="G939" s="114"/>
      <c r="H939" s="114"/>
      <c r="I939" s="114"/>
      <c r="J939" s="114"/>
      <c r="K939" s="114"/>
      <c r="L939" s="159"/>
      <c r="M939" s="160"/>
      <c r="N939" s="161"/>
      <c r="O939" s="162"/>
      <c r="P939" s="163"/>
      <c r="Q939" s="142"/>
      <c r="R939" s="16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row>
    <row r="940" ht="14.25" customHeight="1">
      <c r="A940" s="114"/>
      <c r="B940" s="158"/>
      <c r="C940" s="114"/>
      <c r="D940" s="114"/>
      <c r="E940" s="114"/>
      <c r="F940" s="114"/>
      <c r="G940" s="114"/>
      <c r="H940" s="114"/>
      <c r="I940" s="114"/>
      <c r="J940" s="114"/>
      <c r="K940" s="114"/>
      <c r="L940" s="159"/>
      <c r="M940" s="160"/>
      <c r="N940" s="161"/>
      <c r="O940" s="162"/>
      <c r="P940" s="163"/>
      <c r="Q940" s="142"/>
      <c r="R940" s="16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row>
    <row r="941" ht="14.25" customHeight="1">
      <c r="A941" s="114"/>
      <c r="B941" s="158"/>
      <c r="C941" s="114"/>
      <c r="D941" s="114"/>
      <c r="E941" s="114"/>
      <c r="F941" s="114"/>
      <c r="G941" s="114"/>
      <c r="H941" s="114"/>
      <c r="I941" s="114"/>
      <c r="J941" s="114"/>
      <c r="K941" s="114"/>
      <c r="L941" s="159"/>
      <c r="M941" s="160"/>
      <c r="N941" s="161"/>
      <c r="O941" s="162"/>
      <c r="P941" s="163"/>
      <c r="Q941" s="142"/>
      <c r="R941" s="16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row>
    <row r="942" ht="14.25" customHeight="1">
      <c r="A942" s="114"/>
      <c r="B942" s="158"/>
      <c r="C942" s="114"/>
      <c r="D942" s="114"/>
      <c r="E942" s="114"/>
      <c r="F942" s="114"/>
      <c r="G942" s="114"/>
      <c r="H942" s="114"/>
      <c r="I942" s="114"/>
      <c r="J942" s="114"/>
      <c r="K942" s="114"/>
      <c r="L942" s="159"/>
      <c r="M942" s="160"/>
      <c r="N942" s="161"/>
      <c r="O942" s="162"/>
      <c r="P942" s="163"/>
      <c r="Q942" s="142"/>
      <c r="R942" s="16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row>
    <row r="943" ht="14.25" customHeight="1">
      <c r="A943" s="114"/>
      <c r="B943" s="158"/>
      <c r="C943" s="114"/>
      <c r="D943" s="114"/>
      <c r="E943" s="114"/>
      <c r="F943" s="114"/>
      <c r="G943" s="114"/>
      <c r="H943" s="114"/>
      <c r="I943" s="114"/>
      <c r="J943" s="114"/>
      <c r="K943" s="114"/>
      <c r="L943" s="159"/>
      <c r="M943" s="160"/>
      <c r="N943" s="161"/>
      <c r="O943" s="162"/>
      <c r="P943" s="163"/>
      <c r="Q943" s="142"/>
      <c r="R943" s="16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row>
    <row r="944" ht="14.25" customHeight="1">
      <c r="A944" s="114"/>
      <c r="B944" s="158"/>
      <c r="C944" s="114"/>
      <c r="D944" s="114"/>
      <c r="E944" s="114"/>
      <c r="F944" s="114"/>
      <c r="G944" s="114"/>
      <c r="H944" s="114"/>
      <c r="I944" s="114"/>
      <c r="J944" s="114"/>
      <c r="K944" s="114"/>
      <c r="L944" s="159"/>
      <c r="M944" s="160"/>
      <c r="N944" s="161"/>
      <c r="O944" s="162"/>
      <c r="P944" s="163"/>
      <c r="Q944" s="142"/>
      <c r="R944" s="16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row>
    <row r="945" ht="14.25" customHeight="1">
      <c r="A945" s="114"/>
      <c r="B945" s="158"/>
      <c r="C945" s="114"/>
      <c r="D945" s="114"/>
      <c r="E945" s="114"/>
      <c r="F945" s="114"/>
      <c r="G945" s="114"/>
      <c r="H945" s="114"/>
      <c r="I945" s="114"/>
      <c r="J945" s="114"/>
      <c r="K945" s="114"/>
      <c r="L945" s="159"/>
      <c r="M945" s="160"/>
      <c r="N945" s="161"/>
      <c r="O945" s="162"/>
      <c r="P945" s="163"/>
      <c r="Q945" s="142"/>
      <c r="R945" s="16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row>
    <row r="946" ht="14.25" customHeight="1">
      <c r="A946" s="114"/>
      <c r="B946" s="158"/>
      <c r="C946" s="114"/>
      <c r="D946" s="114"/>
      <c r="E946" s="114"/>
      <c r="F946" s="114"/>
      <c r="G946" s="114"/>
      <c r="H946" s="114"/>
      <c r="I946" s="114"/>
      <c r="J946" s="114"/>
      <c r="K946" s="114"/>
      <c r="L946" s="159"/>
      <c r="M946" s="160"/>
      <c r="N946" s="161"/>
      <c r="O946" s="162"/>
      <c r="P946" s="163"/>
      <c r="Q946" s="142"/>
      <c r="R946" s="16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row>
    <row r="947" ht="14.25" customHeight="1">
      <c r="A947" s="114"/>
      <c r="B947" s="158"/>
      <c r="C947" s="114"/>
      <c r="D947" s="114"/>
      <c r="E947" s="114"/>
      <c r="F947" s="114"/>
      <c r="G947" s="114"/>
      <c r="H947" s="114"/>
      <c r="I947" s="114"/>
      <c r="J947" s="114"/>
      <c r="K947" s="114"/>
      <c r="L947" s="159"/>
      <c r="M947" s="160"/>
      <c r="N947" s="161"/>
      <c r="O947" s="162"/>
      <c r="P947" s="163"/>
      <c r="Q947" s="142"/>
      <c r="R947" s="16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row>
    <row r="948" ht="14.25" customHeight="1">
      <c r="A948" s="114"/>
      <c r="B948" s="158"/>
      <c r="C948" s="114"/>
      <c r="D948" s="114"/>
      <c r="E948" s="114"/>
      <c r="F948" s="114"/>
      <c r="G948" s="114"/>
      <c r="H948" s="114"/>
      <c r="I948" s="114"/>
      <c r="J948" s="114"/>
      <c r="K948" s="114"/>
      <c r="L948" s="159"/>
      <c r="M948" s="160"/>
      <c r="N948" s="161"/>
      <c r="O948" s="162"/>
      <c r="P948" s="163"/>
      <c r="Q948" s="142"/>
      <c r="R948" s="16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row>
    <row r="949" ht="14.25" customHeight="1">
      <c r="A949" s="114"/>
      <c r="B949" s="158"/>
      <c r="C949" s="114"/>
      <c r="D949" s="114"/>
      <c r="E949" s="114"/>
      <c r="F949" s="114"/>
      <c r="G949" s="114"/>
      <c r="H949" s="114"/>
      <c r="I949" s="114"/>
      <c r="J949" s="114"/>
      <c r="K949" s="114"/>
      <c r="L949" s="159"/>
      <c r="M949" s="160"/>
      <c r="N949" s="161"/>
      <c r="O949" s="162"/>
      <c r="P949" s="163"/>
      <c r="Q949" s="142"/>
      <c r="R949" s="16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row>
    <row r="950" ht="14.25" customHeight="1">
      <c r="A950" s="114"/>
      <c r="B950" s="158"/>
      <c r="C950" s="114"/>
      <c r="D950" s="114"/>
      <c r="E950" s="114"/>
      <c r="F950" s="114"/>
      <c r="G950" s="114"/>
      <c r="H950" s="114"/>
      <c r="I950" s="114"/>
      <c r="J950" s="114"/>
      <c r="K950" s="114"/>
      <c r="L950" s="159"/>
      <c r="M950" s="160"/>
      <c r="N950" s="161"/>
      <c r="O950" s="162"/>
      <c r="P950" s="163"/>
      <c r="Q950" s="142"/>
      <c r="R950" s="16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row>
    <row r="951" ht="14.25" customHeight="1">
      <c r="A951" s="114"/>
      <c r="B951" s="158"/>
      <c r="C951" s="114"/>
      <c r="D951" s="114"/>
      <c r="E951" s="114"/>
      <c r="F951" s="114"/>
      <c r="G951" s="114"/>
      <c r="H951" s="114"/>
      <c r="I951" s="114"/>
      <c r="J951" s="114"/>
      <c r="K951" s="114"/>
      <c r="L951" s="159"/>
      <c r="M951" s="160"/>
      <c r="N951" s="161"/>
      <c r="O951" s="162"/>
      <c r="P951" s="163"/>
      <c r="Q951" s="142"/>
      <c r="R951" s="16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row>
    <row r="952" ht="14.25" customHeight="1">
      <c r="A952" s="114"/>
      <c r="B952" s="158"/>
      <c r="C952" s="114"/>
      <c r="D952" s="114"/>
      <c r="E952" s="114"/>
      <c r="F952" s="114"/>
      <c r="G952" s="114"/>
      <c r="H952" s="114"/>
      <c r="I952" s="114"/>
      <c r="J952" s="114"/>
      <c r="K952" s="114"/>
      <c r="L952" s="159"/>
      <c r="M952" s="160"/>
      <c r="N952" s="161"/>
      <c r="O952" s="162"/>
      <c r="P952" s="163"/>
      <c r="Q952" s="142"/>
      <c r="R952" s="16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row>
    <row r="953" ht="14.25" customHeight="1">
      <c r="A953" s="114"/>
      <c r="B953" s="158"/>
      <c r="C953" s="114"/>
      <c r="D953" s="114"/>
      <c r="E953" s="114"/>
      <c r="F953" s="114"/>
      <c r="G953" s="114"/>
      <c r="H953" s="114"/>
      <c r="I953" s="114"/>
      <c r="J953" s="114"/>
      <c r="K953" s="114"/>
      <c r="L953" s="159"/>
      <c r="M953" s="160"/>
      <c r="N953" s="161"/>
      <c r="O953" s="162"/>
      <c r="P953" s="163"/>
      <c r="Q953" s="142"/>
      <c r="R953" s="16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row>
    <row r="954" ht="14.25" customHeight="1">
      <c r="A954" s="114"/>
      <c r="B954" s="158"/>
      <c r="C954" s="114"/>
      <c r="D954" s="114"/>
      <c r="E954" s="114"/>
      <c r="F954" s="114"/>
      <c r="G954" s="114"/>
      <c r="H954" s="114"/>
      <c r="I954" s="114"/>
      <c r="J954" s="114"/>
      <c r="K954" s="114"/>
      <c r="L954" s="159"/>
      <c r="M954" s="160"/>
      <c r="N954" s="161"/>
      <c r="O954" s="162"/>
      <c r="P954" s="163"/>
      <c r="Q954" s="142"/>
      <c r="R954" s="16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row>
    <row r="955" ht="14.25" customHeight="1">
      <c r="A955" s="114"/>
      <c r="B955" s="158"/>
      <c r="C955" s="114"/>
      <c r="D955" s="114"/>
      <c r="E955" s="114"/>
      <c r="F955" s="114"/>
      <c r="G955" s="114"/>
      <c r="H955" s="114"/>
      <c r="I955" s="114"/>
      <c r="J955" s="114"/>
      <c r="K955" s="114"/>
      <c r="L955" s="159"/>
      <c r="M955" s="160"/>
      <c r="N955" s="161"/>
      <c r="O955" s="162"/>
      <c r="P955" s="163"/>
      <c r="Q955" s="142"/>
      <c r="R955" s="16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row>
    <row r="956" ht="14.25" customHeight="1">
      <c r="A956" s="114"/>
      <c r="B956" s="158"/>
      <c r="C956" s="114"/>
      <c r="D956" s="114"/>
      <c r="E956" s="114"/>
      <c r="F956" s="114"/>
      <c r="G956" s="114"/>
      <c r="H956" s="114"/>
      <c r="I956" s="114"/>
      <c r="J956" s="114"/>
      <c r="K956" s="114"/>
      <c r="L956" s="159"/>
      <c r="M956" s="160"/>
      <c r="N956" s="161"/>
      <c r="O956" s="162"/>
      <c r="P956" s="163"/>
      <c r="Q956" s="142"/>
      <c r="R956" s="16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row>
    <row r="957" ht="14.25" customHeight="1">
      <c r="A957" s="114"/>
      <c r="B957" s="158"/>
      <c r="C957" s="114"/>
      <c r="D957" s="114"/>
      <c r="E957" s="114"/>
      <c r="F957" s="114"/>
      <c r="G957" s="114"/>
      <c r="H957" s="114"/>
      <c r="I957" s="114"/>
      <c r="J957" s="114"/>
      <c r="K957" s="114"/>
      <c r="L957" s="159"/>
      <c r="M957" s="160"/>
      <c r="N957" s="161"/>
      <c r="O957" s="162"/>
      <c r="P957" s="163"/>
      <c r="Q957" s="142"/>
      <c r="R957" s="16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row>
    <row r="958" ht="14.25" customHeight="1">
      <c r="A958" s="114"/>
      <c r="B958" s="158"/>
      <c r="C958" s="114"/>
      <c r="D958" s="114"/>
      <c r="E958" s="114"/>
      <c r="F958" s="114"/>
      <c r="G958" s="114"/>
      <c r="H958" s="114"/>
      <c r="I958" s="114"/>
      <c r="J958" s="114"/>
      <c r="K958" s="114"/>
      <c r="L958" s="159"/>
      <c r="M958" s="160"/>
      <c r="N958" s="161"/>
      <c r="O958" s="162"/>
      <c r="P958" s="163"/>
      <c r="Q958" s="142"/>
      <c r="R958" s="16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row>
    <row r="959" ht="14.25" customHeight="1">
      <c r="A959" s="114"/>
      <c r="B959" s="158"/>
      <c r="C959" s="114"/>
      <c r="D959" s="114"/>
      <c r="E959" s="114"/>
      <c r="F959" s="114"/>
      <c r="G959" s="114"/>
      <c r="H959" s="114"/>
      <c r="I959" s="114"/>
      <c r="J959" s="114"/>
      <c r="K959" s="114"/>
      <c r="L959" s="159"/>
      <c r="M959" s="160"/>
      <c r="N959" s="161"/>
      <c r="O959" s="162"/>
      <c r="P959" s="163"/>
      <c r="Q959" s="142"/>
      <c r="R959" s="16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row>
    <row r="960" ht="14.25" customHeight="1">
      <c r="A960" s="114"/>
      <c r="B960" s="158"/>
      <c r="C960" s="114"/>
      <c r="D960" s="114"/>
      <c r="E960" s="114"/>
      <c r="F960" s="114"/>
      <c r="G960" s="114"/>
      <c r="H960" s="114"/>
      <c r="I960" s="114"/>
      <c r="J960" s="114"/>
      <c r="K960" s="114"/>
      <c r="L960" s="159"/>
      <c r="M960" s="160"/>
      <c r="N960" s="161"/>
      <c r="O960" s="162"/>
      <c r="P960" s="163"/>
      <c r="Q960" s="142"/>
      <c r="R960" s="16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row>
    <row r="961" ht="14.25" customHeight="1">
      <c r="A961" s="114"/>
      <c r="B961" s="158"/>
      <c r="C961" s="114"/>
      <c r="D961" s="114"/>
      <c r="E961" s="114"/>
      <c r="F961" s="114"/>
      <c r="G961" s="114"/>
      <c r="H961" s="114"/>
      <c r="I961" s="114"/>
      <c r="J961" s="114"/>
      <c r="K961" s="114"/>
      <c r="L961" s="159"/>
      <c r="M961" s="160"/>
      <c r="N961" s="161"/>
      <c r="O961" s="162"/>
      <c r="P961" s="163"/>
      <c r="Q961" s="142"/>
      <c r="R961" s="16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row>
    <row r="962" ht="14.25" customHeight="1">
      <c r="A962" s="114"/>
      <c r="B962" s="158"/>
      <c r="C962" s="114"/>
      <c r="D962" s="114"/>
      <c r="E962" s="114"/>
      <c r="F962" s="114"/>
      <c r="G962" s="114"/>
      <c r="H962" s="114"/>
      <c r="I962" s="114"/>
      <c r="J962" s="114"/>
      <c r="K962" s="114"/>
      <c r="L962" s="159"/>
      <c r="M962" s="160"/>
      <c r="N962" s="161"/>
      <c r="O962" s="162"/>
      <c r="P962" s="163"/>
      <c r="Q962" s="142"/>
      <c r="R962" s="16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row>
    <row r="963" ht="14.25" customHeight="1">
      <c r="A963" s="114"/>
      <c r="B963" s="158"/>
      <c r="C963" s="114"/>
      <c r="D963" s="114"/>
      <c r="E963" s="114"/>
      <c r="F963" s="114"/>
      <c r="G963" s="114"/>
      <c r="H963" s="114"/>
      <c r="I963" s="114"/>
      <c r="J963" s="114"/>
      <c r="K963" s="114"/>
      <c r="L963" s="159"/>
      <c r="M963" s="160"/>
      <c r="N963" s="161"/>
      <c r="O963" s="162"/>
      <c r="P963" s="163"/>
      <c r="Q963" s="142"/>
      <c r="R963" s="16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row>
    <row r="964" ht="14.25" customHeight="1">
      <c r="A964" s="114"/>
      <c r="B964" s="158"/>
      <c r="C964" s="114"/>
      <c r="D964" s="114"/>
      <c r="E964" s="114"/>
      <c r="F964" s="114"/>
      <c r="G964" s="114"/>
      <c r="H964" s="114"/>
      <c r="I964" s="114"/>
      <c r="J964" s="114"/>
      <c r="K964" s="114"/>
      <c r="L964" s="159"/>
      <c r="M964" s="160"/>
      <c r="N964" s="161"/>
      <c r="O964" s="162"/>
      <c r="P964" s="163"/>
      <c r="Q964" s="142"/>
      <c r="R964" s="16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row>
    <row r="965" ht="14.25" customHeight="1">
      <c r="A965" s="114"/>
      <c r="B965" s="158"/>
      <c r="C965" s="114"/>
      <c r="D965" s="114"/>
      <c r="E965" s="114"/>
      <c r="F965" s="114"/>
      <c r="G965" s="114"/>
      <c r="H965" s="114"/>
      <c r="I965" s="114"/>
      <c r="J965" s="114"/>
      <c r="K965" s="114"/>
      <c r="L965" s="159"/>
      <c r="M965" s="160"/>
      <c r="N965" s="161"/>
      <c r="O965" s="162"/>
      <c r="P965" s="163"/>
      <c r="Q965" s="142"/>
      <c r="R965" s="16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row>
    <row r="966" ht="14.25" customHeight="1">
      <c r="A966" s="114"/>
      <c r="B966" s="158"/>
      <c r="C966" s="114"/>
      <c r="D966" s="114"/>
      <c r="E966" s="114"/>
      <c r="F966" s="114"/>
      <c r="G966" s="114"/>
      <c r="H966" s="114"/>
      <c r="I966" s="114"/>
      <c r="J966" s="114"/>
      <c r="K966" s="114"/>
      <c r="L966" s="159"/>
      <c r="M966" s="160"/>
      <c r="N966" s="161"/>
      <c r="O966" s="162"/>
      <c r="P966" s="163"/>
      <c r="Q966" s="142"/>
      <c r="R966" s="16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row>
    <row r="967" ht="14.25" customHeight="1">
      <c r="A967" s="114"/>
      <c r="B967" s="158"/>
      <c r="C967" s="114"/>
      <c r="D967" s="114"/>
      <c r="E967" s="114"/>
      <c r="F967" s="114"/>
      <c r="G967" s="114"/>
      <c r="H967" s="114"/>
      <c r="I967" s="114"/>
      <c r="J967" s="114"/>
      <c r="K967" s="114"/>
      <c r="L967" s="159"/>
      <c r="M967" s="160"/>
      <c r="N967" s="161"/>
      <c r="O967" s="162"/>
      <c r="P967" s="163"/>
      <c r="Q967" s="142"/>
      <c r="R967" s="16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row>
    <row r="968" ht="14.25" customHeight="1">
      <c r="A968" s="114"/>
      <c r="B968" s="158"/>
      <c r="C968" s="114"/>
      <c r="D968" s="114"/>
      <c r="E968" s="114"/>
      <c r="F968" s="114"/>
      <c r="G968" s="114"/>
      <c r="H968" s="114"/>
      <c r="I968" s="114"/>
      <c r="J968" s="114"/>
      <c r="K968" s="114"/>
      <c r="L968" s="159"/>
      <c r="M968" s="160"/>
      <c r="N968" s="161"/>
      <c r="O968" s="162"/>
      <c r="P968" s="163"/>
      <c r="Q968" s="142"/>
      <c r="R968" s="16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row>
    <row r="969" ht="14.25" customHeight="1">
      <c r="A969" s="114"/>
      <c r="B969" s="158"/>
      <c r="C969" s="114"/>
      <c r="D969" s="114"/>
      <c r="E969" s="114"/>
      <c r="F969" s="114"/>
      <c r="G969" s="114"/>
      <c r="H969" s="114"/>
      <c r="I969" s="114"/>
      <c r="J969" s="114"/>
      <c r="K969" s="114"/>
      <c r="L969" s="159"/>
      <c r="M969" s="160"/>
      <c r="N969" s="161"/>
      <c r="O969" s="162"/>
      <c r="P969" s="163"/>
      <c r="Q969" s="142"/>
      <c r="R969" s="16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row>
    <row r="970" ht="14.25" customHeight="1">
      <c r="A970" s="114"/>
      <c r="B970" s="158"/>
      <c r="C970" s="114"/>
      <c r="D970" s="114"/>
      <c r="E970" s="114"/>
      <c r="F970" s="114"/>
      <c r="G970" s="114"/>
      <c r="H970" s="114"/>
      <c r="I970" s="114"/>
      <c r="J970" s="114"/>
      <c r="K970" s="114"/>
      <c r="L970" s="159"/>
      <c r="M970" s="160"/>
      <c r="N970" s="161"/>
      <c r="O970" s="162"/>
      <c r="P970" s="163"/>
      <c r="Q970" s="142"/>
      <c r="R970" s="16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row>
    <row r="971" ht="14.25" customHeight="1">
      <c r="A971" s="114"/>
      <c r="B971" s="158"/>
      <c r="C971" s="114"/>
      <c r="D971" s="114"/>
      <c r="E971" s="114"/>
      <c r="F971" s="114"/>
      <c r="G971" s="114"/>
      <c r="H971" s="114"/>
      <c r="I971" s="114"/>
      <c r="J971" s="114"/>
      <c r="K971" s="114"/>
      <c r="L971" s="159"/>
      <c r="M971" s="160"/>
      <c r="N971" s="161"/>
      <c r="O971" s="162"/>
      <c r="P971" s="163"/>
      <c r="Q971" s="142"/>
      <c r="R971" s="16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row>
    <row r="972" ht="14.25" customHeight="1">
      <c r="A972" s="114"/>
      <c r="B972" s="158"/>
      <c r="C972" s="114"/>
      <c r="D972" s="114"/>
      <c r="E972" s="114"/>
      <c r="F972" s="114"/>
      <c r="G972" s="114"/>
      <c r="H972" s="114"/>
      <c r="I972" s="114"/>
      <c r="J972" s="114"/>
      <c r="K972" s="114"/>
      <c r="L972" s="159"/>
      <c r="M972" s="160"/>
      <c r="N972" s="161"/>
      <c r="O972" s="162"/>
      <c r="P972" s="163"/>
      <c r="Q972" s="142"/>
      <c r="R972" s="16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row>
    <row r="973" ht="14.25" customHeight="1">
      <c r="A973" s="114"/>
      <c r="B973" s="158"/>
      <c r="C973" s="114"/>
      <c r="D973" s="114"/>
      <c r="E973" s="114"/>
      <c r="F973" s="114"/>
      <c r="G973" s="114"/>
      <c r="H973" s="114"/>
      <c r="I973" s="114"/>
      <c r="J973" s="114"/>
      <c r="K973" s="114"/>
      <c r="L973" s="159"/>
      <c r="M973" s="160"/>
      <c r="N973" s="161"/>
      <c r="O973" s="162"/>
      <c r="P973" s="163"/>
      <c r="Q973" s="142"/>
      <c r="R973" s="16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row>
    <row r="974" ht="14.25" customHeight="1">
      <c r="A974" s="114"/>
      <c r="B974" s="158"/>
      <c r="C974" s="114"/>
      <c r="D974" s="114"/>
      <c r="E974" s="114"/>
      <c r="F974" s="114"/>
      <c r="G974" s="114"/>
      <c r="H974" s="114"/>
      <c r="I974" s="114"/>
      <c r="J974" s="114"/>
      <c r="K974" s="114"/>
      <c r="L974" s="159"/>
      <c r="M974" s="160"/>
      <c r="N974" s="161"/>
      <c r="O974" s="162"/>
      <c r="P974" s="163"/>
      <c r="Q974" s="142"/>
      <c r="R974" s="16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row>
    <row r="975" ht="14.25" customHeight="1">
      <c r="A975" s="114"/>
      <c r="B975" s="158"/>
      <c r="C975" s="114"/>
      <c r="D975" s="114"/>
      <c r="E975" s="114"/>
      <c r="F975" s="114"/>
      <c r="G975" s="114"/>
      <c r="H975" s="114"/>
      <c r="I975" s="114"/>
      <c r="J975" s="114"/>
      <c r="K975" s="114"/>
      <c r="L975" s="159"/>
      <c r="M975" s="160"/>
      <c r="N975" s="161"/>
      <c r="O975" s="162"/>
      <c r="P975" s="163"/>
      <c r="Q975" s="142"/>
      <c r="R975" s="16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row>
    <row r="976" ht="14.25" customHeight="1">
      <c r="A976" s="114"/>
      <c r="B976" s="158"/>
      <c r="C976" s="114"/>
      <c r="D976" s="114"/>
      <c r="E976" s="114"/>
      <c r="F976" s="114"/>
      <c r="G976" s="114"/>
      <c r="H976" s="114"/>
      <c r="I976" s="114"/>
      <c r="J976" s="114"/>
      <c r="K976" s="114"/>
      <c r="L976" s="159"/>
      <c r="M976" s="160"/>
      <c r="N976" s="161"/>
      <c r="O976" s="162"/>
      <c r="P976" s="163"/>
      <c r="Q976" s="142"/>
      <c r="R976" s="16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row>
    <row r="977" ht="14.25" customHeight="1">
      <c r="A977" s="114"/>
      <c r="B977" s="158"/>
      <c r="C977" s="114"/>
      <c r="D977" s="114"/>
      <c r="E977" s="114"/>
      <c r="F977" s="114"/>
      <c r="G977" s="114"/>
      <c r="H977" s="114"/>
      <c r="I977" s="114"/>
      <c r="J977" s="114"/>
      <c r="K977" s="114"/>
      <c r="L977" s="159"/>
      <c r="M977" s="160"/>
      <c r="N977" s="161"/>
      <c r="O977" s="162"/>
      <c r="P977" s="163"/>
      <c r="Q977" s="142"/>
      <c r="R977" s="16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row>
    <row r="978" ht="14.25" customHeight="1">
      <c r="A978" s="114"/>
      <c r="B978" s="158"/>
      <c r="C978" s="114"/>
      <c r="D978" s="114"/>
      <c r="E978" s="114"/>
      <c r="F978" s="114"/>
      <c r="G978" s="114"/>
      <c r="H978" s="114"/>
      <c r="I978" s="114"/>
      <c r="J978" s="114"/>
      <c r="K978" s="114"/>
      <c r="L978" s="159"/>
      <c r="M978" s="160"/>
      <c r="N978" s="161"/>
      <c r="O978" s="162"/>
      <c r="P978" s="163"/>
      <c r="Q978" s="142"/>
      <c r="R978" s="16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row>
    <row r="979" ht="14.25" customHeight="1">
      <c r="A979" s="114"/>
      <c r="B979" s="158"/>
      <c r="C979" s="114"/>
      <c r="D979" s="114"/>
      <c r="E979" s="114"/>
      <c r="F979" s="114"/>
      <c r="G979" s="114"/>
      <c r="H979" s="114"/>
      <c r="I979" s="114"/>
      <c r="J979" s="114"/>
      <c r="K979" s="114"/>
      <c r="L979" s="159"/>
      <c r="M979" s="160"/>
      <c r="N979" s="161"/>
      <c r="O979" s="162"/>
      <c r="P979" s="163"/>
      <c r="Q979" s="142"/>
      <c r="R979" s="16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row>
    <row r="980" ht="14.25" customHeight="1">
      <c r="A980" s="114"/>
      <c r="B980" s="158"/>
      <c r="C980" s="114"/>
      <c r="D980" s="114"/>
      <c r="E980" s="114"/>
      <c r="F980" s="114"/>
      <c r="G980" s="114"/>
      <c r="H980" s="114"/>
      <c r="I980" s="114"/>
      <c r="J980" s="114"/>
      <c r="K980" s="114"/>
      <c r="L980" s="159"/>
      <c r="M980" s="160"/>
      <c r="N980" s="161"/>
      <c r="O980" s="162"/>
      <c r="P980" s="163"/>
      <c r="Q980" s="142"/>
      <c r="R980" s="16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row>
    <row r="981" ht="14.25" customHeight="1">
      <c r="A981" s="114"/>
      <c r="B981" s="158"/>
      <c r="C981" s="114"/>
      <c r="D981" s="114"/>
      <c r="E981" s="114"/>
      <c r="F981" s="114"/>
      <c r="G981" s="114"/>
      <c r="H981" s="114"/>
      <c r="I981" s="114"/>
      <c r="J981" s="114"/>
      <c r="K981" s="114"/>
      <c r="L981" s="159"/>
      <c r="M981" s="160"/>
      <c r="N981" s="161"/>
      <c r="O981" s="162"/>
      <c r="P981" s="163"/>
      <c r="Q981" s="142"/>
      <c r="R981" s="16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row>
    <row r="982" ht="14.25" customHeight="1">
      <c r="A982" s="114"/>
      <c r="B982" s="158"/>
      <c r="C982" s="114"/>
      <c r="D982" s="114"/>
      <c r="E982" s="114"/>
      <c r="F982" s="114"/>
      <c r="G982" s="114"/>
      <c r="H982" s="114"/>
      <c r="I982" s="114"/>
      <c r="J982" s="114"/>
      <c r="K982" s="114"/>
      <c r="L982" s="159"/>
      <c r="M982" s="160"/>
      <c r="N982" s="161"/>
      <c r="O982" s="162"/>
      <c r="P982" s="163"/>
      <c r="Q982" s="142"/>
      <c r="R982" s="16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row>
    <row r="983" ht="14.25" customHeight="1">
      <c r="A983" s="114"/>
      <c r="B983" s="158"/>
      <c r="C983" s="114"/>
      <c r="D983" s="114"/>
      <c r="E983" s="114"/>
      <c r="F983" s="114"/>
      <c r="G983" s="114"/>
      <c r="H983" s="114"/>
      <c r="I983" s="114"/>
      <c r="J983" s="114"/>
      <c r="K983" s="114"/>
      <c r="L983" s="159"/>
      <c r="M983" s="160"/>
      <c r="N983" s="161"/>
      <c r="O983" s="162"/>
      <c r="P983" s="163"/>
      <c r="Q983" s="142"/>
      <c r="R983" s="16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row>
    <row r="984" ht="14.25" customHeight="1">
      <c r="A984" s="114"/>
      <c r="B984" s="158"/>
      <c r="C984" s="114"/>
      <c r="D984" s="114"/>
      <c r="E984" s="114"/>
      <c r="F984" s="114"/>
      <c r="G984" s="114"/>
      <c r="H984" s="114"/>
      <c r="I984" s="114"/>
      <c r="J984" s="114"/>
      <c r="K984" s="114"/>
      <c r="L984" s="159"/>
      <c r="M984" s="160"/>
      <c r="N984" s="161"/>
      <c r="O984" s="162"/>
      <c r="P984" s="163"/>
      <c r="Q984" s="142"/>
      <c r="R984" s="16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row>
    <row r="985" ht="14.25" customHeight="1">
      <c r="A985" s="114"/>
      <c r="B985" s="158"/>
      <c r="C985" s="114"/>
      <c r="D985" s="114"/>
      <c r="E985" s="114"/>
      <c r="F985" s="114"/>
      <c r="G985" s="114"/>
      <c r="H985" s="114"/>
      <c r="I985" s="114"/>
      <c r="J985" s="114"/>
      <c r="K985" s="114"/>
      <c r="L985" s="159"/>
      <c r="M985" s="160"/>
      <c r="N985" s="161"/>
      <c r="O985" s="162"/>
      <c r="P985" s="163"/>
      <c r="Q985" s="142"/>
      <c r="R985" s="16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row>
    <row r="986" ht="14.25" customHeight="1">
      <c r="A986" s="114"/>
      <c r="B986" s="158"/>
      <c r="C986" s="114"/>
      <c r="D986" s="114"/>
      <c r="E986" s="114"/>
      <c r="F986" s="114"/>
      <c r="G986" s="114"/>
      <c r="H986" s="114"/>
      <c r="I986" s="114"/>
      <c r="J986" s="114"/>
      <c r="K986" s="114"/>
      <c r="L986" s="159"/>
      <c r="M986" s="160"/>
      <c r="N986" s="161"/>
      <c r="O986" s="162"/>
      <c r="P986" s="163"/>
      <c r="Q986" s="142"/>
      <c r="R986" s="16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row>
    <row r="987" ht="14.25" customHeight="1">
      <c r="A987" s="114"/>
      <c r="B987" s="158"/>
      <c r="C987" s="114"/>
      <c r="D987" s="114"/>
      <c r="E987" s="114"/>
      <c r="F987" s="114"/>
      <c r="G987" s="114"/>
      <c r="H987" s="114"/>
      <c r="I987" s="114"/>
      <c r="J987" s="114"/>
      <c r="K987" s="114"/>
      <c r="L987" s="159"/>
      <c r="M987" s="160"/>
      <c r="N987" s="161"/>
      <c r="O987" s="162"/>
      <c r="P987" s="163"/>
      <c r="Q987" s="142"/>
      <c r="R987" s="16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row>
    <row r="988" ht="14.25" customHeight="1">
      <c r="A988" s="114"/>
      <c r="B988" s="158"/>
      <c r="C988" s="114"/>
      <c r="D988" s="114"/>
      <c r="E988" s="114"/>
      <c r="F988" s="114"/>
      <c r="G988" s="114"/>
      <c r="H988" s="114"/>
      <c r="I988" s="114"/>
      <c r="J988" s="114"/>
      <c r="K988" s="114"/>
      <c r="L988" s="159"/>
      <c r="M988" s="160"/>
      <c r="N988" s="161"/>
      <c r="O988" s="162"/>
      <c r="P988" s="163"/>
      <c r="Q988" s="142"/>
      <c r="R988" s="16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row>
    <row r="989" ht="14.25" customHeight="1">
      <c r="A989" s="114"/>
      <c r="B989" s="158"/>
      <c r="C989" s="114"/>
      <c r="D989" s="114"/>
      <c r="E989" s="114"/>
      <c r="F989" s="114"/>
      <c r="G989" s="114"/>
      <c r="H989" s="114"/>
      <c r="I989" s="114"/>
      <c r="J989" s="114"/>
      <c r="K989" s="114"/>
      <c r="L989" s="159"/>
      <c r="M989" s="160"/>
      <c r="N989" s="161"/>
      <c r="O989" s="162"/>
      <c r="P989" s="163"/>
      <c r="Q989" s="142"/>
      <c r="R989" s="16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row>
    <row r="990" ht="14.25" customHeight="1">
      <c r="A990" s="114"/>
      <c r="B990" s="158"/>
      <c r="C990" s="114"/>
      <c r="D990" s="114"/>
      <c r="E990" s="114"/>
      <c r="F990" s="114"/>
      <c r="G990" s="114"/>
      <c r="H990" s="114"/>
      <c r="I990" s="114"/>
      <c r="J990" s="114"/>
      <c r="K990" s="114"/>
      <c r="L990" s="159"/>
      <c r="M990" s="160"/>
      <c r="N990" s="161"/>
      <c r="O990" s="162"/>
      <c r="P990" s="163"/>
      <c r="Q990" s="142"/>
      <c r="R990" s="16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row>
    <row r="991" ht="14.25" customHeight="1">
      <c r="A991" s="114"/>
      <c r="B991" s="158"/>
      <c r="C991" s="114"/>
      <c r="D991" s="114"/>
      <c r="E991" s="114"/>
      <c r="F991" s="114"/>
      <c r="G991" s="114"/>
      <c r="H991" s="114"/>
      <c r="I991" s="114"/>
      <c r="J991" s="114"/>
      <c r="K991" s="114"/>
      <c r="L991" s="159"/>
      <c r="M991" s="160"/>
      <c r="N991" s="161"/>
      <c r="O991" s="162"/>
      <c r="P991" s="163"/>
      <c r="Q991" s="142"/>
      <c r="R991" s="16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row>
    <row r="992" ht="14.25" customHeight="1">
      <c r="A992" s="114"/>
      <c r="B992" s="158"/>
      <c r="C992" s="114"/>
      <c r="D992" s="114"/>
      <c r="E992" s="114"/>
      <c r="F992" s="114"/>
      <c r="G992" s="114"/>
      <c r="H992" s="114"/>
      <c r="I992" s="114"/>
      <c r="J992" s="114"/>
      <c r="K992" s="114"/>
      <c r="L992" s="159"/>
      <c r="M992" s="160"/>
      <c r="N992" s="161"/>
      <c r="O992" s="162"/>
      <c r="P992" s="163"/>
      <c r="Q992" s="142"/>
      <c r="R992" s="16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row>
    <row r="993" ht="14.25" customHeight="1">
      <c r="A993" s="114"/>
      <c r="B993" s="158"/>
      <c r="C993" s="114"/>
      <c r="D993" s="114"/>
      <c r="E993" s="114"/>
      <c r="F993" s="114"/>
      <c r="G993" s="114"/>
      <c r="H993" s="114"/>
      <c r="I993" s="114"/>
      <c r="J993" s="114"/>
      <c r="K993" s="114"/>
      <c r="L993" s="159"/>
      <c r="M993" s="160"/>
      <c r="N993" s="161"/>
      <c r="O993" s="162"/>
      <c r="P993" s="163"/>
      <c r="Q993" s="142"/>
      <c r="R993" s="16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row>
    <row r="994" ht="14.25" customHeight="1">
      <c r="A994" s="114"/>
      <c r="B994" s="158"/>
      <c r="C994" s="114"/>
      <c r="D994" s="114"/>
      <c r="E994" s="114"/>
      <c r="F994" s="114"/>
      <c r="G994" s="114"/>
      <c r="H994" s="114"/>
      <c r="I994" s="114"/>
      <c r="J994" s="114"/>
      <c r="K994" s="114"/>
      <c r="L994" s="159"/>
      <c r="M994" s="160"/>
      <c r="N994" s="161"/>
      <c r="O994" s="162"/>
      <c r="P994" s="163"/>
      <c r="Q994" s="142"/>
      <c r="R994" s="16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row>
    <row r="995" ht="14.25" customHeight="1">
      <c r="A995" s="114"/>
      <c r="B995" s="158"/>
      <c r="C995" s="114"/>
      <c r="D995" s="114"/>
      <c r="E995" s="114"/>
      <c r="F995" s="114"/>
      <c r="G995" s="114"/>
      <c r="H995" s="114"/>
      <c r="I995" s="114"/>
      <c r="J995" s="114"/>
      <c r="K995" s="114"/>
      <c r="L995" s="159"/>
      <c r="M995" s="160"/>
      <c r="N995" s="161"/>
      <c r="O995" s="162"/>
      <c r="P995" s="163"/>
      <c r="Q995" s="142"/>
      <c r="R995" s="16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row>
    <row r="996" ht="14.25" customHeight="1">
      <c r="A996" s="114"/>
      <c r="B996" s="158"/>
      <c r="C996" s="114"/>
      <c r="D996" s="114"/>
      <c r="E996" s="114"/>
      <c r="F996" s="114"/>
      <c r="G996" s="114"/>
      <c r="H996" s="114"/>
      <c r="I996" s="114"/>
      <c r="J996" s="114"/>
      <c r="K996" s="114"/>
      <c r="L996" s="159"/>
      <c r="M996" s="160"/>
      <c r="N996" s="161"/>
      <c r="O996" s="162"/>
      <c r="P996" s="163"/>
      <c r="Q996" s="142"/>
      <c r="R996" s="16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row>
    <row r="997" ht="14.25" customHeight="1">
      <c r="A997" s="114"/>
      <c r="B997" s="158"/>
      <c r="C997" s="114"/>
      <c r="D997" s="114"/>
      <c r="E997" s="114"/>
      <c r="F997" s="114"/>
      <c r="G997" s="114"/>
      <c r="H997" s="114"/>
      <c r="I997" s="114"/>
      <c r="J997" s="114"/>
      <c r="K997" s="114"/>
      <c r="L997" s="159"/>
      <c r="M997" s="160"/>
      <c r="N997" s="161"/>
      <c r="O997" s="162"/>
      <c r="P997" s="163"/>
      <c r="Q997" s="142"/>
      <c r="R997" s="16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row>
    <row r="998" ht="14.25" customHeight="1">
      <c r="A998" s="114"/>
      <c r="B998" s="158"/>
      <c r="C998" s="114"/>
      <c r="D998" s="114"/>
      <c r="E998" s="114"/>
      <c r="F998" s="114"/>
      <c r="G998" s="114"/>
      <c r="H998" s="114"/>
      <c r="I998" s="114"/>
      <c r="J998" s="114"/>
      <c r="K998" s="114"/>
      <c r="L998" s="159"/>
      <c r="M998" s="160"/>
      <c r="N998" s="161"/>
      <c r="O998" s="162"/>
      <c r="P998" s="163"/>
      <c r="Q998" s="142"/>
      <c r="R998" s="16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row>
    <row r="999" ht="14.25" customHeight="1">
      <c r="A999" s="114"/>
      <c r="B999" s="158"/>
      <c r="C999" s="114"/>
      <c r="D999" s="114"/>
      <c r="E999" s="114"/>
      <c r="F999" s="114"/>
      <c r="G999" s="114"/>
      <c r="H999" s="114"/>
      <c r="I999" s="114"/>
      <c r="J999" s="114"/>
      <c r="K999" s="114"/>
      <c r="L999" s="159"/>
      <c r="M999" s="160"/>
      <c r="N999" s="161"/>
      <c r="O999" s="162"/>
      <c r="P999" s="163"/>
      <c r="Q999" s="142"/>
      <c r="R999" s="16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row>
    <row r="1000" ht="14.25" customHeight="1">
      <c r="A1000" s="114"/>
      <c r="B1000" s="158"/>
      <c r="C1000" s="114"/>
      <c r="D1000" s="114"/>
      <c r="E1000" s="114"/>
      <c r="F1000" s="114"/>
      <c r="G1000" s="114"/>
      <c r="H1000" s="114"/>
      <c r="I1000" s="114"/>
      <c r="J1000" s="114"/>
      <c r="K1000" s="114"/>
      <c r="L1000" s="159"/>
      <c r="M1000" s="160"/>
      <c r="N1000" s="161"/>
      <c r="O1000" s="162"/>
      <c r="P1000" s="163"/>
      <c r="Q1000" s="142"/>
      <c r="R1000" s="16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row>
    <row r="1001" ht="14.25" customHeight="1">
      <c r="A1001" s="114"/>
      <c r="B1001" s="158"/>
      <c r="C1001" s="114"/>
      <c r="D1001" s="114"/>
      <c r="E1001" s="114"/>
      <c r="F1001" s="114"/>
      <c r="G1001" s="114"/>
      <c r="H1001" s="114"/>
      <c r="I1001" s="114"/>
      <c r="J1001" s="114"/>
      <c r="K1001" s="114"/>
      <c r="L1001" s="159"/>
      <c r="M1001" s="160"/>
      <c r="N1001" s="161"/>
      <c r="O1001" s="162"/>
      <c r="P1001" s="163"/>
      <c r="Q1001" s="142"/>
      <c r="R1001" s="164"/>
      <c r="S1001" s="114"/>
      <c r="T1001" s="114"/>
      <c r="U1001" s="114"/>
      <c r="V1001" s="114"/>
      <c r="W1001" s="114"/>
      <c r="X1001" s="114"/>
      <c r="Y1001" s="114"/>
      <c r="Z1001" s="114"/>
      <c r="AA1001" s="114"/>
      <c r="AB1001" s="114"/>
      <c r="AC1001" s="114"/>
      <c r="AD1001" s="114"/>
      <c r="AE1001" s="114"/>
      <c r="AF1001" s="114"/>
      <c r="AG1001" s="114"/>
      <c r="AH1001" s="114"/>
      <c r="AI1001" s="114"/>
      <c r="AJ1001" s="114"/>
      <c r="AK1001" s="114"/>
      <c r="AL1001" s="114"/>
      <c r="AM1001" s="114"/>
      <c r="AN1001" s="114"/>
      <c r="AO1001" s="114"/>
      <c r="AP1001" s="114"/>
      <c r="AQ1001" s="114"/>
      <c r="AR1001" s="114"/>
      <c r="AS1001" s="114"/>
      <c r="AT1001" s="114"/>
      <c r="AU1001" s="114"/>
      <c r="AV1001" s="114"/>
    </row>
    <row r="1002" ht="14.25" customHeight="1">
      <c r="A1002" s="114"/>
      <c r="B1002" s="158"/>
      <c r="C1002" s="114"/>
      <c r="D1002" s="114"/>
      <c r="E1002" s="114"/>
      <c r="F1002" s="114"/>
      <c r="G1002" s="114"/>
      <c r="H1002" s="114"/>
      <c r="I1002" s="114"/>
      <c r="J1002" s="114"/>
      <c r="K1002" s="114"/>
      <c r="L1002" s="159"/>
      <c r="M1002" s="160"/>
      <c r="N1002" s="161"/>
      <c r="O1002" s="162"/>
      <c r="P1002" s="163"/>
      <c r="Q1002" s="142"/>
      <c r="R1002" s="164"/>
      <c r="S1002" s="114"/>
      <c r="T1002" s="114"/>
      <c r="U1002" s="114"/>
      <c r="V1002" s="114"/>
      <c r="W1002" s="114"/>
      <c r="X1002" s="114"/>
      <c r="Y1002" s="114"/>
      <c r="Z1002" s="114"/>
      <c r="AA1002" s="114"/>
      <c r="AB1002" s="114"/>
      <c r="AC1002" s="114"/>
      <c r="AD1002" s="114"/>
      <c r="AE1002" s="114"/>
      <c r="AF1002" s="114"/>
      <c r="AG1002" s="114"/>
      <c r="AH1002" s="114"/>
      <c r="AI1002" s="114"/>
      <c r="AJ1002" s="114"/>
      <c r="AK1002" s="114"/>
      <c r="AL1002" s="114"/>
      <c r="AM1002" s="114"/>
      <c r="AN1002" s="114"/>
      <c r="AO1002" s="114"/>
      <c r="AP1002" s="114"/>
      <c r="AQ1002" s="114"/>
      <c r="AR1002" s="114"/>
      <c r="AS1002" s="114"/>
      <c r="AT1002" s="114"/>
      <c r="AU1002" s="114"/>
      <c r="AV1002" s="114"/>
    </row>
    <row r="1003" ht="14.25" customHeight="1">
      <c r="A1003" s="114"/>
      <c r="B1003" s="158"/>
      <c r="C1003" s="114"/>
      <c r="D1003" s="114"/>
      <c r="E1003" s="114"/>
      <c r="F1003" s="114"/>
      <c r="G1003" s="114"/>
      <c r="H1003" s="114"/>
      <c r="I1003" s="114"/>
      <c r="J1003" s="114"/>
      <c r="K1003" s="114"/>
      <c r="L1003" s="159"/>
      <c r="M1003" s="160"/>
      <c r="N1003" s="161"/>
      <c r="O1003" s="162"/>
      <c r="P1003" s="163"/>
      <c r="Q1003" s="142"/>
      <c r="R1003" s="164"/>
      <c r="S1003" s="114"/>
      <c r="T1003" s="114"/>
      <c r="U1003" s="114"/>
      <c r="V1003" s="114"/>
      <c r="W1003" s="114"/>
      <c r="X1003" s="114"/>
      <c r="Y1003" s="114"/>
      <c r="Z1003" s="114"/>
      <c r="AA1003" s="114"/>
      <c r="AB1003" s="114"/>
      <c r="AC1003" s="114"/>
      <c r="AD1003" s="114"/>
      <c r="AE1003" s="114"/>
      <c r="AF1003" s="114"/>
      <c r="AG1003" s="114"/>
      <c r="AH1003" s="114"/>
      <c r="AI1003" s="114"/>
      <c r="AJ1003" s="114"/>
      <c r="AK1003" s="114"/>
      <c r="AL1003" s="114"/>
      <c r="AM1003" s="114"/>
      <c r="AN1003" s="114"/>
      <c r="AO1003" s="114"/>
      <c r="AP1003" s="114"/>
      <c r="AQ1003" s="114"/>
      <c r="AR1003" s="114"/>
      <c r="AS1003" s="114"/>
      <c r="AT1003" s="114"/>
      <c r="AU1003" s="114"/>
      <c r="AV1003" s="114"/>
    </row>
    <row r="1004" ht="14.25" customHeight="1">
      <c r="A1004" s="114"/>
      <c r="B1004" s="158"/>
      <c r="C1004" s="114"/>
      <c r="D1004" s="114"/>
      <c r="E1004" s="114"/>
      <c r="F1004" s="114"/>
      <c r="G1004" s="114"/>
      <c r="H1004" s="114"/>
      <c r="I1004" s="114"/>
      <c r="J1004" s="114"/>
      <c r="K1004" s="114"/>
      <c r="L1004" s="159"/>
      <c r="M1004" s="160"/>
      <c r="N1004" s="161"/>
      <c r="O1004" s="162"/>
      <c r="P1004" s="163"/>
      <c r="Q1004" s="142"/>
      <c r="R1004" s="164"/>
      <c r="S1004" s="114"/>
      <c r="T1004" s="114"/>
      <c r="U1004" s="114"/>
      <c r="V1004" s="114"/>
      <c r="W1004" s="114"/>
      <c r="X1004" s="114"/>
      <c r="Y1004" s="114"/>
      <c r="Z1004" s="114"/>
      <c r="AA1004" s="114"/>
      <c r="AB1004" s="114"/>
      <c r="AC1004" s="114"/>
      <c r="AD1004" s="114"/>
      <c r="AE1004" s="114"/>
      <c r="AF1004" s="114"/>
      <c r="AG1004" s="114"/>
      <c r="AH1004" s="114"/>
      <c r="AI1004" s="114"/>
      <c r="AJ1004" s="114"/>
      <c r="AK1004" s="114"/>
      <c r="AL1004" s="114"/>
      <c r="AM1004" s="114"/>
      <c r="AN1004" s="114"/>
      <c r="AO1004" s="114"/>
      <c r="AP1004" s="114"/>
      <c r="AQ1004" s="114"/>
      <c r="AR1004" s="114"/>
      <c r="AS1004" s="114"/>
      <c r="AT1004" s="114"/>
      <c r="AU1004" s="114"/>
      <c r="AV1004" s="114"/>
    </row>
    <row r="1005" ht="14.25" customHeight="1">
      <c r="A1005" s="114"/>
      <c r="B1005" s="158"/>
      <c r="C1005" s="114"/>
      <c r="D1005" s="114"/>
      <c r="E1005" s="114"/>
      <c r="F1005" s="114"/>
      <c r="G1005" s="114"/>
      <c r="H1005" s="114"/>
      <c r="I1005" s="114"/>
      <c r="J1005" s="114"/>
      <c r="K1005" s="114"/>
      <c r="L1005" s="159"/>
      <c r="M1005" s="160"/>
      <c r="N1005" s="161"/>
      <c r="O1005" s="162"/>
      <c r="P1005" s="163"/>
      <c r="Q1005" s="142"/>
      <c r="R1005" s="164"/>
      <c r="S1005" s="114"/>
      <c r="T1005" s="114"/>
      <c r="U1005" s="114"/>
      <c r="V1005" s="114"/>
      <c r="W1005" s="114"/>
      <c r="X1005" s="114"/>
      <c r="Y1005" s="114"/>
      <c r="Z1005" s="114"/>
      <c r="AA1005" s="114"/>
      <c r="AB1005" s="114"/>
      <c r="AC1005" s="114"/>
      <c r="AD1005" s="114"/>
      <c r="AE1005" s="114"/>
      <c r="AF1005" s="114"/>
      <c r="AG1005" s="114"/>
      <c r="AH1005" s="114"/>
      <c r="AI1005" s="114"/>
      <c r="AJ1005" s="114"/>
      <c r="AK1005" s="114"/>
      <c r="AL1005" s="114"/>
      <c r="AM1005" s="114"/>
      <c r="AN1005" s="114"/>
      <c r="AO1005" s="114"/>
      <c r="AP1005" s="114"/>
      <c r="AQ1005" s="114"/>
      <c r="AR1005" s="114"/>
      <c r="AS1005" s="114"/>
      <c r="AT1005" s="114"/>
      <c r="AU1005" s="114"/>
      <c r="AV1005" s="114"/>
    </row>
    <row r="1006" ht="14.25" customHeight="1">
      <c r="A1006" s="114"/>
      <c r="B1006" s="158"/>
      <c r="C1006" s="114"/>
      <c r="D1006" s="114"/>
      <c r="E1006" s="114"/>
      <c r="F1006" s="114"/>
      <c r="G1006" s="114"/>
      <c r="H1006" s="114"/>
      <c r="I1006" s="114"/>
      <c r="J1006" s="114"/>
      <c r="K1006" s="114"/>
      <c r="L1006" s="159"/>
      <c r="M1006" s="160"/>
      <c r="N1006" s="161"/>
      <c r="O1006" s="162"/>
      <c r="P1006" s="163"/>
      <c r="Q1006" s="142"/>
      <c r="R1006" s="164"/>
      <c r="S1006" s="114"/>
      <c r="T1006" s="114"/>
      <c r="U1006" s="114"/>
      <c r="V1006" s="114"/>
      <c r="W1006" s="114"/>
      <c r="X1006" s="114"/>
      <c r="Y1006" s="114"/>
      <c r="Z1006" s="114"/>
      <c r="AA1006" s="114"/>
      <c r="AB1006" s="114"/>
      <c r="AC1006" s="114"/>
      <c r="AD1006" s="114"/>
      <c r="AE1006" s="114"/>
      <c r="AF1006" s="114"/>
      <c r="AG1006" s="114"/>
      <c r="AH1006" s="114"/>
      <c r="AI1006" s="114"/>
      <c r="AJ1006" s="114"/>
      <c r="AK1006" s="114"/>
      <c r="AL1006" s="114"/>
      <c r="AM1006" s="114"/>
      <c r="AN1006" s="114"/>
      <c r="AO1006" s="114"/>
      <c r="AP1006" s="114"/>
      <c r="AQ1006" s="114"/>
      <c r="AR1006" s="114"/>
      <c r="AS1006" s="114"/>
      <c r="AT1006" s="114"/>
      <c r="AU1006" s="114"/>
      <c r="AV1006" s="114"/>
    </row>
    <row r="1007" ht="14.25" customHeight="1">
      <c r="A1007" s="114"/>
      <c r="B1007" s="158"/>
      <c r="C1007" s="114"/>
      <c r="D1007" s="114"/>
      <c r="E1007" s="114"/>
      <c r="F1007" s="114"/>
      <c r="G1007" s="114"/>
      <c r="H1007" s="114"/>
      <c r="I1007" s="114"/>
      <c r="J1007" s="114"/>
      <c r="K1007" s="114"/>
      <c r="L1007" s="159"/>
      <c r="M1007" s="160"/>
      <c r="N1007" s="161"/>
      <c r="O1007" s="162"/>
      <c r="P1007" s="163"/>
      <c r="Q1007" s="142"/>
      <c r="R1007" s="164"/>
      <c r="S1007" s="114"/>
      <c r="T1007" s="114"/>
      <c r="U1007" s="114"/>
      <c r="V1007" s="114"/>
      <c r="W1007" s="114"/>
      <c r="X1007" s="114"/>
      <c r="Y1007" s="114"/>
      <c r="Z1007" s="114"/>
      <c r="AA1007" s="114"/>
      <c r="AB1007" s="114"/>
      <c r="AC1007" s="114"/>
      <c r="AD1007" s="114"/>
      <c r="AE1007" s="114"/>
      <c r="AF1007" s="114"/>
      <c r="AG1007" s="114"/>
      <c r="AH1007" s="114"/>
      <c r="AI1007" s="114"/>
      <c r="AJ1007" s="114"/>
      <c r="AK1007" s="114"/>
      <c r="AL1007" s="114"/>
      <c r="AM1007" s="114"/>
      <c r="AN1007" s="114"/>
      <c r="AO1007" s="114"/>
      <c r="AP1007" s="114"/>
      <c r="AQ1007" s="114"/>
      <c r="AR1007" s="114"/>
      <c r="AS1007" s="114"/>
      <c r="AT1007" s="114"/>
      <c r="AU1007" s="114"/>
      <c r="AV1007" s="114"/>
    </row>
    <row r="1008" ht="14.25" customHeight="1">
      <c r="A1008" s="114"/>
      <c r="B1008" s="158"/>
      <c r="C1008" s="114"/>
      <c r="D1008" s="114"/>
      <c r="E1008" s="114"/>
      <c r="F1008" s="114"/>
      <c r="G1008" s="114"/>
      <c r="H1008" s="114"/>
      <c r="I1008" s="114"/>
      <c r="J1008" s="114"/>
      <c r="K1008" s="114"/>
      <c r="L1008" s="159"/>
      <c r="M1008" s="160"/>
      <c r="N1008" s="161"/>
      <c r="O1008" s="162"/>
      <c r="P1008" s="163"/>
      <c r="Q1008" s="142"/>
      <c r="R1008" s="164"/>
      <c r="S1008" s="114"/>
      <c r="T1008" s="114"/>
      <c r="U1008" s="114"/>
      <c r="V1008" s="114"/>
      <c r="W1008" s="114"/>
      <c r="X1008" s="114"/>
      <c r="Y1008" s="114"/>
      <c r="Z1008" s="114"/>
      <c r="AA1008" s="114"/>
      <c r="AB1008" s="114"/>
      <c r="AC1008" s="114"/>
      <c r="AD1008" s="114"/>
      <c r="AE1008" s="114"/>
      <c r="AF1008" s="114"/>
      <c r="AG1008" s="114"/>
      <c r="AH1008" s="114"/>
      <c r="AI1008" s="114"/>
      <c r="AJ1008" s="114"/>
      <c r="AK1008" s="114"/>
      <c r="AL1008" s="114"/>
      <c r="AM1008" s="114"/>
      <c r="AN1008" s="114"/>
      <c r="AO1008" s="114"/>
      <c r="AP1008" s="114"/>
      <c r="AQ1008" s="114"/>
      <c r="AR1008" s="114"/>
      <c r="AS1008" s="114"/>
      <c r="AT1008" s="114"/>
      <c r="AU1008" s="114"/>
      <c r="AV1008" s="114"/>
    </row>
    <row r="1009" ht="14.25" customHeight="1">
      <c r="A1009" s="114"/>
      <c r="B1009" s="158"/>
      <c r="C1009" s="114"/>
      <c r="D1009" s="114"/>
      <c r="E1009" s="114"/>
      <c r="F1009" s="114"/>
      <c r="G1009" s="114"/>
      <c r="H1009" s="114"/>
      <c r="I1009" s="114"/>
      <c r="J1009" s="114"/>
      <c r="K1009" s="114"/>
      <c r="L1009" s="159"/>
      <c r="M1009" s="160"/>
      <c r="N1009" s="161"/>
      <c r="O1009" s="162"/>
      <c r="P1009" s="163"/>
      <c r="Q1009" s="142"/>
      <c r="R1009" s="164"/>
      <c r="S1009" s="114"/>
      <c r="T1009" s="114"/>
      <c r="U1009" s="114"/>
      <c r="V1009" s="114"/>
      <c r="W1009" s="114"/>
      <c r="X1009" s="114"/>
      <c r="Y1009" s="114"/>
      <c r="Z1009" s="114"/>
      <c r="AA1009" s="114"/>
      <c r="AB1009" s="114"/>
      <c r="AC1009" s="114"/>
      <c r="AD1009" s="114"/>
      <c r="AE1009" s="114"/>
      <c r="AF1009" s="114"/>
      <c r="AG1009" s="114"/>
      <c r="AH1009" s="114"/>
      <c r="AI1009" s="114"/>
      <c r="AJ1009" s="114"/>
      <c r="AK1009" s="114"/>
      <c r="AL1009" s="114"/>
      <c r="AM1009" s="114"/>
      <c r="AN1009" s="114"/>
      <c r="AO1009" s="114"/>
      <c r="AP1009" s="114"/>
      <c r="AQ1009" s="114"/>
      <c r="AR1009" s="114"/>
      <c r="AS1009" s="114"/>
      <c r="AT1009" s="114"/>
      <c r="AU1009" s="114"/>
      <c r="AV1009" s="114"/>
    </row>
    <row r="1010" ht="14.25" customHeight="1">
      <c r="A1010" s="114"/>
      <c r="B1010" s="158"/>
      <c r="C1010" s="114"/>
      <c r="D1010" s="114"/>
      <c r="E1010" s="114"/>
      <c r="F1010" s="114"/>
      <c r="G1010" s="114"/>
      <c r="H1010" s="114"/>
      <c r="I1010" s="114"/>
      <c r="J1010" s="114"/>
      <c r="K1010" s="114"/>
      <c r="L1010" s="159"/>
      <c r="M1010" s="160"/>
      <c r="N1010" s="161"/>
      <c r="O1010" s="162"/>
      <c r="P1010" s="163"/>
      <c r="Q1010" s="142"/>
      <c r="R1010" s="164"/>
      <c r="S1010" s="114"/>
      <c r="T1010" s="114"/>
      <c r="U1010" s="114"/>
      <c r="V1010" s="114"/>
      <c r="W1010" s="114"/>
      <c r="X1010" s="114"/>
      <c r="Y1010" s="114"/>
      <c r="Z1010" s="114"/>
      <c r="AA1010" s="114"/>
      <c r="AB1010" s="114"/>
      <c r="AC1010" s="114"/>
      <c r="AD1010" s="114"/>
      <c r="AE1010" s="114"/>
      <c r="AF1010" s="114"/>
      <c r="AG1010" s="114"/>
      <c r="AH1010" s="114"/>
      <c r="AI1010" s="114"/>
      <c r="AJ1010" s="114"/>
      <c r="AK1010" s="114"/>
      <c r="AL1010" s="114"/>
      <c r="AM1010" s="114"/>
      <c r="AN1010" s="114"/>
      <c r="AO1010" s="114"/>
      <c r="AP1010" s="114"/>
      <c r="AQ1010" s="114"/>
      <c r="AR1010" s="114"/>
      <c r="AS1010" s="114"/>
      <c r="AT1010" s="114"/>
      <c r="AU1010" s="114"/>
      <c r="AV1010" s="114"/>
    </row>
    <row r="1011" ht="14.25" customHeight="1">
      <c r="A1011" s="114"/>
      <c r="B1011" s="158"/>
      <c r="C1011" s="114"/>
      <c r="D1011" s="114"/>
      <c r="E1011" s="114"/>
      <c r="F1011" s="114"/>
      <c r="G1011" s="114"/>
      <c r="H1011" s="114"/>
      <c r="I1011" s="114"/>
      <c r="J1011" s="114"/>
      <c r="K1011" s="114"/>
      <c r="L1011" s="159"/>
      <c r="M1011" s="160"/>
      <c r="N1011" s="161"/>
      <c r="O1011" s="162"/>
      <c r="P1011" s="163"/>
      <c r="Q1011" s="142"/>
      <c r="R1011" s="164"/>
      <c r="S1011" s="114"/>
      <c r="T1011" s="114"/>
      <c r="U1011" s="114"/>
      <c r="V1011" s="114"/>
      <c r="W1011" s="114"/>
      <c r="X1011" s="114"/>
      <c r="Y1011" s="114"/>
      <c r="Z1011" s="114"/>
      <c r="AA1011" s="114"/>
      <c r="AB1011" s="114"/>
      <c r="AC1011" s="114"/>
      <c r="AD1011" s="114"/>
      <c r="AE1011" s="114"/>
      <c r="AF1011" s="114"/>
      <c r="AG1011" s="114"/>
      <c r="AH1011" s="114"/>
      <c r="AI1011" s="114"/>
      <c r="AJ1011" s="114"/>
      <c r="AK1011" s="114"/>
      <c r="AL1011" s="114"/>
      <c r="AM1011" s="114"/>
      <c r="AN1011" s="114"/>
      <c r="AO1011" s="114"/>
      <c r="AP1011" s="114"/>
      <c r="AQ1011" s="114"/>
      <c r="AR1011" s="114"/>
      <c r="AS1011" s="114"/>
      <c r="AT1011" s="114"/>
      <c r="AU1011" s="114"/>
      <c r="AV1011" s="114"/>
    </row>
    <row r="1012" ht="14.25" customHeight="1">
      <c r="A1012" s="114"/>
      <c r="B1012" s="158"/>
      <c r="C1012" s="114"/>
      <c r="D1012" s="114"/>
      <c r="E1012" s="114"/>
      <c r="F1012" s="114"/>
      <c r="G1012" s="114"/>
      <c r="H1012" s="114"/>
      <c r="I1012" s="114"/>
      <c r="J1012" s="114"/>
      <c r="K1012" s="114"/>
      <c r="L1012" s="159"/>
      <c r="M1012" s="160"/>
      <c r="N1012" s="161"/>
      <c r="O1012" s="162"/>
      <c r="P1012" s="163"/>
      <c r="Q1012" s="142"/>
      <c r="R1012" s="164"/>
      <c r="S1012" s="114"/>
      <c r="T1012" s="114"/>
      <c r="U1012" s="114"/>
      <c r="V1012" s="114"/>
      <c r="W1012" s="114"/>
      <c r="X1012" s="114"/>
      <c r="Y1012" s="114"/>
      <c r="Z1012" s="114"/>
      <c r="AA1012" s="114"/>
      <c r="AB1012" s="114"/>
      <c r="AC1012" s="114"/>
      <c r="AD1012" s="114"/>
      <c r="AE1012" s="114"/>
      <c r="AF1012" s="114"/>
      <c r="AG1012" s="114"/>
      <c r="AH1012" s="114"/>
      <c r="AI1012" s="114"/>
      <c r="AJ1012" s="114"/>
      <c r="AK1012" s="114"/>
      <c r="AL1012" s="114"/>
      <c r="AM1012" s="114"/>
      <c r="AN1012" s="114"/>
      <c r="AO1012" s="114"/>
      <c r="AP1012" s="114"/>
      <c r="AQ1012" s="114"/>
      <c r="AR1012" s="114"/>
      <c r="AS1012" s="114"/>
      <c r="AT1012" s="114"/>
      <c r="AU1012" s="114"/>
      <c r="AV1012" s="114"/>
    </row>
    <row r="1013" ht="14.25" customHeight="1">
      <c r="A1013" s="114"/>
      <c r="B1013" s="158"/>
      <c r="C1013" s="114"/>
      <c r="D1013" s="114"/>
      <c r="E1013" s="114"/>
      <c r="F1013" s="114"/>
      <c r="G1013" s="114"/>
      <c r="H1013" s="114"/>
      <c r="I1013" s="114"/>
      <c r="J1013" s="114"/>
      <c r="K1013" s="114"/>
      <c r="L1013" s="159"/>
      <c r="M1013" s="160"/>
      <c r="N1013" s="161"/>
      <c r="O1013" s="162"/>
      <c r="P1013" s="163"/>
      <c r="Q1013" s="142"/>
      <c r="R1013" s="164"/>
      <c r="S1013" s="114"/>
      <c r="T1013" s="114"/>
      <c r="U1013" s="114"/>
      <c r="V1013" s="114"/>
      <c r="W1013" s="114"/>
      <c r="X1013" s="114"/>
      <c r="Y1013" s="114"/>
      <c r="Z1013" s="114"/>
      <c r="AA1013" s="114"/>
      <c r="AB1013" s="114"/>
      <c r="AC1013" s="114"/>
      <c r="AD1013" s="114"/>
      <c r="AE1013" s="114"/>
      <c r="AF1013" s="114"/>
      <c r="AG1013" s="114"/>
      <c r="AH1013" s="114"/>
      <c r="AI1013" s="114"/>
      <c r="AJ1013" s="114"/>
      <c r="AK1013" s="114"/>
      <c r="AL1013" s="114"/>
      <c r="AM1013" s="114"/>
      <c r="AN1013" s="114"/>
      <c r="AO1013" s="114"/>
      <c r="AP1013" s="114"/>
      <c r="AQ1013" s="114"/>
      <c r="AR1013" s="114"/>
      <c r="AS1013" s="114"/>
      <c r="AT1013" s="114"/>
      <c r="AU1013" s="114"/>
      <c r="AV1013" s="114"/>
    </row>
    <row r="1014" ht="14.25" customHeight="1">
      <c r="A1014" s="114"/>
      <c r="B1014" s="158"/>
      <c r="C1014" s="114"/>
      <c r="D1014" s="114"/>
      <c r="E1014" s="114"/>
      <c r="F1014" s="114"/>
      <c r="G1014" s="114"/>
      <c r="H1014" s="114"/>
      <c r="I1014" s="114"/>
      <c r="J1014" s="114"/>
      <c r="K1014" s="114"/>
      <c r="L1014" s="159"/>
      <c r="M1014" s="160"/>
      <c r="N1014" s="161"/>
      <c r="O1014" s="162"/>
      <c r="P1014" s="163"/>
      <c r="Q1014" s="142"/>
      <c r="R1014" s="164"/>
      <c r="S1014" s="114"/>
      <c r="T1014" s="114"/>
      <c r="U1014" s="114"/>
      <c r="V1014" s="114"/>
      <c r="W1014" s="114"/>
      <c r="X1014" s="114"/>
      <c r="Y1014" s="114"/>
      <c r="Z1014" s="114"/>
      <c r="AA1014" s="114"/>
      <c r="AB1014" s="114"/>
      <c r="AC1014" s="114"/>
      <c r="AD1014" s="114"/>
      <c r="AE1014" s="114"/>
      <c r="AF1014" s="114"/>
      <c r="AG1014" s="114"/>
      <c r="AH1014" s="114"/>
      <c r="AI1014" s="114"/>
      <c r="AJ1014" s="114"/>
      <c r="AK1014" s="114"/>
      <c r="AL1014" s="114"/>
      <c r="AM1014" s="114"/>
      <c r="AN1014" s="114"/>
      <c r="AO1014" s="114"/>
      <c r="AP1014" s="114"/>
      <c r="AQ1014" s="114"/>
      <c r="AR1014" s="114"/>
      <c r="AS1014" s="114"/>
      <c r="AT1014" s="114"/>
      <c r="AU1014" s="114"/>
      <c r="AV1014" s="114"/>
    </row>
    <row r="1015" ht="14.25" customHeight="1">
      <c r="A1015" s="114"/>
      <c r="B1015" s="158"/>
      <c r="C1015" s="114"/>
      <c r="D1015" s="114"/>
      <c r="E1015" s="114"/>
      <c r="F1015" s="114"/>
      <c r="G1015" s="114"/>
      <c r="H1015" s="114"/>
      <c r="I1015" s="114"/>
      <c r="J1015" s="114"/>
      <c r="K1015" s="114"/>
      <c r="L1015" s="159"/>
      <c r="M1015" s="160"/>
      <c r="N1015" s="161"/>
      <c r="O1015" s="162"/>
      <c r="P1015" s="163"/>
      <c r="Q1015" s="142"/>
      <c r="R1015" s="164"/>
      <c r="S1015" s="114"/>
      <c r="T1015" s="114"/>
      <c r="U1015" s="114"/>
      <c r="V1015" s="114"/>
      <c r="W1015" s="114"/>
      <c r="X1015" s="114"/>
      <c r="Y1015" s="114"/>
      <c r="Z1015" s="114"/>
      <c r="AA1015" s="114"/>
      <c r="AB1015" s="114"/>
      <c r="AC1015" s="114"/>
      <c r="AD1015" s="114"/>
      <c r="AE1015" s="114"/>
      <c r="AF1015" s="114"/>
      <c r="AG1015" s="114"/>
      <c r="AH1015" s="114"/>
      <c r="AI1015" s="114"/>
      <c r="AJ1015" s="114"/>
      <c r="AK1015" s="114"/>
      <c r="AL1015" s="114"/>
      <c r="AM1015" s="114"/>
      <c r="AN1015" s="114"/>
      <c r="AO1015" s="114"/>
      <c r="AP1015" s="114"/>
      <c r="AQ1015" s="114"/>
      <c r="AR1015" s="114"/>
      <c r="AS1015" s="114"/>
      <c r="AT1015" s="114"/>
      <c r="AU1015" s="114"/>
      <c r="AV1015" s="114"/>
    </row>
    <row r="1016" ht="14.25" customHeight="1">
      <c r="A1016" s="114"/>
      <c r="B1016" s="158"/>
      <c r="C1016" s="114"/>
      <c r="D1016" s="114"/>
      <c r="E1016" s="114"/>
      <c r="F1016" s="114"/>
      <c r="G1016" s="114"/>
      <c r="H1016" s="114"/>
      <c r="I1016" s="114"/>
      <c r="J1016" s="114"/>
      <c r="K1016" s="114"/>
      <c r="L1016" s="159"/>
      <c r="M1016" s="160"/>
      <c r="N1016" s="161"/>
      <c r="O1016" s="162"/>
      <c r="P1016" s="163"/>
      <c r="Q1016" s="142"/>
      <c r="R1016" s="164"/>
      <c r="S1016" s="114"/>
      <c r="T1016" s="114"/>
      <c r="U1016" s="114"/>
      <c r="V1016" s="114"/>
      <c r="W1016" s="114"/>
      <c r="X1016" s="114"/>
      <c r="Y1016" s="114"/>
      <c r="Z1016" s="114"/>
      <c r="AA1016" s="114"/>
      <c r="AB1016" s="114"/>
      <c r="AC1016" s="114"/>
      <c r="AD1016" s="114"/>
      <c r="AE1016" s="114"/>
      <c r="AF1016" s="114"/>
      <c r="AG1016" s="114"/>
      <c r="AH1016" s="114"/>
      <c r="AI1016" s="114"/>
      <c r="AJ1016" s="114"/>
      <c r="AK1016" s="114"/>
      <c r="AL1016" s="114"/>
      <c r="AM1016" s="114"/>
      <c r="AN1016" s="114"/>
      <c r="AO1016" s="114"/>
      <c r="AP1016" s="114"/>
      <c r="AQ1016" s="114"/>
      <c r="AR1016" s="114"/>
      <c r="AS1016" s="114"/>
      <c r="AT1016" s="114"/>
      <c r="AU1016" s="114"/>
      <c r="AV1016" s="114"/>
    </row>
    <row r="1017" ht="14.25" customHeight="1">
      <c r="A1017" s="114"/>
      <c r="B1017" s="158"/>
      <c r="C1017" s="114"/>
      <c r="D1017" s="114"/>
      <c r="E1017" s="114"/>
      <c r="F1017" s="114"/>
      <c r="G1017" s="114"/>
      <c r="H1017" s="114"/>
      <c r="I1017" s="114"/>
      <c r="J1017" s="114"/>
      <c r="K1017" s="114"/>
      <c r="L1017" s="159"/>
      <c r="M1017" s="160"/>
      <c r="N1017" s="161"/>
      <c r="O1017" s="162"/>
      <c r="P1017" s="163"/>
      <c r="Q1017" s="142"/>
      <c r="R1017" s="164"/>
      <c r="S1017" s="114"/>
      <c r="T1017" s="114"/>
      <c r="U1017" s="114"/>
      <c r="V1017" s="114"/>
      <c r="W1017" s="114"/>
      <c r="X1017" s="114"/>
      <c r="Y1017" s="114"/>
      <c r="Z1017" s="114"/>
      <c r="AA1017" s="114"/>
      <c r="AB1017" s="114"/>
      <c r="AC1017" s="114"/>
      <c r="AD1017" s="114"/>
      <c r="AE1017" s="114"/>
      <c r="AF1017" s="114"/>
      <c r="AG1017" s="114"/>
      <c r="AH1017" s="114"/>
      <c r="AI1017" s="114"/>
      <c r="AJ1017" s="114"/>
      <c r="AK1017" s="114"/>
      <c r="AL1017" s="114"/>
      <c r="AM1017" s="114"/>
      <c r="AN1017" s="114"/>
      <c r="AO1017" s="114"/>
      <c r="AP1017" s="114"/>
      <c r="AQ1017" s="114"/>
      <c r="AR1017" s="114"/>
      <c r="AS1017" s="114"/>
      <c r="AT1017" s="114"/>
      <c r="AU1017" s="114"/>
      <c r="AV1017" s="114"/>
    </row>
    <row r="1018" ht="14.25" customHeight="1">
      <c r="A1018" s="114"/>
      <c r="B1018" s="158"/>
      <c r="C1018" s="114"/>
      <c r="D1018" s="114"/>
      <c r="E1018" s="114"/>
      <c r="F1018" s="114"/>
      <c r="G1018" s="114"/>
      <c r="H1018" s="114"/>
      <c r="I1018" s="114"/>
      <c r="J1018" s="114"/>
      <c r="K1018" s="114"/>
      <c r="L1018" s="159"/>
      <c r="M1018" s="160"/>
      <c r="N1018" s="161"/>
      <c r="O1018" s="162"/>
      <c r="P1018" s="163"/>
      <c r="Q1018" s="142"/>
      <c r="R1018" s="164"/>
      <c r="S1018" s="114"/>
      <c r="T1018" s="114"/>
      <c r="U1018" s="114"/>
      <c r="V1018" s="114"/>
      <c r="W1018" s="114"/>
      <c r="X1018" s="114"/>
      <c r="Y1018" s="114"/>
      <c r="Z1018" s="114"/>
      <c r="AA1018" s="114"/>
      <c r="AB1018" s="114"/>
      <c r="AC1018" s="114"/>
      <c r="AD1018" s="114"/>
      <c r="AE1018" s="114"/>
      <c r="AF1018" s="114"/>
      <c r="AG1018" s="114"/>
      <c r="AH1018" s="114"/>
      <c r="AI1018" s="114"/>
      <c r="AJ1018" s="114"/>
      <c r="AK1018" s="114"/>
      <c r="AL1018" s="114"/>
      <c r="AM1018" s="114"/>
      <c r="AN1018" s="114"/>
      <c r="AO1018" s="114"/>
      <c r="AP1018" s="114"/>
      <c r="AQ1018" s="114"/>
      <c r="AR1018" s="114"/>
      <c r="AS1018" s="114"/>
      <c r="AT1018" s="114"/>
      <c r="AU1018" s="114"/>
      <c r="AV1018" s="114"/>
    </row>
    <row r="1019" ht="14.25" customHeight="1">
      <c r="A1019" s="114"/>
      <c r="B1019" s="158"/>
      <c r="C1019" s="114"/>
      <c r="D1019" s="114"/>
      <c r="E1019" s="114"/>
      <c r="F1019" s="114"/>
      <c r="G1019" s="114"/>
      <c r="H1019" s="114"/>
      <c r="I1019" s="114"/>
      <c r="J1019" s="114"/>
      <c r="K1019" s="114"/>
      <c r="L1019" s="159"/>
      <c r="M1019" s="160"/>
      <c r="N1019" s="161"/>
      <c r="O1019" s="162"/>
      <c r="P1019" s="163"/>
      <c r="Q1019" s="142"/>
      <c r="R1019" s="164"/>
      <c r="S1019" s="114"/>
      <c r="T1019" s="114"/>
      <c r="U1019" s="114"/>
      <c r="V1019" s="114"/>
      <c r="W1019" s="114"/>
      <c r="X1019" s="114"/>
      <c r="Y1019" s="114"/>
      <c r="Z1019" s="114"/>
      <c r="AA1019" s="114"/>
      <c r="AB1019" s="114"/>
      <c r="AC1019" s="114"/>
      <c r="AD1019" s="114"/>
      <c r="AE1019" s="114"/>
      <c r="AF1019" s="114"/>
      <c r="AG1019" s="114"/>
      <c r="AH1019" s="114"/>
      <c r="AI1019" s="114"/>
      <c r="AJ1019" s="114"/>
      <c r="AK1019" s="114"/>
      <c r="AL1019" s="114"/>
      <c r="AM1019" s="114"/>
      <c r="AN1019" s="114"/>
      <c r="AO1019" s="114"/>
      <c r="AP1019" s="114"/>
      <c r="AQ1019" s="114"/>
      <c r="AR1019" s="114"/>
      <c r="AS1019" s="114"/>
      <c r="AT1019" s="114"/>
      <c r="AU1019" s="114"/>
      <c r="AV1019" s="114"/>
    </row>
    <row r="1020" ht="14.25" customHeight="1">
      <c r="A1020" s="114"/>
      <c r="B1020" s="158"/>
      <c r="C1020" s="114"/>
      <c r="D1020" s="114"/>
      <c r="E1020" s="114"/>
      <c r="F1020" s="114"/>
      <c r="G1020" s="114"/>
      <c r="H1020" s="114"/>
      <c r="I1020" s="114"/>
      <c r="J1020" s="114"/>
      <c r="K1020" s="114"/>
      <c r="L1020" s="159"/>
      <c r="M1020" s="160"/>
      <c r="N1020" s="161"/>
      <c r="O1020" s="162"/>
      <c r="P1020" s="163"/>
      <c r="Q1020" s="142"/>
      <c r="R1020" s="164"/>
      <c r="S1020" s="114"/>
      <c r="T1020" s="114"/>
      <c r="U1020" s="114"/>
      <c r="V1020" s="114"/>
      <c r="W1020" s="114"/>
      <c r="X1020" s="114"/>
      <c r="Y1020" s="114"/>
      <c r="Z1020" s="114"/>
      <c r="AA1020" s="114"/>
      <c r="AB1020" s="114"/>
      <c r="AC1020" s="114"/>
      <c r="AD1020" s="114"/>
      <c r="AE1020" s="114"/>
      <c r="AF1020" s="114"/>
      <c r="AG1020" s="114"/>
      <c r="AH1020" s="114"/>
      <c r="AI1020" s="114"/>
      <c r="AJ1020" s="114"/>
      <c r="AK1020" s="114"/>
      <c r="AL1020" s="114"/>
      <c r="AM1020" s="114"/>
      <c r="AN1020" s="114"/>
      <c r="AO1020" s="114"/>
      <c r="AP1020" s="114"/>
      <c r="AQ1020" s="114"/>
      <c r="AR1020" s="114"/>
      <c r="AS1020" s="114"/>
      <c r="AT1020" s="114"/>
      <c r="AU1020" s="114"/>
      <c r="AV1020" s="114"/>
    </row>
    <row r="1021" ht="14.25" customHeight="1">
      <c r="A1021" s="114"/>
      <c r="B1021" s="158"/>
      <c r="C1021" s="114"/>
      <c r="D1021" s="114"/>
      <c r="E1021" s="114"/>
      <c r="F1021" s="114"/>
      <c r="G1021" s="114"/>
      <c r="H1021" s="114"/>
      <c r="I1021" s="114"/>
      <c r="J1021" s="114"/>
      <c r="K1021" s="114"/>
      <c r="L1021" s="159"/>
      <c r="M1021" s="160"/>
      <c r="N1021" s="161"/>
      <c r="O1021" s="162"/>
      <c r="P1021" s="163"/>
      <c r="Q1021" s="142"/>
      <c r="R1021" s="164"/>
      <c r="S1021" s="114"/>
      <c r="T1021" s="114"/>
      <c r="U1021" s="114"/>
      <c r="V1021" s="114"/>
      <c r="W1021" s="114"/>
      <c r="X1021" s="114"/>
      <c r="Y1021" s="114"/>
      <c r="Z1021" s="114"/>
      <c r="AA1021" s="114"/>
      <c r="AB1021" s="114"/>
      <c r="AC1021" s="114"/>
      <c r="AD1021" s="114"/>
      <c r="AE1021" s="114"/>
      <c r="AF1021" s="114"/>
      <c r="AG1021" s="114"/>
      <c r="AH1021" s="114"/>
      <c r="AI1021" s="114"/>
      <c r="AJ1021" s="114"/>
      <c r="AK1021" s="114"/>
      <c r="AL1021" s="114"/>
      <c r="AM1021" s="114"/>
      <c r="AN1021" s="114"/>
      <c r="AO1021" s="114"/>
      <c r="AP1021" s="114"/>
      <c r="AQ1021" s="114"/>
      <c r="AR1021" s="114"/>
      <c r="AS1021" s="114"/>
      <c r="AT1021" s="114"/>
      <c r="AU1021" s="114"/>
      <c r="AV1021" s="114"/>
    </row>
    <row r="1022" ht="14.25" customHeight="1">
      <c r="A1022" s="114"/>
      <c r="B1022" s="158"/>
      <c r="C1022" s="114"/>
      <c r="D1022" s="114"/>
      <c r="E1022" s="114"/>
      <c r="F1022" s="114"/>
      <c r="G1022" s="114"/>
      <c r="H1022" s="114"/>
      <c r="I1022" s="114"/>
      <c r="J1022" s="114"/>
      <c r="K1022" s="114"/>
      <c r="L1022" s="159"/>
      <c r="M1022" s="160"/>
      <c r="N1022" s="161"/>
      <c r="O1022" s="162"/>
      <c r="P1022" s="163"/>
      <c r="Q1022" s="142"/>
      <c r="R1022" s="164"/>
      <c r="S1022" s="114"/>
      <c r="T1022" s="114"/>
      <c r="U1022" s="114"/>
      <c r="V1022" s="114"/>
      <c r="W1022" s="114"/>
      <c r="X1022" s="114"/>
      <c r="Y1022" s="114"/>
      <c r="Z1022" s="114"/>
      <c r="AA1022" s="114"/>
      <c r="AB1022" s="114"/>
      <c r="AC1022" s="114"/>
      <c r="AD1022" s="114"/>
      <c r="AE1022" s="114"/>
      <c r="AF1022" s="114"/>
      <c r="AG1022" s="114"/>
      <c r="AH1022" s="114"/>
      <c r="AI1022" s="114"/>
      <c r="AJ1022" s="114"/>
      <c r="AK1022" s="114"/>
      <c r="AL1022" s="114"/>
      <c r="AM1022" s="114"/>
      <c r="AN1022" s="114"/>
      <c r="AO1022" s="114"/>
      <c r="AP1022" s="114"/>
      <c r="AQ1022" s="114"/>
      <c r="AR1022" s="114"/>
      <c r="AS1022" s="114"/>
      <c r="AT1022" s="114"/>
      <c r="AU1022" s="114"/>
      <c r="AV1022" s="114"/>
    </row>
  </sheetData>
  <mergeCells count="37">
    <mergeCell ref="H1:H2"/>
    <mergeCell ref="I1:I2"/>
    <mergeCell ref="J1:J2"/>
    <mergeCell ref="K1:K2"/>
    <mergeCell ref="L1:L2"/>
    <mergeCell ref="M1:M2"/>
    <mergeCell ref="N1:N2"/>
    <mergeCell ref="Y1:AB1"/>
    <mergeCell ref="Y4:AB11"/>
    <mergeCell ref="Y14:AB22"/>
    <mergeCell ref="Y25:AA35"/>
    <mergeCell ref="O1:O2"/>
    <mergeCell ref="P1:P2"/>
    <mergeCell ref="Q1:Q2"/>
    <mergeCell ref="R1:R2"/>
    <mergeCell ref="S1:S2"/>
    <mergeCell ref="T1:T2"/>
    <mergeCell ref="U1:X1"/>
    <mergeCell ref="A1:A2"/>
    <mergeCell ref="B1:B2"/>
    <mergeCell ref="C1:C2"/>
    <mergeCell ref="D1:D2"/>
    <mergeCell ref="E1:E2"/>
    <mergeCell ref="F1:F2"/>
    <mergeCell ref="G1:G2"/>
    <mergeCell ref="A88:B88"/>
    <mergeCell ref="A101:B101"/>
    <mergeCell ref="A114:B114"/>
    <mergeCell ref="A116:B116"/>
    <mergeCell ref="A117:B117"/>
    <mergeCell ref="A11:B11"/>
    <mergeCell ref="A22:B22"/>
    <mergeCell ref="A35:B35"/>
    <mergeCell ref="A48:B48"/>
    <mergeCell ref="A61:B61"/>
    <mergeCell ref="A62:B62"/>
    <mergeCell ref="A75:B7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4.43" defaultRowHeight="15.0"/>
  <cols>
    <col customWidth="1" min="1" max="1" width="5.29"/>
    <col customWidth="1" min="2" max="2" width="6.43"/>
    <col customWidth="1" min="3" max="3" width="6.86"/>
    <col customWidth="1" min="4" max="4" width="11.14"/>
    <col customWidth="1" min="5" max="5" width="10.43"/>
    <col customWidth="1" min="6" max="6" width="7.43"/>
    <col customWidth="1" min="7" max="7" width="6.71"/>
    <col customWidth="1" min="8" max="8" width="13.57"/>
    <col customWidth="1" min="9" max="9" width="11.57"/>
    <col customWidth="1" min="10" max="10" width="16.29"/>
    <col customWidth="1" min="11" max="11" width="26.29"/>
    <col customWidth="1" min="12" max="12" width="5.14"/>
    <col customWidth="1" min="13" max="13" width="11.57"/>
    <col customWidth="1" min="14" max="14" width="7.57"/>
    <col customWidth="1" min="15" max="15" width="9.29"/>
    <col customWidth="1" min="16" max="16" width="11.57"/>
    <col customWidth="1" min="17" max="17" width="16.86"/>
    <col customWidth="1" min="18" max="18" width="8.57"/>
    <col customWidth="1" min="19" max="19" width="20.57"/>
    <col customWidth="1" min="20" max="20" width="12.57"/>
    <col customWidth="1" min="21" max="21" width="36.0"/>
    <col customWidth="1" min="22" max="22" width="19.0"/>
    <col customWidth="1" min="23" max="23" width="41.29"/>
    <col customWidth="1" min="24" max="24" width="13.86"/>
    <col customWidth="1" min="25" max="25" width="15.0"/>
    <col customWidth="1" min="26" max="26" width="8.86"/>
    <col customWidth="1" min="27" max="27" width="13.29"/>
    <col customWidth="1" min="28" max="29" width="7.0"/>
    <col customWidth="1" min="30" max="45" width="8.86"/>
  </cols>
  <sheetData>
    <row r="1" ht="14.25" customHeight="1">
      <c r="A1" s="165"/>
      <c r="B1" s="166" t="s">
        <v>305</v>
      </c>
      <c r="C1" s="167" t="s">
        <v>141</v>
      </c>
      <c r="D1" s="166" t="s">
        <v>306</v>
      </c>
      <c r="E1" s="166" t="s">
        <v>307</v>
      </c>
      <c r="F1" s="166" t="s">
        <v>308</v>
      </c>
      <c r="G1" s="168" t="s">
        <v>309</v>
      </c>
      <c r="H1" s="169" t="s">
        <v>310</v>
      </c>
      <c r="I1" s="170" t="s">
        <v>311</v>
      </c>
      <c r="J1" s="168" t="s">
        <v>312</v>
      </c>
      <c r="K1" s="168" t="s">
        <v>313</v>
      </c>
      <c r="L1" s="171" t="s">
        <v>314</v>
      </c>
      <c r="M1" s="172" t="s">
        <v>315</v>
      </c>
      <c r="N1" s="168" t="s">
        <v>316</v>
      </c>
      <c r="O1" s="168" t="s">
        <v>317</v>
      </c>
      <c r="P1" s="166" t="s">
        <v>318</v>
      </c>
      <c r="Q1" s="168" t="s">
        <v>319</v>
      </c>
      <c r="R1" s="166" t="s">
        <v>320</v>
      </c>
      <c r="S1" s="168" t="s">
        <v>321</v>
      </c>
      <c r="T1" s="173" t="s">
        <v>322</v>
      </c>
      <c r="U1" s="167" t="s">
        <v>323</v>
      </c>
      <c r="V1" s="166" t="s">
        <v>324</v>
      </c>
      <c r="W1" s="173" t="s">
        <v>325</v>
      </c>
      <c r="X1" s="173" t="s">
        <v>326</v>
      </c>
      <c r="Y1" s="168" t="s">
        <v>327</v>
      </c>
      <c r="Z1" s="174"/>
      <c r="AA1" s="175" t="s">
        <v>328</v>
      </c>
      <c r="AB1" s="176" t="s">
        <v>329</v>
      </c>
      <c r="AC1" s="176" t="s">
        <v>330</v>
      </c>
      <c r="AD1" s="177"/>
      <c r="AE1" s="177"/>
      <c r="AF1" s="177"/>
      <c r="AG1" s="177"/>
      <c r="AH1" s="177"/>
      <c r="AI1" s="177"/>
      <c r="AJ1" s="177"/>
      <c r="AK1" s="177"/>
      <c r="AL1" s="177"/>
      <c r="AM1" s="177"/>
      <c r="AN1" s="177"/>
      <c r="AO1" s="177"/>
      <c r="AP1" s="177"/>
      <c r="AQ1" s="177"/>
      <c r="AR1" s="177"/>
      <c r="AS1" s="177"/>
    </row>
    <row r="2" ht="18.75" customHeight="1">
      <c r="A2" s="178" t="s">
        <v>331</v>
      </c>
      <c r="B2" s="30"/>
      <c r="C2" s="31"/>
      <c r="D2" s="179"/>
      <c r="E2" s="178" t="s">
        <v>332</v>
      </c>
      <c r="F2" s="30"/>
      <c r="G2" s="31"/>
      <c r="H2" s="179"/>
      <c r="I2" s="180"/>
      <c r="J2" s="180" t="s">
        <v>333</v>
      </c>
      <c r="K2" s="179">
        <f>H2+D2</f>
        <v>0</v>
      </c>
      <c r="L2" s="181"/>
      <c r="M2" s="182"/>
      <c r="N2" s="183"/>
      <c r="O2" s="183"/>
      <c r="P2" s="182"/>
      <c r="Q2" s="183"/>
      <c r="R2" s="183"/>
      <c r="S2" s="183"/>
      <c r="T2" s="183"/>
      <c r="U2" s="184"/>
      <c r="V2" s="185"/>
      <c r="W2" s="185"/>
      <c r="X2" s="185"/>
      <c r="Y2" s="183"/>
      <c r="Z2" s="186"/>
      <c r="AA2" s="187"/>
      <c r="AB2" s="187"/>
      <c r="AC2" s="187"/>
      <c r="AD2" s="187"/>
      <c r="AE2" s="187"/>
      <c r="AF2" s="187"/>
      <c r="AG2" s="187"/>
      <c r="AH2" s="187"/>
      <c r="AI2" s="187"/>
      <c r="AJ2" s="187"/>
      <c r="AK2" s="187"/>
      <c r="AL2" s="187"/>
      <c r="AM2" s="187"/>
      <c r="AN2" s="187"/>
      <c r="AO2" s="187"/>
      <c r="AP2" s="187"/>
      <c r="AQ2" s="187"/>
      <c r="AR2" s="187"/>
      <c r="AS2" s="187"/>
    </row>
    <row r="3" ht="18.75" customHeight="1">
      <c r="A3" s="188" t="s">
        <v>334</v>
      </c>
      <c r="B3" s="30"/>
      <c r="C3" s="30"/>
      <c r="D3" s="30"/>
      <c r="E3" s="30"/>
      <c r="F3" s="30"/>
      <c r="G3" s="30"/>
      <c r="H3" s="30"/>
      <c r="I3" s="30"/>
      <c r="J3" s="30"/>
      <c r="K3" s="31"/>
      <c r="L3" s="189"/>
      <c r="M3" s="190"/>
      <c r="N3" s="191"/>
      <c r="O3" s="191"/>
      <c r="P3" s="190"/>
      <c r="Q3" s="191"/>
      <c r="R3" s="191"/>
      <c r="S3" s="191"/>
      <c r="T3" s="191"/>
      <c r="U3" s="192"/>
      <c r="V3" s="193"/>
      <c r="W3" s="193"/>
      <c r="X3" s="193"/>
      <c r="Y3" s="191"/>
      <c r="Z3" s="194"/>
      <c r="AA3" s="195"/>
      <c r="AB3" s="195"/>
      <c r="AC3" s="195"/>
      <c r="AD3" s="195"/>
      <c r="AE3" s="195"/>
      <c r="AF3" s="195"/>
      <c r="AG3" s="195"/>
      <c r="AH3" s="195"/>
      <c r="AI3" s="195"/>
      <c r="AJ3" s="195"/>
      <c r="AK3" s="195"/>
      <c r="AL3" s="195"/>
      <c r="AM3" s="195"/>
      <c r="AN3" s="195"/>
      <c r="AO3" s="195"/>
      <c r="AP3" s="195"/>
      <c r="AQ3" s="195"/>
      <c r="AR3" s="195"/>
      <c r="AS3" s="195"/>
    </row>
    <row r="4" ht="22.5" customHeight="1">
      <c r="A4" s="196">
        <v>1.0</v>
      </c>
      <c r="B4" s="196"/>
      <c r="C4" s="197" t="s">
        <v>163</v>
      </c>
      <c r="D4" s="196"/>
      <c r="E4" s="196"/>
      <c r="F4" s="196" t="s">
        <v>335</v>
      </c>
      <c r="G4" s="196">
        <v>1.0</v>
      </c>
      <c r="H4" s="198" t="s">
        <v>336</v>
      </c>
      <c r="I4" s="199">
        <v>9196.0</v>
      </c>
      <c r="J4" s="196" t="s">
        <v>337</v>
      </c>
      <c r="K4" s="196" t="s">
        <v>338</v>
      </c>
      <c r="L4" s="200">
        <f t="shared" ref="L4:L15" si="1">yearfrac(M4,today(),1)</f>
        <v>2.983561644</v>
      </c>
      <c r="M4" s="201">
        <v>44851.0</v>
      </c>
      <c r="N4" s="196" t="s">
        <v>339</v>
      </c>
      <c r="O4" s="196" t="s">
        <v>154</v>
      </c>
      <c r="P4" s="201">
        <v>45586.0</v>
      </c>
      <c r="Q4" s="196" t="s">
        <v>37</v>
      </c>
      <c r="R4" s="196" t="s">
        <v>340</v>
      </c>
      <c r="S4" s="196" t="s">
        <v>23</v>
      </c>
      <c r="T4" s="197"/>
      <c r="U4" s="202" t="s">
        <v>341</v>
      </c>
      <c r="V4" s="203"/>
      <c r="W4" s="197" t="s">
        <v>342</v>
      </c>
      <c r="X4" s="197"/>
      <c r="Y4" s="204"/>
      <c r="Z4" s="205"/>
      <c r="AA4" s="206"/>
      <c r="AB4" s="207"/>
      <c r="AC4" s="207"/>
      <c r="AD4" s="206"/>
      <c r="AE4" s="206"/>
      <c r="AF4" s="206"/>
      <c r="AG4" s="206"/>
      <c r="AH4" s="206"/>
      <c r="AI4" s="206"/>
      <c r="AJ4" s="206"/>
      <c r="AK4" s="206"/>
      <c r="AL4" s="206"/>
      <c r="AM4" s="206"/>
      <c r="AN4" s="206"/>
      <c r="AO4" s="206"/>
      <c r="AP4" s="206"/>
      <c r="AQ4" s="206"/>
      <c r="AR4" s="206"/>
      <c r="AS4" s="206"/>
    </row>
    <row r="5" ht="22.5" customHeight="1">
      <c r="A5" s="196">
        <v>2.0</v>
      </c>
      <c r="B5" s="196"/>
      <c r="C5" s="197" t="s">
        <v>163</v>
      </c>
      <c r="D5" s="196"/>
      <c r="E5" s="196"/>
      <c r="F5" s="196"/>
      <c r="G5" s="196">
        <v>1.0</v>
      </c>
      <c r="H5" s="198" t="s">
        <v>343</v>
      </c>
      <c r="I5" s="199">
        <v>9225.0</v>
      </c>
      <c r="J5" s="196" t="s">
        <v>344</v>
      </c>
      <c r="K5" s="196" t="s">
        <v>345</v>
      </c>
      <c r="L5" s="200">
        <f t="shared" si="1"/>
        <v>2.797260274</v>
      </c>
      <c r="M5" s="201">
        <v>44919.0</v>
      </c>
      <c r="N5" s="196" t="s">
        <v>339</v>
      </c>
      <c r="O5" s="196" t="s">
        <v>153</v>
      </c>
      <c r="P5" s="201">
        <v>45700.0</v>
      </c>
      <c r="Q5" s="196" t="s">
        <v>109</v>
      </c>
      <c r="R5" s="196" t="s">
        <v>346</v>
      </c>
      <c r="S5" s="196" t="s">
        <v>23</v>
      </c>
      <c r="T5" s="197"/>
      <c r="U5" s="202" t="s">
        <v>347</v>
      </c>
      <c r="V5" s="203"/>
      <c r="W5" s="197" t="s">
        <v>342</v>
      </c>
      <c r="X5" s="197"/>
      <c r="Y5" s="204"/>
      <c r="Z5" s="205"/>
      <c r="AA5" s="206"/>
      <c r="AB5" s="207"/>
      <c r="AC5" s="207"/>
      <c r="AD5" s="206"/>
      <c r="AE5" s="206"/>
      <c r="AF5" s="206"/>
      <c r="AG5" s="206"/>
      <c r="AH5" s="206"/>
      <c r="AI5" s="206"/>
      <c r="AJ5" s="206"/>
      <c r="AK5" s="206"/>
      <c r="AL5" s="206"/>
      <c r="AM5" s="206"/>
      <c r="AN5" s="206"/>
      <c r="AO5" s="206"/>
      <c r="AP5" s="206"/>
      <c r="AQ5" s="206"/>
      <c r="AR5" s="206"/>
      <c r="AS5" s="206"/>
    </row>
    <row r="6" ht="22.5" customHeight="1">
      <c r="A6" s="208">
        <v>3.0</v>
      </c>
      <c r="B6" s="208"/>
      <c r="C6" s="209" t="s">
        <v>163</v>
      </c>
      <c r="D6" s="208"/>
      <c r="E6" s="208"/>
      <c r="F6" s="208"/>
      <c r="G6" s="208">
        <v>1.0</v>
      </c>
      <c r="H6" s="210" t="s">
        <v>348</v>
      </c>
      <c r="I6" s="211">
        <v>9279.0</v>
      </c>
      <c r="J6" s="208" t="s">
        <v>349</v>
      </c>
      <c r="K6" s="208" t="s">
        <v>350</v>
      </c>
      <c r="L6" s="212">
        <f t="shared" si="1"/>
        <v>2.747945205</v>
      </c>
      <c r="M6" s="213">
        <v>44937.0</v>
      </c>
      <c r="N6" s="208" t="s">
        <v>351</v>
      </c>
      <c r="O6" s="208" t="s">
        <v>152</v>
      </c>
      <c r="P6" s="213">
        <v>45701.0</v>
      </c>
      <c r="Q6" s="208" t="s">
        <v>133</v>
      </c>
      <c r="R6" s="208" t="s">
        <v>346</v>
      </c>
      <c r="S6" s="208" t="s">
        <v>23</v>
      </c>
      <c r="T6" s="209"/>
      <c r="U6" s="214"/>
      <c r="V6" s="215"/>
      <c r="W6" s="209" t="s">
        <v>342</v>
      </c>
      <c r="X6" s="216"/>
      <c r="Y6" s="217"/>
      <c r="Z6" s="218"/>
      <c r="AA6" s="219"/>
      <c r="AB6" s="220"/>
      <c r="AC6" s="220"/>
      <c r="AD6" s="219"/>
      <c r="AE6" s="219"/>
      <c r="AF6" s="219"/>
      <c r="AG6" s="219"/>
      <c r="AH6" s="219"/>
      <c r="AI6" s="219"/>
      <c r="AJ6" s="219"/>
      <c r="AK6" s="219"/>
      <c r="AL6" s="219"/>
      <c r="AM6" s="219"/>
      <c r="AN6" s="219"/>
      <c r="AO6" s="219"/>
      <c r="AP6" s="219"/>
      <c r="AQ6" s="219"/>
      <c r="AR6" s="219"/>
      <c r="AS6" s="219"/>
    </row>
    <row r="7" ht="22.5" customHeight="1">
      <c r="A7" s="196">
        <v>4.0</v>
      </c>
      <c r="B7" s="196"/>
      <c r="C7" s="197" t="s">
        <v>163</v>
      </c>
      <c r="D7" s="196"/>
      <c r="E7" s="196"/>
      <c r="F7" s="196" t="s">
        <v>335</v>
      </c>
      <c r="G7" s="196">
        <v>1.0</v>
      </c>
      <c r="H7" s="198" t="s">
        <v>352</v>
      </c>
      <c r="I7" s="199">
        <v>9400.0</v>
      </c>
      <c r="J7" s="196" t="s">
        <v>353</v>
      </c>
      <c r="K7" s="196" t="s">
        <v>354</v>
      </c>
      <c r="L7" s="200">
        <f t="shared" si="1"/>
        <v>2.536986301</v>
      </c>
      <c r="M7" s="201">
        <v>45014.0</v>
      </c>
      <c r="N7" s="196" t="s">
        <v>339</v>
      </c>
      <c r="O7" s="196" t="s">
        <v>154</v>
      </c>
      <c r="P7" s="201">
        <v>45782.0</v>
      </c>
      <c r="Q7" s="196" t="s">
        <v>37</v>
      </c>
      <c r="R7" s="196" t="s">
        <v>340</v>
      </c>
      <c r="S7" s="196" t="s">
        <v>17</v>
      </c>
      <c r="T7" s="197"/>
      <c r="U7" s="202" t="s">
        <v>355</v>
      </c>
      <c r="V7" s="221" t="s">
        <v>356</v>
      </c>
      <c r="W7" s="197" t="s">
        <v>342</v>
      </c>
      <c r="X7" s="222"/>
      <c r="Y7" s="223"/>
      <c r="Z7" s="205"/>
      <c r="AA7" s="206"/>
      <c r="AB7" s="207"/>
      <c r="AC7" s="207"/>
      <c r="AD7" s="206"/>
      <c r="AE7" s="206"/>
      <c r="AF7" s="206"/>
      <c r="AG7" s="206"/>
      <c r="AH7" s="206"/>
      <c r="AI7" s="206"/>
      <c r="AJ7" s="206"/>
      <c r="AK7" s="206"/>
      <c r="AL7" s="206"/>
      <c r="AM7" s="206"/>
      <c r="AN7" s="206"/>
      <c r="AO7" s="206"/>
      <c r="AP7" s="206"/>
      <c r="AQ7" s="206"/>
      <c r="AR7" s="206"/>
      <c r="AS7" s="206"/>
    </row>
    <row r="8" ht="22.5" customHeight="1">
      <c r="A8" s="196">
        <v>5.0</v>
      </c>
      <c r="B8" s="196"/>
      <c r="C8" s="197" t="s">
        <v>163</v>
      </c>
      <c r="D8" s="196"/>
      <c r="E8" s="196"/>
      <c r="F8" s="196" t="s">
        <v>335</v>
      </c>
      <c r="G8" s="196">
        <v>1.0</v>
      </c>
      <c r="H8" s="198" t="s">
        <v>357</v>
      </c>
      <c r="I8" s="199">
        <v>9229.0</v>
      </c>
      <c r="J8" s="196" t="s">
        <v>358</v>
      </c>
      <c r="K8" s="196" t="s">
        <v>359</v>
      </c>
      <c r="L8" s="200">
        <f t="shared" si="1"/>
        <v>2.715068493</v>
      </c>
      <c r="M8" s="201">
        <v>44949.0</v>
      </c>
      <c r="N8" s="196" t="s">
        <v>351</v>
      </c>
      <c r="O8" s="196" t="s">
        <v>154</v>
      </c>
      <c r="P8" s="201">
        <v>45700.0</v>
      </c>
      <c r="Q8" s="196" t="s">
        <v>70</v>
      </c>
      <c r="R8" s="196" t="s">
        <v>340</v>
      </c>
      <c r="S8" s="196" t="s">
        <v>17</v>
      </c>
      <c r="T8" s="197"/>
      <c r="U8" s="202"/>
      <c r="V8" s="203"/>
      <c r="W8" s="197" t="s">
        <v>360</v>
      </c>
      <c r="X8" s="222"/>
      <c r="Y8" s="223"/>
      <c r="Z8" s="205"/>
      <c r="AA8" s="206"/>
      <c r="AB8" s="207"/>
      <c r="AC8" s="207"/>
      <c r="AD8" s="206"/>
      <c r="AE8" s="206"/>
      <c r="AF8" s="206"/>
      <c r="AG8" s="206"/>
      <c r="AH8" s="206"/>
      <c r="AI8" s="206"/>
      <c r="AJ8" s="206"/>
      <c r="AK8" s="206"/>
      <c r="AL8" s="206"/>
      <c r="AM8" s="206"/>
      <c r="AN8" s="206"/>
      <c r="AO8" s="206"/>
      <c r="AP8" s="206"/>
      <c r="AQ8" s="206"/>
      <c r="AR8" s="206"/>
      <c r="AS8" s="206"/>
    </row>
    <row r="9" ht="22.5" customHeight="1">
      <c r="A9" s="196">
        <v>6.0</v>
      </c>
      <c r="B9" s="196"/>
      <c r="C9" s="197" t="s">
        <v>163</v>
      </c>
      <c r="D9" s="224"/>
      <c r="E9" s="224"/>
      <c r="F9" s="224"/>
      <c r="G9" s="196">
        <v>0.5</v>
      </c>
      <c r="H9" s="198" t="s">
        <v>361</v>
      </c>
      <c r="I9" s="199">
        <v>9237.0</v>
      </c>
      <c r="J9" s="196" t="s">
        <v>362</v>
      </c>
      <c r="K9" s="196" t="s">
        <v>363</v>
      </c>
      <c r="L9" s="200">
        <f t="shared" si="1"/>
        <v>2.865753425</v>
      </c>
      <c r="M9" s="201">
        <v>44894.0</v>
      </c>
      <c r="N9" s="196" t="s">
        <v>351</v>
      </c>
      <c r="O9" s="196" t="s">
        <v>152</v>
      </c>
      <c r="P9" s="201">
        <v>45700.0</v>
      </c>
      <c r="Q9" s="196" t="s">
        <v>133</v>
      </c>
      <c r="R9" s="196" t="s">
        <v>340</v>
      </c>
      <c r="S9" s="196" t="s">
        <v>17</v>
      </c>
      <c r="T9" s="197"/>
      <c r="U9" s="202"/>
      <c r="V9" s="203"/>
      <c r="W9" s="197" t="s">
        <v>364</v>
      </c>
      <c r="X9" s="222"/>
      <c r="Y9" s="204"/>
      <c r="Z9" s="205"/>
      <c r="AA9" s="206"/>
      <c r="AB9" s="207"/>
      <c r="AC9" s="207"/>
      <c r="AD9" s="206"/>
      <c r="AE9" s="206"/>
      <c r="AF9" s="206"/>
      <c r="AG9" s="206"/>
      <c r="AH9" s="206"/>
      <c r="AI9" s="206"/>
      <c r="AJ9" s="206"/>
      <c r="AK9" s="206"/>
      <c r="AL9" s="206"/>
      <c r="AM9" s="206"/>
      <c r="AN9" s="206"/>
      <c r="AO9" s="206"/>
      <c r="AP9" s="206"/>
      <c r="AQ9" s="206"/>
      <c r="AR9" s="206"/>
      <c r="AS9" s="206"/>
    </row>
    <row r="10" ht="22.5" customHeight="1">
      <c r="A10" s="225">
        <v>7.0</v>
      </c>
      <c r="B10" s="225"/>
      <c r="C10" s="226" t="s">
        <v>163</v>
      </c>
      <c r="D10" s="225"/>
      <c r="E10" s="225"/>
      <c r="F10" s="225"/>
      <c r="G10" s="225">
        <v>1.0</v>
      </c>
      <c r="H10" s="227" t="s">
        <v>365</v>
      </c>
      <c r="I10" s="228">
        <v>9527.0</v>
      </c>
      <c r="J10" s="225" t="s">
        <v>344</v>
      </c>
      <c r="K10" s="225" t="s">
        <v>366</v>
      </c>
      <c r="L10" s="229">
        <f t="shared" si="1"/>
        <v>2.926027397</v>
      </c>
      <c r="M10" s="230">
        <v>44872.0</v>
      </c>
      <c r="N10" s="225" t="s">
        <v>339</v>
      </c>
      <c r="O10" s="225" t="s">
        <v>152</v>
      </c>
      <c r="P10" s="230">
        <v>45883.0</v>
      </c>
      <c r="Q10" s="225" t="s">
        <v>133</v>
      </c>
      <c r="R10" s="225" t="s">
        <v>340</v>
      </c>
      <c r="S10" s="225" t="s">
        <v>23</v>
      </c>
      <c r="T10" s="226"/>
      <c r="U10" s="231" t="s">
        <v>367</v>
      </c>
      <c r="V10" s="232"/>
      <c r="W10" s="226" t="s">
        <v>368</v>
      </c>
      <c r="X10" s="233"/>
      <c r="Y10" s="234"/>
      <c r="Z10" s="235"/>
      <c r="AA10" s="236"/>
      <c r="AB10" s="237"/>
      <c r="AC10" s="237"/>
      <c r="AD10" s="236"/>
      <c r="AE10" s="236"/>
      <c r="AF10" s="236"/>
      <c r="AG10" s="236"/>
      <c r="AH10" s="236"/>
      <c r="AI10" s="236"/>
      <c r="AJ10" s="236"/>
      <c r="AK10" s="236"/>
      <c r="AL10" s="236"/>
      <c r="AM10" s="236"/>
      <c r="AN10" s="236"/>
      <c r="AO10" s="236"/>
      <c r="AP10" s="236"/>
      <c r="AQ10" s="236"/>
      <c r="AR10" s="236"/>
      <c r="AS10" s="236"/>
    </row>
    <row r="11" ht="22.5" customHeight="1">
      <c r="A11" s="225">
        <v>8.0</v>
      </c>
      <c r="B11" s="225"/>
      <c r="C11" s="226" t="s">
        <v>163</v>
      </c>
      <c r="D11" s="225"/>
      <c r="E11" s="225"/>
      <c r="F11" s="225"/>
      <c r="G11" s="225">
        <v>0.5</v>
      </c>
      <c r="H11" s="227" t="s">
        <v>369</v>
      </c>
      <c r="I11" s="228">
        <v>9483.0</v>
      </c>
      <c r="J11" s="225" t="s">
        <v>370</v>
      </c>
      <c r="K11" s="225" t="s">
        <v>371</v>
      </c>
      <c r="L11" s="229">
        <f t="shared" si="1"/>
        <v>2.115068493</v>
      </c>
      <c r="M11" s="230">
        <v>45168.0</v>
      </c>
      <c r="N11" s="225" t="s">
        <v>339</v>
      </c>
      <c r="O11" s="225" t="s">
        <v>154</v>
      </c>
      <c r="P11" s="230">
        <v>45883.0</v>
      </c>
      <c r="Q11" s="225" t="s">
        <v>133</v>
      </c>
      <c r="R11" s="225" t="s">
        <v>340</v>
      </c>
      <c r="S11" s="225" t="s">
        <v>17</v>
      </c>
      <c r="T11" s="226"/>
      <c r="U11" s="231" t="s">
        <v>372</v>
      </c>
      <c r="V11" s="238" t="s">
        <v>373</v>
      </c>
      <c r="W11" s="226" t="s">
        <v>374</v>
      </c>
      <c r="X11" s="233"/>
      <c r="Y11" s="239"/>
      <c r="Z11" s="235"/>
      <c r="AA11" s="236"/>
      <c r="AB11" s="237"/>
      <c r="AC11" s="237"/>
      <c r="AD11" s="236"/>
      <c r="AE11" s="236"/>
      <c r="AF11" s="236"/>
      <c r="AG11" s="236"/>
      <c r="AH11" s="236"/>
      <c r="AI11" s="236"/>
      <c r="AJ11" s="236"/>
      <c r="AK11" s="236"/>
      <c r="AL11" s="236"/>
      <c r="AM11" s="236"/>
      <c r="AN11" s="236"/>
      <c r="AO11" s="236"/>
      <c r="AP11" s="236"/>
      <c r="AQ11" s="236"/>
      <c r="AR11" s="236"/>
      <c r="AS11" s="236"/>
    </row>
    <row r="12" ht="22.5" customHeight="1">
      <c r="A12" s="225">
        <v>9.0</v>
      </c>
      <c r="B12" s="225"/>
      <c r="C12" s="226" t="s">
        <v>163</v>
      </c>
      <c r="D12" s="225"/>
      <c r="E12" s="225"/>
      <c r="F12" s="225"/>
      <c r="G12" s="225">
        <v>0.5</v>
      </c>
      <c r="H12" s="227" t="s">
        <v>375</v>
      </c>
      <c r="I12" s="228">
        <v>9591.0</v>
      </c>
      <c r="J12" s="225" t="s">
        <v>376</v>
      </c>
      <c r="K12" s="225" t="s">
        <v>377</v>
      </c>
      <c r="L12" s="229">
        <f t="shared" si="1"/>
        <v>2.224657534</v>
      </c>
      <c r="M12" s="230">
        <v>45128.0</v>
      </c>
      <c r="N12" s="225" t="s">
        <v>339</v>
      </c>
      <c r="O12" s="225" t="s">
        <v>152</v>
      </c>
      <c r="P12" s="230">
        <v>45883.0</v>
      </c>
      <c r="Q12" s="225" t="s">
        <v>133</v>
      </c>
      <c r="R12" s="225" t="s">
        <v>340</v>
      </c>
      <c r="S12" s="225" t="s">
        <v>17</v>
      </c>
      <c r="T12" s="226"/>
      <c r="U12" s="231" t="s">
        <v>378</v>
      </c>
      <c r="V12" s="232"/>
      <c r="W12" s="226" t="s">
        <v>379</v>
      </c>
      <c r="X12" s="233"/>
      <c r="Y12" s="239"/>
      <c r="Z12" s="235"/>
      <c r="AA12" s="236"/>
      <c r="AB12" s="237"/>
      <c r="AC12" s="237"/>
      <c r="AD12" s="236"/>
      <c r="AE12" s="236"/>
      <c r="AF12" s="236"/>
      <c r="AG12" s="236"/>
      <c r="AH12" s="236"/>
      <c r="AI12" s="236"/>
      <c r="AJ12" s="236"/>
      <c r="AK12" s="236"/>
      <c r="AL12" s="236"/>
      <c r="AM12" s="236"/>
      <c r="AN12" s="236"/>
      <c r="AO12" s="236"/>
      <c r="AP12" s="236"/>
      <c r="AQ12" s="236"/>
      <c r="AR12" s="236"/>
      <c r="AS12" s="236"/>
    </row>
    <row r="13" ht="22.5" customHeight="1">
      <c r="A13" s="225">
        <v>10.0</v>
      </c>
      <c r="B13" s="225"/>
      <c r="C13" s="226" t="s">
        <v>163</v>
      </c>
      <c r="D13" s="225"/>
      <c r="E13" s="225"/>
      <c r="F13" s="225"/>
      <c r="G13" s="225">
        <v>1.0</v>
      </c>
      <c r="H13" s="227" t="s">
        <v>380</v>
      </c>
      <c r="I13" s="228">
        <v>9610.0</v>
      </c>
      <c r="J13" s="225" t="s">
        <v>381</v>
      </c>
      <c r="K13" s="225" t="s">
        <v>382</v>
      </c>
      <c r="L13" s="229">
        <f t="shared" si="1"/>
        <v>2.591780822</v>
      </c>
      <c r="M13" s="230">
        <v>44994.0</v>
      </c>
      <c r="N13" s="225" t="s">
        <v>351</v>
      </c>
      <c r="O13" s="225" t="s">
        <v>152</v>
      </c>
      <c r="P13" s="230">
        <v>45883.0</v>
      </c>
      <c r="Q13" s="225" t="s">
        <v>133</v>
      </c>
      <c r="R13" s="225" t="s">
        <v>346</v>
      </c>
      <c r="S13" s="225" t="s">
        <v>23</v>
      </c>
      <c r="T13" s="226"/>
      <c r="U13" s="231" t="s">
        <v>383</v>
      </c>
      <c r="V13" s="232"/>
      <c r="W13" s="233"/>
      <c r="X13" s="233"/>
      <c r="Y13" s="239"/>
      <c r="Z13" s="235"/>
      <c r="AA13" s="236"/>
      <c r="AB13" s="237"/>
      <c r="AC13" s="237"/>
      <c r="AD13" s="236"/>
      <c r="AE13" s="236"/>
      <c r="AF13" s="236"/>
      <c r="AG13" s="236"/>
      <c r="AH13" s="236"/>
      <c r="AI13" s="236"/>
      <c r="AJ13" s="236"/>
      <c r="AK13" s="236"/>
      <c r="AL13" s="236"/>
      <c r="AM13" s="236"/>
      <c r="AN13" s="236"/>
      <c r="AO13" s="236"/>
      <c r="AP13" s="236"/>
      <c r="AQ13" s="236"/>
      <c r="AR13" s="236"/>
      <c r="AS13" s="236"/>
    </row>
    <row r="14" ht="22.5" customHeight="1">
      <c r="A14" s="225">
        <v>11.0</v>
      </c>
      <c r="B14" s="225"/>
      <c r="C14" s="226" t="s">
        <v>163</v>
      </c>
      <c r="D14" s="225"/>
      <c r="E14" s="225"/>
      <c r="F14" s="225"/>
      <c r="G14" s="225">
        <v>1.0</v>
      </c>
      <c r="H14" s="227" t="s">
        <v>384</v>
      </c>
      <c r="I14" s="228">
        <v>9634.0</v>
      </c>
      <c r="J14" s="225" t="s">
        <v>385</v>
      </c>
      <c r="K14" s="225" t="s">
        <v>386</v>
      </c>
      <c r="L14" s="229">
        <f t="shared" si="1"/>
        <v>2.41369863</v>
      </c>
      <c r="M14" s="230">
        <v>45059.0</v>
      </c>
      <c r="N14" s="225" t="s">
        <v>339</v>
      </c>
      <c r="O14" s="225" t="s">
        <v>151</v>
      </c>
      <c r="P14" s="230">
        <v>45903.0</v>
      </c>
      <c r="Q14" s="225" t="s">
        <v>50</v>
      </c>
      <c r="R14" s="225" t="s">
        <v>346</v>
      </c>
      <c r="S14" s="225" t="s">
        <v>23</v>
      </c>
      <c r="T14" s="226"/>
      <c r="U14" s="231" t="s">
        <v>387</v>
      </c>
      <c r="V14" s="240"/>
      <c r="W14" s="233"/>
      <c r="X14" s="233"/>
      <c r="Y14" s="239"/>
      <c r="Z14" s="235"/>
      <c r="AA14" s="236"/>
      <c r="AB14" s="237"/>
      <c r="AC14" s="237"/>
      <c r="AD14" s="236"/>
      <c r="AE14" s="236"/>
      <c r="AF14" s="236"/>
      <c r="AG14" s="236"/>
      <c r="AH14" s="236"/>
      <c r="AI14" s="236"/>
      <c r="AJ14" s="236"/>
      <c r="AK14" s="236"/>
      <c r="AL14" s="236"/>
      <c r="AM14" s="236"/>
      <c r="AN14" s="236"/>
      <c r="AO14" s="236"/>
      <c r="AP14" s="236"/>
      <c r="AQ14" s="236"/>
      <c r="AR14" s="236"/>
      <c r="AS14" s="236"/>
    </row>
    <row r="15" ht="22.5" customHeight="1">
      <c r="A15" s="241">
        <v>12.0</v>
      </c>
      <c r="B15" s="241"/>
      <c r="C15" s="242" t="s">
        <v>163</v>
      </c>
      <c r="D15" s="241"/>
      <c r="E15" s="241"/>
      <c r="F15" s="241"/>
      <c r="G15" s="241">
        <v>0.5</v>
      </c>
      <c r="H15" s="243" t="s">
        <v>388</v>
      </c>
      <c r="I15" s="244">
        <v>9417.0</v>
      </c>
      <c r="J15" s="241" t="s">
        <v>362</v>
      </c>
      <c r="K15" s="241" t="s">
        <v>389</v>
      </c>
      <c r="L15" s="245">
        <f t="shared" si="1"/>
        <v>2.326027397</v>
      </c>
      <c r="M15" s="246">
        <v>45091.0</v>
      </c>
      <c r="N15" s="241" t="s">
        <v>351</v>
      </c>
      <c r="O15" s="241" t="s">
        <v>152</v>
      </c>
      <c r="P15" s="247">
        <v>45950.0</v>
      </c>
      <c r="Q15" s="241" t="s">
        <v>9</v>
      </c>
      <c r="R15" s="241" t="s">
        <v>340</v>
      </c>
      <c r="S15" s="241" t="s">
        <v>17</v>
      </c>
      <c r="T15" s="248"/>
      <c r="U15" s="249"/>
      <c r="V15" s="250"/>
      <c r="W15" s="251"/>
      <c r="X15" s="251"/>
      <c r="Y15" s="12"/>
      <c r="Z15" s="252"/>
      <c r="AA15" s="253"/>
      <c r="AB15" s="254"/>
      <c r="AC15" s="254"/>
      <c r="AD15" s="253"/>
      <c r="AE15" s="253"/>
      <c r="AF15" s="253"/>
      <c r="AG15" s="253"/>
      <c r="AH15" s="253"/>
      <c r="AI15" s="253"/>
      <c r="AJ15" s="253"/>
      <c r="AK15" s="253"/>
      <c r="AL15" s="253"/>
      <c r="AM15" s="253"/>
      <c r="AN15" s="253"/>
      <c r="AO15" s="253"/>
      <c r="AP15" s="253"/>
      <c r="AQ15" s="253"/>
      <c r="AR15" s="253"/>
      <c r="AS15" s="253"/>
    </row>
    <row r="16" ht="22.5" customHeight="1">
      <c r="A16" s="196"/>
      <c r="B16" s="196"/>
      <c r="C16" s="197"/>
      <c r="D16" s="196"/>
      <c r="E16" s="196"/>
      <c r="F16" s="196"/>
      <c r="G16" s="196"/>
      <c r="H16" s="198"/>
      <c r="I16" s="199"/>
      <c r="J16" s="196"/>
      <c r="K16" s="196"/>
      <c r="L16" s="200"/>
      <c r="M16" s="201"/>
      <c r="N16" s="196"/>
      <c r="O16" s="196"/>
      <c r="P16" s="201"/>
      <c r="Q16" s="196"/>
      <c r="R16" s="196"/>
      <c r="S16" s="196"/>
      <c r="T16" s="197"/>
      <c r="U16" s="202"/>
      <c r="V16" s="221"/>
      <c r="W16" s="222"/>
      <c r="X16" s="222"/>
      <c r="Y16" s="204"/>
      <c r="Z16" s="205"/>
      <c r="AA16" s="206"/>
      <c r="AB16" s="207"/>
      <c r="AC16" s="207"/>
      <c r="AD16" s="206"/>
      <c r="AE16" s="206"/>
      <c r="AF16" s="206"/>
      <c r="AG16" s="206"/>
      <c r="AH16" s="206"/>
      <c r="AI16" s="206"/>
      <c r="AJ16" s="206"/>
      <c r="AK16" s="206"/>
      <c r="AL16" s="206"/>
      <c r="AM16" s="206"/>
      <c r="AN16" s="206"/>
      <c r="AO16" s="206"/>
      <c r="AP16" s="206"/>
      <c r="AQ16" s="206"/>
      <c r="AR16" s="206"/>
      <c r="AS16" s="206"/>
    </row>
    <row r="17" ht="22.5" customHeight="1">
      <c r="A17" s="196"/>
      <c r="B17" s="196"/>
      <c r="C17" s="197"/>
      <c r="D17" s="255"/>
      <c r="E17" s="255"/>
      <c r="F17" s="224"/>
      <c r="G17" s="256"/>
      <c r="H17" s="257"/>
      <c r="I17" s="258"/>
      <c r="J17" s="224"/>
      <c r="K17" s="224"/>
      <c r="L17" s="259"/>
      <c r="M17" s="260"/>
      <c r="N17" s="224"/>
      <c r="O17" s="256"/>
      <c r="P17" s="261"/>
      <c r="Q17" s="224"/>
      <c r="R17" s="224"/>
      <c r="S17" s="196"/>
      <c r="T17" s="262"/>
      <c r="U17" s="262"/>
      <c r="V17" s="202"/>
      <c r="W17" s="263"/>
      <c r="X17" s="263"/>
      <c r="Y17" s="255"/>
      <c r="Z17" s="264"/>
      <c r="AA17" s="207"/>
      <c r="AB17" s="207"/>
      <c r="AC17" s="207"/>
      <c r="AD17" s="207"/>
      <c r="AE17" s="207"/>
      <c r="AF17" s="207"/>
      <c r="AG17" s="207"/>
      <c r="AH17" s="207"/>
      <c r="AI17" s="207"/>
      <c r="AJ17" s="207"/>
      <c r="AK17" s="207"/>
      <c r="AL17" s="207"/>
      <c r="AM17" s="207"/>
      <c r="AN17" s="207"/>
      <c r="AO17" s="207"/>
      <c r="AP17" s="207"/>
      <c r="AQ17" s="207"/>
      <c r="AR17" s="207"/>
      <c r="AS17" s="207"/>
    </row>
    <row r="18" ht="22.5" customHeight="1">
      <c r="A18" s="196"/>
      <c r="B18" s="196"/>
      <c r="C18" s="197"/>
      <c r="D18" s="196"/>
      <c r="E18" s="196"/>
      <c r="F18" s="196"/>
      <c r="G18" s="196"/>
      <c r="H18" s="198"/>
      <c r="I18" s="199"/>
      <c r="J18" s="196"/>
      <c r="K18" s="196"/>
      <c r="L18" s="200"/>
      <c r="M18" s="201"/>
      <c r="N18" s="196"/>
      <c r="O18" s="196"/>
      <c r="P18" s="201"/>
      <c r="Q18" s="196"/>
      <c r="R18" s="196"/>
      <c r="S18" s="196"/>
      <c r="T18" s="197"/>
      <c r="U18" s="202"/>
      <c r="V18" s="221"/>
      <c r="W18" s="222"/>
      <c r="X18" s="222"/>
      <c r="Y18" s="204"/>
      <c r="Z18" s="205"/>
      <c r="AA18" s="206"/>
      <c r="AB18" s="207"/>
      <c r="AC18" s="207"/>
      <c r="AD18" s="206"/>
      <c r="AE18" s="206"/>
      <c r="AF18" s="206"/>
      <c r="AG18" s="206"/>
      <c r="AH18" s="206"/>
      <c r="AI18" s="206"/>
      <c r="AJ18" s="206"/>
      <c r="AK18" s="206"/>
      <c r="AL18" s="206"/>
      <c r="AM18" s="206"/>
      <c r="AN18" s="206"/>
      <c r="AO18" s="206"/>
      <c r="AP18" s="206"/>
      <c r="AQ18" s="206"/>
      <c r="AR18" s="206"/>
      <c r="AS18" s="206"/>
    </row>
    <row r="19" ht="22.5" customHeight="1">
      <c r="A19" s="196"/>
      <c r="B19" s="196"/>
      <c r="C19" s="197"/>
      <c r="D19" s="196"/>
      <c r="E19" s="196"/>
      <c r="F19" s="196"/>
      <c r="G19" s="196"/>
      <c r="H19" s="198"/>
      <c r="I19" s="199"/>
      <c r="J19" s="196"/>
      <c r="K19" s="196"/>
      <c r="L19" s="200"/>
      <c r="M19" s="201"/>
      <c r="N19" s="196"/>
      <c r="O19" s="196"/>
      <c r="P19" s="201"/>
      <c r="Q19" s="196"/>
      <c r="R19" s="196"/>
      <c r="S19" s="196"/>
      <c r="T19" s="197"/>
      <c r="U19" s="202"/>
      <c r="V19" s="221"/>
      <c r="W19" s="222"/>
      <c r="X19" s="222"/>
      <c r="Y19" s="204"/>
      <c r="Z19" s="205"/>
      <c r="AA19" s="206"/>
      <c r="AB19" s="207"/>
      <c r="AC19" s="207"/>
      <c r="AD19" s="206"/>
      <c r="AE19" s="206"/>
      <c r="AF19" s="206"/>
      <c r="AG19" s="206"/>
      <c r="AH19" s="206"/>
      <c r="AI19" s="206"/>
      <c r="AJ19" s="206"/>
      <c r="AK19" s="206"/>
      <c r="AL19" s="206"/>
      <c r="AM19" s="206"/>
      <c r="AN19" s="206"/>
      <c r="AO19" s="206"/>
      <c r="AP19" s="206"/>
      <c r="AQ19" s="206"/>
      <c r="AR19" s="206"/>
      <c r="AS19" s="206"/>
    </row>
    <row r="20" ht="22.5" customHeight="1">
      <c r="A20" s="196"/>
      <c r="B20" s="196"/>
      <c r="C20" s="197"/>
      <c r="D20" s="196"/>
      <c r="E20" s="196"/>
      <c r="F20" s="196"/>
      <c r="G20" s="196"/>
      <c r="H20" s="198"/>
      <c r="I20" s="199"/>
      <c r="J20" s="196"/>
      <c r="K20" s="196"/>
      <c r="L20" s="200"/>
      <c r="M20" s="201"/>
      <c r="N20" s="196"/>
      <c r="O20" s="196"/>
      <c r="P20" s="201"/>
      <c r="Q20" s="196"/>
      <c r="R20" s="196"/>
      <c r="S20" s="196"/>
      <c r="T20" s="197"/>
      <c r="U20" s="202"/>
      <c r="V20" s="203"/>
      <c r="W20" s="222"/>
      <c r="X20" s="222"/>
      <c r="Y20" s="204"/>
      <c r="Z20" s="205"/>
      <c r="AA20" s="206"/>
      <c r="AB20" s="207"/>
      <c r="AC20" s="207"/>
      <c r="AD20" s="206"/>
      <c r="AE20" s="206"/>
      <c r="AF20" s="206"/>
      <c r="AG20" s="206"/>
      <c r="AH20" s="206"/>
      <c r="AI20" s="206"/>
      <c r="AJ20" s="206"/>
      <c r="AK20" s="206"/>
      <c r="AL20" s="206"/>
      <c r="AM20" s="206"/>
      <c r="AN20" s="206"/>
      <c r="AO20" s="206"/>
      <c r="AP20" s="206"/>
      <c r="AQ20" s="206"/>
      <c r="AR20" s="206"/>
      <c r="AS20" s="206"/>
    </row>
    <row r="21" ht="22.5" customHeight="1">
      <c r="A21" s="196"/>
      <c r="B21" s="196"/>
      <c r="C21" s="197"/>
      <c r="D21" s="196"/>
      <c r="E21" s="196"/>
      <c r="F21" s="196"/>
      <c r="G21" s="196"/>
      <c r="H21" s="198"/>
      <c r="I21" s="199"/>
      <c r="J21" s="196"/>
      <c r="K21" s="196"/>
      <c r="L21" s="200"/>
      <c r="M21" s="201"/>
      <c r="N21" s="196"/>
      <c r="O21" s="196"/>
      <c r="P21" s="201"/>
      <c r="Q21" s="196"/>
      <c r="R21" s="196"/>
      <c r="S21" s="196"/>
      <c r="T21" s="197"/>
      <c r="U21" s="202"/>
      <c r="V21" s="203"/>
      <c r="W21" s="222"/>
      <c r="X21" s="222"/>
      <c r="Y21" s="204"/>
      <c r="Z21" s="205"/>
      <c r="AA21" s="206"/>
      <c r="AB21" s="207"/>
      <c r="AC21" s="207"/>
      <c r="AD21" s="206"/>
      <c r="AE21" s="206"/>
      <c r="AF21" s="206"/>
      <c r="AG21" s="206"/>
      <c r="AH21" s="206"/>
      <c r="AI21" s="206"/>
      <c r="AJ21" s="206"/>
      <c r="AK21" s="206"/>
      <c r="AL21" s="206"/>
      <c r="AM21" s="206"/>
      <c r="AN21" s="206"/>
      <c r="AO21" s="206"/>
      <c r="AP21" s="206"/>
      <c r="AQ21" s="206"/>
      <c r="AR21" s="206"/>
      <c r="AS21" s="206"/>
    </row>
    <row r="22" ht="22.5" customHeight="1">
      <c r="A22" s="196"/>
      <c r="B22" s="196"/>
      <c r="C22" s="197"/>
      <c r="D22" s="196"/>
      <c r="E22" s="196"/>
      <c r="F22" s="196"/>
      <c r="G22" s="196"/>
      <c r="H22" s="198"/>
      <c r="I22" s="199"/>
      <c r="J22" s="196"/>
      <c r="K22" s="196"/>
      <c r="L22" s="200"/>
      <c r="M22" s="201"/>
      <c r="N22" s="196"/>
      <c r="O22" s="196"/>
      <c r="P22" s="201"/>
      <c r="Q22" s="196"/>
      <c r="R22" s="196"/>
      <c r="S22" s="196"/>
      <c r="T22" s="197"/>
      <c r="U22" s="202"/>
      <c r="V22" s="203"/>
      <c r="W22" s="222"/>
      <c r="X22" s="222"/>
      <c r="Y22" s="204"/>
      <c r="Z22" s="205"/>
      <c r="AA22" s="206"/>
      <c r="AB22" s="207"/>
      <c r="AC22" s="207"/>
      <c r="AD22" s="206"/>
      <c r="AE22" s="206"/>
      <c r="AF22" s="206"/>
      <c r="AG22" s="206"/>
      <c r="AH22" s="206"/>
      <c r="AI22" s="206"/>
      <c r="AJ22" s="206"/>
      <c r="AK22" s="206"/>
      <c r="AL22" s="206"/>
      <c r="AM22" s="206"/>
      <c r="AN22" s="206"/>
      <c r="AO22" s="206"/>
      <c r="AP22" s="206"/>
      <c r="AQ22" s="206"/>
      <c r="AR22" s="206"/>
      <c r="AS22" s="206"/>
    </row>
    <row r="23" ht="22.5" customHeight="1">
      <c r="A23" s="196"/>
      <c r="B23" s="196"/>
      <c r="C23" s="197"/>
      <c r="D23" s="196"/>
      <c r="E23" s="196"/>
      <c r="F23" s="196"/>
      <c r="G23" s="196"/>
      <c r="H23" s="198"/>
      <c r="I23" s="199"/>
      <c r="J23" s="196"/>
      <c r="K23" s="196"/>
      <c r="L23" s="200"/>
      <c r="M23" s="201"/>
      <c r="N23" s="196"/>
      <c r="O23" s="196"/>
      <c r="P23" s="201"/>
      <c r="Q23" s="196"/>
      <c r="R23" s="196"/>
      <c r="S23" s="196"/>
      <c r="T23" s="197"/>
      <c r="U23" s="202"/>
      <c r="V23" s="203"/>
      <c r="W23" s="222"/>
      <c r="X23" s="222"/>
      <c r="Y23" s="204"/>
      <c r="Z23" s="205"/>
      <c r="AA23" s="206"/>
      <c r="AB23" s="207"/>
      <c r="AC23" s="207"/>
      <c r="AD23" s="206"/>
      <c r="AE23" s="206"/>
      <c r="AF23" s="206"/>
      <c r="AG23" s="206"/>
      <c r="AH23" s="206"/>
      <c r="AI23" s="206"/>
      <c r="AJ23" s="206"/>
      <c r="AK23" s="206"/>
      <c r="AL23" s="206"/>
      <c r="AM23" s="206"/>
      <c r="AN23" s="206"/>
      <c r="AO23" s="206"/>
      <c r="AP23" s="206"/>
      <c r="AQ23" s="206"/>
      <c r="AR23" s="206"/>
      <c r="AS23" s="206"/>
    </row>
    <row r="24" ht="18.75" customHeight="1">
      <c r="A24" s="188" t="s">
        <v>390</v>
      </c>
      <c r="B24" s="30"/>
      <c r="C24" s="30"/>
      <c r="D24" s="30"/>
      <c r="E24" s="30"/>
      <c r="F24" s="30"/>
      <c r="G24" s="30"/>
      <c r="H24" s="30"/>
      <c r="I24" s="30"/>
      <c r="J24" s="30"/>
      <c r="K24" s="31"/>
      <c r="L24" s="189"/>
      <c r="M24" s="190"/>
      <c r="N24" s="191"/>
      <c r="O24" s="191"/>
      <c r="P24" s="190"/>
      <c r="Q24" s="191"/>
      <c r="R24" s="191"/>
      <c r="S24" s="191"/>
      <c r="T24" s="191"/>
      <c r="U24" s="192"/>
      <c r="V24" s="193"/>
      <c r="W24" s="193"/>
      <c r="X24" s="193"/>
      <c r="Y24" s="191"/>
      <c r="Z24" s="194"/>
      <c r="AA24" s="195"/>
      <c r="AB24" s="195"/>
      <c r="AC24" s="195"/>
      <c r="AD24" s="195"/>
      <c r="AE24" s="195"/>
      <c r="AF24" s="195"/>
      <c r="AG24" s="195"/>
      <c r="AH24" s="195"/>
      <c r="AI24" s="195"/>
      <c r="AJ24" s="195"/>
      <c r="AK24" s="195"/>
      <c r="AL24" s="195"/>
      <c r="AM24" s="195"/>
      <c r="AN24" s="195"/>
      <c r="AO24" s="195"/>
      <c r="AP24" s="195"/>
      <c r="AQ24" s="195"/>
      <c r="AR24" s="195"/>
      <c r="AS24" s="195"/>
    </row>
    <row r="25" ht="22.5" customHeight="1">
      <c r="A25" s="225">
        <v>1.0</v>
      </c>
      <c r="B25" s="225"/>
      <c r="C25" s="226" t="s">
        <v>165</v>
      </c>
      <c r="D25" s="265"/>
      <c r="E25" s="265"/>
      <c r="F25" s="225" t="s">
        <v>335</v>
      </c>
      <c r="G25" s="225">
        <v>1.0</v>
      </c>
      <c r="H25" s="227" t="s">
        <v>391</v>
      </c>
      <c r="I25" s="228">
        <v>9451.0</v>
      </c>
      <c r="J25" s="225" t="s">
        <v>392</v>
      </c>
      <c r="K25" s="225" t="s">
        <v>393</v>
      </c>
      <c r="L25" s="229">
        <f t="shared" ref="L25:L35" si="2">yearfrac(M25,today(),1)</f>
        <v>2.734246575</v>
      </c>
      <c r="M25" s="266">
        <v>44942.0</v>
      </c>
      <c r="N25" s="225" t="s">
        <v>351</v>
      </c>
      <c r="O25" s="225" t="s">
        <v>153</v>
      </c>
      <c r="P25" s="230">
        <v>45883.0</v>
      </c>
      <c r="Q25" s="225" t="s">
        <v>56</v>
      </c>
      <c r="R25" s="225" t="s">
        <v>346</v>
      </c>
      <c r="S25" s="225" t="s">
        <v>23</v>
      </c>
      <c r="T25" s="226"/>
      <c r="U25" s="231" t="s">
        <v>394</v>
      </c>
      <c r="V25" s="267"/>
      <c r="W25" s="226"/>
      <c r="X25" s="233"/>
      <c r="Y25" s="265"/>
      <c r="Z25" s="235"/>
      <c r="AA25" s="236"/>
      <c r="AB25" s="237"/>
      <c r="AC25" s="237"/>
      <c r="AD25" s="236"/>
      <c r="AE25" s="236"/>
      <c r="AF25" s="236"/>
      <c r="AG25" s="236"/>
      <c r="AH25" s="236"/>
      <c r="AI25" s="236"/>
      <c r="AJ25" s="236"/>
      <c r="AK25" s="236"/>
      <c r="AL25" s="236"/>
      <c r="AM25" s="236"/>
      <c r="AN25" s="236"/>
      <c r="AO25" s="236"/>
      <c r="AP25" s="236"/>
      <c r="AQ25" s="236"/>
      <c r="AR25" s="236"/>
      <c r="AS25" s="236"/>
    </row>
    <row r="26" ht="22.5" customHeight="1">
      <c r="A26" s="225">
        <v>2.0</v>
      </c>
      <c r="B26" s="225"/>
      <c r="C26" s="226" t="s">
        <v>165</v>
      </c>
      <c r="D26" s="225"/>
      <c r="E26" s="225"/>
      <c r="F26" s="225"/>
      <c r="G26" s="225">
        <v>1.0</v>
      </c>
      <c r="H26" s="227" t="s">
        <v>395</v>
      </c>
      <c r="I26" s="228">
        <v>9377.0</v>
      </c>
      <c r="J26" s="225" t="s">
        <v>396</v>
      </c>
      <c r="K26" s="225" t="s">
        <v>397</v>
      </c>
      <c r="L26" s="229">
        <f t="shared" si="2"/>
        <v>1.906849315</v>
      </c>
      <c r="M26" s="266">
        <v>45244.0</v>
      </c>
      <c r="N26" s="225" t="s">
        <v>339</v>
      </c>
      <c r="O26" s="225" t="s">
        <v>151</v>
      </c>
      <c r="P26" s="230">
        <v>45883.0</v>
      </c>
      <c r="Q26" s="225" t="s">
        <v>133</v>
      </c>
      <c r="R26" s="225" t="s">
        <v>346</v>
      </c>
      <c r="S26" s="225" t="s">
        <v>23</v>
      </c>
      <c r="T26" s="226"/>
      <c r="U26" s="231"/>
      <c r="V26" s="267"/>
      <c r="W26" s="233"/>
      <c r="X26" s="233"/>
      <c r="Y26" s="268"/>
      <c r="Z26" s="235"/>
      <c r="AA26" s="236"/>
      <c r="AB26" s="237"/>
      <c r="AC26" s="237"/>
      <c r="AD26" s="236"/>
      <c r="AE26" s="236"/>
      <c r="AF26" s="236"/>
      <c r="AG26" s="236"/>
      <c r="AH26" s="236"/>
      <c r="AI26" s="236"/>
      <c r="AJ26" s="236"/>
      <c r="AK26" s="236"/>
      <c r="AL26" s="236"/>
      <c r="AM26" s="236"/>
      <c r="AN26" s="236"/>
      <c r="AO26" s="236"/>
      <c r="AP26" s="236"/>
      <c r="AQ26" s="236"/>
      <c r="AR26" s="236"/>
      <c r="AS26" s="236"/>
    </row>
    <row r="27" ht="22.5" customHeight="1">
      <c r="A27" s="225">
        <v>3.0</v>
      </c>
      <c r="B27" s="225"/>
      <c r="C27" s="226" t="s">
        <v>165</v>
      </c>
      <c r="D27" s="225"/>
      <c r="E27" s="225"/>
      <c r="F27" s="225"/>
      <c r="G27" s="225">
        <v>1.0</v>
      </c>
      <c r="H27" s="227" t="s">
        <v>398</v>
      </c>
      <c r="I27" s="228">
        <v>9558.0</v>
      </c>
      <c r="J27" s="225" t="s">
        <v>399</v>
      </c>
      <c r="K27" s="225" t="s">
        <v>400</v>
      </c>
      <c r="L27" s="229">
        <f t="shared" si="2"/>
        <v>2.849315068</v>
      </c>
      <c r="M27" s="269">
        <v>44900.0</v>
      </c>
      <c r="N27" s="225" t="s">
        <v>339</v>
      </c>
      <c r="O27" s="225" t="s">
        <v>154</v>
      </c>
      <c r="P27" s="230">
        <v>45883.0</v>
      </c>
      <c r="Q27" s="225" t="s">
        <v>133</v>
      </c>
      <c r="R27" s="225" t="s">
        <v>346</v>
      </c>
      <c r="S27" s="225" t="s">
        <v>23</v>
      </c>
      <c r="T27" s="226"/>
      <c r="U27" s="231"/>
      <c r="V27" s="238" t="s">
        <v>401</v>
      </c>
      <c r="W27" s="233"/>
      <c r="X27" s="233"/>
      <c r="Y27" s="268"/>
      <c r="Z27" s="235"/>
      <c r="AA27" s="236"/>
      <c r="AB27" s="237"/>
      <c r="AC27" s="237"/>
      <c r="AD27" s="236"/>
      <c r="AE27" s="236"/>
      <c r="AF27" s="236"/>
      <c r="AG27" s="236"/>
      <c r="AH27" s="236"/>
      <c r="AI27" s="236"/>
      <c r="AJ27" s="236"/>
      <c r="AK27" s="236"/>
      <c r="AL27" s="236"/>
      <c r="AM27" s="236"/>
      <c r="AN27" s="236"/>
      <c r="AO27" s="236"/>
      <c r="AP27" s="236"/>
      <c r="AQ27" s="236"/>
      <c r="AR27" s="236"/>
      <c r="AS27" s="236"/>
    </row>
    <row r="28" ht="22.5" customHeight="1">
      <c r="A28" s="225">
        <v>4.0</v>
      </c>
      <c r="B28" s="225"/>
      <c r="C28" s="226" t="s">
        <v>165</v>
      </c>
      <c r="D28" s="225"/>
      <c r="E28" s="225"/>
      <c r="F28" s="225"/>
      <c r="G28" s="225">
        <v>0.5</v>
      </c>
      <c r="H28" s="227" t="s">
        <v>402</v>
      </c>
      <c r="I28" s="228">
        <v>9403.0</v>
      </c>
      <c r="J28" s="225" t="s">
        <v>344</v>
      </c>
      <c r="K28" s="225" t="s">
        <v>403</v>
      </c>
      <c r="L28" s="229">
        <f t="shared" si="2"/>
        <v>2.21369863</v>
      </c>
      <c r="M28" s="266">
        <v>45132.0</v>
      </c>
      <c r="N28" s="225" t="s">
        <v>351</v>
      </c>
      <c r="O28" s="225" t="s">
        <v>151</v>
      </c>
      <c r="P28" s="230">
        <v>45883.0</v>
      </c>
      <c r="Q28" s="225" t="s">
        <v>133</v>
      </c>
      <c r="R28" s="225" t="s">
        <v>340</v>
      </c>
      <c r="S28" s="225" t="s">
        <v>17</v>
      </c>
      <c r="T28" s="226"/>
      <c r="U28" s="270" t="s">
        <v>404</v>
      </c>
      <c r="V28" s="226" t="s">
        <v>405</v>
      </c>
      <c r="W28" s="226" t="s">
        <v>406</v>
      </c>
      <c r="X28" s="233"/>
      <c r="Y28" s="268"/>
      <c r="Z28" s="235"/>
      <c r="AA28" s="236"/>
      <c r="AB28" s="237"/>
      <c r="AC28" s="237"/>
      <c r="AD28" s="236"/>
      <c r="AE28" s="236"/>
      <c r="AF28" s="236"/>
      <c r="AG28" s="236"/>
      <c r="AH28" s="236"/>
      <c r="AI28" s="236"/>
      <c r="AJ28" s="236"/>
      <c r="AK28" s="236"/>
      <c r="AL28" s="236"/>
      <c r="AM28" s="236"/>
      <c r="AN28" s="236"/>
      <c r="AO28" s="236"/>
      <c r="AP28" s="236"/>
      <c r="AQ28" s="236"/>
      <c r="AR28" s="236"/>
      <c r="AS28" s="236"/>
    </row>
    <row r="29" ht="22.5" customHeight="1">
      <c r="A29" s="225">
        <v>5.0</v>
      </c>
      <c r="B29" s="225"/>
      <c r="C29" s="226" t="s">
        <v>165</v>
      </c>
      <c r="D29" s="225"/>
      <c r="E29" s="225"/>
      <c r="F29" s="225"/>
      <c r="G29" s="225">
        <v>1.0</v>
      </c>
      <c r="H29" s="227" t="s">
        <v>407</v>
      </c>
      <c r="I29" s="271" t="s">
        <v>408</v>
      </c>
      <c r="J29" s="225" t="s">
        <v>362</v>
      </c>
      <c r="K29" s="225" t="s">
        <v>409</v>
      </c>
      <c r="L29" s="229">
        <f t="shared" si="2"/>
        <v>2.326027397</v>
      </c>
      <c r="M29" s="266">
        <v>45091.0</v>
      </c>
      <c r="N29" s="225" t="s">
        <v>351</v>
      </c>
      <c r="O29" s="225" t="s">
        <v>154</v>
      </c>
      <c r="P29" s="230">
        <v>45883.0</v>
      </c>
      <c r="Q29" s="225" t="s">
        <v>133</v>
      </c>
      <c r="R29" s="225" t="s">
        <v>340</v>
      </c>
      <c r="S29" s="225" t="s">
        <v>23</v>
      </c>
      <c r="T29" s="226"/>
      <c r="U29" s="231"/>
      <c r="V29" s="267"/>
      <c r="W29" s="226" t="s">
        <v>410</v>
      </c>
      <c r="X29" s="233"/>
      <c r="Y29" s="268"/>
      <c r="Z29" s="235"/>
      <c r="AA29" s="236"/>
      <c r="AB29" s="237"/>
      <c r="AC29" s="237"/>
      <c r="AD29" s="236"/>
      <c r="AE29" s="236"/>
      <c r="AF29" s="236"/>
      <c r="AG29" s="236"/>
      <c r="AH29" s="236"/>
      <c r="AI29" s="236"/>
      <c r="AJ29" s="236"/>
      <c r="AK29" s="236"/>
      <c r="AL29" s="236"/>
      <c r="AM29" s="236"/>
      <c r="AN29" s="236"/>
      <c r="AO29" s="236"/>
      <c r="AP29" s="236"/>
      <c r="AQ29" s="236"/>
      <c r="AR29" s="236"/>
      <c r="AS29" s="236"/>
    </row>
    <row r="30" ht="22.5" customHeight="1">
      <c r="A30" s="225">
        <v>6.0</v>
      </c>
      <c r="B30" s="225"/>
      <c r="C30" s="226" t="s">
        <v>165</v>
      </c>
      <c r="D30" s="225"/>
      <c r="E30" s="225"/>
      <c r="F30" s="225"/>
      <c r="G30" s="225">
        <v>1.0</v>
      </c>
      <c r="H30" s="227" t="s">
        <v>411</v>
      </c>
      <c r="I30" s="228">
        <v>9567.0</v>
      </c>
      <c r="J30" s="225" t="s">
        <v>412</v>
      </c>
      <c r="K30" s="225" t="s">
        <v>413</v>
      </c>
      <c r="L30" s="229">
        <f t="shared" si="2"/>
        <v>3.082191781</v>
      </c>
      <c r="M30" s="266">
        <v>44815.0</v>
      </c>
      <c r="N30" s="225" t="s">
        <v>351</v>
      </c>
      <c r="O30" s="225" t="s">
        <v>152</v>
      </c>
      <c r="P30" s="230">
        <v>45883.0</v>
      </c>
      <c r="Q30" s="225" t="s">
        <v>39</v>
      </c>
      <c r="R30" s="225" t="s">
        <v>346</v>
      </c>
      <c r="S30" s="225" t="s">
        <v>23</v>
      </c>
      <c r="T30" s="226"/>
      <c r="U30" s="231"/>
      <c r="V30" s="267"/>
      <c r="W30" s="233"/>
      <c r="X30" s="233"/>
      <c r="Y30" s="268"/>
      <c r="Z30" s="235"/>
      <c r="AA30" s="236"/>
      <c r="AB30" s="237"/>
      <c r="AC30" s="237"/>
      <c r="AD30" s="236"/>
      <c r="AE30" s="236"/>
      <c r="AF30" s="236"/>
      <c r="AG30" s="236"/>
      <c r="AH30" s="236"/>
      <c r="AI30" s="236"/>
      <c r="AJ30" s="236"/>
      <c r="AK30" s="236"/>
      <c r="AL30" s="236"/>
      <c r="AM30" s="236"/>
      <c r="AN30" s="236"/>
      <c r="AO30" s="236"/>
      <c r="AP30" s="236"/>
      <c r="AQ30" s="236"/>
      <c r="AR30" s="236"/>
      <c r="AS30" s="236"/>
    </row>
    <row r="31" ht="22.5" customHeight="1">
      <c r="A31" s="225">
        <v>7.0</v>
      </c>
      <c r="B31" s="225"/>
      <c r="C31" s="226" t="s">
        <v>165</v>
      </c>
      <c r="D31" s="225"/>
      <c r="E31" s="225"/>
      <c r="F31" s="225"/>
      <c r="G31" s="225">
        <v>0.5</v>
      </c>
      <c r="H31" s="227" t="s">
        <v>414</v>
      </c>
      <c r="I31" s="228">
        <v>9500.0</v>
      </c>
      <c r="J31" s="225" t="s">
        <v>415</v>
      </c>
      <c r="K31" s="225" t="s">
        <v>416</v>
      </c>
      <c r="L31" s="229">
        <f t="shared" si="2"/>
        <v>2.328767123</v>
      </c>
      <c r="M31" s="266">
        <v>45090.0</v>
      </c>
      <c r="N31" s="225" t="s">
        <v>339</v>
      </c>
      <c r="O31" s="225" t="s">
        <v>153</v>
      </c>
      <c r="P31" s="230">
        <v>45883.0</v>
      </c>
      <c r="Q31" s="225" t="s">
        <v>115</v>
      </c>
      <c r="R31" s="225" t="s">
        <v>340</v>
      </c>
      <c r="S31" s="225" t="s">
        <v>17</v>
      </c>
      <c r="T31" s="226"/>
      <c r="U31" s="231" t="s">
        <v>417</v>
      </c>
      <c r="V31" s="267"/>
      <c r="W31" s="226" t="s">
        <v>418</v>
      </c>
      <c r="X31" s="233"/>
      <c r="Y31" s="268"/>
      <c r="Z31" s="235"/>
      <c r="AA31" s="236"/>
      <c r="AB31" s="237"/>
      <c r="AC31" s="237"/>
      <c r="AD31" s="236"/>
      <c r="AE31" s="236"/>
      <c r="AF31" s="236"/>
      <c r="AG31" s="236"/>
      <c r="AH31" s="236"/>
      <c r="AI31" s="236"/>
      <c r="AJ31" s="236"/>
      <c r="AK31" s="236"/>
      <c r="AL31" s="236"/>
      <c r="AM31" s="236"/>
      <c r="AN31" s="236"/>
      <c r="AO31" s="236"/>
      <c r="AP31" s="236"/>
      <c r="AQ31" s="236"/>
      <c r="AR31" s="236"/>
      <c r="AS31" s="236"/>
    </row>
    <row r="32" ht="22.5" customHeight="1">
      <c r="A32" s="225">
        <v>8.0</v>
      </c>
      <c r="B32" s="225"/>
      <c r="C32" s="226" t="s">
        <v>165</v>
      </c>
      <c r="D32" s="225"/>
      <c r="E32" s="225"/>
      <c r="F32" s="225"/>
      <c r="G32" s="225">
        <v>0.5</v>
      </c>
      <c r="H32" s="227" t="s">
        <v>419</v>
      </c>
      <c r="I32" s="228">
        <v>9471.0</v>
      </c>
      <c r="J32" s="272" t="s">
        <v>344</v>
      </c>
      <c r="K32" s="225" t="s">
        <v>420</v>
      </c>
      <c r="L32" s="229">
        <f t="shared" si="2"/>
        <v>2.208219178</v>
      </c>
      <c r="M32" s="266">
        <v>45134.0</v>
      </c>
      <c r="N32" s="225" t="s">
        <v>339</v>
      </c>
      <c r="O32" s="225" t="s">
        <v>152</v>
      </c>
      <c r="P32" s="230">
        <v>45883.0</v>
      </c>
      <c r="Q32" s="225" t="s">
        <v>133</v>
      </c>
      <c r="R32" s="225" t="s">
        <v>340</v>
      </c>
      <c r="S32" s="225" t="s">
        <v>17</v>
      </c>
      <c r="T32" s="226"/>
      <c r="U32" s="226"/>
      <c r="V32" s="226"/>
      <c r="W32" s="226" t="s">
        <v>421</v>
      </c>
      <c r="X32" s="233"/>
      <c r="Y32" s="268"/>
      <c r="Z32" s="235"/>
      <c r="AA32" s="236"/>
      <c r="AB32" s="237"/>
      <c r="AC32" s="237"/>
      <c r="AD32" s="236"/>
      <c r="AE32" s="236"/>
      <c r="AF32" s="236"/>
      <c r="AG32" s="236"/>
      <c r="AH32" s="236"/>
      <c r="AI32" s="236"/>
      <c r="AJ32" s="236"/>
      <c r="AK32" s="236"/>
      <c r="AL32" s="236"/>
      <c r="AM32" s="236"/>
      <c r="AN32" s="236"/>
      <c r="AO32" s="236"/>
      <c r="AP32" s="236"/>
      <c r="AQ32" s="236"/>
      <c r="AR32" s="236"/>
      <c r="AS32" s="236"/>
    </row>
    <row r="33" ht="22.5" customHeight="1">
      <c r="A33" s="225">
        <v>9.0</v>
      </c>
      <c r="B33" s="225"/>
      <c r="C33" s="226" t="s">
        <v>165</v>
      </c>
      <c r="D33" s="225"/>
      <c r="E33" s="225"/>
      <c r="F33" s="225"/>
      <c r="G33" s="225">
        <v>1.0</v>
      </c>
      <c r="H33" s="227" t="s">
        <v>422</v>
      </c>
      <c r="I33" s="228">
        <v>9575.0</v>
      </c>
      <c r="J33" s="225" t="s">
        <v>423</v>
      </c>
      <c r="K33" s="225" t="s">
        <v>424</v>
      </c>
      <c r="L33" s="229">
        <f t="shared" si="2"/>
        <v>3.068493151</v>
      </c>
      <c r="M33" s="230">
        <v>44820.0</v>
      </c>
      <c r="N33" s="225" t="s">
        <v>339</v>
      </c>
      <c r="O33" s="225" t="s">
        <v>152</v>
      </c>
      <c r="P33" s="230">
        <v>45883.0</v>
      </c>
      <c r="Q33" s="225" t="s">
        <v>125</v>
      </c>
      <c r="R33" s="225" t="s">
        <v>346</v>
      </c>
      <c r="S33" s="225" t="s">
        <v>23</v>
      </c>
      <c r="T33" s="226"/>
      <c r="U33" s="231" t="s">
        <v>425</v>
      </c>
      <c r="V33" s="267"/>
      <c r="W33" s="233"/>
      <c r="X33" s="233"/>
      <c r="Y33" s="268"/>
      <c r="Z33" s="235"/>
      <c r="AA33" s="236"/>
      <c r="AB33" s="237"/>
      <c r="AC33" s="237"/>
      <c r="AD33" s="236"/>
      <c r="AE33" s="236"/>
      <c r="AF33" s="236"/>
      <c r="AG33" s="236"/>
      <c r="AH33" s="236"/>
      <c r="AI33" s="236"/>
      <c r="AJ33" s="236"/>
      <c r="AK33" s="236"/>
      <c r="AL33" s="236"/>
      <c r="AM33" s="236"/>
      <c r="AN33" s="236"/>
      <c r="AO33" s="236"/>
      <c r="AP33" s="236"/>
      <c r="AQ33" s="236"/>
      <c r="AR33" s="236"/>
      <c r="AS33" s="236"/>
    </row>
    <row r="34" ht="22.5" customHeight="1">
      <c r="A34" s="225">
        <v>10.0</v>
      </c>
      <c r="B34" s="225"/>
      <c r="C34" s="226" t="s">
        <v>165</v>
      </c>
      <c r="D34" s="225"/>
      <c r="E34" s="225"/>
      <c r="F34" s="225"/>
      <c r="G34" s="225">
        <v>1.0</v>
      </c>
      <c r="H34" s="227" t="s">
        <v>426</v>
      </c>
      <c r="I34" s="228">
        <v>9631.0</v>
      </c>
      <c r="J34" s="225" t="s">
        <v>427</v>
      </c>
      <c r="K34" s="225" t="s">
        <v>428</v>
      </c>
      <c r="L34" s="229">
        <f t="shared" si="2"/>
        <v>3.057534247</v>
      </c>
      <c r="M34" s="230">
        <v>44824.0</v>
      </c>
      <c r="N34" s="225" t="s">
        <v>351</v>
      </c>
      <c r="O34" s="225" t="s">
        <v>153</v>
      </c>
      <c r="P34" s="230">
        <v>45894.0</v>
      </c>
      <c r="Q34" s="225" t="s">
        <v>76</v>
      </c>
      <c r="R34" s="225" t="s">
        <v>346</v>
      </c>
      <c r="S34" s="225" t="s">
        <v>23</v>
      </c>
      <c r="T34" s="226"/>
      <c r="U34" s="231"/>
      <c r="V34" s="267"/>
      <c r="W34" s="233"/>
      <c r="X34" s="233"/>
      <c r="Y34" s="268"/>
      <c r="Z34" s="235"/>
      <c r="AA34" s="236"/>
      <c r="AB34" s="237"/>
      <c r="AC34" s="237"/>
      <c r="AD34" s="236"/>
      <c r="AE34" s="236"/>
      <c r="AF34" s="236"/>
      <c r="AG34" s="236"/>
      <c r="AH34" s="236"/>
      <c r="AI34" s="236"/>
      <c r="AJ34" s="236"/>
      <c r="AK34" s="236"/>
      <c r="AL34" s="236"/>
      <c r="AM34" s="236"/>
      <c r="AN34" s="236"/>
      <c r="AO34" s="236"/>
      <c r="AP34" s="236"/>
      <c r="AQ34" s="236"/>
      <c r="AR34" s="236"/>
      <c r="AS34" s="236"/>
    </row>
    <row r="35" ht="22.5" customHeight="1">
      <c r="A35" s="241">
        <v>11.0</v>
      </c>
      <c r="B35" s="241"/>
      <c r="C35" s="242" t="s">
        <v>165</v>
      </c>
      <c r="D35" s="241"/>
      <c r="E35" s="241"/>
      <c r="F35" s="241"/>
      <c r="G35" s="241">
        <v>0.5</v>
      </c>
      <c r="H35" s="243" t="s">
        <v>429</v>
      </c>
      <c r="I35" s="244" t="s">
        <v>430</v>
      </c>
      <c r="J35" s="241" t="s">
        <v>431</v>
      </c>
      <c r="K35" s="241" t="s">
        <v>432</v>
      </c>
      <c r="L35" s="245">
        <f t="shared" si="2"/>
        <v>2.090410959</v>
      </c>
      <c r="M35" s="247">
        <v>45177.0</v>
      </c>
      <c r="N35" s="241" t="s">
        <v>351</v>
      </c>
      <c r="O35" s="241" t="s">
        <v>153</v>
      </c>
      <c r="P35" s="247">
        <v>45950.0</v>
      </c>
      <c r="Q35" s="241" t="s">
        <v>133</v>
      </c>
      <c r="R35" s="241" t="s">
        <v>340</v>
      </c>
      <c r="S35" s="241" t="s">
        <v>17</v>
      </c>
      <c r="T35" s="248" t="s">
        <v>335</v>
      </c>
      <c r="U35" s="249" t="s">
        <v>433</v>
      </c>
      <c r="V35" s="250"/>
      <c r="W35" s="251"/>
      <c r="X35" s="251"/>
      <c r="Y35" s="12"/>
      <c r="Z35" s="252"/>
      <c r="AA35" s="253"/>
      <c r="AB35" s="254"/>
      <c r="AC35" s="254"/>
      <c r="AD35" s="253"/>
      <c r="AE35" s="253"/>
      <c r="AF35" s="253"/>
      <c r="AG35" s="253"/>
      <c r="AH35" s="253"/>
      <c r="AI35" s="253"/>
      <c r="AJ35" s="253"/>
      <c r="AK35" s="253"/>
      <c r="AL35" s="253"/>
      <c r="AM35" s="253"/>
      <c r="AN35" s="253"/>
      <c r="AO35" s="253"/>
      <c r="AP35" s="253"/>
      <c r="AQ35" s="253"/>
      <c r="AR35" s="253"/>
      <c r="AS35" s="253"/>
    </row>
    <row r="36" ht="22.5" customHeight="1">
      <c r="A36" s="273">
        <v>12.0</v>
      </c>
      <c r="B36" s="273"/>
      <c r="C36" s="274" t="s">
        <v>165</v>
      </c>
      <c r="D36" s="273"/>
      <c r="E36" s="273"/>
      <c r="F36" s="273"/>
      <c r="G36" s="273">
        <v>1.0</v>
      </c>
      <c r="H36" s="275"/>
      <c r="I36" s="276"/>
      <c r="J36" s="273" t="s">
        <v>396</v>
      </c>
      <c r="K36" s="273" t="s">
        <v>434</v>
      </c>
      <c r="L36" s="277"/>
      <c r="M36" s="278">
        <v>45124.0</v>
      </c>
      <c r="N36" s="273" t="s">
        <v>351</v>
      </c>
      <c r="O36" s="273" t="s">
        <v>151</v>
      </c>
      <c r="P36" s="278">
        <v>45950.0</v>
      </c>
      <c r="Q36" s="273" t="s">
        <v>133</v>
      </c>
      <c r="R36" s="273" t="s">
        <v>346</v>
      </c>
      <c r="S36" s="273" t="s">
        <v>23</v>
      </c>
      <c r="T36" s="274"/>
      <c r="U36" s="279" t="s">
        <v>435</v>
      </c>
      <c r="V36" s="280"/>
      <c r="W36" s="281"/>
      <c r="X36" s="281"/>
      <c r="Y36" s="9"/>
      <c r="Z36" s="282"/>
      <c r="AA36" s="283"/>
      <c r="AB36" s="284"/>
      <c r="AC36" s="284"/>
      <c r="AD36" s="283"/>
      <c r="AE36" s="283"/>
      <c r="AF36" s="283"/>
      <c r="AG36" s="283"/>
      <c r="AH36" s="283"/>
      <c r="AI36" s="283"/>
      <c r="AJ36" s="283"/>
      <c r="AK36" s="283"/>
      <c r="AL36" s="283"/>
      <c r="AM36" s="283"/>
      <c r="AN36" s="283"/>
      <c r="AO36" s="283"/>
      <c r="AP36" s="283"/>
      <c r="AQ36" s="283"/>
      <c r="AR36" s="283"/>
      <c r="AS36" s="283"/>
    </row>
    <row r="37" ht="22.5" customHeight="1">
      <c r="A37" s="225">
        <v>13.0</v>
      </c>
      <c r="B37" s="196"/>
      <c r="C37" s="197"/>
      <c r="D37" s="255"/>
      <c r="E37" s="255"/>
      <c r="F37" s="255"/>
      <c r="G37" s="256"/>
      <c r="H37" s="285"/>
      <c r="I37" s="258"/>
      <c r="J37" s="224"/>
      <c r="K37" s="196"/>
      <c r="L37" s="259"/>
      <c r="M37" s="261"/>
      <c r="N37" s="224"/>
      <c r="O37" s="255"/>
      <c r="P37" s="261"/>
      <c r="Q37" s="224"/>
      <c r="R37" s="224"/>
      <c r="S37" s="224"/>
      <c r="T37" s="262"/>
      <c r="U37" s="262"/>
      <c r="V37" s="263"/>
      <c r="W37" s="263"/>
      <c r="X37" s="263"/>
      <c r="Y37" s="286"/>
      <c r="Z37" s="264"/>
      <c r="AA37" s="207"/>
      <c r="AB37" s="207"/>
      <c r="AC37" s="207"/>
      <c r="AD37" s="207"/>
      <c r="AE37" s="207"/>
      <c r="AF37" s="207"/>
      <c r="AG37" s="207"/>
      <c r="AH37" s="207"/>
      <c r="AI37" s="207"/>
      <c r="AJ37" s="207"/>
      <c r="AK37" s="207"/>
      <c r="AL37" s="207"/>
      <c r="AM37" s="207"/>
      <c r="AN37" s="207"/>
      <c r="AO37" s="207"/>
      <c r="AP37" s="207"/>
      <c r="AQ37" s="207"/>
      <c r="AR37" s="207"/>
      <c r="AS37" s="207"/>
    </row>
    <row r="38" ht="22.5" customHeight="1">
      <c r="A38" s="225">
        <v>14.0</v>
      </c>
      <c r="B38" s="196"/>
      <c r="C38" s="197"/>
      <c r="D38" s="196"/>
      <c r="E38" s="196"/>
      <c r="F38" s="196"/>
      <c r="G38" s="196"/>
      <c r="H38" s="198"/>
      <c r="I38" s="199"/>
      <c r="J38" s="196"/>
      <c r="K38" s="196"/>
      <c r="L38" s="200"/>
      <c r="M38" s="201"/>
      <c r="N38" s="196"/>
      <c r="O38" s="196"/>
      <c r="P38" s="201"/>
      <c r="Q38" s="196"/>
      <c r="R38" s="196"/>
      <c r="S38" s="196"/>
      <c r="T38" s="197"/>
      <c r="U38" s="202"/>
      <c r="V38" s="287"/>
      <c r="W38" s="222"/>
      <c r="X38" s="222"/>
      <c r="Y38" s="288"/>
      <c r="Z38" s="205"/>
      <c r="AA38" s="206"/>
      <c r="AB38" s="207"/>
      <c r="AC38" s="207"/>
      <c r="AD38" s="206"/>
      <c r="AE38" s="206"/>
      <c r="AF38" s="206"/>
      <c r="AG38" s="206"/>
      <c r="AH38" s="206"/>
      <c r="AI38" s="206"/>
      <c r="AJ38" s="206"/>
      <c r="AK38" s="206"/>
      <c r="AL38" s="206"/>
      <c r="AM38" s="206"/>
      <c r="AN38" s="206"/>
      <c r="AO38" s="206"/>
      <c r="AP38" s="206"/>
      <c r="AQ38" s="206"/>
      <c r="AR38" s="206"/>
      <c r="AS38" s="206"/>
    </row>
    <row r="39" ht="22.5" customHeight="1">
      <c r="A39" s="225">
        <v>15.0</v>
      </c>
      <c r="B39" s="196"/>
      <c r="C39" s="197"/>
      <c r="D39" s="196"/>
      <c r="E39" s="196"/>
      <c r="F39" s="196"/>
      <c r="G39" s="196"/>
      <c r="H39" s="198"/>
      <c r="I39" s="199"/>
      <c r="J39" s="196"/>
      <c r="K39" s="196"/>
      <c r="L39" s="200"/>
      <c r="M39" s="201"/>
      <c r="N39" s="196"/>
      <c r="O39" s="196"/>
      <c r="P39" s="201"/>
      <c r="Q39" s="196"/>
      <c r="R39" s="196"/>
      <c r="S39" s="196"/>
      <c r="T39" s="197"/>
      <c r="U39" s="202"/>
      <c r="V39" s="287"/>
      <c r="W39" s="222"/>
      <c r="X39" s="222"/>
      <c r="Y39" s="288"/>
      <c r="Z39" s="205"/>
      <c r="AA39" s="206"/>
      <c r="AB39" s="207"/>
      <c r="AC39" s="207"/>
      <c r="AD39" s="206"/>
      <c r="AE39" s="206"/>
      <c r="AF39" s="206"/>
      <c r="AG39" s="206"/>
      <c r="AH39" s="206"/>
      <c r="AI39" s="206"/>
      <c r="AJ39" s="206"/>
      <c r="AK39" s="206"/>
      <c r="AL39" s="206"/>
      <c r="AM39" s="206"/>
      <c r="AN39" s="206"/>
      <c r="AO39" s="206"/>
      <c r="AP39" s="206"/>
      <c r="AQ39" s="206"/>
      <c r="AR39" s="206"/>
      <c r="AS39" s="206"/>
    </row>
    <row r="40" ht="22.5" customHeight="1">
      <c r="A40" s="225">
        <v>16.0</v>
      </c>
      <c r="B40" s="196"/>
      <c r="C40" s="197"/>
      <c r="D40" s="196"/>
      <c r="E40" s="196"/>
      <c r="F40" s="196"/>
      <c r="G40" s="196"/>
      <c r="H40" s="198"/>
      <c r="I40" s="199"/>
      <c r="J40" s="196"/>
      <c r="K40" s="196"/>
      <c r="L40" s="200"/>
      <c r="M40" s="201"/>
      <c r="N40" s="196"/>
      <c r="O40" s="196"/>
      <c r="P40" s="201"/>
      <c r="Q40" s="196"/>
      <c r="R40" s="196"/>
      <c r="S40" s="196"/>
      <c r="T40" s="197"/>
      <c r="U40" s="202"/>
      <c r="V40" s="287"/>
      <c r="W40" s="222"/>
      <c r="X40" s="222"/>
      <c r="Y40" s="288"/>
      <c r="Z40" s="205"/>
      <c r="AA40" s="206"/>
      <c r="AB40" s="207"/>
      <c r="AC40" s="207"/>
      <c r="AD40" s="206"/>
      <c r="AE40" s="206"/>
      <c r="AF40" s="206"/>
      <c r="AG40" s="206"/>
      <c r="AH40" s="206"/>
      <c r="AI40" s="206"/>
      <c r="AJ40" s="206"/>
      <c r="AK40" s="206"/>
      <c r="AL40" s="206"/>
      <c r="AM40" s="206"/>
      <c r="AN40" s="206"/>
      <c r="AO40" s="206"/>
      <c r="AP40" s="206"/>
      <c r="AQ40" s="206"/>
      <c r="AR40" s="206"/>
      <c r="AS40" s="206"/>
    </row>
    <row r="41" ht="22.5" customHeight="1">
      <c r="A41" s="225">
        <v>17.0</v>
      </c>
      <c r="B41" s="196"/>
      <c r="C41" s="197"/>
      <c r="D41" s="196"/>
      <c r="E41" s="196"/>
      <c r="F41" s="196"/>
      <c r="G41" s="196"/>
      <c r="H41" s="198"/>
      <c r="I41" s="199"/>
      <c r="J41" s="196"/>
      <c r="K41" s="196"/>
      <c r="L41" s="200"/>
      <c r="M41" s="201"/>
      <c r="N41" s="196"/>
      <c r="O41" s="196"/>
      <c r="P41" s="201"/>
      <c r="Q41" s="196"/>
      <c r="R41" s="196"/>
      <c r="S41" s="196"/>
      <c r="T41" s="197"/>
      <c r="U41" s="202"/>
      <c r="V41" s="287"/>
      <c r="W41" s="222"/>
      <c r="X41" s="222"/>
      <c r="Y41" s="288"/>
      <c r="Z41" s="205"/>
      <c r="AA41" s="206"/>
      <c r="AB41" s="207"/>
      <c r="AC41" s="207"/>
      <c r="AD41" s="206"/>
      <c r="AE41" s="206"/>
      <c r="AF41" s="206"/>
      <c r="AG41" s="206"/>
      <c r="AH41" s="206"/>
      <c r="AI41" s="206"/>
      <c r="AJ41" s="206"/>
      <c r="AK41" s="206"/>
      <c r="AL41" s="206"/>
      <c r="AM41" s="206"/>
      <c r="AN41" s="206"/>
      <c r="AO41" s="206"/>
      <c r="AP41" s="206"/>
      <c r="AQ41" s="206"/>
      <c r="AR41" s="206"/>
      <c r="AS41" s="206"/>
    </row>
    <row r="42" ht="22.5" customHeight="1">
      <c r="A42" s="225">
        <v>18.0</v>
      </c>
      <c r="B42" s="196"/>
      <c r="C42" s="197"/>
      <c r="D42" s="196"/>
      <c r="E42" s="196"/>
      <c r="F42" s="196"/>
      <c r="G42" s="196"/>
      <c r="H42" s="198"/>
      <c r="I42" s="199"/>
      <c r="J42" s="196"/>
      <c r="K42" s="196"/>
      <c r="L42" s="200"/>
      <c r="M42" s="201"/>
      <c r="N42" s="196"/>
      <c r="O42" s="196"/>
      <c r="P42" s="201"/>
      <c r="Q42" s="196"/>
      <c r="R42" s="196"/>
      <c r="S42" s="196"/>
      <c r="T42" s="197"/>
      <c r="U42" s="202"/>
      <c r="V42" s="287"/>
      <c r="W42" s="222"/>
      <c r="X42" s="222"/>
      <c r="Y42" s="288"/>
      <c r="Z42" s="205"/>
      <c r="AA42" s="206"/>
      <c r="AB42" s="207"/>
      <c r="AC42" s="207"/>
      <c r="AD42" s="206"/>
      <c r="AE42" s="206"/>
      <c r="AF42" s="206"/>
      <c r="AG42" s="206"/>
      <c r="AH42" s="206"/>
      <c r="AI42" s="206"/>
      <c r="AJ42" s="206"/>
      <c r="AK42" s="206"/>
      <c r="AL42" s="206"/>
      <c r="AM42" s="206"/>
      <c r="AN42" s="206"/>
      <c r="AO42" s="206"/>
      <c r="AP42" s="206"/>
      <c r="AQ42" s="206"/>
      <c r="AR42" s="206"/>
      <c r="AS42" s="206"/>
    </row>
    <row r="43" ht="22.5" customHeight="1">
      <c r="A43" s="225">
        <v>19.0</v>
      </c>
      <c r="B43" s="196"/>
      <c r="C43" s="197"/>
      <c r="D43" s="196"/>
      <c r="E43" s="196"/>
      <c r="F43" s="196"/>
      <c r="G43" s="196"/>
      <c r="H43" s="198"/>
      <c r="I43" s="199"/>
      <c r="J43" s="196"/>
      <c r="K43" s="196"/>
      <c r="L43" s="200"/>
      <c r="M43" s="201"/>
      <c r="N43" s="196"/>
      <c r="O43" s="196"/>
      <c r="P43" s="201"/>
      <c r="Q43" s="196"/>
      <c r="R43" s="196"/>
      <c r="S43" s="196"/>
      <c r="T43" s="197"/>
      <c r="U43" s="202"/>
      <c r="V43" s="287"/>
      <c r="W43" s="222"/>
      <c r="X43" s="222"/>
      <c r="Y43" s="288"/>
      <c r="Z43" s="205"/>
      <c r="AA43" s="206"/>
      <c r="AB43" s="207"/>
      <c r="AC43" s="207"/>
      <c r="AD43" s="206"/>
      <c r="AE43" s="206"/>
      <c r="AF43" s="206"/>
      <c r="AG43" s="206"/>
      <c r="AH43" s="206"/>
      <c r="AI43" s="206"/>
      <c r="AJ43" s="206"/>
      <c r="AK43" s="206"/>
      <c r="AL43" s="206"/>
      <c r="AM43" s="206"/>
      <c r="AN43" s="206"/>
      <c r="AO43" s="206"/>
      <c r="AP43" s="206"/>
      <c r="AQ43" s="206"/>
      <c r="AR43" s="206"/>
      <c r="AS43" s="206"/>
    </row>
    <row r="44" ht="22.5" customHeight="1">
      <c r="A44" s="225">
        <v>20.0</v>
      </c>
      <c r="B44" s="196"/>
      <c r="C44" s="197"/>
      <c r="D44" s="196"/>
      <c r="E44" s="196"/>
      <c r="F44" s="196"/>
      <c r="G44" s="196"/>
      <c r="H44" s="198"/>
      <c r="I44" s="199"/>
      <c r="J44" s="196"/>
      <c r="K44" s="196"/>
      <c r="L44" s="200"/>
      <c r="M44" s="201"/>
      <c r="N44" s="196"/>
      <c r="O44" s="196"/>
      <c r="P44" s="201"/>
      <c r="Q44" s="196"/>
      <c r="R44" s="196"/>
      <c r="S44" s="196"/>
      <c r="T44" s="197"/>
      <c r="U44" s="202"/>
      <c r="V44" s="287"/>
      <c r="W44" s="222"/>
      <c r="X44" s="222"/>
      <c r="Y44" s="288"/>
      <c r="Z44" s="205"/>
      <c r="AA44" s="206"/>
      <c r="AB44" s="207"/>
      <c r="AC44" s="207"/>
      <c r="AD44" s="206"/>
      <c r="AE44" s="206"/>
      <c r="AF44" s="206"/>
      <c r="AG44" s="206"/>
      <c r="AH44" s="206"/>
      <c r="AI44" s="206"/>
      <c r="AJ44" s="206"/>
      <c r="AK44" s="206"/>
      <c r="AL44" s="206"/>
      <c r="AM44" s="206"/>
      <c r="AN44" s="206"/>
      <c r="AO44" s="206"/>
      <c r="AP44" s="206"/>
      <c r="AQ44" s="206"/>
      <c r="AR44" s="206"/>
      <c r="AS44" s="206"/>
    </row>
    <row r="45" ht="18.75" customHeight="1">
      <c r="A45" s="188" t="s">
        <v>436</v>
      </c>
      <c r="B45" s="30"/>
      <c r="C45" s="30"/>
      <c r="D45" s="30"/>
      <c r="E45" s="30"/>
      <c r="F45" s="30"/>
      <c r="G45" s="30"/>
      <c r="H45" s="30"/>
      <c r="I45" s="30"/>
      <c r="J45" s="30"/>
      <c r="K45" s="31"/>
      <c r="L45" s="189"/>
      <c r="M45" s="190"/>
      <c r="N45" s="191"/>
      <c r="O45" s="191"/>
      <c r="P45" s="190"/>
      <c r="Q45" s="191"/>
      <c r="R45" s="191"/>
      <c r="S45" s="191"/>
      <c r="T45" s="191"/>
      <c r="U45" s="192"/>
      <c r="V45" s="193"/>
      <c r="W45" s="193"/>
      <c r="X45" s="193"/>
      <c r="Y45" s="289"/>
      <c r="Z45" s="194"/>
      <c r="AA45" s="195"/>
      <c r="AB45" s="195"/>
      <c r="AC45" s="195"/>
      <c r="AD45" s="195"/>
      <c r="AE45" s="195"/>
      <c r="AF45" s="195"/>
      <c r="AG45" s="195"/>
      <c r="AH45" s="195"/>
      <c r="AI45" s="195"/>
      <c r="AJ45" s="195"/>
      <c r="AK45" s="195"/>
      <c r="AL45" s="195"/>
      <c r="AM45" s="195"/>
      <c r="AN45" s="195"/>
      <c r="AO45" s="195"/>
      <c r="AP45" s="195"/>
      <c r="AQ45" s="195"/>
      <c r="AR45" s="195"/>
      <c r="AS45" s="195"/>
    </row>
    <row r="46" ht="22.5" customHeight="1">
      <c r="A46" s="196">
        <v>1.0</v>
      </c>
      <c r="B46" s="196"/>
      <c r="C46" s="197" t="s">
        <v>167</v>
      </c>
      <c r="D46" s="196"/>
      <c r="E46" s="196"/>
      <c r="F46" s="196" t="s">
        <v>335</v>
      </c>
      <c r="G46" s="196">
        <v>1.0</v>
      </c>
      <c r="H46" s="198" t="s">
        <v>437</v>
      </c>
      <c r="I46" s="199">
        <v>9230.0</v>
      </c>
      <c r="J46" s="196" t="s">
        <v>438</v>
      </c>
      <c r="K46" s="196" t="s">
        <v>439</v>
      </c>
      <c r="L46" s="200">
        <f t="shared" ref="L46:L57" si="3">yearfrac(M46,today(),1)</f>
        <v>2.797260274</v>
      </c>
      <c r="M46" s="201">
        <v>44919.0</v>
      </c>
      <c r="N46" s="196" t="s">
        <v>339</v>
      </c>
      <c r="O46" s="196" t="s">
        <v>153</v>
      </c>
      <c r="P46" s="201">
        <v>45700.0</v>
      </c>
      <c r="Q46" s="196" t="s">
        <v>37</v>
      </c>
      <c r="R46" s="196" t="s">
        <v>340</v>
      </c>
      <c r="S46" s="196" t="s">
        <v>23</v>
      </c>
      <c r="T46" s="197"/>
      <c r="U46" s="202"/>
      <c r="V46" s="290" t="s">
        <v>440</v>
      </c>
      <c r="W46" s="197" t="s">
        <v>342</v>
      </c>
      <c r="X46" s="222"/>
      <c r="Y46" s="288"/>
      <c r="Z46" s="205"/>
      <c r="AA46" s="206"/>
      <c r="AB46" s="207"/>
      <c r="AC46" s="207"/>
      <c r="AD46" s="206"/>
      <c r="AE46" s="206"/>
      <c r="AF46" s="206"/>
      <c r="AG46" s="206"/>
      <c r="AH46" s="206"/>
      <c r="AI46" s="206"/>
      <c r="AJ46" s="206"/>
      <c r="AK46" s="206"/>
      <c r="AL46" s="206"/>
      <c r="AM46" s="206"/>
      <c r="AN46" s="206"/>
      <c r="AO46" s="206"/>
      <c r="AP46" s="206"/>
      <c r="AQ46" s="206"/>
      <c r="AR46" s="206"/>
      <c r="AS46" s="206"/>
    </row>
    <row r="47" ht="22.5" customHeight="1">
      <c r="A47" s="196">
        <v>2.0</v>
      </c>
      <c r="B47" s="196"/>
      <c r="C47" s="197" t="s">
        <v>167</v>
      </c>
      <c r="D47" s="196"/>
      <c r="E47" s="196"/>
      <c r="F47" s="196" t="s">
        <v>335</v>
      </c>
      <c r="G47" s="196">
        <v>1.0</v>
      </c>
      <c r="H47" s="198" t="s">
        <v>441</v>
      </c>
      <c r="I47" s="199">
        <v>9228.0</v>
      </c>
      <c r="J47" s="196" t="s">
        <v>442</v>
      </c>
      <c r="K47" s="196" t="s">
        <v>443</v>
      </c>
      <c r="L47" s="200">
        <f t="shared" si="3"/>
        <v>2.882191781</v>
      </c>
      <c r="M47" s="201">
        <v>44888.0</v>
      </c>
      <c r="N47" s="196" t="s">
        <v>351</v>
      </c>
      <c r="O47" s="196" t="s">
        <v>152</v>
      </c>
      <c r="P47" s="201">
        <v>45700.0</v>
      </c>
      <c r="Q47" s="196" t="s">
        <v>37</v>
      </c>
      <c r="R47" s="196" t="s">
        <v>340</v>
      </c>
      <c r="S47" s="196" t="s">
        <v>23</v>
      </c>
      <c r="T47" s="197"/>
      <c r="U47" s="4" t="s">
        <v>444</v>
      </c>
      <c r="V47" s="203"/>
      <c r="W47" s="197" t="s">
        <v>342</v>
      </c>
      <c r="X47" s="222"/>
      <c r="Y47" s="288"/>
      <c r="Z47" s="205"/>
      <c r="AA47" s="206"/>
      <c r="AB47" s="207"/>
      <c r="AC47" s="207"/>
      <c r="AD47" s="206"/>
      <c r="AE47" s="206"/>
      <c r="AF47" s="206"/>
      <c r="AG47" s="206"/>
      <c r="AH47" s="206"/>
      <c r="AI47" s="206"/>
      <c r="AJ47" s="206"/>
      <c r="AK47" s="206"/>
      <c r="AL47" s="206"/>
      <c r="AM47" s="206"/>
      <c r="AN47" s="206"/>
      <c r="AO47" s="206"/>
      <c r="AP47" s="206"/>
      <c r="AQ47" s="206"/>
      <c r="AR47" s="206"/>
      <c r="AS47" s="206"/>
    </row>
    <row r="48" ht="22.5" customHeight="1">
      <c r="A48" s="196">
        <v>3.0</v>
      </c>
      <c r="B48" s="196"/>
      <c r="C48" s="197" t="s">
        <v>167</v>
      </c>
      <c r="D48" s="196" t="s">
        <v>335</v>
      </c>
      <c r="E48" s="196"/>
      <c r="F48" s="196"/>
      <c r="G48" s="196">
        <v>1.0</v>
      </c>
      <c r="H48" s="198" t="s">
        <v>445</v>
      </c>
      <c r="I48" s="199">
        <v>9270.0</v>
      </c>
      <c r="J48" s="196" t="s">
        <v>446</v>
      </c>
      <c r="K48" s="196" t="s">
        <v>447</v>
      </c>
      <c r="L48" s="200">
        <f t="shared" si="3"/>
        <v>2.967123288</v>
      </c>
      <c r="M48" s="201">
        <v>44857.0</v>
      </c>
      <c r="N48" s="196" t="s">
        <v>351</v>
      </c>
      <c r="O48" s="196" t="s">
        <v>154</v>
      </c>
      <c r="P48" s="201">
        <v>45700.0</v>
      </c>
      <c r="Q48" s="196" t="s">
        <v>25</v>
      </c>
      <c r="R48" s="196" t="s">
        <v>340</v>
      </c>
      <c r="S48" s="196" t="s">
        <v>23</v>
      </c>
      <c r="T48" s="197"/>
      <c r="U48" s="202" t="s">
        <v>448</v>
      </c>
      <c r="V48" s="202"/>
      <c r="W48" s="197" t="s">
        <v>342</v>
      </c>
      <c r="X48" s="222"/>
      <c r="Y48" s="288"/>
      <c r="Z48" s="205"/>
      <c r="AA48" s="206"/>
      <c r="AB48" s="207"/>
      <c r="AC48" s="207"/>
      <c r="AD48" s="206"/>
      <c r="AE48" s="206"/>
      <c r="AF48" s="206"/>
      <c r="AG48" s="206"/>
      <c r="AH48" s="206"/>
      <c r="AI48" s="206"/>
      <c r="AJ48" s="206"/>
      <c r="AK48" s="206"/>
      <c r="AL48" s="206"/>
      <c r="AM48" s="206"/>
      <c r="AN48" s="206"/>
      <c r="AO48" s="206"/>
      <c r="AP48" s="206"/>
      <c r="AQ48" s="206"/>
      <c r="AR48" s="206"/>
      <c r="AS48" s="206"/>
    </row>
    <row r="49" ht="22.5" customHeight="1">
      <c r="A49" s="196">
        <v>4.0</v>
      </c>
      <c r="B49" s="196"/>
      <c r="C49" s="197" t="s">
        <v>167</v>
      </c>
      <c r="D49" s="196"/>
      <c r="E49" s="196"/>
      <c r="F49" s="196"/>
      <c r="G49" s="196">
        <v>1.0</v>
      </c>
      <c r="H49" s="198" t="s">
        <v>449</v>
      </c>
      <c r="I49" s="199">
        <v>9300.0</v>
      </c>
      <c r="J49" s="196" t="s">
        <v>423</v>
      </c>
      <c r="K49" s="196" t="s">
        <v>450</v>
      </c>
      <c r="L49" s="200">
        <f t="shared" si="3"/>
        <v>2.589041096</v>
      </c>
      <c r="M49" s="201">
        <v>44995.0</v>
      </c>
      <c r="N49" s="196" t="s">
        <v>339</v>
      </c>
      <c r="O49" s="196" t="s">
        <v>154</v>
      </c>
      <c r="P49" s="201">
        <v>45782.0</v>
      </c>
      <c r="Q49" s="196" t="s">
        <v>115</v>
      </c>
      <c r="R49" s="196" t="s">
        <v>340</v>
      </c>
      <c r="S49" s="196" t="s">
        <v>23</v>
      </c>
      <c r="T49" s="197"/>
      <c r="U49" s="202" t="s">
        <v>451</v>
      </c>
      <c r="V49" s="203"/>
      <c r="W49" s="197" t="s">
        <v>342</v>
      </c>
      <c r="X49" s="222"/>
      <c r="Y49" s="288"/>
      <c r="Z49" s="205"/>
      <c r="AA49" s="206"/>
      <c r="AB49" s="207"/>
      <c r="AC49" s="207"/>
      <c r="AD49" s="206"/>
      <c r="AE49" s="206"/>
      <c r="AF49" s="206"/>
      <c r="AG49" s="206"/>
      <c r="AH49" s="206"/>
      <c r="AI49" s="206"/>
      <c r="AJ49" s="206"/>
      <c r="AK49" s="206"/>
      <c r="AL49" s="206"/>
      <c r="AM49" s="206"/>
      <c r="AN49" s="206"/>
      <c r="AO49" s="206"/>
      <c r="AP49" s="206"/>
      <c r="AQ49" s="206"/>
      <c r="AR49" s="206"/>
      <c r="AS49" s="206"/>
    </row>
    <row r="50" ht="22.5" customHeight="1">
      <c r="A50" s="196">
        <v>5.0</v>
      </c>
      <c r="B50" s="224"/>
      <c r="C50" s="197" t="s">
        <v>167</v>
      </c>
      <c r="D50" s="224"/>
      <c r="E50" s="224"/>
      <c r="F50" s="224"/>
      <c r="G50" s="224">
        <v>1.0</v>
      </c>
      <c r="H50" s="291" t="s">
        <v>452</v>
      </c>
      <c r="I50" s="292">
        <v>9197.0</v>
      </c>
      <c r="J50" s="224" t="s">
        <v>349</v>
      </c>
      <c r="K50" s="224" t="s">
        <v>453</v>
      </c>
      <c r="L50" s="200">
        <f t="shared" si="3"/>
        <v>3.087671233</v>
      </c>
      <c r="M50" s="261">
        <v>44813.0</v>
      </c>
      <c r="N50" s="224" t="s">
        <v>351</v>
      </c>
      <c r="O50" s="224" t="s">
        <v>154</v>
      </c>
      <c r="P50" s="261">
        <v>45586.0</v>
      </c>
      <c r="Q50" s="224" t="s">
        <v>133</v>
      </c>
      <c r="R50" s="224" t="s">
        <v>340</v>
      </c>
      <c r="S50" s="224" t="s">
        <v>23</v>
      </c>
      <c r="T50" s="262"/>
      <c r="U50" s="293" t="s">
        <v>454</v>
      </c>
      <c r="V50" s="203"/>
      <c r="W50" s="197" t="s">
        <v>342</v>
      </c>
      <c r="X50" s="222"/>
      <c r="Y50" s="288"/>
      <c r="Z50" s="205"/>
      <c r="AA50" s="206"/>
      <c r="AB50" s="207"/>
      <c r="AC50" s="207"/>
      <c r="AD50" s="206"/>
      <c r="AE50" s="206"/>
      <c r="AF50" s="206"/>
      <c r="AG50" s="206"/>
      <c r="AH50" s="206"/>
      <c r="AI50" s="206"/>
      <c r="AJ50" s="206"/>
      <c r="AK50" s="206"/>
      <c r="AL50" s="206"/>
      <c r="AM50" s="206"/>
      <c r="AN50" s="206"/>
      <c r="AO50" s="206"/>
      <c r="AP50" s="206"/>
      <c r="AQ50" s="206"/>
      <c r="AR50" s="206"/>
      <c r="AS50" s="206"/>
    </row>
    <row r="51" ht="22.5" customHeight="1">
      <c r="A51" s="196">
        <v>6.0</v>
      </c>
      <c r="B51" s="224"/>
      <c r="C51" s="197" t="s">
        <v>167</v>
      </c>
      <c r="D51" s="224"/>
      <c r="E51" s="224"/>
      <c r="F51" s="224"/>
      <c r="G51" s="224">
        <v>1.0</v>
      </c>
      <c r="H51" s="291" t="s">
        <v>455</v>
      </c>
      <c r="I51" s="292">
        <v>9254.0</v>
      </c>
      <c r="J51" s="224" t="s">
        <v>456</v>
      </c>
      <c r="K51" s="224" t="s">
        <v>457</v>
      </c>
      <c r="L51" s="200">
        <f t="shared" si="3"/>
        <v>2.953424658</v>
      </c>
      <c r="M51" s="261">
        <v>44862.0</v>
      </c>
      <c r="N51" s="224" t="s">
        <v>351</v>
      </c>
      <c r="O51" s="224" t="s">
        <v>153</v>
      </c>
      <c r="P51" s="261">
        <v>45705.0</v>
      </c>
      <c r="Q51" s="224" t="s">
        <v>9</v>
      </c>
      <c r="R51" s="224" t="s">
        <v>346</v>
      </c>
      <c r="S51" s="224" t="s">
        <v>23</v>
      </c>
      <c r="T51" s="262"/>
      <c r="U51" s="293" t="s">
        <v>458</v>
      </c>
      <c r="V51" s="203"/>
      <c r="W51" s="222"/>
      <c r="X51" s="222"/>
      <c r="Y51" s="288"/>
      <c r="Z51" s="205"/>
      <c r="AA51" s="206"/>
      <c r="AB51" s="207"/>
      <c r="AC51" s="207"/>
      <c r="AD51" s="206"/>
      <c r="AE51" s="206"/>
      <c r="AF51" s="206"/>
      <c r="AG51" s="206"/>
      <c r="AH51" s="206"/>
      <c r="AI51" s="206"/>
      <c r="AJ51" s="206"/>
      <c r="AK51" s="206"/>
      <c r="AL51" s="206"/>
      <c r="AM51" s="206"/>
      <c r="AN51" s="206"/>
      <c r="AO51" s="206"/>
      <c r="AP51" s="206"/>
      <c r="AQ51" s="206"/>
      <c r="AR51" s="206"/>
      <c r="AS51" s="206"/>
    </row>
    <row r="52" ht="22.5" customHeight="1">
      <c r="A52" s="225">
        <v>7.0</v>
      </c>
      <c r="B52" s="265"/>
      <c r="C52" s="226" t="s">
        <v>167</v>
      </c>
      <c r="D52" s="225"/>
      <c r="E52" s="225"/>
      <c r="F52" s="225"/>
      <c r="G52" s="225">
        <v>0.5</v>
      </c>
      <c r="H52" s="227" t="s">
        <v>459</v>
      </c>
      <c r="I52" s="228">
        <v>9460.0</v>
      </c>
      <c r="J52" s="225" t="s">
        <v>460</v>
      </c>
      <c r="K52" s="225" t="s">
        <v>461</v>
      </c>
      <c r="L52" s="229">
        <f t="shared" si="3"/>
        <v>3.019178082</v>
      </c>
      <c r="M52" s="261">
        <v>44838.0</v>
      </c>
      <c r="N52" s="225" t="s">
        <v>351</v>
      </c>
      <c r="O52" s="225" t="s">
        <v>152</v>
      </c>
      <c r="P52" s="230">
        <v>45883.0</v>
      </c>
      <c r="Q52" s="225" t="s">
        <v>133</v>
      </c>
      <c r="R52" s="225" t="s">
        <v>340</v>
      </c>
      <c r="S52" s="225" t="s">
        <v>17</v>
      </c>
      <c r="T52" s="226"/>
      <c r="U52" s="231" t="s">
        <v>462</v>
      </c>
      <c r="V52" s="294" t="s">
        <v>463</v>
      </c>
      <c r="W52" s="226" t="s">
        <v>464</v>
      </c>
      <c r="X52" s="233"/>
      <c r="Y52" s="268"/>
      <c r="Z52" s="235"/>
      <c r="AA52" s="236"/>
      <c r="AB52" s="237"/>
      <c r="AC52" s="237"/>
      <c r="AD52" s="236"/>
      <c r="AE52" s="236"/>
      <c r="AF52" s="236"/>
      <c r="AG52" s="236"/>
      <c r="AH52" s="236"/>
      <c r="AI52" s="236"/>
      <c r="AJ52" s="236"/>
      <c r="AK52" s="236"/>
      <c r="AL52" s="236"/>
      <c r="AM52" s="236"/>
      <c r="AN52" s="236"/>
      <c r="AO52" s="236"/>
      <c r="AP52" s="236"/>
      <c r="AQ52" s="236"/>
      <c r="AR52" s="236"/>
      <c r="AS52" s="236"/>
    </row>
    <row r="53" ht="22.5" customHeight="1">
      <c r="A53" s="225">
        <v>8.0</v>
      </c>
      <c r="B53" s="265"/>
      <c r="C53" s="226" t="s">
        <v>167</v>
      </c>
      <c r="D53" s="225"/>
      <c r="E53" s="225"/>
      <c r="F53" s="225"/>
      <c r="G53" s="225">
        <v>0.5</v>
      </c>
      <c r="H53" s="227" t="s">
        <v>465</v>
      </c>
      <c r="I53" s="228">
        <v>9376.0</v>
      </c>
      <c r="J53" s="225" t="s">
        <v>466</v>
      </c>
      <c r="K53" s="225" t="s">
        <v>467</v>
      </c>
      <c r="L53" s="229">
        <f t="shared" si="3"/>
        <v>2.298630137</v>
      </c>
      <c r="M53" s="261">
        <v>45101.0</v>
      </c>
      <c r="N53" s="225" t="s">
        <v>339</v>
      </c>
      <c r="O53" s="225" t="s">
        <v>154</v>
      </c>
      <c r="P53" s="230">
        <v>45883.0</v>
      </c>
      <c r="Q53" s="225" t="s">
        <v>133</v>
      </c>
      <c r="R53" s="225" t="s">
        <v>346</v>
      </c>
      <c r="S53" s="225" t="s">
        <v>17</v>
      </c>
      <c r="T53" s="226"/>
      <c r="U53" s="231" t="s">
        <v>468</v>
      </c>
      <c r="V53" s="294" t="s">
        <v>469</v>
      </c>
      <c r="W53" s="233"/>
      <c r="X53" s="233"/>
      <c r="Y53" s="268"/>
      <c r="Z53" s="235"/>
      <c r="AA53" s="236"/>
      <c r="AB53" s="237"/>
      <c r="AC53" s="237"/>
      <c r="AD53" s="236"/>
      <c r="AE53" s="236"/>
      <c r="AF53" s="236"/>
      <c r="AG53" s="236"/>
      <c r="AH53" s="236"/>
      <c r="AI53" s="236"/>
      <c r="AJ53" s="236"/>
      <c r="AK53" s="236"/>
      <c r="AL53" s="236"/>
      <c r="AM53" s="236"/>
      <c r="AN53" s="236"/>
      <c r="AO53" s="236"/>
      <c r="AP53" s="236"/>
      <c r="AQ53" s="236"/>
      <c r="AR53" s="236"/>
      <c r="AS53" s="236"/>
    </row>
    <row r="54" ht="22.5" customHeight="1">
      <c r="A54" s="225">
        <v>9.0</v>
      </c>
      <c r="B54" s="265"/>
      <c r="C54" s="226" t="s">
        <v>167</v>
      </c>
      <c r="D54" s="225"/>
      <c r="E54" s="225"/>
      <c r="F54" s="225"/>
      <c r="G54" s="225">
        <v>0.5</v>
      </c>
      <c r="H54" s="227" t="s">
        <v>470</v>
      </c>
      <c r="I54" s="228">
        <v>9416.0</v>
      </c>
      <c r="J54" s="225" t="s">
        <v>396</v>
      </c>
      <c r="K54" s="225" t="s">
        <v>471</v>
      </c>
      <c r="L54" s="229">
        <f t="shared" si="3"/>
        <v>2.35890411</v>
      </c>
      <c r="M54" s="261">
        <v>45079.0</v>
      </c>
      <c r="N54" s="225" t="s">
        <v>339</v>
      </c>
      <c r="O54" s="225" t="s">
        <v>151</v>
      </c>
      <c r="P54" s="230">
        <v>45883.0</v>
      </c>
      <c r="Q54" s="225" t="s">
        <v>133</v>
      </c>
      <c r="R54" s="225" t="s">
        <v>340</v>
      </c>
      <c r="S54" s="225" t="s">
        <v>17</v>
      </c>
      <c r="T54" s="226"/>
      <c r="U54" s="231" t="s">
        <v>472</v>
      </c>
      <c r="V54" s="231"/>
      <c r="W54" s="226" t="s">
        <v>473</v>
      </c>
      <c r="X54" s="233"/>
      <c r="Y54" s="268"/>
      <c r="Z54" s="235"/>
      <c r="AA54" s="236"/>
      <c r="AB54" s="237"/>
      <c r="AC54" s="237"/>
      <c r="AD54" s="236"/>
      <c r="AE54" s="236"/>
      <c r="AF54" s="236"/>
      <c r="AG54" s="236"/>
      <c r="AH54" s="236"/>
      <c r="AI54" s="236"/>
      <c r="AJ54" s="236"/>
      <c r="AK54" s="236"/>
      <c r="AL54" s="236"/>
      <c r="AM54" s="236"/>
      <c r="AN54" s="236"/>
      <c r="AO54" s="236"/>
      <c r="AP54" s="236"/>
      <c r="AQ54" s="236"/>
      <c r="AR54" s="236"/>
      <c r="AS54" s="236"/>
    </row>
    <row r="55" ht="22.5" customHeight="1">
      <c r="A55" s="225">
        <v>10.0</v>
      </c>
      <c r="B55" s="265"/>
      <c r="C55" s="226" t="s">
        <v>167</v>
      </c>
      <c r="D55" s="225"/>
      <c r="E55" s="225"/>
      <c r="F55" s="225"/>
      <c r="G55" s="225">
        <v>1.0</v>
      </c>
      <c r="H55" s="227" t="s">
        <v>474</v>
      </c>
      <c r="I55" s="228">
        <v>9492.0</v>
      </c>
      <c r="J55" s="225" t="s">
        <v>396</v>
      </c>
      <c r="K55" s="225" t="s">
        <v>475</v>
      </c>
      <c r="L55" s="229">
        <f t="shared" si="3"/>
        <v>2.901369863</v>
      </c>
      <c r="M55" s="261">
        <v>44881.0</v>
      </c>
      <c r="N55" s="225" t="s">
        <v>339</v>
      </c>
      <c r="O55" s="225" t="s">
        <v>151</v>
      </c>
      <c r="P55" s="230">
        <v>45883.0</v>
      </c>
      <c r="Q55" s="225" t="s">
        <v>133</v>
      </c>
      <c r="R55" s="225" t="s">
        <v>346</v>
      </c>
      <c r="S55" s="225" t="s">
        <v>23</v>
      </c>
      <c r="T55" s="226"/>
      <c r="U55" s="231" t="s">
        <v>476</v>
      </c>
      <c r="V55" s="232"/>
      <c r="W55" s="233"/>
      <c r="X55" s="233"/>
      <c r="Y55" s="268"/>
      <c r="Z55" s="235"/>
      <c r="AA55" s="236"/>
      <c r="AB55" s="237"/>
      <c r="AC55" s="237"/>
      <c r="AD55" s="236"/>
      <c r="AE55" s="236"/>
      <c r="AF55" s="236"/>
      <c r="AG55" s="236"/>
      <c r="AH55" s="236"/>
      <c r="AI55" s="236"/>
      <c r="AJ55" s="236"/>
      <c r="AK55" s="236"/>
      <c r="AL55" s="236"/>
      <c r="AM55" s="236"/>
      <c r="AN55" s="236"/>
      <c r="AO55" s="236"/>
      <c r="AP55" s="236"/>
      <c r="AQ55" s="236"/>
      <c r="AR55" s="236"/>
      <c r="AS55" s="236"/>
    </row>
    <row r="56" ht="22.5" customHeight="1">
      <c r="A56" s="225">
        <v>11.0</v>
      </c>
      <c r="B56" s="225"/>
      <c r="C56" s="226" t="s">
        <v>167</v>
      </c>
      <c r="D56" s="225"/>
      <c r="E56" s="225" t="s">
        <v>335</v>
      </c>
      <c r="F56" s="225" t="s">
        <v>335</v>
      </c>
      <c r="G56" s="225">
        <v>1.0</v>
      </c>
      <c r="H56" s="227" t="s">
        <v>477</v>
      </c>
      <c r="I56" s="228">
        <v>9578.0</v>
      </c>
      <c r="J56" s="225" t="s">
        <v>478</v>
      </c>
      <c r="K56" s="225" t="s">
        <v>479</v>
      </c>
      <c r="L56" s="229">
        <f t="shared" si="3"/>
        <v>3.742465753</v>
      </c>
      <c r="M56" s="230">
        <v>44574.0</v>
      </c>
      <c r="N56" s="225" t="s">
        <v>351</v>
      </c>
      <c r="O56" s="225" t="s">
        <v>151</v>
      </c>
      <c r="P56" s="230">
        <v>45883.0</v>
      </c>
      <c r="Q56" s="225" t="s">
        <v>37</v>
      </c>
      <c r="R56" s="225" t="s">
        <v>346</v>
      </c>
      <c r="S56" s="225" t="s">
        <v>23</v>
      </c>
      <c r="T56" s="226"/>
      <c r="U56" s="231" t="s">
        <v>480</v>
      </c>
      <c r="V56" s="270" t="s">
        <v>481</v>
      </c>
      <c r="W56" s="233"/>
      <c r="X56" s="233"/>
      <c r="Y56" s="268"/>
      <c r="Z56" s="235"/>
      <c r="AA56" s="236"/>
      <c r="AB56" s="237"/>
      <c r="AC56" s="237"/>
      <c r="AD56" s="236"/>
      <c r="AE56" s="236"/>
      <c r="AF56" s="236"/>
      <c r="AG56" s="236"/>
      <c r="AH56" s="236"/>
      <c r="AI56" s="236"/>
      <c r="AJ56" s="236"/>
      <c r="AK56" s="236"/>
      <c r="AL56" s="236"/>
      <c r="AM56" s="236"/>
      <c r="AN56" s="236"/>
      <c r="AO56" s="236"/>
      <c r="AP56" s="236"/>
      <c r="AQ56" s="236"/>
      <c r="AR56" s="236"/>
      <c r="AS56" s="236"/>
    </row>
    <row r="57" ht="22.5" customHeight="1">
      <c r="A57" s="273">
        <v>12.0</v>
      </c>
      <c r="B57" s="273"/>
      <c r="C57" s="274" t="s">
        <v>167</v>
      </c>
      <c r="D57" s="273"/>
      <c r="E57" s="273"/>
      <c r="F57" s="273"/>
      <c r="G57" s="273">
        <v>0.5</v>
      </c>
      <c r="H57" s="275" t="s">
        <v>482</v>
      </c>
      <c r="I57" s="276"/>
      <c r="J57" s="273" t="s">
        <v>483</v>
      </c>
      <c r="K57" s="273" t="s">
        <v>484</v>
      </c>
      <c r="L57" s="277">
        <f t="shared" si="3"/>
        <v>2.457534247</v>
      </c>
      <c r="M57" s="295">
        <v>45043.0</v>
      </c>
      <c r="N57" s="273" t="s">
        <v>339</v>
      </c>
      <c r="O57" s="273" t="s">
        <v>152</v>
      </c>
      <c r="P57" s="278">
        <v>45950.0</v>
      </c>
      <c r="Q57" s="273" t="s">
        <v>133</v>
      </c>
      <c r="R57" s="273" t="s">
        <v>340</v>
      </c>
      <c r="S57" s="273" t="s">
        <v>17</v>
      </c>
      <c r="T57" s="274"/>
      <c r="U57" s="279" t="s">
        <v>485</v>
      </c>
      <c r="V57" s="280"/>
      <c r="W57" s="281"/>
      <c r="X57" s="281"/>
      <c r="Y57" s="9"/>
      <c r="Z57" s="282"/>
      <c r="AA57" s="283"/>
      <c r="AB57" s="284"/>
      <c r="AC57" s="284"/>
      <c r="AD57" s="283"/>
      <c r="AE57" s="283"/>
      <c r="AF57" s="283"/>
      <c r="AG57" s="283"/>
      <c r="AH57" s="283"/>
      <c r="AI57" s="283"/>
      <c r="AJ57" s="283"/>
      <c r="AK57" s="283"/>
      <c r="AL57" s="283"/>
      <c r="AM57" s="283"/>
      <c r="AN57" s="283"/>
      <c r="AO57" s="283"/>
      <c r="AP57" s="283"/>
      <c r="AQ57" s="283"/>
      <c r="AR57" s="283"/>
      <c r="AS57" s="283"/>
    </row>
    <row r="58" ht="22.5" customHeight="1">
      <c r="A58" s="196">
        <v>13.0</v>
      </c>
      <c r="B58" s="196"/>
      <c r="C58" s="197"/>
      <c r="D58" s="196"/>
      <c r="E58" s="196"/>
      <c r="F58" s="196"/>
      <c r="G58" s="196"/>
      <c r="H58" s="198"/>
      <c r="I58" s="199"/>
      <c r="J58" s="196"/>
      <c r="K58" s="196"/>
      <c r="L58" s="200"/>
      <c r="M58" s="201"/>
      <c r="N58" s="196"/>
      <c r="O58" s="196"/>
      <c r="P58" s="201"/>
      <c r="Q58" s="196"/>
      <c r="R58" s="196"/>
      <c r="S58" s="196"/>
      <c r="T58" s="197"/>
      <c r="U58" s="202"/>
      <c r="V58" s="203"/>
      <c r="W58" s="222"/>
      <c r="X58" s="222"/>
      <c r="Y58" s="288"/>
      <c r="Z58" s="205"/>
      <c r="AA58" s="206"/>
      <c r="AB58" s="207"/>
      <c r="AC58" s="207"/>
      <c r="AD58" s="206"/>
      <c r="AE58" s="206"/>
      <c r="AF58" s="206"/>
      <c r="AG58" s="206"/>
      <c r="AH58" s="206"/>
      <c r="AI58" s="206"/>
      <c r="AJ58" s="206"/>
      <c r="AK58" s="206"/>
      <c r="AL58" s="206"/>
      <c r="AM58" s="206"/>
      <c r="AN58" s="206"/>
      <c r="AO58" s="206"/>
      <c r="AP58" s="206"/>
      <c r="AQ58" s="206"/>
      <c r="AR58" s="206"/>
      <c r="AS58" s="206"/>
    </row>
    <row r="59" ht="22.5" customHeight="1">
      <c r="A59" s="196">
        <v>14.0</v>
      </c>
      <c r="B59" s="196"/>
      <c r="C59" s="197"/>
      <c r="D59" s="196"/>
      <c r="E59" s="196"/>
      <c r="F59" s="196"/>
      <c r="G59" s="196"/>
      <c r="H59" s="198"/>
      <c r="I59" s="199"/>
      <c r="J59" s="196"/>
      <c r="K59" s="196"/>
      <c r="L59" s="200"/>
      <c r="M59" s="201"/>
      <c r="N59" s="196"/>
      <c r="O59" s="196"/>
      <c r="P59" s="201"/>
      <c r="Q59" s="196"/>
      <c r="R59" s="196"/>
      <c r="S59" s="196"/>
      <c r="T59" s="197"/>
      <c r="U59" s="202"/>
      <c r="V59" s="221"/>
      <c r="W59" s="222"/>
      <c r="X59" s="222"/>
      <c r="Y59" s="288"/>
      <c r="Z59" s="205"/>
      <c r="AA59" s="206"/>
      <c r="AB59" s="207"/>
      <c r="AC59" s="207"/>
      <c r="AD59" s="206"/>
      <c r="AE59" s="206"/>
      <c r="AF59" s="206"/>
      <c r="AG59" s="206"/>
      <c r="AH59" s="206"/>
      <c r="AI59" s="206"/>
      <c r="AJ59" s="206"/>
      <c r="AK59" s="206"/>
      <c r="AL59" s="206"/>
      <c r="AM59" s="206"/>
      <c r="AN59" s="206"/>
      <c r="AO59" s="206"/>
      <c r="AP59" s="206"/>
      <c r="AQ59" s="206"/>
      <c r="AR59" s="206"/>
      <c r="AS59" s="206"/>
    </row>
    <row r="60" ht="22.5" customHeight="1">
      <c r="A60" s="196">
        <v>15.0</v>
      </c>
      <c r="B60" s="196"/>
      <c r="C60" s="197"/>
      <c r="D60" s="196"/>
      <c r="E60" s="196"/>
      <c r="F60" s="196"/>
      <c r="G60" s="196"/>
      <c r="H60" s="198"/>
      <c r="I60" s="199"/>
      <c r="J60" s="196" t="s">
        <v>486</v>
      </c>
      <c r="K60" s="196"/>
      <c r="L60" s="200"/>
      <c r="M60" s="201"/>
      <c r="N60" s="196"/>
      <c r="O60" s="196"/>
      <c r="P60" s="201"/>
      <c r="Q60" s="196"/>
      <c r="R60" s="196"/>
      <c r="S60" s="196"/>
      <c r="T60" s="197"/>
      <c r="U60" s="202"/>
      <c r="V60" s="203"/>
      <c r="W60" s="222"/>
      <c r="X60" s="222"/>
      <c r="Y60" s="288"/>
      <c r="Z60" s="205"/>
      <c r="AA60" s="206"/>
      <c r="AB60" s="207"/>
      <c r="AC60" s="207"/>
      <c r="AD60" s="206"/>
      <c r="AE60" s="206"/>
      <c r="AF60" s="206"/>
      <c r="AG60" s="206"/>
      <c r="AH60" s="206"/>
      <c r="AI60" s="206"/>
      <c r="AJ60" s="206"/>
      <c r="AK60" s="206"/>
      <c r="AL60" s="206"/>
      <c r="AM60" s="206"/>
      <c r="AN60" s="206"/>
      <c r="AO60" s="206"/>
      <c r="AP60" s="206"/>
      <c r="AQ60" s="206"/>
      <c r="AR60" s="206"/>
      <c r="AS60" s="206"/>
    </row>
    <row r="61" ht="22.5" customHeight="1">
      <c r="A61" s="196">
        <v>16.0</v>
      </c>
      <c r="B61" s="196"/>
      <c r="C61" s="197"/>
      <c r="D61" s="196"/>
      <c r="E61" s="196"/>
      <c r="F61" s="196"/>
      <c r="G61" s="196"/>
      <c r="H61" s="198"/>
      <c r="I61" s="199"/>
      <c r="J61" s="196"/>
      <c r="K61" s="196"/>
      <c r="L61" s="200"/>
      <c r="M61" s="201"/>
      <c r="N61" s="196"/>
      <c r="O61" s="196"/>
      <c r="P61" s="201"/>
      <c r="Q61" s="196"/>
      <c r="R61" s="196"/>
      <c r="S61" s="196"/>
      <c r="T61" s="197"/>
      <c r="U61" s="202"/>
      <c r="V61" s="203"/>
      <c r="W61" s="222"/>
      <c r="X61" s="222"/>
      <c r="Y61" s="288"/>
      <c r="Z61" s="205"/>
      <c r="AA61" s="206"/>
      <c r="AB61" s="207"/>
      <c r="AC61" s="207"/>
      <c r="AD61" s="206"/>
      <c r="AE61" s="206"/>
      <c r="AF61" s="206"/>
      <c r="AG61" s="206"/>
      <c r="AH61" s="206"/>
      <c r="AI61" s="206"/>
      <c r="AJ61" s="206"/>
      <c r="AK61" s="206"/>
      <c r="AL61" s="206"/>
      <c r="AM61" s="206"/>
      <c r="AN61" s="206"/>
      <c r="AO61" s="206"/>
      <c r="AP61" s="206"/>
      <c r="AQ61" s="206"/>
      <c r="AR61" s="206"/>
      <c r="AS61" s="206"/>
    </row>
    <row r="62" ht="22.5" customHeight="1">
      <c r="A62" s="196">
        <v>17.0</v>
      </c>
      <c r="B62" s="196"/>
      <c r="C62" s="197"/>
      <c r="D62" s="196"/>
      <c r="E62" s="196"/>
      <c r="F62" s="196"/>
      <c r="G62" s="196"/>
      <c r="H62" s="198"/>
      <c r="I62" s="199"/>
      <c r="J62" s="196"/>
      <c r="K62" s="196"/>
      <c r="L62" s="200"/>
      <c r="M62" s="201"/>
      <c r="N62" s="196"/>
      <c r="O62" s="196"/>
      <c r="P62" s="201"/>
      <c r="Q62" s="196"/>
      <c r="R62" s="196"/>
      <c r="S62" s="196"/>
      <c r="T62" s="197"/>
      <c r="U62" s="202"/>
      <c r="V62" s="203"/>
      <c r="W62" s="222"/>
      <c r="X62" s="222"/>
      <c r="Y62" s="288"/>
      <c r="Z62" s="205"/>
      <c r="AA62" s="206"/>
      <c r="AB62" s="207"/>
      <c r="AC62" s="207"/>
      <c r="AD62" s="206"/>
      <c r="AE62" s="206"/>
      <c r="AF62" s="206"/>
      <c r="AG62" s="206"/>
      <c r="AH62" s="206"/>
      <c r="AI62" s="206"/>
      <c r="AJ62" s="206"/>
      <c r="AK62" s="206"/>
      <c r="AL62" s="206"/>
      <c r="AM62" s="206"/>
      <c r="AN62" s="206"/>
      <c r="AO62" s="206"/>
      <c r="AP62" s="206"/>
      <c r="AQ62" s="206"/>
      <c r="AR62" s="206"/>
      <c r="AS62" s="206"/>
    </row>
    <row r="63" ht="22.5" customHeight="1">
      <c r="A63" s="196">
        <v>18.0</v>
      </c>
      <c r="B63" s="196"/>
      <c r="C63" s="197"/>
      <c r="D63" s="196"/>
      <c r="E63" s="196"/>
      <c r="F63" s="196"/>
      <c r="G63" s="196"/>
      <c r="H63" s="198"/>
      <c r="I63" s="199"/>
      <c r="J63" s="196"/>
      <c r="K63" s="196"/>
      <c r="L63" s="200"/>
      <c r="M63" s="201"/>
      <c r="N63" s="196"/>
      <c r="O63" s="196"/>
      <c r="P63" s="201"/>
      <c r="Q63" s="196"/>
      <c r="R63" s="196"/>
      <c r="S63" s="196"/>
      <c r="T63" s="197"/>
      <c r="U63" s="202"/>
      <c r="V63" s="203"/>
      <c r="W63" s="222"/>
      <c r="X63" s="222"/>
      <c r="Y63" s="288"/>
      <c r="Z63" s="205"/>
      <c r="AA63" s="206"/>
      <c r="AB63" s="207"/>
      <c r="AC63" s="207"/>
      <c r="AD63" s="206"/>
      <c r="AE63" s="206"/>
      <c r="AF63" s="206"/>
      <c r="AG63" s="206"/>
      <c r="AH63" s="206"/>
      <c r="AI63" s="206"/>
      <c r="AJ63" s="206"/>
      <c r="AK63" s="206"/>
      <c r="AL63" s="206"/>
      <c r="AM63" s="206"/>
      <c r="AN63" s="206"/>
      <c r="AO63" s="206"/>
      <c r="AP63" s="206"/>
      <c r="AQ63" s="206"/>
      <c r="AR63" s="206"/>
      <c r="AS63" s="206"/>
    </row>
    <row r="64" ht="22.5" customHeight="1">
      <c r="A64" s="196">
        <v>19.0</v>
      </c>
      <c r="B64" s="196"/>
      <c r="C64" s="197"/>
      <c r="D64" s="196"/>
      <c r="E64" s="196"/>
      <c r="F64" s="196"/>
      <c r="G64" s="196"/>
      <c r="H64" s="198"/>
      <c r="I64" s="199"/>
      <c r="J64" s="196"/>
      <c r="K64" s="196"/>
      <c r="L64" s="200"/>
      <c r="M64" s="201"/>
      <c r="N64" s="196"/>
      <c r="O64" s="196"/>
      <c r="P64" s="201"/>
      <c r="Q64" s="196"/>
      <c r="R64" s="196"/>
      <c r="S64" s="196"/>
      <c r="T64" s="197"/>
      <c r="U64" s="202"/>
      <c r="V64" s="203"/>
      <c r="W64" s="222"/>
      <c r="X64" s="222"/>
      <c r="Y64" s="288"/>
      <c r="Z64" s="205"/>
      <c r="AA64" s="206"/>
      <c r="AB64" s="207"/>
      <c r="AC64" s="207"/>
      <c r="AD64" s="206"/>
      <c r="AE64" s="206"/>
      <c r="AF64" s="206"/>
      <c r="AG64" s="206"/>
      <c r="AH64" s="206"/>
      <c r="AI64" s="206"/>
      <c r="AJ64" s="206"/>
      <c r="AK64" s="206"/>
      <c r="AL64" s="206"/>
      <c r="AM64" s="206"/>
      <c r="AN64" s="206"/>
      <c r="AO64" s="206"/>
      <c r="AP64" s="206"/>
      <c r="AQ64" s="206"/>
      <c r="AR64" s="206"/>
      <c r="AS64" s="206"/>
    </row>
    <row r="65" ht="22.5" customHeight="1">
      <c r="A65" s="196">
        <v>20.0</v>
      </c>
      <c r="B65" s="196"/>
      <c r="C65" s="197"/>
      <c r="D65" s="196"/>
      <c r="E65" s="196"/>
      <c r="F65" s="196"/>
      <c r="G65" s="196"/>
      <c r="H65" s="198"/>
      <c r="I65" s="199"/>
      <c r="J65" s="196"/>
      <c r="K65" s="196"/>
      <c r="L65" s="200"/>
      <c r="M65" s="201"/>
      <c r="N65" s="196"/>
      <c r="O65" s="196"/>
      <c r="P65" s="201"/>
      <c r="Q65" s="196"/>
      <c r="R65" s="196"/>
      <c r="S65" s="196"/>
      <c r="T65" s="197"/>
      <c r="U65" s="202"/>
      <c r="V65" s="203"/>
      <c r="W65" s="222"/>
      <c r="X65" s="222"/>
      <c r="Y65" s="288"/>
      <c r="Z65" s="205"/>
      <c r="AA65" s="206"/>
      <c r="AB65" s="207"/>
      <c r="AC65" s="207"/>
      <c r="AD65" s="206"/>
      <c r="AE65" s="206"/>
      <c r="AF65" s="206"/>
      <c r="AG65" s="206"/>
      <c r="AH65" s="206"/>
      <c r="AI65" s="206"/>
      <c r="AJ65" s="206"/>
      <c r="AK65" s="206"/>
      <c r="AL65" s="206"/>
      <c r="AM65" s="206"/>
      <c r="AN65" s="206"/>
      <c r="AO65" s="206"/>
      <c r="AP65" s="206"/>
      <c r="AQ65" s="206"/>
      <c r="AR65" s="206"/>
      <c r="AS65" s="206"/>
    </row>
    <row r="66" ht="18.75" customHeight="1">
      <c r="A66" s="188" t="s">
        <v>487</v>
      </c>
      <c r="B66" s="30"/>
      <c r="C66" s="30"/>
      <c r="D66" s="30"/>
      <c r="E66" s="30"/>
      <c r="F66" s="30"/>
      <c r="G66" s="30"/>
      <c r="H66" s="30"/>
      <c r="I66" s="30"/>
      <c r="J66" s="30"/>
      <c r="K66" s="31"/>
      <c r="L66" s="189"/>
      <c r="M66" s="190"/>
      <c r="N66" s="191"/>
      <c r="O66" s="191"/>
      <c r="P66" s="190"/>
      <c r="Q66" s="191"/>
      <c r="R66" s="191"/>
      <c r="S66" s="191"/>
      <c r="T66" s="191"/>
      <c r="U66" s="192"/>
      <c r="V66" s="193"/>
      <c r="W66" s="193"/>
      <c r="X66" s="193"/>
      <c r="Y66" s="289"/>
      <c r="Z66" s="194"/>
      <c r="AA66" s="195"/>
      <c r="AB66" s="195"/>
      <c r="AC66" s="195"/>
      <c r="AD66" s="195"/>
      <c r="AE66" s="195"/>
      <c r="AF66" s="195"/>
      <c r="AG66" s="195"/>
      <c r="AH66" s="195"/>
      <c r="AI66" s="195"/>
      <c r="AJ66" s="195"/>
      <c r="AK66" s="195"/>
      <c r="AL66" s="195"/>
      <c r="AM66" s="195"/>
      <c r="AN66" s="195"/>
      <c r="AO66" s="195"/>
      <c r="AP66" s="195"/>
      <c r="AQ66" s="195"/>
      <c r="AR66" s="195"/>
      <c r="AS66" s="195"/>
    </row>
    <row r="67" ht="22.5" customHeight="1">
      <c r="A67" s="196">
        <v>1.0</v>
      </c>
      <c r="B67" s="196"/>
      <c r="C67" s="197" t="s">
        <v>169</v>
      </c>
      <c r="D67" s="196"/>
      <c r="E67" s="196"/>
      <c r="F67" s="196"/>
      <c r="G67" s="196">
        <v>0.5</v>
      </c>
      <c r="H67" s="198" t="s">
        <v>488</v>
      </c>
      <c r="I67" s="199">
        <v>9216.0</v>
      </c>
      <c r="J67" s="196" t="s">
        <v>489</v>
      </c>
      <c r="K67" s="196" t="s">
        <v>490</v>
      </c>
      <c r="L67" s="200">
        <f t="shared" ref="L67:L78" si="4">yearfrac(M67,today(),1)</f>
        <v>2.893150685</v>
      </c>
      <c r="M67" s="201">
        <v>44884.0</v>
      </c>
      <c r="N67" s="196" t="s">
        <v>339</v>
      </c>
      <c r="O67" s="196" t="s">
        <v>152</v>
      </c>
      <c r="P67" s="201">
        <v>45621.0</v>
      </c>
      <c r="Q67" s="196" t="s">
        <v>57</v>
      </c>
      <c r="R67" s="196" t="s">
        <v>340</v>
      </c>
      <c r="S67" s="196" t="s">
        <v>17</v>
      </c>
      <c r="T67" s="197"/>
      <c r="U67" s="202" t="s">
        <v>491</v>
      </c>
      <c r="V67" s="203"/>
      <c r="W67" s="197" t="s">
        <v>342</v>
      </c>
      <c r="X67" s="296"/>
      <c r="Y67" s="288"/>
      <c r="Z67" s="205"/>
      <c r="AA67" s="206"/>
      <c r="AB67" s="207"/>
      <c r="AC67" s="207"/>
      <c r="AD67" s="206"/>
      <c r="AE67" s="206"/>
      <c r="AF67" s="206"/>
      <c r="AG67" s="206"/>
      <c r="AH67" s="206"/>
      <c r="AI67" s="206"/>
      <c r="AJ67" s="206"/>
      <c r="AK67" s="206"/>
      <c r="AL67" s="206"/>
      <c r="AM67" s="206"/>
      <c r="AN67" s="206"/>
      <c r="AO67" s="206"/>
      <c r="AP67" s="206"/>
      <c r="AQ67" s="206"/>
      <c r="AR67" s="206"/>
      <c r="AS67" s="206"/>
    </row>
    <row r="68" ht="22.5" customHeight="1">
      <c r="A68" s="196">
        <v>2.0</v>
      </c>
      <c r="B68" s="196"/>
      <c r="C68" s="197" t="s">
        <v>169</v>
      </c>
      <c r="D68" s="196"/>
      <c r="E68" s="196"/>
      <c r="F68" s="196"/>
      <c r="G68" s="196">
        <v>0.5</v>
      </c>
      <c r="H68" s="198" t="s">
        <v>492</v>
      </c>
      <c r="I68" s="199">
        <v>9231.0</v>
      </c>
      <c r="J68" s="196" t="s">
        <v>493</v>
      </c>
      <c r="K68" s="196" t="s">
        <v>494</v>
      </c>
      <c r="L68" s="200">
        <f t="shared" si="4"/>
        <v>2.852054795</v>
      </c>
      <c r="M68" s="201">
        <v>44899.0</v>
      </c>
      <c r="N68" s="196" t="s">
        <v>339</v>
      </c>
      <c r="O68" s="196" t="s">
        <v>154</v>
      </c>
      <c r="P68" s="201">
        <v>45700.0</v>
      </c>
      <c r="Q68" s="196" t="s">
        <v>70</v>
      </c>
      <c r="R68" s="196" t="s">
        <v>346</v>
      </c>
      <c r="S68" s="196" t="s">
        <v>17</v>
      </c>
      <c r="T68" s="197"/>
      <c r="U68" s="197"/>
      <c r="V68" s="297"/>
      <c r="W68" s="197" t="s">
        <v>342</v>
      </c>
      <c r="X68" s="222"/>
      <c r="Y68" s="298"/>
      <c r="Z68" s="264"/>
      <c r="AA68" s="207"/>
      <c r="AB68" s="207"/>
      <c r="AC68" s="207"/>
      <c r="AD68" s="207"/>
      <c r="AE68" s="207"/>
      <c r="AF68" s="207"/>
      <c r="AG68" s="207"/>
      <c r="AH68" s="207"/>
      <c r="AI68" s="207"/>
      <c r="AJ68" s="207"/>
      <c r="AK68" s="207"/>
      <c r="AL68" s="207"/>
      <c r="AM68" s="207"/>
      <c r="AN68" s="207"/>
      <c r="AO68" s="207"/>
      <c r="AP68" s="207"/>
      <c r="AQ68" s="207"/>
      <c r="AR68" s="207"/>
      <c r="AS68" s="207"/>
    </row>
    <row r="69" ht="22.5" customHeight="1">
      <c r="A69" s="196">
        <v>3.0</v>
      </c>
      <c r="B69" s="196"/>
      <c r="C69" s="197" t="s">
        <v>169</v>
      </c>
      <c r="D69" s="196"/>
      <c r="E69" s="196"/>
      <c r="F69" s="196"/>
      <c r="G69" s="196">
        <v>1.0</v>
      </c>
      <c r="H69" s="198" t="s">
        <v>495</v>
      </c>
      <c r="I69" s="199">
        <v>9201.0</v>
      </c>
      <c r="J69" s="196" t="s">
        <v>370</v>
      </c>
      <c r="K69" s="196" t="s">
        <v>496</v>
      </c>
      <c r="L69" s="200">
        <f t="shared" si="4"/>
        <v>2.75890411</v>
      </c>
      <c r="M69" s="201">
        <v>44933.0</v>
      </c>
      <c r="N69" s="196" t="s">
        <v>351</v>
      </c>
      <c r="O69" s="196" t="s">
        <v>152</v>
      </c>
      <c r="P69" s="201">
        <v>45782.0</v>
      </c>
      <c r="Q69" s="196" t="s">
        <v>133</v>
      </c>
      <c r="R69" s="196" t="s">
        <v>346</v>
      </c>
      <c r="S69" s="196" t="s">
        <v>23</v>
      </c>
      <c r="T69" s="197"/>
      <c r="U69" s="202" t="s">
        <v>497</v>
      </c>
      <c r="V69" s="203"/>
      <c r="W69" s="197" t="s">
        <v>342</v>
      </c>
      <c r="X69" s="222"/>
      <c r="Y69" s="288"/>
      <c r="Z69" s="205"/>
      <c r="AA69" s="206"/>
      <c r="AB69" s="207"/>
      <c r="AC69" s="207"/>
      <c r="AD69" s="206"/>
      <c r="AE69" s="206"/>
      <c r="AF69" s="206"/>
      <c r="AG69" s="206"/>
      <c r="AH69" s="206"/>
      <c r="AI69" s="206"/>
      <c r="AJ69" s="206"/>
      <c r="AK69" s="206"/>
      <c r="AL69" s="206"/>
      <c r="AM69" s="206"/>
      <c r="AN69" s="206"/>
      <c r="AO69" s="206"/>
      <c r="AP69" s="206"/>
      <c r="AQ69" s="206"/>
      <c r="AR69" s="206"/>
      <c r="AS69" s="206"/>
    </row>
    <row r="70" ht="22.5" customHeight="1">
      <c r="A70" s="196">
        <v>4.0</v>
      </c>
      <c r="B70" s="196"/>
      <c r="C70" s="197" t="s">
        <v>169</v>
      </c>
      <c r="D70" s="196"/>
      <c r="E70" s="196"/>
      <c r="F70" s="196"/>
      <c r="G70" s="196">
        <v>1.0</v>
      </c>
      <c r="H70" s="198" t="s">
        <v>498</v>
      </c>
      <c r="I70" s="199">
        <v>9326.0</v>
      </c>
      <c r="J70" s="196" t="s">
        <v>499</v>
      </c>
      <c r="K70" s="196" t="s">
        <v>500</v>
      </c>
      <c r="L70" s="200">
        <f t="shared" si="4"/>
        <v>2.454794521</v>
      </c>
      <c r="M70" s="201">
        <v>45044.0</v>
      </c>
      <c r="N70" s="196" t="s">
        <v>351</v>
      </c>
      <c r="O70" s="196" t="s">
        <v>152</v>
      </c>
      <c r="P70" s="201">
        <v>45782.0</v>
      </c>
      <c r="Q70" s="196" t="s">
        <v>25</v>
      </c>
      <c r="R70" s="196" t="s">
        <v>340</v>
      </c>
      <c r="S70" s="196" t="s">
        <v>23</v>
      </c>
      <c r="T70" s="197"/>
      <c r="U70" s="202" t="s">
        <v>501</v>
      </c>
      <c r="V70" s="203"/>
      <c r="W70" s="197" t="s">
        <v>342</v>
      </c>
      <c r="X70" s="222"/>
      <c r="Y70" s="288"/>
      <c r="Z70" s="205"/>
      <c r="AA70" s="206"/>
      <c r="AB70" s="207"/>
      <c r="AC70" s="207"/>
      <c r="AD70" s="206"/>
      <c r="AE70" s="206"/>
      <c r="AF70" s="206"/>
      <c r="AG70" s="206"/>
      <c r="AH70" s="206"/>
      <c r="AI70" s="206"/>
      <c r="AJ70" s="206"/>
      <c r="AK70" s="206"/>
      <c r="AL70" s="206"/>
      <c r="AM70" s="206"/>
      <c r="AN70" s="206"/>
      <c r="AO70" s="206"/>
      <c r="AP70" s="206"/>
      <c r="AQ70" s="206"/>
      <c r="AR70" s="206"/>
      <c r="AS70" s="206"/>
    </row>
    <row r="71" ht="22.5" customHeight="1">
      <c r="A71" s="196">
        <v>5.0</v>
      </c>
      <c r="B71" s="196"/>
      <c r="C71" s="197" t="s">
        <v>169</v>
      </c>
      <c r="D71" s="196"/>
      <c r="E71" s="196"/>
      <c r="F71" s="196"/>
      <c r="G71" s="196">
        <v>1.0</v>
      </c>
      <c r="H71" s="198" t="s">
        <v>502</v>
      </c>
      <c r="I71" s="199">
        <v>9351.0</v>
      </c>
      <c r="J71" s="196" t="s">
        <v>396</v>
      </c>
      <c r="K71" s="196" t="s">
        <v>503</v>
      </c>
      <c r="L71" s="200">
        <f t="shared" si="4"/>
        <v>2.452054795</v>
      </c>
      <c r="M71" s="201">
        <v>45045.0</v>
      </c>
      <c r="N71" s="196" t="s">
        <v>351</v>
      </c>
      <c r="O71" s="196" t="s">
        <v>151</v>
      </c>
      <c r="P71" s="201">
        <v>45782.0</v>
      </c>
      <c r="Q71" s="196" t="s">
        <v>133</v>
      </c>
      <c r="R71" s="196" t="s">
        <v>346</v>
      </c>
      <c r="S71" s="196" t="s">
        <v>23</v>
      </c>
      <c r="T71" s="197"/>
      <c r="U71" s="202" t="s">
        <v>504</v>
      </c>
      <c r="V71" s="203"/>
      <c r="W71" s="197" t="s">
        <v>342</v>
      </c>
      <c r="X71" s="222"/>
      <c r="Y71" s="288"/>
      <c r="Z71" s="205"/>
      <c r="AA71" s="206"/>
      <c r="AB71" s="207"/>
      <c r="AC71" s="207"/>
      <c r="AD71" s="206"/>
      <c r="AE71" s="206"/>
      <c r="AF71" s="206"/>
      <c r="AG71" s="206"/>
      <c r="AH71" s="206"/>
      <c r="AI71" s="206"/>
      <c r="AJ71" s="206"/>
      <c r="AK71" s="206"/>
      <c r="AL71" s="206"/>
      <c r="AM71" s="206"/>
      <c r="AN71" s="206"/>
      <c r="AO71" s="206"/>
      <c r="AP71" s="206"/>
      <c r="AQ71" s="206"/>
      <c r="AR71" s="206"/>
      <c r="AS71" s="206"/>
    </row>
    <row r="72" ht="22.5" customHeight="1">
      <c r="A72" s="225">
        <v>6.0</v>
      </c>
      <c r="B72" s="225"/>
      <c r="C72" s="226" t="s">
        <v>169</v>
      </c>
      <c r="D72" s="225"/>
      <c r="E72" s="225"/>
      <c r="F72" s="225"/>
      <c r="G72" s="225">
        <v>0.5</v>
      </c>
      <c r="H72" s="227" t="s">
        <v>505</v>
      </c>
      <c r="I72" s="228">
        <v>9248.0</v>
      </c>
      <c r="J72" s="225" t="s">
        <v>506</v>
      </c>
      <c r="K72" s="225" t="s">
        <v>507</v>
      </c>
      <c r="L72" s="229">
        <f t="shared" si="4"/>
        <v>2.791780822</v>
      </c>
      <c r="M72" s="230">
        <v>44921.0</v>
      </c>
      <c r="N72" s="225" t="s">
        <v>351</v>
      </c>
      <c r="O72" s="225" t="s">
        <v>152</v>
      </c>
      <c r="P72" s="230">
        <v>45700.0</v>
      </c>
      <c r="Q72" s="225" t="s">
        <v>44</v>
      </c>
      <c r="R72" s="225" t="s">
        <v>340</v>
      </c>
      <c r="S72" s="225" t="s">
        <v>17</v>
      </c>
      <c r="T72" s="226"/>
      <c r="U72" s="231" t="s">
        <v>508</v>
      </c>
      <c r="V72" s="232"/>
      <c r="W72" s="233"/>
      <c r="X72" s="233"/>
      <c r="Y72" s="268"/>
      <c r="Z72" s="235"/>
      <c r="AA72" s="236"/>
      <c r="AB72" s="237"/>
      <c r="AC72" s="237"/>
      <c r="AD72" s="236"/>
      <c r="AE72" s="236"/>
      <c r="AF72" s="236"/>
      <c r="AG72" s="236"/>
      <c r="AH72" s="236"/>
      <c r="AI72" s="236"/>
      <c r="AJ72" s="236"/>
      <c r="AK72" s="236"/>
      <c r="AL72" s="236"/>
      <c r="AM72" s="236"/>
      <c r="AN72" s="236"/>
      <c r="AO72" s="236"/>
      <c r="AP72" s="236"/>
      <c r="AQ72" s="236"/>
      <c r="AR72" s="236"/>
      <c r="AS72" s="236"/>
    </row>
    <row r="73" ht="22.5" customHeight="1">
      <c r="A73" s="225">
        <v>7.0</v>
      </c>
      <c r="B73" s="225"/>
      <c r="C73" s="226" t="s">
        <v>169</v>
      </c>
      <c r="D73" s="225"/>
      <c r="E73" s="225"/>
      <c r="F73" s="225" t="s">
        <v>335</v>
      </c>
      <c r="G73" s="225">
        <v>1.0</v>
      </c>
      <c r="H73" s="227" t="s">
        <v>509</v>
      </c>
      <c r="I73" s="228">
        <v>9548.0</v>
      </c>
      <c r="J73" s="225" t="s">
        <v>510</v>
      </c>
      <c r="K73" s="225" t="s">
        <v>511</v>
      </c>
      <c r="L73" s="229">
        <f t="shared" si="4"/>
        <v>2.378082192</v>
      </c>
      <c r="M73" s="299">
        <v>45072.0</v>
      </c>
      <c r="N73" s="225" t="s">
        <v>339</v>
      </c>
      <c r="O73" s="225" t="s">
        <v>153</v>
      </c>
      <c r="P73" s="230">
        <v>45883.0</v>
      </c>
      <c r="Q73" s="225" t="s">
        <v>37</v>
      </c>
      <c r="R73" s="225" t="s">
        <v>340</v>
      </c>
      <c r="S73" s="225" t="s">
        <v>23</v>
      </c>
      <c r="T73" s="226"/>
      <c r="U73" s="231" t="s">
        <v>508</v>
      </c>
      <c r="V73" s="231" t="s">
        <v>512</v>
      </c>
      <c r="W73" s="226" t="s">
        <v>513</v>
      </c>
      <c r="X73" s="233"/>
      <c r="Y73" s="268"/>
      <c r="Z73" s="235"/>
      <c r="AA73" s="236"/>
      <c r="AB73" s="237"/>
      <c r="AC73" s="237"/>
      <c r="AD73" s="236"/>
      <c r="AE73" s="236"/>
      <c r="AF73" s="236"/>
      <c r="AG73" s="236"/>
      <c r="AH73" s="236"/>
      <c r="AI73" s="236"/>
      <c r="AJ73" s="236"/>
      <c r="AK73" s="236"/>
      <c r="AL73" s="236"/>
      <c r="AM73" s="236"/>
      <c r="AN73" s="236"/>
      <c r="AO73" s="236"/>
      <c r="AP73" s="236"/>
      <c r="AQ73" s="236"/>
      <c r="AR73" s="236"/>
      <c r="AS73" s="236"/>
    </row>
    <row r="74" ht="22.5" customHeight="1">
      <c r="A74" s="225">
        <v>8.0</v>
      </c>
      <c r="B74" s="225"/>
      <c r="C74" s="226" t="s">
        <v>169</v>
      </c>
      <c r="D74" s="225"/>
      <c r="E74" s="225"/>
      <c r="F74" s="225"/>
      <c r="G74" s="225">
        <v>1.0</v>
      </c>
      <c r="H74" s="227" t="s">
        <v>514</v>
      </c>
      <c r="I74" s="228">
        <v>9390.0</v>
      </c>
      <c r="J74" s="225" t="s">
        <v>515</v>
      </c>
      <c r="K74" s="225" t="s">
        <v>516</v>
      </c>
      <c r="L74" s="229">
        <f t="shared" si="4"/>
        <v>2.542465753</v>
      </c>
      <c r="M74" s="266">
        <v>45012.0</v>
      </c>
      <c r="N74" s="225" t="s">
        <v>339</v>
      </c>
      <c r="O74" s="225" t="s">
        <v>152</v>
      </c>
      <c r="P74" s="230">
        <v>45883.0</v>
      </c>
      <c r="Q74" s="225" t="s">
        <v>25</v>
      </c>
      <c r="R74" s="225" t="s">
        <v>340</v>
      </c>
      <c r="S74" s="225" t="s">
        <v>23</v>
      </c>
      <c r="T74" s="226"/>
      <c r="U74" s="231" t="s">
        <v>517</v>
      </c>
      <c r="V74" s="232"/>
      <c r="W74" s="226" t="s">
        <v>518</v>
      </c>
      <c r="X74" s="233"/>
      <c r="Y74" s="268"/>
      <c r="Z74" s="235"/>
      <c r="AA74" s="236"/>
      <c r="AB74" s="237"/>
      <c r="AC74" s="237"/>
      <c r="AD74" s="236"/>
      <c r="AE74" s="236"/>
      <c r="AF74" s="236"/>
      <c r="AG74" s="236"/>
      <c r="AH74" s="236"/>
      <c r="AI74" s="236"/>
      <c r="AJ74" s="236"/>
      <c r="AK74" s="236"/>
      <c r="AL74" s="236"/>
      <c r="AM74" s="236"/>
      <c r="AN74" s="236"/>
      <c r="AO74" s="236"/>
      <c r="AP74" s="236"/>
      <c r="AQ74" s="236"/>
      <c r="AR74" s="236"/>
      <c r="AS74" s="236"/>
    </row>
    <row r="75" ht="22.5" customHeight="1">
      <c r="A75" s="225">
        <v>9.0</v>
      </c>
      <c r="B75" s="225"/>
      <c r="C75" s="226" t="s">
        <v>169</v>
      </c>
      <c r="D75" s="225"/>
      <c r="E75" s="225"/>
      <c r="F75" s="225"/>
      <c r="G75" s="225">
        <v>1.0</v>
      </c>
      <c r="H75" s="227" t="s">
        <v>519</v>
      </c>
      <c r="I75" s="228">
        <v>9551.0</v>
      </c>
      <c r="J75" s="225" t="s">
        <v>520</v>
      </c>
      <c r="K75" s="225" t="s">
        <v>521</v>
      </c>
      <c r="L75" s="229">
        <f t="shared" si="4"/>
        <v>2.356164384</v>
      </c>
      <c r="M75" s="269">
        <v>45080.0</v>
      </c>
      <c r="N75" s="225" t="s">
        <v>351</v>
      </c>
      <c r="O75" s="225" t="s">
        <v>151</v>
      </c>
      <c r="P75" s="230">
        <v>45883.0</v>
      </c>
      <c r="Q75" s="225" t="s">
        <v>133</v>
      </c>
      <c r="R75" s="225" t="s">
        <v>346</v>
      </c>
      <c r="S75" s="225" t="s">
        <v>23</v>
      </c>
      <c r="T75" s="226"/>
      <c r="U75" s="231" t="s">
        <v>522</v>
      </c>
      <c r="V75" s="231"/>
      <c r="W75" s="233"/>
      <c r="X75" s="233"/>
      <c r="Y75" s="268"/>
      <c r="Z75" s="235"/>
      <c r="AA75" s="236"/>
      <c r="AB75" s="237"/>
      <c r="AC75" s="237"/>
      <c r="AD75" s="236"/>
      <c r="AE75" s="236"/>
      <c r="AF75" s="236"/>
      <c r="AG75" s="236"/>
      <c r="AH75" s="236"/>
      <c r="AI75" s="236"/>
      <c r="AJ75" s="236"/>
      <c r="AK75" s="236"/>
      <c r="AL75" s="236"/>
      <c r="AM75" s="236"/>
      <c r="AN75" s="236"/>
      <c r="AO75" s="236"/>
      <c r="AP75" s="236"/>
      <c r="AQ75" s="236"/>
      <c r="AR75" s="236"/>
      <c r="AS75" s="236"/>
    </row>
    <row r="76" ht="22.5" customHeight="1">
      <c r="A76" s="225">
        <v>10.0</v>
      </c>
      <c r="B76" s="225"/>
      <c r="C76" s="226" t="s">
        <v>169</v>
      </c>
      <c r="D76" s="225"/>
      <c r="E76" s="225"/>
      <c r="F76" s="225"/>
      <c r="G76" s="225">
        <v>0.5</v>
      </c>
      <c r="H76" s="227" t="s">
        <v>523</v>
      </c>
      <c r="I76" s="228">
        <v>9553.0</v>
      </c>
      <c r="J76" s="225" t="s">
        <v>524</v>
      </c>
      <c r="K76" s="225" t="s">
        <v>525</v>
      </c>
      <c r="L76" s="229">
        <f t="shared" si="4"/>
        <v>2.512328767</v>
      </c>
      <c r="M76" s="269">
        <v>45023.0</v>
      </c>
      <c r="N76" s="225" t="s">
        <v>339</v>
      </c>
      <c r="O76" s="225" t="s">
        <v>153</v>
      </c>
      <c r="P76" s="230">
        <v>45883.0</v>
      </c>
      <c r="Q76" s="225" t="s">
        <v>133</v>
      </c>
      <c r="R76" s="225" t="s">
        <v>346</v>
      </c>
      <c r="S76" s="225" t="s">
        <v>17</v>
      </c>
      <c r="T76" s="226"/>
      <c r="U76" s="231" t="s">
        <v>526</v>
      </c>
      <c r="V76" s="232"/>
      <c r="W76" s="233"/>
      <c r="X76" s="233"/>
      <c r="Y76" s="268"/>
      <c r="Z76" s="235"/>
      <c r="AA76" s="236"/>
      <c r="AB76" s="237"/>
      <c r="AC76" s="237"/>
      <c r="AD76" s="236"/>
      <c r="AE76" s="236"/>
      <c r="AF76" s="236"/>
      <c r="AG76" s="236"/>
      <c r="AH76" s="236"/>
      <c r="AI76" s="236"/>
      <c r="AJ76" s="236"/>
      <c r="AK76" s="236"/>
      <c r="AL76" s="236"/>
      <c r="AM76" s="236"/>
      <c r="AN76" s="236"/>
      <c r="AO76" s="236"/>
      <c r="AP76" s="236"/>
      <c r="AQ76" s="236"/>
      <c r="AR76" s="236"/>
      <c r="AS76" s="236"/>
    </row>
    <row r="77" ht="22.5" customHeight="1">
      <c r="A77" s="225">
        <v>11.0</v>
      </c>
      <c r="B77" s="225"/>
      <c r="C77" s="226" t="s">
        <v>169</v>
      </c>
      <c r="D77" s="225"/>
      <c r="E77" s="225"/>
      <c r="F77" s="225"/>
      <c r="G77" s="225">
        <v>0.5</v>
      </c>
      <c r="H77" s="227" t="s">
        <v>527</v>
      </c>
      <c r="I77" s="228">
        <v>9530.0</v>
      </c>
      <c r="J77" s="225" t="s">
        <v>381</v>
      </c>
      <c r="K77" s="225" t="s">
        <v>528</v>
      </c>
      <c r="L77" s="229">
        <f t="shared" si="4"/>
        <v>2.317808219</v>
      </c>
      <c r="M77" s="266">
        <v>45094.0</v>
      </c>
      <c r="N77" s="225" t="s">
        <v>339</v>
      </c>
      <c r="O77" s="225" t="s">
        <v>154</v>
      </c>
      <c r="P77" s="230">
        <v>45883.0</v>
      </c>
      <c r="Q77" s="225" t="s">
        <v>133</v>
      </c>
      <c r="R77" s="225" t="s">
        <v>346</v>
      </c>
      <c r="S77" s="225" t="s">
        <v>17</v>
      </c>
      <c r="T77" s="226"/>
      <c r="U77" s="231"/>
      <c r="V77" s="232"/>
      <c r="W77" s="233"/>
      <c r="X77" s="233"/>
      <c r="Y77" s="268"/>
      <c r="Z77" s="235"/>
      <c r="AA77" s="236"/>
      <c r="AB77" s="237"/>
      <c r="AC77" s="237"/>
      <c r="AD77" s="236"/>
      <c r="AE77" s="236"/>
      <c r="AF77" s="236"/>
      <c r="AG77" s="236"/>
      <c r="AH77" s="236"/>
      <c r="AI77" s="236"/>
      <c r="AJ77" s="236"/>
      <c r="AK77" s="236"/>
      <c r="AL77" s="236"/>
      <c r="AM77" s="236"/>
      <c r="AN77" s="236"/>
      <c r="AO77" s="236"/>
      <c r="AP77" s="236"/>
      <c r="AQ77" s="236"/>
      <c r="AR77" s="236"/>
      <c r="AS77" s="236"/>
    </row>
    <row r="78" ht="22.5" customHeight="1">
      <c r="A78" s="225">
        <v>12.0</v>
      </c>
      <c r="B78" s="225"/>
      <c r="C78" s="226" t="s">
        <v>169</v>
      </c>
      <c r="D78" s="225"/>
      <c r="E78" s="225"/>
      <c r="F78" s="225"/>
      <c r="G78" s="225">
        <v>1.0</v>
      </c>
      <c r="H78" s="227" t="s">
        <v>357</v>
      </c>
      <c r="I78" s="228">
        <v>9612.0</v>
      </c>
      <c r="J78" s="225" t="s">
        <v>381</v>
      </c>
      <c r="K78" s="225" t="s">
        <v>529</v>
      </c>
      <c r="L78" s="229">
        <f t="shared" si="4"/>
        <v>2.347945205</v>
      </c>
      <c r="M78" s="230">
        <v>45083.0</v>
      </c>
      <c r="N78" s="225" t="s">
        <v>351</v>
      </c>
      <c r="O78" s="225" t="s">
        <v>151</v>
      </c>
      <c r="P78" s="230">
        <v>45883.0</v>
      </c>
      <c r="Q78" s="225" t="s">
        <v>133</v>
      </c>
      <c r="R78" s="225" t="s">
        <v>346</v>
      </c>
      <c r="S78" s="225" t="s">
        <v>23</v>
      </c>
      <c r="T78" s="226"/>
      <c r="U78" s="231"/>
      <c r="V78" s="226" t="s">
        <v>530</v>
      </c>
      <c r="W78" s="233"/>
      <c r="X78" s="233"/>
      <c r="Y78" s="268"/>
      <c r="Z78" s="235"/>
      <c r="AA78" s="236"/>
      <c r="AB78" s="237"/>
      <c r="AC78" s="237"/>
      <c r="AD78" s="236"/>
      <c r="AE78" s="236"/>
      <c r="AF78" s="236"/>
      <c r="AG78" s="236"/>
      <c r="AH78" s="236"/>
      <c r="AI78" s="236"/>
      <c r="AJ78" s="236"/>
      <c r="AK78" s="236"/>
      <c r="AL78" s="236"/>
      <c r="AM78" s="236"/>
      <c r="AN78" s="236"/>
      <c r="AO78" s="236"/>
      <c r="AP78" s="236"/>
      <c r="AQ78" s="236"/>
      <c r="AR78" s="236"/>
      <c r="AS78" s="236"/>
    </row>
    <row r="79" ht="22.5" customHeight="1">
      <c r="A79" s="196">
        <v>13.0</v>
      </c>
      <c r="B79" s="196"/>
      <c r="C79" s="197"/>
      <c r="D79" s="196"/>
      <c r="E79" s="196"/>
      <c r="F79" s="196"/>
      <c r="G79" s="196"/>
      <c r="H79" s="198"/>
      <c r="I79" s="199"/>
      <c r="J79" s="196"/>
      <c r="K79" s="196"/>
      <c r="L79" s="200"/>
      <c r="M79" s="201"/>
      <c r="N79" s="196"/>
      <c r="O79" s="196"/>
      <c r="P79" s="201"/>
      <c r="Q79" s="196"/>
      <c r="R79" s="196"/>
      <c r="S79" s="196"/>
      <c r="T79" s="197"/>
      <c r="U79" s="202"/>
      <c r="V79" s="203"/>
      <c r="W79" s="222"/>
      <c r="X79" s="222"/>
      <c r="Y79" s="288"/>
      <c r="Z79" s="205"/>
      <c r="AA79" s="206"/>
      <c r="AB79" s="207"/>
      <c r="AC79" s="207"/>
      <c r="AD79" s="206"/>
      <c r="AE79" s="206"/>
      <c r="AF79" s="206"/>
      <c r="AG79" s="206"/>
      <c r="AH79" s="206"/>
      <c r="AI79" s="206"/>
      <c r="AJ79" s="206"/>
      <c r="AK79" s="206"/>
      <c r="AL79" s="206"/>
      <c r="AM79" s="206"/>
      <c r="AN79" s="206"/>
      <c r="AO79" s="206"/>
      <c r="AP79" s="206"/>
      <c r="AQ79" s="206"/>
      <c r="AR79" s="206"/>
      <c r="AS79" s="206"/>
    </row>
    <row r="80" ht="26.25" customHeight="1">
      <c r="A80" s="196">
        <v>14.0</v>
      </c>
      <c r="B80" s="196"/>
      <c r="C80" s="197"/>
      <c r="D80" s="196"/>
      <c r="E80" s="196"/>
      <c r="F80" s="196"/>
      <c r="G80" s="196"/>
      <c r="H80" s="198"/>
      <c r="I80" s="199"/>
      <c r="J80" s="196"/>
      <c r="K80" s="196"/>
      <c r="L80" s="200"/>
      <c r="M80" s="201"/>
      <c r="N80" s="196"/>
      <c r="O80" s="196"/>
      <c r="P80" s="201"/>
      <c r="Q80" s="196"/>
      <c r="R80" s="196"/>
      <c r="S80" s="196"/>
      <c r="T80" s="197"/>
      <c r="U80" s="202"/>
      <c r="V80" s="203"/>
      <c r="W80" s="222"/>
      <c r="X80" s="222"/>
      <c r="Y80" s="288"/>
      <c r="Z80" s="205"/>
      <c r="AA80" s="206"/>
      <c r="AB80" s="207"/>
      <c r="AC80" s="207"/>
      <c r="AD80" s="206"/>
      <c r="AE80" s="206"/>
      <c r="AF80" s="206"/>
      <c r="AG80" s="206"/>
      <c r="AH80" s="206"/>
      <c r="AI80" s="206"/>
      <c r="AJ80" s="206"/>
      <c r="AK80" s="206"/>
      <c r="AL80" s="206"/>
      <c r="AM80" s="206"/>
      <c r="AN80" s="206"/>
      <c r="AO80" s="206"/>
      <c r="AP80" s="206"/>
      <c r="AQ80" s="206"/>
      <c r="AR80" s="206"/>
      <c r="AS80" s="206"/>
    </row>
    <row r="81" ht="22.5" customHeight="1">
      <c r="A81" s="196">
        <v>15.0</v>
      </c>
      <c r="B81" s="196"/>
      <c r="C81" s="197"/>
      <c r="D81" s="196"/>
      <c r="E81" s="196"/>
      <c r="F81" s="196"/>
      <c r="G81" s="196"/>
      <c r="H81" s="198"/>
      <c r="I81" s="199"/>
      <c r="J81" s="196"/>
      <c r="K81" s="196"/>
      <c r="L81" s="200"/>
      <c r="M81" s="201"/>
      <c r="N81" s="196"/>
      <c r="O81" s="196"/>
      <c r="P81" s="201"/>
      <c r="Q81" s="196"/>
      <c r="R81" s="196"/>
      <c r="S81" s="196"/>
      <c r="T81" s="197"/>
      <c r="U81" s="202"/>
      <c r="V81" s="203"/>
      <c r="W81" s="222"/>
      <c r="X81" s="222"/>
      <c r="Y81" s="288"/>
      <c r="Z81" s="205"/>
      <c r="AA81" s="206"/>
      <c r="AB81" s="207"/>
      <c r="AC81" s="207"/>
      <c r="AD81" s="206"/>
      <c r="AE81" s="206"/>
      <c r="AF81" s="206"/>
      <c r="AG81" s="206"/>
      <c r="AH81" s="206"/>
      <c r="AI81" s="206"/>
      <c r="AJ81" s="206"/>
      <c r="AK81" s="206"/>
      <c r="AL81" s="206"/>
      <c r="AM81" s="206"/>
      <c r="AN81" s="206"/>
      <c r="AO81" s="206"/>
      <c r="AP81" s="206"/>
      <c r="AQ81" s="206"/>
      <c r="AR81" s="206"/>
      <c r="AS81" s="206"/>
    </row>
    <row r="82" ht="22.5" customHeight="1">
      <c r="A82" s="196">
        <v>16.0</v>
      </c>
      <c r="B82" s="196"/>
      <c r="C82" s="197"/>
      <c r="D82" s="196"/>
      <c r="E82" s="196"/>
      <c r="F82" s="196"/>
      <c r="G82" s="196"/>
      <c r="H82" s="198"/>
      <c r="I82" s="199"/>
      <c r="J82" s="196"/>
      <c r="K82" s="196"/>
      <c r="L82" s="200"/>
      <c r="M82" s="201"/>
      <c r="N82" s="196"/>
      <c r="O82" s="196"/>
      <c r="P82" s="201"/>
      <c r="Q82" s="196"/>
      <c r="R82" s="196"/>
      <c r="S82" s="196"/>
      <c r="T82" s="197"/>
      <c r="U82" s="202"/>
      <c r="V82" s="203"/>
      <c r="W82" s="222"/>
      <c r="X82" s="222"/>
      <c r="Y82" s="288"/>
      <c r="Z82" s="205"/>
      <c r="AA82" s="206"/>
      <c r="AB82" s="207"/>
      <c r="AC82" s="207"/>
      <c r="AD82" s="206"/>
      <c r="AE82" s="206"/>
      <c r="AF82" s="206"/>
      <c r="AG82" s="206"/>
      <c r="AH82" s="206"/>
      <c r="AI82" s="206"/>
      <c r="AJ82" s="206"/>
      <c r="AK82" s="206"/>
      <c r="AL82" s="206"/>
      <c r="AM82" s="206"/>
      <c r="AN82" s="206"/>
      <c r="AO82" s="206"/>
      <c r="AP82" s="206"/>
      <c r="AQ82" s="206"/>
      <c r="AR82" s="206"/>
      <c r="AS82" s="206"/>
    </row>
    <row r="83" ht="22.5" customHeight="1">
      <c r="A83" s="196">
        <v>17.0</v>
      </c>
      <c r="B83" s="196"/>
      <c r="C83" s="197"/>
      <c r="D83" s="196"/>
      <c r="E83" s="196"/>
      <c r="F83" s="196"/>
      <c r="G83" s="196"/>
      <c r="H83" s="198"/>
      <c r="I83" s="199"/>
      <c r="J83" s="196"/>
      <c r="K83" s="196"/>
      <c r="L83" s="200"/>
      <c r="M83" s="201"/>
      <c r="N83" s="196"/>
      <c r="O83" s="196"/>
      <c r="P83" s="201"/>
      <c r="Q83" s="196"/>
      <c r="R83" s="196"/>
      <c r="S83" s="196"/>
      <c r="T83" s="197"/>
      <c r="U83" s="202"/>
      <c r="V83" s="203"/>
      <c r="W83" s="222"/>
      <c r="X83" s="222"/>
      <c r="Y83" s="288"/>
      <c r="Z83" s="205"/>
      <c r="AA83" s="206"/>
      <c r="AB83" s="207"/>
      <c r="AC83" s="207"/>
      <c r="AD83" s="206"/>
      <c r="AE83" s="206"/>
      <c r="AF83" s="206"/>
      <c r="AG83" s="206"/>
      <c r="AH83" s="206"/>
      <c r="AI83" s="206"/>
      <c r="AJ83" s="206"/>
      <c r="AK83" s="206"/>
      <c r="AL83" s="206"/>
      <c r="AM83" s="206"/>
      <c r="AN83" s="206"/>
      <c r="AO83" s="206"/>
      <c r="AP83" s="206"/>
      <c r="AQ83" s="206"/>
      <c r="AR83" s="206"/>
      <c r="AS83" s="206"/>
    </row>
    <row r="84" ht="22.5" customHeight="1">
      <c r="A84" s="196">
        <v>18.0</v>
      </c>
      <c r="B84" s="196"/>
      <c r="C84" s="197"/>
      <c r="D84" s="196"/>
      <c r="E84" s="196"/>
      <c r="F84" s="196"/>
      <c r="G84" s="196"/>
      <c r="H84" s="198"/>
      <c r="I84" s="199"/>
      <c r="J84" s="196"/>
      <c r="K84" s="196"/>
      <c r="L84" s="200"/>
      <c r="M84" s="201"/>
      <c r="N84" s="196"/>
      <c r="O84" s="196"/>
      <c r="P84" s="201"/>
      <c r="Q84" s="196"/>
      <c r="R84" s="196"/>
      <c r="S84" s="196"/>
      <c r="T84" s="197"/>
      <c r="U84" s="202"/>
      <c r="V84" s="203"/>
      <c r="W84" s="222"/>
      <c r="X84" s="222"/>
      <c r="Y84" s="288"/>
      <c r="Z84" s="205"/>
      <c r="AA84" s="206"/>
      <c r="AB84" s="207"/>
      <c r="AC84" s="207"/>
      <c r="AD84" s="206"/>
      <c r="AE84" s="206"/>
      <c r="AF84" s="206"/>
      <c r="AG84" s="206"/>
      <c r="AH84" s="206"/>
      <c r="AI84" s="206"/>
      <c r="AJ84" s="206"/>
      <c r="AK84" s="206"/>
      <c r="AL84" s="206"/>
      <c r="AM84" s="206"/>
      <c r="AN84" s="206"/>
      <c r="AO84" s="206"/>
      <c r="AP84" s="206"/>
      <c r="AQ84" s="206"/>
      <c r="AR84" s="206"/>
      <c r="AS84" s="206"/>
    </row>
    <row r="85" ht="22.5" customHeight="1">
      <c r="A85" s="196">
        <v>19.0</v>
      </c>
      <c r="B85" s="196"/>
      <c r="C85" s="197"/>
      <c r="D85" s="196"/>
      <c r="E85" s="196"/>
      <c r="F85" s="196"/>
      <c r="G85" s="196"/>
      <c r="H85" s="198"/>
      <c r="I85" s="199"/>
      <c r="J85" s="196"/>
      <c r="K85" s="196"/>
      <c r="L85" s="200"/>
      <c r="M85" s="201"/>
      <c r="N85" s="196"/>
      <c r="O85" s="196"/>
      <c r="P85" s="201"/>
      <c r="Q85" s="196"/>
      <c r="R85" s="196"/>
      <c r="S85" s="196"/>
      <c r="T85" s="197"/>
      <c r="U85" s="202"/>
      <c r="V85" s="203"/>
      <c r="W85" s="222"/>
      <c r="X85" s="222"/>
      <c r="Y85" s="288"/>
      <c r="Z85" s="205"/>
      <c r="AA85" s="206"/>
      <c r="AB85" s="207"/>
      <c r="AC85" s="207"/>
      <c r="AD85" s="206"/>
      <c r="AE85" s="206"/>
      <c r="AF85" s="206"/>
      <c r="AG85" s="206"/>
      <c r="AH85" s="206"/>
      <c r="AI85" s="206"/>
      <c r="AJ85" s="206"/>
      <c r="AK85" s="206"/>
      <c r="AL85" s="206"/>
      <c r="AM85" s="206"/>
      <c r="AN85" s="206"/>
      <c r="AO85" s="206"/>
      <c r="AP85" s="206"/>
      <c r="AQ85" s="206"/>
      <c r="AR85" s="206"/>
      <c r="AS85" s="206"/>
    </row>
    <row r="86" ht="22.5" customHeight="1">
      <c r="A86" s="196">
        <v>20.0</v>
      </c>
      <c r="B86" s="196"/>
      <c r="C86" s="197"/>
      <c r="D86" s="196"/>
      <c r="E86" s="196"/>
      <c r="F86" s="196"/>
      <c r="G86" s="196"/>
      <c r="H86" s="198"/>
      <c r="I86" s="199"/>
      <c r="J86" s="196"/>
      <c r="K86" s="196"/>
      <c r="L86" s="200"/>
      <c r="M86" s="201"/>
      <c r="N86" s="196"/>
      <c r="O86" s="196"/>
      <c r="P86" s="201"/>
      <c r="Q86" s="196"/>
      <c r="R86" s="196"/>
      <c r="S86" s="196"/>
      <c r="T86" s="197"/>
      <c r="U86" s="202"/>
      <c r="V86" s="203"/>
      <c r="W86" s="222"/>
      <c r="X86" s="222"/>
      <c r="Y86" s="288"/>
      <c r="Z86" s="205"/>
      <c r="AA86" s="206"/>
      <c r="AB86" s="207"/>
      <c r="AC86" s="207"/>
      <c r="AD86" s="206"/>
      <c r="AE86" s="206"/>
      <c r="AF86" s="206"/>
      <c r="AG86" s="206"/>
      <c r="AH86" s="206"/>
      <c r="AI86" s="206"/>
      <c r="AJ86" s="206"/>
      <c r="AK86" s="206"/>
      <c r="AL86" s="206"/>
      <c r="AM86" s="206"/>
      <c r="AN86" s="206"/>
      <c r="AO86" s="206"/>
      <c r="AP86" s="206"/>
      <c r="AQ86" s="206"/>
      <c r="AR86" s="206"/>
      <c r="AS86" s="206"/>
    </row>
    <row r="87" ht="18.75" customHeight="1">
      <c r="A87" s="188" t="s">
        <v>531</v>
      </c>
      <c r="B87" s="30"/>
      <c r="C87" s="30"/>
      <c r="D87" s="30"/>
      <c r="E87" s="30"/>
      <c r="F87" s="30"/>
      <c r="G87" s="30"/>
      <c r="H87" s="30"/>
      <c r="I87" s="30"/>
      <c r="J87" s="30"/>
      <c r="K87" s="31"/>
      <c r="L87" s="189"/>
      <c r="M87" s="190"/>
      <c r="N87" s="191"/>
      <c r="O87" s="191"/>
      <c r="P87" s="190"/>
      <c r="Q87" s="191"/>
      <c r="R87" s="191"/>
      <c r="S87" s="191"/>
      <c r="T87" s="191"/>
      <c r="U87" s="192"/>
      <c r="V87" s="193"/>
      <c r="W87" s="193"/>
      <c r="X87" s="193"/>
      <c r="Y87" s="289"/>
      <c r="Z87" s="194"/>
      <c r="AA87" s="195"/>
      <c r="AB87" s="195"/>
      <c r="AC87" s="195"/>
      <c r="AD87" s="195"/>
      <c r="AE87" s="195"/>
      <c r="AF87" s="195"/>
      <c r="AG87" s="195"/>
      <c r="AH87" s="195"/>
      <c r="AI87" s="195"/>
      <c r="AJ87" s="195"/>
      <c r="AK87" s="195"/>
      <c r="AL87" s="195"/>
      <c r="AM87" s="195"/>
      <c r="AN87" s="195"/>
      <c r="AO87" s="195"/>
      <c r="AP87" s="195"/>
      <c r="AQ87" s="195"/>
      <c r="AR87" s="195"/>
      <c r="AS87" s="195"/>
    </row>
    <row r="88" ht="22.5" customHeight="1">
      <c r="A88" s="225">
        <v>1.0</v>
      </c>
      <c r="B88" s="225"/>
      <c r="C88" s="226" t="s">
        <v>171</v>
      </c>
      <c r="D88" s="225"/>
      <c r="E88" s="225"/>
      <c r="F88" s="225"/>
      <c r="G88" s="225">
        <v>1.0</v>
      </c>
      <c r="H88" s="227" t="s">
        <v>532</v>
      </c>
      <c r="I88" s="228">
        <v>9404.0</v>
      </c>
      <c r="J88" s="225" t="s">
        <v>396</v>
      </c>
      <c r="K88" s="225" t="s">
        <v>533</v>
      </c>
      <c r="L88" s="229">
        <f t="shared" ref="L88:L99" si="5">yearfrac(M88,today(),1)</f>
        <v>2.953424658</v>
      </c>
      <c r="M88" s="266">
        <v>44862.0</v>
      </c>
      <c r="N88" s="225" t="s">
        <v>339</v>
      </c>
      <c r="O88" s="225" t="s">
        <v>153</v>
      </c>
      <c r="P88" s="230">
        <v>45883.0</v>
      </c>
      <c r="Q88" s="225" t="s">
        <v>133</v>
      </c>
      <c r="R88" s="225" t="s">
        <v>346</v>
      </c>
      <c r="S88" s="225" t="s">
        <v>23</v>
      </c>
      <c r="T88" s="226"/>
      <c r="U88" s="231" t="s">
        <v>534</v>
      </c>
      <c r="V88" s="294" t="s">
        <v>535</v>
      </c>
      <c r="W88" s="226"/>
      <c r="X88" s="233"/>
      <c r="Y88" s="268"/>
      <c r="Z88" s="235"/>
      <c r="AA88" s="236"/>
      <c r="AB88" s="237"/>
      <c r="AC88" s="237"/>
      <c r="AD88" s="236"/>
      <c r="AE88" s="236"/>
      <c r="AF88" s="236"/>
      <c r="AG88" s="236"/>
      <c r="AH88" s="236"/>
      <c r="AI88" s="236"/>
      <c r="AJ88" s="236"/>
      <c r="AK88" s="236"/>
      <c r="AL88" s="236"/>
      <c r="AM88" s="236"/>
      <c r="AN88" s="236"/>
      <c r="AO88" s="236"/>
      <c r="AP88" s="236"/>
      <c r="AQ88" s="236"/>
      <c r="AR88" s="236"/>
      <c r="AS88" s="236"/>
    </row>
    <row r="89" ht="22.5" customHeight="1">
      <c r="A89" s="225">
        <v>2.0</v>
      </c>
      <c r="B89" s="225"/>
      <c r="C89" s="226" t="s">
        <v>171</v>
      </c>
      <c r="D89" s="225"/>
      <c r="E89" s="225"/>
      <c r="F89" s="225"/>
      <c r="G89" s="225">
        <v>1.0</v>
      </c>
      <c r="H89" s="227" t="s">
        <v>536</v>
      </c>
      <c r="I89" s="228">
        <v>9401.0</v>
      </c>
      <c r="J89" s="225" t="s">
        <v>396</v>
      </c>
      <c r="K89" s="225" t="s">
        <v>537</v>
      </c>
      <c r="L89" s="229">
        <f t="shared" si="5"/>
        <v>3.008219178</v>
      </c>
      <c r="M89" s="269">
        <v>44842.0</v>
      </c>
      <c r="N89" s="225" t="s">
        <v>339</v>
      </c>
      <c r="O89" s="225" t="s">
        <v>153</v>
      </c>
      <c r="P89" s="230">
        <v>45883.0</v>
      </c>
      <c r="Q89" s="225" t="s">
        <v>133</v>
      </c>
      <c r="R89" s="225" t="s">
        <v>346</v>
      </c>
      <c r="S89" s="225" t="s">
        <v>23</v>
      </c>
      <c r="T89" s="226"/>
      <c r="U89" s="231" t="s">
        <v>538</v>
      </c>
      <c r="V89" s="232"/>
      <c r="W89" s="233"/>
      <c r="X89" s="233"/>
      <c r="Y89" s="268"/>
      <c r="Z89" s="235"/>
      <c r="AA89" s="236"/>
      <c r="AB89" s="237"/>
      <c r="AC89" s="237"/>
      <c r="AD89" s="236"/>
      <c r="AE89" s="236"/>
      <c r="AF89" s="236"/>
      <c r="AG89" s="236"/>
      <c r="AH89" s="236"/>
      <c r="AI89" s="236"/>
      <c r="AJ89" s="236"/>
      <c r="AK89" s="236"/>
      <c r="AL89" s="236"/>
      <c r="AM89" s="236"/>
      <c r="AN89" s="236"/>
      <c r="AO89" s="236"/>
      <c r="AP89" s="236"/>
      <c r="AQ89" s="236"/>
      <c r="AR89" s="236"/>
      <c r="AS89" s="236"/>
    </row>
    <row r="90" ht="22.5" customHeight="1">
      <c r="A90" s="225">
        <v>3.0</v>
      </c>
      <c r="B90" s="225"/>
      <c r="C90" s="226" t="s">
        <v>171</v>
      </c>
      <c r="D90" s="265"/>
      <c r="E90" s="265"/>
      <c r="F90" s="265"/>
      <c r="G90" s="225">
        <v>1.0</v>
      </c>
      <c r="H90" s="227" t="s">
        <v>539</v>
      </c>
      <c r="I90" s="228">
        <v>9425.0</v>
      </c>
      <c r="J90" s="225" t="s">
        <v>540</v>
      </c>
      <c r="K90" s="225" t="s">
        <v>541</v>
      </c>
      <c r="L90" s="229">
        <f t="shared" si="5"/>
        <v>3.010958904</v>
      </c>
      <c r="M90" s="269">
        <v>44841.0</v>
      </c>
      <c r="N90" s="225" t="s">
        <v>351</v>
      </c>
      <c r="O90" s="225" t="s">
        <v>152</v>
      </c>
      <c r="P90" s="230">
        <v>45883.0</v>
      </c>
      <c r="Q90" s="225" t="s">
        <v>133</v>
      </c>
      <c r="R90" s="225" t="s">
        <v>346</v>
      </c>
      <c r="S90" s="225" t="s">
        <v>23</v>
      </c>
      <c r="T90" s="226"/>
      <c r="U90" s="231" t="s">
        <v>542</v>
      </c>
      <c r="V90" s="232"/>
      <c r="W90" s="233"/>
      <c r="X90" s="233"/>
      <c r="Y90" s="268"/>
      <c r="Z90" s="235"/>
      <c r="AA90" s="236"/>
      <c r="AB90" s="237"/>
      <c r="AC90" s="237"/>
      <c r="AD90" s="236"/>
      <c r="AE90" s="236"/>
      <c r="AF90" s="236"/>
      <c r="AG90" s="236"/>
      <c r="AH90" s="236"/>
      <c r="AI90" s="236"/>
      <c r="AJ90" s="236"/>
      <c r="AK90" s="236"/>
      <c r="AL90" s="236"/>
      <c r="AM90" s="236"/>
      <c r="AN90" s="236"/>
      <c r="AO90" s="236"/>
      <c r="AP90" s="236"/>
      <c r="AQ90" s="236"/>
      <c r="AR90" s="236"/>
      <c r="AS90" s="236"/>
    </row>
    <row r="91" ht="22.5" customHeight="1">
      <c r="A91" s="225">
        <v>4.0</v>
      </c>
      <c r="B91" s="225"/>
      <c r="C91" s="226" t="s">
        <v>171</v>
      </c>
      <c r="D91" s="225"/>
      <c r="E91" s="225"/>
      <c r="F91" s="225"/>
      <c r="G91" s="225">
        <v>0.5</v>
      </c>
      <c r="H91" s="227" t="s">
        <v>543</v>
      </c>
      <c r="I91" s="228">
        <v>9508.0</v>
      </c>
      <c r="J91" s="225" t="s">
        <v>423</v>
      </c>
      <c r="K91" s="225" t="s">
        <v>544</v>
      </c>
      <c r="L91" s="229">
        <f t="shared" si="5"/>
        <v>2.723287671</v>
      </c>
      <c r="M91" s="266">
        <v>44946.0</v>
      </c>
      <c r="N91" s="225" t="s">
        <v>351</v>
      </c>
      <c r="O91" s="225" t="s">
        <v>151</v>
      </c>
      <c r="P91" s="230">
        <v>45883.0</v>
      </c>
      <c r="Q91" s="225" t="s">
        <v>115</v>
      </c>
      <c r="R91" s="225" t="s">
        <v>346</v>
      </c>
      <c r="S91" s="225" t="s">
        <v>17</v>
      </c>
      <c r="T91" s="226"/>
      <c r="U91" s="231" t="s">
        <v>545</v>
      </c>
      <c r="V91" s="232"/>
      <c r="W91" s="233"/>
      <c r="X91" s="233"/>
      <c r="Y91" s="268"/>
      <c r="Z91" s="235"/>
      <c r="AA91" s="236"/>
      <c r="AB91" s="237"/>
      <c r="AC91" s="237"/>
      <c r="AD91" s="236"/>
      <c r="AE91" s="236"/>
      <c r="AF91" s="236"/>
      <c r="AG91" s="236"/>
      <c r="AH91" s="236"/>
      <c r="AI91" s="236"/>
      <c r="AJ91" s="236"/>
      <c r="AK91" s="236"/>
      <c r="AL91" s="236"/>
      <c r="AM91" s="236"/>
      <c r="AN91" s="236"/>
      <c r="AO91" s="236"/>
      <c r="AP91" s="236"/>
      <c r="AQ91" s="236"/>
      <c r="AR91" s="236"/>
      <c r="AS91" s="236"/>
    </row>
    <row r="92" ht="22.5" customHeight="1">
      <c r="A92" s="225">
        <v>5.0</v>
      </c>
      <c r="B92" s="225"/>
      <c r="C92" s="226" t="s">
        <v>171</v>
      </c>
      <c r="D92" s="225"/>
      <c r="E92" s="225"/>
      <c r="F92" s="225"/>
      <c r="G92" s="225">
        <v>1.0</v>
      </c>
      <c r="H92" s="227" t="s">
        <v>546</v>
      </c>
      <c r="I92" s="228">
        <v>9435.0</v>
      </c>
      <c r="J92" s="225" t="s">
        <v>431</v>
      </c>
      <c r="K92" s="225" t="s">
        <v>547</v>
      </c>
      <c r="L92" s="229">
        <f t="shared" si="5"/>
        <v>2.216438356</v>
      </c>
      <c r="M92" s="266">
        <v>45131.0</v>
      </c>
      <c r="N92" s="225" t="s">
        <v>339</v>
      </c>
      <c r="O92" s="225" t="s">
        <v>154</v>
      </c>
      <c r="P92" s="230">
        <v>45883.0</v>
      </c>
      <c r="Q92" s="225" t="s">
        <v>9</v>
      </c>
      <c r="R92" s="225" t="s">
        <v>346</v>
      </c>
      <c r="S92" s="225" t="s">
        <v>23</v>
      </c>
      <c r="T92" s="226"/>
      <c r="U92" s="231" t="s">
        <v>548</v>
      </c>
      <c r="V92" s="231"/>
      <c r="W92" s="233"/>
      <c r="X92" s="233"/>
      <c r="Y92" s="268"/>
      <c r="Z92" s="235"/>
      <c r="AA92" s="236"/>
      <c r="AB92" s="237"/>
      <c r="AC92" s="237"/>
      <c r="AD92" s="236"/>
      <c r="AE92" s="236"/>
      <c r="AF92" s="236"/>
      <c r="AG92" s="236"/>
      <c r="AH92" s="236"/>
      <c r="AI92" s="236"/>
      <c r="AJ92" s="236"/>
      <c r="AK92" s="236"/>
      <c r="AL92" s="236"/>
      <c r="AM92" s="236"/>
      <c r="AN92" s="236"/>
      <c r="AO92" s="236"/>
      <c r="AP92" s="236"/>
      <c r="AQ92" s="236"/>
      <c r="AR92" s="236"/>
      <c r="AS92" s="236"/>
    </row>
    <row r="93" ht="22.5" customHeight="1">
      <c r="A93" s="225">
        <v>6.0</v>
      </c>
      <c r="B93" s="225"/>
      <c r="C93" s="226" t="s">
        <v>171</v>
      </c>
      <c r="D93" s="225"/>
      <c r="E93" s="225"/>
      <c r="F93" s="225"/>
      <c r="G93" s="225">
        <v>0.5</v>
      </c>
      <c r="H93" s="227" t="s">
        <v>549</v>
      </c>
      <c r="I93" s="228">
        <v>9442.0</v>
      </c>
      <c r="J93" s="225" t="s">
        <v>550</v>
      </c>
      <c r="K93" s="225" t="s">
        <v>551</v>
      </c>
      <c r="L93" s="229">
        <f t="shared" si="5"/>
        <v>2.167123288</v>
      </c>
      <c r="M93" s="266">
        <v>45149.0</v>
      </c>
      <c r="N93" s="225" t="s">
        <v>351</v>
      </c>
      <c r="O93" s="225" t="s">
        <v>151</v>
      </c>
      <c r="P93" s="230">
        <v>45883.0</v>
      </c>
      <c r="Q93" s="225" t="s">
        <v>10</v>
      </c>
      <c r="R93" s="225" t="s">
        <v>340</v>
      </c>
      <c r="S93" s="225" t="s">
        <v>17</v>
      </c>
      <c r="T93" s="226"/>
      <c r="U93" s="231" t="s">
        <v>552</v>
      </c>
      <c r="V93" s="232"/>
      <c r="W93" s="226" t="s">
        <v>553</v>
      </c>
      <c r="X93" s="233"/>
      <c r="Y93" s="268"/>
      <c r="Z93" s="235"/>
      <c r="AA93" s="236"/>
      <c r="AB93" s="237"/>
      <c r="AC93" s="237"/>
      <c r="AD93" s="236"/>
      <c r="AE93" s="236"/>
      <c r="AF93" s="236"/>
      <c r="AG93" s="236"/>
      <c r="AH93" s="236"/>
      <c r="AI93" s="236"/>
      <c r="AJ93" s="236"/>
      <c r="AK93" s="236"/>
      <c r="AL93" s="236"/>
      <c r="AM93" s="236"/>
      <c r="AN93" s="236"/>
      <c r="AO93" s="236"/>
      <c r="AP93" s="236"/>
      <c r="AQ93" s="236"/>
      <c r="AR93" s="236"/>
      <c r="AS93" s="236"/>
    </row>
    <row r="94" ht="22.5" customHeight="1">
      <c r="A94" s="225">
        <v>7.0</v>
      </c>
      <c r="B94" s="225"/>
      <c r="C94" s="226" t="s">
        <v>171</v>
      </c>
      <c r="D94" s="225"/>
      <c r="E94" s="225"/>
      <c r="F94" s="225"/>
      <c r="G94" s="225">
        <v>0.5</v>
      </c>
      <c r="H94" s="227" t="s">
        <v>554</v>
      </c>
      <c r="I94" s="228">
        <v>9415.0</v>
      </c>
      <c r="J94" s="225" t="s">
        <v>362</v>
      </c>
      <c r="K94" s="225" t="s">
        <v>555</v>
      </c>
      <c r="L94" s="229">
        <f t="shared" si="5"/>
        <v>2.380821918</v>
      </c>
      <c r="M94" s="299">
        <v>45071.0</v>
      </c>
      <c r="N94" s="225" t="s">
        <v>339</v>
      </c>
      <c r="O94" s="225" t="s">
        <v>154</v>
      </c>
      <c r="P94" s="230">
        <v>45883.0</v>
      </c>
      <c r="Q94" s="225" t="s">
        <v>133</v>
      </c>
      <c r="R94" s="225" t="s">
        <v>340</v>
      </c>
      <c r="S94" s="225" t="s">
        <v>17</v>
      </c>
      <c r="T94" s="226"/>
      <c r="U94" s="231" t="s">
        <v>556</v>
      </c>
      <c r="V94" s="232"/>
      <c r="W94" s="226" t="s">
        <v>557</v>
      </c>
      <c r="X94" s="233"/>
      <c r="Y94" s="268"/>
      <c r="Z94" s="235"/>
      <c r="AA94" s="236"/>
      <c r="AB94" s="237"/>
      <c r="AC94" s="237"/>
      <c r="AD94" s="236"/>
      <c r="AE94" s="236"/>
      <c r="AF94" s="236"/>
      <c r="AG94" s="236"/>
      <c r="AH94" s="236"/>
      <c r="AI94" s="236"/>
      <c r="AJ94" s="236"/>
      <c r="AK94" s="236"/>
      <c r="AL94" s="236"/>
      <c r="AM94" s="236"/>
      <c r="AN94" s="236"/>
      <c r="AO94" s="236"/>
      <c r="AP94" s="236"/>
      <c r="AQ94" s="236"/>
      <c r="AR94" s="236"/>
      <c r="AS94" s="236"/>
    </row>
    <row r="95" ht="22.5" customHeight="1">
      <c r="A95" s="225">
        <v>8.0</v>
      </c>
      <c r="B95" s="300"/>
      <c r="C95" s="226" t="s">
        <v>171</v>
      </c>
      <c r="D95" s="225"/>
      <c r="E95" s="225"/>
      <c r="F95" s="225"/>
      <c r="G95" s="225">
        <v>1.0</v>
      </c>
      <c r="H95" s="227" t="s">
        <v>558</v>
      </c>
      <c r="I95" s="228">
        <v>9422.0</v>
      </c>
      <c r="J95" s="225" t="s">
        <v>381</v>
      </c>
      <c r="K95" s="225" t="s">
        <v>559</v>
      </c>
      <c r="L95" s="229">
        <f t="shared" si="5"/>
        <v>2.810958904</v>
      </c>
      <c r="M95" s="266">
        <v>44914.0</v>
      </c>
      <c r="N95" s="225" t="s">
        <v>351</v>
      </c>
      <c r="O95" s="225" t="s">
        <v>152</v>
      </c>
      <c r="P95" s="230">
        <v>45883.0</v>
      </c>
      <c r="Q95" s="225" t="s">
        <v>133</v>
      </c>
      <c r="R95" s="225" t="s">
        <v>340</v>
      </c>
      <c r="S95" s="225" t="s">
        <v>23</v>
      </c>
      <c r="T95" s="226"/>
      <c r="U95" s="226" t="s">
        <v>560</v>
      </c>
      <c r="V95" s="232"/>
      <c r="W95" s="226" t="s">
        <v>561</v>
      </c>
      <c r="X95" s="233"/>
      <c r="Y95" s="267"/>
      <c r="Z95" s="301"/>
      <c r="AA95" s="237"/>
      <c r="AB95" s="237"/>
      <c r="AC95" s="237"/>
      <c r="AD95" s="237"/>
      <c r="AE95" s="237"/>
      <c r="AF95" s="237"/>
      <c r="AG95" s="237"/>
      <c r="AH95" s="237"/>
      <c r="AI95" s="237"/>
      <c r="AJ95" s="237"/>
      <c r="AK95" s="237"/>
      <c r="AL95" s="237"/>
      <c r="AM95" s="237"/>
      <c r="AN95" s="237"/>
      <c r="AO95" s="237"/>
      <c r="AP95" s="237"/>
      <c r="AQ95" s="237"/>
      <c r="AR95" s="237"/>
      <c r="AS95" s="237"/>
    </row>
    <row r="96" ht="22.5" customHeight="1">
      <c r="A96" s="225">
        <v>9.0</v>
      </c>
      <c r="B96" s="225"/>
      <c r="C96" s="226" t="s">
        <v>171</v>
      </c>
      <c r="D96" s="225"/>
      <c r="E96" s="225"/>
      <c r="F96" s="225"/>
      <c r="G96" s="225">
        <v>0.5</v>
      </c>
      <c r="H96" s="227" t="s">
        <v>562</v>
      </c>
      <c r="I96" s="228">
        <v>9552.0</v>
      </c>
      <c r="J96" s="225" t="s">
        <v>370</v>
      </c>
      <c r="K96" s="225" t="s">
        <v>563</v>
      </c>
      <c r="L96" s="229">
        <f t="shared" si="5"/>
        <v>2.520547945</v>
      </c>
      <c r="M96" s="269">
        <v>45020.0</v>
      </c>
      <c r="N96" s="225" t="s">
        <v>351</v>
      </c>
      <c r="O96" s="225" t="s">
        <v>151</v>
      </c>
      <c r="P96" s="230">
        <v>45883.0</v>
      </c>
      <c r="Q96" s="225" t="s">
        <v>133</v>
      </c>
      <c r="R96" s="225" t="s">
        <v>346</v>
      </c>
      <c r="S96" s="225" t="s">
        <v>17</v>
      </c>
      <c r="T96" s="226"/>
      <c r="U96" s="231" t="s">
        <v>564</v>
      </c>
      <c r="V96" s="232"/>
      <c r="W96" s="233"/>
      <c r="X96" s="233"/>
      <c r="Y96" s="268"/>
      <c r="Z96" s="235"/>
      <c r="AA96" s="236"/>
      <c r="AB96" s="237"/>
      <c r="AC96" s="237"/>
      <c r="AD96" s="236"/>
      <c r="AE96" s="236"/>
      <c r="AF96" s="236"/>
      <c r="AG96" s="236"/>
      <c r="AH96" s="236"/>
      <c r="AI96" s="236"/>
      <c r="AJ96" s="236"/>
      <c r="AK96" s="236"/>
      <c r="AL96" s="236"/>
      <c r="AM96" s="236"/>
      <c r="AN96" s="236"/>
      <c r="AO96" s="236"/>
      <c r="AP96" s="236"/>
      <c r="AQ96" s="236"/>
      <c r="AR96" s="236"/>
      <c r="AS96" s="236"/>
    </row>
    <row r="97" ht="22.5" customHeight="1">
      <c r="A97" s="225">
        <v>10.0</v>
      </c>
      <c r="B97" s="225"/>
      <c r="C97" s="226" t="s">
        <v>171</v>
      </c>
      <c r="D97" s="225"/>
      <c r="E97" s="225"/>
      <c r="F97" s="225"/>
      <c r="G97" s="225">
        <v>1.0</v>
      </c>
      <c r="H97" s="227" t="s">
        <v>565</v>
      </c>
      <c r="I97" s="228">
        <v>9618.0</v>
      </c>
      <c r="J97" s="225" t="s">
        <v>566</v>
      </c>
      <c r="K97" s="225" t="s">
        <v>567</v>
      </c>
      <c r="L97" s="229">
        <f t="shared" si="5"/>
        <v>2.189041096</v>
      </c>
      <c r="M97" s="230">
        <v>45141.0</v>
      </c>
      <c r="N97" s="225" t="s">
        <v>339</v>
      </c>
      <c r="O97" s="225" t="s">
        <v>152</v>
      </c>
      <c r="P97" s="230">
        <v>45883.0</v>
      </c>
      <c r="Q97" s="225" t="s">
        <v>76</v>
      </c>
      <c r="R97" s="225" t="s">
        <v>346</v>
      </c>
      <c r="S97" s="225" t="s">
        <v>23</v>
      </c>
      <c r="T97" s="226"/>
      <c r="U97" s="231" t="s">
        <v>568</v>
      </c>
      <c r="V97" s="232"/>
      <c r="W97" s="233"/>
      <c r="X97" s="233"/>
      <c r="Y97" s="268"/>
      <c r="Z97" s="235"/>
      <c r="AA97" s="236"/>
      <c r="AB97" s="237"/>
      <c r="AC97" s="237"/>
      <c r="AD97" s="236"/>
      <c r="AE97" s="236"/>
      <c r="AF97" s="236"/>
      <c r="AG97" s="236"/>
      <c r="AH97" s="236"/>
      <c r="AI97" s="236"/>
      <c r="AJ97" s="236"/>
      <c r="AK97" s="236"/>
      <c r="AL97" s="236"/>
      <c r="AM97" s="236"/>
      <c r="AN97" s="236"/>
      <c r="AO97" s="236"/>
      <c r="AP97" s="236"/>
      <c r="AQ97" s="236"/>
      <c r="AR97" s="236"/>
      <c r="AS97" s="236"/>
    </row>
    <row r="98" ht="22.5" customHeight="1">
      <c r="A98" s="241">
        <v>11.0</v>
      </c>
      <c r="B98" s="241"/>
      <c r="C98" s="248" t="s">
        <v>171</v>
      </c>
      <c r="D98" s="241"/>
      <c r="E98" s="241"/>
      <c r="F98" s="241" t="s">
        <v>335</v>
      </c>
      <c r="G98" s="241">
        <v>1.0</v>
      </c>
      <c r="H98" s="243" t="s">
        <v>569</v>
      </c>
      <c r="I98" s="244">
        <v>9648.0</v>
      </c>
      <c r="J98" s="241" t="s">
        <v>570</v>
      </c>
      <c r="K98" s="241" t="s">
        <v>571</v>
      </c>
      <c r="L98" s="245">
        <f t="shared" si="5"/>
        <v>2.071232877</v>
      </c>
      <c r="M98" s="247">
        <v>45184.0</v>
      </c>
      <c r="N98" s="241" t="s">
        <v>351</v>
      </c>
      <c r="O98" s="241" t="s">
        <v>154</v>
      </c>
      <c r="P98" s="247">
        <v>45950.0</v>
      </c>
      <c r="Q98" s="241" t="s">
        <v>25</v>
      </c>
      <c r="R98" s="241" t="s">
        <v>340</v>
      </c>
      <c r="S98" s="302" t="s">
        <v>23</v>
      </c>
      <c r="T98" s="248" t="s">
        <v>335</v>
      </c>
      <c r="U98" s="249"/>
      <c r="V98" s="250"/>
      <c r="W98" s="251"/>
      <c r="X98" s="251"/>
      <c r="Y98" s="12"/>
      <c r="Z98" s="252"/>
      <c r="AA98" s="253"/>
      <c r="AB98" s="254"/>
      <c r="AC98" s="254"/>
      <c r="AD98" s="253"/>
      <c r="AE98" s="253"/>
      <c r="AF98" s="253"/>
      <c r="AG98" s="253"/>
      <c r="AH98" s="253"/>
      <c r="AI98" s="253"/>
      <c r="AJ98" s="253"/>
      <c r="AK98" s="253"/>
      <c r="AL98" s="253"/>
      <c r="AM98" s="253"/>
      <c r="AN98" s="253"/>
      <c r="AO98" s="253"/>
      <c r="AP98" s="253"/>
      <c r="AQ98" s="253"/>
      <c r="AR98" s="253"/>
      <c r="AS98" s="253"/>
    </row>
    <row r="99" ht="22.5" customHeight="1">
      <c r="A99" s="303">
        <v>12.0</v>
      </c>
      <c r="B99" s="303"/>
      <c r="C99" s="304" t="s">
        <v>171</v>
      </c>
      <c r="D99" s="303"/>
      <c r="E99" s="303"/>
      <c r="F99" s="303"/>
      <c r="G99" s="303">
        <v>0.5</v>
      </c>
      <c r="H99" s="305"/>
      <c r="I99" s="306"/>
      <c r="J99" s="303" t="s">
        <v>572</v>
      </c>
      <c r="K99" s="303" t="s">
        <v>573</v>
      </c>
      <c r="L99" s="307">
        <f t="shared" si="5"/>
        <v>2.243835616</v>
      </c>
      <c r="M99" s="308">
        <v>45121.0</v>
      </c>
      <c r="N99" s="303" t="s">
        <v>351</v>
      </c>
      <c r="O99" s="303" t="s">
        <v>153</v>
      </c>
      <c r="P99" s="309">
        <v>45950.0</v>
      </c>
      <c r="Q99" s="303" t="s">
        <v>10</v>
      </c>
      <c r="R99" s="303" t="s">
        <v>346</v>
      </c>
      <c r="S99" s="303" t="s">
        <v>17</v>
      </c>
      <c r="T99" s="304"/>
      <c r="U99" s="310" t="s">
        <v>574</v>
      </c>
      <c r="V99" s="311"/>
      <c r="W99" s="312"/>
      <c r="X99" s="312"/>
      <c r="Y99" s="7"/>
      <c r="Z99" s="313"/>
      <c r="AA99" s="314"/>
      <c r="AB99" s="315"/>
      <c r="AC99" s="315"/>
      <c r="AD99" s="314"/>
      <c r="AE99" s="314"/>
      <c r="AF99" s="314"/>
      <c r="AG99" s="314"/>
      <c r="AH99" s="314"/>
      <c r="AI99" s="314"/>
      <c r="AJ99" s="314"/>
      <c r="AK99" s="314"/>
      <c r="AL99" s="314"/>
      <c r="AM99" s="314"/>
      <c r="AN99" s="314"/>
      <c r="AO99" s="314"/>
      <c r="AP99" s="314"/>
      <c r="AQ99" s="314"/>
      <c r="AR99" s="314"/>
      <c r="AS99" s="314"/>
    </row>
    <row r="100" ht="22.5" customHeight="1">
      <c r="A100" s="196">
        <v>13.0</v>
      </c>
      <c r="B100" s="196"/>
      <c r="C100" s="197"/>
      <c r="D100" s="196"/>
      <c r="E100" s="196"/>
      <c r="F100" s="196"/>
      <c r="G100" s="196"/>
      <c r="H100" s="198"/>
      <c r="I100" s="199"/>
      <c r="J100" s="196"/>
      <c r="K100" s="196"/>
      <c r="L100" s="200"/>
      <c r="M100" s="201"/>
      <c r="N100" s="196"/>
      <c r="O100" s="196"/>
      <c r="P100" s="201"/>
      <c r="Q100" s="196"/>
      <c r="R100" s="196"/>
      <c r="S100" s="196"/>
      <c r="T100" s="197"/>
      <c r="U100" s="202"/>
      <c r="V100" s="203"/>
      <c r="W100" s="222"/>
      <c r="X100" s="222"/>
      <c r="Y100" s="288"/>
      <c r="Z100" s="205"/>
      <c r="AA100" s="206"/>
      <c r="AB100" s="207"/>
      <c r="AC100" s="207"/>
      <c r="AD100" s="206"/>
      <c r="AE100" s="206"/>
      <c r="AF100" s="206"/>
      <c r="AG100" s="206"/>
      <c r="AH100" s="206"/>
      <c r="AI100" s="206"/>
      <c r="AJ100" s="206"/>
      <c r="AK100" s="206"/>
      <c r="AL100" s="206"/>
      <c r="AM100" s="206"/>
      <c r="AN100" s="206"/>
      <c r="AO100" s="206"/>
      <c r="AP100" s="206"/>
      <c r="AQ100" s="206"/>
      <c r="AR100" s="206"/>
      <c r="AS100" s="206"/>
    </row>
    <row r="101" ht="22.5" customHeight="1">
      <c r="A101" s="196">
        <v>14.0</v>
      </c>
      <c r="B101" s="196"/>
      <c r="C101" s="197"/>
      <c r="D101" s="196"/>
      <c r="E101" s="196"/>
      <c r="F101" s="196"/>
      <c r="G101" s="196"/>
      <c r="H101" s="198"/>
      <c r="I101" s="199"/>
      <c r="J101" s="196"/>
      <c r="K101" s="196"/>
      <c r="L101" s="200"/>
      <c r="M101" s="201"/>
      <c r="N101" s="196"/>
      <c r="O101" s="196"/>
      <c r="P101" s="201"/>
      <c r="Q101" s="196"/>
      <c r="R101" s="196"/>
      <c r="S101" s="196"/>
      <c r="T101" s="197"/>
      <c r="U101" s="202"/>
      <c r="V101" s="203"/>
      <c r="W101" s="222"/>
      <c r="X101" s="222"/>
      <c r="Y101" s="288"/>
      <c r="Z101" s="205"/>
      <c r="AA101" s="206"/>
      <c r="AB101" s="207"/>
      <c r="AC101" s="207"/>
      <c r="AD101" s="206"/>
      <c r="AE101" s="206"/>
      <c r="AF101" s="206"/>
      <c r="AG101" s="206"/>
      <c r="AH101" s="206"/>
      <c r="AI101" s="206"/>
      <c r="AJ101" s="206"/>
      <c r="AK101" s="206"/>
      <c r="AL101" s="206"/>
      <c r="AM101" s="206"/>
      <c r="AN101" s="206"/>
      <c r="AO101" s="206"/>
      <c r="AP101" s="206"/>
      <c r="AQ101" s="206"/>
      <c r="AR101" s="206"/>
      <c r="AS101" s="206"/>
    </row>
    <row r="102" ht="22.5" customHeight="1">
      <c r="A102" s="196">
        <v>15.0</v>
      </c>
      <c r="B102" s="196"/>
      <c r="C102" s="197"/>
      <c r="D102" s="196"/>
      <c r="E102" s="196"/>
      <c r="F102" s="196"/>
      <c r="G102" s="196"/>
      <c r="H102" s="198"/>
      <c r="I102" s="199"/>
      <c r="J102" s="196"/>
      <c r="K102" s="196"/>
      <c r="L102" s="200"/>
      <c r="M102" s="201"/>
      <c r="N102" s="196"/>
      <c r="O102" s="196"/>
      <c r="P102" s="201"/>
      <c r="Q102" s="196"/>
      <c r="R102" s="196"/>
      <c r="S102" s="196"/>
      <c r="T102" s="197"/>
      <c r="U102" s="202"/>
      <c r="V102" s="203"/>
      <c r="W102" s="222"/>
      <c r="X102" s="222"/>
      <c r="Y102" s="288"/>
      <c r="Z102" s="205"/>
      <c r="AA102" s="206"/>
      <c r="AB102" s="207"/>
      <c r="AC102" s="207"/>
      <c r="AD102" s="206"/>
      <c r="AE102" s="206"/>
      <c r="AF102" s="206"/>
      <c r="AG102" s="206"/>
      <c r="AH102" s="206"/>
      <c r="AI102" s="206"/>
      <c r="AJ102" s="206"/>
      <c r="AK102" s="206"/>
      <c r="AL102" s="206"/>
      <c r="AM102" s="206"/>
      <c r="AN102" s="206"/>
      <c r="AO102" s="206"/>
      <c r="AP102" s="206"/>
      <c r="AQ102" s="206"/>
      <c r="AR102" s="206"/>
      <c r="AS102" s="206"/>
    </row>
    <row r="103" ht="22.5" customHeight="1">
      <c r="A103" s="196">
        <v>16.0</v>
      </c>
      <c r="B103" s="196"/>
      <c r="C103" s="197"/>
      <c r="D103" s="196"/>
      <c r="E103" s="196"/>
      <c r="F103" s="196"/>
      <c r="G103" s="196"/>
      <c r="H103" s="198"/>
      <c r="I103" s="199"/>
      <c r="J103" s="196"/>
      <c r="K103" s="196"/>
      <c r="L103" s="200"/>
      <c r="M103" s="201"/>
      <c r="N103" s="196"/>
      <c r="O103" s="196"/>
      <c r="P103" s="201"/>
      <c r="Q103" s="196"/>
      <c r="R103" s="196"/>
      <c r="S103" s="196"/>
      <c r="T103" s="197"/>
      <c r="U103" s="202"/>
      <c r="V103" s="203"/>
      <c r="W103" s="222"/>
      <c r="X103" s="222"/>
      <c r="Y103" s="288"/>
      <c r="Z103" s="205"/>
      <c r="AA103" s="206"/>
      <c r="AB103" s="207"/>
      <c r="AC103" s="207"/>
      <c r="AD103" s="206"/>
      <c r="AE103" s="206"/>
      <c r="AF103" s="206"/>
      <c r="AG103" s="206"/>
      <c r="AH103" s="206"/>
      <c r="AI103" s="206"/>
      <c r="AJ103" s="206"/>
      <c r="AK103" s="206"/>
      <c r="AL103" s="206"/>
      <c r="AM103" s="206"/>
      <c r="AN103" s="206"/>
      <c r="AO103" s="206"/>
      <c r="AP103" s="206"/>
      <c r="AQ103" s="206"/>
      <c r="AR103" s="206"/>
      <c r="AS103" s="206"/>
    </row>
    <row r="104" ht="22.5" customHeight="1">
      <c r="A104" s="196">
        <v>17.0</v>
      </c>
      <c r="B104" s="196"/>
      <c r="C104" s="197"/>
      <c r="D104" s="196"/>
      <c r="E104" s="196"/>
      <c r="F104" s="196"/>
      <c r="G104" s="196"/>
      <c r="H104" s="198"/>
      <c r="I104" s="199"/>
      <c r="J104" s="196"/>
      <c r="K104" s="196"/>
      <c r="L104" s="200"/>
      <c r="M104" s="201"/>
      <c r="N104" s="196"/>
      <c r="O104" s="196"/>
      <c r="P104" s="201"/>
      <c r="Q104" s="196"/>
      <c r="R104" s="196"/>
      <c r="S104" s="196"/>
      <c r="T104" s="197"/>
      <c r="U104" s="202"/>
      <c r="V104" s="203"/>
      <c r="W104" s="222"/>
      <c r="X104" s="222"/>
      <c r="Y104" s="288"/>
      <c r="Z104" s="205"/>
      <c r="AA104" s="206"/>
      <c r="AB104" s="207"/>
      <c r="AC104" s="207"/>
      <c r="AD104" s="206"/>
      <c r="AE104" s="206"/>
      <c r="AF104" s="206"/>
      <c r="AG104" s="206"/>
      <c r="AH104" s="206"/>
      <c r="AI104" s="206"/>
      <c r="AJ104" s="206"/>
      <c r="AK104" s="206"/>
      <c r="AL104" s="206"/>
      <c r="AM104" s="206"/>
      <c r="AN104" s="206"/>
      <c r="AO104" s="206"/>
      <c r="AP104" s="206"/>
      <c r="AQ104" s="206"/>
      <c r="AR104" s="206"/>
      <c r="AS104" s="206"/>
    </row>
    <row r="105" ht="22.5" customHeight="1">
      <c r="A105" s="196">
        <v>18.0</v>
      </c>
      <c r="B105" s="196"/>
      <c r="C105" s="197"/>
      <c r="D105" s="196"/>
      <c r="E105" s="196"/>
      <c r="F105" s="196"/>
      <c r="G105" s="196"/>
      <c r="H105" s="198"/>
      <c r="I105" s="199"/>
      <c r="J105" s="196"/>
      <c r="K105" s="196"/>
      <c r="L105" s="200"/>
      <c r="M105" s="201"/>
      <c r="N105" s="196"/>
      <c r="O105" s="196"/>
      <c r="P105" s="201"/>
      <c r="Q105" s="196"/>
      <c r="R105" s="196"/>
      <c r="S105" s="196"/>
      <c r="T105" s="197"/>
      <c r="U105" s="202"/>
      <c r="V105" s="203"/>
      <c r="W105" s="222"/>
      <c r="X105" s="222"/>
      <c r="Y105" s="288"/>
      <c r="Z105" s="205"/>
      <c r="AA105" s="206"/>
      <c r="AB105" s="207"/>
      <c r="AC105" s="207"/>
      <c r="AD105" s="206"/>
      <c r="AE105" s="206"/>
      <c r="AF105" s="206"/>
      <c r="AG105" s="206"/>
      <c r="AH105" s="206"/>
      <c r="AI105" s="206"/>
      <c r="AJ105" s="206"/>
      <c r="AK105" s="206"/>
      <c r="AL105" s="206"/>
      <c r="AM105" s="206"/>
      <c r="AN105" s="206"/>
      <c r="AO105" s="206"/>
      <c r="AP105" s="206"/>
      <c r="AQ105" s="206"/>
      <c r="AR105" s="206"/>
      <c r="AS105" s="206"/>
    </row>
    <row r="106" ht="22.5" customHeight="1">
      <c r="A106" s="196">
        <v>19.0</v>
      </c>
      <c r="B106" s="196"/>
      <c r="C106" s="197"/>
      <c r="D106" s="196"/>
      <c r="E106" s="196"/>
      <c r="F106" s="196"/>
      <c r="G106" s="196"/>
      <c r="H106" s="198"/>
      <c r="I106" s="199"/>
      <c r="J106" s="196"/>
      <c r="K106" s="196"/>
      <c r="L106" s="200"/>
      <c r="M106" s="201"/>
      <c r="N106" s="196"/>
      <c r="O106" s="196"/>
      <c r="P106" s="201"/>
      <c r="Q106" s="196"/>
      <c r="R106" s="196"/>
      <c r="S106" s="196"/>
      <c r="T106" s="197"/>
      <c r="U106" s="202"/>
      <c r="V106" s="203"/>
      <c r="W106" s="222"/>
      <c r="X106" s="222"/>
      <c r="Y106" s="288"/>
      <c r="Z106" s="316"/>
      <c r="AA106" s="316"/>
      <c r="AB106" s="287"/>
      <c r="AC106" s="287"/>
      <c r="AD106" s="316"/>
      <c r="AE106" s="316"/>
      <c r="AF106" s="316"/>
      <c r="AG106" s="316"/>
      <c r="AH106" s="316"/>
      <c r="AI106" s="316"/>
      <c r="AJ106" s="316"/>
      <c r="AK106" s="316"/>
      <c r="AL106" s="316"/>
      <c r="AM106" s="316"/>
      <c r="AN106" s="316"/>
      <c r="AO106" s="316"/>
      <c r="AP106" s="316"/>
      <c r="AQ106" s="316"/>
      <c r="AR106" s="316"/>
      <c r="AS106" s="316"/>
    </row>
    <row r="107" ht="22.5" customHeight="1">
      <c r="A107" s="196">
        <v>20.0</v>
      </c>
      <c r="B107" s="196"/>
      <c r="C107" s="197"/>
      <c r="D107" s="196"/>
      <c r="E107" s="196"/>
      <c r="F107" s="196"/>
      <c r="G107" s="196"/>
      <c r="H107" s="198"/>
      <c r="I107" s="199"/>
      <c r="J107" s="196"/>
      <c r="K107" s="196"/>
      <c r="L107" s="200"/>
      <c r="M107" s="201"/>
      <c r="N107" s="196"/>
      <c r="O107" s="196"/>
      <c r="P107" s="201"/>
      <c r="Q107" s="196"/>
      <c r="R107" s="196"/>
      <c r="S107" s="196"/>
      <c r="T107" s="197"/>
      <c r="U107" s="202"/>
      <c r="V107" s="203"/>
      <c r="W107" s="222"/>
      <c r="X107" s="222"/>
      <c r="Y107" s="288"/>
      <c r="Z107" s="205"/>
      <c r="AA107" s="206"/>
      <c r="AB107" s="207"/>
      <c r="AC107" s="207"/>
      <c r="AD107" s="206"/>
      <c r="AE107" s="206"/>
      <c r="AF107" s="206"/>
      <c r="AG107" s="206"/>
      <c r="AH107" s="206"/>
      <c r="AI107" s="206"/>
      <c r="AJ107" s="206"/>
      <c r="AK107" s="206"/>
      <c r="AL107" s="206"/>
      <c r="AM107" s="206"/>
      <c r="AN107" s="206"/>
      <c r="AO107" s="206"/>
      <c r="AP107" s="206"/>
      <c r="AQ107" s="206"/>
      <c r="AR107" s="206"/>
      <c r="AS107" s="206"/>
    </row>
    <row r="108" ht="14.25" customHeight="1">
      <c r="A108" s="317"/>
      <c r="B108" s="317"/>
      <c r="C108" s="318"/>
      <c r="D108" s="317"/>
      <c r="E108" s="317"/>
      <c r="F108" s="317"/>
      <c r="G108" s="317"/>
      <c r="H108" s="319"/>
      <c r="I108" s="320"/>
      <c r="J108" s="317"/>
      <c r="K108" s="317"/>
      <c r="L108" s="321"/>
      <c r="M108" s="322"/>
      <c r="N108" s="317"/>
      <c r="O108" s="322"/>
      <c r="P108" s="322"/>
      <c r="Q108" s="317"/>
      <c r="R108" s="317"/>
      <c r="S108" s="317"/>
      <c r="T108" s="318"/>
      <c r="U108" s="323"/>
      <c r="V108" s="324"/>
      <c r="W108" s="325"/>
      <c r="X108" s="325"/>
      <c r="Y108" s="317"/>
      <c r="Z108" s="326"/>
      <c r="AA108" s="327"/>
      <c r="AB108" s="328"/>
      <c r="AC108" s="328"/>
      <c r="AD108" s="327"/>
      <c r="AE108" s="327"/>
      <c r="AF108" s="327"/>
      <c r="AG108" s="327"/>
      <c r="AH108" s="327"/>
      <c r="AI108" s="327"/>
      <c r="AJ108" s="327"/>
      <c r="AK108" s="327"/>
      <c r="AL108" s="327"/>
      <c r="AM108" s="327"/>
      <c r="AN108" s="327"/>
      <c r="AO108" s="327"/>
      <c r="AP108" s="327"/>
      <c r="AQ108" s="327"/>
      <c r="AR108" s="327"/>
      <c r="AS108" s="327"/>
    </row>
    <row r="109" ht="14.25" customHeight="1">
      <c r="A109" s="329" t="s">
        <v>575</v>
      </c>
      <c r="B109" s="30"/>
      <c r="C109" s="30"/>
      <c r="D109" s="30"/>
      <c r="E109" s="30"/>
      <c r="F109" s="30"/>
      <c r="G109" s="30"/>
      <c r="H109" s="30"/>
      <c r="I109" s="30"/>
      <c r="J109" s="30"/>
      <c r="K109" s="31"/>
      <c r="L109" s="330"/>
      <c r="M109" s="331"/>
      <c r="N109" s="331"/>
      <c r="O109" s="331"/>
      <c r="P109" s="331"/>
      <c r="Q109" s="331"/>
      <c r="R109" s="331"/>
      <c r="S109" s="331"/>
      <c r="T109" s="332"/>
      <c r="U109" s="333"/>
      <c r="V109" s="334"/>
      <c r="W109" s="335"/>
      <c r="X109" s="335"/>
      <c r="Y109" s="331"/>
      <c r="Z109" s="326"/>
      <c r="AA109" s="327"/>
      <c r="AB109" s="328"/>
      <c r="AC109" s="328"/>
      <c r="AD109" s="327"/>
      <c r="AE109" s="327"/>
      <c r="AF109" s="327"/>
      <c r="AG109" s="327"/>
      <c r="AH109" s="327"/>
      <c r="AI109" s="327"/>
      <c r="AJ109" s="327"/>
      <c r="AK109" s="327"/>
      <c r="AL109" s="327"/>
      <c r="AM109" s="327"/>
      <c r="AN109" s="327"/>
      <c r="AO109" s="327"/>
      <c r="AP109" s="327"/>
      <c r="AQ109" s="327"/>
      <c r="AR109" s="327"/>
      <c r="AS109" s="327"/>
    </row>
    <row r="110" ht="22.5" customHeight="1">
      <c r="A110" s="336"/>
      <c r="B110" s="336"/>
      <c r="C110" s="337"/>
      <c r="D110" s="336"/>
      <c r="E110" s="336"/>
      <c r="F110" s="336"/>
      <c r="G110" s="336"/>
      <c r="H110" s="338" t="s">
        <v>576</v>
      </c>
      <c r="I110" s="339"/>
      <c r="J110" s="336" t="s">
        <v>577</v>
      </c>
      <c r="K110" s="336" t="s">
        <v>578</v>
      </c>
      <c r="L110" s="340">
        <f>yearfrac(M110,today(),1)</f>
        <v>2.257534247</v>
      </c>
      <c r="M110" s="341">
        <v>45116.0</v>
      </c>
      <c r="N110" s="336" t="s">
        <v>351</v>
      </c>
      <c r="O110" s="336"/>
      <c r="P110" s="342">
        <v>45883.0</v>
      </c>
      <c r="Q110" s="336" t="s">
        <v>66</v>
      </c>
      <c r="R110" s="336" t="s">
        <v>346</v>
      </c>
      <c r="S110" s="336" t="s">
        <v>23</v>
      </c>
      <c r="T110" s="337"/>
      <c r="U110" s="343" t="s">
        <v>579</v>
      </c>
      <c r="V110" s="337" t="s">
        <v>580</v>
      </c>
      <c r="W110" s="337"/>
      <c r="X110" s="344"/>
      <c r="Y110" s="345"/>
      <c r="Z110" s="346"/>
      <c r="AA110" s="347"/>
      <c r="AB110" s="348"/>
      <c r="AC110" s="348"/>
      <c r="AD110" s="347"/>
      <c r="AE110" s="347"/>
      <c r="AF110" s="347"/>
      <c r="AG110" s="347"/>
      <c r="AH110" s="347"/>
      <c r="AI110" s="347"/>
      <c r="AJ110" s="347"/>
      <c r="AK110" s="347"/>
      <c r="AL110" s="347"/>
      <c r="AM110" s="347"/>
      <c r="AN110" s="347"/>
      <c r="AO110" s="347"/>
      <c r="AP110" s="347"/>
      <c r="AQ110" s="347"/>
      <c r="AR110" s="347"/>
      <c r="AS110" s="347"/>
    </row>
    <row r="111" ht="22.5" customHeight="1">
      <c r="A111" s="241"/>
      <c r="B111" s="241"/>
      <c r="C111" s="248"/>
      <c r="D111" s="241"/>
      <c r="E111" s="241"/>
      <c r="F111" s="241"/>
      <c r="G111" s="241"/>
      <c r="H111" s="243"/>
      <c r="I111" s="244"/>
      <c r="J111" s="241"/>
      <c r="K111" s="241"/>
      <c r="L111" s="245"/>
      <c r="M111" s="349"/>
      <c r="N111" s="241"/>
      <c r="O111" s="241"/>
      <c r="P111" s="247"/>
      <c r="Q111" s="241"/>
      <c r="R111" s="241"/>
      <c r="S111" s="241"/>
      <c r="T111" s="248"/>
      <c r="U111" s="249"/>
      <c r="V111" s="250"/>
      <c r="W111" s="251"/>
      <c r="X111" s="251"/>
      <c r="Y111" s="12"/>
      <c r="Z111" s="252"/>
      <c r="AA111" s="253"/>
      <c r="AB111" s="254"/>
      <c r="AC111" s="254"/>
      <c r="AD111" s="253"/>
      <c r="AE111" s="253"/>
      <c r="AF111" s="253"/>
      <c r="AG111" s="253"/>
      <c r="AH111" s="253"/>
      <c r="AI111" s="253"/>
      <c r="AJ111" s="253"/>
      <c r="AK111" s="253"/>
      <c r="AL111" s="253"/>
      <c r="AM111" s="253"/>
      <c r="AN111" s="253"/>
      <c r="AO111" s="253"/>
      <c r="AP111" s="253"/>
      <c r="AQ111" s="253"/>
      <c r="AR111" s="253"/>
      <c r="AS111" s="253"/>
    </row>
    <row r="112" ht="22.5" customHeight="1">
      <c r="A112" s="241"/>
      <c r="B112" s="241"/>
      <c r="C112" s="248"/>
      <c r="D112" s="241"/>
      <c r="E112" s="241"/>
      <c r="F112" s="241"/>
      <c r="G112" s="241"/>
      <c r="H112" s="243" t="s">
        <v>581</v>
      </c>
      <c r="I112" s="244"/>
      <c r="J112" s="241" t="s">
        <v>499</v>
      </c>
      <c r="K112" s="241" t="s">
        <v>582</v>
      </c>
      <c r="L112" s="245">
        <f t="shared" ref="L112:L115" si="6">yearfrac(M112,today(),1)</f>
        <v>2.167123288</v>
      </c>
      <c r="M112" s="349">
        <v>45149.0</v>
      </c>
      <c r="N112" s="241" t="s">
        <v>339</v>
      </c>
      <c r="O112" s="241"/>
      <c r="P112" s="247">
        <v>46028.0</v>
      </c>
      <c r="Q112" s="241" t="s">
        <v>25</v>
      </c>
      <c r="R112" s="241" t="s">
        <v>340</v>
      </c>
      <c r="S112" s="241" t="s">
        <v>17</v>
      </c>
      <c r="T112" s="248"/>
      <c r="U112" s="249"/>
      <c r="V112" s="250"/>
      <c r="W112" s="251"/>
      <c r="X112" s="251"/>
      <c r="Y112" s="12"/>
      <c r="Z112" s="252"/>
      <c r="AA112" s="253"/>
      <c r="AB112" s="254"/>
      <c r="AC112" s="254"/>
      <c r="AD112" s="253"/>
      <c r="AE112" s="253"/>
      <c r="AF112" s="253"/>
      <c r="AG112" s="253"/>
      <c r="AH112" s="253"/>
      <c r="AI112" s="253"/>
      <c r="AJ112" s="253"/>
      <c r="AK112" s="253"/>
      <c r="AL112" s="253"/>
      <c r="AM112" s="253"/>
      <c r="AN112" s="253"/>
      <c r="AO112" s="253"/>
      <c r="AP112" s="253"/>
      <c r="AQ112" s="253"/>
      <c r="AR112" s="253"/>
      <c r="AS112" s="253"/>
    </row>
    <row r="113" ht="22.5" customHeight="1">
      <c r="A113" s="241"/>
      <c r="B113" s="241"/>
      <c r="C113" s="248"/>
      <c r="D113" s="241"/>
      <c r="E113" s="241"/>
      <c r="F113" s="241" t="s">
        <v>335</v>
      </c>
      <c r="G113" s="241"/>
      <c r="H113" s="243"/>
      <c r="I113" s="244"/>
      <c r="J113" s="241" t="s">
        <v>583</v>
      </c>
      <c r="K113" s="241" t="s">
        <v>584</v>
      </c>
      <c r="L113" s="245">
        <f t="shared" si="6"/>
        <v>1.928767123</v>
      </c>
      <c r="M113" s="349">
        <v>45236.0</v>
      </c>
      <c r="N113" s="241" t="s">
        <v>351</v>
      </c>
      <c r="O113" s="241"/>
      <c r="P113" s="247">
        <v>46028.0</v>
      </c>
      <c r="Q113" s="241" t="s">
        <v>10</v>
      </c>
      <c r="R113" s="241" t="s">
        <v>340</v>
      </c>
      <c r="S113" s="241" t="s">
        <v>17</v>
      </c>
      <c r="T113" s="248" t="s">
        <v>335</v>
      </c>
      <c r="U113" s="249"/>
      <c r="V113" s="250"/>
      <c r="W113" s="251"/>
      <c r="X113" s="251"/>
      <c r="Y113" s="12"/>
      <c r="Z113" s="252"/>
      <c r="AA113" s="253"/>
      <c r="AB113" s="254"/>
      <c r="AC113" s="254"/>
      <c r="AD113" s="253"/>
      <c r="AE113" s="253"/>
      <c r="AF113" s="253"/>
      <c r="AG113" s="253"/>
      <c r="AH113" s="253"/>
      <c r="AI113" s="253"/>
      <c r="AJ113" s="253"/>
      <c r="AK113" s="253"/>
      <c r="AL113" s="253"/>
      <c r="AM113" s="253"/>
      <c r="AN113" s="253"/>
      <c r="AO113" s="253"/>
      <c r="AP113" s="253"/>
      <c r="AQ113" s="253"/>
      <c r="AR113" s="253"/>
      <c r="AS113" s="253"/>
    </row>
    <row r="114" ht="22.5" customHeight="1">
      <c r="A114" s="273"/>
      <c r="B114" s="273"/>
      <c r="C114" s="274"/>
      <c r="D114" s="273"/>
      <c r="E114" s="273"/>
      <c r="F114" s="273"/>
      <c r="G114" s="273"/>
      <c r="H114" s="275"/>
      <c r="I114" s="276"/>
      <c r="J114" s="273" t="s">
        <v>585</v>
      </c>
      <c r="K114" s="273" t="s">
        <v>586</v>
      </c>
      <c r="L114" s="277">
        <f t="shared" si="6"/>
        <v>2.263013699</v>
      </c>
      <c r="M114" s="350">
        <v>45114.0</v>
      </c>
      <c r="N114" s="273" t="s">
        <v>339</v>
      </c>
      <c r="O114" s="273"/>
      <c r="P114" s="278">
        <v>45663.0</v>
      </c>
      <c r="Q114" s="273" t="s">
        <v>76</v>
      </c>
      <c r="R114" s="273" t="s">
        <v>340</v>
      </c>
      <c r="S114" s="273"/>
      <c r="T114" s="274" t="s">
        <v>587</v>
      </c>
      <c r="U114" s="279"/>
      <c r="V114" s="280"/>
      <c r="W114" s="281"/>
      <c r="X114" s="281"/>
      <c r="Y114" s="9"/>
      <c r="Z114" s="282"/>
      <c r="AA114" s="283"/>
      <c r="AB114" s="284"/>
      <c r="AC114" s="284"/>
      <c r="AD114" s="283"/>
      <c r="AE114" s="283"/>
      <c r="AF114" s="283"/>
      <c r="AG114" s="283"/>
      <c r="AH114" s="283"/>
      <c r="AI114" s="283"/>
      <c r="AJ114" s="283"/>
      <c r="AK114" s="283"/>
      <c r="AL114" s="283"/>
      <c r="AM114" s="283"/>
      <c r="AN114" s="283"/>
      <c r="AO114" s="283"/>
      <c r="AP114" s="283"/>
      <c r="AQ114" s="283"/>
      <c r="AR114" s="283"/>
      <c r="AS114" s="283"/>
    </row>
    <row r="115" ht="32.25" customHeight="1">
      <c r="A115" s="273"/>
      <c r="B115" s="273"/>
      <c r="C115" s="274"/>
      <c r="D115" s="273"/>
      <c r="E115" s="273"/>
      <c r="F115" s="273"/>
      <c r="G115" s="273"/>
      <c r="H115" s="275"/>
      <c r="I115" s="276"/>
      <c r="J115" s="273" t="s">
        <v>362</v>
      </c>
      <c r="K115" s="273" t="s">
        <v>588</v>
      </c>
      <c r="L115" s="277">
        <f t="shared" si="6"/>
        <v>2.8</v>
      </c>
      <c r="M115" s="350">
        <v>44918.0</v>
      </c>
      <c r="N115" s="273" t="s">
        <v>351</v>
      </c>
      <c r="O115" s="273"/>
      <c r="P115" s="278">
        <v>45663.0</v>
      </c>
      <c r="Q115" s="273" t="s">
        <v>9</v>
      </c>
      <c r="R115" s="273" t="s">
        <v>346</v>
      </c>
      <c r="S115" s="273" t="s">
        <v>23</v>
      </c>
      <c r="T115" s="274" t="s">
        <v>587</v>
      </c>
      <c r="U115" s="279" t="s">
        <v>589</v>
      </c>
      <c r="V115" s="280"/>
      <c r="W115" s="281"/>
      <c r="X115" s="281"/>
      <c r="Y115" s="9"/>
      <c r="Z115" s="282"/>
      <c r="AA115" s="283"/>
      <c r="AB115" s="284"/>
      <c r="AC115" s="284"/>
      <c r="AD115" s="283"/>
      <c r="AE115" s="283"/>
      <c r="AF115" s="283"/>
      <c r="AG115" s="283"/>
      <c r="AH115" s="283"/>
      <c r="AI115" s="283"/>
      <c r="AJ115" s="283"/>
      <c r="AK115" s="283"/>
      <c r="AL115" s="283"/>
      <c r="AM115" s="283"/>
      <c r="AN115" s="283"/>
      <c r="AO115" s="283"/>
      <c r="AP115" s="283"/>
      <c r="AQ115" s="283"/>
      <c r="AR115" s="283"/>
      <c r="AS115" s="283"/>
    </row>
    <row r="116" ht="22.5" customHeight="1">
      <c r="A116" s="241"/>
      <c r="B116" s="241"/>
      <c r="C116" s="248"/>
      <c r="D116" s="241"/>
      <c r="E116" s="241"/>
      <c r="F116" s="241" t="s">
        <v>335</v>
      </c>
      <c r="G116" s="241"/>
      <c r="H116" s="243"/>
      <c r="I116" s="244"/>
      <c r="J116" s="241" t="s">
        <v>590</v>
      </c>
      <c r="K116" s="241" t="s">
        <v>591</v>
      </c>
      <c r="L116" s="245"/>
      <c r="M116" s="349">
        <v>45325.0</v>
      </c>
      <c r="N116" s="241" t="s">
        <v>351</v>
      </c>
      <c r="O116" s="241"/>
      <c r="P116" s="247">
        <v>45713.0</v>
      </c>
      <c r="Q116" s="241" t="s">
        <v>37</v>
      </c>
      <c r="R116" s="241" t="s">
        <v>340</v>
      </c>
      <c r="S116" s="241"/>
      <c r="T116" s="248" t="s">
        <v>335</v>
      </c>
      <c r="U116" s="249"/>
      <c r="V116" s="250"/>
      <c r="W116" s="251"/>
      <c r="X116" s="251"/>
      <c r="Y116" s="12"/>
      <c r="Z116" s="252"/>
      <c r="AA116" s="253"/>
      <c r="AB116" s="254"/>
      <c r="AC116" s="254"/>
      <c r="AD116" s="253"/>
      <c r="AE116" s="253"/>
      <c r="AF116" s="253"/>
      <c r="AG116" s="253"/>
      <c r="AH116" s="253"/>
      <c r="AI116" s="253"/>
      <c r="AJ116" s="253"/>
      <c r="AK116" s="253"/>
      <c r="AL116" s="253"/>
      <c r="AM116" s="253"/>
      <c r="AN116" s="253"/>
      <c r="AO116" s="253"/>
      <c r="AP116" s="253"/>
      <c r="AQ116" s="253"/>
      <c r="AR116" s="253"/>
      <c r="AS116" s="253"/>
    </row>
    <row r="117" ht="14.25" customHeight="1">
      <c r="A117" s="351"/>
      <c r="B117" s="317"/>
      <c r="C117" s="318"/>
      <c r="D117" s="317"/>
      <c r="E117" s="317"/>
      <c r="F117" s="317"/>
      <c r="G117" s="317"/>
      <c r="H117" s="319"/>
      <c r="I117" s="320"/>
      <c r="J117" s="317"/>
      <c r="K117" s="352" t="s">
        <v>592</v>
      </c>
      <c r="L117" s="321"/>
      <c r="M117" s="322"/>
      <c r="N117" s="317"/>
      <c r="O117" s="322"/>
      <c r="P117" s="322"/>
      <c r="Q117" s="317"/>
      <c r="R117" s="317"/>
      <c r="S117" s="317"/>
      <c r="T117" s="318"/>
      <c r="U117" s="323"/>
      <c r="V117" s="324"/>
      <c r="W117" s="325"/>
      <c r="X117" s="325"/>
      <c r="Y117" s="317"/>
      <c r="Z117" s="326"/>
      <c r="AA117" s="327"/>
      <c r="AB117" s="328"/>
      <c r="AC117" s="328"/>
      <c r="AD117" s="327"/>
      <c r="AE117" s="327"/>
      <c r="AF117" s="327"/>
      <c r="AG117" s="327"/>
      <c r="AH117" s="327"/>
      <c r="AI117" s="327"/>
      <c r="AJ117" s="327"/>
      <c r="AK117" s="327"/>
      <c r="AL117" s="327"/>
      <c r="AM117" s="327"/>
      <c r="AN117" s="327"/>
      <c r="AO117" s="327"/>
      <c r="AP117" s="327"/>
      <c r="AQ117" s="327"/>
      <c r="AR117" s="327"/>
      <c r="AS117" s="327"/>
    </row>
    <row r="118" ht="14.25" customHeight="1">
      <c r="A118" s="353" t="s">
        <v>593</v>
      </c>
      <c r="B118" s="30"/>
      <c r="C118" s="30"/>
      <c r="D118" s="30"/>
      <c r="E118" s="30"/>
      <c r="F118" s="30"/>
      <c r="G118" s="30"/>
      <c r="H118" s="30"/>
      <c r="I118" s="30"/>
      <c r="J118" s="30"/>
      <c r="K118" s="31"/>
      <c r="L118" s="354"/>
      <c r="M118" s="355"/>
      <c r="N118" s="355"/>
      <c r="O118" s="355"/>
      <c r="P118" s="355"/>
      <c r="Q118" s="355"/>
      <c r="R118" s="355"/>
      <c r="S118" s="355"/>
      <c r="T118" s="356"/>
      <c r="U118" s="357"/>
      <c r="V118" s="358"/>
      <c r="W118" s="359"/>
      <c r="X118" s="359"/>
      <c r="Y118" s="355"/>
      <c r="Z118" s="326"/>
      <c r="AA118" s="327"/>
      <c r="AB118" s="328"/>
      <c r="AC118" s="328"/>
      <c r="AD118" s="327"/>
      <c r="AE118" s="327"/>
      <c r="AF118" s="327"/>
      <c r="AG118" s="327"/>
      <c r="AH118" s="327"/>
      <c r="AI118" s="327"/>
      <c r="AJ118" s="327"/>
      <c r="AK118" s="327"/>
      <c r="AL118" s="327"/>
      <c r="AM118" s="327"/>
      <c r="AN118" s="327"/>
      <c r="AO118" s="327"/>
      <c r="AP118" s="327"/>
      <c r="AQ118" s="327"/>
      <c r="AR118" s="327"/>
      <c r="AS118" s="327"/>
    </row>
    <row r="119" ht="14.25" customHeight="1">
      <c r="A119" s="360"/>
      <c r="B119" s="360"/>
      <c r="C119" s="361"/>
      <c r="D119" s="360"/>
      <c r="E119" s="360"/>
      <c r="F119" s="360"/>
      <c r="G119" s="360"/>
      <c r="H119" s="362"/>
      <c r="I119" s="363"/>
      <c r="J119" s="360"/>
      <c r="K119" s="360"/>
      <c r="L119" s="364"/>
      <c r="M119" s="365"/>
      <c r="N119" s="360"/>
      <c r="O119" s="360"/>
      <c r="P119" s="365"/>
      <c r="Q119" s="360"/>
      <c r="R119" s="360"/>
      <c r="S119" s="360"/>
      <c r="T119" s="361"/>
      <c r="U119" s="366"/>
      <c r="V119" s="287"/>
      <c r="W119" s="222"/>
      <c r="X119" s="222"/>
      <c r="Y119" s="360"/>
      <c r="Z119" s="326"/>
      <c r="AA119" s="327"/>
      <c r="AB119" s="328"/>
      <c r="AC119" s="328"/>
      <c r="AD119" s="327"/>
      <c r="AE119" s="327"/>
      <c r="AF119" s="327"/>
      <c r="AG119" s="327"/>
      <c r="AH119" s="327"/>
      <c r="AI119" s="327"/>
      <c r="AJ119" s="327"/>
      <c r="AK119" s="327"/>
      <c r="AL119" s="327"/>
      <c r="AM119" s="327"/>
      <c r="AN119" s="327"/>
      <c r="AO119" s="327"/>
      <c r="AP119" s="327"/>
      <c r="AQ119" s="327"/>
      <c r="AR119" s="327"/>
      <c r="AS119" s="327"/>
    </row>
    <row r="120" ht="14.25" customHeight="1">
      <c r="A120" s="360"/>
      <c r="B120" s="360"/>
      <c r="C120" s="361"/>
      <c r="D120" s="360"/>
      <c r="E120" s="360"/>
      <c r="F120" s="360"/>
      <c r="G120" s="360"/>
      <c r="H120" s="362"/>
      <c r="I120" s="363"/>
      <c r="J120" s="360"/>
      <c r="K120" s="360"/>
      <c r="L120" s="364"/>
      <c r="M120" s="365"/>
      <c r="N120" s="360"/>
      <c r="O120" s="360"/>
      <c r="P120" s="365"/>
      <c r="Q120" s="360"/>
      <c r="R120" s="360"/>
      <c r="S120" s="360"/>
      <c r="T120" s="361"/>
      <c r="U120" s="366"/>
      <c r="V120" s="287"/>
      <c r="W120" s="222"/>
      <c r="X120" s="222"/>
      <c r="Y120" s="360"/>
      <c r="Z120" s="326"/>
      <c r="AA120" s="327"/>
      <c r="AB120" s="328"/>
      <c r="AC120" s="328"/>
      <c r="AD120" s="327"/>
      <c r="AE120" s="327"/>
      <c r="AF120" s="327"/>
      <c r="AG120" s="327"/>
      <c r="AH120" s="327"/>
      <c r="AI120" s="327"/>
      <c r="AJ120" s="327"/>
      <c r="AK120" s="327"/>
      <c r="AL120" s="327"/>
      <c r="AM120" s="327"/>
      <c r="AN120" s="327"/>
      <c r="AO120" s="327"/>
      <c r="AP120" s="327"/>
      <c r="AQ120" s="327"/>
      <c r="AR120" s="327"/>
      <c r="AS120" s="327"/>
    </row>
    <row r="121" ht="14.25" customHeight="1">
      <c r="A121" s="360"/>
      <c r="B121" s="360"/>
      <c r="C121" s="361"/>
      <c r="D121" s="360"/>
      <c r="E121" s="360"/>
      <c r="F121" s="360"/>
      <c r="G121" s="360"/>
      <c r="H121" s="362"/>
      <c r="I121" s="363"/>
      <c r="J121" s="360"/>
      <c r="K121" s="360"/>
      <c r="L121" s="364"/>
      <c r="M121" s="365"/>
      <c r="N121" s="360"/>
      <c r="O121" s="360"/>
      <c r="P121" s="365"/>
      <c r="Q121" s="360"/>
      <c r="R121" s="360"/>
      <c r="S121" s="360"/>
      <c r="T121" s="361"/>
      <c r="U121" s="366"/>
      <c r="V121" s="287"/>
      <c r="W121" s="222"/>
      <c r="X121" s="222"/>
      <c r="Y121" s="360"/>
      <c r="Z121" s="326"/>
      <c r="AA121" s="327"/>
      <c r="AB121" s="328"/>
      <c r="AC121" s="328"/>
      <c r="AD121" s="327"/>
      <c r="AE121" s="327"/>
      <c r="AF121" s="327"/>
      <c r="AG121" s="327"/>
      <c r="AH121" s="327"/>
      <c r="AI121" s="327"/>
      <c r="AJ121" s="327"/>
      <c r="AK121" s="327"/>
      <c r="AL121" s="327"/>
      <c r="AM121" s="327"/>
      <c r="AN121" s="327"/>
      <c r="AO121" s="327"/>
      <c r="AP121" s="327"/>
      <c r="AQ121" s="327"/>
      <c r="AR121" s="327"/>
      <c r="AS121" s="327"/>
    </row>
    <row r="122" ht="14.25" customHeight="1">
      <c r="A122" s="360"/>
      <c r="B122" s="360"/>
      <c r="C122" s="361"/>
      <c r="D122" s="360"/>
      <c r="E122" s="360"/>
      <c r="F122" s="360"/>
      <c r="G122" s="360"/>
      <c r="H122" s="362"/>
      <c r="I122" s="363"/>
      <c r="J122" s="360"/>
      <c r="K122" s="360"/>
      <c r="L122" s="364"/>
      <c r="M122" s="365"/>
      <c r="N122" s="360"/>
      <c r="O122" s="360"/>
      <c r="P122" s="365"/>
      <c r="Q122" s="360"/>
      <c r="R122" s="360"/>
      <c r="S122" s="360"/>
      <c r="T122" s="361"/>
      <c r="U122" s="366"/>
      <c r="V122" s="287"/>
      <c r="W122" s="222"/>
      <c r="X122" s="222"/>
      <c r="Y122" s="360"/>
      <c r="Z122" s="326"/>
      <c r="AA122" s="327"/>
      <c r="AB122" s="328"/>
      <c r="AC122" s="328"/>
      <c r="AD122" s="327"/>
      <c r="AE122" s="327"/>
      <c r="AF122" s="327"/>
      <c r="AG122" s="327"/>
      <c r="AH122" s="327"/>
      <c r="AI122" s="327"/>
      <c r="AJ122" s="327"/>
      <c r="AK122" s="327"/>
      <c r="AL122" s="327"/>
      <c r="AM122" s="327"/>
      <c r="AN122" s="327"/>
      <c r="AO122" s="327"/>
      <c r="AP122" s="327"/>
      <c r="AQ122" s="327"/>
      <c r="AR122" s="327"/>
      <c r="AS122" s="327"/>
    </row>
    <row r="123" ht="14.25" customHeight="1">
      <c r="A123" s="360"/>
      <c r="B123" s="360"/>
      <c r="C123" s="361"/>
      <c r="D123" s="360"/>
      <c r="E123" s="360"/>
      <c r="F123" s="360"/>
      <c r="G123" s="360"/>
      <c r="H123" s="362"/>
      <c r="I123" s="363"/>
      <c r="J123" s="360"/>
      <c r="K123" s="360"/>
      <c r="L123" s="364"/>
      <c r="M123" s="365"/>
      <c r="N123" s="360"/>
      <c r="O123" s="360"/>
      <c r="P123" s="365"/>
      <c r="Q123" s="360"/>
      <c r="R123" s="360"/>
      <c r="S123" s="360"/>
      <c r="T123" s="361"/>
      <c r="U123" s="366"/>
      <c r="V123" s="287"/>
      <c r="W123" s="222"/>
      <c r="X123" s="222"/>
      <c r="Y123" s="360"/>
      <c r="Z123" s="326"/>
      <c r="AA123" s="327"/>
      <c r="AB123" s="328"/>
      <c r="AC123" s="328"/>
      <c r="AD123" s="327"/>
      <c r="AE123" s="327"/>
      <c r="AF123" s="327"/>
      <c r="AG123" s="327"/>
      <c r="AH123" s="327"/>
      <c r="AI123" s="327"/>
      <c r="AJ123" s="327"/>
      <c r="AK123" s="327"/>
      <c r="AL123" s="327"/>
      <c r="AM123" s="327"/>
      <c r="AN123" s="327"/>
      <c r="AO123" s="327"/>
      <c r="AP123" s="327"/>
      <c r="AQ123" s="327"/>
      <c r="AR123" s="327"/>
      <c r="AS123" s="327"/>
    </row>
    <row r="124" ht="14.25" customHeight="1">
      <c r="A124" s="360"/>
      <c r="B124" s="360"/>
      <c r="C124" s="361"/>
      <c r="D124" s="360"/>
      <c r="E124" s="360"/>
      <c r="F124" s="360"/>
      <c r="G124" s="360"/>
      <c r="H124" s="362"/>
      <c r="I124" s="363"/>
      <c r="J124" s="360"/>
      <c r="K124" s="360"/>
      <c r="L124" s="364"/>
      <c r="M124" s="365"/>
      <c r="N124" s="360"/>
      <c r="O124" s="360"/>
      <c r="P124" s="365"/>
      <c r="Q124" s="360"/>
      <c r="R124" s="360"/>
      <c r="S124" s="360"/>
      <c r="T124" s="361"/>
      <c r="U124" s="366"/>
      <c r="V124" s="287"/>
      <c r="W124" s="222"/>
      <c r="X124" s="222"/>
      <c r="Y124" s="360"/>
      <c r="Z124" s="326"/>
      <c r="AA124" s="327"/>
      <c r="AB124" s="328"/>
      <c r="AC124" s="328"/>
      <c r="AD124" s="327"/>
      <c r="AE124" s="327"/>
      <c r="AF124" s="327"/>
      <c r="AG124" s="327"/>
      <c r="AH124" s="327"/>
      <c r="AI124" s="327"/>
      <c r="AJ124" s="327"/>
      <c r="AK124" s="327"/>
      <c r="AL124" s="327"/>
      <c r="AM124" s="327"/>
      <c r="AN124" s="327"/>
      <c r="AO124" s="327"/>
      <c r="AP124" s="327"/>
      <c r="AQ124" s="327"/>
      <c r="AR124" s="327"/>
      <c r="AS124" s="327"/>
    </row>
    <row r="125" ht="14.25" customHeight="1">
      <c r="A125" s="360"/>
      <c r="B125" s="360"/>
      <c r="C125" s="361"/>
      <c r="D125" s="360"/>
      <c r="E125" s="360"/>
      <c r="F125" s="360"/>
      <c r="G125" s="360"/>
      <c r="H125" s="362"/>
      <c r="I125" s="363"/>
      <c r="J125" s="360"/>
      <c r="K125" s="360"/>
      <c r="L125" s="364"/>
      <c r="M125" s="365"/>
      <c r="N125" s="360"/>
      <c r="O125" s="360"/>
      <c r="P125" s="365"/>
      <c r="Q125" s="360"/>
      <c r="R125" s="360"/>
      <c r="S125" s="360"/>
      <c r="T125" s="361"/>
      <c r="U125" s="366"/>
      <c r="V125" s="287"/>
      <c r="W125" s="222"/>
      <c r="X125" s="222"/>
      <c r="Y125" s="360"/>
      <c r="Z125" s="326"/>
      <c r="AA125" s="327"/>
      <c r="AB125" s="328"/>
      <c r="AC125" s="328"/>
      <c r="AD125" s="327"/>
      <c r="AE125" s="327"/>
      <c r="AF125" s="327"/>
      <c r="AG125" s="327"/>
      <c r="AH125" s="327"/>
      <c r="AI125" s="327"/>
      <c r="AJ125" s="327"/>
      <c r="AK125" s="327"/>
      <c r="AL125" s="327"/>
      <c r="AM125" s="327"/>
      <c r="AN125" s="327"/>
      <c r="AO125" s="327"/>
      <c r="AP125" s="327"/>
      <c r="AQ125" s="327"/>
      <c r="AR125" s="327"/>
      <c r="AS125" s="327"/>
    </row>
    <row r="126" ht="14.25" customHeight="1">
      <c r="A126" s="360"/>
      <c r="B126" s="360"/>
      <c r="C126" s="361"/>
      <c r="D126" s="360"/>
      <c r="E126" s="360"/>
      <c r="F126" s="360"/>
      <c r="G126" s="360"/>
      <c r="H126" s="362"/>
      <c r="I126" s="363"/>
      <c r="J126" s="360"/>
      <c r="K126" s="360"/>
      <c r="L126" s="364"/>
      <c r="M126" s="365"/>
      <c r="N126" s="360"/>
      <c r="O126" s="360"/>
      <c r="P126" s="365"/>
      <c r="Q126" s="360"/>
      <c r="R126" s="360"/>
      <c r="S126" s="360"/>
      <c r="T126" s="361"/>
      <c r="U126" s="366"/>
      <c r="V126" s="287"/>
      <c r="W126" s="222"/>
      <c r="X126" s="222"/>
      <c r="Y126" s="360"/>
      <c r="Z126" s="326"/>
      <c r="AA126" s="327"/>
      <c r="AB126" s="328"/>
      <c r="AC126" s="328"/>
      <c r="AD126" s="327"/>
      <c r="AE126" s="327"/>
      <c r="AF126" s="327"/>
      <c r="AG126" s="327"/>
      <c r="AH126" s="327"/>
      <c r="AI126" s="327"/>
      <c r="AJ126" s="327"/>
      <c r="AK126" s="327"/>
      <c r="AL126" s="327"/>
      <c r="AM126" s="327"/>
      <c r="AN126" s="327"/>
      <c r="AO126" s="327"/>
      <c r="AP126" s="327"/>
      <c r="AQ126" s="327"/>
      <c r="AR126" s="327"/>
      <c r="AS126" s="327"/>
    </row>
    <row r="127" ht="14.25" customHeight="1">
      <c r="A127" s="360"/>
      <c r="B127" s="360"/>
      <c r="C127" s="361"/>
      <c r="D127" s="360"/>
      <c r="E127" s="360"/>
      <c r="F127" s="360"/>
      <c r="G127" s="360"/>
      <c r="H127" s="362"/>
      <c r="I127" s="363"/>
      <c r="J127" s="360"/>
      <c r="K127" s="360"/>
      <c r="L127" s="364"/>
      <c r="M127" s="365"/>
      <c r="N127" s="360"/>
      <c r="O127" s="360"/>
      <c r="P127" s="365"/>
      <c r="Q127" s="360"/>
      <c r="R127" s="360"/>
      <c r="S127" s="360"/>
      <c r="T127" s="361"/>
      <c r="U127" s="366"/>
      <c r="V127" s="287"/>
      <c r="W127" s="222"/>
      <c r="X127" s="222"/>
      <c r="Y127" s="360"/>
      <c r="Z127" s="326"/>
      <c r="AA127" s="327"/>
      <c r="AB127" s="328"/>
      <c r="AC127" s="328"/>
      <c r="AD127" s="327"/>
      <c r="AE127" s="327"/>
      <c r="AF127" s="327"/>
      <c r="AG127" s="327"/>
      <c r="AH127" s="327"/>
      <c r="AI127" s="327"/>
      <c r="AJ127" s="327"/>
      <c r="AK127" s="327"/>
      <c r="AL127" s="327"/>
      <c r="AM127" s="327"/>
      <c r="AN127" s="327"/>
      <c r="AO127" s="327"/>
      <c r="AP127" s="327"/>
      <c r="AQ127" s="327"/>
      <c r="AR127" s="327"/>
      <c r="AS127" s="327"/>
    </row>
    <row r="128" ht="14.25" customHeight="1">
      <c r="A128" s="360"/>
      <c r="B128" s="360"/>
      <c r="C128" s="361"/>
      <c r="D128" s="360"/>
      <c r="E128" s="360"/>
      <c r="F128" s="360"/>
      <c r="G128" s="360"/>
      <c r="H128" s="362"/>
      <c r="I128" s="363"/>
      <c r="J128" s="360"/>
      <c r="K128" s="360"/>
      <c r="L128" s="364"/>
      <c r="M128" s="365"/>
      <c r="N128" s="360"/>
      <c r="O128" s="360"/>
      <c r="P128" s="365"/>
      <c r="Q128" s="360"/>
      <c r="R128" s="360"/>
      <c r="S128" s="360"/>
      <c r="T128" s="361"/>
      <c r="U128" s="366"/>
      <c r="V128" s="287"/>
      <c r="W128" s="222"/>
      <c r="X128" s="222"/>
      <c r="Y128" s="360"/>
      <c r="Z128" s="326"/>
      <c r="AA128" s="327"/>
      <c r="AB128" s="328"/>
      <c r="AC128" s="328"/>
      <c r="AD128" s="327"/>
      <c r="AE128" s="327"/>
      <c r="AF128" s="327"/>
      <c r="AG128" s="327"/>
      <c r="AH128" s="327"/>
      <c r="AI128" s="327"/>
      <c r="AJ128" s="327"/>
      <c r="AK128" s="327"/>
      <c r="AL128" s="327"/>
      <c r="AM128" s="327"/>
      <c r="AN128" s="327"/>
      <c r="AO128" s="327"/>
      <c r="AP128" s="327"/>
      <c r="AQ128" s="327"/>
      <c r="AR128" s="327"/>
      <c r="AS128" s="327"/>
    </row>
  </sheetData>
  <customSheetViews>
    <customSheetView guid="{8EBB9AF4-EC36-476A-ADCB-4FB7851C8305}" filter="1" showAutoFilter="1">
      <autoFilter ref="$M$1:$M$128">
        <filterColumn colId="0">
          <filters blank="1">
            <filter val="16-Sep-2022"/>
            <filter val="03/02/2024"/>
            <filter val="04-Oct-2022"/>
            <filter val="07-Nov-2022"/>
            <filter val="23-Nov-2022"/>
            <filter val="08-Oct-22"/>
            <filter val="16-Nov-2022"/>
            <filter val="07-Oct-22"/>
            <filter val="20-Jan-23"/>
            <filter val="28-Oct-22"/>
            <filter val="16-Jan-23"/>
            <filter val="28-Oct-2022"/>
            <filter val="19-Nov-2022"/>
            <filter val="27-Mar-23"/>
            <filter val="13-May-2023"/>
            <filter val="13-Jun-23"/>
            <filter val="20-Sep-2022"/>
            <filter val="26-Dec-2022"/>
            <filter val="09-Mar-2023"/>
            <filter val="07-Apr-23"/>
            <filter val="09-Jul-23"/>
            <filter val="25-Jul-23"/>
            <filter val="27-Jul-23"/>
            <filter val="19-Dec-22"/>
            <filter val="17-Jun-23"/>
            <filter val="14-Jul-2023"/>
            <filter val="29-Nov-2022"/>
            <filter val="09-Sep-2022"/>
            <filter val="26-May-23"/>
            <filter val="23/12/2022"/>
            <filter val="11-Aug-23"/>
            <filter val="15-Sep-2023"/>
            <filter val="10-Mar-2023"/>
            <filter val="02-Jun-2023"/>
            <filter val="29-Apr-2023"/>
            <filter val="03-Aug-2023"/>
            <filter val="04-Dec-2022"/>
            <filter val="23-Jan-2023"/>
            <filter val="11/08/2023"/>
            <filter val="07-Jan-2023"/>
            <filter val="08-Sep-2023"/>
            <filter val="11-Jan-2023"/>
            <filter val="13-Jan-2022"/>
            <filter val="21-Jul-2023"/>
            <filter val="24-Jun-2023"/>
            <filter val="04-Apr-23"/>
            <filter val="05-Dec-22"/>
            <filter val="24-Jul-23"/>
            <filter val="03-Jun-23"/>
            <filter val="29-Mar-2023"/>
            <filter val="23-Oct-2022"/>
            <filter val="27-Apr-2023"/>
            <filter val="17-Oct-2022"/>
            <filter val="11-Sep-22"/>
            <filter val="14-Jun-23"/>
            <filter val="06-Jun-2023"/>
            <filter val="06/11/2023"/>
            <filter val="24-Dec-2022"/>
            <filter val="17-Jul-2023"/>
            <filter val="28-Apr-2023"/>
            <filter val="14-Nov-23"/>
            <filter val="25-May-23"/>
            <filter val="07/07/2023"/>
            <filter val="30-Aug-2023"/>
          </filters>
        </filterColumn>
      </autoFilter>
    </customSheetView>
  </customSheetViews>
  <mergeCells count="9">
    <mergeCell ref="A109:K109"/>
    <mergeCell ref="A118:K118"/>
    <mergeCell ref="A2:C2"/>
    <mergeCell ref="E2:G2"/>
    <mergeCell ref="A3:K3"/>
    <mergeCell ref="A24:K24"/>
    <mergeCell ref="A45:K45"/>
    <mergeCell ref="A66:K66"/>
    <mergeCell ref="A87:K87"/>
  </mergeCells>
  <conditionalFormatting sqref="H95">
    <cfRule type="expression" dxfId="0" priority="1">
      <formula>countif(H:H,H95)&gt;1</formula>
    </cfRule>
  </conditionalFormatting>
  <conditionalFormatting sqref="E15:F15 E25:F25 E35:F35 E46:F46 E57:F57 E67:F67 E79:F80 E95:F95 E98:F98 E100:F101 E111:F116">
    <cfRule type="containsText" dxfId="1" priority="2" operator="containsText" text="yes">
      <formula>NOT(ISERROR(SEARCH(("yes"),(E15))))</formula>
    </cfRule>
  </conditionalFormatting>
  <conditionalFormatting sqref="E46:F46 E67:F67 E110:F110">
    <cfRule type="containsText" dxfId="1" priority="3" operator="containsText" text="Yes">
      <formula>NOT(ISERROR(SEARCH(("Yes"),(E46))))</formula>
    </cfRule>
  </conditionalFormatting>
  <conditionalFormatting sqref="E4:F14 E16:F23 E25:F34 E36:F44 E46:F56 E58:F65 E67:F86 E88:F97 E99:F107 E110:F110">
    <cfRule type="containsText" dxfId="1" priority="4" operator="containsText" text="Yes">
      <formula>NOT(ISERROR(SEARCH(("Yes"),(E4))))</formula>
    </cfRule>
  </conditionalFormatting>
  <conditionalFormatting sqref="C1:D1 C4:D23 C25:D44 C46:D65 C67:D86 C88:D108 C110:D117 C119:D128">
    <cfRule type="containsText" dxfId="2" priority="5" operator="containsText" text="offered">
      <formula>NOT(ISERROR(SEARCH(("offered"),(C1))))</formula>
    </cfRule>
  </conditionalFormatting>
  <conditionalFormatting sqref="C1:D1 C4:D23 C25:D44 C46:D65 C67:D86 C88:D108 C110:D117 C119:D128">
    <cfRule type="containsText" dxfId="3" priority="6" operator="containsText" text="Admitted">
      <formula>NOT(ISERROR(SEARCH(("Admitted"),(C1))))</formula>
    </cfRule>
  </conditionalFormatting>
  <conditionalFormatting sqref="R1:R128">
    <cfRule type="containsText" dxfId="4" priority="7" operator="containsText" text="Ftots">
      <formula>NOT(ISERROR(SEARCH(("Ftots"),(R1))))</formula>
    </cfRule>
  </conditionalFormatting>
  <conditionalFormatting sqref="I4:I23 I25:I44 I46:I65 I67:I86 I88:I108 I110:I117 I119:I128">
    <cfRule type="notContainsBlanks" dxfId="4" priority="8">
      <formula>LEN(TRIM(I4))&gt;0</formula>
    </cfRule>
  </conditionalFormatting>
  <conditionalFormatting sqref="D4:D14 D16:D23 D81">
    <cfRule type="notContainsBlanks" dxfId="5" priority="9">
      <formula>LEN(TRIM(D4))&gt;0</formula>
    </cfRule>
  </conditionalFormatting>
  <conditionalFormatting sqref="D25:D34 D36:D44 D78 D110">
    <cfRule type="notContainsBlanks" dxfId="5" priority="10">
      <formula>LEN(TRIM(D25))&gt;0</formula>
    </cfRule>
  </conditionalFormatting>
  <conditionalFormatting sqref="D33 D46:D56 D58:D65">
    <cfRule type="notContainsBlanks" dxfId="5" priority="11">
      <formula>LEN(TRIM(D33))&gt;0</formula>
    </cfRule>
  </conditionalFormatting>
  <conditionalFormatting sqref="D67:D77 D79:D80 D82:D86">
    <cfRule type="notContainsBlanks" dxfId="5" priority="12">
      <formula>LEN(TRIM(D67))&gt;0</formula>
    </cfRule>
  </conditionalFormatting>
  <conditionalFormatting sqref="D88:D97 V95 D99:D107">
    <cfRule type="notContainsBlanks" dxfId="5" priority="13">
      <formula>LEN(TRIM(D88))&gt;0</formula>
    </cfRule>
  </conditionalFormatting>
  <conditionalFormatting sqref="V4:V128 U32">
    <cfRule type="notContainsBlanks" dxfId="5" priority="14">
      <formula>LEN(TRIM(V4))&gt;0</formula>
    </cfRule>
  </conditionalFormatting>
  <dataValidations>
    <dataValidation type="list" allowBlank="1" sqref="Q2:Q107 Q110:Q116">
      <formula1>'Drop down list'!$C$2:$C$102</formula1>
    </dataValidation>
    <dataValidation type="list" allowBlank="1" sqref="T2:U3 T4:T17 T19:T23 T24:U24 T25:T44 T45:U45 T46:T65 T66:U66 T67:T86 T87:U87 T88:T128">
      <formula1>"Yes,No"</formula1>
    </dataValidation>
    <dataValidation type="list" allowBlank="1" showErrorMessage="1" sqref="Y4:Y17 Y19:Y23 Y25:Y44 Y46:Y65 Y67:Y86 Y88:Y94 Y96:Y107 Y110:Y116">
      <formula1>"A,B"</formula1>
    </dataValidation>
    <dataValidation type="list" allowBlank="1" showErrorMessage="1" sqref="N2:N107 N110:N116">
      <formula1>"M,F"</formula1>
    </dataValidation>
    <dataValidation type="list" allowBlank="1" showErrorMessage="1" sqref="E4:F23 E25:F44 E46:F65 E67:F86 E88:F107 E110:F116">
      <formula1>"Yes"</formula1>
    </dataValidation>
    <dataValidation type="list" allowBlank="1" showErrorMessage="1" sqref="O2:O107 O110:O116">
      <formula1>"Dalat,Hanoi,Hue,Saigon"</formula1>
    </dataValidation>
    <dataValidation type="list" allowBlank="1" showErrorMessage="1" sqref="G4:G23 G25:G44 G46:G65 G67:G86 G88:G107 G110:G116">
      <formula1>"0.5,1"</formula1>
    </dataValidation>
    <dataValidation type="list" allowBlank="1" sqref="C111:C116">
      <formula1>'Drop down list'!$N$2:$N$3</formula1>
    </dataValidation>
    <dataValidation type="list" allowBlank="1" sqref="R2:R107 R110:R116 R119:R128">
      <formula1>"F1B,F1I,F1S,F1V,F1N,New,Ftots"</formula1>
    </dataValidation>
    <dataValidation type="list" allowBlank="1" showErrorMessage="1" sqref="D4:D23 D25:D44 D46:D65 D67:D86 D88:D108 D110:D117 D119:D128">
      <formula1>"Yes,No"</formula1>
    </dataValidation>
    <dataValidation type="list" allowBlank="1" sqref="S2:S107 S110:S116">
      <formula1>'Drop down list'!$K$2:$K$28</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4.43" defaultRowHeight="15.0"/>
  <cols>
    <col customWidth="1" min="1" max="1" width="5.29"/>
    <col customWidth="1" min="2" max="2" width="7.14"/>
    <col customWidth="1" min="3" max="3" width="6.14"/>
    <col customWidth="1" min="4" max="4" width="10.43"/>
    <col customWidth="1" min="5" max="5" width="10.57"/>
    <col customWidth="1" min="6" max="6" width="9.71"/>
    <col customWidth="1" min="7" max="7" width="6.29"/>
    <col customWidth="1" min="8" max="8" width="13.71"/>
    <col customWidth="1" min="9" max="9" width="11.57"/>
    <col customWidth="1" min="10" max="10" width="18.86"/>
    <col customWidth="1" min="11" max="11" width="24.86"/>
    <col customWidth="1" min="12" max="12" width="6.0"/>
    <col customWidth="1" min="13" max="13" width="11.43"/>
    <col customWidth="1" min="14" max="14" width="7.43"/>
    <col customWidth="1" min="15" max="15" width="9.29"/>
    <col customWidth="1" min="16" max="16" width="14.29"/>
    <col customWidth="1" min="17" max="17" width="19.86"/>
    <col customWidth="1" min="18" max="18" width="8.57"/>
    <col customWidth="1" min="19" max="19" width="18.43"/>
    <col customWidth="1" min="20" max="20" width="10.71"/>
    <col customWidth="1" min="21" max="21" width="38.14"/>
    <col customWidth="1" min="22" max="22" width="16.0"/>
    <col customWidth="1" min="23" max="24" width="40.57"/>
    <col customWidth="1" min="25" max="25" width="16.29"/>
    <col customWidth="1" min="26" max="26" width="15.0"/>
    <col customWidth="1" min="27" max="27" width="18.71"/>
    <col customWidth="1" min="28" max="28" width="8.86"/>
    <col customWidth="1" min="29" max="29" width="13.29"/>
    <col customWidth="1" min="30" max="31" width="7.0"/>
    <col customWidth="1" min="32" max="46" width="8.86"/>
  </cols>
  <sheetData>
    <row r="1" ht="14.25" customHeight="1">
      <c r="A1" s="165" t="s">
        <v>3</v>
      </c>
      <c r="B1" s="166" t="s">
        <v>305</v>
      </c>
      <c r="C1" s="168" t="s">
        <v>141</v>
      </c>
      <c r="D1" s="166" t="s">
        <v>306</v>
      </c>
      <c r="E1" s="166" t="s">
        <v>307</v>
      </c>
      <c r="F1" s="168" t="s">
        <v>594</v>
      </c>
      <c r="G1" s="168" t="s">
        <v>309</v>
      </c>
      <c r="H1" s="169" t="s">
        <v>310</v>
      </c>
      <c r="I1" s="170" t="s">
        <v>311</v>
      </c>
      <c r="J1" s="168" t="s">
        <v>312</v>
      </c>
      <c r="K1" s="168" t="s">
        <v>313</v>
      </c>
      <c r="L1" s="171" t="s">
        <v>314</v>
      </c>
      <c r="M1" s="172" t="s">
        <v>315</v>
      </c>
      <c r="N1" s="168" t="s">
        <v>316</v>
      </c>
      <c r="O1" s="168" t="s">
        <v>317</v>
      </c>
      <c r="P1" s="172" t="s">
        <v>595</v>
      </c>
      <c r="Q1" s="168" t="s">
        <v>319</v>
      </c>
      <c r="R1" s="166" t="s">
        <v>320</v>
      </c>
      <c r="S1" s="168" t="s">
        <v>321</v>
      </c>
      <c r="T1" s="173" t="s">
        <v>322</v>
      </c>
      <c r="U1" s="167" t="s">
        <v>323</v>
      </c>
      <c r="V1" s="167" t="s">
        <v>596</v>
      </c>
      <c r="W1" s="173" t="s">
        <v>325</v>
      </c>
      <c r="X1" s="173" t="s">
        <v>326</v>
      </c>
      <c r="Y1" s="173" t="s">
        <v>597</v>
      </c>
      <c r="Z1" s="168" t="s">
        <v>327</v>
      </c>
      <c r="AA1" s="166" t="s">
        <v>322</v>
      </c>
      <c r="AB1" s="177"/>
      <c r="AC1" s="176" t="s">
        <v>328</v>
      </c>
      <c r="AD1" s="176" t="s">
        <v>329</v>
      </c>
      <c r="AE1" s="176" t="s">
        <v>330</v>
      </c>
      <c r="AF1" s="177"/>
      <c r="AG1" s="177"/>
      <c r="AH1" s="177"/>
      <c r="AI1" s="177"/>
      <c r="AJ1" s="177"/>
      <c r="AK1" s="177"/>
      <c r="AL1" s="177"/>
      <c r="AM1" s="177"/>
      <c r="AN1" s="177"/>
      <c r="AO1" s="177"/>
      <c r="AP1" s="177"/>
      <c r="AQ1" s="177"/>
      <c r="AR1" s="177"/>
      <c r="AS1" s="177"/>
      <c r="AT1" s="367"/>
    </row>
    <row r="2" ht="18.75" customHeight="1">
      <c r="A2" s="188" t="s">
        <v>598</v>
      </c>
      <c r="B2" s="30"/>
      <c r="C2" s="30"/>
      <c r="D2" s="30"/>
      <c r="E2" s="30"/>
      <c r="F2" s="30"/>
      <c r="G2" s="30"/>
      <c r="H2" s="30"/>
      <c r="I2" s="30"/>
      <c r="J2" s="30"/>
      <c r="K2" s="31"/>
      <c r="L2" s="368"/>
      <c r="M2" s="369"/>
      <c r="N2" s="370"/>
      <c r="O2" s="370"/>
      <c r="P2" s="369"/>
      <c r="Q2" s="370"/>
      <c r="R2" s="370"/>
      <c r="S2" s="370"/>
      <c r="T2" s="370"/>
      <c r="U2" s="371"/>
      <c r="V2" s="372"/>
      <c r="W2" s="373"/>
      <c r="X2" s="373"/>
      <c r="Y2" s="373"/>
      <c r="Z2" s="370"/>
      <c r="AA2" s="370"/>
      <c r="AB2" s="374"/>
      <c r="AC2" s="374"/>
      <c r="AD2" s="374"/>
      <c r="AE2" s="374"/>
      <c r="AF2" s="374"/>
      <c r="AG2" s="374"/>
      <c r="AH2" s="374"/>
      <c r="AI2" s="374"/>
      <c r="AJ2" s="374"/>
      <c r="AK2" s="374"/>
      <c r="AL2" s="374"/>
      <c r="AM2" s="374"/>
      <c r="AN2" s="374"/>
      <c r="AO2" s="374"/>
      <c r="AP2" s="374"/>
      <c r="AQ2" s="374"/>
      <c r="AR2" s="374"/>
      <c r="AS2" s="374"/>
      <c r="AT2" s="375"/>
    </row>
    <row r="3" ht="22.5" customHeight="1">
      <c r="A3" s="196">
        <v>1.0</v>
      </c>
      <c r="B3" s="196">
        <v>1.0</v>
      </c>
      <c r="C3" s="196" t="s">
        <v>175</v>
      </c>
      <c r="D3" s="196"/>
      <c r="E3" s="196"/>
      <c r="F3" s="196"/>
      <c r="G3" s="196">
        <v>1.0</v>
      </c>
      <c r="H3" s="198" t="s">
        <v>599</v>
      </c>
      <c r="I3" s="199">
        <v>8874.0</v>
      </c>
      <c r="J3" s="196" t="s">
        <v>600</v>
      </c>
      <c r="K3" s="196" t="s">
        <v>601</v>
      </c>
      <c r="L3" s="200">
        <f t="shared" ref="L3:L15" si="1">yearfrac(M3,today(),1)</f>
        <v>3.594520548</v>
      </c>
      <c r="M3" s="201">
        <v>44628.0</v>
      </c>
      <c r="N3" s="196" t="s">
        <v>351</v>
      </c>
      <c r="O3" s="196" t="s">
        <v>153</v>
      </c>
      <c r="P3" s="201">
        <v>45414.0</v>
      </c>
      <c r="Q3" s="196" t="s">
        <v>96</v>
      </c>
      <c r="R3" s="196" t="s">
        <v>163</v>
      </c>
      <c r="S3" s="196" t="s">
        <v>23</v>
      </c>
      <c r="T3" s="197"/>
      <c r="U3" s="197"/>
      <c r="V3" s="222"/>
      <c r="W3" s="376" t="s">
        <v>602</v>
      </c>
      <c r="X3" s="376" t="s">
        <v>603</v>
      </c>
      <c r="Y3" s="287"/>
      <c r="Z3" s="196"/>
      <c r="AA3" s="377"/>
      <c r="AB3" s="207"/>
      <c r="AC3" s="207"/>
      <c r="AD3" s="207"/>
      <c r="AE3" s="207"/>
      <c r="AF3" s="207"/>
      <c r="AG3" s="207"/>
      <c r="AH3" s="207"/>
      <c r="AI3" s="207"/>
      <c r="AJ3" s="207"/>
      <c r="AK3" s="207"/>
      <c r="AL3" s="207"/>
      <c r="AM3" s="207"/>
      <c r="AN3" s="207"/>
      <c r="AO3" s="207"/>
      <c r="AP3" s="207"/>
      <c r="AQ3" s="207"/>
      <c r="AR3" s="207"/>
      <c r="AS3" s="207"/>
      <c r="AT3" s="207"/>
    </row>
    <row r="4" ht="22.5" customHeight="1">
      <c r="A4" s="196">
        <v>2.0</v>
      </c>
      <c r="B4" s="196">
        <v>1.0</v>
      </c>
      <c r="C4" s="196" t="s">
        <v>175</v>
      </c>
      <c r="D4" s="196"/>
      <c r="E4" s="196"/>
      <c r="F4" s="196"/>
      <c r="G4" s="196">
        <v>1.0</v>
      </c>
      <c r="H4" s="378" t="s">
        <v>604</v>
      </c>
      <c r="I4" s="199">
        <v>9202.0</v>
      </c>
      <c r="J4" s="379" t="s">
        <v>605</v>
      </c>
      <c r="K4" s="379" t="s">
        <v>606</v>
      </c>
      <c r="L4" s="200">
        <f t="shared" si="1"/>
        <v>3.690410959</v>
      </c>
      <c r="M4" s="380">
        <v>44593.0</v>
      </c>
      <c r="N4" s="379" t="s">
        <v>339</v>
      </c>
      <c r="O4" s="379" t="s">
        <v>151</v>
      </c>
      <c r="P4" s="201">
        <v>45665.0</v>
      </c>
      <c r="Q4" s="379" t="s">
        <v>60</v>
      </c>
      <c r="R4" s="196" t="s">
        <v>163</v>
      </c>
      <c r="S4" s="196" t="s">
        <v>23</v>
      </c>
      <c r="T4" s="197"/>
      <c r="U4" s="197" t="s">
        <v>607</v>
      </c>
      <c r="V4" s="197" t="s">
        <v>608</v>
      </c>
      <c r="W4" s="197" t="s">
        <v>609</v>
      </c>
      <c r="X4" s="197"/>
      <c r="Y4" s="287"/>
      <c r="Z4" s="298"/>
      <c r="AA4" s="377"/>
      <c r="AB4" s="207"/>
      <c r="AC4" s="207"/>
      <c r="AD4" s="207"/>
      <c r="AE4" s="207"/>
      <c r="AF4" s="207"/>
      <c r="AG4" s="207"/>
      <c r="AH4" s="207"/>
      <c r="AI4" s="207"/>
      <c r="AJ4" s="207"/>
      <c r="AK4" s="207"/>
      <c r="AL4" s="207"/>
      <c r="AM4" s="207"/>
      <c r="AN4" s="207"/>
      <c r="AO4" s="207"/>
      <c r="AP4" s="207"/>
      <c r="AQ4" s="207"/>
      <c r="AR4" s="207"/>
      <c r="AS4" s="207"/>
      <c r="AT4" s="207"/>
    </row>
    <row r="5" ht="22.5" customHeight="1">
      <c r="A5" s="196">
        <v>3.0</v>
      </c>
      <c r="B5" s="196">
        <v>1.0</v>
      </c>
      <c r="C5" s="196" t="s">
        <v>175</v>
      </c>
      <c r="D5" s="196"/>
      <c r="E5" s="196"/>
      <c r="F5" s="196"/>
      <c r="G5" s="196">
        <v>1.0</v>
      </c>
      <c r="H5" s="198" t="s">
        <v>610</v>
      </c>
      <c r="I5" s="199">
        <v>8845.0</v>
      </c>
      <c r="J5" s="196" t="s">
        <v>370</v>
      </c>
      <c r="K5" s="196" t="s">
        <v>611</v>
      </c>
      <c r="L5" s="200">
        <f t="shared" si="1"/>
        <v>3.367123288</v>
      </c>
      <c r="M5" s="201">
        <v>44711.0</v>
      </c>
      <c r="N5" s="196" t="s">
        <v>351</v>
      </c>
      <c r="O5" s="196" t="s">
        <v>152</v>
      </c>
      <c r="P5" s="201">
        <v>45519.0</v>
      </c>
      <c r="Q5" s="196" t="s">
        <v>133</v>
      </c>
      <c r="R5" s="196" t="s">
        <v>165</v>
      </c>
      <c r="S5" s="196" t="s">
        <v>23</v>
      </c>
      <c r="T5" s="287"/>
      <c r="U5" s="197" t="s">
        <v>612</v>
      </c>
      <c r="V5" s="222"/>
      <c r="W5" s="197" t="s">
        <v>613</v>
      </c>
      <c r="X5" s="197"/>
      <c r="Y5" s="287"/>
      <c r="Z5" s="196"/>
      <c r="AA5" s="377"/>
      <c r="AB5" s="207"/>
      <c r="AC5" s="207"/>
      <c r="AD5" s="207"/>
      <c r="AE5" s="207"/>
      <c r="AF5" s="207"/>
      <c r="AG5" s="207"/>
      <c r="AH5" s="207"/>
      <c r="AI5" s="207"/>
      <c r="AJ5" s="207"/>
      <c r="AK5" s="207"/>
      <c r="AL5" s="207"/>
      <c r="AM5" s="207"/>
      <c r="AN5" s="207"/>
      <c r="AO5" s="207"/>
      <c r="AP5" s="207"/>
      <c r="AQ5" s="207"/>
      <c r="AR5" s="207"/>
      <c r="AS5" s="207"/>
      <c r="AT5" s="207"/>
    </row>
    <row r="6" ht="22.5" customHeight="1">
      <c r="A6" s="196">
        <v>4.0</v>
      </c>
      <c r="B6" s="196">
        <v>1.0</v>
      </c>
      <c r="C6" s="196" t="s">
        <v>175</v>
      </c>
      <c r="D6" s="196"/>
      <c r="E6" s="196"/>
      <c r="F6" s="196"/>
      <c r="G6" s="196">
        <v>1.0</v>
      </c>
      <c r="H6" s="198" t="s">
        <v>614</v>
      </c>
      <c r="I6" s="199">
        <v>9218.0</v>
      </c>
      <c r="J6" s="196" t="s">
        <v>615</v>
      </c>
      <c r="K6" s="196" t="s">
        <v>616</v>
      </c>
      <c r="L6" s="200">
        <f t="shared" si="1"/>
        <v>3.895890411</v>
      </c>
      <c r="M6" s="201">
        <v>44518.0</v>
      </c>
      <c r="N6" s="196" t="s">
        <v>351</v>
      </c>
      <c r="O6" s="196" t="s">
        <v>153</v>
      </c>
      <c r="P6" s="201">
        <v>45665.0</v>
      </c>
      <c r="Q6" s="196" t="s">
        <v>9</v>
      </c>
      <c r="R6" s="196" t="s">
        <v>165</v>
      </c>
      <c r="S6" s="196" t="s">
        <v>23</v>
      </c>
      <c r="T6" s="197"/>
      <c r="U6" s="197"/>
      <c r="V6" s="197"/>
      <c r="W6" s="197" t="s">
        <v>617</v>
      </c>
      <c r="X6" s="197"/>
      <c r="Y6" s="287"/>
      <c r="Z6" s="298"/>
      <c r="AA6" s="377"/>
      <c r="AB6" s="207"/>
      <c r="AC6" s="207"/>
      <c r="AD6" s="207"/>
      <c r="AE6" s="207"/>
      <c r="AF6" s="207"/>
      <c r="AG6" s="207"/>
      <c r="AH6" s="207"/>
      <c r="AI6" s="207"/>
      <c r="AJ6" s="207"/>
      <c r="AK6" s="207"/>
      <c r="AL6" s="207"/>
      <c r="AM6" s="207"/>
      <c r="AN6" s="207"/>
      <c r="AO6" s="207"/>
      <c r="AP6" s="207"/>
      <c r="AQ6" s="207"/>
      <c r="AR6" s="207"/>
      <c r="AS6" s="207"/>
      <c r="AT6" s="207"/>
    </row>
    <row r="7" ht="22.5" customHeight="1">
      <c r="A7" s="196">
        <v>5.0</v>
      </c>
      <c r="B7" s="196">
        <v>1.0</v>
      </c>
      <c r="C7" s="196" t="s">
        <v>175</v>
      </c>
      <c r="D7" s="196"/>
      <c r="E7" s="196"/>
      <c r="F7" s="196"/>
      <c r="G7" s="196">
        <v>1.0</v>
      </c>
      <c r="H7" s="198" t="s">
        <v>618</v>
      </c>
      <c r="I7" s="199">
        <v>8958.0</v>
      </c>
      <c r="J7" s="196" t="s">
        <v>396</v>
      </c>
      <c r="K7" s="196" t="s">
        <v>619</v>
      </c>
      <c r="L7" s="200">
        <f t="shared" si="1"/>
        <v>3.378082192</v>
      </c>
      <c r="M7" s="201">
        <v>44707.0</v>
      </c>
      <c r="N7" s="196" t="s">
        <v>339</v>
      </c>
      <c r="O7" s="196" t="s">
        <v>154</v>
      </c>
      <c r="P7" s="201">
        <v>45519.0</v>
      </c>
      <c r="Q7" s="196" t="s">
        <v>133</v>
      </c>
      <c r="R7" s="196" t="s">
        <v>169</v>
      </c>
      <c r="S7" s="196" t="s">
        <v>23</v>
      </c>
      <c r="T7" s="197"/>
      <c r="U7" s="197" t="s">
        <v>620</v>
      </c>
      <c r="V7" s="197"/>
      <c r="W7" s="197" t="s">
        <v>621</v>
      </c>
      <c r="X7" s="197"/>
      <c r="Y7" s="196"/>
      <c r="Z7" s="196"/>
      <c r="AA7" s="381"/>
      <c r="AB7" s="207"/>
      <c r="AC7" s="207"/>
      <c r="AD7" s="207"/>
      <c r="AE7" s="207"/>
      <c r="AF7" s="207"/>
      <c r="AG7" s="207"/>
      <c r="AH7" s="207"/>
      <c r="AI7" s="207"/>
      <c r="AJ7" s="207"/>
      <c r="AK7" s="207"/>
      <c r="AL7" s="207"/>
      <c r="AM7" s="207"/>
      <c r="AN7" s="207"/>
      <c r="AO7" s="207"/>
      <c r="AP7" s="207"/>
      <c r="AQ7" s="207"/>
      <c r="AR7" s="207"/>
      <c r="AS7" s="207"/>
      <c r="AT7" s="207"/>
    </row>
    <row r="8" ht="22.5" customHeight="1">
      <c r="A8" s="196">
        <v>6.0</v>
      </c>
      <c r="B8" s="196">
        <v>1.0</v>
      </c>
      <c r="C8" s="196" t="s">
        <v>175</v>
      </c>
      <c r="D8" s="196"/>
      <c r="E8" s="196"/>
      <c r="F8" s="196"/>
      <c r="G8" s="196">
        <v>1.0</v>
      </c>
      <c r="H8" s="198" t="s">
        <v>622</v>
      </c>
      <c r="I8" s="199">
        <v>8847.0</v>
      </c>
      <c r="J8" s="196" t="s">
        <v>431</v>
      </c>
      <c r="K8" s="196" t="s">
        <v>623</v>
      </c>
      <c r="L8" s="200">
        <f t="shared" si="1"/>
        <v>3.767123288</v>
      </c>
      <c r="M8" s="201">
        <v>44565.0</v>
      </c>
      <c r="N8" s="196" t="s">
        <v>339</v>
      </c>
      <c r="O8" s="196" t="s">
        <v>153</v>
      </c>
      <c r="P8" s="201">
        <v>45519.0</v>
      </c>
      <c r="Q8" s="196" t="s">
        <v>133</v>
      </c>
      <c r="R8" s="196" t="s">
        <v>169</v>
      </c>
      <c r="S8" s="196" t="s">
        <v>23</v>
      </c>
      <c r="T8" s="197"/>
      <c r="U8" s="197" t="s">
        <v>624</v>
      </c>
      <c r="V8" s="222"/>
      <c r="W8" s="197" t="s">
        <v>625</v>
      </c>
      <c r="X8" s="197"/>
      <c r="Y8" s="287"/>
      <c r="Z8" s="196"/>
      <c r="AA8" s="377"/>
      <c r="AB8" s="207"/>
      <c r="AC8" s="207"/>
      <c r="AD8" s="207"/>
      <c r="AE8" s="207"/>
      <c r="AF8" s="207"/>
      <c r="AG8" s="207"/>
      <c r="AH8" s="207"/>
      <c r="AI8" s="207"/>
      <c r="AJ8" s="207"/>
      <c r="AK8" s="207"/>
      <c r="AL8" s="207"/>
      <c r="AM8" s="207"/>
      <c r="AN8" s="207"/>
      <c r="AO8" s="207"/>
      <c r="AP8" s="207"/>
      <c r="AQ8" s="207"/>
      <c r="AR8" s="207"/>
      <c r="AS8" s="207"/>
      <c r="AT8" s="207"/>
    </row>
    <row r="9" ht="22.5" customHeight="1">
      <c r="A9" s="196">
        <v>7.0</v>
      </c>
      <c r="B9" s="196">
        <v>1.0</v>
      </c>
      <c r="C9" s="196" t="s">
        <v>175</v>
      </c>
      <c r="D9" s="196"/>
      <c r="E9" s="196"/>
      <c r="F9" s="196"/>
      <c r="G9" s="196">
        <v>1.0</v>
      </c>
      <c r="H9" s="198" t="s">
        <v>626</v>
      </c>
      <c r="I9" s="382">
        <v>8846.0</v>
      </c>
      <c r="J9" s="196" t="s">
        <v>627</v>
      </c>
      <c r="K9" s="196" t="s">
        <v>628</v>
      </c>
      <c r="L9" s="200">
        <f t="shared" si="1"/>
        <v>3.78630137</v>
      </c>
      <c r="M9" s="201">
        <v>44558.0</v>
      </c>
      <c r="N9" s="196" t="s">
        <v>339</v>
      </c>
      <c r="O9" s="196" t="s">
        <v>154</v>
      </c>
      <c r="P9" s="201">
        <v>45519.0</v>
      </c>
      <c r="Q9" s="196" t="s">
        <v>133</v>
      </c>
      <c r="R9" s="196" t="s">
        <v>171</v>
      </c>
      <c r="S9" s="196" t="s">
        <v>23</v>
      </c>
      <c r="T9" s="197"/>
      <c r="U9" s="197" t="s">
        <v>629</v>
      </c>
      <c r="V9" s="222"/>
      <c r="W9" s="197" t="s">
        <v>630</v>
      </c>
      <c r="X9" s="197"/>
      <c r="Y9" s="287"/>
      <c r="Z9" s="298"/>
      <c r="AA9" s="377"/>
      <c r="AB9" s="207"/>
      <c r="AC9" s="207"/>
      <c r="AD9" s="207"/>
      <c r="AE9" s="207"/>
      <c r="AF9" s="207"/>
      <c r="AG9" s="207"/>
      <c r="AH9" s="207"/>
      <c r="AI9" s="207"/>
      <c r="AJ9" s="207"/>
      <c r="AK9" s="207"/>
      <c r="AL9" s="207"/>
      <c r="AM9" s="207"/>
      <c r="AN9" s="207"/>
      <c r="AO9" s="207"/>
      <c r="AP9" s="207"/>
      <c r="AQ9" s="207"/>
      <c r="AR9" s="207"/>
      <c r="AS9" s="207"/>
      <c r="AT9" s="207"/>
    </row>
    <row r="10" ht="22.5" customHeight="1">
      <c r="A10" s="196">
        <v>8.0</v>
      </c>
      <c r="B10" s="196">
        <v>1.0</v>
      </c>
      <c r="C10" s="196" t="s">
        <v>175</v>
      </c>
      <c r="D10" s="196"/>
      <c r="E10" s="196" t="s">
        <v>335</v>
      </c>
      <c r="F10" s="196" t="s">
        <v>335</v>
      </c>
      <c r="G10" s="196">
        <v>1.0</v>
      </c>
      <c r="H10" s="198" t="s">
        <v>631</v>
      </c>
      <c r="I10" s="199">
        <v>9121.0</v>
      </c>
      <c r="J10" s="196" t="s">
        <v>632</v>
      </c>
      <c r="K10" s="196" t="s">
        <v>633</v>
      </c>
      <c r="L10" s="200">
        <f t="shared" si="1"/>
        <v>4.328767123</v>
      </c>
      <c r="M10" s="201">
        <v>44360.0</v>
      </c>
      <c r="N10" s="196" t="s">
        <v>339</v>
      </c>
      <c r="O10" s="196" t="s">
        <v>151</v>
      </c>
      <c r="P10" s="201">
        <v>45519.0</v>
      </c>
      <c r="Q10" s="196" t="s">
        <v>37</v>
      </c>
      <c r="R10" s="196" t="s">
        <v>171</v>
      </c>
      <c r="S10" s="196" t="s">
        <v>23</v>
      </c>
      <c r="T10" s="197"/>
      <c r="U10" s="197" t="s">
        <v>634</v>
      </c>
      <c r="V10" s="222"/>
      <c r="W10" s="197" t="s">
        <v>635</v>
      </c>
      <c r="X10" s="222"/>
      <c r="Y10" s="287"/>
      <c r="Z10" s="298"/>
      <c r="AA10" s="377"/>
      <c r="AB10" s="207"/>
      <c r="AC10" s="207"/>
      <c r="AD10" s="207"/>
      <c r="AE10" s="207"/>
      <c r="AF10" s="207"/>
      <c r="AG10" s="207"/>
      <c r="AH10" s="207"/>
      <c r="AI10" s="207"/>
      <c r="AJ10" s="207"/>
      <c r="AK10" s="207"/>
      <c r="AL10" s="207"/>
      <c r="AM10" s="207"/>
      <c r="AN10" s="207"/>
      <c r="AO10" s="207"/>
      <c r="AP10" s="207"/>
      <c r="AQ10" s="207"/>
      <c r="AR10" s="207"/>
      <c r="AS10" s="207"/>
      <c r="AT10" s="207"/>
    </row>
    <row r="11" ht="22.5" customHeight="1">
      <c r="A11" s="225">
        <v>9.0</v>
      </c>
      <c r="B11" s="225">
        <v>1.0</v>
      </c>
      <c r="C11" s="225" t="s">
        <v>175</v>
      </c>
      <c r="D11" s="225"/>
      <c r="E11" s="225"/>
      <c r="F11" s="225"/>
      <c r="G11" s="225">
        <v>1.0</v>
      </c>
      <c r="H11" s="227" t="s">
        <v>636</v>
      </c>
      <c r="I11" s="228">
        <v>9496.0</v>
      </c>
      <c r="J11" s="225" t="s">
        <v>637</v>
      </c>
      <c r="K11" s="225" t="s">
        <v>638</v>
      </c>
      <c r="L11" s="229">
        <f t="shared" si="1"/>
        <v>3.476712329</v>
      </c>
      <c r="M11" s="230">
        <v>44671.0</v>
      </c>
      <c r="N11" s="225" t="s">
        <v>351</v>
      </c>
      <c r="O11" s="225" t="s">
        <v>153</v>
      </c>
      <c r="P11" s="230">
        <v>45883.0</v>
      </c>
      <c r="Q11" s="225" t="s">
        <v>115</v>
      </c>
      <c r="R11" s="225" t="s">
        <v>346</v>
      </c>
      <c r="S11" s="225" t="s">
        <v>23</v>
      </c>
      <c r="T11" s="226"/>
      <c r="U11" s="226" t="s">
        <v>639</v>
      </c>
      <c r="V11" s="233"/>
      <c r="W11" s="233"/>
      <c r="X11" s="233"/>
      <c r="Y11" s="267"/>
      <c r="Z11" s="383"/>
      <c r="AA11" s="301"/>
      <c r="AB11" s="237"/>
      <c r="AC11" s="237"/>
      <c r="AD11" s="237"/>
      <c r="AE11" s="237"/>
      <c r="AF11" s="237"/>
      <c r="AG11" s="237"/>
      <c r="AH11" s="237"/>
      <c r="AI11" s="237"/>
      <c r="AJ11" s="237"/>
      <c r="AK11" s="237"/>
      <c r="AL11" s="237"/>
      <c r="AM11" s="237"/>
      <c r="AN11" s="237"/>
      <c r="AO11" s="237"/>
      <c r="AP11" s="237"/>
      <c r="AQ11" s="237"/>
      <c r="AR11" s="237"/>
      <c r="AS11" s="237"/>
      <c r="AT11" s="237"/>
    </row>
    <row r="12" ht="22.5" customHeight="1">
      <c r="A12" s="225">
        <v>10.0</v>
      </c>
      <c r="B12" s="225">
        <v>1.0</v>
      </c>
      <c r="C12" s="225" t="s">
        <v>175</v>
      </c>
      <c r="D12" s="225"/>
      <c r="E12" s="225"/>
      <c r="F12" s="225"/>
      <c r="G12" s="225">
        <v>1.0</v>
      </c>
      <c r="H12" s="227" t="s">
        <v>640</v>
      </c>
      <c r="I12" s="228">
        <v>9539.0</v>
      </c>
      <c r="J12" s="225" t="s">
        <v>641</v>
      </c>
      <c r="K12" s="225" t="s">
        <v>642</v>
      </c>
      <c r="L12" s="229">
        <f t="shared" si="1"/>
        <v>3.764383562</v>
      </c>
      <c r="M12" s="230">
        <v>44566.0</v>
      </c>
      <c r="N12" s="225" t="s">
        <v>339</v>
      </c>
      <c r="O12" s="225" t="s">
        <v>152</v>
      </c>
      <c r="P12" s="230">
        <v>45883.0</v>
      </c>
      <c r="Q12" s="225" t="s">
        <v>53</v>
      </c>
      <c r="R12" s="225" t="s">
        <v>346</v>
      </c>
      <c r="S12" s="225" t="s">
        <v>23</v>
      </c>
      <c r="T12" s="226"/>
      <c r="U12" s="226" t="s">
        <v>643</v>
      </c>
      <c r="V12" s="226" t="s">
        <v>644</v>
      </c>
      <c r="W12" s="233"/>
      <c r="X12" s="233"/>
      <c r="Y12" s="267"/>
      <c r="Z12" s="383"/>
      <c r="AA12" s="301"/>
      <c r="AB12" s="237"/>
      <c r="AC12" s="237"/>
      <c r="AD12" s="237"/>
      <c r="AE12" s="237"/>
      <c r="AF12" s="237"/>
      <c r="AG12" s="237"/>
      <c r="AH12" s="237"/>
      <c r="AI12" s="237"/>
      <c r="AJ12" s="237"/>
      <c r="AK12" s="237"/>
      <c r="AL12" s="237"/>
      <c r="AM12" s="237"/>
      <c r="AN12" s="237"/>
      <c r="AO12" s="237"/>
      <c r="AP12" s="237"/>
      <c r="AQ12" s="237"/>
      <c r="AR12" s="237"/>
      <c r="AS12" s="237"/>
      <c r="AT12" s="237"/>
    </row>
    <row r="13" ht="22.5" customHeight="1">
      <c r="A13" s="225">
        <v>11.0</v>
      </c>
      <c r="B13" s="225">
        <v>1.0</v>
      </c>
      <c r="C13" s="225" t="s">
        <v>175</v>
      </c>
      <c r="D13" s="225"/>
      <c r="E13" s="225"/>
      <c r="F13" s="225"/>
      <c r="G13" s="225">
        <v>1.0</v>
      </c>
      <c r="H13" s="227" t="s">
        <v>645</v>
      </c>
      <c r="I13" s="228">
        <v>9102.0</v>
      </c>
      <c r="J13" s="225" t="s">
        <v>381</v>
      </c>
      <c r="K13" s="225" t="s">
        <v>646</v>
      </c>
      <c r="L13" s="229">
        <f t="shared" si="1"/>
        <v>4.079452055</v>
      </c>
      <c r="M13" s="230">
        <v>44451.0</v>
      </c>
      <c r="N13" s="225" t="s">
        <v>339</v>
      </c>
      <c r="O13" s="225" t="s">
        <v>152</v>
      </c>
      <c r="P13" s="230">
        <v>45883.0</v>
      </c>
      <c r="Q13" s="225" t="s">
        <v>133</v>
      </c>
      <c r="R13" s="225" t="s">
        <v>346</v>
      </c>
      <c r="S13" s="225" t="s">
        <v>23</v>
      </c>
      <c r="T13" s="226"/>
      <c r="U13" s="226" t="s">
        <v>647</v>
      </c>
      <c r="V13" s="233"/>
      <c r="W13" s="233"/>
      <c r="X13" s="233"/>
      <c r="Y13" s="267"/>
      <c r="Z13" s="383"/>
      <c r="AA13" s="301"/>
      <c r="AB13" s="237"/>
      <c r="AC13" s="237"/>
      <c r="AD13" s="237"/>
      <c r="AE13" s="237"/>
      <c r="AF13" s="237"/>
      <c r="AG13" s="237"/>
      <c r="AH13" s="237"/>
      <c r="AI13" s="237"/>
      <c r="AJ13" s="237"/>
      <c r="AK13" s="237"/>
      <c r="AL13" s="237"/>
      <c r="AM13" s="237"/>
      <c r="AN13" s="237"/>
      <c r="AO13" s="237"/>
      <c r="AP13" s="237"/>
      <c r="AQ13" s="237"/>
      <c r="AR13" s="237"/>
      <c r="AS13" s="237"/>
      <c r="AT13" s="237"/>
    </row>
    <row r="14" ht="22.5" customHeight="1">
      <c r="A14" s="225">
        <v>12.0</v>
      </c>
      <c r="B14" s="225">
        <v>1.0</v>
      </c>
      <c r="C14" s="225" t="s">
        <v>175</v>
      </c>
      <c r="D14" s="225"/>
      <c r="E14" s="225"/>
      <c r="F14" s="225"/>
      <c r="G14" s="225">
        <v>1.0</v>
      </c>
      <c r="H14" s="227" t="s">
        <v>648</v>
      </c>
      <c r="I14" s="228">
        <v>9592.0</v>
      </c>
      <c r="J14" s="225" t="s">
        <v>362</v>
      </c>
      <c r="K14" s="225" t="s">
        <v>649</v>
      </c>
      <c r="L14" s="229">
        <f t="shared" si="1"/>
        <v>3.306849315</v>
      </c>
      <c r="M14" s="230">
        <v>44733.0</v>
      </c>
      <c r="N14" s="225" t="s">
        <v>351</v>
      </c>
      <c r="O14" s="225" t="s">
        <v>151</v>
      </c>
      <c r="P14" s="230">
        <v>45883.0</v>
      </c>
      <c r="Q14" s="225" t="s">
        <v>133</v>
      </c>
      <c r="R14" s="225" t="s">
        <v>346</v>
      </c>
      <c r="S14" s="225" t="s">
        <v>23</v>
      </c>
      <c r="T14" s="226"/>
      <c r="U14" s="226" t="s">
        <v>650</v>
      </c>
      <c r="V14" s="233"/>
      <c r="W14" s="233"/>
      <c r="X14" s="233"/>
      <c r="Y14" s="267"/>
      <c r="Z14" s="383"/>
      <c r="AA14" s="301"/>
      <c r="AB14" s="237"/>
      <c r="AC14" s="237"/>
      <c r="AD14" s="237"/>
      <c r="AE14" s="237"/>
      <c r="AF14" s="237"/>
      <c r="AG14" s="237"/>
      <c r="AH14" s="237"/>
      <c r="AI14" s="237"/>
      <c r="AJ14" s="237"/>
      <c r="AK14" s="237"/>
      <c r="AL14" s="237"/>
      <c r="AM14" s="237"/>
      <c r="AN14" s="237"/>
      <c r="AO14" s="237"/>
      <c r="AP14" s="237"/>
      <c r="AQ14" s="237"/>
      <c r="AR14" s="237"/>
      <c r="AS14" s="237"/>
      <c r="AT14" s="237"/>
    </row>
    <row r="15" ht="22.5" customHeight="1">
      <c r="A15" s="225">
        <v>13.0</v>
      </c>
      <c r="B15" s="225">
        <v>1.0</v>
      </c>
      <c r="C15" s="225" t="s">
        <v>175</v>
      </c>
      <c r="D15" s="225"/>
      <c r="E15" s="225"/>
      <c r="F15" s="225"/>
      <c r="G15" s="225">
        <v>1.0</v>
      </c>
      <c r="H15" s="227" t="s">
        <v>651</v>
      </c>
      <c r="I15" s="228">
        <v>9628.0</v>
      </c>
      <c r="J15" s="225" t="s">
        <v>652</v>
      </c>
      <c r="K15" s="225" t="s">
        <v>653</v>
      </c>
      <c r="L15" s="229">
        <f t="shared" si="1"/>
        <v>3.750684932</v>
      </c>
      <c r="M15" s="230">
        <v>44571.0</v>
      </c>
      <c r="N15" s="225" t="s">
        <v>339</v>
      </c>
      <c r="O15" s="225" t="s">
        <v>154</v>
      </c>
      <c r="P15" s="230">
        <v>45889.0</v>
      </c>
      <c r="Q15" s="225" t="s">
        <v>37</v>
      </c>
      <c r="R15" s="225" t="s">
        <v>346</v>
      </c>
      <c r="S15" s="225" t="s">
        <v>23</v>
      </c>
      <c r="T15" s="226"/>
      <c r="U15" s="226" t="s">
        <v>654</v>
      </c>
      <c r="V15" s="233"/>
      <c r="W15" s="233"/>
      <c r="X15" s="233"/>
      <c r="Y15" s="267"/>
      <c r="Z15" s="383"/>
      <c r="AA15" s="301"/>
      <c r="AB15" s="237"/>
      <c r="AC15" s="237"/>
      <c r="AD15" s="237"/>
      <c r="AE15" s="237"/>
      <c r="AF15" s="237"/>
      <c r="AG15" s="237"/>
      <c r="AH15" s="237"/>
      <c r="AI15" s="237"/>
      <c r="AJ15" s="237"/>
      <c r="AK15" s="237"/>
      <c r="AL15" s="237"/>
      <c r="AM15" s="237"/>
      <c r="AN15" s="237"/>
      <c r="AO15" s="237"/>
      <c r="AP15" s="237"/>
      <c r="AQ15" s="237"/>
      <c r="AR15" s="237"/>
      <c r="AS15" s="237"/>
      <c r="AT15" s="237"/>
    </row>
    <row r="16" ht="22.5" customHeight="1">
      <c r="A16" s="196">
        <v>14.0</v>
      </c>
      <c r="B16" s="196"/>
      <c r="C16" s="196" t="s">
        <v>175</v>
      </c>
      <c r="D16" s="196"/>
      <c r="E16" s="196"/>
      <c r="F16" s="196"/>
      <c r="G16" s="196"/>
      <c r="H16" s="198"/>
      <c r="I16" s="199"/>
      <c r="J16" s="196"/>
      <c r="K16" s="196"/>
      <c r="L16" s="200"/>
      <c r="M16" s="201"/>
      <c r="N16" s="196"/>
      <c r="O16" s="196"/>
      <c r="P16" s="201"/>
      <c r="Q16" s="196"/>
      <c r="R16" s="196"/>
      <c r="S16" s="196"/>
      <c r="T16" s="197"/>
      <c r="U16" s="197"/>
      <c r="V16" s="222"/>
      <c r="W16" s="222"/>
      <c r="X16" s="222"/>
      <c r="Y16" s="287"/>
      <c r="Z16" s="298"/>
      <c r="AA16" s="377"/>
      <c r="AB16" s="207"/>
      <c r="AC16" s="207"/>
      <c r="AD16" s="207"/>
      <c r="AE16" s="207"/>
      <c r="AF16" s="207"/>
      <c r="AG16" s="207"/>
      <c r="AH16" s="207"/>
      <c r="AI16" s="207"/>
      <c r="AJ16" s="207"/>
      <c r="AK16" s="207"/>
      <c r="AL16" s="207"/>
      <c r="AM16" s="207"/>
      <c r="AN16" s="207"/>
      <c r="AO16" s="207"/>
      <c r="AP16" s="207"/>
      <c r="AQ16" s="207"/>
      <c r="AR16" s="207"/>
      <c r="AS16" s="207"/>
      <c r="AT16" s="207"/>
    </row>
    <row r="17" ht="22.5" customHeight="1">
      <c r="A17" s="196">
        <v>15.0</v>
      </c>
      <c r="B17" s="196"/>
      <c r="C17" s="196" t="s">
        <v>175</v>
      </c>
      <c r="D17" s="196"/>
      <c r="E17" s="196"/>
      <c r="F17" s="196"/>
      <c r="G17" s="196"/>
      <c r="H17" s="198"/>
      <c r="I17" s="199"/>
      <c r="J17" s="196"/>
      <c r="K17" s="196"/>
      <c r="L17" s="200"/>
      <c r="M17" s="201"/>
      <c r="N17" s="196"/>
      <c r="O17" s="196"/>
      <c r="P17" s="201"/>
      <c r="Q17" s="196"/>
      <c r="R17" s="196"/>
      <c r="S17" s="196"/>
      <c r="T17" s="197"/>
      <c r="U17" s="197"/>
      <c r="V17" s="222"/>
      <c r="W17" s="222"/>
      <c r="X17" s="222"/>
      <c r="Y17" s="287"/>
      <c r="Z17" s="298"/>
      <c r="AA17" s="377"/>
      <c r="AB17" s="207"/>
      <c r="AC17" s="207"/>
      <c r="AD17" s="207"/>
      <c r="AE17" s="207"/>
      <c r="AF17" s="207"/>
      <c r="AG17" s="207"/>
      <c r="AH17" s="207"/>
      <c r="AI17" s="207"/>
      <c r="AJ17" s="207"/>
      <c r="AK17" s="207"/>
      <c r="AL17" s="207"/>
      <c r="AM17" s="207"/>
      <c r="AN17" s="207"/>
      <c r="AO17" s="207"/>
      <c r="AP17" s="207"/>
      <c r="AQ17" s="207"/>
      <c r="AR17" s="207"/>
      <c r="AS17" s="207"/>
      <c r="AT17" s="207"/>
    </row>
    <row r="18" ht="22.5" customHeight="1">
      <c r="A18" s="196">
        <v>16.0</v>
      </c>
      <c r="B18" s="196"/>
      <c r="C18" s="196" t="s">
        <v>175</v>
      </c>
      <c r="D18" s="196"/>
      <c r="E18" s="196"/>
      <c r="F18" s="196"/>
      <c r="G18" s="196"/>
      <c r="H18" s="198"/>
      <c r="I18" s="199"/>
      <c r="J18" s="196"/>
      <c r="K18" s="196"/>
      <c r="L18" s="200"/>
      <c r="M18" s="201"/>
      <c r="N18" s="196"/>
      <c r="O18" s="196"/>
      <c r="P18" s="201"/>
      <c r="Q18" s="196"/>
      <c r="R18" s="196"/>
      <c r="S18" s="196"/>
      <c r="T18" s="197"/>
      <c r="U18" s="197"/>
      <c r="V18" s="197"/>
      <c r="W18" s="222"/>
      <c r="X18" s="222"/>
      <c r="Y18" s="287"/>
      <c r="Z18" s="196"/>
      <c r="AA18" s="377"/>
      <c r="AB18" s="207"/>
      <c r="AC18" s="207"/>
      <c r="AD18" s="207"/>
      <c r="AE18" s="207"/>
      <c r="AF18" s="207"/>
      <c r="AG18" s="207"/>
      <c r="AH18" s="207"/>
      <c r="AI18" s="207"/>
      <c r="AJ18" s="207"/>
      <c r="AK18" s="207"/>
      <c r="AL18" s="207"/>
      <c r="AM18" s="207"/>
      <c r="AN18" s="207"/>
      <c r="AO18" s="207"/>
      <c r="AP18" s="207"/>
      <c r="AQ18" s="207"/>
      <c r="AR18" s="207"/>
      <c r="AS18" s="207"/>
      <c r="AT18" s="207"/>
    </row>
    <row r="19" ht="22.5" customHeight="1">
      <c r="A19" s="196">
        <v>17.0</v>
      </c>
      <c r="B19" s="196"/>
      <c r="C19" s="196" t="s">
        <v>175</v>
      </c>
      <c r="D19" s="196"/>
      <c r="E19" s="196"/>
      <c r="F19" s="196"/>
      <c r="G19" s="196"/>
      <c r="H19" s="198"/>
      <c r="I19" s="199"/>
      <c r="J19" s="196"/>
      <c r="K19" s="196"/>
      <c r="L19" s="200"/>
      <c r="M19" s="384"/>
      <c r="N19" s="196"/>
      <c r="O19" s="196"/>
      <c r="P19" s="201"/>
      <c r="Q19" s="196"/>
      <c r="R19" s="196"/>
      <c r="S19" s="196"/>
      <c r="T19" s="197"/>
      <c r="U19" s="197"/>
      <c r="V19" s="222"/>
      <c r="W19" s="222"/>
      <c r="X19" s="222"/>
      <c r="Y19" s="287"/>
      <c r="Z19" s="298"/>
      <c r="AA19" s="377"/>
      <c r="AB19" s="207"/>
      <c r="AC19" s="207"/>
      <c r="AD19" s="207"/>
      <c r="AE19" s="207"/>
      <c r="AF19" s="207"/>
      <c r="AG19" s="207"/>
      <c r="AH19" s="207"/>
      <c r="AI19" s="207"/>
      <c r="AJ19" s="207"/>
      <c r="AK19" s="207"/>
      <c r="AL19" s="207"/>
      <c r="AM19" s="207"/>
      <c r="AN19" s="207"/>
      <c r="AO19" s="207"/>
      <c r="AP19" s="207"/>
      <c r="AQ19" s="207"/>
      <c r="AR19" s="207"/>
      <c r="AS19" s="207"/>
      <c r="AT19" s="207"/>
    </row>
    <row r="20" ht="22.5" customHeight="1">
      <c r="A20" s="196">
        <v>18.0</v>
      </c>
      <c r="B20" s="196"/>
      <c r="C20" s="196" t="s">
        <v>175</v>
      </c>
      <c r="D20" s="196"/>
      <c r="E20" s="196"/>
      <c r="F20" s="196"/>
      <c r="G20" s="196"/>
      <c r="H20" s="198"/>
      <c r="I20" s="199"/>
      <c r="J20" s="196"/>
      <c r="K20" s="196"/>
      <c r="L20" s="200"/>
      <c r="M20" s="384"/>
      <c r="N20" s="196"/>
      <c r="O20" s="196"/>
      <c r="P20" s="201"/>
      <c r="Q20" s="196"/>
      <c r="R20" s="196"/>
      <c r="S20" s="196"/>
      <c r="T20" s="197"/>
      <c r="U20" s="197"/>
      <c r="V20" s="222"/>
      <c r="W20" s="222"/>
      <c r="X20" s="222"/>
      <c r="Y20" s="287"/>
      <c r="Z20" s="298"/>
      <c r="AA20" s="377"/>
      <c r="AB20" s="287"/>
      <c r="AC20" s="287"/>
      <c r="AD20" s="287"/>
      <c r="AE20" s="287"/>
      <c r="AF20" s="287"/>
      <c r="AG20" s="287"/>
      <c r="AH20" s="287"/>
      <c r="AI20" s="287"/>
      <c r="AJ20" s="287"/>
      <c r="AK20" s="287"/>
      <c r="AL20" s="287"/>
      <c r="AM20" s="287"/>
      <c r="AN20" s="287"/>
      <c r="AO20" s="287"/>
      <c r="AP20" s="287"/>
      <c r="AQ20" s="287"/>
      <c r="AR20" s="287"/>
      <c r="AS20" s="287"/>
      <c r="AT20" s="287"/>
    </row>
    <row r="21" ht="22.5" customHeight="1">
      <c r="A21" s="196">
        <v>19.0</v>
      </c>
      <c r="B21" s="196"/>
      <c r="C21" s="196" t="s">
        <v>175</v>
      </c>
      <c r="D21" s="196"/>
      <c r="E21" s="196"/>
      <c r="F21" s="196"/>
      <c r="G21" s="196"/>
      <c r="H21" s="198"/>
      <c r="I21" s="199"/>
      <c r="J21" s="196"/>
      <c r="K21" s="196"/>
      <c r="L21" s="200"/>
      <c r="M21" s="384"/>
      <c r="N21" s="196"/>
      <c r="O21" s="196"/>
      <c r="P21" s="201"/>
      <c r="Q21" s="196"/>
      <c r="R21" s="196"/>
      <c r="S21" s="196"/>
      <c r="T21" s="197"/>
      <c r="U21" s="197"/>
      <c r="V21" s="222"/>
      <c r="W21" s="222"/>
      <c r="X21" s="222"/>
      <c r="Y21" s="287"/>
      <c r="Z21" s="298"/>
      <c r="AA21" s="377"/>
      <c r="AB21" s="287"/>
      <c r="AC21" s="287"/>
      <c r="AD21" s="287"/>
      <c r="AE21" s="287"/>
      <c r="AF21" s="287"/>
      <c r="AG21" s="287"/>
      <c r="AH21" s="287"/>
      <c r="AI21" s="287"/>
      <c r="AJ21" s="287"/>
      <c r="AK21" s="287"/>
      <c r="AL21" s="287"/>
      <c r="AM21" s="287"/>
      <c r="AN21" s="287"/>
      <c r="AO21" s="287"/>
      <c r="AP21" s="287"/>
      <c r="AQ21" s="287"/>
      <c r="AR21" s="287"/>
      <c r="AS21" s="287"/>
      <c r="AT21" s="287"/>
    </row>
    <row r="22" ht="22.5" customHeight="1">
      <c r="A22" s="196">
        <v>20.0</v>
      </c>
      <c r="B22" s="196"/>
      <c r="C22" s="196" t="s">
        <v>175</v>
      </c>
      <c r="D22" s="196"/>
      <c r="E22" s="196"/>
      <c r="F22" s="196"/>
      <c r="G22" s="196"/>
      <c r="H22" s="198"/>
      <c r="I22" s="199"/>
      <c r="J22" s="196"/>
      <c r="K22" s="196"/>
      <c r="L22" s="200"/>
      <c r="M22" s="384"/>
      <c r="N22" s="196"/>
      <c r="O22" s="196"/>
      <c r="P22" s="201"/>
      <c r="Q22" s="196"/>
      <c r="R22" s="196"/>
      <c r="S22" s="196"/>
      <c r="T22" s="197"/>
      <c r="U22" s="197"/>
      <c r="V22" s="222"/>
      <c r="W22" s="222"/>
      <c r="X22" s="222"/>
      <c r="Y22" s="287"/>
      <c r="Z22" s="298"/>
      <c r="AA22" s="377"/>
      <c r="AB22" s="287"/>
      <c r="AC22" s="287"/>
      <c r="AD22" s="287"/>
      <c r="AE22" s="287"/>
      <c r="AF22" s="287"/>
      <c r="AG22" s="287"/>
      <c r="AH22" s="287"/>
      <c r="AI22" s="287"/>
      <c r="AJ22" s="287"/>
      <c r="AK22" s="287"/>
      <c r="AL22" s="287"/>
      <c r="AM22" s="287"/>
      <c r="AN22" s="287"/>
      <c r="AO22" s="287"/>
      <c r="AP22" s="287"/>
      <c r="AQ22" s="287"/>
      <c r="AR22" s="287"/>
      <c r="AS22" s="287"/>
      <c r="AT22" s="287"/>
    </row>
    <row r="23" ht="21.0" customHeight="1">
      <c r="A23" s="188" t="s">
        <v>655</v>
      </c>
      <c r="B23" s="30"/>
      <c r="C23" s="30"/>
      <c r="D23" s="30"/>
      <c r="E23" s="30"/>
      <c r="F23" s="30"/>
      <c r="G23" s="30"/>
      <c r="H23" s="30"/>
      <c r="I23" s="30"/>
      <c r="J23" s="30"/>
      <c r="K23" s="31"/>
      <c r="L23" s="368"/>
      <c r="M23" s="369"/>
      <c r="N23" s="370"/>
      <c r="O23" s="370"/>
      <c r="P23" s="369"/>
      <c r="Q23" s="370"/>
      <c r="R23" s="370"/>
      <c r="S23" s="370"/>
      <c r="T23" s="370"/>
      <c r="U23" s="371"/>
      <c r="V23" s="385"/>
      <c r="W23" s="386"/>
      <c r="X23" s="386"/>
      <c r="Y23" s="373"/>
      <c r="Z23" s="387"/>
      <c r="AA23" s="387"/>
      <c r="AB23" s="374"/>
      <c r="AC23" s="374"/>
      <c r="AD23" s="374"/>
      <c r="AE23" s="374"/>
      <c r="AF23" s="374"/>
      <c r="AG23" s="374"/>
      <c r="AH23" s="374"/>
      <c r="AI23" s="374"/>
      <c r="AJ23" s="374"/>
      <c r="AK23" s="374"/>
      <c r="AL23" s="374"/>
      <c r="AM23" s="374"/>
      <c r="AN23" s="374"/>
      <c r="AO23" s="374"/>
      <c r="AP23" s="374"/>
      <c r="AQ23" s="374"/>
      <c r="AR23" s="374"/>
      <c r="AS23" s="374"/>
      <c r="AT23" s="375"/>
    </row>
    <row r="24" ht="22.5" customHeight="1">
      <c r="A24" s="196">
        <v>1.0</v>
      </c>
      <c r="B24" s="196">
        <v>2.0</v>
      </c>
      <c r="C24" s="196" t="s">
        <v>177</v>
      </c>
      <c r="D24" s="196"/>
      <c r="E24" s="196"/>
      <c r="F24" s="196"/>
      <c r="G24" s="196">
        <v>1.0</v>
      </c>
      <c r="H24" s="198" t="s">
        <v>656</v>
      </c>
      <c r="I24" s="199">
        <v>9141.0</v>
      </c>
      <c r="J24" s="196" t="s">
        <v>381</v>
      </c>
      <c r="K24" s="196" t="s">
        <v>657</v>
      </c>
      <c r="L24" s="200">
        <f t="shared" ref="L24:L37" si="2">yearfrac(M24,today(),1)</f>
        <v>3.668493151</v>
      </c>
      <c r="M24" s="201">
        <v>44601.0</v>
      </c>
      <c r="N24" s="196" t="s">
        <v>351</v>
      </c>
      <c r="O24" s="196" t="s">
        <v>152</v>
      </c>
      <c r="P24" s="201">
        <v>45519.0</v>
      </c>
      <c r="Q24" s="196" t="s">
        <v>133</v>
      </c>
      <c r="R24" s="196" t="s">
        <v>163</v>
      </c>
      <c r="S24" s="196" t="s">
        <v>23</v>
      </c>
      <c r="T24" s="197"/>
      <c r="U24" s="197"/>
      <c r="V24" s="222"/>
      <c r="W24" s="376" t="s">
        <v>658</v>
      </c>
      <c r="X24" s="376"/>
      <c r="Y24" s="287"/>
      <c r="Z24" s="298"/>
      <c r="AA24" s="377"/>
      <c r="AB24" s="207"/>
      <c r="AC24" s="207"/>
      <c r="AD24" s="207"/>
      <c r="AE24" s="207"/>
      <c r="AF24" s="207"/>
      <c r="AG24" s="207"/>
      <c r="AH24" s="207"/>
      <c r="AI24" s="207"/>
      <c r="AJ24" s="207"/>
      <c r="AK24" s="207"/>
      <c r="AL24" s="207"/>
      <c r="AM24" s="207"/>
      <c r="AN24" s="207"/>
      <c r="AO24" s="207"/>
      <c r="AP24" s="207"/>
      <c r="AQ24" s="207"/>
      <c r="AR24" s="207"/>
      <c r="AS24" s="207"/>
      <c r="AT24" s="207"/>
    </row>
    <row r="25" ht="22.5" customHeight="1">
      <c r="A25" s="196">
        <v>2.0</v>
      </c>
      <c r="B25" s="196">
        <v>2.0</v>
      </c>
      <c r="C25" s="196" t="s">
        <v>177</v>
      </c>
      <c r="D25" s="196"/>
      <c r="E25" s="196"/>
      <c r="F25" s="196"/>
      <c r="G25" s="196">
        <v>1.0</v>
      </c>
      <c r="H25" s="198" t="s">
        <v>659</v>
      </c>
      <c r="I25" s="199">
        <v>9138.0</v>
      </c>
      <c r="J25" s="196" t="s">
        <v>381</v>
      </c>
      <c r="K25" s="196" t="s">
        <v>660</v>
      </c>
      <c r="L25" s="200">
        <f t="shared" si="2"/>
        <v>3.775342466</v>
      </c>
      <c r="M25" s="201">
        <v>44562.0</v>
      </c>
      <c r="N25" s="196" t="s">
        <v>339</v>
      </c>
      <c r="O25" s="196" t="s">
        <v>154</v>
      </c>
      <c r="P25" s="201">
        <v>45519.0</v>
      </c>
      <c r="Q25" s="196" t="s">
        <v>133</v>
      </c>
      <c r="R25" s="196" t="s">
        <v>163</v>
      </c>
      <c r="S25" s="196" t="s">
        <v>23</v>
      </c>
      <c r="T25" s="197"/>
      <c r="U25" s="197"/>
      <c r="V25" s="222"/>
      <c r="W25" s="376" t="s">
        <v>661</v>
      </c>
      <c r="X25" s="376"/>
      <c r="Y25" s="287"/>
      <c r="Z25" s="196"/>
      <c r="AA25" s="377"/>
      <c r="AB25" s="207"/>
      <c r="AC25" s="207"/>
      <c r="AD25" s="207"/>
      <c r="AE25" s="207"/>
      <c r="AF25" s="207"/>
      <c r="AG25" s="207"/>
      <c r="AH25" s="207"/>
      <c r="AI25" s="207"/>
      <c r="AJ25" s="207"/>
      <c r="AK25" s="207"/>
      <c r="AL25" s="207"/>
      <c r="AM25" s="207"/>
      <c r="AN25" s="207"/>
      <c r="AO25" s="207"/>
      <c r="AP25" s="207"/>
      <c r="AQ25" s="207"/>
      <c r="AR25" s="207"/>
      <c r="AS25" s="207"/>
      <c r="AT25" s="207"/>
    </row>
    <row r="26" ht="22.5" customHeight="1">
      <c r="A26" s="196">
        <v>3.0</v>
      </c>
      <c r="B26" s="196">
        <v>2.0</v>
      </c>
      <c r="C26" s="196" t="s">
        <v>177</v>
      </c>
      <c r="D26" s="196"/>
      <c r="E26" s="196"/>
      <c r="F26" s="196"/>
      <c r="G26" s="196">
        <v>1.0</v>
      </c>
      <c r="H26" s="198" t="s">
        <v>662</v>
      </c>
      <c r="I26" s="199">
        <v>9133.0</v>
      </c>
      <c r="J26" s="196" t="s">
        <v>663</v>
      </c>
      <c r="K26" s="196" t="s">
        <v>664</v>
      </c>
      <c r="L26" s="200">
        <f t="shared" si="2"/>
        <v>4.060273973</v>
      </c>
      <c r="M26" s="201">
        <v>44458.0</v>
      </c>
      <c r="N26" s="196" t="s">
        <v>339</v>
      </c>
      <c r="O26" s="196" t="s">
        <v>154</v>
      </c>
      <c r="P26" s="201">
        <v>45519.0</v>
      </c>
      <c r="Q26" s="196" t="s">
        <v>42</v>
      </c>
      <c r="R26" s="196" t="s">
        <v>165</v>
      </c>
      <c r="S26" s="196" t="s">
        <v>23</v>
      </c>
      <c r="T26" s="197"/>
      <c r="U26" s="197"/>
      <c r="V26" s="222"/>
      <c r="W26" s="376" t="s">
        <v>665</v>
      </c>
      <c r="X26" s="376"/>
      <c r="Y26" s="287"/>
      <c r="Z26" s="196"/>
      <c r="AA26" s="377"/>
      <c r="AB26" s="207"/>
      <c r="AC26" s="207"/>
      <c r="AD26" s="207"/>
      <c r="AE26" s="207"/>
      <c r="AF26" s="207"/>
      <c r="AG26" s="207"/>
      <c r="AH26" s="207"/>
      <c r="AI26" s="207"/>
      <c r="AJ26" s="207"/>
      <c r="AK26" s="207"/>
      <c r="AL26" s="207"/>
      <c r="AM26" s="207"/>
      <c r="AN26" s="207"/>
      <c r="AO26" s="207"/>
      <c r="AP26" s="207"/>
      <c r="AQ26" s="207"/>
      <c r="AR26" s="207"/>
      <c r="AS26" s="207"/>
      <c r="AT26" s="207"/>
    </row>
    <row r="27" ht="22.5" customHeight="1">
      <c r="A27" s="196">
        <v>4.0</v>
      </c>
      <c r="B27" s="196">
        <v>2.0</v>
      </c>
      <c r="C27" s="196" t="s">
        <v>177</v>
      </c>
      <c r="D27" s="196"/>
      <c r="E27" s="196"/>
      <c r="F27" s="196"/>
      <c r="G27" s="196">
        <v>1.0</v>
      </c>
      <c r="H27" s="198" t="s">
        <v>666</v>
      </c>
      <c r="I27" s="199">
        <v>9178.0</v>
      </c>
      <c r="J27" s="196" t="s">
        <v>667</v>
      </c>
      <c r="K27" s="196" t="s">
        <v>668</v>
      </c>
      <c r="L27" s="200">
        <f t="shared" si="2"/>
        <v>3.24109589</v>
      </c>
      <c r="M27" s="201">
        <v>44757.0</v>
      </c>
      <c r="N27" s="196" t="s">
        <v>339</v>
      </c>
      <c r="O27" s="196" t="s">
        <v>154</v>
      </c>
      <c r="P27" s="201">
        <v>45526.0</v>
      </c>
      <c r="Q27" s="196" t="s">
        <v>39</v>
      </c>
      <c r="R27" s="196" t="s">
        <v>165</v>
      </c>
      <c r="S27" s="196" t="s">
        <v>23</v>
      </c>
      <c r="T27" s="197"/>
      <c r="U27" s="197" t="s">
        <v>669</v>
      </c>
      <c r="V27" s="197"/>
      <c r="W27" s="376" t="s">
        <v>670</v>
      </c>
      <c r="X27" s="376"/>
      <c r="Y27" s="287"/>
      <c r="Z27" s="196"/>
      <c r="AA27" s="377"/>
      <c r="AB27" s="207"/>
      <c r="AC27" s="207"/>
      <c r="AD27" s="207"/>
      <c r="AE27" s="207"/>
      <c r="AF27" s="207"/>
      <c r="AG27" s="207"/>
      <c r="AH27" s="207"/>
      <c r="AI27" s="207"/>
      <c r="AJ27" s="207"/>
      <c r="AK27" s="207"/>
      <c r="AL27" s="207"/>
      <c r="AM27" s="207"/>
      <c r="AN27" s="207"/>
      <c r="AO27" s="207"/>
      <c r="AP27" s="207"/>
      <c r="AQ27" s="207"/>
      <c r="AR27" s="207"/>
      <c r="AS27" s="207"/>
      <c r="AT27" s="207"/>
    </row>
    <row r="28" ht="22.5" customHeight="1">
      <c r="A28" s="196">
        <v>5.0</v>
      </c>
      <c r="B28" s="196">
        <v>2.0</v>
      </c>
      <c r="C28" s="196" t="s">
        <v>177</v>
      </c>
      <c r="D28" s="196"/>
      <c r="E28" s="196"/>
      <c r="F28" s="196"/>
      <c r="G28" s="196">
        <v>1.0</v>
      </c>
      <c r="H28" s="198" t="s">
        <v>671</v>
      </c>
      <c r="I28" s="199">
        <v>9213.0</v>
      </c>
      <c r="J28" s="196" t="s">
        <v>362</v>
      </c>
      <c r="K28" s="196" t="s">
        <v>672</v>
      </c>
      <c r="L28" s="200">
        <f t="shared" si="2"/>
        <v>3.904109589</v>
      </c>
      <c r="M28" s="201">
        <v>44515.0</v>
      </c>
      <c r="N28" s="196" t="s">
        <v>339</v>
      </c>
      <c r="O28" s="196" t="s">
        <v>153</v>
      </c>
      <c r="P28" s="201">
        <v>45593.0</v>
      </c>
      <c r="Q28" s="196" t="s">
        <v>133</v>
      </c>
      <c r="R28" s="196" t="s">
        <v>165</v>
      </c>
      <c r="S28" s="196" t="s">
        <v>23</v>
      </c>
      <c r="T28" s="197"/>
      <c r="U28" s="197"/>
      <c r="V28" s="197"/>
      <c r="W28" s="197" t="s">
        <v>673</v>
      </c>
      <c r="X28" s="197"/>
      <c r="Y28" s="196"/>
      <c r="Z28" s="196"/>
      <c r="AA28" s="377"/>
      <c r="AB28" s="207"/>
      <c r="AC28" s="207"/>
      <c r="AD28" s="207"/>
      <c r="AE28" s="207"/>
      <c r="AF28" s="207"/>
      <c r="AG28" s="207"/>
      <c r="AH28" s="207"/>
      <c r="AI28" s="207"/>
      <c r="AJ28" s="207"/>
      <c r="AK28" s="207"/>
      <c r="AL28" s="207"/>
      <c r="AM28" s="207"/>
      <c r="AN28" s="207"/>
      <c r="AO28" s="207"/>
      <c r="AP28" s="207"/>
      <c r="AQ28" s="207"/>
      <c r="AR28" s="207"/>
      <c r="AS28" s="207"/>
      <c r="AT28" s="207"/>
    </row>
    <row r="29" ht="22.5" customHeight="1">
      <c r="A29" s="196">
        <v>6.0</v>
      </c>
      <c r="B29" s="196">
        <v>2.0</v>
      </c>
      <c r="C29" s="196" t="s">
        <v>177</v>
      </c>
      <c r="D29" s="196" t="s">
        <v>335</v>
      </c>
      <c r="E29" s="196"/>
      <c r="F29" s="196" t="s">
        <v>335</v>
      </c>
      <c r="G29" s="196">
        <v>1.0</v>
      </c>
      <c r="H29" s="198" t="s">
        <v>674</v>
      </c>
      <c r="I29" s="199">
        <v>8322.0</v>
      </c>
      <c r="J29" s="196" t="s">
        <v>675</v>
      </c>
      <c r="K29" s="196" t="s">
        <v>676</v>
      </c>
      <c r="L29" s="200">
        <f t="shared" si="2"/>
        <v>3.723287671</v>
      </c>
      <c r="M29" s="201">
        <v>44581.0</v>
      </c>
      <c r="N29" s="196" t="s">
        <v>351</v>
      </c>
      <c r="O29" s="196" t="s">
        <v>152</v>
      </c>
      <c r="P29" s="201">
        <v>45342.0</v>
      </c>
      <c r="Q29" s="196" t="s">
        <v>37</v>
      </c>
      <c r="R29" s="196" t="s">
        <v>169</v>
      </c>
      <c r="S29" s="196" t="s">
        <v>23</v>
      </c>
      <c r="T29" s="197"/>
      <c r="U29" s="197" t="s">
        <v>677</v>
      </c>
      <c r="V29" s="222"/>
      <c r="W29" s="197" t="s">
        <v>678</v>
      </c>
      <c r="X29" s="197"/>
      <c r="Y29" s="287"/>
      <c r="Z29" s="298"/>
      <c r="AA29" s="377"/>
      <c r="AB29" s="207"/>
      <c r="AC29" s="207"/>
      <c r="AD29" s="207"/>
      <c r="AE29" s="207"/>
      <c r="AF29" s="207"/>
      <c r="AG29" s="207"/>
      <c r="AH29" s="207"/>
      <c r="AI29" s="207"/>
      <c r="AJ29" s="207"/>
      <c r="AK29" s="207"/>
      <c r="AL29" s="207"/>
      <c r="AM29" s="207"/>
      <c r="AN29" s="207"/>
      <c r="AO29" s="207"/>
      <c r="AP29" s="207"/>
      <c r="AQ29" s="207"/>
      <c r="AR29" s="207"/>
      <c r="AS29" s="207"/>
      <c r="AT29" s="207"/>
    </row>
    <row r="30" ht="22.5" customHeight="1">
      <c r="A30" s="196">
        <v>7.0</v>
      </c>
      <c r="B30" s="196">
        <v>2.0</v>
      </c>
      <c r="C30" s="196" t="s">
        <v>177</v>
      </c>
      <c r="D30" s="196" t="s">
        <v>335</v>
      </c>
      <c r="E30" s="196"/>
      <c r="F30" s="196" t="s">
        <v>335</v>
      </c>
      <c r="G30" s="196">
        <v>1.0</v>
      </c>
      <c r="H30" s="198" t="s">
        <v>679</v>
      </c>
      <c r="I30" s="199">
        <v>8319.0</v>
      </c>
      <c r="J30" s="196" t="s">
        <v>675</v>
      </c>
      <c r="K30" s="196" t="s">
        <v>680</v>
      </c>
      <c r="L30" s="200">
        <f t="shared" si="2"/>
        <v>3.723287671</v>
      </c>
      <c r="M30" s="201">
        <v>44581.0</v>
      </c>
      <c r="N30" s="196" t="s">
        <v>351</v>
      </c>
      <c r="O30" s="196" t="s">
        <v>152</v>
      </c>
      <c r="P30" s="201">
        <v>45342.0</v>
      </c>
      <c r="Q30" s="196" t="s">
        <v>37</v>
      </c>
      <c r="R30" s="196" t="s">
        <v>169</v>
      </c>
      <c r="S30" s="196" t="s">
        <v>23</v>
      </c>
      <c r="T30" s="197"/>
      <c r="U30" s="197" t="s">
        <v>677</v>
      </c>
      <c r="V30" s="222"/>
      <c r="W30" s="197" t="s">
        <v>681</v>
      </c>
      <c r="X30" s="197"/>
      <c r="Y30" s="287"/>
      <c r="Z30" s="196"/>
      <c r="AA30" s="377"/>
      <c r="AB30" s="207"/>
      <c r="AC30" s="207"/>
      <c r="AD30" s="207"/>
      <c r="AE30" s="207"/>
      <c r="AF30" s="207"/>
      <c r="AG30" s="207"/>
      <c r="AH30" s="207"/>
      <c r="AI30" s="207"/>
      <c r="AJ30" s="207"/>
      <c r="AK30" s="207"/>
      <c r="AL30" s="207"/>
      <c r="AM30" s="207"/>
      <c r="AN30" s="207"/>
      <c r="AO30" s="207"/>
      <c r="AP30" s="207"/>
      <c r="AQ30" s="207"/>
      <c r="AR30" s="207"/>
      <c r="AS30" s="207"/>
      <c r="AT30" s="207"/>
    </row>
    <row r="31" ht="22.5" customHeight="1">
      <c r="A31" s="196">
        <v>8.0</v>
      </c>
      <c r="B31" s="196">
        <v>2.0</v>
      </c>
      <c r="C31" s="196" t="s">
        <v>177</v>
      </c>
      <c r="D31" s="196"/>
      <c r="E31" s="196"/>
      <c r="F31" s="196"/>
      <c r="G31" s="196">
        <v>1.0</v>
      </c>
      <c r="H31" s="198" t="s">
        <v>682</v>
      </c>
      <c r="I31" s="199">
        <v>8861.0</v>
      </c>
      <c r="J31" s="196" t="s">
        <v>683</v>
      </c>
      <c r="K31" s="196" t="s">
        <v>684</v>
      </c>
      <c r="L31" s="200">
        <f t="shared" si="2"/>
        <v>3.682191781</v>
      </c>
      <c r="M31" s="201">
        <v>44596.0</v>
      </c>
      <c r="N31" s="196" t="s">
        <v>351</v>
      </c>
      <c r="O31" s="196" t="s">
        <v>154</v>
      </c>
      <c r="P31" s="201">
        <v>45519.0</v>
      </c>
      <c r="Q31" s="196" t="s">
        <v>9</v>
      </c>
      <c r="R31" s="196" t="s">
        <v>169</v>
      </c>
      <c r="S31" s="196" t="s">
        <v>23</v>
      </c>
      <c r="T31" s="197"/>
      <c r="U31" s="197" t="s">
        <v>685</v>
      </c>
      <c r="V31" s="197"/>
      <c r="W31" s="197" t="s">
        <v>686</v>
      </c>
      <c r="X31" s="197"/>
      <c r="Y31" s="197"/>
      <c r="Z31" s="298"/>
      <c r="AA31" s="377"/>
      <c r="AB31" s="207"/>
      <c r="AC31" s="207"/>
      <c r="AD31" s="207"/>
      <c r="AE31" s="207"/>
      <c r="AF31" s="207"/>
      <c r="AG31" s="207"/>
      <c r="AH31" s="207"/>
      <c r="AI31" s="207"/>
      <c r="AJ31" s="207"/>
      <c r="AK31" s="207"/>
      <c r="AL31" s="207"/>
      <c r="AM31" s="207"/>
      <c r="AN31" s="207"/>
      <c r="AO31" s="207"/>
      <c r="AP31" s="207"/>
      <c r="AQ31" s="207"/>
      <c r="AR31" s="207"/>
      <c r="AS31" s="207"/>
      <c r="AT31" s="207"/>
    </row>
    <row r="32" ht="22.5" customHeight="1">
      <c r="A32" s="196">
        <v>9.0</v>
      </c>
      <c r="B32" s="196">
        <v>2.0</v>
      </c>
      <c r="C32" s="196" t="s">
        <v>177</v>
      </c>
      <c r="D32" s="196"/>
      <c r="E32" s="196"/>
      <c r="F32" s="196"/>
      <c r="G32" s="196">
        <v>0.5</v>
      </c>
      <c r="H32" s="198" t="s">
        <v>687</v>
      </c>
      <c r="I32" s="199">
        <v>9186.0</v>
      </c>
      <c r="J32" s="196" t="s">
        <v>688</v>
      </c>
      <c r="K32" s="196" t="s">
        <v>689</v>
      </c>
      <c r="L32" s="200">
        <f t="shared" si="2"/>
        <v>3.980821918</v>
      </c>
      <c r="M32" s="201">
        <v>44487.0</v>
      </c>
      <c r="N32" s="196" t="s">
        <v>339</v>
      </c>
      <c r="O32" s="196" t="s">
        <v>151</v>
      </c>
      <c r="P32" s="201">
        <v>45700.0</v>
      </c>
      <c r="Q32" s="196" t="s">
        <v>131</v>
      </c>
      <c r="R32" s="196" t="s">
        <v>171</v>
      </c>
      <c r="S32" s="196" t="s">
        <v>17</v>
      </c>
      <c r="T32" s="197"/>
      <c r="U32" s="197"/>
      <c r="V32" s="197" t="s">
        <v>690</v>
      </c>
      <c r="W32" s="388" t="s">
        <v>691</v>
      </c>
      <c r="X32" s="388"/>
      <c r="Y32" s="287"/>
      <c r="Z32" s="298"/>
      <c r="AA32" s="377"/>
      <c r="AB32" s="207"/>
      <c r="AC32" s="207"/>
      <c r="AD32" s="207"/>
      <c r="AE32" s="207"/>
      <c r="AF32" s="207"/>
      <c r="AG32" s="207"/>
      <c r="AH32" s="207"/>
      <c r="AI32" s="207"/>
      <c r="AJ32" s="207"/>
      <c r="AK32" s="207"/>
      <c r="AL32" s="207"/>
      <c r="AM32" s="207"/>
      <c r="AN32" s="207"/>
      <c r="AO32" s="207"/>
      <c r="AP32" s="207"/>
      <c r="AQ32" s="207"/>
      <c r="AR32" s="207"/>
      <c r="AS32" s="207"/>
      <c r="AT32" s="207"/>
    </row>
    <row r="33" ht="22.5" customHeight="1">
      <c r="A33" s="225">
        <v>10.0</v>
      </c>
      <c r="B33" s="225">
        <v>2.0</v>
      </c>
      <c r="C33" s="225" t="s">
        <v>177</v>
      </c>
      <c r="D33" s="225"/>
      <c r="E33" s="225"/>
      <c r="F33" s="225"/>
      <c r="G33" s="225">
        <v>0.5</v>
      </c>
      <c r="H33" s="227" t="s">
        <v>692</v>
      </c>
      <c r="I33" s="228">
        <v>9420.0</v>
      </c>
      <c r="J33" s="225" t="s">
        <v>693</v>
      </c>
      <c r="K33" s="225" t="s">
        <v>694</v>
      </c>
      <c r="L33" s="229">
        <f t="shared" si="2"/>
        <v>3.693150685</v>
      </c>
      <c r="M33" s="230">
        <v>44592.0</v>
      </c>
      <c r="N33" s="225" t="s">
        <v>351</v>
      </c>
      <c r="O33" s="225" t="s">
        <v>153</v>
      </c>
      <c r="P33" s="230">
        <v>45883.0</v>
      </c>
      <c r="Q33" s="225" t="s">
        <v>133</v>
      </c>
      <c r="R33" s="225" t="s">
        <v>340</v>
      </c>
      <c r="S33" s="225" t="s">
        <v>17</v>
      </c>
      <c r="T33" s="226"/>
      <c r="U33" s="226" t="s">
        <v>695</v>
      </c>
      <c r="V33" s="226" t="s">
        <v>696</v>
      </c>
      <c r="W33" s="226" t="s">
        <v>697</v>
      </c>
      <c r="X33" s="233"/>
      <c r="Y33" s="267"/>
      <c r="Z33" s="383"/>
      <c r="AA33" s="301"/>
      <c r="AB33" s="237"/>
      <c r="AC33" s="237"/>
      <c r="AD33" s="237"/>
      <c r="AE33" s="237"/>
      <c r="AF33" s="237"/>
      <c r="AG33" s="237"/>
      <c r="AH33" s="237"/>
      <c r="AI33" s="237"/>
      <c r="AJ33" s="237"/>
      <c r="AK33" s="237"/>
      <c r="AL33" s="237"/>
      <c r="AM33" s="237"/>
      <c r="AN33" s="237"/>
      <c r="AO33" s="237"/>
      <c r="AP33" s="237"/>
      <c r="AQ33" s="237"/>
      <c r="AR33" s="237"/>
      <c r="AS33" s="237"/>
      <c r="AT33" s="237"/>
    </row>
    <row r="34" ht="22.5" customHeight="1">
      <c r="A34" s="225">
        <v>11.0</v>
      </c>
      <c r="B34" s="225">
        <v>2.0</v>
      </c>
      <c r="C34" s="225" t="s">
        <v>177</v>
      </c>
      <c r="D34" s="225"/>
      <c r="E34" s="225"/>
      <c r="F34" s="225"/>
      <c r="G34" s="225">
        <v>1.0</v>
      </c>
      <c r="H34" s="227" t="s">
        <v>698</v>
      </c>
      <c r="I34" s="228">
        <v>9418.0</v>
      </c>
      <c r="J34" s="225" t="s">
        <v>362</v>
      </c>
      <c r="K34" s="225" t="s">
        <v>699</v>
      </c>
      <c r="L34" s="229">
        <f t="shared" si="2"/>
        <v>3.432876712</v>
      </c>
      <c r="M34" s="230">
        <v>44687.0</v>
      </c>
      <c r="N34" s="225" t="s">
        <v>339</v>
      </c>
      <c r="O34" s="225" t="s">
        <v>152</v>
      </c>
      <c r="P34" s="230">
        <v>45883.0</v>
      </c>
      <c r="Q34" s="225" t="s">
        <v>39</v>
      </c>
      <c r="R34" s="225" t="s">
        <v>346</v>
      </c>
      <c r="S34" s="225" t="s">
        <v>23</v>
      </c>
      <c r="T34" s="226"/>
      <c r="U34" s="226" t="s">
        <v>700</v>
      </c>
      <c r="V34" s="233"/>
      <c r="W34" s="233"/>
      <c r="X34" s="233"/>
      <c r="Y34" s="267"/>
      <c r="Z34" s="383"/>
      <c r="AA34" s="301"/>
      <c r="AB34" s="237"/>
      <c r="AC34" s="237"/>
      <c r="AD34" s="237"/>
      <c r="AE34" s="237"/>
      <c r="AF34" s="237"/>
      <c r="AG34" s="237"/>
      <c r="AH34" s="237"/>
      <c r="AI34" s="237"/>
      <c r="AJ34" s="237"/>
      <c r="AK34" s="237"/>
      <c r="AL34" s="237"/>
      <c r="AM34" s="237"/>
      <c r="AN34" s="237"/>
      <c r="AO34" s="237"/>
      <c r="AP34" s="237"/>
      <c r="AQ34" s="237"/>
      <c r="AR34" s="237"/>
      <c r="AS34" s="237"/>
      <c r="AT34" s="237"/>
    </row>
    <row r="35" ht="22.5" customHeight="1">
      <c r="A35" s="225">
        <v>12.0</v>
      </c>
      <c r="B35" s="225">
        <v>2.0</v>
      </c>
      <c r="C35" s="225" t="s">
        <v>177</v>
      </c>
      <c r="D35" s="225"/>
      <c r="E35" s="225"/>
      <c r="F35" s="225"/>
      <c r="G35" s="225">
        <v>1.0</v>
      </c>
      <c r="H35" s="227" t="s">
        <v>701</v>
      </c>
      <c r="I35" s="228">
        <v>9489.0</v>
      </c>
      <c r="J35" s="225" t="s">
        <v>702</v>
      </c>
      <c r="K35" s="225" t="s">
        <v>703</v>
      </c>
      <c r="L35" s="229">
        <f t="shared" si="2"/>
        <v>3.928767123</v>
      </c>
      <c r="M35" s="230">
        <v>44506.0</v>
      </c>
      <c r="N35" s="225" t="s">
        <v>339</v>
      </c>
      <c r="O35" s="225" t="s">
        <v>153</v>
      </c>
      <c r="P35" s="230">
        <v>45883.0</v>
      </c>
      <c r="Q35" s="225" t="s">
        <v>133</v>
      </c>
      <c r="R35" s="225" t="s">
        <v>346</v>
      </c>
      <c r="S35" s="225" t="s">
        <v>23</v>
      </c>
      <c r="T35" s="226"/>
      <c r="U35" s="226" t="s">
        <v>704</v>
      </c>
      <c r="V35" s="233"/>
      <c r="W35" s="233"/>
      <c r="X35" s="233"/>
      <c r="Y35" s="267"/>
      <c r="Z35" s="383"/>
      <c r="AA35" s="301"/>
      <c r="AB35" s="237"/>
      <c r="AC35" s="237"/>
      <c r="AD35" s="237"/>
      <c r="AE35" s="237"/>
      <c r="AF35" s="237"/>
      <c r="AG35" s="237"/>
      <c r="AH35" s="237"/>
      <c r="AI35" s="237"/>
      <c r="AJ35" s="237"/>
      <c r="AK35" s="237"/>
      <c r="AL35" s="237"/>
      <c r="AM35" s="237"/>
      <c r="AN35" s="237"/>
      <c r="AO35" s="237"/>
      <c r="AP35" s="237"/>
      <c r="AQ35" s="237"/>
      <c r="AR35" s="237"/>
      <c r="AS35" s="237"/>
      <c r="AT35" s="237"/>
    </row>
    <row r="36" ht="22.5" customHeight="1">
      <c r="A36" s="225">
        <v>13.0</v>
      </c>
      <c r="B36" s="225">
        <v>2.0</v>
      </c>
      <c r="C36" s="225" t="s">
        <v>177</v>
      </c>
      <c r="D36" s="225"/>
      <c r="E36" s="225"/>
      <c r="F36" s="225"/>
      <c r="G36" s="225">
        <v>1.0</v>
      </c>
      <c r="H36" s="227" t="s">
        <v>705</v>
      </c>
      <c r="I36" s="228">
        <v>9593.0</v>
      </c>
      <c r="J36" s="225" t="s">
        <v>362</v>
      </c>
      <c r="K36" s="225" t="s">
        <v>706</v>
      </c>
      <c r="L36" s="229">
        <f t="shared" si="2"/>
        <v>3.306849315</v>
      </c>
      <c r="M36" s="230">
        <v>44733.0</v>
      </c>
      <c r="N36" s="225" t="s">
        <v>351</v>
      </c>
      <c r="O36" s="225" t="s">
        <v>151</v>
      </c>
      <c r="P36" s="230">
        <v>45883.0</v>
      </c>
      <c r="Q36" s="225" t="s">
        <v>133</v>
      </c>
      <c r="R36" s="225" t="s">
        <v>346</v>
      </c>
      <c r="S36" s="225" t="s">
        <v>23</v>
      </c>
      <c r="T36" s="226"/>
      <c r="U36" s="226" t="s">
        <v>707</v>
      </c>
      <c r="V36" s="389"/>
      <c r="W36" s="390"/>
      <c r="X36" s="390"/>
      <c r="Y36" s="301"/>
      <c r="Z36" s="391"/>
      <c r="AA36" s="301"/>
      <c r="AB36" s="237"/>
      <c r="AC36" s="237"/>
      <c r="AD36" s="237"/>
      <c r="AE36" s="237"/>
      <c r="AF36" s="237"/>
      <c r="AG36" s="237"/>
      <c r="AH36" s="237"/>
      <c r="AI36" s="237"/>
      <c r="AJ36" s="237"/>
      <c r="AK36" s="237"/>
      <c r="AL36" s="237"/>
      <c r="AM36" s="237"/>
      <c r="AN36" s="237"/>
      <c r="AO36" s="237"/>
      <c r="AP36" s="237"/>
      <c r="AQ36" s="237"/>
      <c r="AR36" s="237"/>
      <c r="AS36" s="237"/>
      <c r="AT36" s="237"/>
    </row>
    <row r="37" ht="22.5" customHeight="1">
      <c r="A37" s="225">
        <v>14.0</v>
      </c>
      <c r="B37" s="225">
        <v>2.0</v>
      </c>
      <c r="C37" s="225" t="s">
        <v>177</v>
      </c>
      <c r="D37" s="225"/>
      <c r="E37" s="225"/>
      <c r="F37" s="225"/>
      <c r="G37" s="225">
        <v>1.0</v>
      </c>
      <c r="H37" s="227" t="s">
        <v>708</v>
      </c>
      <c r="I37" s="228">
        <v>9595.0</v>
      </c>
      <c r="J37" s="225" t="s">
        <v>709</v>
      </c>
      <c r="K37" s="225" t="s">
        <v>710</v>
      </c>
      <c r="L37" s="229">
        <f t="shared" si="2"/>
        <v>3.317808219</v>
      </c>
      <c r="M37" s="230">
        <v>44729.0</v>
      </c>
      <c r="N37" s="225" t="s">
        <v>339</v>
      </c>
      <c r="O37" s="225" t="s">
        <v>151</v>
      </c>
      <c r="P37" s="230">
        <v>45883.0</v>
      </c>
      <c r="Q37" s="225" t="s">
        <v>10</v>
      </c>
      <c r="R37" s="225" t="s">
        <v>346</v>
      </c>
      <c r="S37" s="225" t="s">
        <v>23</v>
      </c>
      <c r="T37" s="226"/>
      <c r="U37" s="226" t="s">
        <v>711</v>
      </c>
      <c r="V37" s="233"/>
      <c r="W37" s="233"/>
      <c r="X37" s="233"/>
      <c r="Y37" s="267"/>
      <c r="Z37" s="383"/>
      <c r="AA37" s="301"/>
      <c r="AB37" s="237"/>
      <c r="AC37" s="237"/>
      <c r="AD37" s="237"/>
      <c r="AE37" s="237"/>
      <c r="AF37" s="237"/>
      <c r="AG37" s="237"/>
      <c r="AH37" s="237"/>
      <c r="AI37" s="237"/>
      <c r="AJ37" s="237"/>
      <c r="AK37" s="237"/>
      <c r="AL37" s="237"/>
      <c r="AM37" s="237"/>
      <c r="AN37" s="237"/>
      <c r="AO37" s="237"/>
      <c r="AP37" s="237"/>
      <c r="AQ37" s="237"/>
      <c r="AR37" s="237"/>
      <c r="AS37" s="237"/>
      <c r="AT37" s="237"/>
    </row>
    <row r="38" ht="22.5" customHeight="1">
      <c r="A38" s="196">
        <v>15.0</v>
      </c>
      <c r="B38" s="196"/>
      <c r="C38" s="196"/>
      <c r="D38" s="196"/>
      <c r="E38" s="196"/>
      <c r="F38" s="196"/>
      <c r="G38" s="196"/>
      <c r="H38" s="198"/>
      <c r="I38" s="199"/>
      <c r="J38" s="196"/>
      <c r="K38" s="196"/>
      <c r="L38" s="200"/>
      <c r="M38" s="201"/>
      <c r="N38" s="196"/>
      <c r="O38" s="196"/>
      <c r="P38" s="201"/>
      <c r="Q38" s="196"/>
      <c r="R38" s="196"/>
      <c r="S38" s="196"/>
      <c r="T38" s="197"/>
      <c r="U38" s="197"/>
      <c r="V38" s="197"/>
      <c r="W38" s="222"/>
      <c r="X38" s="222"/>
      <c r="Y38" s="287"/>
      <c r="Z38" s="392"/>
      <c r="AA38" s="377"/>
      <c r="AB38" s="207"/>
      <c r="AC38" s="207"/>
      <c r="AD38" s="207"/>
      <c r="AE38" s="207"/>
      <c r="AF38" s="207"/>
      <c r="AG38" s="207"/>
      <c r="AH38" s="207"/>
      <c r="AI38" s="207"/>
      <c r="AJ38" s="207"/>
      <c r="AK38" s="207"/>
      <c r="AL38" s="207"/>
      <c r="AM38" s="207"/>
      <c r="AN38" s="207"/>
      <c r="AO38" s="207"/>
      <c r="AP38" s="207"/>
      <c r="AQ38" s="207"/>
      <c r="AR38" s="207"/>
      <c r="AS38" s="207"/>
      <c r="AT38" s="207"/>
    </row>
    <row r="39" ht="22.5" customHeight="1">
      <c r="A39" s="196">
        <v>16.0</v>
      </c>
      <c r="B39" s="196"/>
      <c r="C39" s="196"/>
      <c r="D39" s="196"/>
      <c r="E39" s="196"/>
      <c r="F39" s="196"/>
      <c r="G39" s="196"/>
      <c r="H39" s="198"/>
      <c r="I39" s="199"/>
      <c r="J39" s="256"/>
      <c r="K39" s="196"/>
      <c r="L39" s="200"/>
      <c r="M39" s="201"/>
      <c r="N39" s="196"/>
      <c r="O39" s="196"/>
      <c r="P39" s="201"/>
      <c r="Q39" s="196"/>
      <c r="R39" s="196"/>
      <c r="S39" s="196"/>
      <c r="T39" s="197"/>
      <c r="U39" s="197"/>
      <c r="V39" s="222"/>
      <c r="W39" s="222"/>
      <c r="X39" s="222"/>
      <c r="Y39" s="287"/>
      <c r="Z39" s="392"/>
      <c r="AA39" s="377"/>
      <c r="AB39" s="207"/>
      <c r="AC39" s="207"/>
      <c r="AD39" s="207"/>
      <c r="AE39" s="207"/>
      <c r="AF39" s="207"/>
      <c r="AG39" s="207"/>
      <c r="AH39" s="207"/>
      <c r="AI39" s="207"/>
      <c r="AJ39" s="207"/>
      <c r="AK39" s="207"/>
      <c r="AL39" s="207"/>
      <c r="AM39" s="207"/>
      <c r="AN39" s="207"/>
      <c r="AO39" s="207"/>
      <c r="AP39" s="207"/>
      <c r="AQ39" s="207"/>
      <c r="AR39" s="207"/>
      <c r="AS39" s="207"/>
      <c r="AT39" s="207"/>
    </row>
    <row r="40" ht="22.5" customHeight="1">
      <c r="A40" s="196">
        <v>17.0</v>
      </c>
      <c r="B40" s="196"/>
      <c r="C40" s="196"/>
      <c r="D40" s="196"/>
      <c r="E40" s="196"/>
      <c r="F40" s="196"/>
      <c r="G40" s="196"/>
      <c r="H40" s="198"/>
      <c r="I40" s="199"/>
      <c r="J40" s="196"/>
      <c r="K40" s="196"/>
      <c r="L40" s="200"/>
      <c r="M40" s="201"/>
      <c r="N40" s="196"/>
      <c r="O40" s="196"/>
      <c r="P40" s="201"/>
      <c r="Q40" s="196"/>
      <c r="R40" s="196"/>
      <c r="S40" s="196"/>
      <c r="T40" s="197"/>
      <c r="U40" s="197"/>
      <c r="V40" s="222"/>
      <c r="W40" s="222"/>
      <c r="X40" s="222"/>
      <c r="Y40" s="287"/>
      <c r="Z40" s="196"/>
      <c r="AA40" s="377"/>
      <c r="AB40" s="207"/>
      <c r="AC40" s="207"/>
      <c r="AD40" s="207"/>
      <c r="AE40" s="207"/>
      <c r="AF40" s="207"/>
      <c r="AG40" s="207"/>
      <c r="AH40" s="207"/>
      <c r="AI40" s="207"/>
      <c r="AJ40" s="207"/>
      <c r="AK40" s="207"/>
      <c r="AL40" s="207"/>
      <c r="AM40" s="207"/>
      <c r="AN40" s="207"/>
      <c r="AO40" s="207"/>
      <c r="AP40" s="207"/>
      <c r="AQ40" s="207"/>
      <c r="AR40" s="207"/>
      <c r="AS40" s="207"/>
      <c r="AT40" s="207"/>
    </row>
    <row r="41" ht="22.5" customHeight="1">
      <c r="A41" s="196">
        <v>18.0</v>
      </c>
      <c r="B41" s="196"/>
      <c r="C41" s="196"/>
      <c r="D41" s="196"/>
      <c r="E41" s="196"/>
      <c r="F41" s="196"/>
      <c r="G41" s="196"/>
      <c r="H41" s="198"/>
      <c r="I41" s="199"/>
      <c r="J41" s="196"/>
      <c r="K41" s="196"/>
      <c r="L41" s="200"/>
      <c r="M41" s="201"/>
      <c r="N41" s="196"/>
      <c r="O41" s="196"/>
      <c r="P41" s="201"/>
      <c r="Q41" s="196"/>
      <c r="R41" s="196"/>
      <c r="S41" s="196"/>
      <c r="T41" s="197"/>
      <c r="U41" s="197"/>
      <c r="V41" s="222"/>
      <c r="W41" s="222"/>
      <c r="X41" s="222"/>
      <c r="Y41" s="287"/>
      <c r="Z41" s="196"/>
      <c r="AA41" s="377"/>
      <c r="AB41" s="207"/>
      <c r="AC41" s="207"/>
      <c r="AD41" s="207"/>
      <c r="AE41" s="207"/>
      <c r="AF41" s="207"/>
      <c r="AG41" s="207"/>
      <c r="AH41" s="207"/>
      <c r="AI41" s="207"/>
      <c r="AJ41" s="207"/>
      <c r="AK41" s="207"/>
      <c r="AL41" s="207"/>
      <c r="AM41" s="207"/>
      <c r="AN41" s="207"/>
      <c r="AO41" s="207"/>
      <c r="AP41" s="207"/>
      <c r="AQ41" s="207"/>
      <c r="AR41" s="207"/>
      <c r="AS41" s="207"/>
      <c r="AT41" s="207"/>
    </row>
    <row r="42" ht="22.5" customHeight="1">
      <c r="A42" s="196">
        <v>19.0</v>
      </c>
      <c r="B42" s="196"/>
      <c r="C42" s="196"/>
      <c r="D42" s="196"/>
      <c r="E42" s="196"/>
      <c r="F42" s="196"/>
      <c r="G42" s="196"/>
      <c r="H42" s="198"/>
      <c r="I42" s="199"/>
      <c r="J42" s="196"/>
      <c r="K42" s="196"/>
      <c r="L42" s="200"/>
      <c r="M42" s="384"/>
      <c r="N42" s="196"/>
      <c r="O42" s="196"/>
      <c r="P42" s="201"/>
      <c r="Q42" s="196"/>
      <c r="R42" s="196"/>
      <c r="S42" s="196"/>
      <c r="T42" s="197"/>
      <c r="U42" s="197"/>
      <c r="V42" s="222"/>
      <c r="W42" s="222"/>
      <c r="X42" s="222"/>
      <c r="Y42" s="287"/>
      <c r="Z42" s="298"/>
      <c r="AA42" s="377"/>
      <c r="AB42" s="287"/>
      <c r="AC42" s="287"/>
      <c r="AD42" s="287"/>
      <c r="AE42" s="287"/>
      <c r="AF42" s="207"/>
      <c r="AG42" s="207"/>
      <c r="AH42" s="207"/>
      <c r="AI42" s="207"/>
      <c r="AJ42" s="207"/>
      <c r="AK42" s="207"/>
      <c r="AL42" s="207"/>
      <c r="AM42" s="207"/>
      <c r="AN42" s="207"/>
      <c r="AO42" s="207"/>
      <c r="AP42" s="207"/>
      <c r="AQ42" s="207"/>
      <c r="AR42" s="207"/>
      <c r="AS42" s="207"/>
      <c r="AT42" s="207"/>
    </row>
    <row r="43" ht="22.5" customHeight="1">
      <c r="A43" s="196">
        <v>20.0</v>
      </c>
      <c r="B43" s="196"/>
      <c r="C43" s="196"/>
      <c r="D43" s="196"/>
      <c r="E43" s="196"/>
      <c r="F43" s="196"/>
      <c r="G43" s="196"/>
      <c r="H43" s="198"/>
      <c r="I43" s="199"/>
      <c r="J43" s="196"/>
      <c r="K43" s="196"/>
      <c r="L43" s="200"/>
      <c r="M43" s="384"/>
      <c r="N43" s="196"/>
      <c r="O43" s="196"/>
      <c r="P43" s="201"/>
      <c r="Q43" s="196"/>
      <c r="R43" s="196"/>
      <c r="S43" s="196"/>
      <c r="T43" s="197"/>
      <c r="U43" s="197"/>
      <c r="V43" s="222"/>
      <c r="W43" s="222"/>
      <c r="X43" s="222"/>
      <c r="Y43" s="287"/>
      <c r="Z43" s="298"/>
      <c r="AA43" s="377"/>
      <c r="AB43" s="207"/>
      <c r="AC43" s="207"/>
      <c r="AD43" s="207"/>
      <c r="AE43" s="207"/>
      <c r="AF43" s="207"/>
      <c r="AG43" s="207"/>
      <c r="AH43" s="207"/>
      <c r="AI43" s="207"/>
      <c r="AJ43" s="207"/>
      <c r="AK43" s="207"/>
      <c r="AL43" s="207"/>
      <c r="AM43" s="207"/>
      <c r="AN43" s="207"/>
      <c r="AO43" s="207"/>
      <c r="AP43" s="207"/>
      <c r="AQ43" s="207"/>
      <c r="AR43" s="207"/>
      <c r="AS43" s="207"/>
      <c r="AT43" s="207"/>
    </row>
    <row r="44" ht="18.75" customHeight="1">
      <c r="A44" s="188" t="s">
        <v>712</v>
      </c>
      <c r="B44" s="30"/>
      <c r="C44" s="30"/>
      <c r="D44" s="30"/>
      <c r="E44" s="30"/>
      <c r="F44" s="30"/>
      <c r="G44" s="30"/>
      <c r="H44" s="30"/>
      <c r="I44" s="30"/>
      <c r="J44" s="30"/>
      <c r="K44" s="31"/>
      <c r="L44" s="368"/>
      <c r="M44" s="368"/>
      <c r="N44" s="368"/>
      <c r="O44" s="368"/>
      <c r="P44" s="368"/>
      <c r="Q44" s="368"/>
      <c r="R44" s="368"/>
      <c r="S44" s="368"/>
      <c r="T44" s="368"/>
      <c r="U44" s="393"/>
      <c r="V44" s="385"/>
      <c r="W44" s="386"/>
      <c r="X44" s="386"/>
      <c r="Y44" s="373"/>
      <c r="Z44" s="387"/>
      <c r="AA44" s="387"/>
      <c r="AB44" s="374"/>
      <c r="AC44" s="374"/>
      <c r="AD44" s="374"/>
      <c r="AE44" s="374"/>
      <c r="AF44" s="374"/>
      <c r="AG44" s="374"/>
      <c r="AH44" s="374"/>
      <c r="AI44" s="374"/>
      <c r="AJ44" s="374"/>
      <c r="AK44" s="374"/>
      <c r="AL44" s="374"/>
      <c r="AM44" s="374"/>
      <c r="AN44" s="374"/>
      <c r="AO44" s="374"/>
      <c r="AP44" s="374"/>
      <c r="AQ44" s="374"/>
      <c r="AR44" s="374"/>
      <c r="AS44" s="374"/>
      <c r="AT44" s="375"/>
    </row>
    <row r="45" ht="22.5" customHeight="1">
      <c r="A45" s="196">
        <v>1.0</v>
      </c>
      <c r="B45" s="196">
        <v>3.0</v>
      </c>
      <c r="C45" s="196" t="s">
        <v>179</v>
      </c>
      <c r="D45" s="196"/>
      <c r="E45" s="196"/>
      <c r="F45" s="196"/>
      <c r="G45" s="196">
        <v>1.0</v>
      </c>
      <c r="H45" s="198" t="s">
        <v>713</v>
      </c>
      <c r="I45" s="199">
        <v>9118.0</v>
      </c>
      <c r="J45" s="196" t="s">
        <v>362</v>
      </c>
      <c r="K45" s="196" t="s">
        <v>714</v>
      </c>
      <c r="L45" s="200">
        <f t="shared" ref="L45:L58" si="3">yearfrac(M45,today(),1)</f>
        <v>3.493150685</v>
      </c>
      <c r="M45" s="201">
        <v>44665.0</v>
      </c>
      <c r="N45" s="196" t="s">
        <v>339</v>
      </c>
      <c r="O45" s="196" t="s">
        <v>153</v>
      </c>
      <c r="P45" s="201">
        <v>45519.0</v>
      </c>
      <c r="Q45" s="196" t="s">
        <v>133</v>
      </c>
      <c r="R45" s="196" t="s">
        <v>163</v>
      </c>
      <c r="S45" s="196" t="s">
        <v>23</v>
      </c>
      <c r="T45" s="197"/>
      <c r="U45" s="197" t="s">
        <v>715</v>
      </c>
      <c r="V45" s="222"/>
      <c r="W45" s="376" t="s">
        <v>716</v>
      </c>
      <c r="X45" s="376"/>
      <c r="Y45" s="287"/>
      <c r="Z45" s="298"/>
      <c r="AA45" s="377"/>
      <c r="AB45" s="207"/>
      <c r="AC45" s="207"/>
      <c r="AD45" s="207"/>
      <c r="AE45" s="207"/>
      <c r="AF45" s="207"/>
      <c r="AG45" s="207"/>
      <c r="AH45" s="207"/>
      <c r="AI45" s="207"/>
      <c r="AJ45" s="207"/>
      <c r="AK45" s="207"/>
      <c r="AL45" s="207"/>
      <c r="AM45" s="207"/>
      <c r="AN45" s="207"/>
      <c r="AO45" s="207"/>
      <c r="AP45" s="207"/>
      <c r="AQ45" s="207"/>
      <c r="AR45" s="207"/>
      <c r="AS45" s="207"/>
      <c r="AT45" s="207"/>
    </row>
    <row r="46" ht="22.5" customHeight="1">
      <c r="A46" s="196">
        <v>2.0</v>
      </c>
      <c r="B46" s="196">
        <v>3.0</v>
      </c>
      <c r="C46" s="196" t="s">
        <v>179</v>
      </c>
      <c r="D46" s="196"/>
      <c r="E46" s="196"/>
      <c r="F46" s="196" t="s">
        <v>335</v>
      </c>
      <c r="G46" s="196">
        <v>1.0</v>
      </c>
      <c r="H46" s="198" t="s">
        <v>717</v>
      </c>
      <c r="I46" s="199">
        <v>9042.0</v>
      </c>
      <c r="J46" s="196" t="s">
        <v>423</v>
      </c>
      <c r="K46" s="196" t="s">
        <v>718</v>
      </c>
      <c r="L46" s="200">
        <f t="shared" si="3"/>
        <v>3.18630137</v>
      </c>
      <c r="M46" s="201">
        <v>44777.0</v>
      </c>
      <c r="N46" s="196" t="s">
        <v>339</v>
      </c>
      <c r="O46" s="196" t="s">
        <v>151</v>
      </c>
      <c r="P46" s="201">
        <v>45519.0</v>
      </c>
      <c r="Q46" s="196" t="s">
        <v>37</v>
      </c>
      <c r="R46" s="196" t="s">
        <v>165</v>
      </c>
      <c r="S46" s="196" t="s">
        <v>23</v>
      </c>
      <c r="T46" s="197"/>
      <c r="U46" s="197" t="s">
        <v>719</v>
      </c>
      <c r="V46" s="222"/>
      <c r="W46" s="197" t="s">
        <v>720</v>
      </c>
      <c r="X46" s="197"/>
      <c r="Y46" s="287"/>
      <c r="Z46" s="298"/>
      <c r="AA46" s="377"/>
      <c r="AB46" s="207"/>
      <c r="AC46" s="207"/>
      <c r="AD46" s="207"/>
      <c r="AE46" s="207"/>
      <c r="AF46" s="207"/>
      <c r="AG46" s="207"/>
      <c r="AH46" s="207"/>
      <c r="AI46" s="207"/>
      <c r="AJ46" s="207"/>
      <c r="AK46" s="207"/>
      <c r="AL46" s="207"/>
      <c r="AM46" s="207"/>
      <c r="AN46" s="207"/>
      <c r="AO46" s="207"/>
      <c r="AP46" s="207"/>
      <c r="AQ46" s="207"/>
      <c r="AR46" s="207"/>
      <c r="AS46" s="207"/>
      <c r="AT46" s="207"/>
    </row>
    <row r="47" ht="22.5" customHeight="1">
      <c r="A47" s="196">
        <v>3.0</v>
      </c>
      <c r="B47" s="196">
        <v>3.0</v>
      </c>
      <c r="C47" s="196" t="s">
        <v>179</v>
      </c>
      <c r="D47" s="196"/>
      <c r="E47" s="196"/>
      <c r="F47" s="196"/>
      <c r="G47" s="196">
        <v>1.0</v>
      </c>
      <c r="H47" s="198" t="s">
        <v>721</v>
      </c>
      <c r="I47" s="199">
        <v>9271.0</v>
      </c>
      <c r="J47" s="196" t="s">
        <v>396</v>
      </c>
      <c r="K47" s="196" t="s">
        <v>722</v>
      </c>
      <c r="L47" s="200">
        <f t="shared" si="3"/>
        <v>3.819178082</v>
      </c>
      <c r="M47" s="201">
        <v>44546.0</v>
      </c>
      <c r="N47" s="196" t="s">
        <v>339</v>
      </c>
      <c r="O47" s="196" t="s">
        <v>152</v>
      </c>
      <c r="P47" s="201">
        <v>45700.0</v>
      </c>
      <c r="Q47" s="196" t="s">
        <v>133</v>
      </c>
      <c r="R47" s="196" t="s">
        <v>165</v>
      </c>
      <c r="S47" s="196" t="s">
        <v>23</v>
      </c>
      <c r="T47" s="197"/>
      <c r="U47" s="197" t="s">
        <v>723</v>
      </c>
      <c r="V47" s="222"/>
      <c r="W47" s="197" t="s">
        <v>724</v>
      </c>
      <c r="X47" s="197"/>
      <c r="Y47" s="287"/>
      <c r="Z47" s="298"/>
      <c r="AA47" s="377"/>
      <c r="AB47" s="207"/>
      <c r="AC47" s="207"/>
      <c r="AD47" s="207"/>
      <c r="AE47" s="207"/>
      <c r="AF47" s="207"/>
      <c r="AG47" s="207"/>
      <c r="AH47" s="207"/>
      <c r="AI47" s="207"/>
      <c r="AJ47" s="207"/>
      <c r="AK47" s="207"/>
      <c r="AL47" s="207"/>
      <c r="AM47" s="207"/>
      <c r="AN47" s="207"/>
      <c r="AO47" s="207"/>
      <c r="AP47" s="207"/>
      <c r="AQ47" s="207"/>
      <c r="AR47" s="207"/>
      <c r="AS47" s="207"/>
      <c r="AT47" s="207"/>
    </row>
    <row r="48" ht="22.5" customHeight="1">
      <c r="A48" s="196">
        <v>4.0</v>
      </c>
      <c r="B48" s="196">
        <v>3.0</v>
      </c>
      <c r="C48" s="196" t="s">
        <v>179</v>
      </c>
      <c r="D48" s="196"/>
      <c r="E48" s="196"/>
      <c r="F48" s="196" t="s">
        <v>335</v>
      </c>
      <c r="G48" s="196">
        <v>1.0</v>
      </c>
      <c r="H48" s="198" t="s">
        <v>725</v>
      </c>
      <c r="I48" s="199">
        <v>9051.0</v>
      </c>
      <c r="J48" s="196" t="s">
        <v>726</v>
      </c>
      <c r="K48" s="196" t="s">
        <v>727</v>
      </c>
      <c r="L48" s="200">
        <f t="shared" si="3"/>
        <v>3.35890411</v>
      </c>
      <c r="M48" s="201">
        <v>44714.0</v>
      </c>
      <c r="N48" s="196" t="s">
        <v>351</v>
      </c>
      <c r="O48" s="196" t="s">
        <v>151</v>
      </c>
      <c r="P48" s="201">
        <v>45519.0</v>
      </c>
      <c r="Q48" s="196" t="s">
        <v>25</v>
      </c>
      <c r="R48" s="196" t="s">
        <v>167</v>
      </c>
      <c r="S48" s="196" t="s">
        <v>17</v>
      </c>
      <c r="T48" s="197"/>
      <c r="U48" s="197" t="s">
        <v>728</v>
      </c>
      <c r="V48" s="222"/>
      <c r="W48" s="197" t="s">
        <v>729</v>
      </c>
      <c r="X48" s="197"/>
      <c r="Y48" s="287"/>
      <c r="Z48" s="298"/>
      <c r="AA48" s="377"/>
      <c r="AB48" s="207"/>
      <c r="AC48" s="207"/>
      <c r="AD48" s="207"/>
      <c r="AE48" s="207"/>
      <c r="AF48" s="207"/>
      <c r="AG48" s="207"/>
      <c r="AH48" s="207"/>
      <c r="AI48" s="207"/>
      <c r="AJ48" s="207"/>
      <c r="AK48" s="207"/>
      <c r="AL48" s="207"/>
      <c r="AM48" s="207"/>
      <c r="AN48" s="207"/>
      <c r="AO48" s="207"/>
      <c r="AP48" s="207"/>
      <c r="AQ48" s="207"/>
      <c r="AR48" s="207"/>
      <c r="AS48" s="207"/>
      <c r="AT48" s="207"/>
    </row>
    <row r="49" ht="22.5" customHeight="1">
      <c r="A49" s="196">
        <v>5.0</v>
      </c>
      <c r="B49" s="196">
        <v>3.0</v>
      </c>
      <c r="C49" s="196" t="s">
        <v>179</v>
      </c>
      <c r="D49" s="196"/>
      <c r="E49" s="196"/>
      <c r="F49" s="196"/>
      <c r="G49" s="196">
        <v>1.0</v>
      </c>
      <c r="H49" s="198" t="s">
        <v>730</v>
      </c>
      <c r="I49" s="199">
        <v>8844.0</v>
      </c>
      <c r="J49" s="196" t="s">
        <v>702</v>
      </c>
      <c r="K49" s="196" t="s">
        <v>731</v>
      </c>
      <c r="L49" s="200">
        <f t="shared" si="3"/>
        <v>3.569863014</v>
      </c>
      <c r="M49" s="201">
        <v>44637.0</v>
      </c>
      <c r="N49" s="196" t="s">
        <v>351</v>
      </c>
      <c r="O49" s="196" t="s">
        <v>151</v>
      </c>
      <c r="P49" s="201">
        <v>45519.0</v>
      </c>
      <c r="Q49" s="196" t="s">
        <v>133</v>
      </c>
      <c r="R49" s="196" t="s">
        <v>167</v>
      </c>
      <c r="S49" s="196" t="s">
        <v>23</v>
      </c>
      <c r="T49" s="197"/>
      <c r="U49" s="197" t="s">
        <v>732</v>
      </c>
      <c r="V49" s="197"/>
      <c r="W49" s="197" t="s">
        <v>733</v>
      </c>
      <c r="X49" s="197"/>
      <c r="Y49" s="287"/>
      <c r="Z49" s="298"/>
      <c r="AA49" s="377"/>
      <c r="AB49" s="207"/>
      <c r="AC49" s="207"/>
      <c r="AD49" s="207"/>
      <c r="AE49" s="207"/>
      <c r="AF49" s="207"/>
      <c r="AG49" s="207"/>
      <c r="AH49" s="207"/>
      <c r="AI49" s="207"/>
      <c r="AJ49" s="207"/>
      <c r="AK49" s="207"/>
      <c r="AL49" s="207"/>
      <c r="AM49" s="207"/>
      <c r="AN49" s="207"/>
      <c r="AO49" s="207"/>
      <c r="AP49" s="207"/>
      <c r="AQ49" s="207"/>
      <c r="AR49" s="207"/>
      <c r="AS49" s="207"/>
      <c r="AT49" s="207"/>
    </row>
    <row r="50" ht="22.5" customHeight="1">
      <c r="A50" s="196">
        <v>6.0</v>
      </c>
      <c r="B50" s="196">
        <v>3.0</v>
      </c>
      <c r="C50" s="196" t="s">
        <v>179</v>
      </c>
      <c r="D50" s="196"/>
      <c r="E50" s="196"/>
      <c r="F50" s="196"/>
      <c r="G50" s="196">
        <v>1.0</v>
      </c>
      <c r="H50" s="198" t="s">
        <v>734</v>
      </c>
      <c r="I50" s="199">
        <v>8852.0</v>
      </c>
      <c r="J50" s="196" t="s">
        <v>396</v>
      </c>
      <c r="K50" s="196" t="s">
        <v>735</v>
      </c>
      <c r="L50" s="200">
        <f t="shared" si="3"/>
        <v>3.871232877</v>
      </c>
      <c r="M50" s="201">
        <v>44527.0</v>
      </c>
      <c r="N50" s="196" t="s">
        <v>339</v>
      </c>
      <c r="O50" s="196" t="s">
        <v>151</v>
      </c>
      <c r="P50" s="201">
        <v>45519.0</v>
      </c>
      <c r="Q50" s="196" t="s">
        <v>133</v>
      </c>
      <c r="R50" s="196" t="s">
        <v>169</v>
      </c>
      <c r="S50" s="196" t="s">
        <v>23</v>
      </c>
      <c r="T50" s="197"/>
      <c r="U50" s="197" t="s">
        <v>736</v>
      </c>
      <c r="V50" s="197" t="s">
        <v>737</v>
      </c>
      <c r="W50" s="197" t="s">
        <v>738</v>
      </c>
      <c r="X50" s="197"/>
      <c r="Y50" s="287"/>
      <c r="Z50" s="196"/>
      <c r="AA50" s="377"/>
      <c r="AB50" s="207"/>
      <c r="AC50" s="207"/>
      <c r="AD50" s="207"/>
      <c r="AE50" s="207"/>
      <c r="AF50" s="207"/>
      <c r="AG50" s="207"/>
      <c r="AH50" s="207"/>
      <c r="AI50" s="207"/>
      <c r="AJ50" s="207"/>
      <c r="AK50" s="207"/>
      <c r="AL50" s="207"/>
      <c r="AM50" s="207"/>
      <c r="AN50" s="207"/>
      <c r="AO50" s="207"/>
      <c r="AP50" s="207"/>
      <c r="AQ50" s="207"/>
      <c r="AR50" s="207"/>
      <c r="AS50" s="207"/>
      <c r="AT50" s="207"/>
    </row>
    <row r="51" ht="22.5" customHeight="1">
      <c r="A51" s="196">
        <v>7.0</v>
      </c>
      <c r="B51" s="196">
        <v>3.0</v>
      </c>
      <c r="C51" s="196" t="s">
        <v>179</v>
      </c>
      <c r="D51" s="196"/>
      <c r="E51" s="196"/>
      <c r="F51" s="196"/>
      <c r="G51" s="196">
        <v>1.0</v>
      </c>
      <c r="H51" s="198" t="s">
        <v>739</v>
      </c>
      <c r="I51" s="199">
        <v>9220.0</v>
      </c>
      <c r="J51" s="196" t="s">
        <v>740</v>
      </c>
      <c r="K51" s="196" t="s">
        <v>741</v>
      </c>
      <c r="L51" s="200">
        <f t="shared" si="3"/>
        <v>3.591780822</v>
      </c>
      <c r="M51" s="201">
        <v>44629.0</v>
      </c>
      <c r="N51" s="196" t="s">
        <v>351</v>
      </c>
      <c r="O51" s="196" t="s">
        <v>151</v>
      </c>
      <c r="P51" s="201">
        <v>45700.0</v>
      </c>
      <c r="Q51" s="196" t="s">
        <v>127</v>
      </c>
      <c r="R51" s="196" t="s">
        <v>169</v>
      </c>
      <c r="S51" s="196" t="s">
        <v>23</v>
      </c>
      <c r="T51" s="197"/>
      <c r="U51" s="197" t="s">
        <v>742</v>
      </c>
      <c r="V51" s="394"/>
      <c r="W51" s="388" t="s">
        <v>743</v>
      </c>
      <c r="X51" s="388"/>
      <c r="Y51" s="298"/>
      <c r="Z51" s="196"/>
      <c r="AA51" s="377"/>
      <c r="AB51" s="207"/>
      <c r="AC51" s="207"/>
      <c r="AD51" s="207"/>
      <c r="AE51" s="207"/>
      <c r="AF51" s="207"/>
      <c r="AG51" s="207"/>
      <c r="AH51" s="207"/>
      <c r="AI51" s="207"/>
      <c r="AJ51" s="207"/>
      <c r="AK51" s="207"/>
      <c r="AL51" s="207"/>
      <c r="AM51" s="207"/>
      <c r="AN51" s="207"/>
      <c r="AO51" s="207"/>
      <c r="AP51" s="207"/>
      <c r="AQ51" s="207"/>
      <c r="AR51" s="207"/>
      <c r="AS51" s="207"/>
      <c r="AT51" s="207"/>
    </row>
    <row r="52" ht="22.5" customHeight="1">
      <c r="A52" s="395">
        <v>8.0</v>
      </c>
      <c r="B52" s="395">
        <v>3.0</v>
      </c>
      <c r="C52" s="395" t="s">
        <v>179</v>
      </c>
      <c r="D52" s="395"/>
      <c r="E52" s="395"/>
      <c r="F52" s="395"/>
      <c r="G52" s="395">
        <v>1.0</v>
      </c>
      <c r="H52" s="396" t="s">
        <v>744</v>
      </c>
      <c r="I52" s="397">
        <v>9275.0</v>
      </c>
      <c r="J52" s="395" t="s">
        <v>362</v>
      </c>
      <c r="K52" s="395" t="s">
        <v>745</v>
      </c>
      <c r="L52" s="200">
        <f t="shared" si="3"/>
        <v>4.073972603</v>
      </c>
      <c r="M52" s="398">
        <v>44453.0</v>
      </c>
      <c r="N52" s="395" t="s">
        <v>351</v>
      </c>
      <c r="O52" s="395" t="s">
        <v>153</v>
      </c>
      <c r="P52" s="398">
        <v>46028.0</v>
      </c>
      <c r="Q52" s="395" t="s">
        <v>9</v>
      </c>
      <c r="R52" s="395" t="s">
        <v>169</v>
      </c>
      <c r="S52" s="395" t="s">
        <v>23</v>
      </c>
      <c r="T52" s="399"/>
      <c r="U52" s="399" t="s">
        <v>746</v>
      </c>
      <c r="V52" s="399"/>
      <c r="W52" s="399"/>
      <c r="X52" s="399"/>
      <c r="Y52" s="399"/>
      <c r="Z52" s="400"/>
      <c r="AA52" s="401"/>
      <c r="AB52" s="402"/>
      <c r="AC52" s="402"/>
      <c r="AD52" s="402"/>
      <c r="AE52" s="402"/>
      <c r="AF52" s="402"/>
      <c r="AG52" s="402"/>
      <c r="AH52" s="402"/>
      <c r="AI52" s="402"/>
      <c r="AJ52" s="402"/>
      <c r="AK52" s="402"/>
      <c r="AL52" s="402"/>
      <c r="AM52" s="402"/>
      <c r="AN52" s="402"/>
      <c r="AO52" s="402"/>
      <c r="AP52" s="402"/>
      <c r="AQ52" s="402"/>
      <c r="AR52" s="402"/>
      <c r="AS52" s="402"/>
      <c r="AT52" s="402"/>
    </row>
    <row r="53" ht="22.5" customHeight="1">
      <c r="A53" s="225">
        <v>9.0</v>
      </c>
      <c r="B53" s="225">
        <v>3.0</v>
      </c>
      <c r="C53" s="225" t="s">
        <v>179</v>
      </c>
      <c r="D53" s="225" t="s">
        <v>335</v>
      </c>
      <c r="E53" s="225"/>
      <c r="F53" s="225"/>
      <c r="G53" s="225">
        <v>1.0</v>
      </c>
      <c r="H53" s="227" t="s">
        <v>747</v>
      </c>
      <c r="I53" s="228">
        <v>9371.0</v>
      </c>
      <c r="J53" s="225" t="s">
        <v>748</v>
      </c>
      <c r="K53" s="225" t="s">
        <v>749</v>
      </c>
      <c r="L53" s="229">
        <f t="shared" si="3"/>
        <v>3.923287671</v>
      </c>
      <c r="M53" s="230">
        <v>44508.0</v>
      </c>
      <c r="N53" s="225" t="s">
        <v>339</v>
      </c>
      <c r="O53" s="225" t="s">
        <v>152</v>
      </c>
      <c r="P53" s="230">
        <v>45883.0</v>
      </c>
      <c r="Q53" s="225" t="s">
        <v>60</v>
      </c>
      <c r="R53" s="225" t="s">
        <v>346</v>
      </c>
      <c r="S53" s="225" t="s">
        <v>23</v>
      </c>
      <c r="T53" s="226"/>
      <c r="U53" s="226" t="s">
        <v>750</v>
      </c>
      <c r="V53" s="226" t="s">
        <v>751</v>
      </c>
      <c r="W53" s="233"/>
      <c r="X53" s="233"/>
      <c r="Y53" s="267"/>
      <c r="Z53" s="383"/>
      <c r="AA53" s="301"/>
      <c r="AB53" s="237"/>
      <c r="AC53" s="237"/>
      <c r="AD53" s="237"/>
      <c r="AE53" s="237"/>
      <c r="AF53" s="237"/>
      <c r="AG53" s="237"/>
      <c r="AH53" s="237"/>
      <c r="AI53" s="237"/>
      <c r="AJ53" s="237"/>
      <c r="AK53" s="237"/>
      <c r="AL53" s="237"/>
      <c r="AM53" s="237"/>
      <c r="AN53" s="237"/>
      <c r="AO53" s="237"/>
      <c r="AP53" s="237"/>
      <c r="AQ53" s="237"/>
      <c r="AR53" s="237"/>
      <c r="AS53" s="237"/>
      <c r="AT53" s="237"/>
    </row>
    <row r="54" ht="22.5" customHeight="1">
      <c r="A54" s="225">
        <v>10.0</v>
      </c>
      <c r="B54" s="225">
        <v>3.0</v>
      </c>
      <c r="C54" s="225" t="s">
        <v>179</v>
      </c>
      <c r="D54" s="225"/>
      <c r="E54" s="225"/>
      <c r="F54" s="225"/>
      <c r="G54" s="225">
        <v>1.0</v>
      </c>
      <c r="H54" s="227" t="s">
        <v>752</v>
      </c>
      <c r="I54" s="228">
        <v>9514.0</v>
      </c>
      <c r="J54" s="225" t="s">
        <v>753</v>
      </c>
      <c r="K54" s="225" t="s">
        <v>754</v>
      </c>
      <c r="L54" s="229">
        <f t="shared" si="3"/>
        <v>3.723287671</v>
      </c>
      <c r="M54" s="230">
        <v>44581.0</v>
      </c>
      <c r="N54" s="225" t="s">
        <v>339</v>
      </c>
      <c r="O54" s="225" t="s">
        <v>154</v>
      </c>
      <c r="P54" s="230">
        <v>45883.0</v>
      </c>
      <c r="Q54" s="225" t="s">
        <v>115</v>
      </c>
      <c r="R54" s="225" t="s">
        <v>346</v>
      </c>
      <c r="S54" s="225" t="s">
        <v>23</v>
      </c>
      <c r="T54" s="226"/>
      <c r="U54" s="226" t="s">
        <v>755</v>
      </c>
      <c r="V54" s="226" t="s">
        <v>756</v>
      </c>
      <c r="W54" s="233"/>
      <c r="X54" s="233"/>
      <c r="Y54" s="267"/>
      <c r="Z54" s="383"/>
      <c r="AA54" s="301"/>
      <c r="AB54" s="237"/>
      <c r="AC54" s="237"/>
      <c r="AD54" s="237"/>
      <c r="AE54" s="237"/>
      <c r="AF54" s="237"/>
      <c r="AG54" s="237"/>
      <c r="AH54" s="237"/>
      <c r="AI54" s="237"/>
      <c r="AJ54" s="237"/>
      <c r="AK54" s="237"/>
      <c r="AL54" s="237"/>
      <c r="AM54" s="237"/>
      <c r="AN54" s="237"/>
      <c r="AO54" s="237"/>
      <c r="AP54" s="237"/>
      <c r="AQ54" s="237"/>
      <c r="AR54" s="237"/>
      <c r="AS54" s="237"/>
      <c r="AT54" s="237"/>
    </row>
    <row r="55" ht="22.5" customHeight="1">
      <c r="A55" s="225">
        <v>11.0</v>
      </c>
      <c r="B55" s="225">
        <v>3.0</v>
      </c>
      <c r="C55" s="225" t="s">
        <v>179</v>
      </c>
      <c r="D55" s="225"/>
      <c r="E55" s="225"/>
      <c r="F55" s="225"/>
      <c r="G55" s="225">
        <v>1.0</v>
      </c>
      <c r="H55" s="227" t="s">
        <v>757</v>
      </c>
      <c r="I55" s="228">
        <v>9487.0</v>
      </c>
      <c r="J55" s="225" t="s">
        <v>702</v>
      </c>
      <c r="K55" s="225" t="s">
        <v>758</v>
      </c>
      <c r="L55" s="229">
        <f t="shared" si="3"/>
        <v>3.671232877</v>
      </c>
      <c r="M55" s="230">
        <v>44600.0</v>
      </c>
      <c r="N55" s="225" t="s">
        <v>339</v>
      </c>
      <c r="O55" s="225" t="s">
        <v>154</v>
      </c>
      <c r="P55" s="230">
        <v>45883.0</v>
      </c>
      <c r="Q55" s="225" t="s">
        <v>133</v>
      </c>
      <c r="R55" s="225" t="s">
        <v>346</v>
      </c>
      <c r="S55" s="225" t="s">
        <v>23</v>
      </c>
      <c r="T55" s="226"/>
      <c r="U55" s="226" t="s">
        <v>759</v>
      </c>
      <c r="V55" s="403"/>
      <c r="W55" s="233"/>
      <c r="X55" s="233"/>
      <c r="Y55" s="267"/>
      <c r="Z55" s="383"/>
      <c r="AA55" s="301"/>
      <c r="AB55" s="237"/>
      <c r="AC55" s="237"/>
      <c r="AD55" s="237"/>
      <c r="AE55" s="237"/>
      <c r="AF55" s="237"/>
      <c r="AG55" s="237"/>
      <c r="AH55" s="237"/>
      <c r="AI55" s="237"/>
      <c r="AJ55" s="237"/>
      <c r="AK55" s="237"/>
      <c r="AL55" s="237"/>
      <c r="AM55" s="237"/>
      <c r="AN55" s="237"/>
      <c r="AO55" s="237"/>
      <c r="AP55" s="237"/>
      <c r="AQ55" s="237"/>
      <c r="AR55" s="237"/>
      <c r="AS55" s="237"/>
      <c r="AT55" s="237"/>
    </row>
    <row r="56" ht="22.5" customHeight="1">
      <c r="A56" s="225">
        <v>12.0</v>
      </c>
      <c r="B56" s="225">
        <v>3.0</v>
      </c>
      <c r="C56" s="225" t="s">
        <v>179</v>
      </c>
      <c r="D56" s="225"/>
      <c r="E56" s="225"/>
      <c r="F56" s="225"/>
      <c r="G56" s="225">
        <v>1.0</v>
      </c>
      <c r="H56" s="227" t="s">
        <v>760</v>
      </c>
      <c r="I56" s="228">
        <v>9361.0</v>
      </c>
      <c r="J56" s="225" t="s">
        <v>344</v>
      </c>
      <c r="K56" s="225" t="s">
        <v>761</v>
      </c>
      <c r="L56" s="229">
        <f t="shared" si="3"/>
        <v>4.046575342</v>
      </c>
      <c r="M56" s="230">
        <v>44463.0</v>
      </c>
      <c r="N56" s="225" t="s">
        <v>339</v>
      </c>
      <c r="O56" s="225" t="s">
        <v>154</v>
      </c>
      <c r="P56" s="230">
        <v>45883.0</v>
      </c>
      <c r="Q56" s="225" t="s">
        <v>133</v>
      </c>
      <c r="R56" s="225" t="s">
        <v>346</v>
      </c>
      <c r="S56" s="225" t="s">
        <v>23</v>
      </c>
      <c r="T56" s="226"/>
      <c r="U56" s="226" t="s">
        <v>762</v>
      </c>
      <c r="V56" s="233"/>
      <c r="W56" s="233"/>
      <c r="X56" s="233"/>
      <c r="Y56" s="267"/>
      <c r="Z56" s="383"/>
      <c r="AA56" s="301"/>
      <c r="AB56" s="237"/>
      <c r="AC56" s="237"/>
      <c r="AD56" s="237"/>
      <c r="AE56" s="237"/>
      <c r="AF56" s="237"/>
      <c r="AG56" s="237"/>
      <c r="AH56" s="237"/>
      <c r="AI56" s="237"/>
      <c r="AJ56" s="237"/>
      <c r="AK56" s="237"/>
      <c r="AL56" s="237"/>
      <c r="AM56" s="237"/>
      <c r="AN56" s="237"/>
      <c r="AO56" s="237"/>
      <c r="AP56" s="237"/>
      <c r="AQ56" s="237"/>
      <c r="AR56" s="237"/>
      <c r="AS56" s="237"/>
      <c r="AT56" s="237"/>
    </row>
    <row r="57" ht="22.5" customHeight="1">
      <c r="A57" s="225">
        <v>13.0</v>
      </c>
      <c r="B57" s="225">
        <v>3.0</v>
      </c>
      <c r="C57" s="225" t="s">
        <v>179</v>
      </c>
      <c r="D57" s="225"/>
      <c r="E57" s="225"/>
      <c r="F57" s="225"/>
      <c r="G57" s="225">
        <v>1.0</v>
      </c>
      <c r="H57" s="227" t="s">
        <v>763</v>
      </c>
      <c r="I57" s="228">
        <v>9622.0</v>
      </c>
      <c r="J57" s="225" t="s">
        <v>764</v>
      </c>
      <c r="K57" s="225" t="s">
        <v>765</v>
      </c>
      <c r="L57" s="229">
        <f t="shared" si="3"/>
        <v>4.019178082</v>
      </c>
      <c r="M57" s="230">
        <v>44473.0</v>
      </c>
      <c r="N57" s="225" t="s">
        <v>351</v>
      </c>
      <c r="O57" s="225" t="s">
        <v>152</v>
      </c>
      <c r="P57" s="230">
        <v>45883.0</v>
      </c>
      <c r="Q57" s="225" t="s">
        <v>76</v>
      </c>
      <c r="R57" s="225" t="s">
        <v>346</v>
      </c>
      <c r="S57" s="225" t="s">
        <v>23</v>
      </c>
      <c r="T57" s="226"/>
      <c r="U57" s="226" t="s">
        <v>766</v>
      </c>
      <c r="V57" s="233"/>
      <c r="W57" s="226"/>
      <c r="X57" s="226"/>
      <c r="Y57" s="267"/>
      <c r="Z57" s="383"/>
      <c r="AA57" s="301"/>
      <c r="AB57" s="237"/>
      <c r="AC57" s="237"/>
      <c r="AD57" s="237"/>
      <c r="AE57" s="237"/>
      <c r="AF57" s="237"/>
      <c r="AG57" s="237"/>
      <c r="AH57" s="237"/>
      <c r="AI57" s="237"/>
      <c r="AJ57" s="237"/>
      <c r="AK57" s="237"/>
      <c r="AL57" s="237"/>
      <c r="AM57" s="237"/>
      <c r="AN57" s="237"/>
      <c r="AO57" s="237"/>
      <c r="AP57" s="237"/>
      <c r="AQ57" s="237"/>
      <c r="AR57" s="237"/>
      <c r="AS57" s="237"/>
      <c r="AT57" s="237"/>
    </row>
    <row r="58" ht="22.5" customHeight="1">
      <c r="A58" s="225">
        <v>14.0</v>
      </c>
      <c r="B58" s="225">
        <v>3.0</v>
      </c>
      <c r="C58" s="225" t="s">
        <v>179</v>
      </c>
      <c r="D58" s="225"/>
      <c r="E58" s="225"/>
      <c r="F58" s="225"/>
      <c r="G58" s="225">
        <v>1.0</v>
      </c>
      <c r="H58" s="227" t="s">
        <v>767</v>
      </c>
      <c r="I58" s="228">
        <v>9630.0</v>
      </c>
      <c r="J58" s="225" t="s">
        <v>768</v>
      </c>
      <c r="K58" s="225" t="s">
        <v>769</v>
      </c>
      <c r="L58" s="229">
        <f t="shared" si="3"/>
        <v>3.646575342</v>
      </c>
      <c r="M58" s="230">
        <v>44609.0</v>
      </c>
      <c r="N58" s="225" t="s">
        <v>351</v>
      </c>
      <c r="O58" s="225" t="s">
        <v>152</v>
      </c>
      <c r="P58" s="230">
        <v>45891.0</v>
      </c>
      <c r="Q58" s="225" t="s">
        <v>115</v>
      </c>
      <c r="R58" s="225" t="s">
        <v>346</v>
      </c>
      <c r="S58" s="225" t="s">
        <v>23</v>
      </c>
      <c r="T58" s="226"/>
      <c r="U58" s="226" t="s">
        <v>770</v>
      </c>
      <c r="V58" s="226" t="s">
        <v>771</v>
      </c>
      <c r="W58" s="226"/>
      <c r="X58" s="226"/>
      <c r="Y58" s="267"/>
      <c r="Z58" s="225"/>
      <c r="AA58" s="301"/>
      <c r="AB58" s="237"/>
      <c r="AC58" s="237"/>
      <c r="AD58" s="237"/>
      <c r="AE58" s="237"/>
      <c r="AF58" s="237"/>
      <c r="AG58" s="237"/>
      <c r="AH58" s="237"/>
      <c r="AI58" s="237"/>
      <c r="AJ58" s="237"/>
      <c r="AK58" s="237"/>
      <c r="AL58" s="237"/>
      <c r="AM58" s="237"/>
      <c r="AN58" s="237"/>
      <c r="AO58" s="237"/>
      <c r="AP58" s="237"/>
      <c r="AQ58" s="237"/>
      <c r="AR58" s="237"/>
      <c r="AS58" s="237"/>
      <c r="AT58" s="237"/>
    </row>
    <row r="59" ht="22.5" customHeight="1">
      <c r="A59" s="196">
        <v>15.0</v>
      </c>
      <c r="B59" s="196"/>
      <c r="C59" s="196"/>
      <c r="D59" s="196"/>
      <c r="E59" s="196"/>
      <c r="F59" s="196"/>
      <c r="G59" s="196"/>
      <c r="H59" s="198"/>
      <c r="I59" s="199"/>
      <c r="J59" s="196"/>
      <c r="K59" s="196"/>
      <c r="L59" s="200"/>
      <c r="M59" s="201"/>
      <c r="N59" s="196"/>
      <c r="O59" s="196"/>
      <c r="P59" s="201"/>
      <c r="Q59" s="196"/>
      <c r="R59" s="196"/>
      <c r="S59" s="196"/>
      <c r="T59" s="197"/>
      <c r="U59" s="197"/>
      <c r="V59" s="222"/>
      <c r="W59" s="222"/>
      <c r="X59" s="222"/>
      <c r="Y59" s="287"/>
      <c r="Z59" s="392"/>
      <c r="AA59" s="377"/>
      <c r="AB59" s="207"/>
      <c r="AC59" s="207"/>
      <c r="AD59" s="207"/>
      <c r="AE59" s="207"/>
      <c r="AF59" s="207"/>
      <c r="AG59" s="207"/>
      <c r="AH59" s="207"/>
      <c r="AI59" s="207"/>
      <c r="AJ59" s="207"/>
      <c r="AK59" s="207"/>
      <c r="AL59" s="207"/>
      <c r="AM59" s="207"/>
      <c r="AN59" s="207"/>
      <c r="AO59" s="207"/>
      <c r="AP59" s="207"/>
      <c r="AQ59" s="207"/>
      <c r="AR59" s="207"/>
      <c r="AS59" s="207"/>
      <c r="AT59" s="207"/>
    </row>
    <row r="60" ht="22.5" customHeight="1">
      <c r="A60" s="196">
        <v>16.0</v>
      </c>
      <c r="B60" s="196"/>
      <c r="C60" s="196"/>
      <c r="D60" s="196"/>
      <c r="E60" s="196"/>
      <c r="F60" s="196"/>
      <c r="G60" s="196"/>
      <c r="H60" s="198"/>
      <c r="I60" s="199"/>
      <c r="J60" s="196"/>
      <c r="K60" s="196"/>
      <c r="L60" s="200"/>
      <c r="M60" s="201"/>
      <c r="N60" s="196"/>
      <c r="O60" s="196"/>
      <c r="P60" s="201"/>
      <c r="Q60" s="196"/>
      <c r="R60" s="196"/>
      <c r="S60" s="196"/>
      <c r="T60" s="197"/>
      <c r="U60" s="197"/>
      <c r="V60" s="222"/>
      <c r="W60" s="222"/>
      <c r="X60" s="222"/>
      <c r="Y60" s="287"/>
      <c r="Z60" s="392"/>
      <c r="AA60" s="377"/>
      <c r="AB60" s="207"/>
      <c r="AC60" s="207"/>
      <c r="AD60" s="207"/>
      <c r="AE60" s="207"/>
      <c r="AF60" s="207"/>
      <c r="AG60" s="207"/>
      <c r="AH60" s="207"/>
      <c r="AI60" s="207"/>
      <c r="AJ60" s="207"/>
      <c r="AK60" s="207"/>
      <c r="AL60" s="207"/>
      <c r="AM60" s="207"/>
      <c r="AN60" s="207"/>
      <c r="AO60" s="207"/>
      <c r="AP60" s="207"/>
      <c r="AQ60" s="207"/>
      <c r="AR60" s="207"/>
      <c r="AS60" s="207"/>
      <c r="AT60" s="207"/>
    </row>
    <row r="61" ht="22.5" customHeight="1">
      <c r="A61" s="196">
        <v>17.0</v>
      </c>
      <c r="B61" s="196"/>
      <c r="C61" s="196"/>
      <c r="D61" s="196"/>
      <c r="E61" s="196"/>
      <c r="F61" s="196"/>
      <c r="G61" s="196"/>
      <c r="H61" s="198"/>
      <c r="I61" s="199"/>
      <c r="J61" s="196"/>
      <c r="K61" s="196"/>
      <c r="L61" s="200"/>
      <c r="M61" s="201"/>
      <c r="N61" s="196"/>
      <c r="O61" s="196"/>
      <c r="P61" s="201"/>
      <c r="Q61" s="196"/>
      <c r="R61" s="196"/>
      <c r="S61" s="196"/>
      <c r="T61" s="381"/>
      <c r="U61" s="197"/>
      <c r="V61" s="404"/>
      <c r="W61" s="296"/>
      <c r="X61" s="296"/>
      <c r="Y61" s="377"/>
      <c r="Z61" s="196"/>
      <c r="AA61" s="377"/>
      <c r="AB61" s="207"/>
      <c r="AC61" s="207"/>
      <c r="AD61" s="207"/>
      <c r="AE61" s="207"/>
      <c r="AF61" s="207"/>
      <c r="AG61" s="207"/>
      <c r="AH61" s="207"/>
      <c r="AI61" s="207"/>
      <c r="AJ61" s="207"/>
      <c r="AK61" s="207"/>
      <c r="AL61" s="207"/>
      <c r="AM61" s="207"/>
      <c r="AN61" s="207"/>
      <c r="AO61" s="207"/>
      <c r="AP61" s="207"/>
      <c r="AQ61" s="207"/>
      <c r="AR61" s="207"/>
      <c r="AS61" s="207"/>
      <c r="AT61" s="207"/>
    </row>
    <row r="62" ht="22.5" customHeight="1">
      <c r="A62" s="196">
        <v>18.0</v>
      </c>
      <c r="B62" s="196"/>
      <c r="C62" s="196"/>
      <c r="D62" s="196"/>
      <c r="E62" s="196"/>
      <c r="F62" s="196"/>
      <c r="G62" s="196"/>
      <c r="H62" s="198"/>
      <c r="I62" s="199"/>
      <c r="J62" s="196"/>
      <c r="K62" s="196"/>
      <c r="L62" s="200"/>
      <c r="M62" s="201"/>
      <c r="N62" s="196"/>
      <c r="O62" s="196"/>
      <c r="P62" s="201"/>
      <c r="Q62" s="196"/>
      <c r="R62" s="196"/>
      <c r="S62" s="196"/>
      <c r="T62" s="381"/>
      <c r="U62" s="197"/>
      <c r="V62" s="404"/>
      <c r="W62" s="296"/>
      <c r="X62" s="296"/>
      <c r="Y62" s="377"/>
      <c r="Z62" s="196"/>
      <c r="AA62" s="377"/>
      <c r="AB62" s="207"/>
      <c r="AC62" s="207"/>
      <c r="AD62" s="207"/>
      <c r="AE62" s="207"/>
      <c r="AF62" s="207"/>
      <c r="AG62" s="207"/>
      <c r="AH62" s="207"/>
      <c r="AI62" s="207"/>
      <c r="AJ62" s="207"/>
      <c r="AK62" s="207"/>
      <c r="AL62" s="207"/>
      <c r="AM62" s="207"/>
      <c r="AN62" s="207"/>
      <c r="AO62" s="207"/>
      <c r="AP62" s="207"/>
      <c r="AQ62" s="207"/>
      <c r="AR62" s="207"/>
      <c r="AS62" s="207"/>
      <c r="AT62" s="207"/>
    </row>
    <row r="63" ht="22.5" customHeight="1">
      <c r="A63" s="196">
        <v>19.0</v>
      </c>
      <c r="B63" s="196"/>
      <c r="C63" s="196"/>
      <c r="D63" s="196"/>
      <c r="E63" s="196"/>
      <c r="F63" s="196"/>
      <c r="G63" s="196"/>
      <c r="H63" s="198"/>
      <c r="I63" s="199"/>
      <c r="J63" s="196"/>
      <c r="K63" s="196"/>
      <c r="L63" s="200"/>
      <c r="M63" s="201"/>
      <c r="N63" s="196"/>
      <c r="O63" s="196"/>
      <c r="P63" s="201"/>
      <c r="Q63" s="196"/>
      <c r="R63" s="196"/>
      <c r="S63" s="196"/>
      <c r="T63" s="197"/>
      <c r="U63" s="197"/>
      <c r="V63" s="222"/>
      <c r="W63" s="222"/>
      <c r="X63" s="222"/>
      <c r="Y63" s="287"/>
      <c r="Z63" s="196"/>
      <c r="AA63" s="377"/>
      <c r="AB63" s="207"/>
      <c r="AC63" s="207"/>
      <c r="AD63" s="207"/>
      <c r="AE63" s="207"/>
      <c r="AF63" s="207"/>
      <c r="AG63" s="207"/>
      <c r="AH63" s="207"/>
      <c r="AI63" s="207"/>
      <c r="AJ63" s="207"/>
      <c r="AK63" s="207"/>
      <c r="AL63" s="207"/>
      <c r="AM63" s="207"/>
      <c r="AN63" s="207"/>
      <c r="AO63" s="207"/>
      <c r="AP63" s="207"/>
      <c r="AQ63" s="207"/>
      <c r="AR63" s="207"/>
      <c r="AS63" s="207"/>
      <c r="AT63" s="207"/>
    </row>
    <row r="64" ht="22.5" customHeight="1">
      <c r="A64" s="196">
        <v>20.0</v>
      </c>
      <c r="B64" s="196"/>
      <c r="C64" s="196"/>
      <c r="D64" s="196"/>
      <c r="E64" s="196"/>
      <c r="F64" s="196"/>
      <c r="G64" s="196"/>
      <c r="H64" s="198"/>
      <c r="I64" s="199"/>
      <c r="J64" s="196"/>
      <c r="K64" s="196"/>
      <c r="L64" s="200"/>
      <c r="M64" s="201"/>
      <c r="N64" s="196"/>
      <c r="O64" s="196"/>
      <c r="P64" s="201"/>
      <c r="Q64" s="196"/>
      <c r="R64" s="196"/>
      <c r="S64" s="196"/>
      <c r="T64" s="197"/>
      <c r="U64" s="197"/>
      <c r="V64" s="222"/>
      <c r="W64" s="222"/>
      <c r="X64" s="222"/>
      <c r="Y64" s="287"/>
      <c r="Z64" s="196"/>
      <c r="AA64" s="377"/>
      <c r="AB64" s="207"/>
      <c r="AC64" s="207"/>
      <c r="AD64" s="207"/>
      <c r="AE64" s="207"/>
      <c r="AF64" s="207"/>
      <c r="AG64" s="207"/>
      <c r="AH64" s="207"/>
      <c r="AI64" s="207"/>
      <c r="AJ64" s="207"/>
      <c r="AK64" s="207"/>
      <c r="AL64" s="207"/>
      <c r="AM64" s="207"/>
      <c r="AN64" s="207"/>
      <c r="AO64" s="207"/>
      <c r="AP64" s="207"/>
      <c r="AQ64" s="207"/>
      <c r="AR64" s="207"/>
      <c r="AS64" s="207"/>
      <c r="AT64" s="207"/>
    </row>
    <row r="65" ht="18.75" customHeight="1">
      <c r="A65" s="188" t="s">
        <v>772</v>
      </c>
      <c r="B65" s="30"/>
      <c r="C65" s="30"/>
      <c r="D65" s="30"/>
      <c r="E65" s="30"/>
      <c r="F65" s="30"/>
      <c r="G65" s="30"/>
      <c r="H65" s="30"/>
      <c r="I65" s="30"/>
      <c r="J65" s="30"/>
      <c r="K65" s="31"/>
      <c r="L65" s="368"/>
      <c r="M65" s="369"/>
      <c r="N65" s="370"/>
      <c r="O65" s="370"/>
      <c r="P65" s="369"/>
      <c r="Q65" s="370"/>
      <c r="R65" s="370"/>
      <c r="S65" s="370"/>
      <c r="T65" s="370"/>
      <c r="U65" s="371"/>
      <c r="V65" s="385"/>
      <c r="W65" s="386"/>
      <c r="X65" s="386"/>
      <c r="Y65" s="373"/>
      <c r="Z65" s="373"/>
      <c r="AA65" s="373"/>
      <c r="AB65" s="374"/>
      <c r="AC65" s="374"/>
      <c r="AD65" s="374"/>
      <c r="AE65" s="374"/>
      <c r="AF65" s="374"/>
      <c r="AG65" s="374"/>
      <c r="AH65" s="374"/>
      <c r="AI65" s="374"/>
      <c r="AJ65" s="374"/>
      <c r="AK65" s="374"/>
      <c r="AL65" s="374"/>
      <c r="AM65" s="374"/>
      <c r="AN65" s="374"/>
      <c r="AO65" s="374"/>
      <c r="AP65" s="374"/>
      <c r="AQ65" s="374"/>
      <c r="AR65" s="374"/>
      <c r="AS65" s="374"/>
      <c r="AT65" s="375"/>
    </row>
    <row r="66" ht="22.5" customHeight="1">
      <c r="A66" s="196">
        <v>1.0</v>
      </c>
      <c r="B66" s="196">
        <v>4.0</v>
      </c>
      <c r="C66" s="196" t="s">
        <v>181</v>
      </c>
      <c r="D66" s="196"/>
      <c r="E66" s="196"/>
      <c r="F66" s="196" t="s">
        <v>335</v>
      </c>
      <c r="G66" s="196">
        <v>1.0</v>
      </c>
      <c r="H66" s="198" t="s">
        <v>773</v>
      </c>
      <c r="I66" s="199">
        <v>8429.0</v>
      </c>
      <c r="J66" s="196" t="s">
        <v>774</v>
      </c>
      <c r="K66" s="196" t="s">
        <v>775</v>
      </c>
      <c r="L66" s="200">
        <f t="shared" ref="L66:L79" si="4">yearfrac(M66,today(),1)</f>
        <v>4.032876712</v>
      </c>
      <c r="M66" s="201">
        <v>44468.0</v>
      </c>
      <c r="N66" s="196" t="s">
        <v>339</v>
      </c>
      <c r="O66" s="196" t="s">
        <v>151</v>
      </c>
      <c r="P66" s="201">
        <v>45222.0</v>
      </c>
      <c r="Q66" s="196" t="s">
        <v>37</v>
      </c>
      <c r="R66" s="196" t="s">
        <v>163</v>
      </c>
      <c r="S66" s="196" t="s">
        <v>23</v>
      </c>
      <c r="T66" s="197"/>
      <c r="U66" s="197" t="s">
        <v>776</v>
      </c>
      <c r="V66" s="222"/>
      <c r="W66" s="197" t="s">
        <v>777</v>
      </c>
      <c r="X66" s="197" t="s">
        <v>603</v>
      </c>
      <c r="Y66" s="287"/>
      <c r="Z66" s="196"/>
      <c r="AA66" s="381"/>
      <c r="AB66" s="207"/>
      <c r="AC66" s="207"/>
      <c r="AD66" s="207"/>
      <c r="AE66" s="207"/>
      <c r="AF66" s="207"/>
      <c r="AG66" s="207"/>
      <c r="AH66" s="207"/>
      <c r="AI66" s="207"/>
      <c r="AJ66" s="207"/>
      <c r="AK66" s="207"/>
      <c r="AL66" s="207"/>
      <c r="AM66" s="207"/>
      <c r="AN66" s="207"/>
      <c r="AO66" s="207"/>
      <c r="AP66" s="207"/>
      <c r="AQ66" s="207"/>
      <c r="AR66" s="207"/>
      <c r="AS66" s="207"/>
      <c r="AT66" s="207"/>
    </row>
    <row r="67" ht="22.5" customHeight="1">
      <c r="A67" s="196">
        <v>2.0</v>
      </c>
      <c r="B67" s="196">
        <v>4.0</v>
      </c>
      <c r="C67" s="196" t="s">
        <v>181</v>
      </c>
      <c r="D67" s="196"/>
      <c r="E67" s="196"/>
      <c r="F67" s="196"/>
      <c r="G67" s="196">
        <v>1.0</v>
      </c>
      <c r="H67" s="198" t="s">
        <v>778</v>
      </c>
      <c r="I67" s="199">
        <v>9066.0</v>
      </c>
      <c r="J67" s="196" t="s">
        <v>779</v>
      </c>
      <c r="K67" s="196" t="s">
        <v>780</v>
      </c>
      <c r="L67" s="200">
        <f t="shared" si="4"/>
        <v>3.947945205</v>
      </c>
      <c r="M67" s="201">
        <v>44499.0</v>
      </c>
      <c r="N67" s="196" t="s">
        <v>339</v>
      </c>
      <c r="O67" s="196" t="s">
        <v>154</v>
      </c>
      <c r="P67" s="201">
        <v>45519.0</v>
      </c>
      <c r="Q67" s="196" t="s">
        <v>107</v>
      </c>
      <c r="R67" s="196" t="s">
        <v>165</v>
      </c>
      <c r="S67" s="196" t="s">
        <v>23</v>
      </c>
      <c r="T67" s="197"/>
      <c r="U67" s="197" t="s">
        <v>781</v>
      </c>
      <c r="V67" s="222"/>
      <c r="W67" s="197" t="s">
        <v>782</v>
      </c>
      <c r="X67" s="197"/>
      <c r="Y67" s="287"/>
      <c r="Z67" s="298"/>
      <c r="AA67" s="377"/>
      <c r="AB67" s="207"/>
      <c r="AC67" s="207"/>
      <c r="AD67" s="207"/>
      <c r="AE67" s="207"/>
      <c r="AF67" s="207"/>
      <c r="AG67" s="207"/>
      <c r="AH67" s="207"/>
      <c r="AI67" s="207"/>
      <c r="AJ67" s="207"/>
      <c r="AK67" s="207"/>
      <c r="AL67" s="207"/>
      <c r="AM67" s="207"/>
      <c r="AN67" s="207"/>
      <c r="AO67" s="207"/>
      <c r="AP67" s="207"/>
      <c r="AQ67" s="207"/>
      <c r="AR67" s="207"/>
      <c r="AS67" s="207"/>
      <c r="AT67" s="207"/>
    </row>
    <row r="68" ht="22.5" customHeight="1">
      <c r="A68" s="196">
        <v>3.0</v>
      </c>
      <c r="B68" s="196">
        <v>4.0</v>
      </c>
      <c r="C68" s="196" t="s">
        <v>181</v>
      </c>
      <c r="D68" s="196"/>
      <c r="E68" s="196"/>
      <c r="F68" s="196"/>
      <c r="G68" s="196">
        <v>1.0</v>
      </c>
      <c r="H68" s="198" t="s">
        <v>783</v>
      </c>
      <c r="I68" s="199">
        <v>9181.0</v>
      </c>
      <c r="J68" s="196" t="s">
        <v>784</v>
      </c>
      <c r="K68" s="196" t="s">
        <v>785</v>
      </c>
      <c r="L68" s="200">
        <f t="shared" si="4"/>
        <v>3.717808219</v>
      </c>
      <c r="M68" s="201">
        <v>44583.0</v>
      </c>
      <c r="N68" s="196" t="s">
        <v>351</v>
      </c>
      <c r="O68" s="196" t="s">
        <v>151</v>
      </c>
      <c r="P68" s="201">
        <v>45545.0</v>
      </c>
      <c r="Q68" s="196" t="s">
        <v>30</v>
      </c>
      <c r="R68" s="196" t="s">
        <v>165</v>
      </c>
      <c r="S68" s="196" t="s">
        <v>23</v>
      </c>
      <c r="T68" s="197"/>
      <c r="U68" s="197" t="s">
        <v>786</v>
      </c>
      <c r="V68" s="197" t="s">
        <v>786</v>
      </c>
      <c r="W68" s="376" t="s">
        <v>787</v>
      </c>
      <c r="X68" s="376"/>
      <c r="Y68" s="287"/>
      <c r="Z68" s="298"/>
      <c r="AA68" s="377"/>
      <c r="AB68" s="207"/>
      <c r="AC68" s="207"/>
      <c r="AD68" s="207"/>
      <c r="AE68" s="207"/>
      <c r="AF68" s="207"/>
      <c r="AG68" s="207"/>
      <c r="AH68" s="207"/>
      <c r="AI68" s="207"/>
      <c r="AJ68" s="207"/>
      <c r="AK68" s="207"/>
      <c r="AL68" s="207"/>
      <c r="AM68" s="207"/>
      <c r="AN68" s="207"/>
      <c r="AO68" s="207"/>
      <c r="AP68" s="207"/>
      <c r="AQ68" s="207"/>
      <c r="AR68" s="207"/>
      <c r="AS68" s="207"/>
      <c r="AT68" s="207"/>
    </row>
    <row r="69" ht="22.5" customHeight="1">
      <c r="A69" s="196">
        <v>4.0</v>
      </c>
      <c r="B69" s="196">
        <v>4.0</v>
      </c>
      <c r="C69" s="196" t="s">
        <v>181</v>
      </c>
      <c r="D69" s="196"/>
      <c r="E69" s="196"/>
      <c r="F69" s="196"/>
      <c r="G69" s="196">
        <v>0.5</v>
      </c>
      <c r="H69" s="198" t="s">
        <v>788</v>
      </c>
      <c r="I69" s="199">
        <v>9157.0</v>
      </c>
      <c r="J69" s="196" t="s">
        <v>702</v>
      </c>
      <c r="K69" s="196" t="s">
        <v>789</v>
      </c>
      <c r="L69" s="200">
        <f t="shared" si="4"/>
        <v>3.854794521</v>
      </c>
      <c r="M69" s="201">
        <v>44533.0</v>
      </c>
      <c r="N69" s="196" t="s">
        <v>339</v>
      </c>
      <c r="O69" s="196" t="s">
        <v>151</v>
      </c>
      <c r="P69" s="201">
        <v>45519.0</v>
      </c>
      <c r="Q69" s="196" t="s">
        <v>133</v>
      </c>
      <c r="R69" s="196" t="s">
        <v>167</v>
      </c>
      <c r="S69" s="196" t="s">
        <v>17</v>
      </c>
      <c r="T69" s="287"/>
      <c r="U69" s="197"/>
      <c r="V69" s="197" t="s">
        <v>790</v>
      </c>
      <c r="W69" s="197" t="s">
        <v>791</v>
      </c>
      <c r="X69" s="197"/>
      <c r="Y69" s="287"/>
      <c r="Z69" s="196"/>
      <c r="AA69" s="377"/>
      <c r="AB69" s="207"/>
      <c r="AC69" s="207"/>
      <c r="AD69" s="207"/>
      <c r="AE69" s="207"/>
      <c r="AF69" s="207"/>
      <c r="AG69" s="207"/>
      <c r="AH69" s="207"/>
      <c r="AI69" s="207"/>
      <c r="AJ69" s="207"/>
      <c r="AK69" s="207"/>
      <c r="AL69" s="207"/>
      <c r="AM69" s="207"/>
      <c r="AN69" s="207"/>
      <c r="AO69" s="207"/>
      <c r="AP69" s="207"/>
      <c r="AQ69" s="207"/>
      <c r="AR69" s="207"/>
      <c r="AS69" s="207"/>
      <c r="AT69" s="207"/>
    </row>
    <row r="70" ht="22.5" customHeight="1">
      <c r="A70" s="196">
        <v>5.0</v>
      </c>
      <c r="B70" s="196">
        <v>4.0</v>
      </c>
      <c r="C70" s="196" t="s">
        <v>181</v>
      </c>
      <c r="D70" s="196"/>
      <c r="E70" s="196"/>
      <c r="F70" s="196"/>
      <c r="G70" s="196">
        <v>1.0</v>
      </c>
      <c r="H70" s="405" t="s">
        <v>792</v>
      </c>
      <c r="I70" s="199">
        <v>9187.0</v>
      </c>
      <c r="J70" s="256" t="s">
        <v>793</v>
      </c>
      <c r="K70" s="256" t="s">
        <v>794</v>
      </c>
      <c r="L70" s="200">
        <f t="shared" si="4"/>
        <v>3.797260274</v>
      </c>
      <c r="M70" s="406">
        <v>44554.0</v>
      </c>
      <c r="N70" s="196" t="s">
        <v>339</v>
      </c>
      <c r="O70" s="196" t="s">
        <v>152</v>
      </c>
      <c r="P70" s="201">
        <v>45558.0</v>
      </c>
      <c r="Q70" s="196" t="s">
        <v>42</v>
      </c>
      <c r="R70" s="196" t="s">
        <v>167</v>
      </c>
      <c r="S70" s="196" t="s">
        <v>23</v>
      </c>
      <c r="T70" s="407"/>
      <c r="U70" s="408" t="s">
        <v>795</v>
      </c>
      <c r="V70" s="409"/>
      <c r="W70" s="388" t="s">
        <v>796</v>
      </c>
      <c r="X70" s="388"/>
      <c r="Y70" s="407"/>
      <c r="Z70" s="407"/>
      <c r="AA70" s="286"/>
      <c r="AB70" s="410"/>
      <c r="AC70" s="410"/>
      <c r="AD70" s="410"/>
      <c r="AE70" s="410"/>
      <c r="AF70" s="410"/>
      <c r="AG70" s="410"/>
      <c r="AH70" s="410"/>
      <c r="AI70" s="410"/>
      <c r="AJ70" s="410"/>
      <c r="AK70" s="410"/>
      <c r="AL70" s="410"/>
      <c r="AM70" s="410"/>
      <c r="AN70" s="410"/>
      <c r="AO70" s="410"/>
      <c r="AP70" s="410"/>
      <c r="AQ70" s="410"/>
      <c r="AR70" s="410"/>
      <c r="AS70" s="410"/>
      <c r="AT70" s="410"/>
    </row>
    <row r="71" ht="22.5" customHeight="1">
      <c r="A71" s="196">
        <v>6.0</v>
      </c>
      <c r="B71" s="196">
        <v>4.0</v>
      </c>
      <c r="C71" s="196" t="s">
        <v>181</v>
      </c>
      <c r="D71" s="196"/>
      <c r="E71" s="196"/>
      <c r="F71" s="196"/>
      <c r="G71" s="196">
        <v>1.0</v>
      </c>
      <c r="H71" s="198" t="s">
        <v>797</v>
      </c>
      <c r="I71" s="199">
        <v>9126.0</v>
      </c>
      <c r="J71" s="196" t="s">
        <v>798</v>
      </c>
      <c r="K71" s="196" t="s">
        <v>799</v>
      </c>
      <c r="L71" s="200">
        <f t="shared" si="4"/>
        <v>3.317808219</v>
      </c>
      <c r="M71" s="201">
        <v>44729.0</v>
      </c>
      <c r="N71" s="196" t="s">
        <v>339</v>
      </c>
      <c r="O71" s="196" t="s">
        <v>154</v>
      </c>
      <c r="P71" s="201">
        <v>45519.0</v>
      </c>
      <c r="Q71" s="196" t="s">
        <v>43</v>
      </c>
      <c r="R71" s="196" t="s">
        <v>169</v>
      </c>
      <c r="S71" s="196" t="s">
        <v>23</v>
      </c>
      <c r="T71" s="197"/>
      <c r="U71" s="197"/>
      <c r="V71" s="222"/>
      <c r="W71" s="197" t="s">
        <v>800</v>
      </c>
      <c r="X71" s="197"/>
      <c r="Y71" s="287"/>
      <c r="Z71" s="196"/>
      <c r="AA71" s="377"/>
      <c r="AB71" s="207"/>
      <c r="AC71" s="207"/>
      <c r="AD71" s="207"/>
      <c r="AE71" s="207"/>
      <c r="AF71" s="207"/>
      <c r="AG71" s="207"/>
      <c r="AH71" s="207"/>
      <c r="AI71" s="207"/>
      <c r="AJ71" s="207"/>
      <c r="AK71" s="207"/>
      <c r="AL71" s="207"/>
      <c r="AM71" s="207"/>
      <c r="AN71" s="207"/>
      <c r="AO71" s="207"/>
      <c r="AP71" s="207"/>
      <c r="AQ71" s="207"/>
      <c r="AR71" s="207"/>
      <c r="AS71" s="207"/>
      <c r="AT71" s="207"/>
    </row>
    <row r="72" ht="22.5" customHeight="1">
      <c r="A72" s="196">
        <v>7.0</v>
      </c>
      <c r="B72" s="196">
        <v>4.0</v>
      </c>
      <c r="C72" s="196" t="s">
        <v>181</v>
      </c>
      <c r="D72" s="196"/>
      <c r="E72" s="196"/>
      <c r="F72" s="196"/>
      <c r="G72" s="196">
        <v>1.0</v>
      </c>
      <c r="H72" s="198" t="s">
        <v>801</v>
      </c>
      <c r="I72" s="199">
        <v>9044.0</v>
      </c>
      <c r="J72" s="196" t="s">
        <v>802</v>
      </c>
      <c r="K72" s="196" t="s">
        <v>803</v>
      </c>
      <c r="L72" s="200">
        <f t="shared" si="4"/>
        <v>4.093150685</v>
      </c>
      <c r="M72" s="201">
        <v>44446.0</v>
      </c>
      <c r="N72" s="196" t="s">
        <v>351</v>
      </c>
      <c r="O72" s="196" t="s">
        <v>153</v>
      </c>
      <c r="P72" s="201">
        <v>45519.0</v>
      </c>
      <c r="Q72" s="196" t="s">
        <v>115</v>
      </c>
      <c r="R72" s="196" t="s">
        <v>171</v>
      </c>
      <c r="S72" s="196" t="s">
        <v>23</v>
      </c>
      <c r="T72" s="197"/>
      <c r="U72" s="197" t="s">
        <v>804</v>
      </c>
      <c r="V72" s="197"/>
      <c r="W72" s="197" t="s">
        <v>805</v>
      </c>
      <c r="X72" s="197"/>
      <c r="Y72" s="197"/>
      <c r="Z72" s="196"/>
      <c r="AA72" s="377"/>
      <c r="AB72" s="207"/>
      <c r="AC72" s="207"/>
      <c r="AD72" s="207"/>
      <c r="AE72" s="207"/>
      <c r="AF72" s="207"/>
      <c r="AG72" s="207"/>
      <c r="AH72" s="207"/>
      <c r="AI72" s="207"/>
      <c r="AJ72" s="207"/>
      <c r="AK72" s="207"/>
      <c r="AL72" s="207"/>
      <c r="AM72" s="207"/>
      <c r="AN72" s="207"/>
      <c r="AO72" s="207"/>
      <c r="AP72" s="207"/>
      <c r="AQ72" s="207"/>
      <c r="AR72" s="207"/>
      <c r="AS72" s="207"/>
      <c r="AT72" s="207"/>
    </row>
    <row r="73" ht="22.5" customHeight="1">
      <c r="A73" s="196">
        <v>8.0</v>
      </c>
      <c r="B73" s="196">
        <v>4.0</v>
      </c>
      <c r="C73" s="196" t="s">
        <v>181</v>
      </c>
      <c r="D73" s="196"/>
      <c r="E73" s="196"/>
      <c r="F73" s="196"/>
      <c r="G73" s="196">
        <v>1.0</v>
      </c>
      <c r="H73" s="198" t="s">
        <v>806</v>
      </c>
      <c r="I73" s="199">
        <v>9082.0</v>
      </c>
      <c r="J73" s="196" t="s">
        <v>396</v>
      </c>
      <c r="K73" s="196" t="s">
        <v>807</v>
      </c>
      <c r="L73" s="200">
        <f t="shared" si="4"/>
        <v>3.194520548</v>
      </c>
      <c r="M73" s="201">
        <v>44774.0</v>
      </c>
      <c r="N73" s="196" t="s">
        <v>351</v>
      </c>
      <c r="O73" s="196" t="s">
        <v>151</v>
      </c>
      <c r="P73" s="201">
        <v>45519.0</v>
      </c>
      <c r="Q73" s="196" t="s">
        <v>25</v>
      </c>
      <c r="R73" s="196" t="s">
        <v>171</v>
      </c>
      <c r="S73" s="196" t="s">
        <v>23</v>
      </c>
      <c r="T73" s="197"/>
      <c r="U73" s="197" t="s">
        <v>808</v>
      </c>
      <c r="V73" s="197"/>
      <c r="W73" s="197" t="s">
        <v>809</v>
      </c>
      <c r="X73" s="197"/>
      <c r="Y73" s="197"/>
      <c r="Z73" s="196"/>
      <c r="AA73" s="381"/>
      <c r="AB73" s="207"/>
      <c r="AC73" s="207"/>
      <c r="AD73" s="207"/>
      <c r="AE73" s="207"/>
      <c r="AF73" s="207"/>
      <c r="AG73" s="207"/>
      <c r="AH73" s="207"/>
      <c r="AI73" s="207"/>
      <c r="AJ73" s="207"/>
      <c r="AK73" s="207"/>
      <c r="AL73" s="207"/>
      <c r="AM73" s="207"/>
      <c r="AN73" s="207"/>
      <c r="AO73" s="207"/>
      <c r="AP73" s="207"/>
      <c r="AQ73" s="207"/>
      <c r="AR73" s="207"/>
      <c r="AS73" s="207"/>
      <c r="AT73" s="207"/>
    </row>
    <row r="74" ht="22.5" customHeight="1">
      <c r="A74" s="196">
        <v>9.0</v>
      </c>
      <c r="B74" s="196">
        <v>4.0</v>
      </c>
      <c r="C74" s="196" t="s">
        <v>181</v>
      </c>
      <c r="D74" s="196"/>
      <c r="E74" s="196"/>
      <c r="F74" s="196"/>
      <c r="G74" s="196">
        <v>1.0</v>
      </c>
      <c r="H74" s="198" t="s">
        <v>810</v>
      </c>
      <c r="I74" s="199">
        <v>9219.0</v>
      </c>
      <c r="J74" s="196" t="s">
        <v>740</v>
      </c>
      <c r="K74" s="196" t="s">
        <v>811</v>
      </c>
      <c r="L74" s="200">
        <f t="shared" si="4"/>
        <v>3.591780822</v>
      </c>
      <c r="M74" s="201">
        <v>44629.0</v>
      </c>
      <c r="N74" s="196" t="s">
        <v>339</v>
      </c>
      <c r="O74" s="196" t="s">
        <v>151</v>
      </c>
      <c r="P74" s="201">
        <v>45700.0</v>
      </c>
      <c r="Q74" s="196" t="s">
        <v>127</v>
      </c>
      <c r="R74" s="196" t="s">
        <v>171</v>
      </c>
      <c r="S74" s="196" t="s">
        <v>23</v>
      </c>
      <c r="T74" s="197"/>
      <c r="U74" s="197" t="s">
        <v>742</v>
      </c>
      <c r="V74" s="197"/>
      <c r="W74" s="197" t="s">
        <v>812</v>
      </c>
      <c r="X74" s="197"/>
      <c r="Y74" s="196"/>
      <c r="Z74" s="298"/>
      <c r="AA74" s="377"/>
      <c r="AB74" s="207"/>
      <c r="AC74" s="207"/>
      <c r="AD74" s="207"/>
      <c r="AE74" s="207"/>
      <c r="AF74" s="207"/>
      <c r="AG74" s="207"/>
      <c r="AH74" s="207"/>
      <c r="AI74" s="207"/>
      <c r="AJ74" s="207"/>
      <c r="AK74" s="207"/>
      <c r="AL74" s="207"/>
      <c r="AM74" s="207"/>
      <c r="AN74" s="207"/>
      <c r="AO74" s="207"/>
      <c r="AP74" s="207"/>
      <c r="AQ74" s="207"/>
      <c r="AR74" s="207"/>
      <c r="AS74" s="207"/>
      <c r="AT74" s="207"/>
    </row>
    <row r="75" ht="22.5" customHeight="1">
      <c r="A75" s="196">
        <v>10.0</v>
      </c>
      <c r="B75" s="196">
        <v>4.0</v>
      </c>
      <c r="C75" s="196" t="s">
        <v>181</v>
      </c>
      <c r="D75" s="196"/>
      <c r="E75" s="196"/>
      <c r="F75" s="196"/>
      <c r="G75" s="196">
        <v>1.0</v>
      </c>
      <c r="H75" s="198" t="s">
        <v>813</v>
      </c>
      <c r="I75" s="199">
        <v>9049.0</v>
      </c>
      <c r="J75" s="196" t="s">
        <v>396</v>
      </c>
      <c r="K75" s="196" t="s">
        <v>814</v>
      </c>
      <c r="L75" s="200">
        <f t="shared" si="4"/>
        <v>3.169863014</v>
      </c>
      <c r="M75" s="201">
        <v>44783.0</v>
      </c>
      <c r="N75" s="196" t="s">
        <v>339</v>
      </c>
      <c r="O75" s="196" t="s">
        <v>154</v>
      </c>
      <c r="P75" s="201">
        <v>45519.0</v>
      </c>
      <c r="Q75" s="196" t="s">
        <v>133</v>
      </c>
      <c r="R75" s="196" t="s">
        <v>171</v>
      </c>
      <c r="S75" s="196" t="s">
        <v>23</v>
      </c>
      <c r="T75" s="197"/>
      <c r="U75" s="197" t="s">
        <v>815</v>
      </c>
      <c r="V75" s="197" t="s">
        <v>816</v>
      </c>
      <c r="W75" s="197" t="s">
        <v>817</v>
      </c>
      <c r="X75" s="197"/>
      <c r="Y75" s="287"/>
      <c r="Z75" s="298"/>
      <c r="AA75" s="377"/>
      <c r="AB75" s="207"/>
      <c r="AC75" s="207"/>
      <c r="AD75" s="207"/>
      <c r="AE75" s="207"/>
      <c r="AF75" s="207"/>
      <c r="AG75" s="207"/>
      <c r="AH75" s="207"/>
      <c r="AI75" s="207"/>
      <c r="AJ75" s="207"/>
      <c r="AK75" s="207"/>
      <c r="AL75" s="207"/>
      <c r="AM75" s="207"/>
      <c r="AN75" s="207"/>
      <c r="AO75" s="207"/>
      <c r="AP75" s="207"/>
      <c r="AQ75" s="207"/>
      <c r="AR75" s="207"/>
      <c r="AS75" s="207"/>
      <c r="AT75" s="207"/>
    </row>
    <row r="76" ht="22.5" customHeight="1">
      <c r="A76" s="225">
        <v>11.0</v>
      </c>
      <c r="B76" s="225">
        <v>4.0</v>
      </c>
      <c r="C76" s="225" t="s">
        <v>181</v>
      </c>
      <c r="D76" s="225"/>
      <c r="E76" s="225"/>
      <c r="F76" s="225"/>
      <c r="G76" s="225">
        <v>1.0</v>
      </c>
      <c r="H76" s="227" t="s">
        <v>818</v>
      </c>
      <c r="I76" s="228">
        <v>9373.0</v>
      </c>
      <c r="J76" s="225" t="s">
        <v>362</v>
      </c>
      <c r="K76" s="225" t="s">
        <v>819</v>
      </c>
      <c r="L76" s="229">
        <f t="shared" si="4"/>
        <v>3.997260274</v>
      </c>
      <c r="M76" s="230">
        <v>44481.0</v>
      </c>
      <c r="N76" s="225" t="s">
        <v>351</v>
      </c>
      <c r="O76" s="225" t="s">
        <v>152</v>
      </c>
      <c r="P76" s="230">
        <v>45883.0</v>
      </c>
      <c r="Q76" s="225" t="s">
        <v>133</v>
      </c>
      <c r="R76" s="225" t="s">
        <v>346</v>
      </c>
      <c r="S76" s="225" t="s">
        <v>23</v>
      </c>
      <c r="T76" s="226"/>
      <c r="U76" s="226" t="s">
        <v>820</v>
      </c>
      <c r="V76" s="226" t="s">
        <v>821</v>
      </c>
      <c r="W76" s="233"/>
      <c r="X76" s="233"/>
      <c r="Y76" s="267"/>
      <c r="Z76" s="383"/>
      <c r="AA76" s="301"/>
      <c r="AB76" s="237"/>
      <c r="AC76" s="237"/>
      <c r="AD76" s="237"/>
      <c r="AE76" s="237"/>
      <c r="AF76" s="237"/>
      <c r="AG76" s="237"/>
      <c r="AH76" s="237"/>
      <c r="AI76" s="237"/>
      <c r="AJ76" s="237"/>
      <c r="AK76" s="237"/>
      <c r="AL76" s="237"/>
      <c r="AM76" s="237"/>
      <c r="AN76" s="237"/>
      <c r="AO76" s="237"/>
      <c r="AP76" s="237"/>
      <c r="AQ76" s="237"/>
      <c r="AR76" s="237"/>
      <c r="AS76" s="237"/>
      <c r="AT76" s="237"/>
    </row>
    <row r="77" ht="22.5" customHeight="1">
      <c r="A77" s="225">
        <v>12.0</v>
      </c>
      <c r="B77" s="225">
        <v>4.0</v>
      </c>
      <c r="C77" s="225" t="s">
        <v>181</v>
      </c>
      <c r="D77" s="225"/>
      <c r="E77" s="225"/>
      <c r="F77" s="225"/>
      <c r="G77" s="225">
        <v>1.0</v>
      </c>
      <c r="H77" s="227" t="s">
        <v>822</v>
      </c>
      <c r="I77" s="228">
        <v>9359.0</v>
      </c>
      <c r="J77" s="225" t="s">
        <v>370</v>
      </c>
      <c r="K77" s="225" t="s">
        <v>823</v>
      </c>
      <c r="L77" s="229">
        <f t="shared" si="4"/>
        <v>3.309589041</v>
      </c>
      <c r="M77" s="230">
        <v>44732.0</v>
      </c>
      <c r="N77" s="225" t="s">
        <v>351</v>
      </c>
      <c r="O77" s="225" t="s">
        <v>153</v>
      </c>
      <c r="P77" s="230">
        <v>45883.0</v>
      </c>
      <c r="Q77" s="225" t="s">
        <v>133</v>
      </c>
      <c r="R77" s="225" t="s">
        <v>346</v>
      </c>
      <c r="S77" s="225" t="s">
        <v>23</v>
      </c>
      <c r="T77" s="226"/>
      <c r="U77" s="226" t="s">
        <v>824</v>
      </c>
      <c r="V77" s="233"/>
      <c r="W77" s="233"/>
      <c r="X77" s="233"/>
      <c r="Y77" s="267"/>
      <c r="Z77" s="383"/>
      <c r="AA77" s="301"/>
      <c r="AB77" s="237"/>
      <c r="AC77" s="237"/>
      <c r="AD77" s="237"/>
      <c r="AE77" s="237"/>
      <c r="AF77" s="237"/>
      <c r="AG77" s="237"/>
      <c r="AH77" s="237"/>
      <c r="AI77" s="237"/>
      <c r="AJ77" s="237"/>
      <c r="AK77" s="237"/>
      <c r="AL77" s="237"/>
      <c r="AM77" s="237"/>
      <c r="AN77" s="237"/>
      <c r="AO77" s="237"/>
      <c r="AP77" s="237"/>
      <c r="AQ77" s="237"/>
      <c r="AR77" s="237"/>
      <c r="AS77" s="237"/>
      <c r="AT77" s="237"/>
    </row>
    <row r="78" ht="22.5" customHeight="1">
      <c r="A78" s="225">
        <v>13.0</v>
      </c>
      <c r="B78" s="225">
        <v>4.0</v>
      </c>
      <c r="C78" s="225" t="s">
        <v>181</v>
      </c>
      <c r="D78" s="225"/>
      <c r="E78" s="225"/>
      <c r="F78" s="225"/>
      <c r="G78" s="225">
        <v>1.0</v>
      </c>
      <c r="H78" s="227" t="s">
        <v>825</v>
      </c>
      <c r="I78" s="228">
        <v>9419.0</v>
      </c>
      <c r="J78" s="225" t="s">
        <v>344</v>
      </c>
      <c r="K78" s="225" t="s">
        <v>826</v>
      </c>
      <c r="L78" s="229">
        <f t="shared" si="4"/>
        <v>3.860273973</v>
      </c>
      <c r="M78" s="230">
        <v>44531.0</v>
      </c>
      <c r="N78" s="225" t="s">
        <v>339</v>
      </c>
      <c r="O78" s="225" t="s">
        <v>154</v>
      </c>
      <c r="P78" s="230">
        <v>45883.0</v>
      </c>
      <c r="Q78" s="225" t="s">
        <v>133</v>
      </c>
      <c r="R78" s="225" t="s">
        <v>346</v>
      </c>
      <c r="S78" s="225" t="s">
        <v>23</v>
      </c>
      <c r="T78" s="226"/>
      <c r="U78" s="226" t="s">
        <v>827</v>
      </c>
      <c r="V78" s="233"/>
      <c r="W78" s="233"/>
      <c r="X78" s="233"/>
      <c r="Y78" s="267"/>
      <c r="Z78" s="383"/>
      <c r="AA78" s="301"/>
      <c r="AB78" s="237"/>
      <c r="AC78" s="237"/>
      <c r="AD78" s="237"/>
      <c r="AE78" s="237"/>
      <c r="AF78" s="237"/>
      <c r="AG78" s="237"/>
      <c r="AH78" s="237"/>
      <c r="AI78" s="237"/>
      <c r="AJ78" s="237"/>
      <c r="AK78" s="237"/>
      <c r="AL78" s="237"/>
      <c r="AM78" s="237"/>
      <c r="AN78" s="237"/>
      <c r="AO78" s="237"/>
      <c r="AP78" s="237"/>
      <c r="AQ78" s="237"/>
      <c r="AR78" s="237"/>
      <c r="AS78" s="237"/>
      <c r="AT78" s="237"/>
    </row>
    <row r="79" ht="22.5" customHeight="1">
      <c r="A79" s="225">
        <v>14.0</v>
      </c>
      <c r="B79" s="225">
        <v>4.0</v>
      </c>
      <c r="C79" s="225" t="s">
        <v>181</v>
      </c>
      <c r="D79" s="225"/>
      <c r="E79" s="225"/>
      <c r="F79" s="225"/>
      <c r="G79" s="225">
        <v>1.0</v>
      </c>
      <c r="H79" s="227" t="s">
        <v>828</v>
      </c>
      <c r="I79" s="228">
        <v>9609.0</v>
      </c>
      <c r="J79" s="225" t="s">
        <v>829</v>
      </c>
      <c r="K79" s="225" t="s">
        <v>830</v>
      </c>
      <c r="L79" s="229">
        <f t="shared" si="4"/>
        <v>3.457534247</v>
      </c>
      <c r="M79" s="230">
        <v>44678.0</v>
      </c>
      <c r="N79" s="225" t="s">
        <v>339</v>
      </c>
      <c r="O79" s="225" t="s">
        <v>153</v>
      </c>
      <c r="P79" s="230">
        <v>45883.0</v>
      </c>
      <c r="Q79" s="225" t="s">
        <v>91</v>
      </c>
      <c r="R79" s="225" t="s">
        <v>346</v>
      </c>
      <c r="S79" s="225" t="s">
        <v>23</v>
      </c>
      <c r="T79" s="226"/>
      <c r="U79" s="226" t="s">
        <v>831</v>
      </c>
      <c r="V79" s="233"/>
      <c r="W79" s="233"/>
      <c r="X79" s="233"/>
      <c r="Y79" s="267"/>
      <c r="Z79" s="383"/>
      <c r="AA79" s="301"/>
      <c r="AB79" s="237"/>
      <c r="AC79" s="237"/>
      <c r="AD79" s="237"/>
      <c r="AE79" s="237"/>
      <c r="AF79" s="237"/>
      <c r="AG79" s="237"/>
      <c r="AH79" s="237"/>
      <c r="AI79" s="237"/>
      <c r="AJ79" s="237"/>
      <c r="AK79" s="237"/>
      <c r="AL79" s="237"/>
      <c r="AM79" s="237"/>
      <c r="AN79" s="237"/>
      <c r="AO79" s="237"/>
      <c r="AP79" s="237"/>
      <c r="AQ79" s="237"/>
      <c r="AR79" s="237"/>
      <c r="AS79" s="237"/>
      <c r="AT79" s="237"/>
    </row>
    <row r="80" ht="22.5" customHeight="1">
      <c r="A80" s="196">
        <v>15.0</v>
      </c>
      <c r="B80" s="196"/>
      <c r="C80" s="196"/>
      <c r="D80" s="196"/>
      <c r="E80" s="196"/>
      <c r="F80" s="196"/>
      <c r="G80" s="196"/>
      <c r="H80" s="198"/>
      <c r="I80" s="199"/>
      <c r="J80" s="196"/>
      <c r="K80" s="196"/>
      <c r="L80" s="200"/>
      <c r="M80" s="201"/>
      <c r="N80" s="196"/>
      <c r="O80" s="196"/>
      <c r="P80" s="201"/>
      <c r="Q80" s="196"/>
      <c r="R80" s="196"/>
      <c r="S80" s="196"/>
      <c r="T80" s="197"/>
      <c r="U80" s="197"/>
      <c r="V80" s="197"/>
      <c r="W80" s="222"/>
      <c r="X80" s="222"/>
      <c r="Y80" s="287"/>
      <c r="Z80" s="298"/>
      <c r="AA80" s="377"/>
      <c r="AB80" s="207"/>
      <c r="AC80" s="207"/>
      <c r="AD80" s="207"/>
      <c r="AE80" s="207"/>
      <c r="AF80" s="207"/>
      <c r="AG80" s="207"/>
      <c r="AH80" s="207"/>
      <c r="AI80" s="207"/>
      <c r="AJ80" s="207"/>
      <c r="AK80" s="207"/>
      <c r="AL80" s="207"/>
      <c r="AM80" s="207"/>
      <c r="AN80" s="207"/>
      <c r="AO80" s="207"/>
      <c r="AP80" s="207"/>
      <c r="AQ80" s="207"/>
      <c r="AR80" s="207"/>
      <c r="AS80" s="207"/>
      <c r="AT80" s="207"/>
    </row>
    <row r="81" ht="22.5" customHeight="1">
      <c r="A81" s="196">
        <v>16.0</v>
      </c>
      <c r="B81" s="196"/>
      <c r="C81" s="196"/>
      <c r="D81" s="196"/>
      <c r="E81" s="196"/>
      <c r="F81" s="196"/>
      <c r="G81" s="196"/>
      <c r="H81" s="198"/>
      <c r="I81" s="199"/>
      <c r="J81" s="196"/>
      <c r="K81" s="196"/>
      <c r="L81" s="200"/>
      <c r="M81" s="201"/>
      <c r="N81" s="196"/>
      <c r="O81" s="196"/>
      <c r="P81" s="201"/>
      <c r="Q81" s="196"/>
      <c r="R81" s="196"/>
      <c r="S81" s="196"/>
      <c r="T81" s="197"/>
      <c r="U81" s="197"/>
      <c r="V81" s="222"/>
      <c r="W81" s="222"/>
      <c r="X81" s="222"/>
      <c r="Y81" s="287"/>
      <c r="Z81" s="298"/>
      <c r="AA81" s="377"/>
      <c r="AB81" s="207"/>
      <c r="AC81" s="207"/>
      <c r="AD81" s="207"/>
      <c r="AE81" s="207"/>
      <c r="AF81" s="207"/>
      <c r="AG81" s="207"/>
      <c r="AH81" s="207"/>
      <c r="AI81" s="207"/>
      <c r="AJ81" s="207"/>
      <c r="AK81" s="207"/>
      <c r="AL81" s="207"/>
      <c r="AM81" s="207"/>
      <c r="AN81" s="207"/>
      <c r="AO81" s="207"/>
      <c r="AP81" s="207"/>
      <c r="AQ81" s="207"/>
      <c r="AR81" s="207"/>
      <c r="AS81" s="207"/>
      <c r="AT81" s="207"/>
    </row>
    <row r="82" ht="22.5" customHeight="1">
      <c r="A82" s="196">
        <v>17.0</v>
      </c>
      <c r="B82" s="196"/>
      <c r="C82" s="196"/>
      <c r="D82" s="196"/>
      <c r="E82" s="196"/>
      <c r="F82" s="196"/>
      <c r="G82" s="196"/>
      <c r="H82" s="198"/>
      <c r="I82" s="199"/>
      <c r="J82" s="196"/>
      <c r="K82" s="196"/>
      <c r="L82" s="200"/>
      <c r="M82" s="201"/>
      <c r="N82" s="196"/>
      <c r="O82" s="196"/>
      <c r="P82" s="201"/>
      <c r="Q82" s="196"/>
      <c r="R82" s="196"/>
      <c r="S82" s="196"/>
      <c r="T82" s="197"/>
      <c r="U82" s="197"/>
      <c r="V82" s="222"/>
      <c r="W82" s="222"/>
      <c r="X82" s="222"/>
      <c r="Y82" s="287"/>
      <c r="Z82" s="298"/>
      <c r="AA82" s="377"/>
      <c r="AB82" s="207"/>
      <c r="AC82" s="207"/>
      <c r="AD82" s="207"/>
      <c r="AE82" s="207"/>
      <c r="AF82" s="207"/>
      <c r="AG82" s="207"/>
      <c r="AH82" s="207"/>
      <c r="AI82" s="207"/>
      <c r="AJ82" s="207"/>
      <c r="AK82" s="207"/>
      <c r="AL82" s="207"/>
      <c r="AM82" s="207"/>
      <c r="AN82" s="207"/>
      <c r="AO82" s="207"/>
      <c r="AP82" s="207"/>
      <c r="AQ82" s="207"/>
      <c r="AR82" s="207"/>
      <c r="AS82" s="207"/>
      <c r="AT82" s="207"/>
    </row>
    <row r="83" ht="22.5" customHeight="1">
      <c r="A83" s="196">
        <v>18.0</v>
      </c>
      <c r="B83" s="196"/>
      <c r="C83" s="196"/>
      <c r="D83" s="196"/>
      <c r="E83" s="196"/>
      <c r="F83" s="196"/>
      <c r="G83" s="196"/>
      <c r="H83" s="198"/>
      <c r="I83" s="199"/>
      <c r="J83" s="196"/>
      <c r="K83" s="196"/>
      <c r="L83" s="200"/>
      <c r="M83" s="201"/>
      <c r="N83" s="196"/>
      <c r="O83" s="196"/>
      <c r="P83" s="201"/>
      <c r="Q83" s="196"/>
      <c r="R83" s="196"/>
      <c r="S83" s="196"/>
      <c r="T83" s="197"/>
      <c r="U83" s="197"/>
      <c r="V83" s="222"/>
      <c r="W83" s="222"/>
      <c r="X83" s="222"/>
      <c r="Y83" s="287"/>
      <c r="Z83" s="298"/>
      <c r="AA83" s="377"/>
      <c r="AB83" s="207"/>
      <c r="AC83" s="207"/>
      <c r="AD83" s="207"/>
      <c r="AE83" s="207"/>
      <c r="AF83" s="207"/>
      <c r="AG83" s="207"/>
      <c r="AH83" s="207"/>
      <c r="AI83" s="207"/>
      <c r="AJ83" s="207"/>
      <c r="AK83" s="207"/>
      <c r="AL83" s="207"/>
      <c r="AM83" s="207"/>
      <c r="AN83" s="207"/>
      <c r="AO83" s="207"/>
      <c r="AP83" s="207"/>
      <c r="AQ83" s="207"/>
      <c r="AR83" s="207"/>
      <c r="AS83" s="207"/>
      <c r="AT83" s="207"/>
    </row>
    <row r="84" ht="22.5" customHeight="1">
      <c r="A84" s="196">
        <v>19.0</v>
      </c>
      <c r="B84" s="196"/>
      <c r="C84" s="196"/>
      <c r="D84" s="196"/>
      <c r="E84" s="196"/>
      <c r="F84" s="196"/>
      <c r="G84" s="196"/>
      <c r="H84" s="198"/>
      <c r="I84" s="199"/>
      <c r="J84" s="196"/>
      <c r="K84" s="196"/>
      <c r="L84" s="200"/>
      <c r="M84" s="201"/>
      <c r="N84" s="196"/>
      <c r="O84" s="196"/>
      <c r="P84" s="201"/>
      <c r="Q84" s="196"/>
      <c r="R84" s="196"/>
      <c r="S84" s="196"/>
      <c r="T84" s="197"/>
      <c r="U84" s="197"/>
      <c r="V84" s="222"/>
      <c r="W84" s="222"/>
      <c r="X84" s="222"/>
      <c r="Y84" s="287"/>
      <c r="Z84" s="298"/>
      <c r="AA84" s="377"/>
      <c r="AB84" s="207"/>
      <c r="AC84" s="207"/>
      <c r="AD84" s="207"/>
      <c r="AE84" s="207"/>
      <c r="AF84" s="207"/>
      <c r="AG84" s="207"/>
      <c r="AH84" s="207"/>
      <c r="AI84" s="207"/>
      <c r="AJ84" s="207"/>
      <c r="AK84" s="207"/>
      <c r="AL84" s="207"/>
      <c r="AM84" s="207"/>
      <c r="AN84" s="207"/>
      <c r="AO84" s="207"/>
      <c r="AP84" s="207"/>
      <c r="AQ84" s="207"/>
      <c r="AR84" s="207"/>
      <c r="AS84" s="207"/>
      <c r="AT84" s="207"/>
    </row>
    <row r="85" ht="22.5" customHeight="1">
      <c r="A85" s="196">
        <v>20.0</v>
      </c>
      <c r="B85" s="196"/>
      <c r="C85" s="196"/>
      <c r="D85" s="196"/>
      <c r="E85" s="196"/>
      <c r="F85" s="196"/>
      <c r="G85" s="196"/>
      <c r="H85" s="198"/>
      <c r="I85" s="199"/>
      <c r="J85" s="196"/>
      <c r="K85" s="196"/>
      <c r="L85" s="200"/>
      <c r="M85" s="201"/>
      <c r="N85" s="196"/>
      <c r="O85" s="196"/>
      <c r="P85" s="201"/>
      <c r="Q85" s="196"/>
      <c r="R85" s="196"/>
      <c r="S85" s="196"/>
      <c r="T85" s="197"/>
      <c r="U85" s="197"/>
      <c r="V85" s="222"/>
      <c r="W85" s="222"/>
      <c r="X85" s="222"/>
      <c r="Y85" s="287"/>
      <c r="Z85" s="298"/>
      <c r="AA85" s="377"/>
      <c r="AB85" s="207"/>
      <c r="AC85" s="207"/>
      <c r="AD85" s="207"/>
      <c r="AE85" s="207"/>
      <c r="AF85" s="207"/>
      <c r="AG85" s="207"/>
      <c r="AH85" s="207"/>
      <c r="AI85" s="207"/>
      <c r="AJ85" s="207"/>
      <c r="AK85" s="207"/>
      <c r="AL85" s="207"/>
      <c r="AM85" s="207"/>
      <c r="AN85" s="207"/>
      <c r="AO85" s="207"/>
      <c r="AP85" s="207"/>
      <c r="AQ85" s="207"/>
      <c r="AR85" s="207"/>
      <c r="AS85" s="207"/>
      <c r="AT85" s="207"/>
    </row>
    <row r="86" ht="18.75" customHeight="1">
      <c r="A86" s="188" t="s">
        <v>832</v>
      </c>
      <c r="B86" s="30"/>
      <c r="C86" s="30"/>
      <c r="D86" s="30"/>
      <c r="E86" s="30"/>
      <c r="F86" s="30"/>
      <c r="G86" s="30"/>
      <c r="H86" s="30"/>
      <c r="I86" s="30"/>
      <c r="J86" s="30"/>
      <c r="K86" s="31"/>
      <c r="L86" s="368"/>
      <c r="M86" s="369"/>
      <c r="N86" s="370"/>
      <c r="O86" s="370"/>
      <c r="P86" s="369"/>
      <c r="Q86" s="370"/>
      <c r="R86" s="370"/>
      <c r="S86" s="370"/>
      <c r="T86" s="370"/>
      <c r="U86" s="371"/>
      <c r="V86" s="385"/>
      <c r="W86" s="386"/>
      <c r="X86" s="386"/>
      <c r="Y86" s="373"/>
      <c r="Z86" s="373"/>
      <c r="AA86" s="373"/>
      <c r="AB86" s="374"/>
      <c r="AC86" s="374"/>
      <c r="AD86" s="374"/>
      <c r="AE86" s="374"/>
      <c r="AF86" s="374"/>
      <c r="AG86" s="374"/>
      <c r="AH86" s="374"/>
      <c r="AI86" s="374"/>
      <c r="AJ86" s="374"/>
      <c r="AK86" s="374"/>
      <c r="AL86" s="374"/>
      <c r="AM86" s="374"/>
      <c r="AN86" s="374"/>
      <c r="AO86" s="374"/>
      <c r="AP86" s="374"/>
      <c r="AQ86" s="374"/>
      <c r="AR86" s="374"/>
      <c r="AS86" s="374"/>
      <c r="AT86" s="375"/>
    </row>
    <row r="87" ht="22.5" customHeight="1">
      <c r="A87" s="196">
        <v>1.0</v>
      </c>
      <c r="B87" s="196">
        <v>5.0</v>
      </c>
      <c r="C87" s="196" t="s">
        <v>183</v>
      </c>
      <c r="D87" s="196"/>
      <c r="E87" s="196"/>
      <c r="F87" s="196"/>
      <c r="G87" s="196">
        <v>1.0</v>
      </c>
      <c r="H87" s="198" t="s">
        <v>833</v>
      </c>
      <c r="I87" s="199">
        <v>9055.0</v>
      </c>
      <c r="J87" s="196" t="s">
        <v>540</v>
      </c>
      <c r="K87" s="196" t="s">
        <v>834</v>
      </c>
      <c r="L87" s="200">
        <f t="shared" ref="L87:L94" si="5">yearfrac(M87,today(),1)</f>
        <v>4.063013699</v>
      </c>
      <c r="M87" s="384">
        <v>44457.0</v>
      </c>
      <c r="N87" s="196" t="s">
        <v>351</v>
      </c>
      <c r="O87" s="196" t="s">
        <v>152</v>
      </c>
      <c r="P87" s="201">
        <v>45519.0</v>
      </c>
      <c r="Q87" s="196" t="s">
        <v>133</v>
      </c>
      <c r="R87" s="196" t="s">
        <v>163</v>
      </c>
      <c r="S87" s="196" t="s">
        <v>23</v>
      </c>
      <c r="T87" s="197"/>
      <c r="U87" s="197" t="s">
        <v>835</v>
      </c>
      <c r="V87" s="222"/>
      <c r="W87" s="376" t="s">
        <v>836</v>
      </c>
      <c r="X87" s="376"/>
      <c r="Y87" s="287"/>
      <c r="Z87" s="298"/>
      <c r="AA87" s="377"/>
      <c r="AB87" s="207"/>
      <c r="AC87" s="207"/>
      <c r="AD87" s="207"/>
      <c r="AE87" s="207"/>
      <c r="AF87" s="207"/>
      <c r="AG87" s="207"/>
      <c r="AH87" s="207"/>
      <c r="AI87" s="207"/>
      <c r="AJ87" s="207"/>
      <c r="AK87" s="207"/>
      <c r="AL87" s="207"/>
      <c r="AM87" s="207"/>
      <c r="AN87" s="207"/>
      <c r="AO87" s="207"/>
      <c r="AP87" s="207"/>
      <c r="AQ87" s="207"/>
      <c r="AR87" s="207"/>
      <c r="AS87" s="207"/>
      <c r="AT87" s="207"/>
    </row>
    <row r="88" ht="22.5" customHeight="1">
      <c r="A88" s="196">
        <v>2.0</v>
      </c>
      <c r="B88" s="196">
        <v>5.0</v>
      </c>
      <c r="C88" s="196" t="s">
        <v>183</v>
      </c>
      <c r="D88" s="196"/>
      <c r="E88" s="196"/>
      <c r="F88" s="196"/>
      <c r="G88" s="196">
        <v>1.0</v>
      </c>
      <c r="H88" s="198" t="s">
        <v>837</v>
      </c>
      <c r="I88" s="199">
        <v>9064.0</v>
      </c>
      <c r="J88" s="196" t="s">
        <v>702</v>
      </c>
      <c r="K88" s="196" t="s">
        <v>838</v>
      </c>
      <c r="L88" s="200">
        <f t="shared" si="5"/>
        <v>3.978082192</v>
      </c>
      <c r="M88" s="201">
        <v>44488.0</v>
      </c>
      <c r="N88" s="196" t="s">
        <v>351</v>
      </c>
      <c r="O88" s="196" t="s">
        <v>153</v>
      </c>
      <c r="P88" s="201">
        <v>45519.0</v>
      </c>
      <c r="Q88" s="196" t="s">
        <v>133</v>
      </c>
      <c r="R88" s="196" t="s">
        <v>163</v>
      </c>
      <c r="S88" s="196" t="s">
        <v>23</v>
      </c>
      <c r="T88" s="197"/>
      <c r="U88" s="411" t="s">
        <v>839</v>
      </c>
      <c r="V88" s="202"/>
      <c r="W88" s="197" t="s">
        <v>840</v>
      </c>
      <c r="X88" s="197"/>
      <c r="Y88" s="287"/>
      <c r="Z88" s="298"/>
      <c r="AA88" s="377"/>
      <c r="AB88" s="207"/>
      <c r="AC88" s="207"/>
      <c r="AD88" s="207"/>
      <c r="AE88" s="207"/>
      <c r="AF88" s="207"/>
      <c r="AG88" s="207"/>
      <c r="AH88" s="207"/>
      <c r="AI88" s="207"/>
      <c r="AJ88" s="207"/>
      <c r="AK88" s="207"/>
      <c r="AL88" s="207"/>
      <c r="AM88" s="207"/>
      <c r="AN88" s="207"/>
      <c r="AO88" s="207"/>
      <c r="AP88" s="207"/>
      <c r="AQ88" s="207"/>
      <c r="AR88" s="207"/>
      <c r="AS88" s="207"/>
      <c r="AT88" s="207"/>
    </row>
    <row r="89" ht="22.5" customHeight="1">
      <c r="A89" s="196">
        <v>3.0</v>
      </c>
      <c r="B89" s="196">
        <v>5.0</v>
      </c>
      <c r="C89" s="196" t="s">
        <v>183</v>
      </c>
      <c r="D89" s="196"/>
      <c r="E89" s="196"/>
      <c r="F89" s="196"/>
      <c r="G89" s="196">
        <v>1.0</v>
      </c>
      <c r="H89" s="198" t="s">
        <v>841</v>
      </c>
      <c r="I89" s="199">
        <v>9090.0</v>
      </c>
      <c r="J89" s="196" t="s">
        <v>423</v>
      </c>
      <c r="K89" s="196" t="s">
        <v>842</v>
      </c>
      <c r="L89" s="200">
        <f t="shared" si="5"/>
        <v>3.367123288</v>
      </c>
      <c r="M89" s="201">
        <v>44711.0</v>
      </c>
      <c r="N89" s="196" t="s">
        <v>339</v>
      </c>
      <c r="O89" s="196" t="s">
        <v>153</v>
      </c>
      <c r="P89" s="201">
        <v>45519.0</v>
      </c>
      <c r="Q89" s="196" t="s">
        <v>115</v>
      </c>
      <c r="R89" s="196" t="s">
        <v>167</v>
      </c>
      <c r="S89" s="196" t="s">
        <v>23</v>
      </c>
      <c r="T89" s="197"/>
      <c r="U89" s="197" t="s">
        <v>629</v>
      </c>
      <c r="V89" s="222"/>
      <c r="W89" s="197" t="s">
        <v>843</v>
      </c>
      <c r="X89" s="197"/>
      <c r="Y89" s="287"/>
      <c r="Z89" s="298"/>
      <c r="AA89" s="377"/>
      <c r="AB89" s="207"/>
      <c r="AC89" s="207"/>
      <c r="AD89" s="207"/>
      <c r="AE89" s="207"/>
      <c r="AF89" s="207"/>
      <c r="AG89" s="207"/>
      <c r="AH89" s="207"/>
      <c r="AI89" s="207"/>
      <c r="AJ89" s="207"/>
      <c r="AK89" s="207"/>
      <c r="AL89" s="207"/>
      <c r="AM89" s="207"/>
      <c r="AN89" s="207"/>
      <c r="AO89" s="207"/>
      <c r="AP89" s="207"/>
      <c r="AQ89" s="207"/>
      <c r="AR89" s="207"/>
      <c r="AS89" s="207"/>
      <c r="AT89" s="207"/>
    </row>
    <row r="90" ht="22.5" customHeight="1">
      <c r="A90" s="208">
        <v>4.0</v>
      </c>
      <c r="B90" s="208">
        <v>5.0</v>
      </c>
      <c r="C90" s="208" t="s">
        <v>183</v>
      </c>
      <c r="D90" s="208"/>
      <c r="E90" s="208"/>
      <c r="F90" s="208"/>
      <c r="G90" s="208">
        <v>1.0</v>
      </c>
      <c r="H90" s="210" t="s">
        <v>844</v>
      </c>
      <c r="I90" s="211">
        <v>9136.0</v>
      </c>
      <c r="J90" s="208" t="s">
        <v>845</v>
      </c>
      <c r="K90" s="208" t="s">
        <v>846</v>
      </c>
      <c r="L90" s="212">
        <f t="shared" si="5"/>
        <v>3.709589041</v>
      </c>
      <c r="M90" s="213">
        <v>44586.0</v>
      </c>
      <c r="N90" s="208" t="s">
        <v>339</v>
      </c>
      <c r="O90" s="208" t="s">
        <v>152</v>
      </c>
      <c r="P90" s="213">
        <v>45519.0</v>
      </c>
      <c r="Q90" s="208" t="s">
        <v>127</v>
      </c>
      <c r="R90" s="208" t="s">
        <v>167</v>
      </c>
      <c r="S90" s="208" t="s">
        <v>23</v>
      </c>
      <c r="T90" s="209"/>
      <c r="U90" s="209" t="s">
        <v>847</v>
      </c>
      <c r="V90" s="216"/>
      <c r="W90" s="209" t="s">
        <v>848</v>
      </c>
      <c r="X90" s="209"/>
      <c r="Y90" s="412"/>
      <c r="Z90" s="208"/>
      <c r="AA90" s="413"/>
      <c r="AB90" s="220"/>
      <c r="AC90" s="220"/>
      <c r="AD90" s="220"/>
      <c r="AE90" s="220"/>
      <c r="AF90" s="220"/>
      <c r="AG90" s="220"/>
      <c r="AH90" s="220"/>
      <c r="AI90" s="220"/>
      <c r="AJ90" s="220"/>
      <c r="AK90" s="220"/>
      <c r="AL90" s="220"/>
      <c r="AM90" s="220"/>
      <c r="AN90" s="220"/>
      <c r="AO90" s="220"/>
      <c r="AP90" s="220"/>
      <c r="AQ90" s="220"/>
      <c r="AR90" s="220"/>
      <c r="AS90" s="220"/>
      <c r="AT90" s="220"/>
    </row>
    <row r="91" ht="22.5" customHeight="1">
      <c r="A91" s="196">
        <v>5.0</v>
      </c>
      <c r="B91" s="196">
        <v>5.0</v>
      </c>
      <c r="C91" s="196" t="s">
        <v>183</v>
      </c>
      <c r="D91" s="196"/>
      <c r="E91" s="196"/>
      <c r="F91" s="196"/>
      <c r="G91" s="196">
        <v>1.0</v>
      </c>
      <c r="H91" s="198" t="s">
        <v>849</v>
      </c>
      <c r="I91" s="199">
        <v>8484.0</v>
      </c>
      <c r="J91" s="196" t="s">
        <v>850</v>
      </c>
      <c r="K91" s="196" t="s">
        <v>851</v>
      </c>
      <c r="L91" s="200">
        <f t="shared" si="5"/>
        <v>4.109589041</v>
      </c>
      <c r="M91" s="201">
        <v>44440.0</v>
      </c>
      <c r="N91" s="196" t="s">
        <v>339</v>
      </c>
      <c r="O91" s="196" t="s">
        <v>153</v>
      </c>
      <c r="P91" s="201">
        <v>45588.0</v>
      </c>
      <c r="Q91" s="196" t="s">
        <v>60</v>
      </c>
      <c r="R91" s="196" t="s">
        <v>169</v>
      </c>
      <c r="S91" s="196" t="s">
        <v>23</v>
      </c>
      <c r="T91" s="197"/>
      <c r="U91" s="197" t="s">
        <v>852</v>
      </c>
      <c r="V91" s="222"/>
      <c r="W91" s="197" t="s">
        <v>853</v>
      </c>
      <c r="X91" s="197"/>
      <c r="Y91" s="287"/>
      <c r="Z91" s="196"/>
      <c r="AA91" s="377"/>
      <c r="AB91" s="207"/>
      <c r="AC91" s="207"/>
      <c r="AD91" s="207"/>
      <c r="AE91" s="207"/>
      <c r="AF91" s="207"/>
      <c r="AG91" s="207"/>
      <c r="AH91" s="207"/>
      <c r="AI91" s="207"/>
      <c r="AJ91" s="207"/>
      <c r="AK91" s="207"/>
      <c r="AL91" s="207"/>
      <c r="AM91" s="207"/>
      <c r="AN91" s="207"/>
      <c r="AO91" s="207"/>
      <c r="AP91" s="207"/>
      <c r="AQ91" s="207"/>
      <c r="AR91" s="207"/>
      <c r="AS91" s="207"/>
      <c r="AT91" s="207"/>
    </row>
    <row r="92" ht="22.5" customHeight="1">
      <c r="A92" s="196">
        <v>6.0</v>
      </c>
      <c r="B92" s="196">
        <v>5.0</v>
      </c>
      <c r="C92" s="196" t="s">
        <v>183</v>
      </c>
      <c r="D92" s="196"/>
      <c r="E92" s="196"/>
      <c r="F92" s="196"/>
      <c r="G92" s="196">
        <v>1.0</v>
      </c>
      <c r="H92" s="198" t="s">
        <v>854</v>
      </c>
      <c r="I92" s="199">
        <v>8866.0</v>
      </c>
      <c r="J92" s="196" t="s">
        <v>362</v>
      </c>
      <c r="K92" s="196" t="s">
        <v>855</v>
      </c>
      <c r="L92" s="200">
        <f t="shared" si="5"/>
        <v>3.769863014</v>
      </c>
      <c r="M92" s="201">
        <v>44564.0</v>
      </c>
      <c r="N92" s="196" t="s">
        <v>339</v>
      </c>
      <c r="O92" s="196" t="s">
        <v>151</v>
      </c>
      <c r="P92" s="201">
        <v>45519.0</v>
      </c>
      <c r="Q92" s="196" t="s">
        <v>133</v>
      </c>
      <c r="R92" s="196" t="s">
        <v>169</v>
      </c>
      <c r="S92" s="196" t="s">
        <v>23</v>
      </c>
      <c r="T92" s="197"/>
      <c r="U92" s="197" t="s">
        <v>629</v>
      </c>
      <c r="V92" s="222"/>
      <c r="W92" s="197" t="s">
        <v>856</v>
      </c>
      <c r="X92" s="197"/>
      <c r="Y92" s="287"/>
      <c r="Z92" s="196"/>
      <c r="AA92" s="377"/>
      <c r="AB92" s="207"/>
      <c r="AC92" s="207"/>
      <c r="AD92" s="207"/>
      <c r="AE92" s="207"/>
      <c r="AF92" s="207"/>
      <c r="AG92" s="207"/>
      <c r="AH92" s="207"/>
      <c r="AI92" s="207"/>
      <c r="AJ92" s="207"/>
      <c r="AK92" s="207"/>
      <c r="AL92" s="207"/>
      <c r="AM92" s="207"/>
      <c r="AN92" s="207"/>
      <c r="AO92" s="207"/>
      <c r="AP92" s="207"/>
      <c r="AQ92" s="207"/>
      <c r="AR92" s="207"/>
      <c r="AS92" s="207"/>
      <c r="AT92" s="207"/>
    </row>
    <row r="93" ht="22.5" customHeight="1">
      <c r="A93" s="196">
        <v>7.0</v>
      </c>
      <c r="B93" s="196">
        <v>5.0</v>
      </c>
      <c r="C93" s="196" t="s">
        <v>183</v>
      </c>
      <c r="D93" s="196"/>
      <c r="E93" s="196"/>
      <c r="F93" s="196"/>
      <c r="G93" s="196">
        <v>1.0</v>
      </c>
      <c r="H93" s="198" t="s">
        <v>857</v>
      </c>
      <c r="I93" s="199">
        <v>9022.0</v>
      </c>
      <c r="J93" s="196" t="s">
        <v>423</v>
      </c>
      <c r="K93" s="196" t="s">
        <v>858</v>
      </c>
      <c r="L93" s="200">
        <f t="shared" si="5"/>
        <v>3.893150685</v>
      </c>
      <c r="M93" s="201">
        <v>44519.0</v>
      </c>
      <c r="N93" s="196" t="s">
        <v>339</v>
      </c>
      <c r="O93" s="196" t="s">
        <v>153</v>
      </c>
      <c r="P93" s="201">
        <v>45519.0</v>
      </c>
      <c r="Q93" s="196" t="s">
        <v>44</v>
      </c>
      <c r="R93" s="196" t="s">
        <v>171</v>
      </c>
      <c r="S93" s="196" t="s">
        <v>23</v>
      </c>
      <c r="T93" s="197"/>
      <c r="U93" s="197"/>
      <c r="V93" s="222"/>
      <c r="W93" s="197" t="s">
        <v>859</v>
      </c>
      <c r="X93" s="197"/>
      <c r="Y93" s="287"/>
      <c r="Z93" s="196"/>
      <c r="AA93" s="377"/>
      <c r="AB93" s="207"/>
      <c r="AC93" s="207"/>
      <c r="AD93" s="207"/>
      <c r="AE93" s="207"/>
      <c r="AF93" s="207"/>
      <c r="AG93" s="207"/>
      <c r="AH93" s="207"/>
      <c r="AI93" s="207"/>
      <c r="AJ93" s="207"/>
      <c r="AK93" s="207"/>
      <c r="AL93" s="207"/>
      <c r="AM93" s="207"/>
      <c r="AN93" s="207"/>
      <c r="AO93" s="207"/>
      <c r="AP93" s="207"/>
      <c r="AQ93" s="207"/>
      <c r="AR93" s="207"/>
      <c r="AS93" s="207"/>
      <c r="AT93" s="207"/>
    </row>
    <row r="94" ht="22.5" customHeight="1">
      <c r="A94" s="196">
        <v>8.0</v>
      </c>
      <c r="B94" s="196">
        <v>5.0</v>
      </c>
      <c r="C94" s="196" t="s">
        <v>183</v>
      </c>
      <c r="D94" s="196"/>
      <c r="E94" s="196"/>
      <c r="F94" s="196"/>
      <c r="G94" s="196">
        <v>0.5</v>
      </c>
      <c r="H94" s="198" t="s">
        <v>860</v>
      </c>
      <c r="I94" s="199">
        <v>9394.0</v>
      </c>
      <c r="J94" s="196" t="s">
        <v>861</v>
      </c>
      <c r="K94" s="196" t="s">
        <v>862</v>
      </c>
      <c r="L94" s="200">
        <f t="shared" si="5"/>
        <v>3.539726027</v>
      </c>
      <c r="M94" s="201">
        <v>44648.0</v>
      </c>
      <c r="N94" s="196" t="s">
        <v>351</v>
      </c>
      <c r="O94" s="196" t="s">
        <v>152</v>
      </c>
      <c r="P94" s="201">
        <v>45782.0</v>
      </c>
      <c r="Q94" s="196" t="s">
        <v>37</v>
      </c>
      <c r="R94" s="196" t="s">
        <v>171</v>
      </c>
      <c r="S94" s="196" t="s">
        <v>17</v>
      </c>
      <c r="T94" s="197"/>
      <c r="U94" s="197"/>
      <c r="V94" s="222"/>
      <c r="W94" s="197" t="s">
        <v>863</v>
      </c>
      <c r="X94" s="197"/>
      <c r="Y94" s="287"/>
      <c r="Z94" s="196"/>
      <c r="AA94" s="377"/>
      <c r="AB94" s="207"/>
      <c r="AC94" s="207"/>
      <c r="AD94" s="207"/>
      <c r="AE94" s="207"/>
      <c r="AF94" s="207"/>
      <c r="AG94" s="207"/>
      <c r="AH94" s="207"/>
      <c r="AI94" s="207"/>
      <c r="AJ94" s="207"/>
      <c r="AK94" s="207"/>
      <c r="AL94" s="207"/>
      <c r="AM94" s="207"/>
      <c r="AN94" s="207"/>
      <c r="AO94" s="207"/>
      <c r="AP94" s="207"/>
      <c r="AQ94" s="207"/>
      <c r="AR94" s="207"/>
      <c r="AS94" s="207"/>
      <c r="AT94" s="207"/>
    </row>
    <row r="95" ht="22.5" customHeight="1">
      <c r="A95" s="196">
        <v>9.0</v>
      </c>
      <c r="B95" s="196">
        <v>5.0</v>
      </c>
      <c r="C95" s="196" t="s">
        <v>183</v>
      </c>
      <c r="D95" s="196"/>
      <c r="E95" s="196"/>
      <c r="F95" s="196"/>
      <c r="G95" s="224">
        <v>1.0</v>
      </c>
      <c r="H95" s="291" t="s">
        <v>864</v>
      </c>
      <c r="I95" s="292">
        <v>9276.0</v>
      </c>
      <c r="J95" s="224" t="s">
        <v>702</v>
      </c>
      <c r="K95" s="224" t="s">
        <v>865</v>
      </c>
      <c r="L95" s="259">
        <v>2.926027397260274</v>
      </c>
      <c r="M95" s="261">
        <v>44785.0</v>
      </c>
      <c r="N95" s="224" t="s">
        <v>351</v>
      </c>
      <c r="O95" s="224" t="s">
        <v>151</v>
      </c>
      <c r="P95" s="261">
        <v>45700.0</v>
      </c>
      <c r="Q95" s="224" t="s">
        <v>9</v>
      </c>
      <c r="R95" s="196" t="s">
        <v>167</v>
      </c>
      <c r="S95" s="224" t="s">
        <v>23</v>
      </c>
      <c r="T95" s="262"/>
      <c r="U95" s="197"/>
      <c r="V95" s="222"/>
      <c r="W95" s="197"/>
      <c r="X95" s="197"/>
      <c r="Y95" s="287"/>
      <c r="Z95" s="196"/>
      <c r="AA95" s="377"/>
      <c r="AB95" s="207"/>
      <c r="AC95" s="207"/>
      <c r="AD95" s="207"/>
      <c r="AE95" s="207"/>
      <c r="AF95" s="207"/>
      <c r="AG95" s="207"/>
      <c r="AH95" s="207"/>
      <c r="AI95" s="207"/>
      <c r="AJ95" s="207"/>
      <c r="AK95" s="207"/>
      <c r="AL95" s="207"/>
      <c r="AM95" s="207"/>
      <c r="AN95" s="207"/>
      <c r="AO95" s="207"/>
      <c r="AP95" s="207"/>
      <c r="AQ95" s="207"/>
      <c r="AR95" s="207"/>
      <c r="AS95" s="207"/>
      <c r="AT95" s="207"/>
    </row>
    <row r="96" ht="22.5" customHeight="1">
      <c r="A96" s="225">
        <v>10.0</v>
      </c>
      <c r="B96" s="225">
        <v>5.0</v>
      </c>
      <c r="C96" s="225" t="s">
        <v>183</v>
      </c>
      <c r="D96" s="225"/>
      <c r="E96" s="225"/>
      <c r="F96" s="225"/>
      <c r="G96" s="225">
        <v>1.0</v>
      </c>
      <c r="H96" s="227" t="s">
        <v>866</v>
      </c>
      <c r="I96" s="228">
        <v>9446.0</v>
      </c>
      <c r="J96" s="225" t="s">
        <v>867</v>
      </c>
      <c r="K96" s="225" t="s">
        <v>868</v>
      </c>
      <c r="L96" s="229">
        <f t="shared" ref="L96:L100" si="6">yearfrac(M96,today(),1)</f>
        <v>3.931506849</v>
      </c>
      <c r="M96" s="230">
        <v>44505.0</v>
      </c>
      <c r="N96" s="225" t="s">
        <v>351</v>
      </c>
      <c r="O96" s="225" t="s">
        <v>154</v>
      </c>
      <c r="P96" s="230">
        <v>45883.0</v>
      </c>
      <c r="Q96" s="225" t="s">
        <v>133</v>
      </c>
      <c r="R96" s="225" t="s">
        <v>346</v>
      </c>
      <c r="S96" s="225" t="s">
        <v>23</v>
      </c>
      <c r="T96" s="226"/>
      <c r="U96" s="226" t="s">
        <v>869</v>
      </c>
      <c r="V96" s="226" t="s">
        <v>870</v>
      </c>
      <c r="W96" s="233"/>
      <c r="X96" s="233"/>
      <c r="Y96" s="267"/>
      <c r="Z96" s="383"/>
      <c r="AA96" s="301"/>
      <c r="AB96" s="237"/>
      <c r="AC96" s="237"/>
      <c r="AD96" s="237"/>
      <c r="AE96" s="237"/>
      <c r="AF96" s="237"/>
      <c r="AG96" s="237"/>
      <c r="AH96" s="237"/>
      <c r="AI96" s="237"/>
      <c r="AJ96" s="237"/>
      <c r="AK96" s="237"/>
      <c r="AL96" s="237"/>
      <c r="AM96" s="237"/>
      <c r="AN96" s="237"/>
      <c r="AO96" s="237"/>
      <c r="AP96" s="237"/>
      <c r="AQ96" s="237"/>
      <c r="AR96" s="237"/>
      <c r="AS96" s="237"/>
      <c r="AT96" s="237"/>
    </row>
    <row r="97" ht="22.5" customHeight="1">
      <c r="A97" s="225">
        <v>11.0</v>
      </c>
      <c r="B97" s="225">
        <v>5.0</v>
      </c>
      <c r="C97" s="225" t="s">
        <v>183</v>
      </c>
      <c r="D97" s="225"/>
      <c r="E97" s="225"/>
      <c r="F97" s="225"/>
      <c r="G97" s="225">
        <v>1.0</v>
      </c>
      <c r="H97" s="227" t="s">
        <v>871</v>
      </c>
      <c r="I97" s="228">
        <v>9493.0</v>
      </c>
      <c r="J97" s="225" t="s">
        <v>396</v>
      </c>
      <c r="K97" s="225" t="s">
        <v>872</v>
      </c>
      <c r="L97" s="229">
        <f t="shared" si="6"/>
        <v>3.956164384</v>
      </c>
      <c r="M97" s="230">
        <v>44496.0</v>
      </c>
      <c r="N97" s="225" t="s">
        <v>351</v>
      </c>
      <c r="O97" s="225" t="s">
        <v>151</v>
      </c>
      <c r="P97" s="230">
        <v>45883.0</v>
      </c>
      <c r="Q97" s="225" t="s">
        <v>133</v>
      </c>
      <c r="R97" s="225" t="s">
        <v>346</v>
      </c>
      <c r="S97" s="225" t="s">
        <v>23</v>
      </c>
      <c r="T97" s="226"/>
      <c r="U97" s="226" t="s">
        <v>873</v>
      </c>
      <c r="V97" s="233"/>
      <c r="W97" s="233"/>
      <c r="X97" s="233"/>
      <c r="Y97" s="267"/>
      <c r="Z97" s="383"/>
      <c r="AA97" s="301"/>
      <c r="AB97" s="237"/>
      <c r="AC97" s="237"/>
      <c r="AD97" s="237"/>
      <c r="AE97" s="237"/>
      <c r="AF97" s="237"/>
      <c r="AG97" s="237"/>
      <c r="AH97" s="237"/>
      <c r="AI97" s="237"/>
      <c r="AJ97" s="237"/>
      <c r="AK97" s="237"/>
      <c r="AL97" s="237"/>
      <c r="AM97" s="237"/>
      <c r="AN97" s="237"/>
      <c r="AO97" s="237"/>
      <c r="AP97" s="237"/>
      <c r="AQ97" s="237"/>
      <c r="AR97" s="237"/>
      <c r="AS97" s="237"/>
      <c r="AT97" s="237"/>
    </row>
    <row r="98" ht="22.5" customHeight="1">
      <c r="A98" s="225">
        <v>12.0</v>
      </c>
      <c r="B98" s="225">
        <v>5.0</v>
      </c>
      <c r="C98" s="225" t="s">
        <v>183</v>
      </c>
      <c r="D98" s="225"/>
      <c r="E98" s="225"/>
      <c r="F98" s="225" t="s">
        <v>335</v>
      </c>
      <c r="G98" s="225">
        <v>1.0</v>
      </c>
      <c r="H98" s="227" t="s">
        <v>874</v>
      </c>
      <c r="I98" s="228">
        <v>9479.0</v>
      </c>
      <c r="J98" s="225" t="s">
        <v>570</v>
      </c>
      <c r="K98" s="225" t="s">
        <v>875</v>
      </c>
      <c r="L98" s="229">
        <f t="shared" si="6"/>
        <v>3.863013699</v>
      </c>
      <c r="M98" s="230">
        <v>44530.0</v>
      </c>
      <c r="N98" s="225" t="s">
        <v>339</v>
      </c>
      <c r="O98" s="225" t="s">
        <v>154</v>
      </c>
      <c r="P98" s="230">
        <v>45883.0</v>
      </c>
      <c r="Q98" s="225" t="s">
        <v>25</v>
      </c>
      <c r="R98" s="225" t="s">
        <v>346</v>
      </c>
      <c r="S98" s="225" t="s">
        <v>23</v>
      </c>
      <c r="T98" s="226"/>
      <c r="U98" s="226" t="s">
        <v>876</v>
      </c>
      <c r="V98" s="233"/>
      <c r="W98" s="233"/>
      <c r="X98" s="233"/>
      <c r="Y98" s="267"/>
      <c r="Z98" s="383"/>
      <c r="AA98" s="301"/>
      <c r="AB98" s="237"/>
      <c r="AC98" s="237"/>
      <c r="AD98" s="237"/>
      <c r="AE98" s="237"/>
      <c r="AF98" s="237"/>
      <c r="AG98" s="237"/>
      <c r="AH98" s="237"/>
      <c r="AI98" s="237"/>
      <c r="AJ98" s="237"/>
      <c r="AK98" s="237"/>
      <c r="AL98" s="237"/>
      <c r="AM98" s="237"/>
      <c r="AN98" s="237"/>
      <c r="AO98" s="237"/>
      <c r="AP98" s="237"/>
      <c r="AQ98" s="237"/>
      <c r="AR98" s="237"/>
      <c r="AS98" s="237"/>
      <c r="AT98" s="237"/>
    </row>
    <row r="99" ht="22.5" customHeight="1">
      <c r="A99" s="225">
        <v>13.0</v>
      </c>
      <c r="B99" s="225">
        <v>5.0</v>
      </c>
      <c r="C99" s="225" t="s">
        <v>183</v>
      </c>
      <c r="D99" s="225"/>
      <c r="E99" s="225"/>
      <c r="F99" s="225"/>
      <c r="G99" s="225">
        <v>1.0</v>
      </c>
      <c r="H99" s="227" t="s">
        <v>877</v>
      </c>
      <c r="I99" s="228">
        <v>9476.0</v>
      </c>
      <c r="J99" s="225" t="s">
        <v>396</v>
      </c>
      <c r="K99" s="225" t="s">
        <v>878</v>
      </c>
      <c r="L99" s="229">
        <f t="shared" si="6"/>
        <v>3.312328767</v>
      </c>
      <c r="M99" s="230">
        <v>44731.0</v>
      </c>
      <c r="N99" s="225" t="s">
        <v>339</v>
      </c>
      <c r="O99" s="225" t="s">
        <v>151</v>
      </c>
      <c r="P99" s="230">
        <v>45883.0</v>
      </c>
      <c r="Q99" s="225" t="s">
        <v>9</v>
      </c>
      <c r="R99" s="225" t="s">
        <v>346</v>
      </c>
      <c r="S99" s="225" t="s">
        <v>23</v>
      </c>
      <c r="T99" s="226"/>
      <c r="U99" s="226" t="s">
        <v>879</v>
      </c>
      <c r="V99" s="226" t="s">
        <v>880</v>
      </c>
      <c r="W99" s="233"/>
      <c r="X99" s="233"/>
      <c r="Y99" s="267"/>
      <c r="Z99" s="383"/>
      <c r="AA99" s="301"/>
      <c r="AB99" s="237"/>
      <c r="AC99" s="237"/>
      <c r="AD99" s="237"/>
      <c r="AE99" s="237"/>
      <c r="AF99" s="237"/>
      <c r="AG99" s="237"/>
      <c r="AH99" s="237"/>
      <c r="AI99" s="237"/>
      <c r="AJ99" s="237"/>
      <c r="AK99" s="237"/>
      <c r="AL99" s="237"/>
      <c r="AM99" s="237"/>
      <c r="AN99" s="237"/>
      <c r="AO99" s="237"/>
      <c r="AP99" s="237"/>
      <c r="AQ99" s="237"/>
      <c r="AR99" s="237"/>
      <c r="AS99" s="237"/>
      <c r="AT99" s="237"/>
    </row>
    <row r="100" ht="22.5" customHeight="1">
      <c r="A100" s="225">
        <v>14.0</v>
      </c>
      <c r="B100" s="225">
        <v>5.0</v>
      </c>
      <c r="C100" s="225" t="s">
        <v>183</v>
      </c>
      <c r="D100" s="225"/>
      <c r="E100" s="225"/>
      <c r="F100" s="225"/>
      <c r="G100" s="225">
        <v>1.0</v>
      </c>
      <c r="H100" s="227" t="s">
        <v>881</v>
      </c>
      <c r="I100" s="228">
        <v>9590.0</v>
      </c>
      <c r="J100" s="225" t="s">
        <v>344</v>
      </c>
      <c r="K100" s="225" t="s">
        <v>882</v>
      </c>
      <c r="L100" s="229">
        <f t="shared" si="6"/>
        <v>3.553424658</v>
      </c>
      <c r="M100" s="230">
        <v>44643.0</v>
      </c>
      <c r="N100" s="225" t="s">
        <v>351</v>
      </c>
      <c r="O100" s="225" t="s">
        <v>154</v>
      </c>
      <c r="P100" s="230">
        <v>45883.0</v>
      </c>
      <c r="Q100" s="225" t="s">
        <v>133</v>
      </c>
      <c r="R100" s="225" t="s">
        <v>346</v>
      </c>
      <c r="S100" s="225" t="s">
        <v>23</v>
      </c>
      <c r="T100" s="226"/>
      <c r="U100" s="226" t="s">
        <v>883</v>
      </c>
      <c r="V100" s="233"/>
      <c r="W100" s="233"/>
      <c r="X100" s="233"/>
      <c r="Y100" s="267"/>
      <c r="Z100" s="383"/>
      <c r="AA100" s="301"/>
      <c r="AB100" s="237"/>
      <c r="AC100" s="237"/>
      <c r="AD100" s="237"/>
      <c r="AE100" s="237"/>
      <c r="AF100" s="237"/>
      <c r="AG100" s="237"/>
      <c r="AH100" s="237"/>
      <c r="AI100" s="237"/>
      <c r="AJ100" s="237"/>
      <c r="AK100" s="237"/>
      <c r="AL100" s="237"/>
      <c r="AM100" s="237"/>
      <c r="AN100" s="237"/>
      <c r="AO100" s="237"/>
      <c r="AP100" s="237"/>
      <c r="AQ100" s="237"/>
      <c r="AR100" s="237"/>
      <c r="AS100" s="237"/>
      <c r="AT100" s="237"/>
    </row>
    <row r="101" ht="22.5" customHeight="1">
      <c r="A101" s="196">
        <v>15.0</v>
      </c>
      <c r="B101" s="414"/>
      <c r="C101" s="196"/>
      <c r="D101" s="196"/>
      <c r="E101" s="196"/>
      <c r="F101" s="196"/>
      <c r="G101" s="196"/>
      <c r="H101" s="198"/>
      <c r="I101" s="199"/>
      <c r="J101" s="196"/>
      <c r="K101" s="196"/>
      <c r="L101" s="200"/>
      <c r="M101" s="201"/>
      <c r="N101" s="196"/>
      <c r="O101" s="196"/>
      <c r="P101" s="201"/>
      <c r="Q101" s="196"/>
      <c r="R101" s="196"/>
      <c r="S101" s="196"/>
      <c r="T101" s="197"/>
      <c r="U101" s="197"/>
      <c r="V101" s="415"/>
      <c r="W101" s="222"/>
      <c r="X101" s="222"/>
      <c r="Y101" s="287"/>
      <c r="Z101" s="298"/>
      <c r="AA101" s="377"/>
      <c r="AB101" s="207"/>
      <c r="AC101" s="207"/>
      <c r="AD101" s="207"/>
      <c r="AE101" s="207"/>
      <c r="AF101" s="207"/>
      <c r="AG101" s="207"/>
      <c r="AH101" s="207"/>
      <c r="AI101" s="207"/>
      <c r="AJ101" s="207"/>
      <c r="AK101" s="207"/>
      <c r="AL101" s="207"/>
      <c r="AM101" s="207"/>
      <c r="AN101" s="207"/>
      <c r="AO101" s="207"/>
      <c r="AP101" s="207"/>
      <c r="AQ101" s="207"/>
      <c r="AR101" s="207"/>
      <c r="AS101" s="207"/>
      <c r="AT101" s="207"/>
    </row>
    <row r="102" ht="22.5" customHeight="1">
      <c r="A102" s="196">
        <v>16.0</v>
      </c>
      <c r="B102" s="414"/>
      <c r="C102" s="196"/>
      <c r="D102" s="196"/>
      <c r="E102" s="196"/>
      <c r="F102" s="196"/>
      <c r="G102" s="196"/>
      <c r="H102" s="198"/>
      <c r="I102" s="199"/>
      <c r="J102" s="196"/>
      <c r="K102" s="196"/>
      <c r="L102" s="200"/>
      <c r="M102" s="201"/>
      <c r="N102" s="196"/>
      <c r="O102" s="196"/>
      <c r="P102" s="201"/>
      <c r="Q102" s="196"/>
      <c r="R102" s="196"/>
      <c r="S102" s="196"/>
      <c r="T102" s="197"/>
      <c r="U102" s="197"/>
      <c r="V102" s="222"/>
      <c r="W102" s="222"/>
      <c r="X102" s="222"/>
      <c r="Y102" s="287"/>
      <c r="Z102" s="298"/>
      <c r="AA102" s="377"/>
      <c r="AB102" s="287"/>
      <c r="AC102" s="287"/>
      <c r="AD102" s="287"/>
      <c r="AE102" s="207"/>
      <c r="AF102" s="207"/>
      <c r="AG102" s="207"/>
      <c r="AH102" s="207"/>
      <c r="AI102" s="207"/>
      <c r="AJ102" s="207"/>
      <c r="AK102" s="207"/>
      <c r="AL102" s="207"/>
      <c r="AM102" s="207"/>
      <c r="AN102" s="207"/>
      <c r="AO102" s="207"/>
      <c r="AP102" s="207"/>
      <c r="AQ102" s="207"/>
      <c r="AR102" s="207"/>
      <c r="AS102" s="207"/>
      <c r="AT102" s="207"/>
    </row>
    <row r="103" ht="21.75" customHeight="1">
      <c r="A103" s="196">
        <v>17.0</v>
      </c>
      <c r="B103" s="196"/>
      <c r="C103" s="196"/>
      <c r="D103" s="196"/>
      <c r="E103" s="196"/>
      <c r="F103" s="196"/>
      <c r="G103" s="196"/>
      <c r="H103" s="198"/>
      <c r="I103" s="199"/>
      <c r="J103" s="196"/>
      <c r="K103" s="196"/>
      <c r="L103" s="200"/>
      <c r="M103" s="201"/>
      <c r="N103" s="196"/>
      <c r="O103" s="196"/>
      <c r="P103" s="201"/>
      <c r="Q103" s="196"/>
      <c r="R103" s="196"/>
      <c r="S103" s="196"/>
      <c r="T103" s="197"/>
      <c r="U103" s="197"/>
      <c r="V103" s="222"/>
      <c r="W103" s="222"/>
      <c r="X103" s="222"/>
      <c r="Y103" s="287"/>
      <c r="Z103" s="298"/>
      <c r="AA103" s="377"/>
      <c r="AB103" s="287"/>
      <c r="AC103" s="287"/>
      <c r="AD103" s="287"/>
      <c r="AE103" s="207"/>
      <c r="AF103" s="207"/>
      <c r="AG103" s="207"/>
      <c r="AH103" s="207"/>
      <c r="AI103" s="207"/>
      <c r="AJ103" s="207"/>
      <c r="AK103" s="207"/>
      <c r="AL103" s="207"/>
      <c r="AM103" s="207"/>
      <c r="AN103" s="207"/>
      <c r="AO103" s="207"/>
      <c r="AP103" s="207"/>
      <c r="AQ103" s="207"/>
      <c r="AR103" s="207"/>
      <c r="AS103" s="207"/>
      <c r="AT103" s="207"/>
    </row>
    <row r="104" ht="22.5" customHeight="1">
      <c r="A104" s="196">
        <v>18.0</v>
      </c>
      <c r="B104" s="196"/>
      <c r="C104" s="196"/>
      <c r="D104" s="196"/>
      <c r="E104" s="196"/>
      <c r="F104" s="196"/>
      <c r="G104" s="196"/>
      <c r="H104" s="198"/>
      <c r="I104" s="199"/>
      <c r="J104" s="196"/>
      <c r="K104" s="196"/>
      <c r="L104" s="200"/>
      <c r="M104" s="201"/>
      <c r="N104" s="196"/>
      <c r="O104" s="196"/>
      <c r="P104" s="201"/>
      <c r="Q104" s="196"/>
      <c r="R104" s="196"/>
      <c r="S104" s="196"/>
      <c r="T104" s="197"/>
      <c r="U104" s="197"/>
      <c r="V104" s="197"/>
      <c r="W104" s="222"/>
      <c r="X104" s="222"/>
      <c r="Y104" s="287"/>
      <c r="Z104" s="298"/>
      <c r="AA104" s="377"/>
      <c r="AB104" s="287"/>
      <c r="AC104" s="287"/>
      <c r="AD104" s="287"/>
      <c r="AE104" s="207"/>
      <c r="AF104" s="207"/>
      <c r="AG104" s="207"/>
      <c r="AH104" s="207"/>
      <c r="AI104" s="207"/>
      <c r="AJ104" s="207"/>
      <c r="AK104" s="207"/>
      <c r="AL104" s="207"/>
      <c r="AM104" s="207"/>
      <c r="AN104" s="207"/>
      <c r="AO104" s="207"/>
      <c r="AP104" s="207"/>
      <c r="AQ104" s="207"/>
      <c r="AR104" s="207"/>
      <c r="AS104" s="207"/>
      <c r="AT104" s="207"/>
    </row>
    <row r="105" ht="22.5" customHeight="1">
      <c r="A105" s="196">
        <v>19.0</v>
      </c>
      <c r="B105" s="196"/>
      <c r="C105" s="196"/>
      <c r="D105" s="196"/>
      <c r="E105" s="196"/>
      <c r="F105" s="196"/>
      <c r="G105" s="196"/>
      <c r="H105" s="198"/>
      <c r="I105" s="199"/>
      <c r="J105" s="196"/>
      <c r="K105" s="196"/>
      <c r="L105" s="200"/>
      <c r="M105" s="201"/>
      <c r="N105" s="196"/>
      <c r="O105" s="196"/>
      <c r="P105" s="201"/>
      <c r="Q105" s="196"/>
      <c r="R105" s="196"/>
      <c r="S105" s="196"/>
      <c r="T105" s="197"/>
      <c r="U105" s="197"/>
      <c r="V105" s="197"/>
      <c r="W105" s="222"/>
      <c r="X105" s="222"/>
      <c r="Y105" s="287"/>
      <c r="Z105" s="298"/>
      <c r="AA105" s="377"/>
      <c r="AB105" s="207"/>
      <c r="AC105" s="207"/>
      <c r="AD105" s="207"/>
      <c r="AE105" s="207"/>
      <c r="AF105" s="207"/>
      <c r="AG105" s="207"/>
      <c r="AH105" s="207"/>
      <c r="AI105" s="207"/>
      <c r="AJ105" s="207"/>
      <c r="AK105" s="207"/>
      <c r="AL105" s="207"/>
      <c r="AM105" s="207"/>
      <c r="AN105" s="207"/>
      <c r="AO105" s="207"/>
      <c r="AP105" s="207"/>
      <c r="AQ105" s="207"/>
      <c r="AR105" s="207"/>
      <c r="AS105" s="207"/>
      <c r="AT105" s="207"/>
    </row>
    <row r="106" ht="22.5" customHeight="1">
      <c r="A106" s="196">
        <v>20.0</v>
      </c>
      <c r="B106" s="196"/>
      <c r="C106" s="196"/>
      <c r="D106" s="196"/>
      <c r="E106" s="196"/>
      <c r="F106" s="196"/>
      <c r="G106" s="196"/>
      <c r="H106" s="198"/>
      <c r="I106" s="199"/>
      <c r="J106" s="196"/>
      <c r="K106" s="196"/>
      <c r="L106" s="200"/>
      <c r="M106" s="201"/>
      <c r="N106" s="196"/>
      <c r="O106" s="196"/>
      <c r="P106" s="201"/>
      <c r="Q106" s="196"/>
      <c r="R106" s="196"/>
      <c r="S106" s="196"/>
      <c r="T106" s="197"/>
      <c r="U106" s="197"/>
      <c r="V106" s="197"/>
      <c r="W106" s="222"/>
      <c r="X106" s="222"/>
      <c r="Y106" s="287"/>
      <c r="Z106" s="298"/>
      <c r="AA106" s="377"/>
      <c r="AB106" s="207"/>
      <c r="AC106" s="207"/>
      <c r="AD106" s="207"/>
      <c r="AE106" s="207"/>
      <c r="AF106" s="207"/>
      <c r="AG106" s="207"/>
      <c r="AH106" s="207"/>
      <c r="AI106" s="207"/>
      <c r="AJ106" s="207"/>
      <c r="AK106" s="207"/>
      <c r="AL106" s="207"/>
      <c r="AM106" s="207"/>
      <c r="AN106" s="207"/>
      <c r="AO106" s="207"/>
      <c r="AP106" s="207"/>
      <c r="AQ106" s="207"/>
      <c r="AR106" s="207"/>
      <c r="AS106" s="207"/>
      <c r="AT106" s="207"/>
    </row>
    <row r="107" ht="18.75" customHeight="1">
      <c r="A107" s="188" t="s">
        <v>884</v>
      </c>
      <c r="B107" s="30"/>
      <c r="C107" s="30"/>
      <c r="D107" s="30"/>
      <c r="E107" s="30"/>
      <c r="F107" s="30"/>
      <c r="G107" s="30"/>
      <c r="H107" s="30"/>
      <c r="I107" s="30"/>
      <c r="J107" s="30"/>
      <c r="K107" s="31"/>
      <c r="L107" s="368"/>
      <c r="M107" s="369"/>
      <c r="N107" s="370"/>
      <c r="O107" s="370"/>
      <c r="P107" s="369"/>
      <c r="Q107" s="370"/>
      <c r="R107" s="370"/>
      <c r="S107" s="370"/>
      <c r="T107" s="370"/>
      <c r="U107" s="371"/>
      <c r="V107" s="371"/>
      <c r="W107" s="416"/>
      <c r="X107" s="416"/>
      <c r="Y107" s="370"/>
      <c r="Z107" s="370"/>
      <c r="AA107" s="370"/>
      <c r="AB107" s="374"/>
      <c r="AC107" s="374"/>
      <c r="AD107" s="374"/>
      <c r="AE107" s="374"/>
      <c r="AF107" s="374"/>
      <c r="AG107" s="374"/>
      <c r="AH107" s="374"/>
      <c r="AI107" s="374"/>
      <c r="AJ107" s="374"/>
      <c r="AK107" s="374"/>
      <c r="AL107" s="374"/>
      <c r="AM107" s="374"/>
      <c r="AN107" s="374"/>
      <c r="AO107" s="374"/>
      <c r="AP107" s="374"/>
      <c r="AQ107" s="374"/>
      <c r="AR107" s="374"/>
      <c r="AS107" s="374"/>
      <c r="AT107" s="375"/>
    </row>
    <row r="108" ht="22.5" customHeight="1">
      <c r="A108" s="196">
        <v>1.0</v>
      </c>
      <c r="B108" s="196">
        <v>6.0</v>
      </c>
      <c r="C108" s="196" t="s">
        <v>185</v>
      </c>
      <c r="D108" s="196"/>
      <c r="E108" s="196"/>
      <c r="F108" s="196"/>
      <c r="G108" s="196">
        <v>1.0</v>
      </c>
      <c r="H108" s="198" t="s">
        <v>885</v>
      </c>
      <c r="I108" s="199">
        <v>9125.0</v>
      </c>
      <c r="J108" s="196" t="s">
        <v>886</v>
      </c>
      <c r="K108" s="196" t="s">
        <v>887</v>
      </c>
      <c r="L108" s="200">
        <f t="shared" ref="L108:L121" si="7">yearfrac(M108,today(),1)</f>
        <v>3.868493151</v>
      </c>
      <c r="M108" s="201">
        <v>44528.0</v>
      </c>
      <c r="N108" s="196" t="s">
        <v>339</v>
      </c>
      <c r="O108" s="196" t="s">
        <v>154</v>
      </c>
      <c r="P108" s="201">
        <v>45519.0</v>
      </c>
      <c r="Q108" s="196" t="s">
        <v>74</v>
      </c>
      <c r="R108" s="196" t="s">
        <v>163</v>
      </c>
      <c r="S108" s="196" t="s">
        <v>23</v>
      </c>
      <c r="T108" s="197"/>
      <c r="U108" s="197" t="s">
        <v>888</v>
      </c>
      <c r="V108" s="222"/>
      <c r="W108" s="197" t="s">
        <v>889</v>
      </c>
      <c r="X108" s="197"/>
      <c r="Y108" s="287"/>
      <c r="Z108" s="298"/>
      <c r="AA108" s="377"/>
      <c r="AB108" s="207"/>
      <c r="AC108" s="207"/>
      <c r="AD108" s="207"/>
      <c r="AE108" s="207"/>
      <c r="AF108" s="207"/>
      <c r="AG108" s="207"/>
      <c r="AH108" s="207"/>
      <c r="AI108" s="207"/>
      <c r="AJ108" s="207"/>
      <c r="AK108" s="207"/>
      <c r="AL108" s="207"/>
      <c r="AM108" s="207"/>
      <c r="AN108" s="207"/>
      <c r="AO108" s="207"/>
      <c r="AP108" s="207"/>
      <c r="AQ108" s="207"/>
      <c r="AR108" s="207"/>
      <c r="AS108" s="207"/>
      <c r="AT108" s="207"/>
    </row>
    <row r="109" ht="22.5" customHeight="1">
      <c r="A109" s="196">
        <v>2.0</v>
      </c>
      <c r="B109" s="196">
        <v>6.0</v>
      </c>
      <c r="C109" s="196" t="s">
        <v>185</v>
      </c>
      <c r="D109" s="196"/>
      <c r="E109" s="196"/>
      <c r="F109" s="196"/>
      <c r="G109" s="196">
        <v>1.0</v>
      </c>
      <c r="H109" s="198" t="s">
        <v>890</v>
      </c>
      <c r="I109" s="199">
        <v>8942.0</v>
      </c>
      <c r="J109" s="196" t="s">
        <v>891</v>
      </c>
      <c r="K109" s="196" t="s">
        <v>892</v>
      </c>
      <c r="L109" s="200">
        <f t="shared" si="7"/>
        <v>3.624657534</v>
      </c>
      <c r="M109" s="201">
        <v>44617.0</v>
      </c>
      <c r="N109" s="196" t="s">
        <v>339</v>
      </c>
      <c r="O109" s="196" t="s">
        <v>151</v>
      </c>
      <c r="P109" s="201">
        <v>45519.0</v>
      </c>
      <c r="Q109" s="196" t="s">
        <v>60</v>
      </c>
      <c r="R109" s="196" t="s">
        <v>165</v>
      </c>
      <c r="S109" s="196" t="s">
        <v>23</v>
      </c>
      <c r="T109" s="197"/>
      <c r="U109" s="197" t="s">
        <v>893</v>
      </c>
      <c r="V109" s="222"/>
      <c r="W109" s="197" t="s">
        <v>894</v>
      </c>
      <c r="X109" s="197"/>
      <c r="Y109" s="287"/>
      <c r="Z109" s="196"/>
      <c r="AA109" s="377"/>
      <c r="AB109" s="207"/>
      <c r="AC109" s="207"/>
      <c r="AD109" s="207"/>
      <c r="AE109" s="207"/>
      <c r="AF109" s="207"/>
      <c r="AG109" s="207"/>
      <c r="AH109" s="207"/>
      <c r="AI109" s="207"/>
      <c r="AJ109" s="207"/>
      <c r="AK109" s="207"/>
      <c r="AL109" s="207"/>
      <c r="AM109" s="207"/>
      <c r="AN109" s="207"/>
      <c r="AO109" s="207"/>
      <c r="AP109" s="207"/>
      <c r="AQ109" s="207"/>
      <c r="AR109" s="207"/>
      <c r="AS109" s="207"/>
      <c r="AT109" s="207"/>
    </row>
    <row r="110" ht="22.5" customHeight="1">
      <c r="A110" s="196">
        <v>3.0</v>
      </c>
      <c r="B110" s="196">
        <v>6.0</v>
      </c>
      <c r="C110" s="196" t="s">
        <v>185</v>
      </c>
      <c r="D110" s="196"/>
      <c r="E110" s="196"/>
      <c r="F110" s="196"/>
      <c r="G110" s="196">
        <v>1.0</v>
      </c>
      <c r="H110" s="198" t="s">
        <v>895</v>
      </c>
      <c r="I110" s="199">
        <v>8856.0</v>
      </c>
      <c r="J110" s="196" t="s">
        <v>896</v>
      </c>
      <c r="K110" s="196" t="s">
        <v>897</v>
      </c>
      <c r="L110" s="200">
        <f t="shared" si="7"/>
        <v>3.328767123</v>
      </c>
      <c r="M110" s="201">
        <v>44725.0</v>
      </c>
      <c r="N110" s="196" t="s">
        <v>351</v>
      </c>
      <c r="O110" s="196" t="s">
        <v>153</v>
      </c>
      <c r="P110" s="201">
        <v>45519.0</v>
      </c>
      <c r="Q110" s="196" t="s">
        <v>133</v>
      </c>
      <c r="R110" s="196" t="s">
        <v>165</v>
      </c>
      <c r="S110" s="196" t="s">
        <v>23</v>
      </c>
      <c r="T110" s="197"/>
      <c r="U110" s="197"/>
      <c r="V110" s="197" t="s">
        <v>898</v>
      </c>
      <c r="W110" s="197" t="s">
        <v>899</v>
      </c>
      <c r="X110" s="197"/>
      <c r="Y110" s="287"/>
      <c r="Z110" s="298"/>
      <c r="AA110" s="377"/>
      <c r="AB110" s="207"/>
      <c r="AC110" s="207"/>
      <c r="AD110" s="207"/>
      <c r="AE110" s="207"/>
      <c r="AF110" s="207"/>
      <c r="AG110" s="207"/>
      <c r="AH110" s="207"/>
      <c r="AI110" s="207"/>
      <c r="AJ110" s="207"/>
      <c r="AK110" s="207"/>
      <c r="AL110" s="207"/>
      <c r="AM110" s="207"/>
      <c r="AN110" s="207"/>
      <c r="AO110" s="207"/>
      <c r="AP110" s="207"/>
      <c r="AQ110" s="207"/>
      <c r="AR110" s="207"/>
      <c r="AS110" s="207"/>
      <c r="AT110" s="207"/>
    </row>
    <row r="111" ht="22.5" customHeight="1">
      <c r="A111" s="196">
        <v>4.0</v>
      </c>
      <c r="B111" s="196">
        <v>6.0</v>
      </c>
      <c r="C111" s="196" t="s">
        <v>185</v>
      </c>
      <c r="D111" s="196"/>
      <c r="E111" s="196"/>
      <c r="F111" s="196"/>
      <c r="G111" s="196">
        <v>0.5</v>
      </c>
      <c r="H111" s="198" t="s">
        <v>900</v>
      </c>
      <c r="I111" s="199">
        <v>9139.0</v>
      </c>
      <c r="J111" s="196" t="s">
        <v>901</v>
      </c>
      <c r="K111" s="196" t="s">
        <v>902</v>
      </c>
      <c r="L111" s="200">
        <f t="shared" si="7"/>
        <v>3.591780822</v>
      </c>
      <c r="M111" s="201">
        <v>44629.0</v>
      </c>
      <c r="N111" s="196" t="s">
        <v>339</v>
      </c>
      <c r="O111" s="196" t="s">
        <v>152</v>
      </c>
      <c r="P111" s="201">
        <v>45519.0</v>
      </c>
      <c r="Q111" s="196" t="s">
        <v>56</v>
      </c>
      <c r="R111" s="196" t="s">
        <v>165</v>
      </c>
      <c r="S111" s="196" t="s">
        <v>17</v>
      </c>
      <c r="T111" s="197"/>
      <c r="U111" s="197" t="s">
        <v>903</v>
      </c>
      <c r="V111" s="222"/>
      <c r="W111" s="197" t="s">
        <v>904</v>
      </c>
      <c r="X111" s="197"/>
      <c r="Y111" s="287"/>
      <c r="Z111" s="298"/>
      <c r="AA111" s="377"/>
      <c r="AB111" s="207"/>
      <c r="AC111" s="207"/>
      <c r="AD111" s="207"/>
      <c r="AE111" s="207"/>
      <c r="AF111" s="207"/>
      <c r="AG111" s="207"/>
      <c r="AH111" s="207"/>
      <c r="AI111" s="207"/>
      <c r="AJ111" s="207"/>
      <c r="AK111" s="207"/>
      <c r="AL111" s="207"/>
      <c r="AM111" s="207"/>
      <c r="AN111" s="207"/>
      <c r="AO111" s="207"/>
      <c r="AP111" s="207"/>
      <c r="AQ111" s="207"/>
      <c r="AR111" s="207"/>
      <c r="AS111" s="207"/>
      <c r="AT111" s="207"/>
    </row>
    <row r="112" ht="22.5" customHeight="1">
      <c r="A112" s="196">
        <v>5.0</v>
      </c>
      <c r="B112" s="196">
        <v>6.0</v>
      </c>
      <c r="C112" s="196" t="s">
        <v>185</v>
      </c>
      <c r="D112" s="196" t="s">
        <v>335</v>
      </c>
      <c r="E112" s="196"/>
      <c r="F112" s="196"/>
      <c r="G112" s="196">
        <v>1.0</v>
      </c>
      <c r="H112" s="198" t="s">
        <v>905</v>
      </c>
      <c r="I112" s="199">
        <v>8957.0</v>
      </c>
      <c r="J112" s="196" t="s">
        <v>396</v>
      </c>
      <c r="K112" s="196" t="s">
        <v>906</v>
      </c>
      <c r="L112" s="200">
        <f t="shared" si="7"/>
        <v>3.8</v>
      </c>
      <c r="M112" s="201">
        <v>44553.0</v>
      </c>
      <c r="N112" s="196" t="s">
        <v>351</v>
      </c>
      <c r="O112" s="196" t="s">
        <v>153</v>
      </c>
      <c r="P112" s="201">
        <v>45519.0</v>
      </c>
      <c r="Q112" s="196" t="s">
        <v>133</v>
      </c>
      <c r="R112" s="196" t="s">
        <v>167</v>
      </c>
      <c r="S112" s="196" t="s">
        <v>23</v>
      </c>
      <c r="T112" s="197"/>
      <c r="U112" s="197" t="s">
        <v>629</v>
      </c>
      <c r="V112" s="222"/>
      <c r="W112" s="197" t="s">
        <v>907</v>
      </c>
      <c r="X112" s="197"/>
      <c r="Y112" s="287"/>
      <c r="Z112" s="224"/>
      <c r="AA112" s="377"/>
      <c r="AB112" s="207"/>
      <c r="AC112" s="207"/>
      <c r="AD112" s="207"/>
      <c r="AE112" s="207"/>
      <c r="AF112" s="207"/>
      <c r="AG112" s="207"/>
      <c r="AH112" s="207"/>
      <c r="AI112" s="207"/>
      <c r="AJ112" s="207"/>
      <c r="AK112" s="207"/>
      <c r="AL112" s="207"/>
      <c r="AM112" s="207"/>
      <c r="AN112" s="207"/>
      <c r="AO112" s="207"/>
      <c r="AP112" s="207"/>
      <c r="AQ112" s="207"/>
      <c r="AR112" s="207"/>
      <c r="AS112" s="207"/>
      <c r="AT112" s="207"/>
    </row>
    <row r="113" ht="22.5" customHeight="1">
      <c r="A113" s="196">
        <v>6.0</v>
      </c>
      <c r="B113" s="196">
        <v>6.0</v>
      </c>
      <c r="C113" s="196" t="s">
        <v>185</v>
      </c>
      <c r="D113" s="196"/>
      <c r="E113" s="196"/>
      <c r="F113" s="196"/>
      <c r="G113" s="196">
        <v>1.0</v>
      </c>
      <c r="H113" s="198" t="s">
        <v>908</v>
      </c>
      <c r="I113" s="199">
        <v>9132.0</v>
      </c>
      <c r="J113" s="196" t="s">
        <v>381</v>
      </c>
      <c r="K113" s="196" t="s">
        <v>909</v>
      </c>
      <c r="L113" s="200">
        <f t="shared" si="7"/>
        <v>3.720547945</v>
      </c>
      <c r="M113" s="201">
        <v>44582.0</v>
      </c>
      <c r="N113" s="196" t="s">
        <v>351</v>
      </c>
      <c r="O113" s="196" t="s">
        <v>154</v>
      </c>
      <c r="P113" s="201">
        <v>45519.0</v>
      </c>
      <c r="Q113" s="196" t="s">
        <v>133</v>
      </c>
      <c r="R113" s="196" t="s">
        <v>167</v>
      </c>
      <c r="S113" s="196" t="s">
        <v>23</v>
      </c>
      <c r="T113" s="197"/>
      <c r="U113" s="197" t="s">
        <v>910</v>
      </c>
      <c r="V113" s="222"/>
      <c r="W113" s="197" t="s">
        <v>911</v>
      </c>
      <c r="X113" s="197"/>
      <c r="Y113" s="287"/>
      <c r="Z113" s="298"/>
      <c r="AA113" s="377"/>
      <c r="AB113" s="207"/>
      <c r="AC113" s="207"/>
      <c r="AD113" s="207"/>
      <c r="AE113" s="207"/>
      <c r="AF113" s="207"/>
      <c r="AG113" s="207"/>
      <c r="AH113" s="207"/>
      <c r="AI113" s="207"/>
      <c r="AJ113" s="207"/>
      <c r="AK113" s="207"/>
      <c r="AL113" s="207"/>
      <c r="AM113" s="207"/>
      <c r="AN113" s="207"/>
      <c r="AO113" s="207"/>
      <c r="AP113" s="207"/>
      <c r="AQ113" s="207"/>
      <c r="AR113" s="207"/>
      <c r="AS113" s="207"/>
      <c r="AT113" s="207"/>
    </row>
    <row r="114" ht="22.5" customHeight="1">
      <c r="A114" s="196">
        <v>7.0</v>
      </c>
      <c r="B114" s="196">
        <v>6.0</v>
      </c>
      <c r="C114" s="196" t="s">
        <v>185</v>
      </c>
      <c r="D114" s="196"/>
      <c r="E114" s="196"/>
      <c r="F114" s="196"/>
      <c r="G114" s="196">
        <v>1.0</v>
      </c>
      <c r="H114" s="198" t="s">
        <v>912</v>
      </c>
      <c r="I114" s="199">
        <v>9093.0</v>
      </c>
      <c r="J114" s="196" t="s">
        <v>913</v>
      </c>
      <c r="K114" s="196" t="s">
        <v>914</v>
      </c>
      <c r="L114" s="200">
        <f t="shared" si="7"/>
        <v>3.980821918</v>
      </c>
      <c r="M114" s="201">
        <v>44487.0</v>
      </c>
      <c r="N114" s="196" t="s">
        <v>339</v>
      </c>
      <c r="O114" s="196" t="s">
        <v>152</v>
      </c>
      <c r="P114" s="201">
        <v>45519.0</v>
      </c>
      <c r="Q114" s="196" t="s">
        <v>9</v>
      </c>
      <c r="R114" s="196" t="s">
        <v>171</v>
      </c>
      <c r="S114" s="196" t="s">
        <v>23</v>
      </c>
      <c r="T114" s="197"/>
      <c r="U114" s="197" t="s">
        <v>915</v>
      </c>
      <c r="V114" s="222"/>
      <c r="W114" s="197" t="s">
        <v>916</v>
      </c>
      <c r="X114" s="197"/>
      <c r="Y114" s="287"/>
      <c r="Z114" s="196"/>
      <c r="AA114" s="377"/>
      <c r="AB114" s="207"/>
      <c r="AC114" s="207"/>
      <c r="AD114" s="207"/>
      <c r="AE114" s="207"/>
      <c r="AF114" s="207"/>
      <c r="AG114" s="207"/>
      <c r="AH114" s="207"/>
      <c r="AI114" s="207"/>
      <c r="AJ114" s="207"/>
      <c r="AK114" s="207"/>
      <c r="AL114" s="207"/>
      <c r="AM114" s="207"/>
      <c r="AN114" s="207"/>
      <c r="AO114" s="207"/>
      <c r="AP114" s="207"/>
      <c r="AQ114" s="207"/>
      <c r="AR114" s="207"/>
      <c r="AS114" s="207"/>
      <c r="AT114" s="207"/>
    </row>
    <row r="115" ht="22.5" customHeight="1">
      <c r="A115" s="196">
        <v>8.0</v>
      </c>
      <c r="B115" s="196">
        <v>6.0</v>
      </c>
      <c r="C115" s="196" t="s">
        <v>185</v>
      </c>
      <c r="D115" s="196"/>
      <c r="E115" s="196"/>
      <c r="F115" s="196"/>
      <c r="G115" s="196">
        <v>1.0</v>
      </c>
      <c r="H115" s="198" t="s">
        <v>917</v>
      </c>
      <c r="I115" s="199">
        <v>9233.0</v>
      </c>
      <c r="J115" s="196" t="s">
        <v>540</v>
      </c>
      <c r="K115" s="196" t="s">
        <v>918</v>
      </c>
      <c r="L115" s="200">
        <f t="shared" si="7"/>
        <v>3.117808219</v>
      </c>
      <c r="M115" s="201">
        <v>44802.0</v>
      </c>
      <c r="N115" s="196" t="s">
        <v>339</v>
      </c>
      <c r="O115" s="196" t="s">
        <v>152</v>
      </c>
      <c r="P115" s="201">
        <v>45628.0</v>
      </c>
      <c r="Q115" s="196" t="s">
        <v>133</v>
      </c>
      <c r="R115" s="196" t="s">
        <v>171</v>
      </c>
      <c r="S115" s="196" t="s">
        <v>23</v>
      </c>
      <c r="T115" s="197"/>
      <c r="U115" s="197" t="s">
        <v>919</v>
      </c>
      <c r="V115" s="197"/>
      <c r="W115" s="388" t="s">
        <v>920</v>
      </c>
      <c r="X115" s="388"/>
      <c r="Y115" s="197"/>
      <c r="Z115" s="196"/>
      <c r="AA115" s="377"/>
      <c r="AB115" s="207"/>
      <c r="AC115" s="207"/>
      <c r="AD115" s="207"/>
      <c r="AE115" s="207"/>
      <c r="AF115" s="207"/>
      <c r="AG115" s="207"/>
      <c r="AH115" s="207"/>
      <c r="AI115" s="207"/>
      <c r="AJ115" s="207"/>
      <c r="AK115" s="207"/>
      <c r="AL115" s="207"/>
      <c r="AM115" s="207"/>
      <c r="AN115" s="207"/>
      <c r="AO115" s="207"/>
      <c r="AP115" s="207"/>
      <c r="AQ115" s="207"/>
      <c r="AR115" s="207"/>
      <c r="AS115" s="207"/>
      <c r="AT115" s="207"/>
    </row>
    <row r="116" ht="22.5" customHeight="1">
      <c r="A116" s="225">
        <v>9.0</v>
      </c>
      <c r="B116" s="225">
        <v>6.0</v>
      </c>
      <c r="C116" s="225" t="s">
        <v>185</v>
      </c>
      <c r="D116" s="225"/>
      <c r="E116" s="225"/>
      <c r="F116" s="225"/>
      <c r="G116" s="225">
        <v>1.0</v>
      </c>
      <c r="H116" s="227" t="s">
        <v>921</v>
      </c>
      <c r="I116" s="228">
        <v>9566.0</v>
      </c>
      <c r="J116" s="225" t="s">
        <v>922</v>
      </c>
      <c r="K116" s="225" t="s">
        <v>923</v>
      </c>
      <c r="L116" s="229">
        <f t="shared" si="7"/>
        <v>3.816438356</v>
      </c>
      <c r="M116" s="230">
        <v>44547.0</v>
      </c>
      <c r="N116" s="225" t="s">
        <v>351</v>
      </c>
      <c r="O116" s="225" t="s">
        <v>153</v>
      </c>
      <c r="P116" s="230">
        <v>45883.0</v>
      </c>
      <c r="Q116" s="225" t="s">
        <v>115</v>
      </c>
      <c r="R116" s="225" t="s">
        <v>346</v>
      </c>
      <c r="S116" s="225" t="s">
        <v>23</v>
      </c>
      <c r="T116" s="226"/>
      <c r="U116" s="226" t="s">
        <v>924</v>
      </c>
      <c r="V116" s="233"/>
      <c r="W116" s="233"/>
      <c r="X116" s="233"/>
      <c r="Y116" s="267"/>
      <c r="Z116" s="383"/>
      <c r="AA116" s="301"/>
      <c r="AB116" s="237"/>
      <c r="AC116" s="237"/>
      <c r="AD116" s="237"/>
      <c r="AE116" s="237"/>
      <c r="AF116" s="237"/>
      <c r="AG116" s="237"/>
      <c r="AH116" s="237"/>
      <c r="AI116" s="237"/>
      <c r="AJ116" s="237"/>
      <c r="AK116" s="237"/>
      <c r="AL116" s="237"/>
      <c r="AM116" s="237"/>
      <c r="AN116" s="237"/>
      <c r="AO116" s="237"/>
      <c r="AP116" s="237"/>
      <c r="AQ116" s="237"/>
      <c r="AR116" s="237"/>
      <c r="AS116" s="237"/>
      <c r="AT116" s="237"/>
    </row>
    <row r="117" ht="22.5" customHeight="1">
      <c r="A117" s="225">
        <v>10.0</v>
      </c>
      <c r="B117" s="225">
        <v>6.0</v>
      </c>
      <c r="C117" s="225" t="s">
        <v>185</v>
      </c>
      <c r="D117" s="225" t="s">
        <v>335</v>
      </c>
      <c r="E117" s="225"/>
      <c r="F117" s="225" t="s">
        <v>335</v>
      </c>
      <c r="G117" s="225">
        <v>1.0</v>
      </c>
      <c r="H117" s="227" t="s">
        <v>925</v>
      </c>
      <c r="I117" s="228">
        <v>9467.0</v>
      </c>
      <c r="J117" s="225" t="s">
        <v>926</v>
      </c>
      <c r="K117" s="225" t="s">
        <v>927</v>
      </c>
      <c r="L117" s="229">
        <f t="shared" si="7"/>
        <v>4.104109589</v>
      </c>
      <c r="M117" s="230">
        <v>44442.0</v>
      </c>
      <c r="N117" s="225" t="s">
        <v>339</v>
      </c>
      <c r="O117" s="225" t="s">
        <v>152</v>
      </c>
      <c r="P117" s="230">
        <v>45883.0</v>
      </c>
      <c r="Q117" s="225" t="s">
        <v>37</v>
      </c>
      <c r="R117" s="225" t="s">
        <v>346</v>
      </c>
      <c r="S117" s="225" t="s">
        <v>23</v>
      </c>
      <c r="T117" s="226"/>
      <c r="U117" s="226" t="s">
        <v>928</v>
      </c>
      <c r="V117" s="233"/>
      <c r="W117" s="233"/>
      <c r="X117" s="233"/>
      <c r="Y117" s="267"/>
      <c r="Z117" s="383"/>
      <c r="AA117" s="301"/>
      <c r="AB117" s="237"/>
      <c r="AC117" s="237"/>
      <c r="AD117" s="237"/>
      <c r="AE117" s="237"/>
      <c r="AF117" s="237"/>
      <c r="AG117" s="237"/>
      <c r="AH117" s="237"/>
      <c r="AI117" s="237"/>
      <c r="AJ117" s="237"/>
      <c r="AK117" s="237"/>
      <c r="AL117" s="237"/>
      <c r="AM117" s="237"/>
      <c r="AN117" s="237"/>
      <c r="AO117" s="237"/>
      <c r="AP117" s="237"/>
      <c r="AQ117" s="237"/>
      <c r="AR117" s="237"/>
      <c r="AS117" s="237"/>
      <c r="AT117" s="237"/>
    </row>
    <row r="118" ht="22.5" customHeight="1">
      <c r="A118" s="225">
        <v>11.0</v>
      </c>
      <c r="B118" s="225">
        <v>6.0</v>
      </c>
      <c r="C118" s="225" t="s">
        <v>185</v>
      </c>
      <c r="D118" s="225"/>
      <c r="E118" s="225"/>
      <c r="F118" s="225"/>
      <c r="G118" s="225">
        <v>1.0</v>
      </c>
      <c r="H118" s="227" t="s">
        <v>929</v>
      </c>
      <c r="I118" s="228">
        <v>9445.0</v>
      </c>
      <c r="J118" s="225" t="s">
        <v>896</v>
      </c>
      <c r="K118" s="225" t="s">
        <v>930</v>
      </c>
      <c r="L118" s="229">
        <f t="shared" si="7"/>
        <v>3.783561644</v>
      </c>
      <c r="M118" s="230">
        <v>44559.0</v>
      </c>
      <c r="N118" s="225" t="s">
        <v>339</v>
      </c>
      <c r="O118" s="225" t="s">
        <v>154</v>
      </c>
      <c r="P118" s="230">
        <v>45883.0</v>
      </c>
      <c r="Q118" s="225" t="s">
        <v>133</v>
      </c>
      <c r="R118" s="225" t="s">
        <v>346</v>
      </c>
      <c r="S118" s="225" t="s">
        <v>23</v>
      </c>
      <c r="T118" s="226"/>
      <c r="U118" s="226" t="s">
        <v>931</v>
      </c>
      <c r="V118" s="226" t="s">
        <v>932</v>
      </c>
      <c r="W118" s="233"/>
      <c r="X118" s="233"/>
      <c r="Y118" s="267"/>
      <c r="Z118" s="383"/>
      <c r="AA118" s="301"/>
      <c r="AB118" s="237"/>
      <c r="AC118" s="237"/>
      <c r="AD118" s="237"/>
      <c r="AE118" s="237"/>
      <c r="AF118" s="237"/>
      <c r="AG118" s="237"/>
      <c r="AH118" s="237"/>
      <c r="AI118" s="237"/>
      <c r="AJ118" s="237"/>
      <c r="AK118" s="237"/>
      <c r="AL118" s="237"/>
      <c r="AM118" s="237"/>
      <c r="AN118" s="237"/>
      <c r="AO118" s="237"/>
      <c r="AP118" s="237"/>
      <c r="AQ118" s="237"/>
      <c r="AR118" s="237"/>
      <c r="AS118" s="237"/>
      <c r="AT118" s="237"/>
    </row>
    <row r="119" ht="22.5" customHeight="1">
      <c r="A119" s="225">
        <v>12.0</v>
      </c>
      <c r="B119" s="225">
        <v>6.0</v>
      </c>
      <c r="C119" s="225" t="s">
        <v>185</v>
      </c>
      <c r="D119" s="225"/>
      <c r="E119" s="225"/>
      <c r="F119" s="225"/>
      <c r="G119" s="225">
        <v>1.0</v>
      </c>
      <c r="H119" s="227" t="s">
        <v>933</v>
      </c>
      <c r="I119" s="228">
        <v>9597.0</v>
      </c>
      <c r="J119" s="225" t="s">
        <v>934</v>
      </c>
      <c r="K119" s="225" t="s">
        <v>935</v>
      </c>
      <c r="L119" s="229">
        <f t="shared" si="7"/>
        <v>3.4</v>
      </c>
      <c r="M119" s="230">
        <v>44699.0</v>
      </c>
      <c r="N119" s="225" t="s">
        <v>339</v>
      </c>
      <c r="O119" s="225" t="s">
        <v>151</v>
      </c>
      <c r="P119" s="230">
        <v>45883.0</v>
      </c>
      <c r="Q119" s="225" t="s">
        <v>66</v>
      </c>
      <c r="R119" s="225" t="s">
        <v>346</v>
      </c>
      <c r="S119" s="225" t="s">
        <v>23</v>
      </c>
      <c r="T119" s="226"/>
      <c r="U119" s="226"/>
      <c r="V119" s="226" t="s">
        <v>936</v>
      </c>
      <c r="W119" s="390"/>
      <c r="X119" s="390"/>
      <c r="Y119" s="233"/>
      <c r="Z119" s="391"/>
      <c r="AA119" s="301"/>
      <c r="AB119" s="237"/>
      <c r="AC119" s="237"/>
      <c r="AD119" s="237"/>
      <c r="AE119" s="237"/>
      <c r="AF119" s="237"/>
      <c r="AG119" s="237"/>
      <c r="AH119" s="237"/>
      <c r="AI119" s="237"/>
      <c r="AJ119" s="237"/>
      <c r="AK119" s="237"/>
      <c r="AL119" s="237"/>
      <c r="AM119" s="237"/>
      <c r="AN119" s="237"/>
      <c r="AO119" s="237"/>
      <c r="AP119" s="237"/>
      <c r="AQ119" s="237"/>
      <c r="AR119" s="237"/>
      <c r="AS119" s="237"/>
      <c r="AT119" s="237"/>
    </row>
    <row r="120" ht="22.5" customHeight="1">
      <c r="A120" s="225">
        <v>13.0</v>
      </c>
      <c r="B120" s="225">
        <v>6.0</v>
      </c>
      <c r="C120" s="225" t="s">
        <v>185</v>
      </c>
      <c r="D120" s="225"/>
      <c r="E120" s="225"/>
      <c r="F120" s="225"/>
      <c r="G120" s="225">
        <v>1.0</v>
      </c>
      <c r="H120" s="227" t="s">
        <v>937</v>
      </c>
      <c r="I120" s="228">
        <v>9574.0</v>
      </c>
      <c r="J120" s="225" t="s">
        <v>362</v>
      </c>
      <c r="K120" s="225" t="s">
        <v>938</v>
      </c>
      <c r="L120" s="229">
        <f t="shared" si="7"/>
        <v>3.835616438</v>
      </c>
      <c r="M120" s="230">
        <v>44540.0</v>
      </c>
      <c r="N120" s="225" t="s">
        <v>351</v>
      </c>
      <c r="O120" s="225" t="s">
        <v>151</v>
      </c>
      <c r="P120" s="230">
        <v>45883.0</v>
      </c>
      <c r="Q120" s="225" t="s">
        <v>133</v>
      </c>
      <c r="R120" s="225" t="s">
        <v>346</v>
      </c>
      <c r="S120" s="225" t="s">
        <v>23</v>
      </c>
      <c r="T120" s="226"/>
      <c r="U120" s="226" t="s">
        <v>939</v>
      </c>
      <c r="V120" s="233"/>
      <c r="W120" s="390"/>
      <c r="X120" s="390"/>
      <c r="Y120" s="233"/>
      <c r="Z120" s="391"/>
      <c r="AA120" s="301"/>
      <c r="AB120" s="237"/>
      <c r="AC120" s="237"/>
      <c r="AD120" s="237"/>
      <c r="AE120" s="237"/>
      <c r="AF120" s="237"/>
      <c r="AG120" s="237"/>
      <c r="AH120" s="237"/>
      <c r="AI120" s="237"/>
      <c r="AJ120" s="237"/>
      <c r="AK120" s="237"/>
      <c r="AL120" s="237"/>
      <c r="AM120" s="237"/>
      <c r="AN120" s="237"/>
      <c r="AO120" s="237"/>
      <c r="AP120" s="237"/>
      <c r="AQ120" s="237"/>
      <c r="AR120" s="237"/>
      <c r="AS120" s="237"/>
      <c r="AT120" s="237"/>
    </row>
    <row r="121" ht="22.5" customHeight="1">
      <c r="A121" s="241">
        <v>14.0</v>
      </c>
      <c r="B121" s="241">
        <v>6.0</v>
      </c>
      <c r="C121" s="417" t="s">
        <v>185</v>
      </c>
      <c r="D121" s="241"/>
      <c r="E121" s="241"/>
      <c r="F121" s="241"/>
      <c r="G121" s="241">
        <v>1.0</v>
      </c>
      <c r="H121" s="243" t="s">
        <v>940</v>
      </c>
      <c r="I121" s="244">
        <v>9643.0</v>
      </c>
      <c r="J121" s="241" t="s">
        <v>941</v>
      </c>
      <c r="K121" s="241" t="s">
        <v>942</v>
      </c>
      <c r="L121" s="245">
        <f t="shared" si="7"/>
        <v>3.747945205</v>
      </c>
      <c r="M121" s="247">
        <v>44572.0</v>
      </c>
      <c r="N121" s="241" t="s">
        <v>339</v>
      </c>
      <c r="O121" s="241" t="s">
        <v>153</v>
      </c>
      <c r="P121" s="247">
        <v>45930.0</v>
      </c>
      <c r="Q121" s="241" t="s">
        <v>66</v>
      </c>
      <c r="R121" s="241" t="s">
        <v>346</v>
      </c>
      <c r="S121" s="241" t="s">
        <v>23</v>
      </c>
      <c r="T121" s="248"/>
      <c r="U121" s="248" t="s">
        <v>943</v>
      </c>
      <c r="V121" s="248" t="s">
        <v>944</v>
      </c>
      <c r="W121" s="418"/>
      <c r="X121" s="418"/>
      <c r="Y121" s="251"/>
      <c r="Z121" s="419"/>
      <c r="AA121" s="420"/>
      <c r="AB121" s="254"/>
      <c r="AC121" s="254"/>
      <c r="AD121" s="254"/>
      <c r="AE121" s="254"/>
      <c r="AF121" s="254"/>
      <c r="AG121" s="254"/>
      <c r="AH121" s="254"/>
      <c r="AI121" s="254"/>
      <c r="AJ121" s="254"/>
      <c r="AK121" s="254"/>
      <c r="AL121" s="254"/>
      <c r="AM121" s="254"/>
      <c r="AN121" s="254"/>
      <c r="AO121" s="254"/>
      <c r="AP121" s="254"/>
      <c r="AQ121" s="254"/>
      <c r="AR121" s="254"/>
      <c r="AS121" s="254"/>
      <c r="AT121" s="254"/>
    </row>
    <row r="122" ht="22.5" customHeight="1">
      <c r="A122" s="196">
        <v>15.0</v>
      </c>
      <c r="B122" s="196"/>
      <c r="C122" s="196"/>
      <c r="D122" s="196"/>
      <c r="E122" s="196"/>
      <c r="F122" s="196"/>
      <c r="G122" s="196"/>
      <c r="H122" s="198"/>
      <c r="I122" s="199"/>
      <c r="J122" s="196"/>
      <c r="K122" s="196"/>
      <c r="L122" s="200"/>
      <c r="M122" s="201"/>
      <c r="N122" s="196"/>
      <c r="O122" s="196"/>
      <c r="P122" s="201"/>
      <c r="Q122" s="196"/>
      <c r="R122" s="196"/>
      <c r="S122" s="196"/>
      <c r="T122" s="197"/>
      <c r="U122" s="197"/>
      <c r="V122" s="197"/>
      <c r="W122" s="421"/>
      <c r="X122" s="421"/>
      <c r="Y122" s="197"/>
      <c r="Z122" s="196"/>
      <c r="AA122" s="377"/>
      <c r="AB122" s="207"/>
      <c r="AC122" s="207"/>
      <c r="AD122" s="207"/>
      <c r="AE122" s="207"/>
      <c r="AF122" s="207"/>
      <c r="AG122" s="207"/>
      <c r="AH122" s="207"/>
      <c r="AI122" s="207"/>
      <c r="AJ122" s="207"/>
      <c r="AK122" s="207"/>
      <c r="AL122" s="207"/>
      <c r="AM122" s="207"/>
      <c r="AN122" s="207"/>
      <c r="AO122" s="207"/>
      <c r="AP122" s="207"/>
      <c r="AQ122" s="207"/>
      <c r="AR122" s="207"/>
      <c r="AS122" s="207"/>
      <c r="AT122" s="207"/>
    </row>
    <row r="123" ht="22.5" customHeight="1">
      <c r="A123" s="196">
        <v>16.0</v>
      </c>
      <c r="B123" s="196"/>
      <c r="C123" s="196"/>
      <c r="D123" s="196"/>
      <c r="E123" s="196"/>
      <c r="F123" s="196"/>
      <c r="G123" s="196"/>
      <c r="H123" s="198"/>
      <c r="I123" s="199"/>
      <c r="J123" s="196"/>
      <c r="K123" s="196"/>
      <c r="L123" s="200"/>
      <c r="M123" s="201"/>
      <c r="N123" s="196"/>
      <c r="O123" s="196"/>
      <c r="P123" s="201"/>
      <c r="Q123" s="196"/>
      <c r="R123" s="196"/>
      <c r="S123" s="196"/>
      <c r="T123" s="197"/>
      <c r="U123" s="197"/>
      <c r="V123" s="197"/>
      <c r="W123" s="421"/>
      <c r="X123" s="421"/>
      <c r="Y123" s="197"/>
      <c r="Z123" s="196"/>
      <c r="AA123" s="377"/>
      <c r="AB123" s="287"/>
      <c r="AC123" s="287"/>
      <c r="AD123" s="287"/>
      <c r="AE123" s="287"/>
      <c r="AF123" s="287"/>
      <c r="AG123" s="287"/>
      <c r="AH123" s="287"/>
      <c r="AI123" s="287"/>
      <c r="AJ123" s="287"/>
      <c r="AK123" s="287"/>
      <c r="AL123" s="287"/>
      <c r="AM123" s="287"/>
      <c r="AN123" s="287"/>
      <c r="AO123" s="287"/>
      <c r="AP123" s="287"/>
      <c r="AQ123" s="287"/>
      <c r="AR123" s="287"/>
      <c r="AS123" s="287"/>
      <c r="AT123" s="287"/>
    </row>
    <row r="124" ht="22.5" customHeight="1">
      <c r="A124" s="196">
        <v>17.0</v>
      </c>
      <c r="B124" s="196"/>
      <c r="C124" s="196"/>
      <c r="D124" s="196"/>
      <c r="E124" s="196"/>
      <c r="F124" s="196"/>
      <c r="G124" s="196"/>
      <c r="H124" s="198"/>
      <c r="I124" s="199"/>
      <c r="J124" s="196"/>
      <c r="K124" s="196"/>
      <c r="L124" s="200"/>
      <c r="M124" s="201"/>
      <c r="N124" s="196"/>
      <c r="O124" s="196"/>
      <c r="P124" s="201"/>
      <c r="Q124" s="196"/>
      <c r="R124" s="196"/>
      <c r="S124" s="196"/>
      <c r="T124" s="197"/>
      <c r="U124" s="197"/>
      <c r="V124" s="197"/>
      <c r="W124" s="421"/>
      <c r="X124" s="421"/>
      <c r="Y124" s="197"/>
      <c r="Z124" s="196"/>
      <c r="AA124" s="377"/>
      <c r="AB124" s="287"/>
      <c r="AC124" s="287"/>
      <c r="AD124" s="287"/>
      <c r="AE124" s="287"/>
      <c r="AF124" s="287"/>
      <c r="AG124" s="287"/>
      <c r="AH124" s="287"/>
      <c r="AI124" s="287"/>
      <c r="AJ124" s="287"/>
      <c r="AK124" s="287"/>
      <c r="AL124" s="287"/>
      <c r="AM124" s="287"/>
      <c r="AN124" s="287"/>
      <c r="AO124" s="287"/>
      <c r="AP124" s="287"/>
      <c r="AQ124" s="287"/>
      <c r="AR124" s="287"/>
      <c r="AS124" s="287"/>
      <c r="AT124" s="287"/>
    </row>
    <row r="125" ht="22.5" customHeight="1">
      <c r="A125" s="196">
        <v>18.0</v>
      </c>
      <c r="B125" s="196"/>
      <c r="C125" s="196"/>
      <c r="D125" s="196"/>
      <c r="E125" s="196"/>
      <c r="F125" s="196"/>
      <c r="G125" s="196"/>
      <c r="H125" s="198"/>
      <c r="I125" s="199"/>
      <c r="J125" s="196"/>
      <c r="K125" s="196"/>
      <c r="L125" s="200"/>
      <c r="M125" s="201"/>
      <c r="N125" s="196"/>
      <c r="O125" s="196"/>
      <c r="P125" s="201"/>
      <c r="Q125" s="196"/>
      <c r="R125" s="196"/>
      <c r="S125" s="196"/>
      <c r="T125" s="197"/>
      <c r="U125" s="197"/>
      <c r="V125" s="197"/>
      <c r="W125" s="421"/>
      <c r="X125" s="421"/>
      <c r="Y125" s="197"/>
      <c r="Z125" s="196"/>
      <c r="AA125" s="377"/>
      <c r="AB125" s="287"/>
      <c r="AC125" s="287"/>
      <c r="AD125" s="287"/>
      <c r="AE125" s="287"/>
      <c r="AF125" s="287"/>
      <c r="AG125" s="287"/>
      <c r="AH125" s="287"/>
      <c r="AI125" s="287"/>
      <c r="AJ125" s="287"/>
      <c r="AK125" s="287"/>
      <c r="AL125" s="287"/>
      <c r="AM125" s="287"/>
      <c r="AN125" s="287"/>
      <c r="AO125" s="287"/>
      <c r="AP125" s="287"/>
      <c r="AQ125" s="287"/>
      <c r="AR125" s="287"/>
      <c r="AS125" s="287"/>
      <c r="AT125" s="287"/>
    </row>
    <row r="126" ht="22.5" customHeight="1">
      <c r="A126" s="196">
        <v>19.0</v>
      </c>
      <c r="B126" s="196"/>
      <c r="C126" s="196"/>
      <c r="D126" s="196"/>
      <c r="E126" s="196"/>
      <c r="F126" s="196"/>
      <c r="G126" s="196"/>
      <c r="H126" s="198"/>
      <c r="I126" s="199"/>
      <c r="J126" s="196"/>
      <c r="K126" s="196"/>
      <c r="L126" s="200"/>
      <c r="M126" s="201"/>
      <c r="N126" s="196"/>
      <c r="O126" s="196"/>
      <c r="P126" s="201"/>
      <c r="Q126" s="196"/>
      <c r="R126" s="196"/>
      <c r="S126" s="196"/>
      <c r="T126" s="197"/>
      <c r="U126" s="197"/>
      <c r="V126" s="197"/>
      <c r="W126" s="421"/>
      <c r="X126" s="421"/>
      <c r="Y126" s="197"/>
      <c r="Z126" s="196"/>
      <c r="AA126" s="377"/>
      <c r="AB126" s="287"/>
      <c r="AC126" s="287"/>
      <c r="AD126" s="287"/>
      <c r="AE126" s="287"/>
      <c r="AF126" s="287"/>
      <c r="AG126" s="287"/>
      <c r="AH126" s="287"/>
      <c r="AI126" s="287"/>
      <c r="AJ126" s="287"/>
      <c r="AK126" s="287"/>
      <c r="AL126" s="287"/>
      <c r="AM126" s="287"/>
      <c r="AN126" s="287"/>
      <c r="AO126" s="287"/>
      <c r="AP126" s="287"/>
      <c r="AQ126" s="287"/>
      <c r="AR126" s="287"/>
      <c r="AS126" s="287"/>
      <c r="AT126" s="287"/>
    </row>
    <row r="127" ht="22.5" customHeight="1">
      <c r="A127" s="196">
        <v>20.0</v>
      </c>
      <c r="B127" s="196"/>
      <c r="C127" s="196"/>
      <c r="D127" s="196"/>
      <c r="E127" s="196"/>
      <c r="F127" s="196"/>
      <c r="G127" s="196"/>
      <c r="H127" s="198"/>
      <c r="I127" s="199"/>
      <c r="J127" s="196"/>
      <c r="K127" s="196"/>
      <c r="L127" s="200"/>
      <c r="M127" s="201"/>
      <c r="N127" s="196"/>
      <c r="O127" s="196"/>
      <c r="P127" s="201"/>
      <c r="Q127" s="422"/>
      <c r="R127" s="422"/>
      <c r="S127" s="422"/>
      <c r="T127" s="423"/>
      <c r="U127" s="423"/>
      <c r="V127" s="423"/>
      <c r="W127" s="424"/>
      <c r="X127" s="424"/>
      <c r="Y127" s="423"/>
      <c r="Z127" s="196"/>
      <c r="AA127" s="377"/>
      <c r="AB127" s="207"/>
      <c r="AC127" s="207"/>
      <c r="AD127" s="207"/>
      <c r="AE127" s="207"/>
      <c r="AF127" s="207"/>
      <c r="AG127" s="207"/>
      <c r="AH127" s="207"/>
      <c r="AI127" s="207"/>
      <c r="AJ127" s="207"/>
      <c r="AK127" s="207"/>
      <c r="AL127" s="207"/>
      <c r="AM127" s="207"/>
      <c r="AN127" s="207"/>
      <c r="AO127" s="207"/>
      <c r="AP127" s="207"/>
      <c r="AQ127" s="207"/>
      <c r="AR127" s="207"/>
      <c r="AS127" s="207"/>
      <c r="AT127" s="207"/>
    </row>
    <row r="128" ht="14.25" customHeight="1">
      <c r="A128" s="317"/>
      <c r="B128" s="317"/>
      <c r="C128" s="317"/>
      <c r="D128" s="317"/>
      <c r="E128" s="317"/>
      <c r="F128" s="317"/>
      <c r="G128" s="317"/>
      <c r="H128" s="319"/>
      <c r="I128" s="320"/>
      <c r="J128" s="317"/>
      <c r="K128" s="317"/>
      <c r="L128" s="321"/>
      <c r="M128" s="322"/>
      <c r="N128" s="317"/>
      <c r="O128" s="322"/>
      <c r="P128" s="322"/>
      <c r="Q128" s="425"/>
      <c r="R128" s="425"/>
      <c r="S128" s="425"/>
      <c r="T128" s="426"/>
      <c r="U128" s="426"/>
      <c r="V128" s="426"/>
      <c r="W128" s="426"/>
      <c r="X128" s="426"/>
      <c r="Y128" s="425"/>
      <c r="Z128" s="317"/>
      <c r="AA128" s="427"/>
      <c r="AB128" s="328"/>
      <c r="AC128" s="328"/>
      <c r="AD128" s="328"/>
      <c r="AE128" s="328"/>
      <c r="AF128" s="328"/>
      <c r="AG128" s="328"/>
      <c r="AH128" s="328"/>
      <c r="AI128" s="328"/>
      <c r="AJ128" s="328"/>
      <c r="AK128" s="328"/>
      <c r="AL128" s="328"/>
      <c r="AM128" s="328"/>
      <c r="AN128" s="328"/>
      <c r="AO128" s="328"/>
      <c r="AP128" s="328"/>
      <c r="AQ128" s="328"/>
      <c r="AR128" s="328"/>
      <c r="AS128" s="328"/>
      <c r="AT128" s="428"/>
    </row>
    <row r="129" ht="14.25" customHeight="1">
      <c r="A129" s="317"/>
      <c r="B129" s="317"/>
      <c r="C129" s="317"/>
      <c r="D129" s="317"/>
      <c r="E129" s="317"/>
      <c r="F129" s="317"/>
      <c r="G129" s="317"/>
      <c r="H129" s="319"/>
      <c r="I129" s="320"/>
      <c r="J129" s="317"/>
      <c r="K129" s="317"/>
      <c r="L129" s="321"/>
      <c r="M129" s="322"/>
      <c r="N129" s="317"/>
      <c r="O129" s="322"/>
      <c r="P129" s="322"/>
      <c r="Q129" s="425"/>
      <c r="R129" s="425"/>
      <c r="S129" s="425"/>
      <c r="T129" s="426"/>
      <c r="U129" s="426"/>
      <c r="V129" s="426"/>
      <c r="W129" s="426"/>
      <c r="X129" s="426"/>
      <c r="Y129" s="425"/>
      <c r="Z129" s="317"/>
      <c r="AA129" s="427"/>
      <c r="AB129" s="328"/>
      <c r="AC129" s="328"/>
      <c r="AD129" s="328"/>
      <c r="AE129" s="328"/>
      <c r="AF129" s="328"/>
      <c r="AG129" s="328"/>
      <c r="AH129" s="328"/>
      <c r="AI129" s="328"/>
      <c r="AJ129" s="328"/>
      <c r="AK129" s="328"/>
      <c r="AL129" s="328"/>
      <c r="AM129" s="328"/>
      <c r="AN129" s="328"/>
      <c r="AO129" s="328"/>
      <c r="AP129" s="328"/>
      <c r="AQ129" s="328"/>
      <c r="AR129" s="328"/>
      <c r="AS129" s="328"/>
      <c r="AT129" s="428"/>
    </row>
    <row r="130" ht="14.25" customHeight="1">
      <c r="A130" s="329" t="s">
        <v>575</v>
      </c>
      <c r="B130" s="30"/>
      <c r="C130" s="30"/>
      <c r="D130" s="30"/>
      <c r="E130" s="30"/>
      <c r="F130" s="30"/>
      <c r="G130" s="30"/>
      <c r="H130" s="30"/>
      <c r="I130" s="30"/>
      <c r="J130" s="30"/>
      <c r="K130" s="31"/>
      <c r="L130" s="330"/>
      <c r="M130" s="331"/>
      <c r="N130" s="331"/>
      <c r="O130" s="331"/>
      <c r="P130" s="331"/>
      <c r="Q130" s="429"/>
      <c r="R130" s="429"/>
      <c r="S130" s="429"/>
      <c r="T130" s="430"/>
      <c r="U130" s="430"/>
      <c r="V130" s="430"/>
      <c r="W130" s="430"/>
      <c r="X130" s="430"/>
      <c r="Y130" s="429"/>
      <c r="Z130" s="331"/>
      <c r="AA130" s="431"/>
      <c r="AB130" s="328"/>
      <c r="AC130" s="328"/>
      <c r="AD130" s="328"/>
      <c r="AE130" s="328"/>
      <c r="AF130" s="328"/>
      <c r="AG130" s="328"/>
      <c r="AH130" s="328"/>
      <c r="AI130" s="328"/>
      <c r="AJ130" s="328"/>
      <c r="AK130" s="328"/>
      <c r="AL130" s="328"/>
      <c r="AM130" s="328"/>
      <c r="AN130" s="328"/>
      <c r="AO130" s="328"/>
      <c r="AP130" s="328"/>
      <c r="AQ130" s="328"/>
      <c r="AR130" s="328"/>
      <c r="AS130" s="328"/>
      <c r="AT130" s="428"/>
    </row>
    <row r="131" ht="22.5" customHeight="1">
      <c r="A131" s="196"/>
      <c r="B131" s="196"/>
      <c r="C131" s="196"/>
      <c r="D131" s="196"/>
      <c r="E131" s="196"/>
      <c r="F131" s="196"/>
      <c r="G131" s="196"/>
      <c r="H131" s="198"/>
      <c r="I131" s="199"/>
      <c r="J131" s="196"/>
      <c r="K131" s="196"/>
      <c r="L131" s="200"/>
      <c r="M131" s="201"/>
      <c r="N131" s="196"/>
      <c r="O131" s="196"/>
      <c r="P131" s="201"/>
      <c r="Q131" s="196"/>
      <c r="R131" s="196"/>
      <c r="S131" s="196"/>
      <c r="T131" s="197"/>
      <c r="U131" s="197"/>
      <c r="V131" s="222"/>
      <c r="W131" s="222"/>
      <c r="X131" s="222"/>
      <c r="Y131" s="287"/>
      <c r="Z131" s="298"/>
      <c r="AA131" s="377"/>
      <c r="AB131" s="287"/>
      <c r="AC131" s="287"/>
      <c r="AD131" s="287"/>
      <c r="AE131" s="287"/>
      <c r="AF131" s="287"/>
      <c r="AG131" s="287"/>
      <c r="AH131" s="287"/>
      <c r="AI131" s="287"/>
      <c r="AJ131" s="287"/>
      <c r="AK131" s="287"/>
      <c r="AL131" s="287"/>
      <c r="AM131" s="287"/>
      <c r="AN131" s="287"/>
      <c r="AO131" s="287"/>
      <c r="AP131" s="287"/>
      <c r="AQ131" s="287"/>
      <c r="AR131" s="287"/>
      <c r="AS131" s="287"/>
      <c r="AT131" s="287"/>
    </row>
    <row r="132" ht="22.5" customHeight="1">
      <c r="A132" s="196"/>
      <c r="B132" s="196"/>
      <c r="C132" s="196"/>
      <c r="D132" s="196"/>
      <c r="E132" s="196"/>
      <c r="F132" s="196"/>
      <c r="G132" s="196"/>
      <c r="H132" s="198"/>
      <c r="I132" s="199"/>
      <c r="J132" s="196"/>
      <c r="K132" s="196"/>
      <c r="L132" s="200"/>
      <c r="M132" s="201"/>
      <c r="N132" s="196"/>
      <c r="O132" s="196"/>
      <c r="P132" s="201"/>
      <c r="Q132" s="196"/>
      <c r="R132" s="196"/>
      <c r="S132" s="196"/>
      <c r="T132" s="197"/>
      <c r="U132" s="197"/>
      <c r="V132" s="197"/>
      <c r="W132" s="222"/>
      <c r="X132" s="222"/>
      <c r="Y132" s="287"/>
      <c r="Z132" s="298"/>
      <c r="AA132" s="377"/>
      <c r="AB132" s="287"/>
      <c r="AC132" s="287"/>
      <c r="AD132" s="287"/>
      <c r="AE132" s="287"/>
      <c r="AF132" s="287"/>
      <c r="AG132" s="287"/>
      <c r="AH132" s="287"/>
      <c r="AI132" s="287"/>
      <c r="AJ132" s="287"/>
      <c r="AK132" s="287"/>
      <c r="AL132" s="287"/>
      <c r="AM132" s="287"/>
      <c r="AN132" s="287"/>
      <c r="AO132" s="287"/>
      <c r="AP132" s="287"/>
      <c r="AQ132" s="287"/>
      <c r="AR132" s="287"/>
      <c r="AS132" s="287"/>
      <c r="AT132" s="287"/>
    </row>
    <row r="133" ht="22.5" customHeight="1">
      <c r="A133" s="196"/>
      <c r="B133" s="196"/>
      <c r="C133" s="196"/>
      <c r="D133" s="196"/>
      <c r="E133" s="196"/>
      <c r="F133" s="196"/>
      <c r="G133" s="196"/>
      <c r="H133" s="198"/>
      <c r="I133" s="199"/>
      <c r="J133" s="196"/>
      <c r="K133" s="196"/>
      <c r="L133" s="200"/>
      <c r="M133" s="201"/>
      <c r="N133" s="196"/>
      <c r="O133" s="196"/>
      <c r="P133" s="201"/>
      <c r="Q133" s="196"/>
      <c r="R133" s="196"/>
      <c r="S133" s="196"/>
      <c r="T133" s="197"/>
      <c r="U133" s="197"/>
      <c r="V133" s="222"/>
      <c r="W133" s="222"/>
      <c r="X133" s="222"/>
      <c r="Y133" s="287"/>
      <c r="Z133" s="298"/>
      <c r="AA133" s="377"/>
      <c r="AB133" s="287"/>
      <c r="AC133" s="287"/>
      <c r="AD133" s="287"/>
      <c r="AE133" s="287"/>
      <c r="AF133" s="287"/>
      <c r="AG133" s="287"/>
      <c r="AH133" s="287"/>
      <c r="AI133" s="287"/>
      <c r="AJ133" s="287"/>
      <c r="AK133" s="287"/>
      <c r="AL133" s="287"/>
      <c r="AM133" s="287"/>
      <c r="AN133" s="287"/>
      <c r="AO133" s="287"/>
      <c r="AP133" s="287"/>
      <c r="AQ133" s="287"/>
      <c r="AR133" s="287"/>
      <c r="AS133" s="287"/>
      <c r="AT133" s="287"/>
    </row>
    <row r="134" ht="22.5" customHeight="1">
      <c r="A134" s="196"/>
      <c r="B134" s="196"/>
      <c r="C134" s="221"/>
      <c r="D134" s="196"/>
      <c r="E134" s="196"/>
      <c r="F134" s="196"/>
      <c r="G134" s="196"/>
      <c r="H134" s="198"/>
      <c r="I134" s="199"/>
      <c r="J134" s="196"/>
      <c r="K134" s="196"/>
      <c r="L134" s="200"/>
      <c r="M134" s="432"/>
      <c r="N134" s="196"/>
      <c r="O134" s="196"/>
      <c r="P134" s="201"/>
      <c r="Q134" s="196"/>
      <c r="R134" s="196"/>
      <c r="S134" s="196"/>
      <c r="T134" s="197"/>
      <c r="U134" s="433"/>
      <c r="V134" s="222"/>
      <c r="W134" s="222"/>
      <c r="X134" s="222"/>
      <c r="Y134" s="287"/>
      <c r="Z134" s="298"/>
      <c r="AA134" s="377"/>
      <c r="AB134" s="287"/>
      <c r="AC134" s="287"/>
      <c r="AD134" s="287"/>
      <c r="AE134" s="287"/>
      <c r="AF134" s="287"/>
      <c r="AG134" s="287"/>
      <c r="AH134" s="287"/>
      <c r="AI134" s="287"/>
      <c r="AJ134" s="287"/>
      <c r="AK134" s="287"/>
      <c r="AL134" s="287"/>
      <c r="AM134" s="287"/>
      <c r="AN134" s="287"/>
      <c r="AO134" s="287"/>
      <c r="AP134" s="287"/>
      <c r="AQ134" s="287"/>
      <c r="AR134" s="287"/>
      <c r="AS134" s="287"/>
      <c r="AT134" s="287"/>
    </row>
    <row r="135" ht="14.25" customHeight="1">
      <c r="A135" s="434"/>
      <c r="B135" s="425"/>
      <c r="C135" s="425"/>
      <c r="D135" s="425"/>
      <c r="E135" s="425"/>
      <c r="F135" s="425"/>
      <c r="G135" s="425"/>
      <c r="H135" s="435"/>
      <c r="I135" s="436"/>
      <c r="J135" s="425"/>
      <c r="K135" s="437" t="s">
        <v>592</v>
      </c>
      <c r="L135" s="438"/>
      <c r="M135" s="439"/>
      <c r="N135" s="425"/>
      <c r="O135" s="439"/>
      <c r="P135" s="439"/>
      <c r="Q135" s="425"/>
      <c r="R135" s="425"/>
      <c r="S135" s="434">
        <v>5.0</v>
      </c>
      <c r="T135" s="426"/>
      <c r="U135" s="426"/>
      <c r="V135" s="426"/>
      <c r="W135" s="426"/>
      <c r="X135" s="426"/>
      <c r="Y135" s="425"/>
      <c r="Z135" s="440"/>
      <c r="AA135" s="427"/>
      <c r="AB135" s="328"/>
      <c r="AC135" s="328"/>
      <c r="AD135" s="328"/>
      <c r="AE135" s="328"/>
      <c r="AF135" s="328"/>
      <c r="AG135" s="328"/>
      <c r="AH135" s="328"/>
      <c r="AI135" s="328"/>
      <c r="AJ135" s="328"/>
      <c r="AK135" s="328"/>
      <c r="AL135" s="328"/>
      <c r="AM135" s="328"/>
      <c r="AN135" s="328"/>
      <c r="AO135" s="328"/>
      <c r="AP135" s="328"/>
      <c r="AQ135" s="328"/>
      <c r="AR135" s="328"/>
      <c r="AS135" s="328"/>
      <c r="AT135" s="428"/>
    </row>
    <row r="136" ht="14.25" customHeight="1">
      <c r="A136" s="353" t="s">
        <v>593</v>
      </c>
      <c r="B136" s="30"/>
      <c r="C136" s="30"/>
      <c r="D136" s="30"/>
      <c r="E136" s="30"/>
      <c r="F136" s="30"/>
      <c r="G136" s="30"/>
      <c r="H136" s="30"/>
      <c r="I136" s="30"/>
      <c r="J136" s="30"/>
      <c r="K136" s="30"/>
      <c r="L136" s="441"/>
      <c r="M136" s="442"/>
      <c r="N136" s="442"/>
      <c r="O136" s="442"/>
      <c r="P136" s="442"/>
      <c r="Q136" s="442"/>
      <c r="R136" s="442"/>
      <c r="S136" s="442"/>
      <c r="T136" s="443"/>
      <c r="U136" s="443"/>
      <c r="V136" s="443"/>
      <c r="W136" s="443"/>
      <c r="X136" s="443"/>
      <c r="Y136" s="442"/>
      <c r="Z136" s="355"/>
      <c r="AA136" s="444"/>
      <c r="AB136" s="328"/>
      <c r="AC136" s="328"/>
      <c r="AD136" s="328"/>
      <c r="AE136" s="328"/>
      <c r="AF136" s="328"/>
      <c r="AG136" s="328"/>
      <c r="AH136" s="328"/>
      <c r="AI136" s="328"/>
      <c r="AJ136" s="328"/>
      <c r="AK136" s="328"/>
      <c r="AL136" s="328"/>
      <c r="AM136" s="328"/>
      <c r="AN136" s="328"/>
      <c r="AO136" s="328"/>
      <c r="AP136" s="328"/>
      <c r="AQ136" s="328"/>
      <c r="AR136" s="328"/>
      <c r="AS136" s="328"/>
      <c r="AT136" s="428"/>
    </row>
    <row r="137" ht="22.5" customHeight="1">
      <c r="A137" s="445">
        <v>8.0</v>
      </c>
      <c r="B137" s="445">
        <v>6.0</v>
      </c>
      <c r="C137" s="445" t="s">
        <v>185</v>
      </c>
      <c r="D137" s="445"/>
      <c r="E137" s="445"/>
      <c r="F137" s="445"/>
      <c r="G137" s="446"/>
      <c r="H137" s="447" t="s">
        <v>945</v>
      </c>
      <c r="I137" s="448">
        <v>8841.0</v>
      </c>
      <c r="J137" s="445" t="s">
        <v>396</v>
      </c>
      <c r="K137" s="445" t="s">
        <v>946</v>
      </c>
      <c r="L137" s="449">
        <f t="shared" ref="L137:L138" si="8">yearfrac(M137,today(),1)</f>
        <v>3.893150685</v>
      </c>
      <c r="M137" s="450">
        <v>44519.0</v>
      </c>
      <c r="N137" s="445" t="s">
        <v>339</v>
      </c>
      <c r="O137" s="445" t="s">
        <v>153</v>
      </c>
      <c r="P137" s="450">
        <v>45519.0</v>
      </c>
      <c r="Q137" s="445" t="s">
        <v>133</v>
      </c>
      <c r="R137" s="445" t="s">
        <v>171</v>
      </c>
      <c r="S137" s="445" t="s">
        <v>23</v>
      </c>
      <c r="T137" s="451"/>
      <c r="U137" s="451" t="s">
        <v>947</v>
      </c>
      <c r="V137" s="452"/>
      <c r="W137" s="453" t="s">
        <v>948</v>
      </c>
      <c r="X137" s="453"/>
      <c r="Y137" s="454"/>
      <c r="Z137" s="455"/>
      <c r="AA137" s="444"/>
      <c r="AB137" s="456"/>
      <c r="AC137" s="456"/>
      <c r="AD137" s="456"/>
      <c r="AE137" s="456"/>
      <c r="AF137" s="456"/>
      <c r="AG137" s="456"/>
      <c r="AH137" s="456"/>
      <c r="AI137" s="456"/>
      <c r="AJ137" s="456"/>
      <c r="AK137" s="456"/>
      <c r="AL137" s="456"/>
      <c r="AM137" s="456"/>
      <c r="AN137" s="456"/>
      <c r="AO137" s="456"/>
      <c r="AP137" s="456"/>
      <c r="AQ137" s="456"/>
      <c r="AR137" s="456"/>
      <c r="AS137" s="456"/>
      <c r="AT137" s="456"/>
    </row>
    <row r="138" ht="22.5" customHeight="1">
      <c r="A138" s="445">
        <v>1.0</v>
      </c>
      <c r="B138" s="445">
        <v>5.0</v>
      </c>
      <c r="C138" s="445" t="s">
        <v>183</v>
      </c>
      <c r="D138" s="445"/>
      <c r="E138" s="445"/>
      <c r="F138" s="445"/>
      <c r="G138" s="446"/>
      <c r="H138" s="447" t="s">
        <v>949</v>
      </c>
      <c r="I138" s="448">
        <v>9111.0</v>
      </c>
      <c r="J138" s="445" t="s">
        <v>950</v>
      </c>
      <c r="K138" s="445" t="s">
        <v>951</v>
      </c>
      <c r="L138" s="449">
        <f t="shared" si="8"/>
        <v>3.980821918</v>
      </c>
      <c r="M138" s="450">
        <v>44487.0</v>
      </c>
      <c r="N138" s="445" t="s">
        <v>339</v>
      </c>
      <c r="O138" s="445" t="s">
        <v>151</v>
      </c>
      <c r="P138" s="450">
        <v>45519.0</v>
      </c>
      <c r="Q138" s="445" t="s">
        <v>91</v>
      </c>
      <c r="R138" s="445" t="s">
        <v>163</v>
      </c>
      <c r="S138" s="445" t="s">
        <v>23</v>
      </c>
      <c r="T138" s="451"/>
      <c r="U138" s="451" t="s">
        <v>629</v>
      </c>
      <c r="V138" s="451" t="s">
        <v>690</v>
      </c>
      <c r="W138" s="457" t="s">
        <v>952</v>
      </c>
      <c r="X138" s="457"/>
      <c r="Y138" s="445"/>
      <c r="Z138" s="445"/>
      <c r="AA138" s="444"/>
      <c r="AB138" s="456"/>
      <c r="AC138" s="456"/>
      <c r="AD138" s="456"/>
      <c r="AE138" s="456"/>
      <c r="AF138" s="456"/>
      <c r="AG138" s="456"/>
      <c r="AH138" s="456"/>
      <c r="AI138" s="456"/>
      <c r="AJ138" s="456"/>
      <c r="AK138" s="456"/>
      <c r="AL138" s="456"/>
      <c r="AM138" s="456"/>
      <c r="AN138" s="456"/>
      <c r="AO138" s="456"/>
      <c r="AP138" s="456"/>
      <c r="AQ138" s="456"/>
      <c r="AR138" s="456"/>
      <c r="AS138" s="456"/>
      <c r="AT138" s="456"/>
    </row>
    <row r="139" ht="22.5" customHeight="1">
      <c r="A139" s="445"/>
      <c r="B139" s="445"/>
      <c r="C139" s="445"/>
      <c r="D139" s="445"/>
      <c r="E139" s="445"/>
      <c r="F139" s="445"/>
      <c r="G139" s="446"/>
      <c r="H139" s="447"/>
      <c r="I139" s="448"/>
      <c r="J139" s="445"/>
      <c r="K139" s="445"/>
      <c r="L139" s="449"/>
      <c r="M139" s="450"/>
      <c r="N139" s="445"/>
      <c r="O139" s="445"/>
      <c r="P139" s="450"/>
      <c r="Q139" s="445"/>
      <c r="R139" s="445"/>
      <c r="S139" s="445"/>
      <c r="T139" s="451"/>
      <c r="U139" s="451"/>
      <c r="V139" s="452"/>
      <c r="W139" s="458"/>
      <c r="X139" s="458"/>
      <c r="Y139" s="454"/>
      <c r="Z139" s="445"/>
      <c r="AA139" s="444"/>
      <c r="AB139" s="456"/>
      <c r="AC139" s="456"/>
      <c r="AD139" s="456"/>
      <c r="AE139" s="456"/>
      <c r="AF139" s="456"/>
      <c r="AG139" s="456"/>
      <c r="AH139" s="456"/>
      <c r="AI139" s="456"/>
      <c r="AJ139" s="456"/>
      <c r="AK139" s="456"/>
      <c r="AL139" s="456"/>
      <c r="AM139" s="456"/>
      <c r="AN139" s="456"/>
      <c r="AO139" s="456"/>
      <c r="AP139" s="456"/>
      <c r="AQ139" s="456"/>
      <c r="AR139" s="456"/>
      <c r="AS139" s="456"/>
      <c r="AT139" s="456"/>
    </row>
    <row r="140" ht="22.5" customHeight="1">
      <c r="A140" s="445"/>
      <c r="B140" s="445"/>
      <c r="C140" s="445"/>
      <c r="D140" s="445"/>
      <c r="E140" s="445"/>
      <c r="F140" s="445"/>
      <c r="G140" s="446"/>
      <c r="H140" s="447"/>
      <c r="I140" s="448"/>
      <c r="J140" s="459"/>
      <c r="K140" s="445"/>
      <c r="L140" s="449"/>
      <c r="M140" s="450"/>
      <c r="N140" s="445"/>
      <c r="O140" s="445"/>
      <c r="P140" s="450"/>
      <c r="Q140" s="445"/>
      <c r="R140" s="445"/>
      <c r="S140" s="445"/>
      <c r="T140" s="451"/>
      <c r="U140" s="451"/>
      <c r="V140" s="452"/>
      <c r="W140" s="452"/>
      <c r="X140" s="452"/>
      <c r="Y140" s="454"/>
      <c r="Z140" s="455"/>
      <c r="AA140" s="444"/>
      <c r="AB140" s="456"/>
      <c r="AC140" s="456"/>
      <c r="AD140" s="456"/>
      <c r="AE140" s="456"/>
      <c r="AF140" s="456"/>
      <c r="AG140" s="456"/>
      <c r="AH140" s="456"/>
      <c r="AI140" s="456"/>
      <c r="AJ140" s="456"/>
      <c r="AK140" s="456"/>
      <c r="AL140" s="456"/>
      <c r="AM140" s="456"/>
      <c r="AN140" s="456"/>
      <c r="AO140" s="456"/>
      <c r="AP140" s="456"/>
      <c r="AQ140" s="456"/>
      <c r="AR140" s="456"/>
      <c r="AS140" s="456"/>
      <c r="AT140" s="456"/>
    </row>
    <row r="141" ht="22.5" customHeight="1">
      <c r="A141" s="445"/>
      <c r="B141" s="460"/>
      <c r="C141" s="445"/>
      <c r="D141" s="445"/>
      <c r="E141" s="445"/>
      <c r="F141" s="445"/>
      <c r="G141" s="446"/>
      <c r="H141" s="447"/>
      <c r="I141" s="448"/>
      <c r="J141" s="445"/>
      <c r="K141" s="445"/>
      <c r="L141" s="449"/>
      <c r="M141" s="450"/>
      <c r="N141" s="445"/>
      <c r="O141" s="445"/>
      <c r="P141" s="450"/>
      <c r="Q141" s="445"/>
      <c r="R141" s="445"/>
      <c r="S141" s="445"/>
      <c r="T141" s="451"/>
      <c r="U141" s="451"/>
      <c r="V141" s="452"/>
      <c r="W141" s="452"/>
      <c r="X141" s="452"/>
      <c r="Y141" s="454"/>
      <c r="Z141" s="455"/>
      <c r="AA141" s="444"/>
      <c r="AB141" s="456"/>
      <c r="AC141" s="456"/>
      <c r="AD141" s="456"/>
      <c r="AE141" s="456"/>
      <c r="AF141" s="456"/>
      <c r="AG141" s="456"/>
      <c r="AH141" s="456"/>
      <c r="AI141" s="456"/>
      <c r="AJ141" s="456"/>
      <c r="AK141" s="456"/>
      <c r="AL141" s="456"/>
      <c r="AM141" s="456"/>
      <c r="AN141" s="456"/>
      <c r="AO141" s="456"/>
      <c r="AP141" s="456"/>
      <c r="AQ141" s="456"/>
      <c r="AR141" s="456"/>
      <c r="AS141" s="456"/>
      <c r="AT141" s="456"/>
    </row>
  </sheetData>
  <customSheetViews>
    <customSheetView guid="{8EBB9AF4-EC36-476A-ADCB-4FB7851C8305}" filter="1" showAutoFilter="1">
      <autoFilter ref="$M$1:$M$141">
        <filterColumn colId="0">
          <filters blank="1">
            <filter val="28-Mar-2022"/>
            <filter val="06-May-2022"/>
            <filter val="07-Sep-2021"/>
            <filter val="01-Sep-2021"/>
            <filter val="18-May-2022"/>
            <filter val="04-Oct-2021"/>
            <filter val="19-Jun-2022"/>
            <filter val="09-Feb-2022"/>
            <filter val="31-Jan-2022"/>
            <filter val="19-Sep-2021"/>
            <filter val="19-Oct-2021"/>
            <filter val="19-Nov-2021"/>
            <filter val="21-Jun-2022"/>
            <filter val="03-Dec-2021"/>
            <filter val="28-Nov-2021"/>
            <filter val="09-Mar-2022"/>
            <filter val="22-Jan-2022"/>
            <filter val="17-Feb-2022"/>
            <filter val="05-Nov-2021"/>
            <filter val="03-Sep-2021"/>
            <filter val="30-May-2022"/>
            <filter val="14-Sep-2021"/>
            <filter val="10-Aug-2022"/>
            <filter val="10-Jan-2022"/>
            <filter val="04-Aug-2022"/>
            <filter val="27-Oct-2021"/>
            <filter val="21-Jan-2022"/>
            <filter val="03-Jan-2022"/>
            <filter val="30-Nov-2021"/>
            <filter val="06-Nov-2021"/>
            <filter val="18-Nov-2021"/>
            <filter val="15-Nov-2021"/>
            <filter val="16-Dec-2021"/>
            <filter val="17-Jun-2022"/>
            <filter val="02-Jun-2022"/>
            <filter val="12-Aug-2022"/>
            <filter val="28-Dec-2021"/>
            <filter val="01-Dec-2021"/>
            <filter val="14-Apr-2022"/>
            <filter val="27-Nov-2021"/>
            <filter val="20-Apr-2022"/>
            <filter val="10-Dec-2021"/>
            <filter val="20-Jan-2022"/>
            <filter val="17-Mar-2022"/>
            <filter val="04-Jan-2022"/>
            <filter val="11-Jan-2022"/>
            <filter val="08-Mar-2022"/>
            <filter val="04-Feb-2022"/>
            <filter val="20-Jun-2022"/>
            <filter val="26-May-2022"/>
            <filter val="15-Jul-2022"/>
            <filter val="23-Mar-2022"/>
            <filter val="25-Jan-2022"/>
            <filter val="01-Feb-2022"/>
            <filter val="08-Feb-2022"/>
            <filter val="29-Sep-2021"/>
            <filter val="25-Feb-2022"/>
            <filter val="27-Apr-2022"/>
            <filter val="05-Jan-2022"/>
            <filter val="08-Nov-2021"/>
            <filter val="23-Dec-2021"/>
            <filter val="01-Jan-2022"/>
            <filter val="24-Sep-2021"/>
            <filter val="17-Dec-2021"/>
            <filter val="12-Sep-2021"/>
            <filter val="01-Aug-2022"/>
            <filter val="13-Jun-2022"/>
            <filter val="13-Jun-2021"/>
            <filter val="18-Oct-2021"/>
            <filter val="24-Dec-2021"/>
            <filter val="18-Sep-2021"/>
            <filter val="29-Aug-2022"/>
            <filter val="12-Oct-2021"/>
            <filter val="29-Dec-2021"/>
            <filter val="30-Oct-2021"/>
          </filters>
        </filterColumn>
      </autoFilter>
    </customSheetView>
  </customSheetViews>
  <mergeCells count="8">
    <mergeCell ref="A2:K2"/>
    <mergeCell ref="A23:K23"/>
    <mergeCell ref="A44:K44"/>
    <mergeCell ref="A65:K65"/>
    <mergeCell ref="A86:K86"/>
    <mergeCell ref="A107:K107"/>
    <mergeCell ref="A130:K130"/>
    <mergeCell ref="A136:K136"/>
  </mergeCells>
  <conditionalFormatting sqref="C104:C106">
    <cfRule type="expression" dxfId="0" priority="1">
      <formula>countif(H:H,C104)&gt;1</formula>
    </cfRule>
  </conditionalFormatting>
  <conditionalFormatting sqref="R140">
    <cfRule type="containsText" dxfId="4" priority="2" operator="containsText" text="Ftots">
      <formula>NOT(ISERROR(SEARCH(("Ftots"),(R140))))</formula>
    </cfRule>
  </conditionalFormatting>
  <conditionalFormatting sqref="I140">
    <cfRule type="notContainsBlanks" dxfId="4" priority="3">
      <formula>LEN(TRIM(I140))&gt;0</formula>
    </cfRule>
  </conditionalFormatting>
  <conditionalFormatting sqref="E5:F22 E24:F27 E33:F35 E43:F43 E46:F48 E53:F62 E64:F64 E66:F66 E75:F78 E83:F85 E87:F87 E96:F106 E109:F127 E131:F134 E137:F141">
    <cfRule type="containsText" dxfId="1" priority="4" operator="containsText" text="yes">
      <formula>NOT(ISERROR(SEARCH(("yes"),(E5))))</formula>
    </cfRule>
  </conditionalFormatting>
  <conditionalFormatting sqref="E3:F10 E14:F22 E24:F32 E36:F43 E45:F52 C52:C56 D52 E57:F64 H62 E66:F75 E79:F85 H79:H85 E87:F95 E100:F106 E108:F109 E111:F115 E119:F127 E134:F134 E137:F141">
    <cfRule type="containsText" dxfId="1" priority="5" operator="containsText" text="Yes">
      <formula>NOT(ISERROR(SEARCH(("Yes"),(E3))))</formula>
    </cfRule>
  </conditionalFormatting>
  <conditionalFormatting sqref="E5:F6 E8:F10 E14:F22 E26:F32 E36:F42 E45:F52 C52:C56 D52 E57:F59 E62:F64 E75:F75 E79:F83 E87:F95 E104:F106 E108:F109 E112:F115 E119:F127 E134:F134 E137:F140">
    <cfRule type="containsText" dxfId="1" priority="6" operator="containsText" text="Yes">
      <formula>NOT(ISERROR(SEARCH(("Yes"),(E5))))</formula>
    </cfRule>
  </conditionalFormatting>
  <conditionalFormatting sqref="E5:F6 E18:F18 E26:F32 E36:F42 E57:F64 E79:F84 E87:F95 E104:F106 E108:F108 E112:F115 E119:F127 E134:F134 E137:F138">
    <cfRule type="containsText" dxfId="1" priority="7" operator="containsText" text="Yes">
      <formula>NOT(ISERROR(SEARCH(("Yes"),(E5))))</formula>
    </cfRule>
  </conditionalFormatting>
  <conditionalFormatting sqref="E3:F10 E14:F22 E26:F32 E36:F43 E45:F52 C52:C56 D52 E57:F64 H62 E66:F75 E79:F85 H79:H85 E87:F95 E100:F106 E108:F108 E110:F115 E119:F127 E134:F134 E137:F141">
    <cfRule type="containsText" dxfId="1" priority="8" operator="containsText" text="Yes">
      <formula>NOT(ISERROR(SEARCH(("Yes"),(E3))))</formula>
    </cfRule>
  </conditionalFormatting>
  <conditionalFormatting sqref="C1:D1 C3:D22 C24:D43 C45:D64 B52:B56 E52:F52 E54:F54 C66:D85 R86 C87:D106 C108:D141 R138">
    <cfRule type="containsText" dxfId="2" priority="9" operator="containsText" text="offered">
      <formula>NOT(ISERROR(SEARCH(("offered"),(C1))))</formula>
    </cfRule>
  </conditionalFormatting>
  <conditionalFormatting sqref="C1:D1 C3:D22 C24:D43 C45:D64 B52:B56 E52:F52 E54:F54 C66:D85 R86 C87:D106 C108:D141 R138">
    <cfRule type="containsText" dxfId="3" priority="10" operator="containsText" text="Admitted">
      <formula>NOT(ISERROR(SEARCH(("Admitted"),(C1))))</formula>
    </cfRule>
  </conditionalFormatting>
  <conditionalFormatting sqref="R1:R43 R45:R141 U102:U106 Q113">
    <cfRule type="containsText" dxfId="4" priority="11" operator="containsText" text="Ftots">
      <formula>NOT(ISERROR(SEARCH(("Ftots"),(R1))))</formula>
    </cfRule>
  </conditionalFormatting>
  <conditionalFormatting sqref="I3:I22 I24:I43 I45:I64 I66:I85 I87:I106 I108:I141">
    <cfRule type="notContainsBlanks" dxfId="4" priority="12">
      <formula>LEN(TRIM(I3))&gt;0</formula>
    </cfRule>
  </conditionalFormatting>
  <conditionalFormatting sqref="H1:H141">
    <cfRule type="expression" dxfId="0" priority="13">
      <formula>countif(H:H,H1)&gt;1</formula>
    </cfRule>
  </conditionalFormatting>
  <conditionalFormatting sqref="D3:D10 D14:D22 D57:D59 D75 D139:D140">
    <cfRule type="notContainsBlanks" dxfId="5" priority="14">
      <formula>LEN(TRIM(D3))&gt;0</formula>
    </cfRule>
  </conditionalFormatting>
  <conditionalFormatting sqref="D18 D24:D32 D36:D42 D63:D64 D134">
    <cfRule type="notContainsBlanks" dxfId="5" priority="15">
      <formula>LEN(TRIM(D18))&gt;0</formula>
    </cfRule>
  </conditionalFormatting>
  <conditionalFormatting sqref="D9 D45:D52 D57:D62 D64">
    <cfRule type="notContainsBlanks" dxfId="5" priority="16">
      <formula>LEN(TRIM(D9))&gt;0</formula>
    </cfRule>
  </conditionalFormatting>
  <conditionalFormatting sqref="D62 D66:D74 D79:D83">
    <cfRule type="notContainsBlanks" dxfId="5" priority="17">
      <formula>LEN(TRIM(D62))&gt;0</formula>
    </cfRule>
  </conditionalFormatting>
  <conditionalFormatting sqref="D43 D84:D85 D87:D95 D100:D106 D138 D141">
    <cfRule type="notContainsBlanks" dxfId="5" priority="18">
      <formula>LEN(TRIM(D43))&gt;0</formula>
    </cfRule>
  </conditionalFormatting>
  <conditionalFormatting sqref="D108:D115 D119:D127 D137">
    <cfRule type="notContainsBlanks" dxfId="5" priority="19">
      <formula>LEN(TRIM(D108))&gt;0</formula>
    </cfRule>
  </conditionalFormatting>
  <conditionalFormatting sqref="V3:V131 V133:V141">
    <cfRule type="notContainsBlanks" dxfId="5" priority="20">
      <formula>LEN(TRIM(V3))&gt;0</formula>
    </cfRule>
  </conditionalFormatting>
  <dataValidations>
    <dataValidation type="list" allowBlank="1" sqref="Q2:Q43 Q45:Q127 Q131:Q134 Q137:Q141">
      <formula1>'Drop down list'!$C$2:$C$102</formula1>
    </dataValidation>
    <dataValidation type="list" allowBlank="1" sqref="T2:T43 T45:T64 T65:U66 T67:T103 T107:T141">
      <formula1>"Yes,No"</formula1>
    </dataValidation>
    <dataValidation type="list" allowBlank="1" showErrorMessage="1" sqref="Z3 Z5:Z22 Z25:Z43 Z45:Z64 Z66 Z68:Z69 Z72:Z73 Z75:Z83 Z85 Z87 Z89:Z103 Z108:Z109 Z111:Z113 Z115:Z127 Z131:Z134 Z138:Z141">
      <formula1>"A,B"</formula1>
    </dataValidation>
    <dataValidation type="list" allowBlank="1" showErrorMessage="1" sqref="N2:N43 N45:N127 N131:N134 N137:N141">
      <formula1>"M,F"</formula1>
    </dataValidation>
    <dataValidation type="list" allowBlank="1" showErrorMessage="1" sqref="E3:F22 E24:F43 E45:F64 E66:F85 E87:F106 E108:F127 E131:F134 E137:F141">
      <formula1>"Yes"</formula1>
    </dataValidation>
    <dataValidation type="list" allowBlank="1" showErrorMessage="1" sqref="O2:O43 O45:O127 O131:O134 O137:O141">
      <formula1>"Dalat,Hanoi,Hue,Saigon"</formula1>
    </dataValidation>
    <dataValidation type="list" allowBlank="1" showErrorMessage="1" sqref="G3:G22 G24:G43 G45:G64 G66:G85 G87:G106 G108:G127 G131:G134 G137:G141">
      <formula1>"0.5,1"</formula1>
    </dataValidation>
    <dataValidation type="list" allowBlank="1" sqref="C131:C134">
      <formula1>'Drop down list'!$N$2:$N$3</formula1>
    </dataValidation>
    <dataValidation type="list" allowBlank="1" sqref="R2:R43 R45:R127 R131:R134 R137:R141">
      <formula1>"F1B,F1I,F1S,F1V,F1N,New,Ftots"</formula1>
    </dataValidation>
    <dataValidation type="list" allowBlank="1" showErrorMessage="1" sqref="D3:D22 D24:D43 D45:D64 D66:D85 D87:D103 D108:D129 D131:D135 D137:D141">
      <formula1>"Yes,No"</formula1>
    </dataValidation>
    <dataValidation type="list" allowBlank="1" sqref="S2:S43 S45:S127 S131:S134 S137:S141">
      <formula1>'Drop down list'!$K$2:$K$28</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4.43" defaultRowHeight="15.0"/>
  <cols>
    <col customWidth="1" min="1" max="1" width="5.29"/>
    <col customWidth="1" min="2" max="2" width="7.14"/>
    <col customWidth="1" min="3" max="3" width="9.29"/>
    <col customWidth="1" min="4" max="4" width="10.0"/>
    <col customWidth="1" min="5" max="6" width="9.71"/>
    <col customWidth="1" min="7" max="7" width="6.14"/>
    <col customWidth="1" min="8" max="8" width="13.71"/>
    <col customWidth="1" min="9" max="9" width="11.57"/>
    <col customWidth="1" min="10" max="10" width="20.71"/>
    <col customWidth="1" min="11" max="11" width="34.0"/>
    <col customWidth="1" min="12" max="12" width="5.86"/>
    <col customWidth="1" min="13" max="13" width="11.0"/>
    <col customWidth="1" min="14" max="14" width="7.43"/>
    <col customWidth="1" min="15" max="15" width="9.29"/>
    <col customWidth="1" min="16" max="16" width="14.57"/>
    <col customWidth="1" min="17" max="17" width="16.14"/>
    <col customWidth="1" min="18" max="18" width="12.71"/>
    <col customWidth="1" min="19" max="19" width="12.29"/>
    <col customWidth="1" min="20" max="20" width="28.86"/>
    <col customWidth="1" min="21" max="21" width="23.57"/>
    <col customWidth="1" min="22" max="24" width="48.86"/>
    <col customWidth="1" min="25" max="25" width="15.0"/>
    <col customWidth="1" min="26" max="26" width="8.86"/>
    <col customWidth="1" min="27" max="27" width="13.29"/>
    <col customWidth="1" min="28" max="29" width="7.0"/>
    <col customWidth="1" min="30" max="49" width="8.86"/>
  </cols>
  <sheetData>
    <row r="1" ht="14.25" customHeight="1">
      <c r="A1" s="165" t="s">
        <v>3</v>
      </c>
      <c r="B1" s="165" t="s">
        <v>305</v>
      </c>
      <c r="C1" s="165" t="s">
        <v>141</v>
      </c>
      <c r="D1" s="165" t="s">
        <v>953</v>
      </c>
      <c r="E1" s="165" t="s">
        <v>307</v>
      </c>
      <c r="F1" s="165" t="s">
        <v>594</v>
      </c>
      <c r="G1" s="165" t="s">
        <v>309</v>
      </c>
      <c r="H1" s="461" t="s">
        <v>310</v>
      </c>
      <c r="I1" s="462" t="s">
        <v>311</v>
      </c>
      <c r="J1" s="463" t="s">
        <v>312</v>
      </c>
      <c r="K1" s="463" t="s">
        <v>313</v>
      </c>
      <c r="L1" s="165" t="s">
        <v>314</v>
      </c>
      <c r="M1" s="464" t="s">
        <v>315</v>
      </c>
      <c r="N1" s="463" t="s">
        <v>316</v>
      </c>
      <c r="O1" s="463" t="s">
        <v>317</v>
      </c>
      <c r="P1" s="464" t="s">
        <v>595</v>
      </c>
      <c r="Q1" s="165" t="s">
        <v>319</v>
      </c>
      <c r="R1" s="165" t="s">
        <v>954</v>
      </c>
      <c r="S1" s="173" t="s">
        <v>955</v>
      </c>
      <c r="T1" s="465" t="s">
        <v>323</v>
      </c>
      <c r="U1" s="466" t="s">
        <v>956</v>
      </c>
      <c r="V1" s="173" t="s">
        <v>325</v>
      </c>
      <c r="W1" s="173" t="s">
        <v>326</v>
      </c>
      <c r="X1" s="173" t="s">
        <v>597</v>
      </c>
      <c r="Y1" s="165" t="s">
        <v>327</v>
      </c>
      <c r="Z1" s="467"/>
      <c r="AA1" s="468"/>
      <c r="AB1" s="468"/>
      <c r="AC1" s="468"/>
      <c r="AD1" s="469"/>
      <c r="AE1" s="469"/>
      <c r="AF1" s="469"/>
      <c r="AG1" s="469"/>
      <c r="AH1" s="469"/>
      <c r="AI1" s="469"/>
      <c r="AJ1" s="469"/>
      <c r="AK1" s="469"/>
      <c r="AL1" s="469"/>
      <c r="AM1" s="469"/>
      <c r="AN1" s="469"/>
      <c r="AO1" s="469"/>
      <c r="AP1" s="469"/>
      <c r="AQ1" s="469"/>
      <c r="AR1" s="469"/>
      <c r="AS1" s="469"/>
      <c r="AT1" s="469"/>
      <c r="AU1" s="469"/>
      <c r="AV1" s="469"/>
      <c r="AW1" s="469"/>
    </row>
    <row r="2" ht="22.5" customHeight="1">
      <c r="A2" s="188" t="s">
        <v>957</v>
      </c>
      <c r="B2" s="30"/>
      <c r="C2" s="30"/>
      <c r="D2" s="30"/>
      <c r="E2" s="30"/>
      <c r="F2" s="30"/>
      <c r="G2" s="30"/>
      <c r="H2" s="30"/>
      <c r="I2" s="30"/>
      <c r="J2" s="30"/>
      <c r="K2" s="31"/>
      <c r="L2" s="189"/>
      <c r="M2" s="190"/>
      <c r="N2" s="191"/>
      <c r="O2" s="191"/>
      <c r="P2" s="190"/>
      <c r="Q2" s="191"/>
      <c r="R2" s="470"/>
      <c r="S2" s="370"/>
      <c r="T2" s="471"/>
      <c r="U2" s="472"/>
      <c r="V2" s="191"/>
      <c r="W2" s="191"/>
      <c r="X2" s="191"/>
      <c r="Y2" s="191"/>
      <c r="Z2" s="473"/>
      <c r="AA2" s="473"/>
      <c r="AB2" s="473"/>
      <c r="AC2" s="473"/>
      <c r="AD2" s="474"/>
      <c r="AE2" s="474"/>
      <c r="AF2" s="474"/>
      <c r="AG2" s="474"/>
      <c r="AH2" s="474"/>
      <c r="AI2" s="474"/>
      <c r="AJ2" s="474"/>
      <c r="AK2" s="474"/>
      <c r="AL2" s="474"/>
      <c r="AM2" s="474"/>
      <c r="AN2" s="474"/>
      <c r="AO2" s="474"/>
      <c r="AP2" s="474"/>
      <c r="AQ2" s="475"/>
      <c r="AR2" s="475"/>
      <c r="AS2" s="475"/>
      <c r="AT2" s="475"/>
      <c r="AU2" s="475"/>
      <c r="AV2" s="475"/>
      <c r="AW2" s="475"/>
    </row>
    <row r="3" ht="22.5" customHeight="1">
      <c r="A3" s="379">
        <v>1.0</v>
      </c>
      <c r="B3" s="379">
        <v>3.0</v>
      </c>
      <c r="C3" s="379" t="s">
        <v>189</v>
      </c>
      <c r="D3" s="379"/>
      <c r="E3" s="476"/>
      <c r="F3" s="379" t="s">
        <v>335</v>
      </c>
      <c r="G3" s="379">
        <v>1.0</v>
      </c>
      <c r="H3" s="378" t="s">
        <v>958</v>
      </c>
      <c r="I3" s="477" t="s">
        <v>959</v>
      </c>
      <c r="J3" s="379" t="s">
        <v>442</v>
      </c>
      <c r="K3" s="379" t="s">
        <v>960</v>
      </c>
      <c r="L3" s="200">
        <f t="shared" ref="L3:L23" si="1">yearfrac(M3,today(),1)</f>
        <v>4.955670335</v>
      </c>
      <c r="M3" s="380">
        <v>44131.0</v>
      </c>
      <c r="N3" s="379" t="s">
        <v>339</v>
      </c>
      <c r="O3" s="379" t="s">
        <v>152</v>
      </c>
      <c r="P3" s="380">
        <v>44930.0</v>
      </c>
      <c r="Q3" s="379" t="s">
        <v>37</v>
      </c>
      <c r="R3" s="379" t="s">
        <v>179</v>
      </c>
      <c r="S3" s="197" t="s">
        <v>11</v>
      </c>
      <c r="T3" s="478" t="s">
        <v>961</v>
      </c>
      <c r="U3" s="433"/>
      <c r="V3" s="202" t="s">
        <v>962</v>
      </c>
      <c r="W3" s="202" t="s">
        <v>963</v>
      </c>
      <c r="X3" s="202"/>
      <c r="Y3" s="202"/>
      <c r="Z3" s="479"/>
      <c r="AA3" s="479"/>
      <c r="AB3" s="479"/>
      <c r="AC3" s="479"/>
      <c r="AD3" s="480"/>
      <c r="AE3" s="480"/>
      <c r="AF3" s="480"/>
      <c r="AG3" s="480"/>
      <c r="AH3" s="480"/>
      <c r="AI3" s="480"/>
      <c r="AJ3" s="480"/>
      <c r="AK3" s="480"/>
      <c r="AL3" s="480"/>
      <c r="AM3" s="480"/>
      <c r="AN3" s="480"/>
      <c r="AO3" s="480"/>
      <c r="AP3" s="480"/>
      <c r="AQ3" s="480"/>
      <c r="AR3" s="480"/>
      <c r="AS3" s="480"/>
      <c r="AT3" s="480"/>
      <c r="AU3" s="480"/>
      <c r="AV3" s="480"/>
      <c r="AW3" s="480"/>
    </row>
    <row r="4" ht="22.5" customHeight="1">
      <c r="A4" s="379">
        <v>2.0</v>
      </c>
      <c r="B4" s="379">
        <v>3.0</v>
      </c>
      <c r="C4" s="379" t="s">
        <v>189</v>
      </c>
      <c r="D4" s="379"/>
      <c r="E4" s="476"/>
      <c r="F4" s="476"/>
      <c r="G4" s="379">
        <v>1.0</v>
      </c>
      <c r="H4" s="378" t="s">
        <v>964</v>
      </c>
      <c r="I4" s="477" t="s">
        <v>965</v>
      </c>
      <c r="J4" s="379" t="s">
        <v>966</v>
      </c>
      <c r="K4" s="379" t="s">
        <v>967</v>
      </c>
      <c r="L4" s="200">
        <f t="shared" si="1"/>
        <v>4.712328767</v>
      </c>
      <c r="M4" s="380">
        <v>44220.0</v>
      </c>
      <c r="N4" s="379" t="s">
        <v>351</v>
      </c>
      <c r="O4" s="379" t="s">
        <v>153</v>
      </c>
      <c r="P4" s="380">
        <v>45155.0</v>
      </c>
      <c r="Q4" s="379" t="s">
        <v>42</v>
      </c>
      <c r="R4" s="379" t="s">
        <v>179</v>
      </c>
      <c r="S4" s="197" t="s">
        <v>31</v>
      </c>
      <c r="T4" s="478"/>
      <c r="U4" s="481"/>
      <c r="V4" s="202" t="s">
        <v>968</v>
      </c>
      <c r="W4" s="202" t="s">
        <v>969</v>
      </c>
      <c r="X4" s="202"/>
      <c r="Y4" s="202"/>
      <c r="Z4" s="479"/>
      <c r="AA4" s="479"/>
      <c r="AB4" s="479"/>
      <c r="AC4" s="479"/>
      <c r="AD4" s="480"/>
      <c r="AE4" s="480"/>
      <c r="AF4" s="480"/>
      <c r="AG4" s="480"/>
      <c r="AH4" s="480"/>
      <c r="AI4" s="480"/>
      <c r="AJ4" s="480"/>
      <c r="AK4" s="480"/>
      <c r="AL4" s="480"/>
      <c r="AM4" s="480"/>
      <c r="AN4" s="480"/>
      <c r="AO4" s="480"/>
      <c r="AP4" s="480"/>
      <c r="AQ4" s="480"/>
      <c r="AR4" s="480"/>
      <c r="AS4" s="480"/>
      <c r="AT4" s="480"/>
      <c r="AU4" s="480"/>
      <c r="AV4" s="480"/>
      <c r="AW4" s="480"/>
    </row>
    <row r="5" ht="22.5" customHeight="1">
      <c r="A5" s="379">
        <v>3.0</v>
      </c>
      <c r="B5" s="379">
        <v>3.0</v>
      </c>
      <c r="C5" s="379" t="s">
        <v>189</v>
      </c>
      <c r="D5" s="379"/>
      <c r="E5" s="476"/>
      <c r="F5" s="476"/>
      <c r="G5" s="379">
        <v>1.0</v>
      </c>
      <c r="H5" s="378" t="s">
        <v>970</v>
      </c>
      <c r="I5" s="477" t="s">
        <v>971</v>
      </c>
      <c r="J5" s="379" t="s">
        <v>362</v>
      </c>
      <c r="K5" s="379" t="s">
        <v>972</v>
      </c>
      <c r="L5" s="200">
        <f t="shared" si="1"/>
        <v>4.189041096</v>
      </c>
      <c r="M5" s="380">
        <v>44411.0</v>
      </c>
      <c r="N5" s="379" t="s">
        <v>351</v>
      </c>
      <c r="O5" s="379" t="s">
        <v>153</v>
      </c>
      <c r="P5" s="380">
        <v>45222.0</v>
      </c>
      <c r="Q5" s="379" t="s">
        <v>133</v>
      </c>
      <c r="R5" s="379" t="s">
        <v>179</v>
      </c>
      <c r="S5" s="197" t="s">
        <v>31</v>
      </c>
      <c r="T5" s="478" t="s">
        <v>973</v>
      </c>
      <c r="U5" s="433"/>
      <c r="V5" s="202" t="s">
        <v>974</v>
      </c>
      <c r="W5" s="202" t="s">
        <v>975</v>
      </c>
      <c r="X5" s="202"/>
      <c r="Y5" s="202"/>
      <c r="Z5" s="479"/>
      <c r="AA5" s="479"/>
      <c r="AB5" s="479"/>
      <c r="AC5" s="479"/>
      <c r="AD5" s="480"/>
      <c r="AE5" s="480"/>
      <c r="AF5" s="480"/>
      <c r="AG5" s="480"/>
      <c r="AH5" s="480"/>
      <c r="AI5" s="480"/>
      <c r="AJ5" s="480"/>
      <c r="AK5" s="480"/>
      <c r="AL5" s="480"/>
      <c r="AM5" s="480"/>
      <c r="AN5" s="480"/>
      <c r="AO5" s="480"/>
      <c r="AP5" s="480"/>
      <c r="AQ5" s="480"/>
      <c r="AR5" s="480"/>
      <c r="AS5" s="480"/>
      <c r="AT5" s="480"/>
      <c r="AU5" s="480"/>
      <c r="AV5" s="480"/>
      <c r="AW5" s="480"/>
    </row>
    <row r="6" ht="22.5" customHeight="1">
      <c r="A6" s="379">
        <v>4.0</v>
      </c>
      <c r="B6" s="379">
        <v>3.0</v>
      </c>
      <c r="C6" s="379" t="s">
        <v>189</v>
      </c>
      <c r="D6" s="379"/>
      <c r="E6" s="379"/>
      <c r="F6" s="379"/>
      <c r="G6" s="379">
        <v>1.0</v>
      </c>
      <c r="H6" s="378" t="s">
        <v>976</v>
      </c>
      <c r="I6" s="477" t="s">
        <v>977</v>
      </c>
      <c r="J6" s="379" t="s">
        <v>627</v>
      </c>
      <c r="K6" s="379" t="s">
        <v>978</v>
      </c>
      <c r="L6" s="200">
        <f t="shared" si="1"/>
        <v>4.933812411</v>
      </c>
      <c r="M6" s="380">
        <v>44139.0</v>
      </c>
      <c r="N6" s="379" t="s">
        <v>351</v>
      </c>
      <c r="O6" s="379" t="s">
        <v>151</v>
      </c>
      <c r="P6" s="380">
        <v>45155.0</v>
      </c>
      <c r="Q6" s="379" t="s">
        <v>121</v>
      </c>
      <c r="R6" s="379" t="s">
        <v>179</v>
      </c>
      <c r="S6" s="197" t="s">
        <v>11</v>
      </c>
      <c r="T6" s="478" t="s">
        <v>979</v>
      </c>
      <c r="U6" s="433"/>
      <c r="V6" s="482" t="s">
        <v>980</v>
      </c>
      <c r="W6" s="482" t="s">
        <v>981</v>
      </c>
      <c r="X6" s="483"/>
      <c r="Y6" s="479"/>
      <c r="Z6" s="479"/>
      <c r="AA6" s="479"/>
      <c r="AB6" s="479"/>
      <c r="AC6" s="479"/>
      <c r="AD6" s="480"/>
      <c r="AE6" s="480"/>
      <c r="AF6" s="480"/>
      <c r="AG6" s="480"/>
      <c r="AH6" s="480"/>
      <c r="AI6" s="480"/>
      <c r="AJ6" s="480"/>
      <c r="AK6" s="480"/>
      <c r="AL6" s="480"/>
      <c r="AM6" s="480"/>
      <c r="AN6" s="480"/>
      <c r="AO6" s="480"/>
      <c r="AP6" s="480"/>
      <c r="AQ6" s="480"/>
      <c r="AR6" s="480"/>
      <c r="AS6" s="480"/>
      <c r="AT6" s="480"/>
      <c r="AU6" s="480"/>
      <c r="AV6" s="480"/>
      <c r="AW6" s="480"/>
    </row>
    <row r="7" ht="22.5" customHeight="1">
      <c r="A7" s="379">
        <v>5.0</v>
      </c>
      <c r="B7" s="379">
        <v>3.0</v>
      </c>
      <c r="C7" s="379" t="s">
        <v>189</v>
      </c>
      <c r="D7" s="379"/>
      <c r="E7" s="476"/>
      <c r="F7" s="476"/>
      <c r="G7" s="379">
        <v>1.0</v>
      </c>
      <c r="H7" s="378" t="s">
        <v>982</v>
      </c>
      <c r="I7" s="477" t="s">
        <v>983</v>
      </c>
      <c r="J7" s="379" t="s">
        <v>984</v>
      </c>
      <c r="K7" s="379" t="s">
        <v>985</v>
      </c>
      <c r="L7" s="200">
        <f t="shared" si="1"/>
        <v>4.747945205</v>
      </c>
      <c r="M7" s="380">
        <v>44207.0</v>
      </c>
      <c r="N7" s="379" t="s">
        <v>339</v>
      </c>
      <c r="O7" s="379" t="s">
        <v>154</v>
      </c>
      <c r="P7" s="380">
        <v>45665.0</v>
      </c>
      <c r="Q7" s="379" t="s">
        <v>115</v>
      </c>
      <c r="R7" s="379" t="s">
        <v>179</v>
      </c>
      <c r="S7" s="197" t="s">
        <v>31</v>
      </c>
      <c r="T7" s="478"/>
      <c r="U7" s="481"/>
      <c r="V7" s="202" t="s">
        <v>986</v>
      </c>
      <c r="W7" s="202"/>
      <c r="X7" s="479"/>
      <c r="Y7" s="202"/>
      <c r="Z7" s="479"/>
      <c r="AA7" s="479"/>
      <c r="AB7" s="479"/>
      <c r="AC7" s="479"/>
      <c r="AD7" s="480"/>
      <c r="AE7" s="480"/>
      <c r="AF7" s="480"/>
      <c r="AG7" s="480"/>
      <c r="AH7" s="480"/>
      <c r="AI7" s="480"/>
      <c r="AJ7" s="480"/>
      <c r="AK7" s="480"/>
      <c r="AL7" s="480"/>
      <c r="AM7" s="480"/>
      <c r="AN7" s="480"/>
      <c r="AO7" s="480"/>
      <c r="AP7" s="480"/>
      <c r="AQ7" s="480"/>
      <c r="AR7" s="480"/>
      <c r="AS7" s="480"/>
      <c r="AT7" s="480"/>
      <c r="AU7" s="480"/>
      <c r="AV7" s="480"/>
      <c r="AW7" s="480"/>
    </row>
    <row r="8" ht="22.5" customHeight="1">
      <c r="A8" s="379">
        <v>6.0</v>
      </c>
      <c r="B8" s="379">
        <v>3.0</v>
      </c>
      <c r="C8" s="379" t="s">
        <v>189</v>
      </c>
      <c r="D8" s="379"/>
      <c r="E8" s="476"/>
      <c r="F8" s="476"/>
      <c r="G8" s="379">
        <v>1.0</v>
      </c>
      <c r="H8" s="378" t="s">
        <v>987</v>
      </c>
      <c r="I8" s="477" t="s">
        <v>988</v>
      </c>
      <c r="J8" s="379" t="s">
        <v>520</v>
      </c>
      <c r="K8" s="379" t="s">
        <v>989</v>
      </c>
      <c r="L8" s="200">
        <f t="shared" si="1"/>
        <v>4.331506849</v>
      </c>
      <c r="M8" s="380">
        <v>44359.0</v>
      </c>
      <c r="N8" s="379" t="s">
        <v>339</v>
      </c>
      <c r="O8" s="379" t="s">
        <v>153</v>
      </c>
      <c r="P8" s="380">
        <v>45155.0</v>
      </c>
      <c r="Q8" s="379" t="s">
        <v>133</v>
      </c>
      <c r="R8" s="379" t="s">
        <v>181</v>
      </c>
      <c r="S8" s="197" t="s">
        <v>31</v>
      </c>
      <c r="T8" s="478" t="s">
        <v>990</v>
      </c>
      <c r="U8" s="433"/>
      <c r="V8" s="202" t="s">
        <v>991</v>
      </c>
      <c r="W8" s="202" t="s">
        <v>992</v>
      </c>
      <c r="X8" s="202"/>
      <c r="Y8" s="202"/>
      <c r="Z8" s="479"/>
      <c r="AA8" s="479"/>
      <c r="AB8" s="479"/>
      <c r="AC8" s="479"/>
      <c r="AD8" s="480"/>
      <c r="AE8" s="480"/>
      <c r="AF8" s="480"/>
      <c r="AG8" s="480"/>
      <c r="AH8" s="480"/>
      <c r="AI8" s="480"/>
      <c r="AJ8" s="480"/>
      <c r="AK8" s="480"/>
      <c r="AL8" s="480"/>
      <c r="AM8" s="480"/>
      <c r="AN8" s="480"/>
      <c r="AO8" s="480"/>
      <c r="AP8" s="480"/>
      <c r="AQ8" s="480"/>
      <c r="AR8" s="480"/>
      <c r="AS8" s="480"/>
      <c r="AT8" s="480"/>
      <c r="AU8" s="480"/>
      <c r="AV8" s="480"/>
      <c r="AW8" s="480"/>
    </row>
    <row r="9" ht="22.5" customHeight="1">
      <c r="A9" s="379">
        <v>7.0</v>
      </c>
      <c r="B9" s="379">
        <v>3.0</v>
      </c>
      <c r="C9" s="379" t="s">
        <v>189</v>
      </c>
      <c r="D9" s="379"/>
      <c r="E9" s="476"/>
      <c r="F9" s="476"/>
      <c r="G9" s="379">
        <v>1.0</v>
      </c>
      <c r="H9" s="378" t="s">
        <v>993</v>
      </c>
      <c r="I9" s="477" t="s">
        <v>994</v>
      </c>
      <c r="J9" s="196" t="s">
        <v>995</v>
      </c>
      <c r="K9" s="379" t="s">
        <v>996</v>
      </c>
      <c r="L9" s="200">
        <f t="shared" si="1"/>
        <v>4.575342466</v>
      </c>
      <c r="M9" s="380">
        <v>44270.0</v>
      </c>
      <c r="N9" s="379" t="s">
        <v>351</v>
      </c>
      <c r="O9" s="379" t="s">
        <v>151</v>
      </c>
      <c r="P9" s="380">
        <v>45414.0</v>
      </c>
      <c r="Q9" s="379" t="s">
        <v>66</v>
      </c>
      <c r="R9" s="379" t="s">
        <v>181</v>
      </c>
      <c r="S9" s="197" t="s">
        <v>31</v>
      </c>
      <c r="T9" s="478"/>
      <c r="U9" s="481"/>
      <c r="V9" s="202" t="s">
        <v>997</v>
      </c>
      <c r="W9" s="202" t="s">
        <v>998</v>
      </c>
      <c r="X9" s="202"/>
      <c r="Y9" s="202"/>
      <c r="Z9" s="479"/>
      <c r="AA9" s="479"/>
      <c r="AB9" s="479"/>
      <c r="AC9" s="479"/>
      <c r="AD9" s="480"/>
      <c r="AE9" s="480"/>
      <c r="AF9" s="480"/>
      <c r="AG9" s="480"/>
      <c r="AH9" s="480"/>
      <c r="AI9" s="480"/>
      <c r="AJ9" s="480"/>
      <c r="AK9" s="480"/>
      <c r="AL9" s="480"/>
      <c r="AM9" s="480"/>
      <c r="AN9" s="480"/>
      <c r="AO9" s="480"/>
      <c r="AP9" s="480"/>
      <c r="AQ9" s="480"/>
      <c r="AR9" s="480"/>
      <c r="AS9" s="480"/>
      <c r="AT9" s="480"/>
      <c r="AU9" s="480"/>
      <c r="AV9" s="480"/>
      <c r="AW9" s="480"/>
    </row>
    <row r="10" ht="22.5" customHeight="1">
      <c r="A10" s="379">
        <v>8.0</v>
      </c>
      <c r="B10" s="379">
        <v>3.0</v>
      </c>
      <c r="C10" s="379" t="s">
        <v>189</v>
      </c>
      <c r="D10" s="379"/>
      <c r="E10" s="476"/>
      <c r="F10" s="476"/>
      <c r="G10" s="379">
        <v>1.0</v>
      </c>
      <c r="H10" s="378" t="s">
        <v>999</v>
      </c>
      <c r="I10" s="477" t="s">
        <v>1000</v>
      </c>
      <c r="J10" s="196" t="s">
        <v>1001</v>
      </c>
      <c r="K10" s="379" t="s">
        <v>1002</v>
      </c>
      <c r="L10" s="200">
        <f t="shared" si="1"/>
        <v>4.2</v>
      </c>
      <c r="M10" s="380">
        <v>44407.0</v>
      </c>
      <c r="N10" s="379" t="s">
        <v>351</v>
      </c>
      <c r="O10" s="379" t="s">
        <v>154</v>
      </c>
      <c r="P10" s="380">
        <v>45301.0</v>
      </c>
      <c r="Q10" s="379" t="s">
        <v>25</v>
      </c>
      <c r="R10" s="379" t="s">
        <v>181</v>
      </c>
      <c r="S10" s="197" t="s">
        <v>11</v>
      </c>
      <c r="T10" s="478"/>
      <c r="U10" s="481"/>
      <c r="V10" s="202" t="s">
        <v>1003</v>
      </c>
      <c r="W10" s="202" t="s">
        <v>1004</v>
      </c>
      <c r="X10" s="202"/>
      <c r="Y10" s="202"/>
      <c r="Z10" s="479"/>
      <c r="AA10" s="479"/>
      <c r="AB10" s="479"/>
      <c r="AC10" s="479"/>
      <c r="AD10" s="480"/>
      <c r="AE10" s="480"/>
      <c r="AF10" s="480"/>
      <c r="AG10" s="480"/>
      <c r="AH10" s="480"/>
      <c r="AI10" s="480"/>
      <c r="AJ10" s="480"/>
      <c r="AK10" s="480"/>
      <c r="AL10" s="480"/>
      <c r="AM10" s="480"/>
      <c r="AN10" s="480"/>
      <c r="AO10" s="480"/>
      <c r="AP10" s="480"/>
      <c r="AQ10" s="480"/>
      <c r="AR10" s="480"/>
      <c r="AS10" s="480"/>
      <c r="AT10" s="480"/>
      <c r="AU10" s="480"/>
      <c r="AV10" s="480"/>
      <c r="AW10" s="480"/>
    </row>
    <row r="11" ht="22.5" customHeight="1">
      <c r="A11" s="379">
        <v>9.0</v>
      </c>
      <c r="B11" s="379">
        <v>3.0</v>
      </c>
      <c r="C11" s="379" t="s">
        <v>189</v>
      </c>
      <c r="D11" s="379"/>
      <c r="E11" s="476"/>
      <c r="F11" s="476"/>
      <c r="G11" s="379">
        <v>1.0</v>
      </c>
      <c r="H11" s="378" t="s">
        <v>1005</v>
      </c>
      <c r="I11" s="477" t="s">
        <v>1006</v>
      </c>
      <c r="J11" s="379" t="s">
        <v>1007</v>
      </c>
      <c r="K11" s="379" t="s">
        <v>1008</v>
      </c>
      <c r="L11" s="200">
        <f t="shared" si="1"/>
        <v>5.100479078</v>
      </c>
      <c r="M11" s="380">
        <v>44078.0</v>
      </c>
      <c r="N11" s="379" t="s">
        <v>351</v>
      </c>
      <c r="O11" s="379" t="s">
        <v>151</v>
      </c>
      <c r="P11" s="380">
        <v>45519.0</v>
      </c>
      <c r="Q11" s="379" t="s">
        <v>37</v>
      </c>
      <c r="R11" s="379" t="s">
        <v>181</v>
      </c>
      <c r="S11" s="197" t="s">
        <v>11</v>
      </c>
      <c r="T11" s="478" t="s">
        <v>1009</v>
      </c>
      <c r="U11" s="433"/>
      <c r="V11" s="202" t="s">
        <v>1010</v>
      </c>
      <c r="W11" s="202"/>
      <c r="X11" s="202"/>
      <c r="Y11" s="202"/>
      <c r="Z11" s="479"/>
      <c r="AA11" s="479"/>
      <c r="AB11" s="479"/>
      <c r="AC11" s="479"/>
      <c r="AD11" s="480"/>
      <c r="AE11" s="480"/>
      <c r="AF11" s="480"/>
      <c r="AG11" s="480"/>
      <c r="AH11" s="480"/>
      <c r="AI11" s="480"/>
      <c r="AJ11" s="480"/>
      <c r="AK11" s="480"/>
      <c r="AL11" s="480"/>
      <c r="AM11" s="480"/>
      <c r="AN11" s="480"/>
      <c r="AO11" s="480"/>
      <c r="AP11" s="480"/>
      <c r="AQ11" s="480"/>
      <c r="AR11" s="480"/>
      <c r="AS11" s="480"/>
      <c r="AT11" s="480"/>
      <c r="AU11" s="480"/>
      <c r="AV11" s="480"/>
      <c r="AW11" s="480"/>
    </row>
    <row r="12" ht="22.5" customHeight="1">
      <c r="A12" s="379">
        <v>10.0</v>
      </c>
      <c r="B12" s="379">
        <v>3.0</v>
      </c>
      <c r="C12" s="379" t="s">
        <v>189</v>
      </c>
      <c r="D12" s="379"/>
      <c r="E12" s="379"/>
      <c r="F12" s="379"/>
      <c r="G12" s="379">
        <v>1.0</v>
      </c>
      <c r="H12" s="378" t="s">
        <v>1011</v>
      </c>
      <c r="I12" s="477" t="s">
        <v>1012</v>
      </c>
      <c r="J12" s="379" t="s">
        <v>1013</v>
      </c>
      <c r="K12" s="379" t="s">
        <v>1014</v>
      </c>
      <c r="L12" s="200">
        <f t="shared" si="1"/>
        <v>4.4</v>
      </c>
      <c r="M12" s="380">
        <v>44334.0</v>
      </c>
      <c r="N12" s="379" t="s">
        <v>339</v>
      </c>
      <c r="O12" s="379" t="s">
        <v>152</v>
      </c>
      <c r="P12" s="380">
        <v>45155.0</v>
      </c>
      <c r="Q12" s="379" t="s">
        <v>133</v>
      </c>
      <c r="R12" s="379" t="s">
        <v>183</v>
      </c>
      <c r="S12" s="197" t="s">
        <v>31</v>
      </c>
      <c r="T12" s="478" t="s">
        <v>1015</v>
      </c>
      <c r="U12" s="433"/>
      <c r="V12" s="482" t="s">
        <v>1016</v>
      </c>
      <c r="W12" s="482" t="s">
        <v>1017</v>
      </c>
      <c r="X12" s="483"/>
      <c r="Y12" s="479"/>
      <c r="Z12" s="479"/>
      <c r="AA12" s="479"/>
      <c r="AB12" s="479"/>
      <c r="AC12" s="479"/>
      <c r="AD12" s="480"/>
      <c r="AE12" s="480"/>
      <c r="AF12" s="480"/>
      <c r="AG12" s="480"/>
      <c r="AH12" s="480"/>
      <c r="AI12" s="480"/>
      <c r="AJ12" s="480"/>
      <c r="AK12" s="480"/>
      <c r="AL12" s="480"/>
      <c r="AM12" s="480"/>
      <c r="AN12" s="480"/>
      <c r="AO12" s="480"/>
      <c r="AP12" s="480"/>
      <c r="AQ12" s="480"/>
      <c r="AR12" s="480"/>
      <c r="AS12" s="480"/>
      <c r="AT12" s="480"/>
      <c r="AU12" s="480"/>
      <c r="AV12" s="480"/>
      <c r="AW12" s="480"/>
    </row>
    <row r="13" ht="22.5" customHeight="1">
      <c r="A13" s="379">
        <v>11.0</v>
      </c>
      <c r="B13" s="379">
        <v>3.0</v>
      </c>
      <c r="C13" s="379" t="s">
        <v>189</v>
      </c>
      <c r="D13" s="379"/>
      <c r="E13" s="379"/>
      <c r="F13" s="379"/>
      <c r="G13" s="379">
        <v>1.0</v>
      </c>
      <c r="H13" s="378" t="s">
        <v>1018</v>
      </c>
      <c r="I13" s="477" t="s">
        <v>1019</v>
      </c>
      <c r="J13" s="379" t="s">
        <v>1020</v>
      </c>
      <c r="K13" s="379" t="s">
        <v>1021</v>
      </c>
      <c r="L13" s="200">
        <f t="shared" si="1"/>
        <v>4.821790553</v>
      </c>
      <c r="M13" s="380">
        <v>44180.0</v>
      </c>
      <c r="N13" s="379" t="s">
        <v>339</v>
      </c>
      <c r="O13" s="379" t="s">
        <v>153</v>
      </c>
      <c r="P13" s="380">
        <v>45155.0</v>
      </c>
      <c r="Q13" s="379" t="s">
        <v>133</v>
      </c>
      <c r="R13" s="379" t="s">
        <v>183</v>
      </c>
      <c r="S13" s="197" t="s">
        <v>31</v>
      </c>
      <c r="T13" s="478" t="s">
        <v>1022</v>
      </c>
      <c r="U13" s="433"/>
      <c r="V13" s="202" t="s">
        <v>1023</v>
      </c>
      <c r="W13" s="202" t="s">
        <v>1024</v>
      </c>
      <c r="X13" s="202"/>
      <c r="Y13" s="202"/>
      <c r="Z13" s="479"/>
      <c r="AA13" s="479"/>
      <c r="AB13" s="479"/>
      <c r="AC13" s="479"/>
      <c r="AD13" s="480"/>
      <c r="AE13" s="480"/>
      <c r="AF13" s="480"/>
      <c r="AG13" s="480"/>
      <c r="AH13" s="480"/>
      <c r="AI13" s="480"/>
      <c r="AJ13" s="480"/>
      <c r="AK13" s="480"/>
      <c r="AL13" s="480"/>
      <c r="AM13" s="480"/>
      <c r="AN13" s="480"/>
      <c r="AO13" s="480"/>
      <c r="AP13" s="480"/>
      <c r="AQ13" s="480"/>
      <c r="AR13" s="480"/>
      <c r="AS13" s="480"/>
      <c r="AT13" s="480"/>
      <c r="AU13" s="480"/>
      <c r="AV13" s="480"/>
      <c r="AW13" s="480"/>
    </row>
    <row r="14" ht="22.5" customHeight="1">
      <c r="A14" s="379">
        <v>12.0</v>
      </c>
      <c r="B14" s="379">
        <v>3.0</v>
      </c>
      <c r="C14" s="379" t="s">
        <v>189</v>
      </c>
      <c r="D14" s="379"/>
      <c r="E14" s="476"/>
      <c r="F14" s="379"/>
      <c r="G14" s="379">
        <v>1.0</v>
      </c>
      <c r="H14" s="378" t="s">
        <v>1025</v>
      </c>
      <c r="I14" s="477" t="s">
        <v>1026</v>
      </c>
      <c r="J14" s="379" t="s">
        <v>540</v>
      </c>
      <c r="K14" s="379" t="s">
        <v>1027</v>
      </c>
      <c r="L14" s="200">
        <f t="shared" si="1"/>
        <v>4.498630137</v>
      </c>
      <c r="M14" s="380">
        <v>44298.0</v>
      </c>
      <c r="N14" s="379" t="s">
        <v>351</v>
      </c>
      <c r="O14" s="379" t="s">
        <v>154</v>
      </c>
      <c r="P14" s="380">
        <v>45155.0</v>
      </c>
      <c r="Q14" s="379" t="s">
        <v>25</v>
      </c>
      <c r="R14" s="379" t="s">
        <v>183</v>
      </c>
      <c r="S14" s="197" t="s">
        <v>11</v>
      </c>
      <c r="T14" s="478" t="s">
        <v>1028</v>
      </c>
      <c r="U14" s="433"/>
      <c r="V14" s="482" t="s">
        <v>1029</v>
      </c>
      <c r="W14" s="482" t="s">
        <v>1030</v>
      </c>
      <c r="X14" s="202"/>
      <c r="Y14" s="202"/>
      <c r="Z14" s="479"/>
      <c r="AA14" s="479"/>
      <c r="AB14" s="479"/>
      <c r="AC14" s="479"/>
      <c r="AD14" s="480"/>
      <c r="AE14" s="480"/>
      <c r="AF14" s="480"/>
      <c r="AG14" s="480"/>
      <c r="AH14" s="480"/>
      <c r="AI14" s="480"/>
      <c r="AJ14" s="480"/>
      <c r="AK14" s="480"/>
      <c r="AL14" s="480"/>
      <c r="AM14" s="480"/>
      <c r="AN14" s="480"/>
      <c r="AO14" s="480"/>
      <c r="AP14" s="480"/>
      <c r="AQ14" s="480"/>
      <c r="AR14" s="480"/>
      <c r="AS14" s="480"/>
      <c r="AT14" s="480"/>
      <c r="AU14" s="480"/>
      <c r="AV14" s="480"/>
      <c r="AW14" s="480"/>
    </row>
    <row r="15" ht="22.5" customHeight="1">
      <c r="A15" s="484">
        <v>13.0</v>
      </c>
      <c r="B15" s="484">
        <v>3.0</v>
      </c>
      <c r="C15" s="484" t="s">
        <v>189</v>
      </c>
      <c r="D15" s="484"/>
      <c r="E15" s="484"/>
      <c r="F15" s="484"/>
      <c r="G15" s="484">
        <v>1.0</v>
      </c>
      <c r="H15" s="485" t="s">
        <v>1031</v>
      </c>
      <c r="I15" s="486" t="s">
        <v>1032</v>
      </c>
      <c r="J15" s="484" t="s">
        <v>1033</v>
      </c>
      <c r="K15" s="484" t="s">
        <v>1034</v>
      </c>
      <c r="L15" s="449">
        <f t="shared" si="1"/>
        <v>4.879167602</v>
      </c>
      <c r="M15" s="487">
        <v>44159.0</v>
      </c>
      <c r="N15" s="484" t="s">
        <v>351</v>
      </c>
      <c r="O15" s="484" t="s">
        <v>152</v>
      </c>
      <c r="P15" s="450">
        <v>45155.0</v>
      </c>
      <c r="Q15" s="484" t="s">
        <v>76</v>
      </c>
      <c r="R15" s="484" t="s">
        <v>183</v>
      </c>
      <c r="S15" s="197" t="s">
        <v>11</v>
      </c>
      <c r="T15" s="488" t="s">
        <v>1035</v>
      </c>
      <c r="U15" s="489"/>
      <c r="V15" s="490" t="s">
        <v>1036</v>
      </c>
      <c r="W15" s="490" t="s">
        <v>1037</v>
      </c>
      <c r="X15" s="490"/>
      <c r="Y15" s="490"/>
      <c r="Z15" s="491"/>
      <c r="AA15" s="491"/>
      <c r="AB15" s="491"/>
      <c r="AC15" s="491"/>
      <c r="AD15" s="492"/>
      <c r="AE15" s="492"/>
      <c r="AF15" s="492"/>
      <c r="AG15" s="492"/>
      <c r="AH15" s="492"/>
      <c r="AI15" s="492"/>
      <c r="AJ15" s="492"/>
      <c r="AK15" s="492"/>
      <c r="AL15" s="492"/>
      <c r="AM15" s="492"/>
      <c r="AN15" s="492"/>
      <c r="AO15" s="492"/>
      <c r="AP15" s="492"/>
      <c r="AQ15" s="492"/>
      <c r="AR15" s="492"/>
      <c r="AS15" s="492"/>
      <c r="AT15" s="492"/>
      <c r="AU15" s="492"/>
      <c r="AV15" s="492"/>
      <c r="AW15" s="492"/>
    </row>
    <row r="16" ht="22.5" customHeight="1">
      <c r="A16" s="379">
        <v>14.0</v>
      </c>
      <c r="B16" s="379">
        <v>3.0</v>
      </c>
      <c r="C16" s="379" t="s">
        <v>189</v>
      </c>
      <c r="D16" s="379"/>
      <c r="E16" s="476"/>
      <c r="F16" s="476"/>
      <c r="G16" s="379">
        <v>1.0</v>
      </c>
      <c r="H16" s="378" t="s">
        <v>1038</v>
      </c>
      <c r="I16" s="493" t="s">
        <v>1039</v>
      </c>
      <c r="J16" s="196" t="s">
        <v>966</v>
      </c>
      <c r="K16" s="196" t="s">
        <v>1040</v>
      </c>
      <c r="L16" s="200">
        <f t="shared" si="1"/>
        <v>4.35890411</v>
      </c>
      <c r="M16" s="201">
        <v>44349.0</v>
      </c>
      <c r="N16" s="196" t="s">
        <v>351</v>
      </c>
      <c r="O16" s="196" t="s">
        <v>154</v>
      </c>
      <c r="P16" s="380">
        <v>45519.0</v>
      </c>
      <c r="Q16" s="196" t="s">
        <v>42</v>
      </c>
      <c r="R16" s="196" t="s">
        <v>183</v>
      </c>
      <c r="S16" s="197" t="s">
        <v>11</v>
      </c>
      <c r="T16" s="478" t="s">
        <v>1041</v>
      </c>
      <c r="U16" s="433"/>
      <c r="V16" s="202" t="s">
        <v>1042</v>
      </c>
      <c r="W16" s="202"/>
      <c r="X16" s="202"/>
      <c r="Y16" s="202"/>
      <c r="Z16" s="479"/>
      <c r="AA16" s="479"/>
      <c r="AB16" s="479"/>
      <c r="AC16" s="479"/>
      <c r="AD16" s="480"/>
      <c r="AE16" s="480"/>
      <c r="AF16" s="480"/>
      <c r="AG16" s="480"/>
      <c r="AH16" s="480"/>
      <c r="AI16" s="480"/>
      <c r="AJ16" s="480"/>
      <c r="AK16" s="480"/>
      <c r="AL16" s="480"/>
      <c r="AM16" s="480"/>
      <c r="AN16" s="480"/>
      <c r="AO16" s="480"/>
      <c r="AP16" s="480"/>
      <c r="AQ16" s="480"/>
      <c r="AR16" s="480"/>
      <c r="AS16" s="480"/>
      <c r="AT16" s="480"/>
      <c r="AU16" s="480"/>
      <c r="AV16" s="480"/>
      <c r="AW16" s="480"/>
    </row>
    <row r="17" ht="22.5" customHeight="1">
      <c r="A17" s="379">
        <v>15.0</v>
      </c>
      <c r="B17" s="379">
        <v>3.0</v>
      </c>
      <c r="C17" s="379" t="s">
        <v>189</v>
      </c>
      <c r="D17" s="379"/>
      <c r="E17" s="476"/>
      <c r="F17" s="476"/>
      <c r="G17" s="379">
        <v>1.0</v>
      </c>
      <c r="H17" s="378" t="s">
        <v>1043</v>
      </c>
      <c r="I17" s="477" t="s">
        <v>1044</v>
      </c>
      <c r="J17" s="196" t="s">
        <v>1045</v>
      </c>
      <c r="K17" s="196" t="s">
        <v>1046</v>
      </c>
      <c r="L17" s="200">
        <f t="shared" si="1"/>
        <v>4.531506849</v>
      </c>
      <c r="M17" s="201">
        <v>44286.0</v>
      </c>
      <c r="N17" s="196" t="s">
        <v>339</v>
      </c>
      <c r="O17" s="196" t="s">
        <v>152</v>
      </c>
      <c r="P17" s="201">
        <v>45155.0</v>
      </c>
      <c r="Q17" s="196" t="s">
        <v>9</v>
      </c>
      <c r="R17" s="196" t="s">
        <v>185</v>
      </c>
      <c r="S17" s="197" t="s">
        <v>11</v>
      </c>
      <c r="T17" s="478" t="s">
        <v>1047</v>
      </c>
      <c r="U17" s="433"/>
      <c r="V17" s="202" t="s">
        <v>1048</v>
      </c>
      <c r="W17" s="202" t="s">
        <v>1049</v>
      </c>
      <c r="X17" s="202"/>
      <c r="Y17" s="202"/>
      <c r="Z17" s="479"/>
      <c r="AA17" s="479"/>
      <c r="AB17" s="479"/>
      <c r="AC17" s="479"/>
      <c r="AD17" s="480"/>
      <c r="AE17" s="480"/>
      <c r="AF17" s="480"/>
      <c r="AG17" s="480"/>
      <c r="AH17" s="480"/>
      <c r="AI17" s="480"/>
      <c r="AJ17" s="480"/>
      <c r="AK17" s="480"/>
      <c r="AL17" s="480"/>
      <c r="AM17" s="480"/>
      <c r="AN17" s="480"/>
      <c r="AO17" s="480"/>
      <c r="AP17" s="480"/>
      <c r="AQ17" s="480"/>
      <c r="AR17" s="480"/>
      <c r="AS17" s="480"/>
      <c r="AT17" s="480"/>
      <c r="AU17" s="480"/>
      <c r="AV17" s="480"/>
      <c r="AW17" s="480"/>
    </row>
    <row r="18" ht="22.5" customHeight="1">
      <c r="A18" s="379">
        <v>16.0</v>
      </c>
      <c r="B18" s="379">
        <v>3.0</v>
      </c>
      <c r="C18" s="379" t="s">
        <v>189</v>
      </c>
      <c r="D18" s="379" t="s">
        <v>335</v>
      </c>
      <c r="E18" s="476"/>
      <c r="F18" s="476"/>
      <c r="G18" s="379">
        <v>1.0</v>
      </c>
      <c r="H18" s="378" t="s">
        <v>1050</v>
      </c>
      <c r="I18" s="493" t="s">
        <v>1051</v>
      </c>
      <c r="J18" s="196" t="s">
        <v>1052</v>
      </c>
      <c r="K18" s="196" t="s">
        <v>1053</v>
      </c>
      <c r="L18" s="200">
        <f t="shared" si="1"/>
        <v>4.298630137</v>
      </c>
      <c r="M18" s="201">
        <v>44371.0</v>
      </c>
      <c r="N18" s="196" t="s">
        <v>339</v>
      </c>
      <c r="O18" s="196" t="s">
        <v>153</v>
      </c>
      <c r="P18" s="201">
        <v>45155.0</v>
      </c>
      <c r="Q18" s="196" t="s">
        <v>39</v>
      </c>
      <c r="R18" s="196" t="s">
        <v>185</v>
      </c>
      <c r="S18" s="197" t="s">
        <v>11</v>
      </c>
      <c r="T18" s="478" t="s">
        <v>1054</v>
      </c>
      <c r="U18" s="433"/>
      <c r="V18" s="202" t="s">
        <v>1055</v>
      </c>
      <c r="W18" s="202" t="s">
        <v>1056</v>
      </c>
      <c r="X18" s="202"/>
      <c r="Y18" s="494"/>
      <c r="Z18" s="494"/>
      <c r="AA18" s="495"/>
      <c r="AB18" s="479"/>
      <c r="AC18" s="479"/>
      <c r="AD18" s="207"/>
      <c r="AE18" s="207"/>
      <c r="AF18" s="206"/>
      <c r="AG18" s="206"/>
      <c r="AH18" s="206"/>
      <c r="AI18" s="206"/>
      <c r="AJ18" s="206"/>
      <c r="AK18" s="206"/>
      <c r="AL18" s="206"/>
      <c r="AM18" s="206"/>
      <c r="AN18" s="480"/>
      <c r="AO18" s="480"/>
      <c r="AP18" s="480"/>
      <c r="AQ18" s="480"/>
      <c r="AR18" s="480"/>
      <c r="AS18" s="480"/>
      <c r="AT18" s="480"/>
      <c r="AU18" s="480"/>
      <c r="AV18" s="480"/>
      <c r="AW18" s="480"/>
    </row>
    <row r="19" ht="22.5" customHeight="1">
      <c r="A19" s="379">
        <v>17.0</v>
      </c>
      <c r="B19" s="379">
        <v>3.0</v>
      </c>
      <c r="C19" s="379" t="s">
        <v>189</v>
      </c>
      <c r="D19" s="379"/>
      <c r="E19" s="476"/>
      <c r="F19" s="476"/>
      <c r="G19" s="379">
        <v>1.0</v>
      </c>
      <c r="H19" s="378" t="s">
        <v>1057</v>
      </c>
      <c r="I19" s="493" t="s">
        <v>1058</v>
      </c>
      <c r="J19" s="196" t="s">
        <v>1059</v>
      </c>
      <c r="K19" s="196" t="s">
        <v>1060</v>
      </c>
      <c r="L19" s="200">
        <f t="shared" si="1"/>
        <v>4.860041919</v>
      </c>
      <c r="M19" s="201">
        <v>44166.0</v>
      </c>
      <c r="N19" s="196" t="s">
        <v>339</v>
      </c>
      <c r="O19" s="196" t="s">
        <v>154</v>
      </c>
      <c r="P19" s="201">
        <v>45519.0</v>
      </c>
      <c r="Q19" s="196" t="s">
        <v>133</v>
      </c>
      <c r="R19" s="196" t="s">
        <v>185</v>
      </c>
      <c r="S19" s="197" t="s">
        <v>11</v>
      </c>
      <c r="T19" s="478" t="s">
        <v>1061</v>
      </c>
      <c r="U19" s="433"/>
      <c r="V19" s="202" t="s">
        <v>1062</v>
      </c>
      <c r="W19" s="202"/>
      <c r="X19" s="202"/>
      <c r="Y19" s="494"/>
      <c r="Z19" s="494"/>
      <c r="AA19" s="479"/>
      <c r="AB19" s="479"/>
      <c r="AC19" s="479"/>
      <c r="AD19" s="480"/>
      <c r="AE19" s="480"/>
      <c r="AF19" s="480"/>
      <c r="AG19" s="480"/>
      <c r="AH19" s="480"/>
      <c r="AI19" s="480"/>
      <c r="AJ19" s="480"/>
      <c r="AK19" s="480"/>
      <c r="AL19" s="480"/>
      <c r="AM19" s="480"/>
      <c r="AN19" s="480"/>
      <c r="AO19" s="480"/>
      <c r="AP19" s="480"/>
      <c r="AQ19" s="480"/>
      <c r="AR19" s="480"/>
      <c r="AS19" s="480"/>
      <c r="AT19" s="480"/>
      <c r="AU19" s="480"/>
      <c r="AV19" s="480"/>
      <c r="AW19" s="480"/>
    </row>
    <row r="20" ht="22.5" customHeight="1">
      <c r="A20" s="496">
        <v>18.0</v>
      </c>
      <c r="B20" s="496">
        <v>3.0</v>
      </c>
      <c r="C20" s="496" t="s">
        <v>189</v>
      </c>
      <c r="D20" s="496"/>
      <c r="E20" s="497"/>
      <c r="F20" s="497"/>
      <c r="G20" s="496">
        <v>1.0</v>
      </c>
      <c r="H20" s="227" t="s">
        <v>1063</v>
      </c>
      <c r="I20" s="498" t="s">
        <v>1064</v>
      </c>
      <c r="J20" s="225" t="s">
        <v>362</v>
      </c>
      <c r="K20" s="225" t="s">
        <v>1065</v>
      </c>
      <c r="L20" s="229">
        <f t="shared" si="1"/>
        <v>4.191780822</v>
      </c>
      <c r="M20" s="230">
        <v>44410.0</v>
      </c>
      <c r="N20" s="225" t="s">
        <v>351</v>
      </c>
      <c r="O20" s="225" t="s">
        <v>153</v>
      </c>
      <c r="P20" s="230">
        <v>45519.0</v>
      </c>
      <c r="Q20" s="225" t="s">
        <v>133</v>
      </c>
      <c r="R20" s="225" t="s">
        <v>185</v>
      </c>
      <c r="S20" s="226" t="s">
        <v>31</v>
      </c>
      <c r="T20" s="270"/>
      <c r="U20" s="499"/>
      <c r="V20" s="231" t="s">
        <v>1066</v>
      </c>
      <c r="W20" s="231"/>
      <c r="X20" s="500"/>
      <c r="Y20" s="501"/>
      <c r="Z20" s="501"/>
      <c r="AA20" s="500"/>
      <c r="AB20" s="500"/>
      <c r="AC20" s="500"/>
      <c r="AD20" s="502"/>
      <c r="AE20" s="502"/>
      <c r="AF20" s="502"/>
      <c r="AG20" s="502"/>
      <c r="AH20" s="502"/>
      <c r="AI20" s="502"/>
      <c r="AJ20" s="502"/>
      <c r="AK20" s="502"/>
      <c r="AL20" s="502"/>
      <c r="AM20" s="502"/>
      <c r="AN20" s="502"/>
      <c r="AO20" s="502"/>
      <c r="AP20" s="502"/>
      <c r="AQ20" s="502"/>
      <c r="AR20" s="502"/>
      <c r="AS20" s="502"/>
      <c r="AT20" s="502"/>
      <c r="AU20" s="502"/>
      <c r="AV20" s="502"/>
      <c r="AW20" s="502"/>
    </row>
    <row r="21" ht="22.5" customHeight="1">
      <c r="A21" s="225">
        <v>19.0</v>
      </c>
      <c r="B21" s="225">
        <v>3.0</v>
      </c>
      <c r="C21" s="496" t="s">
        <v>189</v>
      </c>
      <c r="D21" s="225"/>
      <c r="E21" s="225"/>
      <c r="F21" s="225"/>
      <c r="G21" s="225">
        <v>1.0</v>
      </c>
      <c r="H21" s="227" t="s">
        <v>1067</v>
      </c>
      <c r="I21" s="498" t="s">
        <v>1068</v>
      </c>
      <c r="J21" s="225" t="s">
        <v>423</v>
      </c>
      <c r="K21" s="225" t="s">
        <v>1069</v>
      </c>
      <c r="L21" s="229">
        <f t="shared" si="1"/>
        <v>4.99118946</v>
      </c>
      <c r="M21" s="230">
        <v>44118.0</v>
      </c>
      <c r="N21" s="225" t="s">
        <v>339</v>
      </c>
      <c r="O21" s="225" t="s">
        <v>151</v>
      </c>
      <c r="P21" s="230">
        <v>45883.0</v>
      </c>
      <c r="Q21" s="225" t="s">
        <v>115</v>
      </c>
      <c r="R21" s="225" t="s">
        <v>346</v>
      </c>
      <c r="S21" s="226" t="s">
        <v>31</v>
      </c>
      <c r="T21" s="270" t="s">
        <v>1070</v>
      </c>
      <c r="U21" s="499"/>
      <c r="V21" s="267"/>
      <c r="W21" s="267"/>
      <c r="X21" s="233"/>
      <c r="Y21" s="503"/>
      <c r="Z21" s="504"/>
      <c r="AA21" s="505"/>
      <c r="AB21" s="506"/>
      <c r="AC21" s="506"/>
      <c r="AD21" s="237"/>
      <c r="AE21" s="237"/>
      <c r="AF21" s="236"/>
      <c r="AG21" s="236"/>
      <c r="AH21" s="236"/>
      <c r="AI21" s="236"/>
      <c r="AJ21" s="236"/>
      <c r="AK21" s="236"/>
      <c r="AL21" s="236"/>
      <c r="AM21" s="236"/>
      <c r="AN21" s="236"/>
      <c r="AO21" s="236"/>
      <c r="AP21" s="236"/>
      <c r="AQ21" s="236"/>
      <c r="AR21" s="236"/>
      <c r="AS21" s="236"/>
      <c r="AT21" s="236"/>
      <c r="AU21" s="236"/>
      <c r="AV21" s="236"/>
      <c r="AW21" s="236"/>
    </row>
    <row r="22" ht="22.5" customHeight="1">
      <c r="A22" s="225">
        <v>20.0</v>
      </c>
      <c r="B22" s="225">
        <v>3.0</v>
      </c>
      <c r="C22" s="496" t="s">
        <v>189</v>
      </c>
      <c r="D22" s="225" t="s">
        <v>335</v>
      </c>
      <c r="E22" s="225"/>
      <c r="F22" s="225"/>
      <c r="G22" s="225">
        <v>1.0</v>
      </c>
      <c r="H22" s="227" t="s">
        <v>1071</v>
      </c>
      <c r="I22" s="498" t="s">
        <v>1072</v>
      </c>
      <c r="J22" s="225" t="s">
        <v>1073</v>
      </c>
      <c r="K22" s="225" t="s">
        <v>1074</v>
      </c>
      <c r="L22" s="229">
        <f t="shared" si="1"/>
        <v>5.045834269</v>
      </c>
      <c r="M22" s="230">
        <v>44098.0</v>
      </c>
      <c r="N22" s="225" t="s">
        <v>339</v>
      </c>
      <c r="O22" s="225" t="s">
        <v>152</v>
      </c>
      <c r="P22" s="230">
        <v>45883.0</v>
      </c>
      <c r="Q22" s="225" t="s">
        <v>33</v>
      </c>
      <c r="R22" s="225" t="s">
        <v>346</v>
      </c>
      <c r="S22" s="226" t="s">
        <v>11</v>
      </c>
      <c r="T22" s="270" t="s">
        <v>1075</v>
      </c>
      <c r="U22" s="499"/>
      <c r="V22" s="267"/>
      <c r="W22" s="267"/>
      <c r="X22" s="233"/>
      <c r="Y22" s="503"/>
      <c r="Z22" s="504"/>
      <c r="AA22" s="505"/>
      <c r="AB22" s="506"/>
      <c r="AC22" s="506"/>
      <c r="AD22" s="237"/>
      <c r="AE22" s="237"/>
      <c r="AF22" s="236"/>
      <c r="AG22" s="236"/>
      <c r="AH22" s="236"/>
      <c r="AI22" s="236"/>
      <c r="AJ22" s="236"/>
      <c r="AK22" s="236"/>
      <c r="AL22" s="236"/>
      <c r="AM22" s="236"/>
      <c r="AN22" s="236"/>
      <c r="AO22" s="236"/>
      <c r="AP22" s="236"/>
      <c r="AQ22" s="236"/>
      <c r="AR22" s="236"/>
      <c r="AS22" s="236"/>
      <c r="AT22" s="236"/>
      <c r="AU22" s="236"/>
      <c r="AV22" s="236"/>
      <c r="AW22" s="236"/>
    </row>
    <row r="23" ht="22.5" customHeight="1">
      <c r="A23" s="507">
        <v>21.0</v>
      </c>
      <c r="B23" s="507">
        <v>3.0</v>
      </c>
      <c r="C23" s="507" t="s">
        <v>189</v>
      </c>
      <c r="D23" s="507"/>
      <c r="E23" s="507"/>
      <c r="F23" s="507"/>
      <c r="G23" s="507">
        <v>1.0</v>
      </c>
      <c r="H23" s="508" t="s">
        <v>1076</v>
      </c>
      <c r="I23" s="509" t="s">
        <v>1077</v>
      </c>
      <c r="J23" s="241" t="s">
        <v>1078</v>
      </c>
      <c r="K23" s="241" t="s">
        <v>1079</v>
      </c>
      <c r="L23" s="200">
        <f t="shared" si="1"/>
        <v>4.895561045</v>
      </c>
      <c r="M23" s="247">
        <v>44153.0</v>
      </c>
      <c r="N23" s="241" t="s">
        <v>351</v>
      </c>
      <c r="O23" s="241" t="s">
        <v>151</v>
      </c>
      <c r="P23" s="247">
        <v>45950.0</v>
      </c>
      <c r="Q23" s="241" t="s">
        <v>9</v>
      </c>
      <c r="R23" s="241" t="s">
        <v>346</v>
      </c>
      <c r="S23" s="248" t="s">
        <v>11</v>
      </c>
      <c r="T23" s="510" t="s">
        <v>1080</v>
      </c>
      <c r="U23" s="511"/>
      <c r="V23" s="512"/>
      <c r="W23" s="512"/>
      <c r="X23" s="512"/>
      <c r="Y23" s="513"/>
      <c r="Z23" s="513"/>
      <c r="AA23" s="512"/>
      <c r="AB23" s="512"/>
      <c r="AC23" s="512"/>
      <c r="AD23" s="514"/>
      <c r="AE23" s="514"/>
      <c r="AF23" s="514"/>
      <c r="AG23" s="514"/>
      <c r="AH23" s="514"/>
      <c r="AI23" s="514"/>
      <c r="AJ23" s="514"/>
      <c r="AK23" s="514"/>
      <c r="AL23" s="514"/>
      <c r="AM23" s="514"/>
      <c r="AN23" s="514"/>
      <c r="AO23" s="514"/>
      <c r="AP23" s="514"/>
      <c r="AQ23" s="514"/>
      <c r="AR23" s="514"/>
      <c r="AS23" s="514"/>
      <c r="AT23" s="514"/>
      <c r="AU23" s="515"/>
      <c r="AV23" s="515"/>
      <c r="AW23" s="515"/>
    </row>
    <row r="24" ht="22.5" customHeight="1">
      <c r="A24" s="379">
        <v>22.0</v>
      </c>
      <c r="B24" s="379"/>
      <c r="C24" s="379"/>
      <c r="D24" s="379"/>
      <c r="E24" s="379"/>
      <c r="F24" s="379"/>
      <c r="G24" s="379"/>
      <c r="H24" s="378"/>
      <c r="I24" s="493"/>
      <c r="J24" s="196"/>
      <c r="K24" s="196"/>
      <c r="L24" s="516"/>
      <c r="M24" s="201"/>
      <c r="N24" s="196"/>
      <c r="O24" s="196"/>
      <c r="P24" s="380"/>
      <c r="Q24" s="196"/>
      <c r="R24" s="196"/>
      <c r="S24" s="517"/>
      <c r="T24" s="478"/>
      <c r="U24" s="433"/>
      <c r="V24" s="479"/>
      <c r="W24" s="479"/>
      <c r="X24" s="479"/>
      <c r="Y24" s="518"/>
      <c r="Z24" s="518"/>
      <c r="AA24" s="479"/>
      <c r="AB24" s="479"/>
      <c r="AC24" s="479"/>
      <c r="AD24" s="519"/>
      <c r="AE24" s="519"/>
      <c r="AF24" s="519"/>
      <c r="AG24" s="519"/>
      <c r="AH24" s="519"/>
      <c r="AI24" s="519"/>
      <c r="AJ24" s="519"/>
      <c r="AK24" s="519"/>
      <c r="AL24" s="519"/>
      <c r="AM24" s="519"/>
      <c r="AN24" s="519"/>
      <c r="AO24" s="519"/>
      <c r="AP24" s="519"/>
      <c r="AQ24" s="519"/>
      <c r="AR24" s="519"/>
      <c r="AS24" s="519"/>
      <c r="AT24" s="519"/>
      <c r="AU24" s="519"/>
      <c r="AV24" s="519"/>
      <c r="AW24" s="519"/>
    </row>
    <row r="25" ht="22.5" customHeight="1">
      <c r="A25" s="379">
        <v>23.0</v>
      </c>
      <c r="B25" s="379"/>
      <c r="C25" s="379"/>
      <c r="D25" s="379"/>
      <c r="E25" s="379"/>
      <c r="F25" s="379"/>
      <c r="G25" s="379"/>
      <c r="H25" s="378"/>
      <c r="I25" s="493"/>
      <c r="J25" s="196"/>
      <c r="K25" s="196"/>
      <c r="L25" s="516"/>
      <c r="M25" s="201"/>
      <c r="N25" s="196"/>
      <c r="O25" s="196"/>
      <c r="P25" s="380"/>
      <c r="Q25" s="196"/>
      <c r="R25" s="196"/>
      <c r="S25" s="517"/>
      <c r="T25" s="478"/>
      <c r="U25" s="433"/>
      <c r="V25" s="479"/>
      <c r="W25" s="479"/>
      <c r="X25" s="479"/>
      <c r="Y25" s="518"/>
      <c r="Z25" s="518"/>
      <c r="AA25" s="479"/>
      <c r="AB25" s="479"/>
      <c r="AC25" s="479"/>
      <c r="AD25" s="480"/>
      <c r="AE25" s="480"/>
      <c r="AF25" s="480"/>
      <c r="AG25" s="480"/>
      <c r="AH25" s="480"/>
      <c r="AI25" s="480"/>
      <c r="AJ25" s="480"/>
      <c r="AK25" s="480"/>
      <c r="AL25" s="480"/>
      <c r="AM25" s="480"/>
      <c r="AN25" s="480"/>
      <c r="AO25" s="480"/>
      <c r="AP25" s="480"/>
      <c r="AQ25" s="480"/>
      <c r="AR25" s="480"/>
      <c r="AS25" s="480"/>
      <c r="AT25" s="480"/>
      <c r="AU25" s="480"/>
      <c r="AV25" s="480"/>
      <c r="AW25" s="480"/>
    </row>
    <row r="26" ht="22.5" customHeight="1">
      <c r="A26" s="379">
        <v>24.0</v>
      </c>
      <c r="B26" s="379"/>
      <c r="C26" s="379"/>
      <c r="D26" s="379"/>
      <c r="E26" s="379"/>
      <c r="F26" s="379"/>
      <c r="G26" s="379"/>
      <c r="H26" s="378"/>
      <c r="I26" s="493"/>
      <c r="J26" s="196"/>
      <c r="K26" s="196"/>
      <c r="L26" s="516"/>
      <c r="M26" s="201"/>
      <c r="N26" s="196"/>
      <c r="O26" s="196"/>
      <c r="P26" s="380"/>
      <c r="Q26" s="196"/>
      <c r="R26" s="196"/>
      <c r="S26" s="517"/>
      <c r="T26" s="478"/>
      <c r="U26" s="433"/>
      <c r="V26" s="479"/>
      <c r="W26" s="479"/>
      <c r="X26" s="479"/>
      <c r="Y26" s="518"/>
      <c r="Z26" s="518"/>
      <c r="AA26" s="479"/>
      <c r="AB26" s="479"/>
      <c r="AC26" s="479"/>
      <c r="AD26" s="480"/>
      <c r="AE26" s="480"/>
      <c r="AF26" s="480"/>
      <c r="AG26" s="480"/>
      <c r="AH26" s="480"/>
      <c r="AI26" s="480"/>
      <c r="AJ26" s="480"/>
      <c r="AK26" s="480"/>
      <c r="AL26" s="480"/>
      <c r="AM26" s="480"/>
      <c r="AN26" s="480"/>
      <c r="AO26" s="480"/>
      <c r="AP26" s="480"/>
      <c r="AQ26" s="480"/>
      <c r="AR26" s="480"/>
      <c r="AS26" s="480"/>
      <c r="AT26" s="480"/>
      <c r="AU26" s="480"/>
      <c r="AV26" s="480"/>
      <c r="AW26" s="480"/>
    </row>
    <row r="27" ht="22.5" customHeight="1">
      <c r="A27" s="188" t="s">
        <v>1081</v>
      </c>
      <c r="B27" s="30"/>
      <c r="C27" s="30"/>
      <c r="D27" s="30"/>
      <c r="E27" s="30"/>
      <c r="F27" s="30"/>
      <c r="G27" s="30"/>
      <c r="H27" s="30"/>
      <c r="I27" s="30"/>
      <c r="J27" s="30"/>
      <c r="K27" s="31"/>
      <c r="L27" s="189"/>
      <c r="M27" s="190"/>
      <c r="N27" s="191"/>
      <c r="O27" s="191"/>
      <c r="P27" s="190"/>
      <c r="Q27" s="191"/>
      <c r="R27" s="470"/>
      <c r="S27" s="370"/>
      <c r="T27" s="471"/>
      <c r="U27" s="472"/>
      <c r="V27" s="520"/>
      <c r="W27" s="521"/>
      <c r="X27" s="30"/>
      <c r="Y27" s="30"/>
      <c r="Z27" s="30"/>
      <c r="AA27" s="30"/>
      <c r="AB27" s="30"/>
      <c r="AC27" s="31"/>
      <c r="AD27" s="474"/>
      <c r="AE27" s="474"/>
      <c r="AF27" s="474"/>
      <c r="AG27" s="474"/>
      <c r="AH27" s="474"/>
      <c r="AI27" s="474"/>
      <c r="AJ27" s="474"/>
      <c r="AK27" s="474"/>
      <c r="AL27" s="474"/>
      <c r="AM27" s="474"/>
      <c r="AN27" s="474"/>
      <c r="AO27" s="474"/>
      <c r="AP27" s="474"/>
      <c r="AQ27" s="475"/>
      <c r="AR27" s="475"/>
      <c r="AS27" s="475"/>
      <c r="AT27" s="475"/>
      <c r="AU27" s="475"/>
      <c r="AV27" s="475"/>
      <c r="AW27" s="475"/>
    </row>
    <row r="28" ht="22.5" customHeight="1">
      <c r="A28" s="379">
        <v>1.0</v>
      </c>
      <c r="B28" s="379">
        <v>4.0</v>
      </c>
      <c r="C28" s="379" t="s">
        <v>191</v>
      </c>
      <c r="D28" s="379"/>
      <c r="E28" s="476"/>
      <c r="F28" s="476"/>
      <c r="G28" s="379">
        <v>1.0</v>
      </c>
      <c r="H28" s="378" t="s">
        <v>1082</v>
      </c>
      <c r="I28" s="477" t="s">
        <v>1083</v>
      </c>
      <c r="J28" s="379" t="s">
        <v>1084</v>
      </c>
      <c r="K28" s="379" t="s">
        <v>1085</v>
      </c>
      <c r="L28" s="200">
        <f t="shared" ref="L28:L46" si="2">yearfrac(M28,today(),1)</f>
        <v>4.808129351</v>
      </c>
      <c r="M28" s="380">
        <v>44185.0</v>
      </c>
      <c r="N28" s="379" t="s">
        <v>351</v>
      </c>
      <c r="O28" s="379" t="s">
        <v>153</v>
      </c>
      <c r="P28" s="380">
        <v>45208.0</v>
      </c>
      <c r="Q28" s="379" t="s">
        <v>91</v>
      </c>
      <c r="R28" s="379" t="s">
        <v>175</v>
      </c>
      <c r="S28" s="197" t="s">
        <v>11</v>
      </c>
      <c r="T28" s="478" t="s">
        <v>1086</v>
      </c>
      <c r="U28" s="433"/>
      <c r="V28" s="202" t="s">
        <v>1087</v>
      </c>
      <c r="W28" s="202" t="s">
        <v>1088</v>
      </c>
      <c r="X28" s="202"/>
      <c r="Y28" s="202"/>
      <c r="Z28" s="479"/>
      <c r="AA28" s="479"/>
      <c r="AB28" s="479"/>
      <c r="AC28" s="479"/>
      <c r="AD28" s="480"/>
      <c r="AE28" s="480"/>
      <c r="AF28" s="480"/>
      <c r="AG28" s="480"/>
      <c r="AH28" s="480"/>
      <c r="AI28" s="480"/>
      <c r="AJ28" s="480"/>
      <c r="AK28" s="480"/>
      <c r="AL28" s="480"/>
      <c r="AM28" s="480"/>
      <c r="AN28" s="480"/>
      <c r="AO28" s="480"/>
      <c r="AP28" s="480"/>
      <c r="AQ28" s="480"/>
      <c r="AR28" s="480"/>
      <c r="AS28" s="480"/>
      <c r="AT28" s="480"/>
      <c r="AU28" s="480"/>
      <c r="AV28" s="480"/>
      <c r="AW28" s="480"/>
    </row>
    <row r="29" ht="22.5" customHeight="1">
      <c r="A29" s="379">
        <v>2.0</v>
      </c>
      <c r="B29" s="379">
        <v>4.0</v>
      </c>
      <c r="C29" s="379" t="s">
        <v>191</v>
      </c>
      <c r="D29" s="379"/>
      <c r="E29" s="379"/>
      <c r="F29" s="379"/>
      <c r="G29" s="379">
        <v>1.0</v>
      </c>
      <c r="H29" s="378" t="s">
        <v>1089</v>
      </c>
      <c r="I29" s="477" t="s">
        <v>1090</v>
      </c>
      <c r="J29" s="379" t="s">
        <v>431</v>
      </c>
      <c r="K29" s="379" t="s">
        <v>1091</v>
      </c>
      <c r="L29" s="200">
        <f t="shared" si="2"/>
        <v>4.846380717</v>
      </c>
      <c r="M29" s="380">
        <v>44171.0</v>
      </c>
      <c r="N29" s="379" t="s">
        <v>339</v>
      </c>
      <c r="O29" s="379" t="s">
        <v>153</v>
      </c>
      <c r="P29" s="380">
        <v>45519.0</v>
      </c>
      <c r="Q29" s="379" t="s">
        <v>133</v>
      </c>
      <c r="R29" s="379" t="s">
        <v>175</v>
      </c>
      <c r="S29" s="197" t="s">
        <v>31</v>
      </c>
      <c r="T29" s="478" t="s">
        <v>1092</v>
      </c>
      <c r="U29" s="433"/>
      <c r="V29" s="202" t="s">
        <v>1093</v>
      </c>
      <c r="W29" s="202"/>
      <c r="X29" s="202"/>
      <c r="Y29" s="202"/>
      <c r="Z29" s="479"/>
      <c r="AA29" s="479"/>
      <c r="AB29" s="479"/>
      <c r="AC29" s="479"/>
      <c r="AD29" s="480"/>
      <c r="AE29" s="480"/>
      <c r="AF29" s="480"/>
      <c r="AG29" s="480"/>
      <c r="AH29" s="480"/>
      <c r="AI29" s="480"/>
      <c r="AJ29" s="480"/>
      <c r="AK29" s="480"/>
      <c r="AL29" s="480"/>
      <c r="AM29" s="480"/>
      <c r="AN29" s="480"/>
      <c r="AO29" s="480"/>
      <c r="AP29" s="480"/>
      <c r="AQ29" s="480"/>
      <c r="AR29" s="480"/>
      <c r="AS29" s="480"/>
      <c r="AT29" s="480"/>
      <c r="AU29" s="480"/>
      <c r="AV29" s="480"/>
      <c r="AW29" s="480"/>
    </row>
    <row r="30" ht="22.5" customHeight="1">
      <c r="A30" s="379">
        <v>3.0</v>
      </c>
      <c r="B30" s="379">
        <v>4.0</v>
      </c>
      <c r="C30" s="379" t="s">
        <v>191</v>
      </c>
      <c r="D30" s="379"/>
      <c r="E30" s="379"/>
      <c r="F30" s="379"/>
      <c r="G30" s="379">
        <v>1.0</v>
      </c>
      <c r="H30" s="378" t="s">
        <v>1094</v>
      </c>
      <c r="I30" s="477" t="s">
        <v>1095</v>
      </c>
      <c r="J30" s="379" t="s">
        <v>1096</v>
      </c>
      <c r="K30" s="379" t="s">
        <v>1097</v>
      </c>
      <c r="L30" s="200">
        <f t="shared" si="2"/>
        <v>4.24109589</v>
      </c>
      <c r="M30" s="380">
        <v>44392.0</v>
      </c>
      <c r="N30" s="379" t="s">
        <v>339</v>
      </c>
      <c r="O30" s="379" t="s">
        <v>154</v>
      </c>
      <c r="P30" s="380">
        <v>45665.0</v>
      </c>
      <c r="Q30" s="379" t="s">
        <v>115</v>
      </c>
      <c r="R30" s="379" t="s">
        <v>175</v>
      </c>
      <c r="S30" s="197" t="s">
        <v>31</v>
      </c>
      <c r="T30" s="478" t="s">
        <v>1098</v>
      </c>
      <c r="U30" s="433"/>
      <c r="V30" s="482" t="s">
        <v>1099</v>
      </c>
      <c r="W30" s="482"/>
      <c r="X30" s="483"/>
      <c r="Y30" s="202"/>
      <c r="Z30" s="479"/>
      <c r="AA30" s="479"/>
      <c r="AB30" s="479"/>
      <c r="AC30" s="479"/>
      <c r="AD30" s="480"/>
      <c r="AE30" s="480"/>
      <c r="AF30" s="480"/>
      <c r="AG30" s="480"/>
      <c r="AH30" s="480"/>
      <c r="AI30" s="480"/>
      <c r="AJ30" s="480"/>
      <c r="AK30" s="480"/>
      <c r="AL30" s="480"/>
      <c r="AM30" s="480"/>
      <c r="AN30" s="480"/>
      <c r="AO30" s="480"/>
      <c r="AP30" s="480"/>
      <c r="AQ30" s="480"/>
      <c r="AR30" s="480"/>
      <c r="AS30" s="480"/>
      <c r="AT30" s="480"/>
      <c r="AU30" s="480"/>
      <c r="AV30" s="480"/>
      <c r="AW30" s="480"/>
    </row>
    <row r="31" ht="22.5" customHeight="1">
      <c r="A31" s="379">
        <v>4.0</v>
      </c>
      <c r="B31" s="379">
        <v>4.0</v>
      </c>
      <c r="C31" s="379" t="s">
        <v>191</v>
      </c>
      <c r="D31" s="379" t="s">
        <v>335</v>
      </c>
      <c r="E31" s="379"/>
      <c r="F31" s="379"/>
      <c r="G31" s="379">
        <v>1.0</v>
      </c>
      <c r="H31" s="378" t="s">
        <v>1100</v>
      </c>
      <c r="I31" s="477" t="s">
        <v>1101</v>
      </c>
      <c r="J31" s="379" t="s">
        <v>1102</v>
      </c>
      <c r="K31" s="379" t="s">
        <v>1103</v>
      </c>
      <c r="L31" s="200">
        <f t="shared" si="2"/>
        <v>4.649315068</v>
      </c>
      <c r="M31" s="380">
        <v>44243.0</v>
      </c>
      <c r="N31" s="379" t="s">
        <v>351</v>
      </c>
      <c r="O31" s="379" t="s">
        <v>152</v>
      </c>
      <c r="P31" s="380">
        <v>45700.0</v>
      </c>
      <c r="Q31" s="379" t="s">
        <v>37</v>
      </c>
      <c r="R31" s="379" t="s">
        <v>175</v>
      </c>
      <c r="S31" s="197" t="s">
        <v>11</v>
      </c>
      <c r="T31" s="478" t="s">
        <v>1104</v>
      </c>
      <c r="U31" s="433" t="s">
        <v>1104</v>
      </c>
      <c r="V31" s="482" t="s">
        <v>1105</v>
      </c>
      <c r="W31" s="482"/>
      <c r="X31" s="483"/>
      <c r="Y31" s="202"/>
      <c r="Z31" s="479"/>
      <c r="AA31" s="479"/>
      <c r="AB31" s="479"/>
      <c r="AC31" s="479"/>
      <c r="AD31" s="480"/>
      <c r="AE31" s="480"/>
      <c r="AF31" s="480"/>
      <c r="AG31" s="480"/>
      <c r="AH31" s="480"/>
      <c r="AI31" s="480"/>
      <c r="AJ31" s="480"/>
      <c r="AK31" s="480"/>
      <c r="AL31" s="480"/>
      <c r="AM31" s="480"/>
      <c r="AN31" s="480"/>
      <c r="AO31" s="480"/>
      <c r="AP31" s="480"/>
      <c r="AQ31" s="480"/>
      <c r="AR31" s="480"/>
      <c r="AS31" s="480"/>
      <c r="AT31" s="480"/>
      <c r="AU31" s="480"/>
      <c r="AV31" s="480"/>
      <c r="AW31" s="480"/>
    </row>
    <row r="32" ht="22.5" customHeight="1">
      <c r="A32" s="379">
        <v>5.0</v>
      </c>
      <c r="B32" s="379">
        <v>4.0</v>
      </c>
      <c r="C32" s="379" t="s">
        <v>191</v>
      </c>
      <c r="D32" s="379"/>
      <c r="E32" s="379"/>
      <c r="F32" s="379" t="s">
        <v>335</v>
      </c>
      <c r="G32" s="379">
        <v>1.0</v>
      </c>
      <c r="H32" s="378" t="s">
        <v>1106</v>
      </c>
      <c r="I32" s="477" t="s">
        <v>1107</v>
      </c>
      <c r="J32" s="379" t="s">
        <v>1108</v>
      </c>
      <c r="K32" s="379" t="s">
        <v>1109</v>
      </c>
      <c r="L32" s="200">
        <f t="shared" si="2"/>
        <v>4.194520548</v>
      </c>
      <c r="M32" s="380">
        <v>44409.0</v>
      </c>
      <c r="N32" s="379" t="s">
        <v>351</v>
      </c>
      <c r="O32" s="379" t="s">
        <v>154</v>
      </c>
      <c r="P32" s="380">
        <v>45155.0</v>
      </c>
      <c r="Q32" s="379" t="s">
        <v>37</v>
      </c>
      <c r="R32" s="379" t="s">
        <v>177</v>
      </c>
      <c r="S32" s="197" t="s">
        <v>11</v>
      </c>
      <c r="T32" s="478" t="s">
        <v>1110</v>
      </c>
      <c r="U32" s="433"/>
      <c r="V32" s="202" t="s">
        <v>1111</v>
      </c>
      <c r="W32" s="202" t="s">
        <v>1112</v>
      </c>
      <c r="X32" s="202"/>
      <c r="Y32" s="202"/>
      <c r="Z32" s="479"/>
      <c r="AA32" s="479"/>
      <c r="AB32" s="479"/>
      <c r="AC32" s="479"/>
      <c r="AD32" s="480"/>
      <c r="AE32" s="480"/>
      <c r="AF32" s="480"/>
      <c r="AG32" s="480"/>
      <c r="AH32" s="480"/>
      <c r="AI32" s="480"/>
      <c r="AJ32" s="480"/>
      <c r="AK32" s="480"/>
      <c r="AL32" s="480"/>
      <c r="AM32" s="480"/>
      <c r="AN32" s="480"/>
      <c r="AO32" s="480"/>
      <c r="AP32" s="480"/>
      <c r="AQ32" s="480"/>
      <c r="AR32" s="480"/>
      <c r="AS32" s="480"/>
      <c r="AT32" s="480"/>
      <c r="AU32" s="480"/>
      <c r="AV32" s="480"/>
      <c r="AW32" s="480"/>
    </row>
    <row r="33" ht="22.5" customHeight="1">
      <c r="A33" s="379">
        <v>6.0</v>
      </c>
      <c r="B33" s="379">
        <v>4.0</v>
      </c>
      <c r="C33" s="379" t="s">
        <v>191</v>
      </c>
      <c r="D33" s="379"/>
      <c r="E33" s="476"/>
      <c r="F33" s="476"/>
      <c r="G33" s="379">
        <v>1.0</v>
      </c>
      <c r="H33" s="378" t="s">
        <v>1113</v>
      </c>
      <c r="I33" s="477" t="s">
        <v>1114</v>
      </c>
      <c r="J33" s="379" t="s">
        <v>1115</v>
      </c>
      <c r="K33" s="379" t="s">
        <v>1116</v>
      </c>
      <c r="L33" s="200">
        <f t="shared" si="2"/>
        <v>4.933812411</v>
      </c>
      <c r="M33" s="380">
        <v>44139.0</v>
      </c>
      <c r="N33" s="379" t="s">
        <v>351</v>
      </c>
      <c r="O33" s="379" t="s">
        <v>154</v>
      </c>
      <c r="P33" s="380">
        <v>45519.0</v>
      </c>
      <c r="Q33" s="379" t="s">
        <v>109</v>
      </c>
      <c r="R33" s="379" t="s">
        <v>177</v>
      </c>
      <c r="S33" s="197" t="s">
        <v>11</v>
      </c>
      <c r="T33" s="478" t="s">
        <v>1117</v>
      </c>
      <c r="U33" s="433"/>
      <c r="V33" s="202" t="s">
        <v>1118</v>
      </c>
      <c r="W33" s="202"/>
      <c r="X33" s="202"/>
      <c r="Y33" s="202"/>
      <c r="Z33" s="479"/>
      <c r="AA33" s="479"/>
      <c r="AB33" s="479"/>
      <c r="AC33" s="479"/>
      <c r="AD33" s="480"/>
      <c r="AE33" s="480"/>
      <c r="AF33" s="480"/>
      <c r="AG33" s="480"/>
      <c r="AH33" s="480"/>
      <c r="AI33" s="480"/>
      <c r="AJ33" s="480"/>
      <c r="AK33" s="480"/>
      <c r="AL33" s="480"/>
      <c r="AM33" s="480"/>
      <c r="AN33" s="480"/>
      <c r="AO33" s="480"/>
      <c r="AP33" s="480"/>
      <c r="AQ33" s="480"/>
      <c r="AR33" s="480"/>
      <c r="AS33" s="480"/>
      <c r="AT33" s="480"/>
      <c r="AU33" s="480"/>
      <c r="AV33" s="480"/>
      <c r="AW33" s="480"/>
    </row>
    <row r="34" ht="22.5" customHeight="1">
      <c r="A34" s="379">
        <v>7.0</v>
      </c>
      <c r="B34" s="379">
        <v>4.0</v>
      </c>
      <c r="C34" s="379" t="s">
        <v>191</v>
      </c>
      <c r="D34" s="379"/>
      <c r="E34" s="476"/>
      <c r="F34" s="476"/>
      <c r="G34" s="379">
        <v>1.0</v>
      </c>
      <c r="H34" s="378" t="s">
        <v>1119</v>
      </c>
      <c r="I34" s="477" t="s">
        <v>1120</v>
      </c>
      <c r="J34" s="379" t="s">
        <v>540</v>
      </c>
      <c r="K34" s="379" t="s">
        <v>1121</v>
      </c>
      <c r="L34" s="200">
        <f t="shared" si="2"/>
        <v>4.931080171</v>
      </c>
      <c r="M34" s="380">
        <v>44140.0</v>
      </c>
      <c r="N34" s="379" t="s">
        <v>351</v>
      </c>
      <c r="O34" s="379" t="s">
        <v>152</v>
      </c>
      <c r="P34" s="380">
        <v>45155.0</v>
      </c>
      <c r="Q34" s="379" t="s">
        <v>133</v>
      </c>
      <c r="R34" s="379" t="s">
        <v>179</v>
      </c>
      <c r="S34" s="197" t="s">
        <v>11</v>
      </c>
      <c r="T34" s="478" t="s">
        <v>1122</v>
      </c>
      <c r="U34" s="433"/>
      <c r="V34" s="202" t="s">
        <v>1123</v>
      </c>
      <c r="W34" s="202" t="s">
        <v>1124</v>
      </c>
      <c r="X34" s="202"/>
      <c r="Y34" s="202"/>
      <c r="Z34" s="479"/>
      <c r="AA34" s="479"/>
      <c r="AB34" s="479"/>
      <c r="AC34" s="479"/>
      <c r="AD34" s="480"/>
      <c r="AE34" s="480"/>
      <c r="AF34" s="480"/>
      <c r="AG34" s="480"/>
      <c r="AH34" s="480"/>
      <c r="AI34" s="480"/>
      <c r="AJ34" s="480"/>
      <c r="AK34" s="480"/>
      <c r="AL34" s="480"/>
      <c r="AM34" s="480"/>
      <c r="AN34" s="480"/>
      <c r="AO34" s="480"/>
      <c r="AP34" s="480"/>
      <c r="AQ34" s="480"/>
      <c r="AR34" s="480"/>
      <c r="AS34" s="480"/>
      <c r="AT34" s="480"/>
      <c r="AU34" s="480"/>
      <c r="AV34" s="480"/>
      <c r="AW34" s="480"/>
    </row>
    <row r="35" ht="22.5" customHeight="1">
      <c r="A35" s="379">
        <v>8.0</v>
      </c>
      <c r="B35" s="379">
        <v>4.0</v>
      </c>
      <c r="C35" s="379" t="s">
        <v>191</v>
      </c>
      <c r="D35" s="379"/>
      <c r="E35" s="476"/>
      <c r="F35" s="476"/>
      <c r="G35" s="379">
        <v>1.0</v>
      </c>
      <c r="H35" s="378" t="s">
        <v>1125</v>
      </c>
      <c r="I35" s="477" t="s">
        <v>1126</v>
      </c>
      <c r="J35" s="379" t="s">
        <v>1127</v>
      </c>
      <c r="K35" s="379" t="s">
        <v>1128</v>
      </c>
      <c r="L35" s="200">
        <f t="shared" si="2"/>
        <v>4.671232877</v>
      </c>
      <c r="M35" s="380">
        <v>44235.0</v>
      </c>
      <c r="N35" s="379" t="s">
        <v>339</v>
      </c>
      <c r="O35" s="379" t="s">
        <v>151</v>
      </c>
      <c r="P35" s="380">
        <v>45222.0</v>
      </c>
      <c r="Q35" s="379" t="s">
        <v>133</v>
      </c>
      <c r="R35" s="379" t="s">
        <v>179</v>
      </c>
      <c r="S35" s="197" t="s">
        <v>11</v>
      </c>
      <c r="T35" s="478" t="s">
        <v>1129</v>
      </c>
      <c r="U35" s="433"/>
      <c r="V35" s="202" t="s">
        <v>1130</v>
      </c>
      <c r="W35" s="202" t="s">
        <v>1131</v>
      </c>
      <c r="X35" s="202"/>
      <c r="Y35" s="202"/>
      <c r="Z35" s="479"/>
      <c r="AA35" s="479"/>
      <c r="AB35" s="479"/>
      <c r="AC35" s="479"/>
      <c r="AD35" s="480"/>
      <c r="AE35" s="480"/>
      <c r="AF35" s="480"/>
      <c r="AG35" s="480"/>
      <c r="AH35" s="480"/>
      <c r="AI35" s="480"/>
      <c r="AJ35" s="480"/>
      <c r="AK35" s="480"/>
      <c r="AL35" s="480"/>
      <c r="AM35" s="480"/>
      <c r="AN35" s="480"/>
      <c r="AO35" s="480"/>
      <c r="AP35" s="480"/>
      <c r="AQ35" s="480"/>
      <c r="AR35" s="480"/>
      <c r="AS35" s="480"/>
      <c r="AT35" s="480"/>
      <c r="AU35" s="480"/>
      <c r="AV35" s="480"/>
      <c r="AW35" s="480"/>
    </row>
    <row r="36" ht="22.5" customHeight="1">
      <c r="A36" s="379">
        <v>9.0</v>
      </c>
      <c r="B36" s="379">
        <v>4.0</v>
      </c>
      <c r="C36" s="379" t="s">
        <v>191</v>
      </c>
      <c r="D36" s="379"/>
      <c r="E36" s="379"/>
      <c r="F36" s="379"/>
      <c r="G36" s="379">
        <v>1.0</v>
      </c>
      <c r="H36" s="378" t="s">
        <v>1132</v>
      </c>
      <c r="I36" s="477" t="s">
        <v>1133</v>
      </c>
      <c r="J36" s="379" t="s">
        <v>524</v>
      </c>
      <c r="K36" s="379" t="s">
        <v>1134</v>
      </c>
      <c r="L36" s="200">
        <f t="shared" si="2"/>
        <v>4.668493151</v>
      </c>
      <c r="M36" s="380">
        <v>44236.0</v>
      </c>
      <c r="N36" s="379" t="s">
        <v>339</v>
      </c>
      <c r="O36" s="379" t="s">
        <v>152</v>
      </c>
      <c r="P36" s="380">
        <v>45155.0</v>
      </c>
      <c r="Q36" s="379" t="s">
        <v>42</v>
      </c>
      <c r="R36" s="379" t="s">
        <v>179</v>
      </c>
      <c r="S36" s="197" t="s">
        <v>11</v>
      </c>
      <c r="T36" s="478" t="s">
        <v>1135</v>
      </c>
      <c r="U36" s="433"/>
      <c r="V36" s="202" t="s">
        <v>1136</v>
      </c>
      <c r="W36" s="202" t="s">
        <v>1137</v>
      </c>
      <c r="X36" s="202"/>
      <c r="Y36" s="479"/>
      <c r="Z36" s="479"/>
      <c r="AA36" s="479"/>
      <c r="AB36" s="479"/>
      <c r="AC36" s="479"/>
      <c r="AD36" s="480"/>
      <c r="AE36" s="480"/>
      <c r="AF36" s="480"/>
      <c r="AG36" s="480"/>
      <c r="AH36" s="480"/>
      <c r="AI36" s="480"/>
      <c r="AJ36" s="480"/>
      <c r="AK36" s="480"/>
      <c r="AL36" s="480"/>
      <c r="AM36" s="480"/>
      <c r="AN36" s="480"/>
      <c r="AO36" s="480"/>
      <c r="AP36" s="480"/>
      <c r="AQ36" s="480"/>
      <c r="AR36" s="480"/>
      <c r="AS36" s="480"/>
      <c r="AT36" s="480"/>
      <c r="AU36" s="480"/>
      <c r="AV36" s="480"/>
      <c r="AW36" s="480"/>
    </row>
    <row r="37" ht="22.5" customHeight="1">
      <c r="A37" s="379">
        <v>10.0</v>
      </c>
      <c r="B37" s="379">
        <v>4.0</v>
      </c>
      <c r="C37" s="379" t="s">
        <v>191</v>
      </c>
      <c r="D37" s="379"/>
      <c r="E37" s="522"/>
      <c r="F37" s="522"/>
      <c r="G37" s="379">
        <v>1.0</v>
      </c>
      <c r="H37" s="378" t="s">
        <v>1138</v>
      </c>
      <c r="I37" s="477" t="s">
        <v>1139</v>
      </c>
      <c r="J37" s="379" t="s">
        <v>1013</v>
      </c>
      <c r="K37" s="379" t="s">
        <v>1140</v>
      </c>
      <c r="L37" s="200">
        <f t="shared" si="2"/>
        <v>5.034905307</v>
      </c>
      <c r="M37" s="380">
        <v>44102.0</v>
      </c>
      <c r="N37" s="379" t="s">
        <v>351</v>
      </c>
      <c r="O37" s="379" t="s">
        <v>154</v>
      </c>
      <c r="P37" s="380">
        <v>45519.0</v>
      </c>
      <c r="Q37" s="379" t="s">
        <v>133</v>
      </c>
      <c r="R37" s="379" t="s">
        <v>179</v>
      </c>
      <c r="S37" s="197" t="s">
        <v>11</v>
      </c>
      <c r="T37" s="478" t="s">
        <v>736</v>
      </c>
      <c r="U37" s="433"/>
      <c r="V37" s="202" t="s">
        <v>1141</v>
      </c>
      <c r="W37" s="202"/>
      <c r="X37" s="202"/>
      <c r="Y37" s="293"/>
      <c r="Z37" s="479"/>
      <c r="AA37" s="479"/>
      <c r="AB37" s="479"/>
      <c r="AC37" s="479"/>
      <c r="AD37" s="480"/>
      <c r="AE37" s="480"/>
      <c r="AF37" s="480"/>
      <c r="AG37" s="480"/>
      <c r="AH37" s="480"/>
      <c r="AI37" s="480"/>
      <c r="AJ37" s="480"/>
      <c r="AK37" s="480"/>
      <c r="AL37" s="480"/>
      <c r="AM37" s="480"/>
      <c r="AN37" s="480"/>
      <c r="AO37" s="480"/>
      <c r="AP37" s="480"/>
      <c r="AQ37" s="480"/>
      <c r="AR37" s="480"/>
      <c r="AS37" s="480"/>
      <c r="AT37" s="480"/>
      <c r="AU37" s="480"/>
      <c r="AV37" s="480"/>
      <c r="AW37" s="480"/>
    </row>
    <row r="38" ht="22.5" customHeight="1">
      <c r="A38" s="379">
        <v>11.0</v>
      </c>
      <c r="B38" s="379">
        <v>4.0</v>
      </c>
      <c r="C38" s="379" t="s">
        <v>191</v>
      </c>
      <c r="D38" s="379"/>
      <c r="E38" s="476"/>
      <c r="F38" s="476"/>
      <c r="G38" s="379">
        <v>1.0</v>
      </c>
      <c r="H38" s="378" t="s">
        <v>1142</v>
      </c>
      <c r="I38" s="477" t="s">
        <v>1143</v>
      </c>
      <c r="J38" s="379" t="s">
        <v>1045</v>
      </c>
      <c r="K38" s="379" t="s">
        <v>1144</v>
      </c>
      <c r="L38" s="200">
        <f t="shared" si="2"/>
        <v>5.040369788</v>
      </c>
      <c r="M38" s="380">
        <v>44100.0</v>
      </c>
      <c r="N38" s="379" t="s">
        <v>339</v>
      </c>
      <c r="O38" s="379" t="s">
        <v>152</v>
      </c>
      <c r="P38" s="201">
        <v>45222.0</v>
      </c>
      <c r="Q38" s="379" t="s">
        <v>133</v>
      </c>
      <c r="R38" s="379" t="s">
        <v>181</v>
      </c>
      <c r="S38" s="197" t="s">
        <v>11</v>
      </c>
      <c r="T38" s="478" t="s">
        <v>1145</v>
      </c>
      <c r="U38" s="433" t="s">
        <v>1146</v>
      </c>
      <c r="V38" s="202" t="s">
        <v>1147</v>
      </c>
      <c r="W38" s="202" t="s">
        <v>1148</v>
      </c>
      <c r="X38" s="202"/>
      <c r="Y38" s="293"/>
      <c r="Z38" s="479"/>
      <c r="AA38" s="479"/>
      <c r="AB38" s="479"/>
      <c r="AC38" s="479"/>
      <c r="AD38" s="480"/>
      <c r="AE38" s="480"/>
      <c r="AF38" s="480"/>
      <c r="AG38" s="480"/>
      <c r="AH38" s="480"/>
      <c r="AI38" s="480"/>
      <c r="AJ38" s="480"/>
      <c r="AK38" s="480"/>
      <c r="AL38" s="480"/>
      <c r="AM38" s="480"/>
      <c r="AN38" s="480"/>
      <c r="AO38" s="480"/>
      <c r="AP38" s="480"/>
      <c r="AQ38" s="480"/>
      <c r="AR38" s="480"/>
      <c r="AS38" s="480"/>
      <c r="AT38" s="480"/>
      <c r="AU38" s="480"/>
      <c r="AV38" s="480"/>
      <c r="AW38" s="480"/>
    </row>
    <row r="39" ht="22.5" customHeight="1">
      <c r="A39" s="379">
        <v>12.0</v>
      </c>
      <c r="B39" s="379">
        <v>4.0</v>
      </c>
      <c r="C39" s="379" t="s">
        <v>191</v>
      </c>
      <c r="D39" s="379"/>
      <c r="E39" s="476"/>
      <c r="F39" s="476"/>
      <c r="G39" s="379">
        <v>1.0</v>
      </c>
      <c r="H39" s="405" t="s">
        <v>1149</v>
      </c>
      <c r="I39" s="477" t="s">
        <v>1150</v>
      </c>
      <c r="J39" s="196" t="s">
        <v>1151</v>
      </c>
      <c r="K39" s="196" t="s">
        <v>1152</v>
      </c>
      <c r="L39" s="200">
        <f t="shared" si="2"/>
        <v>4.4</v>
      </c>
      <c r="M39" s="201">
        <v>44334.0</v>
      </c>
      <c r="N39" s="196" t="s">
        <v>339</v>
      </c>
      <c r="O39" s="196" t="s">
        <v>154</v>
      </c>
      <c r="P39" s="201">
        <v>45155.0</v>
      </c>
      <c r="Q39" s="196" t="s">
        <v>125</v>
      </c>
      <c r="R39" s="196" t="s">
        <v>181</v>
      </c>
      <c r="S39" s="197" t="s">
        <v>31</v>
      </c>
      <c r="T39" s="478" t="s">
        <v>1153</v>
      </c>
      <c r="U39" s="433"/>
      <c r="V39" s="202" t="s">
        <v>1154</v>
      </c>
      <c r="W39" s="202" t="s">
        <v>1155</v>
      </c>
      <c r="X39" s="202"/>
      <c r="Y39" s="202"/>
      <c r="Z39" s="479"/>
      <c r="AA39" s="479"/>
      <c r="AB39" s="479"/>
      <c r="AC39" s="479"/>
      <c r="AD39" s="480"/>
      <c r="AE39" s="480"/>
      <c r="AF39" s="480"/>
      <c r="AG39" s="480"/>
      <c r="AH39" s="480"/>
      <c r="AI39" s="480"/>
      <c r="AJ39" s="480"/>
      <c r="AK39" s="480"/>
      <c r="AL39" s="480"/>
      <c r="AM39" s="480"/>
      <c r="AN39" s="480"/>
      <c r="AO39" s="480"/>
      <c r="AP39" s="480"/>
      <c r="AQ39" s="480"/>
      <c r="AR39" s="480"/>
      <c r="AS39" s="480"/>
      <c r="AT39" s="480"/>
      <c r="AU39" s="480"/>
      <c r="AV39" s="480"/>
      <c r="AW39" s="480"/>
    </row>
    <row r="40" ht="22.5" customHeight="1">
      <c r="A40" s="379">
        <v>13.0</v>
      </c>
      <c r="B40" s="379">
        <v>4.0</v>
      </c>
      <c r="C40" s="379" t="s">
        <v>191</v>
      </c>
      <c r="D40" s="379"/>
      <c r="E40" s="523"/>
      <c r="F40" s="256"/>
      <c r="G40" s="379">
        <v>1.0</v>
      </c>
      <c r="H40" s="257" t="s">
        <v>1156</v>
      </c>
      <c r="I40" s="524" t="s">
        <v>1157</v>
      </c>
      <c r="J40" s="379" t="s">
        <v>1158</v>
      </c>
      <c r="K40" s="379" t="s">
        <v>1159</v>
      </c>
      <c r="L40" s="200">
        <f t="shared" si="2"/>
        <v>5.070424433</v>
      </c>
      <c r="M40" s="380">
        <v>44089.0</v>
      </c>
      <c r="N40" s="379" t="s">
        <v>351</v>
      </c>
      <c r="O40" s="379" t="s">
        <v>154</v>
      </c>
      <c r="P40" s="380">
        <v>45155.0</v>
      </c>
      <c r="Q40" s="379" t="s">
        <v>125</v>
      </c>
      <c r="R40" s="379" t="s">
        <v>181</v>
      </c>
      <c r="S40" s="197" t="s">
        <v>11</v>
      </c>
      <c r="T40" s="525" t="s">
        <v>1160</v>
      </c>
      <c r="U40" s="526"/>
      <c r="V40" s="482" t="s">
        <v>1161</v>
      </c>
      <c r="W40" s="482" t="s">
        <v>1162</v>
      </c>
      <c r="X40" s="482"/>
      <c r="Y40" s="293"/>
      <c r="Z40" s="495"/>
      <c r="AA40" s="495"/>
      <c r="AB40" s="495"/>
      <c r="AC40" s="495"/>
      <c r="AD40" s="527"/>
      <c r="AE40" s="527"/>
      <c r="AF40" s="527"/>
      <c r="AG40" s="527"/>
      <c r="AH40" s="527"/>
      <c r="AI40" s="527"/>
      <c r="AJ40" s="527"/>
      <c r="AK40" s="527"/>
      <c r="AL40" s="527"/>
      <c r="AM40" s="527"/>
      <c r="AN40" s="527"/>
      <c r="AO40" s="527"/>
      <c r="AP40" s="527"/>
      <c r="AQ40" s="527"/>
      <c r="AR40" s="527"/>
      <c r="AS40" s="527"/>
      <c r="AT40" s="527"/>
      <c r="AU40" s="527"/>
      <c r="AV40" s="527"/>
      <c r="AW40" s="527"/>
    </row>
    <row r="41" ht="22.5" customHeight="1">
      <c r="A41" s="379">
        <v>14.0</v>
      </c>
      <c r="B41" s="379">
        <v>4.0</v>
      </c>
      <c r="C41" s="379" t="s">
        <v>191</v>
      </c>
      <c r="D41" s="379"/>
      <c r="E41" s="523"/>
      <c r="F41" s="256"/>
      <c r="G41" s="379">
        <v>1.0</v>
      </c>
      <c r="H41" s="257" t="s">
        <v>1163</v>
      </c>
      <c r="I41" s="524" t="s">
        <v>1164</v>
      </c>
      <c r="J41" s="379" t="s">
        <v>520</v>
      </c>
      <c r="K41" s="379" t="s">
        <v>1165</v>
      </c>
      <c r="L41" s="200">
        <f t="shared" si="2"/>
        <v>4.652054795</v>
      </c>
      <c r="M41" s="380">
        <v>44242.0</v>
      </c>
      <c r="N41" s="379" t="s">
        <v>351</v>
      </c>
      <c r="O41" s="379" t="s">
        <v>154</v>
      </c>
      <c r="P41" s="380">
        <v>45155.0</v>
      </c>
      <c r="Q41" s="379" t="s">
        <v>133</v>
      </c>
      <c r="R41" s="379" t="s">
        <v>181</v>
      </c>
      <c r="S41" s="197" t="s">
        <v>11</v>
      </c>
      <c r="T41" s="525" t="s">
        <v>1166</v>
      </c>
      <c r="U41" s="528"/>
      <c r="V41" s="482" t="s">
        <v>1167</v>
      </c>
      <c r="W41" s="482" t="s">
        <v>1168</v>
      </c>
      <c r="X41" s="482"/>
      <c r="Y41" s="293"/>
      <c r="Z41" s="495"/>
      <c r="AA41" s="495"/>
      <c r="AB41" s="495"/>
      <c r="AC41" s="495"/>
      <c r="AD41" s="527"/>
      <c r="AE41" s="527"/>
      <c r="AF41" s="527"/>
      <c r="AG41" s="527"/>
      <c r="AH41" s="527"/>
      <c r="AI41" s="527"/>
      <c r="AJ41" s="527"/>
      <c r="AK41" s="527"/>
      <c r="AL41" s="527"/>
      <c r="AM41" s="527"/>
      <c r="AN41" s="527"/>
      <c r="AO41" s="527"/>
      <c r="AP41" s="527"/>
      <c r="AQ41" s="527"/>
      <c r="AR41" s="527"/>
      <c r="AS41" s="527"/>
      <c r="AT41" s="527"/>
      <c r="AU41" s="527"/>
      <c r="AV41" s="527"/>
      <c r="AW41" s="527"/>
    </row>
    <row r="42" ht="22.5" customHeight="1">
      <c r="A42" s="379">
        <v>15.0</v>
      </c>
      <c r="B42" s="379">
        <v>4.0</v>
      </c>
      <c r="C42" s="379" t="s">
        <v>191</v>
      </c>
      <c r="D42" s="379"/>
      <c r="E42" s="476"/>
      <c r="F42" s="476"/>
      <c r="G42" s="379">
        <v>1.0</v>
      </c>
      <c r="H42" s="198" t="s">
        <v>1169</v>
      </c>
      <c r="I42" s="493" t="s">
        <v>1170</v>
      </c>
      <c r="J42" s="196" t="s">
        <v>627</v>
      </c>
      <c r="K42" s="196" t="s">
        <v>1171</v>
      </c>
      <c r="L42" s="200">
        <f t="shared" si="2"/>
        <v>4.619178082</v>
      </c>
      <c r="M42" s="201">
        <v>44254.0</v>
      </c>
      <c r="N42" s="196" t="s">
        <v>339</v>
      </c>
      <c r="O42" s="196" t="s">
        <v>152</v>
      </c>
      <c r="P42" s="201">
        <v>45155.0</v>
      </c>
      <c r="Q42" s="196" t="s">
        <v>25</v>
      </c>
      <c r="R42" s="196" t="s">
        <v>185</v>
      </c>
      <c r="S42" s="197" t="s">
        <v>11</v>
      </c>
      <c r="T42" s="478" t="s">
        <v>1172</v>
      </c>
      <c r="U42" s="433"/>
      <c r="V42" s="202" t="s">
        <v>1173</v>
      </c>
      <c r="W42" s="202" t="s">
        <v>1174</v>
      </c>
      <c r="X42" s="202"/>
      <c r="Y42" s="494"/>
      <c r="Z42" s="494"/>
      <c r="AA42" s="495"/>
      <c r="AB42" s="479"/>
      <c r="AC42" s="479"/>
      <c r="AD42" s="480"/>
      <c r="AE42" s="480"/>
      <c r="AF42" s="480"/>
      <c r="AG42" s="480"/>
      <c r="AH42" s="480"/>
      <c r="AI42" s="480"/>
      <c r="AJ42" s="480"/>
      <c r="AK42" s="480"/>
      <c r="AL42" s="480"/>
      <c r="AM42" s="480"/>
      <c r="AN42" s="480"/>
      <c r="AO42" s="480"/>
      <c r="AP42" s="480"/>
      <c r="AQ42" s="480"/>
      <c r="AR42" s="480"/>
      <c r="AS42" s="480"/>
      <c r="AT42" s="480"/>
      <c r="AU42" s="480"/>
      <c r="AV42" s="480"/>
      <c r="AW42" s="480"/>
    </row>
    <row r="43" ht="22.5" customHeight="1">
      <c r="A43" s="379">
        <v>16.0</v>
      </c>
      <c r="B43" s="379">
        <v>4.0</v>
      </c>
      <c r="C43" s="379" t="s">
        <v>191</v>
      </c>
      <c r="D43" s="379"/>
      <c r="E43" s="476"/>
      <c r="F43" s="476"/>
      <c r="G43" s="379">
        <v>1.0</v>
      </c>
      <c r="H43" s="198" t="s">
        <v>1175</v>
      </c>
      <c r="I43" s="493" t="s">
        <v>1176</v>
      </c>
      <c r="J43" s="196" t="s">
        <v>1177</v>
      </c>
      <c r="K43" s="196" t="s">
        <v>1178</v>
      </c>
      <c r="L43" s="200">
        <f t="shared" si="2"/>
        <v>4.786271428</v>
      </c>
      <c r="M43" s="201">
        <v>44193.0</v>
      </c>
      <c r="N43" s="196" t="s">
        <v>339</v>
      </c>
      <c r="O43" s="196" t="s">
        <v>151</v>
      </c>
      <c r="P43" s="201">
        <v>45155.0</v>
      </c>
      <c r="Q43" s="196" t="s">
        <v>37</v>
      </c>
      <c r="R43" s="196" t="s">
        <v>185</v>
      </c>
      <c r="S43" s="197" t="s">
        <v>11</v>
      </c>
      <c r="T43" s="478" t="s">
        <v>1179</v>
      </c>
      <c r="U43" s="433"/>
      <c r="V43" s="202" t="s">
        <v>1180</v>
      </c>
      <c r="W43" s="202" t="s">
        <v>1181</v>
      </c>
      <c r="X43" s="202"/>
      <c r="Y43" s="202"/>
      <c r="Z43" s="479"/>
      <c r="AA43" s="479"/>
      <c r="AB43" s="479"/>
      <c r="AC43" s="479"/>
      <c r="AD43" s="480"/>
      <c r="AE43" s="480"/>
      <c r="AF43" s="480"/>
      <c r="AG43" s="480"/>
      <c r="AH43" s="480"/>
      <c r="AI43" s="480"/>
      <c r="AJ43" s="480"/>
      <c r="AK43" s="480"/>
      <c r="AL43" s="480"/>
      <c r="AM43" s="480"/>
      <c r="AN43" s="480"/>
      <c r="AO43" s="480"/>
      <c r="AP43" s="480"/>
      <c r="AQ43" s="480"/>
      <c r="AR43" s="480"/>
      <c r="AS43" s="480"/>
      <c r="AT43" s="480"/>
      <c r="AU43" s="480"/>
      <c r="AV43" s="480"/>
      <c r="AW43" s="480"/>
    </row>
    <row r="44" ht="22.5" customHeight="1">
      <c r="A44" s="379">
        <v>17.0</v>
      </c>
      <c r="B44" s="379">
        <v>4.0</v>
      </c>
      <c r="C44" s="379" t="s">
        <v>191</v>
      </c>
      <c r="D44" s="379"/>
      <c r="E44" s="476"/>
      <c r="F44" s="476"/>
      <c r="G44" s="379">
        <v>1.0</v>
      </c>
      <c r="H44" s="198" t="s">
        <v>1182</v>
      </c>
      <c r="I44" s="493" t="s">
        <v>1183</v>
      </c>
      <c r="J44" s="196" t="s">
        <v>381</v>
      </c>
      <c r="K44" s="196" t="s">
        <v>1184</v>
      </c>
      <c r="L44" s="200">
        <f t="shared" si="2"/>
        <v>4.668493151</v>
      </c>
      <c r="M44" s="201">
        <v>44236.0</v>
      </c>
      <c r="N44" s="196" t="s">
        <v>351</v>
      </c>
      <c r="O44" s="196" t="s">
        <v>152</v>
      </c>
      <c r="P44" s="201">
        <v>45155.0</v>
      </c>
      <c r="Q44" s="196" t="s">
        <v>133</v>
      </c>
      <c r="R44" s="196" t="s">
        <v>185</v>
      </c>
      <c r="S44" s="197" t="s">
        <v>11</v>
      </c>
      <c r="T44" s="478" t="s">
        <v>1185</v>
      </c>
      <c r="U44" s="433"/>
      <c r="V44" s="202" t="s">
        <v>1186</v>
      </c>
      <c r="W44" s="202" t="s">
        <v>1187</v>
      </c>
      <c r="X44" s="202"/>
      <c r="Y44" s="494"/>
      <c r="Z44" s="494"/>
      <c r="AA44" s="495"/>
      <c r="AB44" s="479"/>
      <c r="AC44" s="479"/>
      <c r="AD44" s="480"/>
      <c r="AE44" s="480"/>
      <c r="AF44" s="480"/>
      <c r="AG44" s="480"/>
      <c r="AH44" s="480"/>
      <c r="AI44" s="480"/>
      <c r="AJ44" s="480"/>
      <c r="AK44" s="480"/>
      <c r="AL44" s="480"/>
      <c r="AM44" s="480"/>
      <c r="AN44" s="480"/>
      <c r="AO44" s="480"/>
      <c r="AP44" s="480"/>
      <c r="AQ44" s="480"/>
      <c r="AR44" s="480"/>
      <c r="AS44" s="480"/>
      <c r="AT44" s="480"/>
      <c r="AU44" s="480"/>
      <c r="AV44" s="480"/>
      <c r="AW44" s="480"/>
    </row>
    <row r="45" ht="22.5" customHeight="1">
      <c r="A45" s="496">
        <v>18.0</v>
      </c>
      <c r="B45" s="225">
        <v>4.0</v>
      </c>
      <c r="C45" s="496" t="s">
        <v>191</v>
      </c>
      <c r="D45" s="225"/>
      <c r="E45" s="225"/>
      <c r="F45" s="225"/>
      <c r="G45" s="225">
        <v>1.0</v>
      </c>
      <c r="H45" s="227" t="s">
        <v>1188</v>
      </c>
      <c r="I45" s="498" t="s">
        <v>1189</v>
      </c>
      <c r="J45" s="225" t="s">
        <v>423</v>
      </c>
      <c r="K45" s="225" t="s">
        <v>1190</v>
      </c>
      <c r="L45" s="229">
        <f t="shared" si="2"/>
        <v>4.838183996</v>
      </c>
      <c r="M45" s="230">
        <v>44174.0</v>
      </c>
      <c r="N45" s="225" t="s">
        <v>339</v>
      </c>
      <c r="O45" s="225" t="s">
        <v>153</v>
      </c>
      <c r="P45" s="230">
        <v>45883.0</v>
      </c>
      <c r="Q45" s="225" t="s">
        <v>115</v>
      </c>
      <c r="R45" s="225" t="s">
        <v>346</v>
      </c>
      <c r="S45" s="226" t="s">
        <v>31</v>
      </c>
      <c r="T45" s="270" t="s">
        <v>1191</v>
      </c>
      <c r="U45" s="499"/>
      <c r="V45" s="267"/>
      <c r="W45" s="267"/>
      <c r="X45" s="233"/>
      <c r="Y45" s="503"/>
      <c r="Z45" s="504"/>
      <c r="AA45" s="505"/>
      <c r="AB45" s="506"/>
      <c r="AC45" s="506"/>
      <c r="AD45" s="237"/>
      <c r="AE45" s="237"/>
      <c r="AF45" s="236"/>
      <c r="AG45" s="236"/>
      <c r="AH45" s="236"/>
      <c r="AI45" s="236"/>
      <c r="AJ45" s="236"/>
      <c r="AK45" s="236"/>
      <c r="AL45" s="236"/>
      <c r="AM45" s="236"/>
      <c r="AN45" s="236"/>
      <c r="AO45" s="236"/>
      <c r="AP45" s="236"/>
      <c r="AQ45" s="236"/>
      <c r="AR45" s="236"/>
      <c r="AS45" s="236"/>
      <c r="AT45" s="236"/>
      <c r="AU45" s="236"/>
      <c r="AV45" s="236"/>
      <c r="AW45" s="236"/>
    </row>
    <row r="46" ht="22.5" customHeight="1">
      <c r="A46" s="496">
        <v>19.0</v>
      </c>
      <c r="B46" s="225">
        <v>4.0</v>
      </c>
      <c r="C46" s="496" t="s">
        <v>191</v>
      </c>
      <c r="D46" s="225"/>
      <c r="E46" s="225"/>
      <c r="F46" s="225"/>
      <c r="G46" s="225">
        <v>1.0</v>
      </c>
      <c r="H46" s="227" t="s">
        <v>1192</v>
      </c>
      <c r="I46" s="498" t="s">
        <v>1193</v>
      </c>
      <c r="J46" s="225" t="s">
        <v>1194</v>
      </c>
      <c r="K46" s="225" t="s">
        <v>1195</v>
      </c>
      <c r="L46" s="229">
        <f t="shared" si="2"/>
        <v>4.747945205</v>
      </c>
      <c r="M46" s="230">
        <v>44207.0</v>
      </c>
      <c r="N46" s="225" t="s">
        <v>351</v>
      </c>
      <c r="O46" s="225" t="s">
        <v>153</v>
      </c>
      <c r="P46" s="230">
        <v>45883.0</v>
      </c>
      <c r="Q46" s="225" t="s">
        <v>127</v>
      </c>
      <c r="R46" s="225" t="s">
        <v>346</v>
      </c>
      <c r="S46" s="226" t="s">
        <v>31</v>
      </c>
      <c r="T46" s="270" t="s">
        <v>1196</v>
      </c>
      <c r="U46" s="499"/>
      <c r="V46" s="267"/>
      <c r="W46" s="267"/>
      <c r="X46" s="233"/>
      <c r="Y46" s="503"/>
      <c r="Z46" s="504"/>
      <c r="AA46" s="505"/>
      <c r="AB46" s="506"/>
      <c r="AC46" s="506"/>
      <c r="AD46" s="237"/>
      <c r="AE46" s="237"/>
      <c r="AF46" s="236"/>
      <c r="AG46" s="236"/>
      <c r="AH46" s="236"/>
      <c r="AI46" s="236"/>
      <c r="AJ46" s="236"/>
      <c r="AK46" s="236"/>
      <c r="AL46" s="236"/>
      <c r="AM46" s="236"/>
      <c r="AN46" s="236"/>
      <c r="AO46" s="236"/>
      <c r="AP46" s="236"/>
      <c r="AQ46" s="236"/>
      <c r="AR46" s="236"/>
      <c r="AS46" s="236"/>
      <c r="AT46" s="236"/>
      <c r="AU46" s="236"/>
      <c r="AV46" s="236"/>
      <c r="AW46" s="236"/>
    </row>
    <row r="47" ht="22.5" customHeight="1">
      <c r="A47" s="379">
        <v>20.0</v>
      </c>
      <c r="B47" s="379"/>
      <c r="C47" s="379"/>
      <c r="D47" s="379"/>
      <c r="E47" s="379"/>
      <c r="F47" s="379"/>
      <c r="G47" s="379"/>
      <c r="H47" s="378"/>
      <c r="I47" s="493"/>
      <c r="J47" s="379"/>
      <c r="K47" s="379"/>
      <c r="L47" s="200"/>
      <c r="M47" s="380"/>
      <c r="N47" s="379"/>
      <c r="O47" s="379"/>
      <c r="P47" s="380"/>
      <c r="Q47" s="379"/>
      <c r="R47" s="379"/>
      <c r="S47" s="197"/>
      <c r="T47" s="478"/>
      <c r="U47" s="433"/>
      <c r="V47" s="479"/>
      <c r="W47" s="479"/>
      <c r="X47" s="479"/>
      <c r="Y47" s="518"/>
      <c r="Z47" s="518"/>
      <c r="AA47" s="479"/>
      <c r="AB47" s="479"/>
      <c r="AC47" s="479"/>
      <c r="AD47" s="480"/>
      <c r="AE47" s="480"/>
      <c r="AF47" s="480"/>
      <c r="AG47" s="480"/>
      <c r="AH47" s="480"/>
      <c r="AI47" s="480"/>
      <c r="AJ47" s="480"/>
      <c r="AK47" s="480"/>
      <c r="AL47" s="480"/>
      <c r="AM47" s="480"/>
      <c r="AN47" s="480"/>
      <c r="AO47" s="480"/>
      <c r="AP47" s="480"/>
      <c r="AQ47" s="480"/>
      <c r="AR47" s="480"/>
      <c r="AS47" s="480"/>
      <c r="AT47" s="480"/>
      <c r="AU47" s="480"/>
      <c r="AV47" s="480"/>
      <c r="AW47" s="480"/>
    </row>
    <row r="48" ht="22.5" customHeight="1">
      <c r="A48" s="379">
        <v>21.0</v>
      </c>
      <c r="B48" s="379"/>
      <c r="C48" s="379"/>
      <c r="D48" s="379"/>
      <c r="E48" s="379"/>
      <c r="F48" s="379"/>
      <c r="G48" s="379"/>
      <c r="H48" s="378"/>
      <c r="I48" s="493"/>
      <c r="J48" s="379"/>
      <c r="K48" s="379"/>
      <c r="L48" s="200"/>
      <c r="M48" s="380"/>
      <c r="N48" s="379"/>
      <c r="O48" s="379"/>
      <c r="P48" s="380"/>
      <c r="Q48" s="379"/>
      <c r="R48" s="379"/>
      <c r="S48" s="197"/>
      <c r="T48" s="478"/>
      <c r="U48" s="433"/>
      <c r="V48" s="479"/>
      <c r="W48" s="479"/>
      <c r="X48" s="479"/>
      <c r="Y48" s="518"/>
      <c r="Z48" s="518"/>
      <c r="AA48" s="479"/>
      <c r="AB48" s="479"/>
      <c r="AC48" s="479"/>
      <c r="AD48" s="480"/>
      <c r="AE48" s="480"/>
      <c r="AF48" s="480"/>
      <c r="AG48" s="480"/>
      <c r="AH48" s="480"/>
      <c r="AI48" s="480"/>
      <c r="AJ48" s="480"/>
      <c r="AK48" s="480"/>
      <c r="AL48" s="480"/>
      <c r="AM48" s="480"/>
      <c r="AN48" s="480"/>
      <c r="AO48" s="480"/>
      <c r="AP48" s="480"/>
      <c r="AQ48" s="480"/>
      <c r="AR48" s="480"/>
      <c r="AS48" s="480"/>
      <c r="AT48" s="480"/>
      <c r="AU48" s="480"/>
      <c r="AV48" s="480"/>
      <c r="AW48" s="480"/>
    </row>
    <row r="49" ht="22.5" customHeight="1">
      <c r="A49" s="379">
        <v>22.0</v>
      </c>
      <c r="B49" s="379"/>
      <c r="C49" s="379"/>
      <c r="D49" s="379"/>
      <c r="E49" s="379"/>
      <c r="F49" s="379"/>
      <c r="G49" s="379"/>
      <c r="H49" s="378"/>
      <c r="I49" s="493"/>
      <c r="J49" s="379"/>
      <c r="K49" s="379"/>
      <c r="L49" s="200"/>
      <c r="M49" s="380"/>
      <c r="N49" s="379"/>
      <c r="O49" s="379"/>
      <c r="P49" s="380"/>
      <c r="Q49" s="379"/>
      <c r="R49" s="379"/>
      <c r="S49" s="197"/>
      <c r="T49" s="478"/>
      <c r="U49" s="433"/>
      <c r="V49" s="479"/>
      <c r="W49" s="479"/>
      <c r="X49" s="479"/>
      <c r="Y49" s="518"/>
      <c r="Z49" s="518"/>
      <c r="AA49" s="479"/>
      <c r="AB49" s="479"/>
      <c r="AC49" s="479"/>
      <c r="AD49" s="480"/>
      <c r="AE49" s="480"/>
      <c r="AF49" s="480"/>
      <c r="AG49" s="480"/>
      <c r="AH49" s="480"/>
      <c r="AI49" s="480"/>
      <c r="AJ49" s="480"/>
      <c r="AK49" s="480"/>
      <c r="AL49" s="480"/>
      <c r="AM49" s="480"/>
      <c r="AN49" s="480"/>
      <c r="AO49" s="480"/>
      <c r="AP49" s="480"/>
      <c r="AQ49" s="480"/>
      <c r="AR49" s="480"/>
      <c r="AS49" s="480"/>
      <c r="AT49" s="480"/>
      <c r="AU49" s="480"/>
      <c r="AV49" s="480"/>
      <c r="AW49" s="480"/>
    </row>
    <row r="50" ht="22.5" customHeight="1">
      <c r="A50" s="379">
        <v>23.0</v>
      </c>
      <c r="B50" s="379"/>
      <c r="C50" s="379"/>
      <c r="D50" s="379"/>
      <c r="E50" s="379"/>
      <c r="F50" s="379"/>
      <c r="G50" s="379"/>
      <c r="H50" s="378"/>
      <c r="I50" s="493"/>
      <c r="J50" s="379"/>
      <c r="K50" s="379"/>
      <c r="L50" s="200"/>
      <c r="M50" s="380"/>
      <c r="N50" s="379"/>
      <c r="O50" s="379"/>
      <c r="P50" s="380"/>
      <c r="Q50" s="379"/>
      <c r="R50" s="379"/>
      <c r="S50" s="197"/>
      <c r="T50" s="478"/>
      <c r="U50" s="433"/>
      <c r="V50" s="479"/>
      <c r="W50" s="479"/>
      <c r="X50" s="479"/>
      <c r="Y50" s="518"/>
      <c r="Z50" s="518"/>
      <c r="AA50" s="479"/>
      <c r="AB50" s="479"/>
      <c r="AC50" s="479"/>
      <c r="AD50" s="480"/>
      <c r="AE50" s="480"/>
      <c r="AF50" s="480"/>
      <c r="AG50" s="480"/>
      <c r="AH50" s="480"/>
      <c r="AI50" s="480"/>
      <c r="AJ50" s="480"/>
      <c r="AK50" s="480"/>
      <c r="AL50" s="480"/>
      <c r="AM50" s="480"/>
      <c r="AN50" s="480"/>
      <c r="AO50" s="480"/>
      <c r="AP50" s="480"/>
      <c r="AQ50" s="480"/>
      <c r="AR50" s="480"/>
      <c r="AS50" s="480"/>
      <c r="AT50" s="480"/>
      <c r="AU50" s="480"/>
      <c r="AV50" s="480"/>
      <c r="AW50" s="480"/>
    </row>
    <row r="51" ht="22.5" customHeight="1">
      <c r="A51" s="379">
        <v>24.0</v>
      </c>
      <c r="B51" s="379"/>
      <c r="C51" s="379"/>
      <c r="D51" s="379"/>
      <c r="E51" s="379"/>
      <c r="F51" s="379"/>
      <c r="G51" s="379"/>
      <c r="H51" s="378"/>
      <c r="I51" s="493"/>
      <c r="J51" s="379"/>
      <c r="K51" s="379"/>
      <c r="L51" s="200"/>
      <c r="M51" s="380"/>
      <c r="N51" s="379"/>
      <c r="O51" s="379"/>
      <c r="P51" s="380"/>
      <c r="Q51" s="379"/>
      <c r="R51" s="379"/>
      <c r="S51" s="197"/>
      <c r="T51" s="478"/>
      <c r="U51" s="433"/>
      <c r="V51" s="479"/>
      <c r="W51" s="479"/>
      <c r="X51" s="479"/>
      <c r="Y51" s="518"/>
      <c r="Z51" s="518"/>
      <c r="AA51" s="479"/>
      <c r="AB51" s="479"/>
      <c r="AC51" s="479"/>
      <c r="AD51" s="480"/>
      <c r="AE51" s="480"/>
      <c r="AF51" s="480"/>
      <c r="AG51" s="480"/>
      <c r="AH51" s="480"/>
      <c r="AI51" s="480"/>
      <c r="AJ51" s="480"/>
      <c r="AK51" s="480"/>
      <c r="AL51" s="480"/>
      <c r="AM51" s="480"/>
      <c r="AN51" s="480"/>
      <c r="AO51" s="480"/>
      <c r="AP51" s="480"/>
      <c r="AQ51" s="480"/>
      <c r="AR51" s="480"/>
      <c r="AS51" s="480"/>
      <c r="AT51" s="480"/>
      <c r="AU51" s="480"/>
      <c r="AV51" s="480"/>
      <c r="AW51" s="480"/>
    </row>
    <row r="52" ht="22.5" customHeight="1">
      <c r="A52" s="188" t="s">
        <v>1197</v>
      </c>
      <c r="B52" s="30"/>
      <c r="C52" s="30"/>
      <c r="D52" s="30"/>
      <c r="E52" s="30"/>
      <c r="F52" s="30"/>
      <c r="G52" s="30"/>
      <c r="H52" s="30"/>
      <c r="I52" s="30"/>
      <c r="J52" s="30"/>
      <c r="K52" s="31"/>
      <c r="L52" s="189"/>
      <c r="M52" s="190"/>
      <c r="N52" s="191"/>
      <c r="O52" s="191"/>
      <c r="P52" s="190"/>
      <c r="Q52" s="191"/>
      <c r="R52" s="470"/>
      <c r="S52" s="370"/>
      <c r="T52" s="471"/>
      <c r="U52" s="472"/>
      <c r="V52" s="529"/>
      <c r="W52" s="529"/>
      <c r="X52" s="529"/>
      <c r="Y52" s="529"/>
      <c r="Z52" s="530"/>
      <c r="AA52" s="530"/>
      <c r="AB52" s="530"/>
      <c r="AC52" s="530"/>
      <c r="AD52" s="474"/>
      <c r="AE52" s="474"/>
      <c r="AF52" s="474"/>
      <c r="AG52" s="474"/>
      <c r="AH52" s="474"/>
      <c r="AI52" s="474"/>
      <c r="AJ52" s="474"/>
      <c r="AK52" s="474"/>
      <c r="AL52" s="474"/>
      <c r="AM52" s="474"/>
      <c r="AN52" s="474"/>
      <c r="AO52" s="474"/>
      <c r="AP52" s="474"/>
      <c r="AQ52" s="475"/>
      <c r="AR52" s="475"/>
      <c r="AS52" s="475"/>
      <c r="AT52" s="475"/>
      <c r="AU52" s="475"/>
      <c r="AV52" s="475"/>
      <c r="AW52" s="475"/>
    </row>
    <row r="53" ht="22.5" customHeight="1">
      <c r="A53" s="379">
        <v>1.0</v>
      </c>
      <c r="B53" s="379">
        <v>5.0</v>
      </c>
      <c r="C53" s="379" t="s">
        <v>193</v>
      </c>
      <c r="D53" s="379"/>
      <c r="E53" s="476"/>
      <c r="F53" s="476"/>
      <c r="G53" s="379">
        <v>1.0</v>
      </c>
      <c r="H53" s="378" t="s">
        <v>1198</v>
      </c>
      <c r="I53" s="493" t="s">
        <v>1199</v>
      </c>
      <c r="J53" s="379" t="s">
        <v>515</v>
      </c>
      <c r="K53" s="379" t="s">
        <v>1200</v>
      </c>
      <c r="L53" s="200">
        <f t="shared" ref="L53:L71" si="3">yearfrac(M53,today(),1)</f>
        <v>5.062227712</v>
      </c>
      <c r="M53" s="380">
        <v>44092.0</v>
      </c>
      <c r="N53" s="379" t="s">
        <v>339</v>
      </c>
      <c r="O53" s="379" t="s">
        <v>152</v>
      </c>
      <c r="P53" s="380">
        <v>45155.0</v>
      </c>
      <c r="Q53" s="379" t="s">
        <v>25</v>
      </c>
      <c r="R53" s="379" t="s">
        <v>175</v>
      </c>
      <c r="S53" s="197" t="s">
        <v>11</v>
      </c>
      <c r="T53" s="478" t="s">
        <v>1201</v>
      </c>
      <c r="U53" s="433"/>
      <c r="V53" s="202" t="s">
        <v>1202</v>
      </c>
      <c r="W53" s="202" t="s">
        <v>1203</v>
      </c>
      <c r="X53" s="202"/>
      <c r="Y53" s="202"/>
      <c r="Z53" s="479"/>
      <c r="AA53" s="479"/>
      <c r="AB53" s="479"/>
      <c r="AC53" s="479"/>
      <c r="AD53" s="480"/>
      <c r="AE53" s="480"/>
      <c r="AF53" s="480"/>
      <c r="AG53" s="480"/>
      <c r="AH53" s="480"/>
      <c r="AI53" s="480"/>
      <c r="AJ53" s="480"/>
      <c r="AK53" s="480"/>
      <c r="AL53" s="480"/>
      <c r="AM53" s="480"/>
      <c r="AN53" s="480"/>
      <c r="AO53" s="480"/>
      <c r="AP53" s="480"/>
      <c r="AQ53" s="480"/>
      <c r="AR53" s="480"/>
      <c r="AS53" s="480"/>
      <c r="AT53" s="480"/>
      <c r="AU53" s="480"/>
      <c r="AV53" s="480"/>
      <c r="AW53" s="480"/>
    </row>
    <row r="54" ht="22.5" customHeight="1">
      <c r="A54" s="379">
        <v>2.0</v>
      </c>
      <c r="B54" s="379">
        <v>5.0</v>
      </c>
      <c r="C54" s="379" t="s">
        <v>193</v>
      </c>
      <c r="D54" s="379"/>
      <c r="E54" s="476"/>
      <c r="F54" s="476"/>
      <c r="G54" s="379">
        <v>1.0</v>
      </c>
      <c r="H54" s="378" t="s">
        <v>1204</v>
      </c>
      <c r="I54" s="477" t="s">
        <v>1205</v>
      </c>
      <c r="J54" s="379" t="s">
        <v>344</v>
      </c>
      <c r="K54" s="379" t="s">
        <v>1206</v>
      </c>
      <c r="L54" s="200">
        <f t="shared" si="3"/>
        <v>5.034905307</v>
      </c>
      <c r="M54" s="380">
        <v>44102.0</v>
      </c>
      <c r="N54" s="379" t="s">
        <v>339</v>
      </c>
      <c r="O54" s="379" t="s">
        <v>154</v>
      </c>
      <c r="P54" s="380">
        <v>45586.0</v>
      </c>
      <c r="Q54" s="379" t="s">
        <v>133</v>
      </c>
      <c r="R54" s="379" t="s">
        <v>175</v>
      </c>
      <c r="S54" s="197" t="s">
        <v>31</v>
      </c>
      <c r="T54" s="478" t="s">
        <v>1207</v>
      </c>
      <c r="U54" s="481"/>
      <c r="V54" s="202" t="s">
        <v>1208</v>
      </c>
      <c r="W54" s="202"/>
      <c r="X54" s="202"/>
      <c r="Y54" s="202"/>
      <c r="Z54" s="479"/>
      <c r="AA54" s="479"/>
      <c r="AB54" s="479"/>
      <c r="AC54" s="479"/>
      <c r="AD54" s="480"/>
      <c r="AE54" s="480"/>
      <c r="AF54" s="480"/>
      <c r="AG54" s="480"/>
      <c r="AH54" s="480"/>
      <c r="AI54" s="480"/>
      <c r="AJ54" s="480"/>
      <c r="AK54" s="480"/>
      <c r="AL54" s="480"/>
      <c r="AM54" s="480"/>
      <c r="AN54" s="480"/>
      <c r="AO54" s="480"/>
      <c r="AP54" s="480"/>
      <c r="AQ54" s="480"/>
      <c r="AR54" s="480"/>
      <c r="AS54" s="480"/>
      <c r="AT54" s="480"/>
      <c r="AU54" s="480"/>
      <c r="AV54" s="480"/>
      <c r="AW54" s="480"/>
    </row>
    <row r="55" ht="22.5" customHeight="1">
      <c r="A55" s="379">
        <v>3.0</v>
      </c>
      <c r="B55" s="379">
        <v>5.0</v>
      </c>
      <c r="C55" s="379" t="s">
        <v>193</v>
      </c>
      <c r="D55" s="379"/>
      <c r="E55" s="476"/>
      <c r="F55" s="476"/>
      <c r="G55" s="379">
        <v>1.0</v>
      </c>
      <c r="H55" s="378" t="s">
        <v>1209</v>
      </c>
      <c r="I55" s="477" t="s">
        <v>1210</v>
      </c>
      <c r="J55" s="379" t="s">
        <v>362</v>
      </c>
      <c r="K55" s="379" t="s">
        <v>1211</v>
      </c>
      <c r="L55" s="200">
        <f t="shared" si="3"/>
        <v>4.419178082</v>
      </c>
      <c r="M55" s="380">
        <v>44327.0</v>
      </c>
      <c r="N55" s="379" t="s">
        <v>351</v>
      </c>
      <c r="O55" s="379" t="s">
        <v>154</v>
      </c>
      <c r="P55" s="380">
        <v>45719.0</v>
      </c>
      <c r="Q55" s="379" t="s">
        <v>133</v>
      </c>
      <c r="R55" s="379" t="s">
        <v>175</v>
      </c>
      <c r="S55" s="197" t="s">
        <v>31</v>
      </c>
      <c r="T55" s="478"/>
      <c r="U55" s="481"/>
      <c r="V55" s="202" t="s">
        <v>1212</v>
      </c>
      <c r="W55" s="202"/>
      <c r="X55" s="202"/>
      <c r="Y55" s="202"/>
      <c r="Z55" s="479"/>
      <c r="AA55" s="479"/>
      <c r="AB55" s="479"/>
      <c r="AC55" s="479"/>
      <c r="AD55" s="480"/>
      <c r="AE55" s="480"/>
      <c r="AF55" s="480"/>
      <c r="AG55" s="480"/>
      <c r="AH55" s="480"/>
      <c r="AI55" s="480"/>
      <c r="AJ55" s="480"/>
      <c r="AK55" s="480"/>
      <c r="AL55" s="480"/>
      <c r="AM55" s="480"/>
      <c r="AN55" s="480"/>
      <c r="AO55" s="480"/>
      <c r="AP55" s="480"/>
      <c r="AQ55" s="480"/>
      <c r="AR55" s="480"/>
      <c r="AS55" s="480"/>
      <c r="AT55" s="480"/>
      <c r="AU55" s="480"/>
      <c r="AV55" s="480"/>
      <c r="AW55" s="480"/>
    </row>
    <row r="56" ht="22.5" customHeight="1">
      <c r="A56" s="379">
        <v>4.0</v>
      </c>
      <c r="B56" s="379">
        <v>5.0</v>
      </c>
      <c r="C56" s="379" t="s">
        <v>193</v>
      </c>
      <c r="D56" s="379"/>
      <c r="E56" s="379"/>
      <c r="F56" s="379" t="s">
        <v>335</v>
      </c>
      <c r="G56" s="379">
        <v>1.0</v>
      </c>
      <c r="H56" s="378" t="s">
        <v>1213</v>
      </c>
      <c r="I56" s="477" t="s">
        <v>1214</v>
      </c>
      <c r="J56" s="379" t="s">
        <v>1215</v>
      </c>
      <c r="K56" s="379" t="s">
        <v>1216</v>
      </c>
      <c r="L56" s="200">
        <f t="shared" si="3"/>
        <v>4.219178082</v>
      </c>
      <c r="M56" s="380">
        <v>44400.0</v>
      </c>
      <c r="N56" s="379" t="s">
        <v>351</v>
      </c>
      <c r="O56" s="379" t="s">
        <v>151</v>
      </c>
      <c r="P56" s="380">
        <v>45155.0</v>
      </c>
      <c r="Q56" s="379" t="s">
        <v>37</v>
      </c>
      <c r="R56" s="379" t="s">
        <v>177</v>
      </c>
      <c r="S56" s="197" t="s">
        <v>11</v>
      </c>
      <c r="T56" s="478" t="s">
        <v>1217</v>
      </c>
      <c r="U56" s="481"/>
      <c r="V56" s="482" t="s">
        <v>1218</v>
      </c>
      <c r="W56" s="482" t="s">
        <v>1219</v>
      </c>
      <c r="X56" s="483"/>
      <c r="Y56" s="479"/>
      <c r="Z56" s="479"/>
      <c r="AA56" s="479"/>
      <c r="AB56" s="479"/>
      <c r="AC56" s="479"/>
      <c r="AD56" s="480"/>
      <c r="AE56" s="480"/>
      <c r="AF56" s="480"/>
      <c r="AG56" s="480"/>
      <c r="AH56" s="480"/>
      <c r="AI56" s="480"/>
      <c r="AJ56" s="480"/>
      <c r="AK56" s="480"/>
      <c r="AL56" s="480"/>
      <c r="AM56" s="480"/>
      <c r="AN56" s="480"/>
      <c r="AO56" s="480"/>
      <c r="AP56" s="480"/>
      <c r="AQ56" s="480"/>
      <c r="AR56" s="480"/>
      <c r="AS56" s="480"/>
      <c r="AT56" s="480"/>
      <c r="AU56" s="480"/>
      <c r="AV56" s="480"/>
      <c r="AW56" s="480"/>
    </row>
    <row r="57" ht="22.5" customHeight="1">
      <c r="A57" s="379">
        <v>5.0</v>
      </c>
      <c r="B57" s="379">
        <v>5.0</v>
      </c>
      <c r="C57" s="379" t="s">
        <v>193</v>
      </c>
      <c r="D57" s="379"/>
      <c r="E57" s="379"/>
      <c r="F57" s="379"/>
      <c r="G57" s="379">
        <v>1.0</v>
      </c>
      <c r="H57" s="378" t="s">
        <v>1220</v>
      </c>
      <c r="I57" s="477" t="s">
        <v>1221</v>
      </c>
      <c r="J57" s="379" t="s">
        <v>344</v>
      </c>
      <c r="K57" s="379" t="s">
        <v>1222</v>
      </c>
      <c r="L57" s="200">
        <f t="shared" si="3"/>
        <v>4.920151209</v>
      </c>
      <c r="M57" s="380">
        <v>44144.0</v>
      </c>
      <c r="N57" s="379" t="s">
        <v>351</v>
      </c>
      <c r="O57" s="379" t="s">
        <v>152</v>
      </c>
      <c r="P57" s="201">
        <v>45155.0</v>
      </c>
      <c r="Q57" s="379" t="s">
        <v>133</v>
      </c>
      <c r="R57" s="379" t="s">
        <v>177</v>
      </c>
      <c r="S57" s="197" t="s">
        <v>11</v>
      </c>
      <c r="T57" s="478" t="s">
        <v>1223</v>
      </c>
      <c r="U57" s="481"/>
      <c r="V57" s="482" t="s">
        <v>1224</v>
      </c>
      <c r="W57" s="482" t="s">
        <v>1225</v>
      </c>
      <c r="X57" s="483"/>
      <c r="Y57" s="479"/>
      <c r="Z57" s="479"/>
      <c r="AA57" s="479"/>
      <c r="AB57" s="479"/>
      <c r="AC57" s="479"/>
      <c r="AD57" s="480"/>
      <c r="AE57" s="480"/>
      <c r="AF57" s="480"/>
      <c r="AG57" s="480"/>
      <c r="AH57" s="480"/>
      <c r="AI57" s="480"/>
      <c r="AJ57" s="480"/>
      <c r="AK57" s="480"/>
      <c r="AL57" s="480"/>
      <c r="AM57" s="480"/>
      <c r="AN57" s="480"/>
      <c r="AO57" s="480"/>
      <c r="AP57" s="480"/>
      <c r="AQ57" s="480"/>
      <c r="AR57" s="480"/>
      <c r="AS57" s="480"/>
      <c r="AT57" s="480"/>
      <c r="AU57" s="480"/>
      <c r="AV57" s="480"/>
      <c r="AW57" s="480"/>
    </row>
    <row r="58" ht="22.5" customHeight="1">
      <c r="A58" s="379">
        <v>6.0</v>
      </c>
      <c r="B58" s="379">
        <v>5.0</v>
      </c>
      <c r="C58" s="379" t="s">
        <v>193</v>
      </c>
      <c r="D58" s="379"/>
      <c r="E58" s="379"/>
      <c r="F58" s="379"/>
      <c r="G58" s="379">
        <v>1.0</v>
      </c>
      <c r="H58" s="378" t="s">
        <v>1226</v>
      </c>
      <c r="I58" s="477" t="s">
        <v>1227</v>
      </c>
      <c r="J58" s="379" t="s">
        <v>1228</v>
      </c>
      <c r="K58" s="379" t="s">
        <v>1229</v>
      </c>
      <c r="L58" s="200">
        <f t="shared" si="3"/>
        <v>4.832719515</v>
      </c>
      <c r="M58" s="380">
        <v>44176.0</v>
      </c>
      <c r="N58" s="379" t="s">
        <v>351</v>
      </c>
      <c r="O58" s="379" t="s">
        <v>153</v>
      </c>
      <c r="P58" s="201">
        <v>45519.0</v>
      </c>
      <c r="Q58" s="379" t="s">
        <v>115</v>
      </c>
      <c r="R58" s="379" t="s">
        <v>177</v>
      </c>
      <c r="S58" s="197" t="s">
        <v>31</v>
      </c>
      <c r="T58" s="478"/>
      <c r="U58" s="433"/>
      <c r="V58" s="482" t="s">
        <v>1230</v>
      </c>
      <c r="W58" s="482"/>
      <c r="X58" s="483"/>
      <c r="Y58" s="479"/>
      <c r="Z58" s="479"/>
      <c r="AA58" s="479"/>
      <c r="AB58" s="479"/>
      <c r="AC58" s="479"/>
      <c r="AD58" s="480"/>
      <c r="AE58" s="480"/>
      <c r="AF58" s="480"/>
      <c r="AG58" s="480"/>
      <c r="AH58" s="480"/>
      <c r="AI58" s="480"/>
      <c r="AJ58" s="480"/>
      <c r="AK58" s="480"/>
      <c r="AL58" s="480"/>
      <c r="AM58" s="480"/>
      <c r="AN58" s="480"/>
      <c r="AO58" s="480"/>
      <c r="AP58" s="480"/>
      <c r="AQ58" s="480"/>
      <c r="AR58" s="480"/>
      <c r="AS58" s="480"/>
      <c r="AT58" s="480"/>
      <c r="AU58" s="480"/>
      <c r="AV58" s="480"/>
      <c r="AW58" s="480"/>
    </row>
    <row r="59" ht="22.5" customHeight="1">
      <c r="A59" s="379">
        <v>7.0</v>
      </c>
      <c r="B59" s="379">
        <v>5.0</v>
      </c>
      <c r="C59" s="379" t="s">
        <v>193</v>
      </c>
      <c r="D59" s="379"/>
      <c r="E59" s="379"/>
      <c r="F59" s="379"/>
      <c r="G59" s="379">
        <v>1.0</v>
      </c>
      <c r="H59" s="378" t="s">
        <v>1231</v>
      </c>
      <c r="I59" s="477" t="s">
        <v>1232</v>
      </c>
      <c r="J59" s="379" t="s">
        <v>1233</v>
      </c>
      <c r="K59" s="379" t="s">
        <v>1234</v>
      </c>
      <c r="L59" s="200">
        <f t="shared" si="3"/>
        <v>5.064959952</v>
      </c>
      <c r="M59" s="380">
        <v>44091.0</v>
      </c>
      <c r="N59" s="379" t="s">
        <v>351</v>
      </c>
      <c r="O59" s="379" t="s">
        <v>154</v>
      </c>
      <c r="P59" s="201">
        <v>44930.0</v>
      </c>
      <c r="Q59" s="379" t="s">
        <v>42</v>
      </c>
      <c r="R59" s="379" t="s">
        <v>181</v>
      </c>
      <c r="S59" s="197" t="s">
        <v>11</v>
      </c>
      <c r="T59" s="478"/>
      <c r="U59" s="481"/>
      <c r="V59" s="482" t="s">
        <v>1235</v>
      </c>
      <c r="W59" s="482" t="s">
        <v>1236</v>
      </c>
      <c r="X59" s="483"/>
      <c r="Y59" s="479"/>
      <c r="Z59" s="479"/>
      <c r="AA59" s="479"/>
      <c r="AB59" s="479"/>
      <c r="AC59" s="479"/>
      <c r="AD59" s="480"/>
      <c r="AE59" s="480"/>
      <c r="AF59" s="480"/>
      <c r="AG59" s="480"/>
      <c r="AH59" s="480"/>
      <c r="AI59" s="480"/>
      <c r="AJ59" s="480"/>
      <c r="AK59" s="480"/>
      <c r="AL59" s="480"/>
      <c r="AM59" s="480"/>
      <c r="AN59" s="480"/>
      <c r="AO59" s="480"/>
      <c r="AP59" s="480"/>
      <c r="AQ59" s="480"/>
      <c r="AR59" s="480"/>
      <c r="AS59" s="480"/>
      <c r="AT59" s="480"/>
      <c r="AU59" s="480"/>
      <c r="AV59" s="480"/>
      <c r="AW59" s="480"/>
    </row>
    <row r="60" ht="22.5" customHeight="1">
      <c r="A60" s="379">
        <v>8.0</v>
      </c>
      <c r="B60" s="379">
        <v>5.0</v>
      </c>
      <c r="C60" s="379" t="s">
        <v>193</v>
      </c>
      <c r="D60" s="379"/>
      <c r="E60" s="379"/>
      <c r="F60" s="379"/>
      <c r="G60" s="379">
        <v>1.0</v>
      </c>
      <c r="H60" s="378" t="s">
        <v>1237</v>
      </c>
      <c r="I60" s="477" t="s">
        <v>1238</v>
      </c>
      <c r="J60" s="379" t="s">
        <v>702</v>
      </c>
      <c r="K60" s="379" t="s">
        <v>1239</v>
      </c>
      <c r="L60" s="200">
        <f t="shared" si="3"/>
        <v>4.18630137</v>
      </c>
      <c r="M60" s="380">
        <v>44412.0</v>
      </c>
      <c r="N60" s="379" t="s">
        <v>351</v>
      </c>
      <c r="O60" s="379" t="s">
        <v>151</v>
      </c>
      <c r="P60" s="201">
        <v>45155.0</v>
      </c>
      <c r="Q60" s="379" t="s">
        <v>133</v>
      </c>
      <c r="R60" s="379" t="s">
        <v>181</v>
      </c>
      <c r="S60" s="197" t="s">
        <v>11</v>
      </c>
      <c r="T60" s="478" t="s">
        <v>1240</v>
      </c>
      <c r="U60" s="481"/>
      <c r="V60" s="482" t="s">
        <v>1241</v>
      </c>
      <c r="W60" s="482" t="s">
        <v>1242</v>
      </c>
      <c r="X60" s="483"/>
      <c r="Y60" s="479"/>
      <c r="Z60" s="479"/>
      <c r="AA60" s="479"/>
      <c r="AB60" s="479"/>
      <c r="AC60" s="479"/>
      <c r="AD60" s="480"/>
      <c r="AE60" s="480"/>
      <c r="AF60" s="480"/>
      <c r="AG60" s="480"/>
      <c r="AH60" s="480"/>
      <c r="AI60" s="480"/>
      <c r="AJ60" s="480"/>
      <c r="AK60" s="480"/>
      <c r="AL60" s="480"/>
      <c r="AM60" s="480"/>
      <c r="AN60" s="480"/>
      <c r="AO60" s="480"/>
      <c r="AP60" s="480"/>
      <c r="AQ60" s="480"/>
      <c r="AR60" s="480"/>
      <c r="AS60" s="480"/>
      <c r="AT60" s="480"/>
      <c r="AU60" s="480"/>
      <c r="AV60" s="480"/>
      <c r="AW60" s="480"/>
    </row>
    <row r="61" ht="22.5" customHeight="1">
      <c r="A61" s="379">
        <v>9.0</v>
      </c>
      <c r="B61" s="379">
        <v>5.0</v>
      </c>
      <c r="C61" s="379" t="s">
        <v>193</v>
      </c>
      <c r="D61" s="379"/>
      <c r="E61" s="476"/>
      <c r="F61" s="476"/>
      <c r="G61" s="379">
        <v>1.0</v>
      </c>
      <c r="H61" s="378" t="s">
        <v>1243</v>
      </c>
      <c r="I61" s="477" t="s">
        <v>1244</v>
      </c>
      <c r="J61" s="379" t="s">
        <v>1177</v>
      </c>
      <c r="K61" s="379" t="s">
        <v>1245</v>
      </c>
      <c r="L61" s="200">
        <f t="shared" si="3"/>
        <v>4.786271428</v>
      </c>
      <c r="M61" s="380">
        <v>44193.0</v>
      </c>
      <c r="N61" s="379" t="s">
        <v>339</v>
      </c>
      <c r="O61" s="379" t="s">
        <v>154</v>
      </c>
      <c r="P61" s="380">
        <v>45155.0</v>
      </c>
      <c r="Q61" s="379" t="s">
        <v>37</v>
      </c>
      <c r="R61" s="379" t="s">
        <v>181</v>
      </c>
      <c r="S61" s="197" t="s">
        <v>11</v>
      </c>
      <c r="T61" s="478" t="s">
        <v>1179</v>
      </c>
      <c r="U61" s="481"/>
      <c r="V61" s="202" t="s">
        <v>1246</v>
      </c>
      <c r="W61" s="202" t="s">
        <v>1247</v>
      </c>
      <c r="X61" s="202"/>
      <c r="Y61" s="202"/>
      <c r="Z61" s="479"/>
      <c r="AA61" s="479"/>
      <c r="AB61" s="479"/>
      <c r="AC61" s="479"/>
      <c r="AD61" s="480"/>
      <c r="AE61" s="480"/>
      <c r="AF61" s="480"/>
      <c r="AG61" s="480"/>
      <c r="AH61" s="480"/>
      <c r="AI61" s="480"/>
      <c r="AJ61" s="480"/>
      <c r="AK61" s="480"/>
      <c r="AL61" s="480"/>
      <c r="AM61" s="480"/>
      <c r="AN61" s="480"/>
      <c r="AO61" s="480"/>
      <c r="AP61" s="480"/>
      <c r="AQ61" s="480"/>
      <c r="AR61" s="480"/>
      <c r="AS61" s="480"/>
      <c r="AT61" s="480"/>
      <c r="AU61" s="480"/>
      <c r="AV61" s="480"/>
      <c r="AW61" s="480"/>
    </row>
    <row r="62" ht="22.5" customHeight="1">
      <c r="A62" s="379">
        <v>10.0</v>
      </c>
      <c r="B62" s="379">
        <v>5.0</v>
      </c>
      <c r="C62" s="379" t="s">
        <v>193</v>
      </c>
      <c r="D62" s="379"/>
      <c r="E62" s="476"/>
      <c r="F62" s="379"/>
      <c r="G62" s="379">
        <v>1.0</v>
      </c>
      <c r="H62" s="378" t="s">
        <v>1248</v>
      </c>
      <c r="I62" s="477" t="s">
        <v>1249</v>
      </c>
      <c r="J62" s="379" t="s">
        <v>423</v>
      </c>
      <c r="K62" s="379" t="s">
        <v>1250</v>
      </c>
      <c r="L62" s="200">
        <f t="shared" si="3"/>
        <v>4.764383562</v>
      </c>
      <c r="M62" s="380">
        <v>44201.0</v>
      </c>
      <c r="N62" s="379" t="s">
        <v>339</v>
      </c>
      <c r="O62" s="379" t="s">
        <v>153</v>
      </c>
      <c r="P62" s="380">
        <v>45665.0</v>
      </c>
      <c r="Q62" s="379" t="s">
        <v>115</v>
      </c>
      <c r="R62" s="379" t="s">
        <v>181</v>
      </c>
      <c r="S62" s="197" t="s">
        <v>31</v>
      </c>
      <c r="T62" s="478" t="s">
        <v>1251</v>
      </c>
      <c r="U62" s="433"/>
      <c r="V62" s="202" t="s">
        <v>1252</v>
      </c>
      <c r="W62" s="202"/>
      <c r="X62" s="202"/>
      <c r="Y62" s="202"/>
      <c r="Z62" s="479"/>
      <c r="AA62" s="479"/>
      <c r="AB62" s="479"/>
      <c r="AC62" s="479"/>
      <c r="AD62" s="480"/>
      <c r="AE62" s="480"/>
      <c r="AF62" s="480"/>
      <c r="AG62" s="480"/>
      <c r="AH62" s="480"/>
      <c r="AI62" s="480"/>
      <c r="AJ62" s="480"/>
      <c r="AK62" s="480"/>
      <c r="AL62" s="480"/>
      <c r="AM62" s="480"/>
      <c r="AN62" s="480"/>
      <c r="AO62" s="480"/>
      <c r="AP62" s="480"/>
      <c r="AQ62" s="480"/>
      <c r="AR62" s="480"/>
      <c r="AS62" s="480"/>
      <c r="AT62" s="480"/>
      <c r="AU62" s="480"/>
      <c r="AV62" s="480"/>
      <c r="AW62" s="480"/>
    </row>
    <row r="63" ht="22.5" customHeight="1">
      <c r="A63" s="379">
        <v>11.0</v>
      </c>
      <c r="B63" s="379">
        <v>5.0</v>
      </c>
      <c r="C63" s="379" t="s">
        <v>193</v>
      </c>
      <c r="D63" s="379"/>
      <c r="E63" s="379"/>
      <c r="F63" s="379"/>
      <c r="G63" s="379">
        <v>1.0</v>
      </c>
      <c r="H63" s="378" t="s">
        <v>1253</v>
      </c>
      <c r="I63" s="477" t="s">
        <v>1254</v>
      </c>
      <c r="J63" s="379" t="s">
        <v>376</v>
      </c>
      <c r="K63" s="379" t="s">
        <v>1255</v>
      </c>
      <c r="L63" s="200">
        <f t="shared" si="3"/>
        <v>4.890096564</v>
      </c>
      <c r="M63" s="380">
        <v>44155.0</v>
      </c>
      <c r="N63" s="379" t="s">
        <v>351</v>
      </c>
      <c r="O63" s="379" t="s">
        <v>151</v>
      </c>
      <c r="P63" s="380">
        <v>45155.0</v>
      </c>
      <c r="Q63" s="379" t="s">
        <v>133</v>
      </c>
      <c r="R63" s="379" t="s">
        <v>183</v>
      </c>
      <c r="S63" s="197" t="s">
        <v>11</v>
      </c>
      <c r="T63" s="478" t="s">
        <v>1160</v>
      </c>
      <c r="U63" s="481"/>
      <c r="V63" s="202" t="s">
        <v>1256</v>
      </c>
      <c r="W63" s="202" t="s">
        <v>1257</v>
      </c>
      <c r="X63" s="202"/>
      <c r="Y63" s="202"/>
      <c r="Z63" s="479"/>
      <c r="AA63" s="479"/>
      <c r="AB63" s="479"/>
      <c r="AC63" s="479"/>
      <c r="AD63" s="480"/>
      <c r="AE63" s="480"/>
      <c r="AF63" s="480"/>
      <c r="AG63" s="480"/>
      <c r="AH63" s="480"/>
      <c r="AI63" s="480"/>
      <c r="AJ63" s="480"/>
      <c r="AK63" s="480"/>
      <c r="AL63" s="480"/>
      <c r="AM63" s="480"/>
      <c r="AN63" s="480"/>
      <c r="AO63" s="480"/>
      <c r="AP63" s="480"/>
      <c r="AQ63" s="480"/>
      <c r="AR63" s="480"/>
      <c r="AS63" s="480"/>
      <c r="AT63" s="480"/>
      <c r="AU63" s="480"/>
      <c r="AV63" s="480"/>
      <c r="AW63" s="480"/>
    </row>
    <row r="64" ht="22.5" customHeight="1">
      <c r="A64" s="379">
        <v>12.0</v>
      </c>
      <c r="B64" s="379">
        <v>5.0</v>
      </c>
      <c r="C64" s="379" t="s">
        <v>193</v>
      </c>
      <c r="D64" s="379"/>
      <c r="E64" s="379"/>
      <c r="F64" s="379" t="s">
        <v>335</v>
      </c>
      <c r="G64" s="379">
        <v>1.0</v>
      </c>
      <c r="H64" s="378" t="s">
        <v>1258</v>
      </c>
      <c r="I64" s="477" t="s">
        <v>1259</v>
      </c>
      <c r="J64" s="379" t="s">
        <v>1260</v>
      </c>
      <c r="K64" s="379" t="s">
        <v>1261</v>
      </c>
      <c r="L64" s="200">
        <f t="shared" si="3"/>
        <v>4.15890411</v>
      </c>
      <c r="M64" s="380">
        <v>44422.0</v>
      </c>
      <c r="N64" s="379" t="s">
        <v>339</v>
      </c>
      <c r="O64" s="379" t="s">
        <v>153</v>
      </c>
      <c r="P64" s="380">
        <v>45155.0</v>
      </c>
      <c r="Q64" s="379" t="s">
        <v>37</v>
      </c>
      <c r="R64" s="379" t="s">
        <v>183</v>
      </c>
      <c r="S64" s="197" t="s">
        <v>11</v>
      </c>
      <c r="T64" s="478" t="s">
        <v>1217</v>
      </c>
      <c r="U64" s="481"/>
      <c r="V64" s="202" t="s">
        <v>1262</v>
      </c>
      <c r="W64" s="202" t="s">
        <v>1263</v>
      </c>
      <c r="X64" s="202"/>
      <c r="Y64" s="202"/>
      <c r="Z64" s="479"/>
      <c r="AA64" s="479"/>
      <c r="AB64" s="479"/>
      <c r="AC64" s="479"/>
      <c r="AD64" s="480"/>
      <c r="AE64" s="480"/>
      <c r="AF64" s="480"/>
      <c r="AG64" s="480"/>
      <c r="AH64" s="480"/>
      <c r="AI64" s="480"/>
      <c r="AJ64" s="480"/>
      <c r="AK64" s="480"/>
      <c r="AL64" s="480"/>
      <c r="AM64" s="480"/>
      <c r="AN64" s="480"/>
      <c r="AO64" s="480"/>
      <c r="AP64" s="480"/>
      <c r="AQ64" s="480"/>
      <c r="AR64" s="480"/>
      <c r="AS64" s="480"/>
      <c r="AT64" s="480"/>
      <c r="AU64" s="480"/>
      <c r="AV64" s="480"/>
      <c r="AW64" s="480"/>
    </row>
    <row r="65" ht="22.5" customHeight="1">
      <c r="A65" s="379">
        <v>13.0</v>
      </c>
      <c r="B65" s="379">
        <v>5.0</v>
      </c>
      <c r="C65" s="379" t="s">
        <v>193</v>
      </c>
      <c r="D65" s="379"/>
      <c r="E65" s="476"/>
      <c r="F65" s="476"/>
      <c r="G65" s="379">
        <v>1.0</v>
      </c>
      <c r="H65" s="378" t="s">
        <v>1264</v>
      </c>
      <c r="I65" s="477" t="s">
        <v>1265</v>
      </c>
      <c r="J65" s="379" t="s">
        <v>637</v>
      </c>
      <c r="K65" s="379" t="s">
        <v>1266</v>
      </c>
      <c r="L65" s="200">
        <f t="shared" si="3"/>
        <v>4.77260274</v>
      </c>
      <c r="M65" s="380">
        <v>44198.0</v>
      </c>
      <c r="N65" s="379" t="s">
        <v>339</v>
      </c>
      <c r="O65" s="379" t="s">
        <v>153</v>
      </c>
      <c r="P65" s="380">
        <v>45301.0</v>
      </c>
      <c r="Q65" s="379" t="s">
        <v>115</v>
      </c>
      <c r="R65" s="379" t="s">
        <v>183</v>
      </c>
      <c r="S65" s="197" t="s">
        <v>11</v>
      </c>
      <c r="T65" s="478"/>
      <c r="U65" s="481"/>
      <c r="V65" s="202" t="s">
        <v>1267</v>
      </c>
      <c r="W65" s="202" t="s">
        <v>1268</v>
      </c>
      <c r="X65" s="202"/>
      <c r="Y65" s="202"/>
      <c r="Z65" s="479"/>
      <c r="AA65" s="479"/>
      <c r="AB65" s="479"/>
      <c r="AC65" s="479"/>
      <c r="AD65" s="480"/>
      <c r="AE65" s="480"/>
      <c r="AF65" s="480"/>
      <c r="AG65" s="480"/>
      <c r="AH65" s="480"/>
      <c r="AI65" s="480"/>
      <c r="AJ65" s="480"/>
      <c r="AK65" s="480"/>
      <c r="AL65" s="480"/>
      <c r="AM65" s="480"/>
      <c r="AN65" s="480"/>
      <c r="AO65" s="480"/>
      <c r="AP65" s="480"/>
      <c r="AQ65" s="480"/>
      <c r="AR65" s="480"/>
      <c r="AS65" s="480"/>
      <c r="AT65" s="480"/>
      <c r="AU65" s="480"/>
      <c r="AV65" s="480"/>
      <c r="AW65" s="480"/>
    </row>
    <row r="66" ht="22.5" customHeight="1">
      <c r="A66" s="379">
        <v>14.0</v>
      </c>
      <c r="B66" s="379">
        <v>5.0</v>
      </c>
      <c r="C66" s="379" t="s">
        <v>193</v>
      </c>
      <c r="D66" s="379"/>
      <c r="E66" s="476"/>
      <c r="F66" s="476"/>
      <c r="G66" s="379">
        <v>1.0</v>
      </c>
      <c r="H66" s="378" t="s">
        <v>1269</v>
      </c>
      <c r="I66" s="477" t="s">
        <v>1270</v>
      </c>
      <c r="J66" s="379" t="s">
        <v>1271</v>
      </c>
      <c r="K66" s="379" t="s">
        <v>1272</v>
      </c>
      <c r="L66" s="200">
        <f t="shared" si="3"/>
        <v>4.44109589</v>
      </c>
      <c r="M66" s="380">
        <v>44319.0</v>
      </c>
      <c r="N66" s="379" t="s">
        <v>339</v>
      </c>
      <c r="O66" s="379" t="s">
        <v>151</v>
      </c>
      <c r="P66" s="380">
        <v>45519.0</v>
      </c>
      <c r="Q66" s="379" t="s">
        <v>121</v>
      </c>
      <c r="R66" s="379" t="s">
        <v>183</v>
      </c>
      <c r="S66" s="197" t="s">
        <v>11</v>
      </c>
      <c r="T66" s="478" t="s">
        <v>1273</v>
      </c>
      <c r="U66" s="481"/>
      <c r="V66" s="202" t="s">
        <v>1274</v>
      </c>
      <c r="W66" s="202"/>
      <c r="X66" s="202"/>
      <c r="Y66" s="202"/>
      <c r="Z66" s="479"/>
      <c r="AA66" s="479"/>
      <c r="AB66" s="479"/>
      <c r="AC66" s="479"/>
      <c r="AD66" s="480"/>
      <c r="AE66" s="480"/>
      <c r="AF66" s="480"/>
      <c r="AG66" s="480"/>
      <c r="AH66" s="480"/>
      <c r="AI66" s="480"/>
      <c r="AJ66" s="480"/>
      <c r="AK66" s="480"/>
      <c r="AL66" s="480"/>
      <c r="AM66" s="480"/>
      <c r="AN66" s="480"/>
      <c r="AO66" s="480"/>
      <c r="AP66" s="480"/>
      <c r="AQ66" s="480"/>
      <c r="AR66" s="480"/>
      <c r="AS66" s="480"/>
      <c r="AT66" s="480"/>
      <c r="AU66" s="480"/>
      <c r="AV66" s="480"/>
      <c r="AW66" s="480"/>
    </row>
    <row r="67" ht="22.5" customHeight="1">
      <c r="A67" s="379">
        <v>15.0</v>
      </c>
      <c r="B67" s="379">
        <v>5.0</v>
      </c>
      <c r="C67" s="379" t="s">
        <v>193</v>
      </c>
      <c r="D67" s="379"/>
      <c r="E67" s="476"/>
      <c r="F67" s="476"/>
      <c r="G67" s="379">
        <v>1.0</v>
      </c>
      <c r="H67" s="378" t="s">
        <v>1275</v>
      </c>
      <c r="I67" s="477" t="s">
        <v>1276</v>
      </c>
      <c r="J67" s="196" t="s">
        <v>396</v>
      </c>
      <c r="K67" s="196" t="s">
        <v>1277</v>
      </c>
      <c r="L67" s="200">
        <f t="shared" si="3"/>
        <v>4.575342466</v>
      </c>
      <c r="M67" s="201">
        <v>44270.0</v>
      </c>
      <c r="N67" s="196" t="s">
        <v>351</v>
      </c>
      <c r="O67" s="196" t="s">
        <v>153</v>
      </c>
      <c r="P67" s="201">
        <v>45670.0</v>
      </c>
      <c r="Q67" s="196" t="s">
        <v>133</v>
      </c>
      <c r="R67" s="196" t="s">
        <v>183</v>
      </c>
      <c r="S67" s="197" t="s">
        <v>11</v>
      </c>
      <c r="T67" s="478" t="s">
        <v>1278</v>
      </c>
      <c r="U67" s="481"/>
      <c r="V67" s="202" t="s">
        <v>1279</v>
      </c>
      <c r="W67" s="202"/>
      <c r="X67" s="202"/>
      <c r="Y67" s="202"/>
      <c r="Z67" s="479"/>
      <c r="AA67" s="479"/>
      <c r="AB67" s="479"/>
      <c r="AC67" s="479"/>
      <c r="AD67" s="480"/>
      <c r="AE67" s="480"/>
      <c r="AF67" s="480"/>
      <c r="AG67" s="480"/>
      <c r="AH67" s="480"/>
      <c r="AI67" s="480"/>
      <c r="AJ67" s="480"/>
      <c r="AK67" s="480"/>
      <c r="AL67" s="480"/>
      <c r="AM67" s="480"/>
      <c r="AN67" s="480"/>
      <c r="AO67" s="480"/>
      <c r="AP67" s="480"/>
      <c r="AQ67" s="480"/>
      <c r="AR67" s="480"/>
      <c r="AS67" s="480"/>
      <c r="AT67" s="480"/>
      <c r="AU67" s="480"/>
      <c r="AV67" s="480"/>
      <c r="AW67" s="480"/>
    </row>
    <row r="68" ht="22.5" customHeight="1">
      <c r="A68" s="496">
        <v>16.0</v>
      </c>
      <c r="B68" s="496">
        <v>5.0</v>
      </c>
      <c r="C68" s="496" t="s">
        <v>193</v>
      </c>
      <c r="D68" s="496"/>
      <c r="E68" s="497"/>
      <c r="F68" s="497"/>
      <c r="G68" s="496">
        <v>1.0</v>
      </c>
      <c r="H68" s="531" t="s">
        <v>1280</v>
      </c>
      <c r="I68" s="532" t="s">
        <v>1281</v>
      </c>
      <c r="J68" s="496" t="s">
        <v>793</v>
      </c>
      <c r="K68" s="496" t="s">
        <v>1282</v>
      </c>
      <c r="L68" s="200">
        <f t="shared" si="3"/>
        <v>5.067692193</v>
      </c>
      <c r="M68" s="533">
        <v>44090.0</v>
      </c>
      <c r="N68" s="496" t="s">
        <v>339</v>
      </c>
      <c r="O68" s="496" t="s">
        <v>153</v>
      </c>
      <c r="P68" s="533">
        <v>45155.0</v>
      </c>
      <c r="Q68" s="496" t="s">
        <v>42</v>
      </c>
      <c r="R68" s="496" t="s">
        <v>185</v>
      </c>
      <c r="S68" s="226" t="s">
        <v>31</v>
      </c>
      <c r="T68" s="270" t="s">
        <v>1283</v>
      </c>
      <c r="U68" s="534"/>
      <c r="V68" s="231" t="s">
        <v>1284</v>
      </c>
      <c r="W68" s="231" t="s">
        <v>1285</v>
      </c>
      <c r="X68" s="500"/>
      <c r="Y68" s="231"/>
      <c r="Z68" s="500"/>
      <c r="AA68" s="500"/>
      <c r="AB68" s="500"/>
      <c r="AC68" s="500"/>
      <c r="AD68" s="502"/>
      <c r="AE68" s="502"/>
      <c r="AF68" s="502"/>
      <c r="AG68" s="502"/>
      <c r="AH68" s="502"/>
      <c r="AI68" s="502"/>
      <c r="AJ68" s="502"/>
      <c r="AK68" s="502"/>
      <c r="AL68" s="502"/>
      <c r="AM68" s="502"/>
      <c r="AN68" s="502"/>
      <c r="AO68" s="502"/>
      <c r="AP68" s="502"/>
      <c r="AQ68" s="502"/>
      <c r="AR68" s="502"/>
      <c r="AS68" s="502"/>
      <c r="AT68" s="502"/>
      <c r="AU68" s="502"/>
      <c r="AV68" s="502"/>
      <c r="AW68" s="502"/>
    </row>
    <row r="69" ht="22.5" customHeight="1">
      <c r="A69" s="496">
        <v>17.0</v>
      </c>
      <c r="B69" s="496">
        <v>5.0</v>
      </c>
      <c r="C69" s="496" t="s">
        <v>193</v>
      </c>
      <c r="D69" s="496"/>
      <c r="E69" s="497"/>
      <c r="F69" s="497"/>
      <c r="G69" s="496">
        <v>1.0</v>
      </c>
      <c r="H69" s="531" t="s">
        <v>1286</v>
      </c>
      <c r="I69" s="532" t="s">
        <v>1287</v>
      </c>
      <c r="J69" s="496" t="s">
        <v>460</v>
      </c>
      <c r="K69" s="496" t="s">
        <v>1288</v>
      </c>
      <c r="L69" s="200">
        <f t="shared" si="3"/>
        <v>4.742465753</v>
      </c>
      <c r="M69" s="533">
        <v>44209.0</v>
      </c>
      <c r="N69" s="496" t="s">
        <v>351</v>
      </c>
      <c r="O69" s="496" t="s">
        <v>153</v>
      </c>
      <c r="P69" s="230">
        <v>45519.0</v>
      </c>
      <c r="Q69" s="496" t="s">
        <v>133</v>
      </c>
      <c r="R69" s="496" t="s">
        <v>185</v>
      </c>
      <c r="S69" s="226" t="s">
        <v>11</v>
      </c>
      <c r="T69" s="270" t="s">
        <v>1289</v>
      </c>
      <c r="U69" s="534"/>
      <c r="V69" s="231" t="s">
        <v>1290</v>
      </c>
      <c r="W69" s="231"/>
      <c r="X69" s="500"/>
      <c r="Y69" s="231"/>
      <c r="Z69" s="500"/>
      <c r="AA69" s="500"/>
      <c r="AB69" s="500"/>
      <c r="AC69" s="500"/>
      <c r="AD69" s="502"/>
      <c r="AE69" s="502"/>
      <c r="AF69" s="502"/>
      <c r="AG69" s="502"/>
      <c r="AH69" s="502"/>
      <c r="AI69" s="502"/>
      <c r="AJ69" s="502"/>
      <c r="AK69" s="502"/>
      <c r="AL69" s="502"/>
      <c r="AM69" s="502"/>
      <c r="AN69" s="502"/>
      <c r="AO69" s="502"/>
      <c r="AP69" s="502"/>
      <c r="AQ69" s="502"/>
      <c r="AR69" s="502"/>
      <c r="AS69" s="502"/>
      <c r="AT69" s="502"/>
      <c r="AU69" s="502"/>
      <c r="AV69" s="502"/>
      <c r="AW69" s="502"/>
    </row>
    <row r="70" ht="22.5" customHeight="1">
      <c r="A70" s="225">
        <v>18.0</v>
      </c>
      <c r="B70" s="225">
        <v>5.0</v>
      </c>
      <c r="C70" s="496" t="s">
        <v>193</v>
      </c>
      <c r="D70" s="225"/>
      <c r="E70" s="225"/>
      <c r="F70" s="225"/>
      <c r="G70" s="225">
        <v>1.0</v>
      </c>
      <c r="H70" s="227" t="s">
        <v>1291</v>
      </c>
      <c r="I70" s="498" t="s">
        <v>1292</v>
      </c>
      <c r="J70" s="225" t="s">
        <v>396</v>
      </c>
      <c r="K70" s="225" t="s">
        <v>1293</v>
      </c>
      <c r="L70" s="229">
        <f t="shared" si="3"/>
        <v>4.936544652</v>
      </c>
      <c r="M70" s="230">
        <v>44138.0</v>
      </c>
      <c r="N70" s="225" t="s">
        <v>339</v>
      </c>
      <c r="O70" s="225" t="s">
        <v>151</v>
      </c>
      <c r="P70" s="230">
        <v>45883.0</v>
      </c>
      <c r="Q70" s="225" t="s">
        <v>9</v>
      </c>
      <c r="R70" s="225" t="s">
        <v>346</v>
      </c>
      <c r="S70" s="226" t="s">
        <v>31</v>
      </c>
      <c r="T70" s="270"/>
      <c r="U70" s="499" t="s">
        <v>1294</v>
      </c>
      <c r="V70" s="267"/>
      <c r="W70" s="267"/>
      <c r="X70" s="233"/>
      <c r="Y70" s="503"/>
      <c r="Z70" s="504"/>
      <c r="AA70" s="505"/>
      <c r="AB70" s="506"/>
      <c r="AC70" s="506"/>
      <c r="AD70" s="237"/>
      <c r="AE70" s="237"/>
      <c r="AF70" s="236"/>
      <c r="AG70" s="236"/>
      <c r="AH70" s="236"/>
      <c r="AI70" s="236"/>
      <c r="AJ70" s="236"/>
      <c r="AK70" s="236"/>
      <c r="AL70" s="236"/>
      <c r="AM70" s="236"/>
      <c r="AN70" s="236"/>
      <c r="AO70" s="236"/>
      <c r="AP70" s="236"/>
      <c r="AQ70" s="236"/>
      <c r="AR70" s="236"/>
      <c r="AS70" s="236"/>
      <c r="AT70" s="236"/>
      <c r="AU70" s="236"/>
      <c r="AV70" s="236"/>
      <c r="AW70" s="236"/>
    </row>
    <row r="71" ht="22.5" customHeight="1">
      <c r="A71" s="496">
        <v>19.0</v>
      </c>
      <c r="B71" s="496">
        <v>5.0</v>
      </c>
      <c r="C71" s="496" t="s">
        <v>193</v>
      </c>
      <c r="D71" s="496"/>
      <c r="E71" s="496"/>
      <c r="F71" s="496"/>
      <c r="G71" s="225">
        <v>1.0</v>
      </c>
      <c r="H71" s="531" t="s">
        <v>1295</v>
      </c>
      <c r="I71" s="498" t="s">
        <v>1296</v>
      </c>
      <c r="J71" s="496" t="s">
        <v>1297</v>
      </c>
      <c r="K71" s="496" t="s">
        <v>1298</v>
      </c>
      <c r="L71" s="229">
        <f t="shared" si="3"/>
        <v>4.473972603</v>
      </c>
      <c r="M71" s="533">
        <v>44307.0</v>
      </c>
      <c r="N71" s="496" t="s">
        <v>339</v>
      </c>
      <c r="O71" s="496" t="s">
        <v>152</v>
      </c>
      <c r="P71" s="230">
        <v>45883.0</v>
      </c>
      <c r="Q71" s="496" t="s">
        <v>1299</v>
      </c>
      <c r="R71" s="496" t="s">
        <v>346</v>
      </c>
      <c r="S71" s="226" t="s">
        <v>11</v>
      </c>
      <c r="T71" s="270"/>
      <c r="U71" s="499" t="s">
        <v>1300</v>
      </c>
      <c r="V71" s="500"/>
      <c r="W71" s="500"/>
      <c r="X71" s="500"/>
      <c r="Y71" s="535"/>
      <c r="Z71" s="535"/>
      <c r="AA71" s="500"/>
      <c r="AB71" s="500"/>
      <c r="AC71" s="500"/>
      <c r="AD71" s="502"/>
      <c r="AE71" s="502"/>
      <c r="AF71" s="502"/>
      <c r="AG71" s="502"/>
      <c r="AH71" s="502"/>
      <c r="AI71" s="502"/>
      <c r="AJ71" s="502"/>
      <c r="AK71" s="502"/>
      <c r="AL71" s="502"/>
      <c r="AM71" s="502"/>
      <c r="AN71" s="502"/>
      <c r="AO71" s="502"/>
      <c r="AP71" s="502"/>
      <c r="AQ71" s="502"/>
      <c r="AR71" s="502"/>
      <c r="AS71" s="502"/>
      <c r="AT71" s="502"/>
      <c r="AU71" s="502"/>
      <c r="AV71" s="502"/>
      <c r="AW71" s="502"/>
    </row>
    <row r="72" ht="22.5" customHeight="1">
      <c r="A72" s="379">
        <v>20.0</v>
      </c>
      <c r="B72" s="379">
        <v>5.0</v>
      </c>
      <c r="C72" s="379" t="s">
        <v>193</v>
      </c>
      <c r="D72" s="379"/>
      <c r="E72" s="379"/>
      <c r="F72" s="379"/>
      <c r="G72" s="379"/>
      <c r="H72" s="378"/>
      <c r="I72" s="493"/>
      <c r="J72" s="379"/>
      <c r="K72" s="379"/>
      <c r="L72" s="200"/>
      <c r="M72" s="380"/>
      <c r="N72" s="379"/>
      <c r="O72" s="379"/>
      <c r="P72" s="201"/>
      <c r="Q72" s="379"/>
      <c r="R72" s="379"/>
      <c r="S72" s="197"/>
      <c r="T72" s="478"/>
      <c r="U72" s="433"/>
      <c r="V72" s="479"/>
      <c r="W72" s="479"/>
      <c r="X72" s="479"/>
      <c r="Y72" s="518"/>
      <c r="Z72" s="518"/>
      <c r="AA72" s="479"/>
      <c r="AB72" s="479"/>
      <c r="AC72" s="479"/>
      <c r="AD72" s="480"/>
      <c r="AE72" s="480"/>
      <c r="AF72" s="480"/>
      <c r="AG72" s="480"/>
      <c r="AH72" s="480"/>
      <c r="AI72" s="480"/>
      <c r="AJ72" s="480"/>
      <c r="AK72" s="480"/>
      <c r="AL72" s="480"/>
      <c r="AM72" s="480"/>
      <c r="AN72" s="480"/>
      <c r="AO72" s="480"/>
      <c r="AP72" s="480"/>
      <c r="AQ72" s="480"/>
      <c r="AR72" s="480"/>
      <c r="AS72" s="480"/>
      <c r="AT72" s="480"/>
      <c r="AU72" s="480"/>
      <c r="AV72" s="480"/>
      <c r="AW72" s="480"/>
    </row>
    <row r="73" ht="22.5" customHeight="1">
      <c r="A73" s="379">
        <v>21.0</v>
      </c>
      <c r="B73" s="379">
        <v>5.0</v>
      </c>
      <c r="C73" s="379" t="s">
        <v>193</v>
      </c>
      <c r="D73" s="379"/>
      <c r="E73" s="379"/>
      <c r="F73" s="379"/>
      <c r="G73" s="379"/>
      <c r="H73" s="378"/>
      <c r="I73" s="493"/>
      <c r="J73" s="379"/>
      <c r="K73" s="379"/>
      <c r="L73" s="200"/>
      <c r="M73" s="380"/>
      <c r="N73" s="379"/>
      <c r="O73" s="379"/>
      <c r="P73" s="201"/>
      <c r="Q73" s="379"/>
      <c r="R73" s="379"/>
      <c r="S73" s="197"/>
      <c r="T73" s="478"/>
      <c r="U73" s="433"/>
      <c r="V73" s="202"/>
      <c r="W73" s="202"/>
      <c r="X73" s="479"/>
      <c r="Y73" s="518"/>
      <c r="Z73" s="518"/>
      <c r="AA73" s="479"/>
      <c r="AB73" s="479"/>
      <c r="AC73" s="479"/>
      <c r="AD73" s="519"/>
      <c r="AE73" s="519"/>
      <c r="AF73" s="519"/>
      <c r="AG73" s="519"/>
      <c r="AH73" s="519"/>
      <c r="AI73" s="519"/>
      <c r="AJ73" s="519"/>
      <c r="AK73" s="519"/>
      <c r="AL73" s="519"/>
      <c r="AM73" s="519"/>
      <c r="AN73" s="519"/>
      <c r="AO73" s="519"/>
      <c r="AP73" s="519"/>
      <c r="AQ73" s="519"/>
      <c r="AR73" s="519"/>
      <c r="AS73" s="519"/>
      <c r="AT73" s="519"/>
      <c r="AU73" s="519"/>
      <c r="AV73" s="519"/>
      <c r="AW73" s="519"/>
    </row>
    <row r="74" ht="22.5" customHeight="1">
      <c r="A74" s="379">
        <v>22.0</v>
      </c>
      <c r="B74" s="379"/>
      <c r="C74" s="379"/>
      <c r="D74" s="379"/>
      <c r="E74" s="379"/>
      <c r="F74" s="379"/>
      <c r="G74" s="379"/>
      <c r="H74" s="378"/>
      <c r="I74" s="493"/>
      <c r="J74" s="379"/>
      <c r="K74" s="379"/>
      <c r="L74" s="200"/>
      <c r="M74" s="380"/>
      <c r="N74" s="379"/>
      <c r="O74" s="379"/>
      <c r="P74" s="201"/>
      <c r="Q74" s="379"/>
      <c r="R74" s="379"/>
      <c r="S74" s="197"/>
      <c r="T74" s="478"/>
      <c r="U74" s="433"/>
      <c r="V74" s="202"/>
      <c r="W74" s="202"/>
      <c r="X74" s="479"/>
      <c r="Y74" s="518"/>
      <c r="Z74" s="518"/>
      <c r="AA74" s="479"/>
      <c r="AB74" s="479"/>
      <c r="AC74" s="479"/>
      <c r="AD74" s="480"/>
      <c r="AE74" s="480"/>
      <c r="AF74" s="480"/>
      <c r="AG74" s="480"/>
      <c r="AH74" s="480"/>
      <c r="AI74" s="480"/>
      <c r="AJ74" s="480"/>
      <c r="AK74" s="480"/>
      <c r="AL74" s="480"/>
      <c r="AM74" s="480"/>
      <c r="AN74" s="480"/>
      <c r="AO74" s="480"/>
      <c r="AP74" s="480"/>
      <c r="AQ74" s="480"/>
      <c r="AR74" s="480"/>
      <c r="AS74" s="480"/>
      <c r="AT74" s="480"/>
      <c r="AU74" s="480"/>
      <c r="AV74" s="480"/>
      <c r="AW74" s="480"/>
    </row>
    <row r="75" ht="22.5" customHeight="1">
      <c r="A75" s="379">
        <v>23.0</v>
      </c>
      <c r="B75" s="379"/>
      <c r="C75" s="379"/>
      <c r="D75" s="379"/>
      <c r="E75" s="379"/>
      <c r="F75" s="379"/>
      <c r="G75" s="379"/>
      <c r="H75" s="378"/>
      <c r="I75" s="493"/>
      <c r="J75" s="379"/>
      <c r="K75" s="379"/>
      <c r="L75" s="200"/>
      <c r="M75" s="380"/>
      <c r="N75" s="379"/>
      <c r="O75" s="379"/>
      <c r="P75" s="201"/>
      <c r="Q75" s="379"/>
      <c r="R75" s="379"/>
      <c r="S75" s="197"/>
      <c r="T75" s="478"/>
      <c r="U75" s="433"/>
      <c r="V75" s="202"/>
      <c r="W75" s="202"/>
      <c r="X75" s="479"/>
      <c r="Y75" s="518"/>
      <c r="Z75" s="518"/>
      <c r="AA75" s="479"/>
      <c r="AB75" s="479"/>
      <c r="AC75" s="479"/>
      <c r="AD75" s="480"/>
      <c r="AE75" s="480"/>
      <c r="AF75" s="480"/>
      <c r="AG75" s="480"/>
      <c r="AH75" s="480"/>
      <c r="AI75" s="480"/>
      <c r="AJ75" s="480"/>
      <c r="AK75" s="480"/>
      <c r="AL75" s="480"/>
      <c r="AM75" s="480"/>
      <c r="AN75" s="480"/>
      <c r="AO75" s="480"/>
      <c r="AP75" s="480"/>
      <c r="AQ75" s="480"/>
      <c r="AR75" s="480"/>
      <c r="AS75" s="480"/>
      <c r="AT75" s="480"/>
      <c r="AU75" s="480"/>
      <c r="AV75" s="480"/>
      <c r="AW75" s="480"/>
    </row>
    <row r="76" ht="22.5" customHeight="1">
      <c r="A76" s="379">
        <v>24.0</v>
      </c>
      <c r="B76" s="379"/>
      <c r="C76" s="379"/>
      <c r="D76" s="379"/>
      <c r="E76" s="379"/>
      <c r="F76" s="379"/>
      <c r="G76" s="379"/>
      <c r="H76" s="378"/>
      <c r="I76" s="493"/>
      <c r="J76" s="379"/>
      <c r="K76" s="379"/>
      <c r="L76" s="200"/>
      <c r="M76" s="380"/>
      <c r="N76" s="379"/>
      <c r="O76" s="379"/>
      <c r="P76" s="201"/>
      <c r="Q76" s="379"/>
      <c r="R76" s="379"/>
      <c r="S76" s="197"/>
      <c r="T76" s="478"/>
      <c r="U76" s="433"/>
      <c r="V76" s="202"/>
      <c r="W76" s="202"/>
      <c r="X76" s="479"/>
      <c r="Y76" s="518"/>
      <c r="Z76" s="518"/>
      <c r="AA76" s="479"/>
      <c r="AB76" s="479"/>
      <c r="AC76" s="479"/>
      <c r="AD76" s="480"/>
      <c r="AE76" s="480"/>
      <c r="AF76" s="480"/>
      <c r="AG76" s="480"/>
      <c r="AH76" s="480"/>
      <c r="AI76" s="480"/>
      <c r="AJ76" s="480"/>
      <c r="AK76" s="480"/>
      <c r="AL76" s="480"/>
      <c r="AM76" s="480"/>
      <c r="AN76" s="480"/>
      <c r="AO76" s="480"/>
      <c r="AP76" s="480"/>
      <c r="AQ76" s="480"/>
      <c r="AR76" s="480"/>
      <c r="AS76" s="480"/>
      <c r="AT76" s="480"/>
      <c r="AU76" s="480"/>
      <c r="AV76" s="480"/>
      <c r="AW76" s="480"/>
    </row>
    <row r="77" ht="22.5" customHeight="1">
      <c r="A77" s="188" t="s">
        <v>1301</v>
      </c>
      <c r="B77" s="30"/>
      <c r="C77" s="30"/>
      <c r="D77" s="30"/>
      <c r="E77" s="30"/>
      <c r="F77" s="30"/>
      <c r="G77" s="30"/>
      <c r="H77" s="30"/>
      <c r="I77" s="30"/>
      <c r="J77" s="30"/>
      <c r="K77" s="31"/>
      <c r="L77" s="189"/>
      <c r="M77" s="190"/>
      <c r="N77" s="191"/>
      <c r="O77" s="191"/>
      <c r="P77" s="190"/>
      <c r="Q77" s="191"/>
      <c r="R77" s="470"/>
      <c r="S77" s="370"/>
      <c r="T77" s="471"/>
      <c r="U77" s="472"/>
      <c r="V77" s="536"/>
      <c r="W77" s="536"/>
      <c r="X77" s="536"/>
      <c r="Y77" s="537"/>
      <c r="Z77" s="530"/>
      <c r="AA77" s="530"/>
      <c r="AB77" s="530"/>
      <c r="AC77" s="530"/>
      <c r="AD77" s="474"/>
      <c r="AE77" s="474"/>
      <c r="AF77" s="474"/>
      <c r="AG77" s="474"/>
      <c r="AH77" s="474"/>
      <c r="AI77" s="474"/>
      <c r="AJ77" s="474"/>
      <c r="AK77" s="474"/>
      <c r="AL77" s="474"/>
      <c r="AM77" s="474"/>
      <c r="AN77" s="474"/>
      <c r="AO77" s="474"/>
      <c r="AP77" s="474"/>
      <c r="AQ77" s="475"/>
      <c r="AR77" s="475"/>
      <c r="AS77" s="475"/>
      <c r="AT77" s="475"/>
      <c r="AU77" s="475"/>
      <c r="AV77" s="475"/>
      <c r="AW77" s="475"/>
    </row>
    <row r="78" ht="22.5" customHeight="1">
      <c r="A78" s="379">
        <v>1.0</v>
      </c>
      <c r="B78" s="379">
        <v>6.0</v>
      </c>
      <c r="C78" s="379" t="s">
        <v>195</v>
      </c>
      <c r="D78" s="379"/>
      <c r="E78" s="379"/>
      <c r="F78" s="379"/>
      <c r="G78" s="379">
        <v>1.0</v>
      </c>
      <c r="H78" s="378" t="s">
        <v>1302</v>
      </c>
      <c r="I78" s="477" t="s">
        <v>1303</v>
      </c>
      <c r="J78" s="379" t="s">
        <v>396</v>
      </c>
      <c r="K78" s="379" t="s">
        <v>1304</v>
      </c>
      <c r="L78" s="200">
        <f t="shared" ref="L78:L96" si="4">yearfrac(M78,today(),1)</f>
        <v>4.378082192</v>
      </c>
      <c r="M78" s="380">
        <v>44342.0</v>
      </c>
      <c r="N78" s="379" t="s">
        <v>339</v>
      </c>
      <c r="O78" s="379" t="s">
        <v>151</v>
      </c>
      <c r="P78" s="380">
        <v>45155.0</v>
      </c>
      <c r="Q78" s="379" t="s">
        <v>25</v>
      </c>
      <c r="R78" s="379" t="s">
        <v>177</v>
      </c>
      <c r="S78" s="197" t="s">
        <v>11</v>
      </c>
      <c r="T78" s="478" t="s">
        <v>1305</v>
      </c>
      <c r="U78" s="481"/>
      <c r="V78" s="482" t="s">
        <v>1306</v>
      </c>
      <c r="W78" s="482" t="s">
        <v>1307</v>
      </c>
      <c r="X78" s="483"/>
      <c r="Y78" s="479"/>
      <c r="Z78" s="479"/>
      <c r="AA78" s="479"/>
      <c r="AB78" s="479"/>
      <c r="AC78" s="479"/>
      <c r="AD78" s="480"/>
      <c r="AE78" s="480"/>
      <c r="AF78" s="480"/>
      <c r="AG78" s="480"/>
      <c r="AH78" s="480"/>
      <c r="AI78" s="480"/>
      <c r="AJ78" s="480"/>
      <c r="AK78" s="480"/>
      <c r="AL78" s="480"/>
      <c r="AM78" s="480"/>
      <c r="AN78" s="480"/>
      <c r="AO78" s="480"/>
      <c r="AP78" s="480"/>
      <c r="AQ78" s="480"/>
      <c r="AR78" s="480"/>
      <c r="AS78" s="480"/>
      <c r="AT78" s="480"/>
      <c r="AU78" s="480"/>
      <c r="AV78" s="480"/>
      <c r="AW78" s="480"/>
    </row>
    <row r="79" ht="22.5" customHeight="1">
      <c r="A79" s="379">
        <v>2.0</v>
      </c>
      <c r="B79" s="379">
        <v>6.0</v>
      </c>
      <c r="C79" s="379" t="s">
        <v>195</v>
      </c>
      <c r="D79" s="379"/>
      <c r="E79" s="476"/>
      <c r="F79" s="476"/>
      <c r="G79" s="379">
        <v>1.0</v>
      </c>
      <c r="H79" s="378" t="s">
        <v>1308</v>
      </c>
      <c r="I79" s="477" t="s">
        <v>1309</v>
      </c>
      <c r="J79" s="379" t="s">
        <v>1310</v>
      </c>
      <c r="K79" s="379" t="s">
        <v>1311</v>
      </c>
      <c r="L79" s="200">
        <f t="shared" si="4"/>
        <v>4.304109589</v>
      </c>
      <c r="M79" s="380">
        <v>44369.0</v>
      </c>
      <c r="N79" s="379" t="s">
        <v>339</v>
      </c>
      <c r="O79" s="379" t="s">
        <v>153</v>
      </c>
      <c r="P79" s="380">
        <v>45155.0</v>
      </c>
      <c r="Q79" s="379" t="s">
        <v>133</v>
      </c>
      <c r="R79" s="379" t="s">
        <v>177</v>
      </c>
      <c r="S79" s="197" t="s">
        <v>31</v>
      </c>
      <c r="T79" s="478" t="s">
        <v>1312</v>
      </c>
      <c r="U79" s="481"/>
      <c r="V79" s="202" t="s">
        <v>1313</v>
      </c>
      <c r="W79" s="202" t="s">
        <v>1314</v>
      </c>
      <c r="X79" s="202"/>
      <c r="Y79" s="202"/>
      <c r="Z79" s="479"/>
      <c r="AA79" s="479"/>
      <c r="AB79" s="479"/>
      <c r="AC79" s="479"/>
      <c r="AD79" s="480"/>
      <c r="AE79" s="480"/>
      <c r="AF79" s="480"/>
      <c r="AG79" s="480"/>
      <c r="AH79" s="480"/>
      <c r="AI79" s="480"/>
      <c r="AJ79" s="480"/>
      <c r="AK79" s="480"/>
      <c r="AL79" s="480"/>
      <c r="AM79" s="480"/>
      <c r="AN79" s="480"/>
      <c r="AO79" s="480"/>
      <c r="AP79" s="480"/>
      <c r="AQ79" s="480"/>
      <c r="AR79" s="480"/>
      <c r="AS79" s="480"/>
      <c r="AT79" s="480"/>
      <c r="AU79" s="480"/>
      <c r="AV79" s="480"/>
      <c r="AW79" s="480"/>
    </row>
    <row r="80" ht="22.5" customHeight="1">
      <c r="A80" s="379">
        <v>3.0</v>
      </c>
      <c r="B80" s="379">
        <v>6.0</v>
      </c>
      <c r="C80" s="379" t="s">
        <v>195</v>
      </c>
      <c r="D80" s="379"/>
      <c r="E80" s="476"/>
      <c r="F80" s="476"/>
      <c r="G80" s="379">
        <v>1.0</v>
      </c>
      <c r="H80" s="378" t="s">
        <v>1315</v>
      </c>
      <c r="I80" s="477" t="s">
        <v>1316</v>
      </c>
      <c r="J80" s="379" t="s">
        <v>637</v>
      </c>
      <c r="K80" s="379" t="s">
        <v>1317</v>
      </c>
      <c r="L80" s="200">
        <f t="shared" si="4"/>
        <v>4.676712329</v>
      </c>
      <c r="M80" s="380">
        <v>44233.0</v>
      </c>
      <c r="N80" s="379" t="s">
        <v>351</v>
      </c>
      <c r="O80" s="379" t="s">
        <v>153</v>
      </c>
      <c r="P80" s="380">
        <v>45519.0</v>
      </c>
      <c r="Q80" s="379" t="s">
        <v>115</v>
      </c>
      <c r="R80" s="379" t="s">
        <v>177</v>
      </c>
      <c r="S80" s="197" t="s">
        <v>11</v>
      </c>
      <c r="T80" s="478"/>
      <c r="U80" s="481"/>
      <c r="V80" s="202" t="s">
        <v>1318</v>
      </c>
      <c r="W80" s="202"/>
      <c r="X80" s="202"/>
      <c r="Y80" s="202"/>
      <c r="Z80" s="479"/>
      <c r="AA80" s="479"/>
      <c r="AB80" s="479"/>
      <c r="AC80" s="479"/>
      <c r="AD80" s="480"/>
      <c r="AE80" s="480"/>
      <c r="AF80" s="480"/>
      <c r="AG80" s="480"/>
      <c r="AH80" s="480"/>
      <c r="AI80" s="480"/>
      <c r="AJ80" s="480"/>
      <c r="AK80" s="480"/>
      <c r="AL80" s="480"/>
      <c r="AM80" s="480"/>
      <c r="AN80" s="480"/>
      <c r="AO80" s="480"/>
      <c r="AP80" s="480"/>
      <c r="AQ80" s="480"/>
      <c r="AR80" s="480"/>
      <c r="AS80" s="480"/>
      <c r="AT80" s="480"/>
      <c r="AU80" s="480"/>
      <c r="AV80" s="480"/>
      <c r="AW80" s="480"/>
    </row>
    <row r="81" ht="22.5" customHeight="1">
      <c r="A81" s="379">
        <v>4.0</v>
      </c>
      <c r="B81" s="414">
        <v>6.0</v>
      </c>
      <c r="C81" s="379" t="s">
        <v>195</v>
      </c>
      <c r="D81" s="379"/>
      <c r="E81" s="379"/>
      <c r="F81" s="379" t="s">
        <v>335</v>
      </c>
      <c r="G81" s="379">
        <v>1.0</v>
      </c>
      <c r="H81" s="378" t="s">
        <v>1319</v>
      </c>
      <c r="I81" s="477" t="s">
        <v>1320</v>
      </c>
      <c r="J81" s="379" t="s">
        <v>1321</v>
      </c>
      <c r="K81" s="379" t="s">
        <v>1322</v>
      </c>
      <c r="L81" s="200">
        <f t="shared" si="4"/>
        <v>4.594520548</v>
      </c>
      <c r="M81" s="380">
        <v>44263.0</v>
      </c>
      <c r="N81" s="379" t="s">
        <v>339</v>
      </c>
      <c r="O81" s="379" t="s">
        <v>151</v>
      </c>
      <c r="P81" s="380">
        <v>45026.0</v>
      </c>
      <c r="Q81" s="379" t="s">
        <v>56</v>
      </c>
      <c r="R81" s="196" t="s">
        <v>179</v>
      </c>
      <c r="S81" s="197" t="s">
        <v>11</v>
      </c>
      <c r="T81" s="478" t="s">
        <v>1323</v>
      </c>
      <c r="U81" s="481"/>
      <c r="V81" s="202" t="s">
        <v>1324</v>
      </c>
      <c r="W81" s="202" t="s">
        <v>1325</v>
      </c>
      <c r="X81" s="483"/>
      <c r="Y81" s="479"/>
      <c r="Z81" s="479"/>
      <c r="AA81" s="479"/>
      <c r="AB81" s="479"/>
      <c r="AC81" s="479"/>
      <c r="AD81" s="480"/>
      <c r="AE81" s="480"/>
      <c r="AF81" s="480"/>
      <c r="AG81" s="480"/>
      <c r="AH81" s="480"/>
      <c r="AI81" s="480"/>
      <c r="AJ81" s="480"/>
      <c r="AK81" s="480"/>
      <c r="AL81" s="480"/>
      <c r="AM81" s="480"/>
      <c r="AN81" s="480"/>
      <c r="AO81" s="480"/>
      <c r="AP81" s="480"/>
      <c r="AQ81" s="480"/>
      <c r="AR81" s="480"/>
      <c r="AS81" s="480"/>
      <c r="AT81" s="480"/>
      <c r="AU81" s="480"/>
      <c r="AV81" s="480"/>
      <c r="AW81" s="480"/>
    </row>
    <row r="82" ht="22.5" customHeight="1">
      <c r="A82" s="379">
        <v>5.0</v>
      </c>
      <c r="B82" s="414">
        <v>6.0</v>
      </c>
      <c r="C82" s="379" t="s">
        <v>195</v>
      </c>
      <c r="D82" s="379"/>
      <c r="E82" s="476"/>
      <c r="F82" s="476"/>
      <c r="G82" s="379">
        <v>1.0</v>
      </c>
      <c r="H82" s="378" t="s">
        <v>1326</v>
      </c>
      <c r="I82" s="477" t="s">
        <v>1327</v>
      </c>
      <c r="J82" s="379" t="s">
        <v>1328</v>
      </c>
      <c r="K82" s="379" t="s">
        <v>1329</v>
      </c>
      <c r="L82" s="200">
        <f t="shared" si="4"/>
        <v>4.564383562</v>
      </c>
      <c r="M82" s="380">
        <v>44274.0</v>
      </c>
      <c r="N82" s="379" t="s">
        <v>339</v>
      </c>
      <c r="O82" s="379" t="s">
        <v>152</v>
      </c>
      <c r="P82" s="380">
        <v>45301.0</v>
      </c>
      <c r="Q82" s="379" t="s">
        <v>37</v>
      </c>
      <c r="R82" s="379" t="s">
        <v>179</v>
      </c>
      <c r="S82" s="197" t="s">
        <v>11</v>
      </c>
      <c r="T82" s="478" t="s">
        <v>1330</v>
      </c>
      <c r="U82" s="433" t="s">
        <v>1331</v>
      </c>
      <c r="V82" s="202" t="s">
        <v>1332</v>
      </c>
      <c r="W82" s="202" t="s">
        <v>1333</v>
      </c>
      <c r="X82" s="202"/>
      <c r="Y82" s="202"/>
      <c r="Z82" s="479"/>
      <c r="AA82" s="479"/>
      <c r="AB82" s="479"/>
      <c r="AC82" s="479"/>
      <c r="AD82" s="480"/>
      <c r="AE82" s="480"/>
      <c r="AF82" s="480"/>
      <c r="AG82" s="480"/>
      <c r="AH82" s="480"/>
      <c r="AI82" s="480"/>
      <c r="AJ82" s="480"/>
      <c r="AK82" s="480"/>
      <c r="AL82" s="480"/>
      <c r="AM82" s="480"/>
      <c r="AN82" s="480"/>
      <c r="AO82" s="480"/>
      <c r="AP82" s="480"/>
      <c r="AQ82" s="480"/>
      <c r="AR82" s="480"/>
      <c r="AS82" s="480"/>
      <c r="AT82" s="480"/>
      <c r="AU82" s="480"/>
      <c r="AV82" s="480"/>
      <c r="AW82" s="480"/>
    </row>
    <row r="83" ht="22.5" customHeight="1">
      <c r="A83" s="379">
        <v>6.0</v>
      </c>
      <c r="B83" s="414">
        <v>6.0</v>
      </c>
      <c r="C83" s="379" t="s">
        <v>195</v>
      </c>
      <c r="D83" s="379"/>
      <c r="E83" s="476"/>
      <c r="F83" s="476"/>
      <c r="G83" s="379">
        <v>1.0</v>
      </c>
      <c r="H83" s="378" t="s">
        <v>1334</v>
      </c>
      <c r="I83" s="477" t="s">
        <v>1335</v>
      </c>
      <c r="J83" s="379" t="s">
        <v>702</v>
      </c>
      <c r="K83" s="379" t="s">
        <v>1336</v>
      </c>
      <c r="L83" s="200">
        <f t="shared" si="4"/>
        <v>5.05129875</v>
      </c>
      <c r="M83" s="380">
        <v>44096.0</v>
      </c>
      <c r="N83" s="196" t="s">
        <v>351</v>
      </c>
      <c r="O83" s="379" t="s">
        <v>151</v>
      </c>
      <c r="P83" s="380">
        <v>45155.0</v>
      </c>
      <c r="Q83" s="379" t="s">
        <v>133</v>
      </c>
      <c r="R83" s="196" t="s">
        <v>179</v>
      </c>
      <c r="S83" s="197" t="s">
        <v>11</v>
      </c>
      <c r="T83" s="478" t="s">
        <v>1337</v>
      </c>
      <c r="U83" s="481"/>
      <c r="V83" s="202" t="s">
        <v>1338</v>
      </c>
      <c r="W83" s="202" t="s">
        <v>1339</v>
      </c>
      <c r="X83" s="202"/>
      <c r="Y83" s="202"/>
      <c r="Z83" s="479"/>
      <c r="AA83" s="479"/>
      <c r="AB83" s="479"/>
      <c r="AC83" s="479"/>
      <c r="AD83" s="480"/>
      <c r="AE83" s="480"/>
      <c r="AF83" s="480"/>
      <c r="AG83" s="480"/>
      <c r="AH83" s="480"/>
      <c r="AI83" s="480"/>
      <c r="AJ83" s="480"/>
      <c r="AK83" s="480"/>
      <c r="AL83" s="480"/>
      <c r="AM83" s="480"/>
      <c r="AN83" s="480"/>
      <c r="AO83" s="480"/>
      <c r="AP83" s="480"/>
      <c r="AQ83" s="480"/>
      <c r="AR83" s="480"/>
      <c r="AS83" s="480"/>
      <c r="AT83" s="480"/>
      <c r="AU83" s="480"/>
      <c r="AV83" s="480"/>
      <c r="AW83" s="480"/>
    </row>
    <row r="84" ht="22.5" customHeight="1">
      <c r="A84" s="379">
        <v>7.0</v>
      </c>
      <c r="B84" s="414">
        <v>6.0</v>
      </c>
      <c r="C84" s="379" t="s">
        <v>195</v>
      </c>
      <c r="D84" s="379"/>
      <c r="E84" s="476"/>
      <c r="F84" s="476"/>
      <c r="G84" s="379">
        <v>1.0</v>
      </c>
      <c r="H84" s="378" t="s">
        <v>1340</v>
      </c>
      <c r="I84" s="477" t="s">
        <v>1341</v>
      </c>
      <c r="J84" s="379" t="s">
        <v>1342</v>
      </c>
      <c r="K84" s="379" t="s">
        <v>1343</v>
      </c>
      <c r="L84" s="200">
        <f t="shared" si="4"/>
        <v>4.334246575</v>
      </c>
      <c r="M84" s="380">
        <v>44358.0</v>
      </c>
      <c r="N84" s="379" t="s">
        <v>339</v>
      </c>
      <c r="O84" s="379" t="s">
        <v>152</v>
      </c>
      <c r="P84" s="380">
        <v>45789.0</v>
      </c>
      <c r="Q84" s="379" t="s">
        <v>66</v>
      </c>
      <c r="R84" s="379" t="s">
        <v>179</v>
      </c>
      <c r="S84" s="197" t="s">
        <v>11</v>
      </c>
      <c r="T84" s="478"/>
      <c r="U84" s="481"/>
      <c r="V84" s="202" t="s">
        <v>1344</v>
      </c>
      <c r="W84" s="202"/>
      <c r="X84" s="202"/>
      <c r="Y84" s="202"/>
      <c r="Z84" s="479"/>
      <c r="AA84" s="479"/>
      <c r="AB84" s="479"/>
      <c r="AC84" s="479"/>
      <c r="AD84" s="480"/>
      <c r="AE84" s="480"/>
      <c r="AF84" s="480"/>
      <c r="AG84" s="480"/>
      <c r="AH84" s="480"/>
      <c r="AI84" s="480"/>
      <c r="AJ84" s="480"/>
      <c r="AK84" s="480"/>
      <c r="AL84" s="480"/>
      <c r="AM84" s="480"/>
      <c r="AN84" s="480"/>
      <c r="AO84" s="480"/>
      <c r="AP84" s="480"/>
      <c r="AQ84" s="480"/>
      <c r="AR84" s="480"/>
      <c r="AS84" s="480"/>
      <c r="AT84" s="480"/>
      <c r="AU84" s="480"/>
      <c r="AV84" s="480"/>
      <c r="AW84" s="480"/>
    </row>
    <row r="85" ht="22.5" customHeight="1">
      <c r="A85" s="379">
        <v>8.0</v>
      </c>
      <c r="B85" s="414">
        <v>6.0</v>
      </c>
      <c r="C85" s="379" t="s">
        <v>195</v>
      </c>
      <c r="D85" s="379"/>
      <c r="E85" s="476"/>
      <c r="F85" s="476"/>
      <c r="G85" s="379">
        <v>1.0</v>
      </c>
      <c r="H85" s="378" t="s">
        <v>1345</v>
      </c>
      <c r="I85" s="477" t="s">
        <v>1346</v>
      </c>
      <c r="J85" s="379" t="s">
        <v>381</v>
      </c>
      <c r="K85" s="379" t="s">
        <v>1347</v>
      </c>
      <c r="L85" s="200">
        <f t="shared" si="4"/>
        <v>5.064959952</v>
      </c>
      <c r="M85" s="380">
        <v>44091.0</v>
      </c>
      <c r="N85" s="379" t="s">
        <v>351</v>
      </c>
      <c r="O85" s="379" t="s">
        <v>154</v>
      </c>
      <c r="P85" s="380">
        <v>45026.0</v>
      </c>
      <c r="Q85" s="379" t="s">
        <v>133</v>
      </c>
      <c r="R85" s="379" t="s">
        <v>183</v>
      </c>
      <c r="S85" s="197" t="s">
        <v>11</v>
      </c>
      <c r="T85" s="478" t="s">
        <v>1348</v>
      </c>
      <c r="U85" s="481"/>
      <c r="V85" s="202" t="s">
        <v>1349</v>
      </c>
      <c r="W85" s="202" t="s">
        <v>1350</v>
      </c>
      <c r="X85" s="202" t="s">
        <v>603</v>
      </c>
      <c r="Y85" s="202"/>
      <c r="Z85" s="479"/>
      <c r="AA85" s="479"/>
      <c r="AB85" s="479"/>
      <c r="AC85" s="479"/>
      <c r="AD85" s="480"/>
      <c r="AE85" s="480"/>
      <c r="AF85" s="480"/>
      <c r="AG85" s="480"/>
      <c r="AH85" s="480"/>
      <c r="AI85" s="480"/>
      <c r="AJ85" s="480"/>
      <c r="AK85" s="480"/>
      <c r="AL85" s="480"/>
      <c r="AM85" s="480"/>
      <c r="AN85" s="480"/>
      <c r="AO85" s="480"/>
      <c r="AP85" s="480"/>
      <c r="AQ85" s="480"/>
      <c r="AR85" s="480"/>
      <c r="AS85" s="480"/>
      <c r="AT85" s="480"/>
      <c r="AU85" s="480"/>
      <c r="AV85" s="480"/>
      <c r="AW85" s="480"/>
    </row>
    <row r="86" ht="22.5" customHeight="1">
      <c r="A86" s="379">
        <v>9.0</v>
      </c>
      <c r="B86" s="414">
        <v>6.0</v>
      </c>
      <c r="C86" s="379" t="s">
        <v>195</v>
      </c>
      <c r="D86" s="379"/>
      <c r="E86" s="476"/>
      <c r="F86" s="476"/>
      <c r="G86" s="379">
        <v>1.0</v>
      </c>
      <c r="H86" s="378" t="s">
        <v>1351</v>
      </c>
      <c r="I86" s="477" t="s">
        <v>1352</v>
      </c>
      <c r="J86" s="379" t="s">
        <v>627</v>
      </c>
      <c r="K86" s="379" t="s">
        <v>1353</v>
      </c>
      <c r="L86" s="200">
        <f t="shared" si="4"/>
        <v>4.479452055</v>
      </c>
      <c r="M86" s="380">
        <v>44305.0</v>
      </c>
      <c r="N86" s="379" t="s">
        <v>339</v>
      </c>
      <c r="O86" s="379" t="s">
        <v>153</v>
      </c>
      <c r="P86" s="380">
        <v>45155.0</v>
      </c>
      <c r="Q86" s="379" t="s">
        <v>39</v>
      </c>
      <c r="R86" s="379" t="s">
        <v>183</v>
      </c>
      <c r="S86" s="197" t="s">
        <v>31</v>
      </c>
      <c r="T86" s="478" t="s">
        <v>1354</v>
      </c>
      <c r="U86" s="433" t="s">
        <v>1355</v>
      </c>
      <c r="V86" s="202" t="s">
        <v>1356</v>
      </c>
      <c r="W86" s="202" t="s">
        <v>1357</v>
      </c>
      <c r="X86" s="479"/>
      <c r="Y86" s="202"/>
      <c r="Z86" s="479"/>
      <c r="AA86" s="479"/>
      <c r="AB86" s="479"/>
      <c r="AC86" s="479"/>
      <c r="AD86" s="480"/>
      <c r="AE86" s="480"/>
      <c r="AF86" s="480"/>
      <c r="AG86" s="480"/>
      <c r="AH86" s="480"/>
      <c r="AI86" s="480"/>
      <c r="AJ86" s="480"/>
      <c r="AK86" s="480"/>
      <c r="AL86" s="480"/>
      <c r="AM86" s="480"/>
      <c r="AN86" s="480"/>
      <c r="AO86" s="480"/>
      <c r="AP86" s="480"/>
      <c r="AQ86" s="480"/>
      <c r="AR86" s="480"/>
      <c r="AS86" s="480"/>
      <c r="AT86" s="480"/>
      <c r="AU86" s="480"/>
      <c r="AV86" s="480"/>
      <c r="AW86" s="480"/>
    </row>
    <row r="87" ht="22.5" customHeight="1">
      <c r="A87" s="379">
        <v>10.0</v>
      </c>
      <c r="B87" s="379">
        <v>6.0</v>
      </c>
      <c r="C87" s="379" t="s">
        <v>195</v>
      </c>
      <c r="D87" s="379"/>
      <c r="E87" s="379"/>
      <c r="F87" s="379"/>
      <c r="G87" s="379">
        <v>1.0</v>
      </c>
      <c r="H87" s="378" t="s">
        <v>1358</v>
      </c>
      <c r="I87" s="477" t="s">
        <v>1359</v>
      </c>
      <c r="J87" s="379" t="s">
        <v>362</v>
      </c>
      <c r="K87" s="379" t="s">
        <v>1360</v>
      </c>
      <c r="L87" s="200">
        <f t="shared" si="4"/>
        <v>4.317808219</v>
      </c>
      <c r="M87" s="380">
        <v>44364.0</v>
      </c>
      <c r="N87" s="379" t="s">
        <v>351</v>
      </c>
      <c r="O87" s="379" t="s">
        <v>153</v>
      </c>
      <c r="P87" s="380">
        <v>45155.0</v>
      </c>
      <c r="Q87" s="379" t="s">
        <v>133</v>
      </c>
      <c r="R87" s="379" t="s">
        <v>183</v>
      </c>
      <c r="S87" s="197" t="s">
        <v>11</v>
      </c>
      <c r="T87" s="478" t="s">
        <v>1361</v>
      </c>
      <c r="U87" s="481"/>
      <c r="V87" s="202" t="s">
        <v>1362</v>
      </c>
      <c r="W87" s="202" t="s">
        <v>1363</v>
      </c>
      <c r="X87" s="202"/>
      <c r="Y87" s="202"/>
      <c r="Z87" s="479"/>
      <c r="AA87" s="479"/>
      <c r="AB87" s="479"/>
      <c r="AC87" s="479"/>
      <c r="AD87" s="480"/>
      <c r="AE87" s="480"/>
      <c r="AF87" s="480"/>
      <c r="AG87" s="480"/>
      <c r="AH87" s="480"/>
      <c r="AI87" s="480"/>
      <c r="AJ87" s="480"/>
      <c r="AK87" s="480"/>
      <c r="AL87" s="480"/>
      <c r="AM87" s="480"/>
      <c r="AN87" s="480"/>
      <c r="AO87" s="480"/>
      <c r="AP87" s="480"/>
      <c r="AQ87" s="480"/>
      <c r="AR87" s="480"/>
      <c r="AS87" s="480"/>
      <c r="AT87" s="480"/>
      <c r="AU87" s="480"/>
      <c r="AV87" s="480"/>
      <c r="AW87" s="480"/>
    </row>
    <row r="88" ht="22.5" customHeight="1">
      <c r="A88" s="379">
        <v>11.0</v>
      </c>
      <c r="B88" s="379">
        <v>6.0</v>
      </c>
      <c r="C88" s="379" t="s">
        <v>195</v>
      </c>
      <c r="D88" s="379"/>
      <c r="E88" s="379"/>
      <c r="F88" s="379"/>
      <c r="G88" s="379">
        <v>1.0</v>
      </c>
      <c r="H88" s="378" t="s">
        <v>1364</v>
      </c>
      <c r="I88" s="477" t="s">
        <v>1365</v>
      </c>
      <c r="J88" s="379" t="s">
        <v>637</v>
      </c>
      <c r="K88" s="379" t="s">
        <v>1366</v>
      </c>
      <c r="L88" s="200">
        <f t="shared" si="4"/>
        <v>4.917418968</v>
      </c>
      <c r="M88" s="380">
        <v>44145.0</v>
      </c>
      <c r="N88" s="379" t="s">
        <v>351</v>
      </c>
      <c r="O88" s="379" t="s">
        <v>153</v>
      </c>
      <c r="P88" s="538">
        <v>45301.0</v>
      </c>
      <c r="Q88" s="379" t="s">
        <v>115</v>
      </c>
      <c r="R88" s="379" t="s">
        <v>183</v>
      </c>
      <c r="S88" s="197" t="s">
        <v>11</v>
      </c>
      <c r="T88" s="478"/>
      <c r="U88" s="481"/>
      <c r="V88" s="202" t="s">
        <v>1367</v>
      </c>
      <c r="W88" s="202" t="s">
        <v>1368</v>
      </c>
      <c r="X88" s="202"/>
      <c r="Y88" s="202"/>
      <c r="Z88" s="479"/>
      <c r="AA88" s="479"/>
      <c r="AB88" s="479"/>
      <c r="AC88" s="479"/>
      <c r="AD88" s="480"/>
      <c r="AE88" s="480"/>
      <c r="AF88" s="480"/>
      <c r="AG88" s="480"/>
      <c r="AH88" s="480"/>
      <c r="AI88" s="480"/>
      <c r="AJ88" s="480"/>
      <c r="AK88" s="480"/>
      <c r="AL88" s="480"/>
      <c r="AM88" s="480"/>
      <c r="AN88" s="480"/>
      <c r="AO88" s="480"/>
      <c r="AP88" s="480"/>
      <c r="AQ88" s="480"/>
      <c r="AR88" s="480"/>
      <c r="AS88" s="480"/>
      <c r="AT88" s="480"/>
      <c r="AU88" s="480"/>
      <c r="AV88" s="480"/>
      <c r="AW88" s="480"/>
    </row>
    <row r="89" ht="22.5" customHeight="1">
      <c r="A89" s="379">
        <v>12.0</v>
      </c>
      <c r="B89" s="379">
        <v>6.0</v>
      </c>
      <c r="C89" s="379" t="s">
        <v>195</v>
      </c>
      <c r="D89" s="379" t="s">
        <v>335</v>
      </c>
      <c r="E89" s="379"/>
      <c r="F89" s="379"/>
      <c r="G89" s="379">
        <v>1.0</v>
      </c>
      <c r="H89" s="378" t="s">
        <v>1369</v>
      </c>
      <c r="I89" s="477" t="s">
        <v>1370</v>
      </c>
      <c r="J89" s="379" t="s">
        <v>1371</v>
      </c>
      <c r="K89" s="379" t="s">
        <v>1372</v>
      </c>
      <c r="L89" s="200">
        <f t="shared" si="4"/>
        <v>4.232876712</v>
      </c>
      <c r="M89" s="380">
        <v>44395.0</v>
      </c>
      <c r="N89" s="379" t="s">
        <v>339</v>
      </c>
      <c r="O89" s="379" t="s">
        <v>153</v>
      </c>
      <c r="P89" s="380">
        <v>45755.0</v>
      </c>
      <c r="Q89" s="379" t="s">
        <v>10</v>
      </c>
      <c r="R89" s="379" t="s">
        <v>183</v>
      </c>
      <c r="S89" s="197" t="s">
        <v>11</v>
      </c>
      <c r="T89" s="478" t="s">
        <v>1373</v>
      </c>
      <c r="U89" s="481"/>
      <c r="V89" s="202" t="s">
        <v>1374</v>
      </c>
      <c r="W89" s="202"/>
      <c r="X89" s="202"/>
      <c r="Y89" s="202"/>
      <c r="Z89" s="479"/>
      <c r="AA89" s="479"/>
      <c r="AB89" s="479"/>
      <c r="AC89" s="479"/>
      <c r="AD89" s="480"/>
      <c r="AE89" s="480"/>
      <c r="AF89" s="480"/>
      <c r="AG89" s="480"/>
      <c r="AH89" s="480"/>
      <c r="AI89" s="480"/>
      <c r="AJ89" s="480"/>
      <c r="AK89" s="480"/>
      <c r="AL89" s="480"/>
      <c r="AM89" s="480"/>
      <c r="AN89" s="480"/>
      <c r="AO89" s="480"/>
      <c r="AP89" s="480"/>
      <c r="AQ89" s="480"/>
      <c r="AR89" s="480"/>
      <c r="AS89" s="480"/>
      <c r="AT89" s="480"/>
      <c r="AU89" s="480"/>
      <c r="AV89" s="480"/>
      <c r="AW89" s="480"/>
    </row>
    <row r="90" ht="22.5" customHeight="1">
      <c r="A90" s="379">
        <v>13.0</v>
      </c>
      <c r="B90" s="379">
        <v>6.0</v>
      </c>
      <c r="C90" s="379" t="s">
        <v>195</v>
      </c>
      <c r="D90" s="379"/>
      <c r="E90" s="379"/>
      <c r="F90" s="379"/>
      <c r="G90" s="379">
        <v>1.0</v>
      </c>
      <c r="H90" s="378" t="s">
        <v>1375</v>
      </c>
      <c r="I90" s="477" t="s">
        <v>1376</v>
      </c>
      <c r="J90" s="379" t="s">
        <v>396</v>
      </c>
      <c r="K90" s="379" t="s">
        <v>1377</v>
      </c>
      <c r="L90" s="200">
        <f t="shared" si="4"/>
        <v>4.736986301</v>
      </c>
      <c r="M90" s="380">
        <v>44211.0</v>
      </c>
      <c r="N90" s="379" t="s">
        <v>351</v>
      </c>
      <c r="O90" s="379" t="s">
        <v>152</v>
      </c>
      <c r="P90" s="380">
        <v>45155.0</v>
      </c>
      <c r="Q90" s="379" t="s">
        <v>133</v>
      </c>
      <c r="R90" s="379" t="s">
        <v>185</v>
      </c>
      <c r="S90" s="197" t="s">
        <v>11</v>
      </c>
      <c r="T90" s="478" t="s">
        <v>1378</v>
      </c>
      <c r="U90" s="481"/>
      <c r="V90" s="202" t="s">
        <v>1379</v>
      </c>
      <c r="W90" s="202" t="s">
        <v>1380</v>
      </c>
      <c r="X90" s="202"/>
      <c r="Y90" s="202"/>
      <c r="Z90" s="479"/>
      <c r="AA90" s="479"/>
      <c r="AB90" s="479"/>
      <c r="AC90" s="479"/>
      <c r="AD90" s="480"/>
      <c r="AE90" s="480"/>
      <c r="AF90" s="480"/>
      <c r="AG90" s="480"/>
      <c r="AH90" s="480"/>
      <c r="AI90" s="480"/>
      <c r="AJ90" s="480"/>
      <c r="AK90" s="480"/>
      <c r="AL90" s="480"/>
      <c r="AM90" s="480"/>
      <c r="AN90" s="480"/>
      <c r="AO90" s="480"/>
      <c r="AP90" s="480"/>
      <c r="AQ90" s="480"/>
      <c r="AR90" s="480"/>
      <c r="AS90" s="480"/>
      <c r="AT90" s="480"/>
      <c r="AU90" s="480"/>
      <c r="AV90" s="480"/>
      <c r="AW90" s="480"/>
    </row>
    <row r="91" ht="22.5" customHeight="1">
      <c r="A91" s="379">
        <v>14.0</v>
      </c>
      <c r="B91" s="379">
        <v>6.0</v>
      </c>
      <c r="C91" s="379" t="s">
        <v>195</v>
      </c>
      <c r="D91" s="379"/>
      <c r="E91" s="476"/>
      <c r="F91" s="476"/>
      <c r="G91" s="379">
        <v>1.0</v>
      </c>
      <c r="H91" s="378" t="s">
        <v>1381</v>
      </c>
      <c r="I91" s="477" t="s">
        <v>1382</v>
      </c>
      <c r="J91" s="379" t="s">
        <v>1383</v>
      </c>
      <c r="K91" s="379" t="s">
        <v>1384</v>
      </c>
      <c r="L91" s="200">
        <f t="shared" si="4"/>
        <v>4.840916236</v>
      </c>
      <c r="M91" s="380">
        <v>44173.0</v>
      </c>
      <c r="N91" s="379" t="s">
        <v>339</v>
      </c>
      <c r="O91" s="379" t="s">
        <v>151</v>
      </c>
      <c r="P91" s="380">
        <v>45665.0</v>
      </c>
      <c r="Q91" s="379" t="s">
        <v>66</v>
      </c>
      <c r="R91" s="379" t="s">
        <v>185</v>
      </c>
      <c r="S91" s="197" t="s">
        <v>31</v>
      </c>
      <c r="T91" s="478" t="s">
        <v>1385</v>
      </c>
      <c r="U91" s="433" t="s">
        <v>1386</v>
      </c>
      <c r="V91" s="202" t="s">
        <v>1387</v>
      </c>
      <c r="W91" s="202"/>
      <c r="X91" s="202"/>
      <c r="Y91" s="202"/>
      <c r="Z91" s="479"/>
      <c r="AA91" s="479"/>
      <c r="AB91" s="479"/>
      <c r="AC91" s="479"/>
      <c r="AD91" s="480"/>
      <c r="AE91" s="480"/>
      <c r="AF91" s="480"/>
      <c r="AG91" s="480"/>
      <c r="AH91" s="480"/>
      <c r="AI91" s="480"/>
      <c r="AJ91" s="480"/>
      <c r="AK91" s="480"/>
      <c r="AL91" s="480"/>
      <c r="AM91" s="480"/>
      <c r="AN91" s="480"/>
      <c r="AO91" s="480"/>
      <c r="AP91" s="480"/>
      <c r="AQ91" s="480"/>
      <c r="AR91" s="480"/>
      <c r="AS91" s="480"/>
      <c r="AT91" s="480"/>
      <c r="AU91" s="480"/>
      <c r="AV91" s="480"/>
      <c r="AW91" s="480"/>
    </row>
    <row r="92" ht="22.5" customHeight="1">
      <c r="A92" s="379">
        <v>15.0</v>
      </c>
      <c r="B92" s="379">
        <v>6.0</v>
      </c>
      <c r="C92" s="379" t="s">
        <v>195</v>
      </c>
      <c r="D92" s="379"/>
      <c r="E92" s="379"/>
      <c r="F92" s="379"/>
      <c r="G92" s="379">
        <v>1.0</v>
      </c>
      <c r="H92" s="378" t="s">
        <v>1388</v>
      </c>
      <c r="I92" s="477" t="s">
        <v>1389</v>
      </c>
      <c r="J92" s="379" t="s">
        <v>667</v>
      </c>
      <c r="K92" s="379" t="s">
        <v>1390</v>
      </c>
      <c r="L92" s="200">
        <f t="shared" si="4"/>
        <v>4.4</v>
      </c>
      <c r="M92" s="380">
        <v>44334.0</v>
      </c>
      <c r="N92" s="379" t="s">
        <v>351</v>
      </c>
      <c r="O92" s="379" t="s">
        <v>154</v>
      </c>
      <c r="P92" s="380">
        <v>45782.0</v>
      </c>
      <c r="Q92" s="379" t="s">
        <v>115</v>
      </c>
      <c r="R92" s="379" t="s">
        <v>185</v>
      </c>
      <c r="S92" s="197" t="s">
        <v>31</v>
      </c>
      <c r="T92" s="478" t="s">
        <v>1391</v>
      </c>
      <c r="U92" s="481"/>
      <c r="V92" s="202" t="s">
        <v>1392</v>
      </c>
      <c r="W92" s="202"/>
      <c r="X92" s="202"/>
      <c r="Y92" s="202"/>
      <c r="Z92" s="479"/>
      <c r="AA92" s="479"/>
      <c r="AB92" s="479"/>
      <c r="AC92" s="479"/>
      <c r="AD92" s="480"/>
      <c r="AE92" s="480"/>
      <c r="AF92" s="480"/>
      <c r="AG92" s="480"/>
      <c r="AH92" s="480"/>
      <c r="AI92" s="480"/>
      <c r="AJ92" s="480"/>
      <c r="AK92" s="480"/>
      <c r="AL92" s="480"/>
      <c r="AM92" s="480"/>
      <c r="AN92" s="480"/>
      <c r="AO92" s="480"/>
      <c r="AP92" s="480"/>
      <c r="AQ92" s="480"/>
      <c r="AR92" s="480"/>
      <c r="AS92" s="480"/>
      <c r="AT92" s="480"/>
      <c r="AU92" s="480"/>
      <c r="AV92" s="480"/>
      <c r="AW92" s="480"/>
    </row>
    <row r="93" ht="22.5" customHeight="1">
      <c r="A93" s="496">
        <v>16.0</v>
      </c>
      <c r="B93" s="225">
        <v>6.0</v>
      </c>
      <c r="C93" s="496" t="s">
        <v>195</v>
      </c>
      <c r="D93" s="225"/>
      <c r="E93" s="225"/>
      <c r="F93" s="225"/>
      <c r="G93" s="225">
        <v>1.0</v>
      </c>
      <c r="H93" s="227" t="s">
        <v>1393</v>
      </c>
      <c r="I93" s="498" t="s">
        <v>1394</v>
      </c>
      <c r="J93" s="225" t="s">
        <v>1395</v>
      </c>
      <c r="K93" s="225" t="s">
        <v>1396</v>
      </c>
      <c r="L93" s="229">
        <f t="shared" si="4"/>
        <v>4.254794521</v>
      </c>
      <c r="M93" s="230">
        <v>44387.0</v>
      </c>
      <c r="N93" s="225" t="s">
        <v>339</v>
      </c>
      <c r="O93" s="225" t="s">
        <v>154</v>
      </c>
      <c r="P93" s="230">
        <v>45883.0</v>
      </c>
      <c r="Q93" s="225" t="s">
        <v>37</v>
      </c>
      <c r="R93" s="225" t="s">
        <v>346</v>
      </c>
      <c r="S93" s="226" t="s">
        <v>11</v>
      </c>
      <c r="T93" s="270" t="s">
        <v>1397</v>
      </c>
      <c r="U93" s="499"/>
      <c r="V93" s="267"/>
      <c r="W93" s="267"/>
      <c r="X93" s="233"/>
      <c r="Y93" s="503"/>
      <c r="Z93" s="504"/>
      <c r="AA93" s="505"/>
      <c r="AB93" s="506"/>
      <c r="AC93" s="506"/>
      <c r="AD93" s="237"/>
      <c r="AE93" s="237"/>
      <c r="AF93" s="236"/>
      <c r="AG93" s="236"/>
      <c r="AH93" s="236"/>
      <c r="AI93" s="236"/>
      <c r="AJ93" s="236"/>
      <c r="AK93" s="236"/>
      <c r="AL93" s="236"/>
      <c r="AM93" s="236"/>
      <c r="AN93" s="236"/>
      <c r="AO93" s="236"/>
      <c r="AP93" s="236"/>
      <c r="AQ93" s="236"/>
      <c r="AR93" s="236"/>
      <c r="AS93" s="236"/>
      <c r="AT93" s="236"/>
      <c r="AU93" s="236"/>
      <c r="AV93" s="236"/>
      <c r="AW93" s="236"/>
    </row>
    <row r="94" ht="22.5" customHeight="1">
      <c r="A94" s="496">
        <v>17.0</v>
      </c>
      <c r="B94" s="225">
        <v>6.0</v>
      </c>
      <c r="C94" s="496" t="s">
        <v>195</v>
      </c>
      <c r="D94" s="225"/>
      <c r="E94" s="225"/>
      <c r="F94" s="225"/>
      <c r="G94" s="225">
        <v>1.0</v>
      </c>
      <c r="H94" s="227" t="s">
        <v>1398</v>
      </c>
      <c r="I94" s="498" t="s">
        <v>1399</v>
      </c>
      <c r="J94" s="225" t="s">
        <v>1400</v>
      </c>
      <c r="K94" s="225" t="s">
        <v>1401</v>
      </c>
      <c r="L94" s="229">
        <f t="shared" si="4"/>
        <v>4.419178082</v>
      </c>
      <c r="M94" s="230">
        <v>44327.0</v>
      </c>
      <c r="N94" s="225" t="s">
        <v>351</v>
      </c>
      <c r="O94" s="225" t="s">
        <v>153</v>
      </c>
      <c r="P94" s="230">
        <v>45883.0</v>
      </c>
      <c r="Q94" s="225" t="s">
        <v>109</v>
      </c>
      <c r="R94" s="225" t="s">
        <v>346</v>
      </c>
      <c r="S94" s="226" t="s">
        <v>11</v>
      </c>
      <c r="T94" s="270" t="s">
        <v>1402</v>
      </c>
      <c r="U94" s="499" t="s">
        <v>1403</v>
      </c>
      <c r="V94" s="267"/>
      <c r="W94" s="267"/>
      <c r="X94" s="233"/>
      <c r="Y94" s="503"/>
      <c r="Z94" s="504"/>
      <c r="AA94" s="505"/>
      <c r="AB94" s="506"/>
      <c r="AC94" s="506"/>
      <c r="AD94" s="237"/>
      <c r="AE94" s="237"/>
      <c r="AF94" s="236"/>
      <c r="AG94" s="236"/>
      <c r="AH94" s="236"/>
      <c r="AI94" s="236"/>
      <c r="AJ94" s="236"/>
      <c r="AK94" s="236"/>
      <c r="AL94" s="236"/>
      <c r="AM94" s="236"/>
      <c r="AN94" s="236"/>
      <c r="AO94" s="236"/>
      <c r="AP94" s="236"/>
      <c r="AQ94" s="236"/>
      <c r="AR94" s="236"/>
      <c r="AS94" s="236"/>
      <c r="AT94" s="236"/>
      <c r="AU94" s="236"/>
      <c r="AV94" s="236"/>
      <c r="AW94" s="236"/>
    </row>
    <row r="95" ht="22.5" customHeight="1">
      <c r="A95" s="496">
        <v>18.0</v>
      </c>
      <c r="B95" s="496">
        <v>6.0</v>
      </c>
      <c r="C95" s="496" t="s">
        <v>195</v>
      </c>
      <c r="D95" s="496"/>
      <c r="E95" s="496"/>
      <c r="F95" s="496"/>
      <c r="G95" s="496">
        <v>1.0</v>
      </c>
      <c r="H95" s="227" t="s">
        <v>1404</v>
      </c>
      <c r="I95" s="498" t="s">
        <v>1405</v>
      </c>
      <c r="J95" s="225" t="s">
        <v>344</v>
      </c>
      <c r="K95" s="225" t="s">
        <v>1406</v>
      </c>
      <c r="L95" s="229">
        <f t="shared" si="4"/>
        <v>4.786271428</v>
      </c>
      <c r="M95" s="230">
        <v>44193.0</v>
      </c>
      <c r="N95" s="225" t="s">
        <v>351</v>
      </c>
      <c r="O95" s="225" t="s">
        <v>152</v>
      </c>
      <c r="P95" s="230">
        <v>45896.0</v>
      </c>
      <c r="Q95" s="225" t="s">
        <v>133</v>
      </c>
      <c r="R95" s="225" t="s">
        <v>346</v>
      </c>
      <c r="S95" s="226" t="s">
        <v>31</v>
      </c>
      <c r="T95" s="270"/>
      <c r="U95" s="499"/>
      <c r="V95" s="500"/>
      <c r="W95" s="500"/>
      <c r="X95" s="500"/>
      <c r="Y95" s="501"/>
      <c r="Z95" s="501"/>
      <c r="AA95" s="539"/>
      <c r="AB95" s="500"/>
      <c r="AC95" s="500"/>
      <c r="AD95" s="502"/>
      <c r="AE95" s="502"/>
      <c r="AF95" s="502"/>
      <c r="AG95" s="502"/>
      <c r="AH95" s="502"/>
      <c r="AI95" s="502"/>
      <c r="AJ95" s="502"/>
      <c r="AK95" s="502"/>
      <c r="AL95" s="502"/>
      <c r="AM95" s="502"/>
      <c r="AN95" s="502"/>
      <c r="AO95" s="502"/>
      <c r="AP95" s="502"/>
      <c r="AQ95" s="502"/>
      <c r="AR95" s="502"/>
      <c r="AS95" s="502"/>
      <c r="AT95" s="502"/>
      <c r="AU95" s="502"/>
      <c r="AV95" s="502"/>
      <c r="AW95" s="502"/>
    </row>
    <row r="96" ht="22.5" customHeight="1">
      <c r="A96" s="496">
        <v>19.0</v>
      </c>
      <c r="B96" s="496">
        <v>6.0</v>
      </c>
      <c r="C96" s="496" t="s">
        <v>195</v>
      </c>
      <c r="D96" s="496"/>
      <c r="E96" s="496"/>
      <c r="F96" s="496"/>
      <c r="G96" s="496">
        <v>1.0</v>
      </c>
      <c r="H96" s="227" t="s">
        <v>1407</v>
      </c>
      <c r="I96" s="498" t="s">
        <v>1408</v>
      </c>
      <c r="J96" s="225" t="s">
        <v>934</v>
      </c>
      <c r="K96" s="225" t="s">
        <v>1409</v>
      </c>
      <c r="L96" s="229">
        <f t="shared" si="4"/>
        <v>4.293150685</v>
      </c>
      <c r="M96" s="230">
        <v>44373.0</v>
      </c>
      <c r="N96" s="225" t="s">
        <v>351</v>
      </c>
      <c r="O96" s="225" t="s">
        <v>151</v>
      </c>
      <c r="P96" s="230">
        <v>45895.0</v>
      </c>
      <c r="Q96" s="225" t="s">
        <v>66</v>
      </c>
      <c r="R96" s="225" t="s">
        <v>346</v>
      </c>
      <c r="S96" s="226" t="s">
        <v>31</v>
      </c>
      <c r="T96" s="270" t="s">
        <v>1410</v>
      </c>
      <c r="U96" s="499" t="s">
        <v>1411</v>
      </c>
      <c r="V96" s="500"/>
      <c r="W96" s="500"/>
      <c r="X96" s="231"/>
      <c r="Y96" s="535"/>
      <c r="Z96" s="535"/>
      <c r="AA96" s="500"/>
      <c r="AB96" s="500"/>
      <c r="AC96" s="500"/>
      <c r="AD96" s="502"/>
      <c r="AE96" s="502"/>
      <c r="AF96" s="502"/>
      <c r="AG96" s="502"/>
      <c r="AH96" s="502"/>
      <c r="AI96" s="502"/>
      <c r="AJ96" s="502"/>
      <c r="AK96" s="502"/>
      <c r="AL96" s="502"/>
      <c r="AM96" s="502"/>
      <c r="AN96" s="502"/>
      <c r="AO96" s="502"/>
      <c r="AP96" s="502"/>
      <c r="AQ96" s="502"/>
      <c r="AR96" s="502"/>
      <c r="AS96" s="502"/>
      <c r="AT96" s="502"/>
      <c r="AU96" s="502"/>
      <c r="AV96" s="502"/>
      <c r="AW96" s="502"/>
    </row>
    <row r="97" ht="22.5" customHeight="1">
      <c r="A97" s="379">
        <v>20.0</v>
      </c>
      <c r="B97" s="379"/>
      <c r="C97" s="379"/>
      <c r="D97" s="196"/>
      <c r="E97" s="196"/>
      <c r="F97" s="196"/>
      <c r="G97" s="196"/>
      <c r="H97" s="198"/>
      <c r="I97" s="493"/>
      <c r="J97" s="256"/>
      <c r="K97" s="196"/>
      <c r="L97" s="200"/>
      <c r="M97" s="201"/>
      <c r="N97" s="196"/>
      <c r="O97" s="196"/>
      <c r="P97" s="201"/>
      <c r="Q97" s="196"/>
      <c r="R97" s="196"/>
      <c r="S97" s="197"/>
      <c r="T97" s="433"/>
      <c r="U97" s="433"/>
      <c r="V97" s="479"/>
      <c r="W97" s="479"/>
      <c r="X97" s="479"/>
      <c r="Y97" s="494"/>
      <c r="Z97" s="494"/>
      <c r="AA97" s="495"/>
      <c r="AB97" s="479"/>
      <c r="AC97" s="479"/>
      <c r="AD97" s="287"/>
      <c r="AE97" s="287"/>
      <c r="AF97" s="287"/>
      <c r="AG97" s="287"/>
      <c r="AH97" s="287"/>
      <c r="AI97" s="287"/>
      <c r="AJ97" s="287"/>
      <c r="AK97" s="287"/>
      <c r="AL97" s="287"/>
      <c r="AM97" s="287"/>
      <c r="AN97" s="287"/>
      <c r="AO97" s="287"/>
      <c r="AP97" s="287"/>
      <c r="AQ97" s="287"/>
      <c r="AR97" s="287"/>
      <c r="AS97" s="287"/>
      <c r="AT97" s="287"/>
      <c r="AU97" s="207"/>
      <c r="AV97" s="207"/>
      <c r="AW97" s="207"/>
    </row>
    <row r="98" ht="22.5" customHeight="1">
      <c r="A98" s="379">
        <v>21.0</v>
      </c>
      <c r="B98" s="379"/>
      <c r="C98" s="379"/>
      <c r="D98" s="196"/>
      <c r="E98" s="196"/>
      <c r="F98" s="196"/>
      <c r="G98" s="196"/>
      <c r="H98" s="198"/>
      <c r="I98" s="493"/>
      <c r="J98" s="256"/>
      <c r="K98" s="196"/>
      <c r="L98" s="200"/>
      <c r="M98" s="201"/>
      <c r="N98" s="196"/>
      <c r="O98" s="196"/>
      <c r="P98" s="201"/>
      <c r="Q98" s="196"/>
      <c r="R98" s="196"/>
      <c r="S98" s="197"/>
      <c r="T98" s="433"/>
      <c r="U98" s="433"/>
      <c r="V98" s="479"/>
      <c r="W98" s="479"/>
      <c r="X98" s="479"/>
      <c r="Y98" s="494"/>
      <c r="Z98" s="494"/>
      <c r="AA98" s="495"/>
      <c r="AB98" s="479"/>
      <c r="AC98" s="479"/>
      <c r="AD98" s="207"/>
      <c r="AE98" s="207"/>
      <c r="AF98" s="207"/>
      <c r="AG98" s="207"/>
      <c r="AH98" s="207"/>
      <c r="AI98" s="207"/>
      <c r="AJ98" s="207"/>
      <c r="AK98" s="207"/>
      <c r="AL98" s="207"/>
      <c r="AM98" s="207"/>
      <c r="AN98" s="207"/>
      <c r="AO98" s="207"/>
      <c r="AP98" s="207"/>
      <c r="AQ98" s="207"/>
      <c r="AR98" s="207"/>
      <c r="AS98" s="207"/>
      <c r="AT98" s="207"/>
      <c r="AU98" s="207"/>
      <c r="AV98" s="207"/>
      <c r="AW98" s="207"/>
    </row>
    <row r="99" ht="22.5" customHeight="1">
      <c r="A99" s="379">
        <v>22.0</v>
      </c>
      <c r="B99" s="379"/>
      <c r="C99" s="379"/>
      <c r="D99" s="196"/>
      <c r="E99" s="196"/>
      <c r="F99" s="196"/>
      <c r="G99" s="196"/>
      <c r="H99" s="198"/>
      <c r="I99" s="493"/>
      <c r="J99" s="256"/>
      <c r="K99" s="196"/>
      <c r="L99" s="200"/>
      <c r="M99" s="201"/>
      <c r="N99" s="196"/>
      <c r="O99" s="196"/>
      <c r="P99" s="201"/>
      <c r="Q99" s="196"/>
      <c r="R99" s="196"/>
      <c r="S99" s="197"/>
      <c r="T99" s="433"/>
      <c r="U99" s="433"/>
      <c r="V99" s="479"/>
      <c r="W99" s="479"/>
      <c r="X99" s="479"/>
      <c r="Y99" s="494"/>
      <c r="Z99" s="494"/>
      <c r="AA99" s="495"/>
      <c r="AB99" s="479"/>
      <c r="AC99" s="479"/>
      <c r="AD99" s="207"/>
      <c r="AE99" s="207"/>
      <c r="AF99" s="207"/>
      <c r="AG99" s="207"/>
      <c r="AH99" s="207"/>
      <c r="AI99" s="207"/>
      <c r="AJ99" s="207"/>
      <c r="AK99" s="207"/>
      <c r="AL99" s="207"/>
      <c r="AM99" s="207"/>
      <c r="AN99" s="207"/>
      <c r="AO99" s="207"/>
      <c r="AP99" s="207"/>
      <c r="AQ99" s="207"/>
      <c r="AR99" s="207"/>
      <c r="AS99" s="207"/>
      <c r="AT99" s="207"/>
      <c r="AU99" s="207"/>
      <c r="AV99" s="207"/>
      <c r="AW99" s="207"/>
    </row>
    <row r="100" ht="22.5" customHeight="1">
      <c r="A100" s="379">
        <v>23.0</v>
      </c>
      <c r="B100" s="379"/>
      <c r="C100" s="379"/>
      <c r="D100" s="196"/>
      <c r="E100" s="196"/>
      <c r="F100" s="196"/>
      <c r="G100" s="196"/>
      <c r="H100" s="198"/>
      <c r="I100" s="493"/>
      <c r="J100" s="256"/>
      <c r="K100" s="196"/>
      <c r="L100" s="200"/>
      <c r="M100" s="201"/>
      <c r="N100" s="196"/>
      <c r="O100" s="196"/>
      <c r="P100" s="201"/>
      <c r="Q100" s="196"/>
      <c r="R100" s="196"/>
      <c r="S100" s="197"/>
      <c r="T100" s="433"/>
      <c r="U100" s="433"/>
      <c r="V100" s="479"/>
      <c r="W100" s="479"/>
      <c r="X100" s="479"/>
      <c r="Y100" s="494"/>
      <c r="Z100" s="494"/>
      <c r="AA100" s="495"/>
      <c r="AB100" s="479"/>
      <c r="AC100" s="479"/>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row>
    <row r="101" ht="22.5" customHeight="1">
      <c r="A101" s="379">
        <v>24.0</v>
      </c>
      <c r="B101" s="379"/>
      <c r="C101" s="379"/>
      <c r="D101" s="196"/>
      <c r="E101" s="196"/>
      <c r="F101" s="196"/>
      <c r="G101" s="196"/>
      <c r="H101" s="198"/>
      <c r="I101" s="493"/>
      <c r="J101" s="256"/>
      <c r="K101" s="196"/>
      <c r="L101" s="200"/>
      <c r="M101" s="201"/>
      <c r="N101" s="196"/>
      <c r="O101" s="196"/>
      <c r="P101" s="201"/>
      <c r="Q101" s="196"/>
      <c r="R101" s="196"/>
      <c r="S101" s="197"/>
      <c r="T101" s="433"/>
      <c r="U101" s="433"/>
      <c r="V101" s="479"/>
      <c r="W101" s="479"/>
      <c r="X101" s="479"/>
      <c r="Y101" s="494"/>
      <c r="Z101" s="494"/>
      <c r="AA101" s="495"/>
      <c r="AB101" s="479"/>
      <c r="AC101" s="479"/>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row>
    <row r="102" ht="22.5" customHeight="1">
      <c r="A102" s="188" t="s">
        <v>1412</v>
      </c>
      <c r="B102" s="30"/>
      <c r="C102" s="30"/>
      <c r="D102" s="30"/>
      <c r="E102" s="30"/>
      <c r="F102" s="30"/>
      <c r="G102" s="30"/>
      <c r="H102" s="30"/>
      <c r="I102" s="30"/>
      <c r="J102" s="30"/>
      <c r="K102" s="31"/>
      <c r="L102" s="189"/>
      <c r="M102" s="190"/>
      <c r="N102" s="191"/>
      <c r="O102" s="191"/>
      <c r="P102" s="190"/>
      <c r="Q102" s="191"/>
      <c r="R102" s="470"/>
      <c r="S102" s="370"/>
      <c r="T102" s="471"/>
      <c r="U102" s="472"/>
      <c r="V102" s="529"/>
      <c r="W102" s="529"/>
      <c r="X102" s="529"/>
      <c r="Y102" s="529"/>
      <c r="Z102" s="530"/>
      <c r="AA102" s="530"/>
      <c r="AB102" s="530"/>
      <c r="AC102" s="530"/>
      <c r="AD102" s="474"/>
      <c r="AE102" s="474"/>
      <c r="AF102" s="474"/>
      <c r="AG102" s="474"/>
      <c r="AH102" s="474"/>
      <c r="AI102" s="474"/>
      <c r="AJ102" s="474"/>
      <c r="AK102" s="474"/>
      <c r="AL102" s="474"/>
      <c r="AM102" s="474"/>
      <c r="AN102" s="474"/>
      <c r="AO102" s="474"/>
      <c r="AP102" s="474"/>
      <c r="AQ102" s="475"/>
      <c r="AR102" s="475"/>
      <c r="AS102" s="475"/>
      <c r="AT102" s="475"/>
      <c r="AU102" s="475"/>
      <c r="AV102" s="475"/>
      <c r="AW102" s="475"/>
    </row>
    <row r="103" ht="22.5" customHeight="1">
      <c r="A103" s="379">
        <v>1.0</v>
      </c>
      <c r="B103" s="379">
        <v>2.0</v>
      </c>
      <c r="C103" s="379" t="s">
        <v>197</v>
      </c>
      <c r="D103" s="379"/>
      <c r="E103" s="476"/>
      <c r="F103" s="476"/>
      <c r="G103" s="379">
        <v>1.0</v>
      </c>
      <c r="H103" s="378" t="s">
        <v>1413</v>
      </c>
      <c r="I103" s="477" t="s">
        <v>1414</v>
      </c>
      <c r="J103" s="379" t="s">
        <v>362</v>
      </c>
      <c r="K103" s="379" t="s">
        <v>1415</v>
      </c>
      <c r="L103" s="200">
        <f t="shared" ref="L103:L121" si="5">yearfrac(M103,today(),1)</f>
        <v>4.569863014</v>
      </c>
      <c r="M103" s="380">
        <v>44272.0</v>
      </c>
      <c r="N103" s="379" t="s">
        <v>351</v>
      </c>
      <c r="O103" s="379" t="s">
        <v>151</v>
      </c>
      <c r="P103" s="380">
        <v>45155.0</v>
      </c>
      <c r="Q103" s="379" t="s">
        <v>133</v>
      </c>
      <c r="R103" s="379" t="s">
        <v>175</v>
      </c>
      <c r="S103" s="197" t="s">
        <v>11</v>
      </c>
      <c r="T103" s="478" t="s">
        <v>1416</v>
      </c>
      <c r="U103" s="433"/>
      <c r="V103" s="202" t="s">
        <v>1417</v>
      </c>
      <c r="W103" s="202" t="s">
        <v>1418</v>
      </c>
      <c r="X103" s="202"/>
      <c r="Y103" s="202"/>
      <c r="Z103" s="479"/>
      <c r="AA103" s="479"/>
      <c r="AB103" s="479"/>
      <c r="AC103" s="479"/>
      <c r="AD103" s="480"/>
      <c r="AE103" s="480"/>
      <c r="AF103" s="480"/>
      <c r="AG103" s="480"/>
      <c r="AH103" s="480"/>
      <c r="AI103" s="480"/>
      <c r="AJ103" s="480"/>
      <c r="AK103" s="480"/>
      <c r="AL103" s="480"/>
      <c r="AM103" s="480"/>
      <c r="AN103" s="480"/>
      <c r="AO103" s="480"/>
      <c r="AP103" s="480"/>
      <c r="AQ103" s="480"/>
      <c r="AR103" s="480"/>
      <c r="AS103" s="480"/>
      <c r="AT103" s="480"/>
      <c r="AU103" s="480"/>
      <c r="AV103" s="480"/>
      <c r="AW103" s="480"/>
    </row>
    <row r="104" ht="22.5" customHeight="1">
      <c r="A104" s="379">
        <v>2.0</v>
      </c>
      <c r="B104" s="379">
        <v>2.0</v>
      </c>
      <c r="C104" s="379" t="s">
        <v>197</v>
      </c>
      <c r="D104" s="379"/>
      <c r="E104" s="476"/>
      <c r="F104" s="476"/>
      <c r="G104" s="379">
        <v>1.0</v>
      </c>
      <c r="H104" s="378" t="s">
        <v>1419</v>
      </c>
      <c r="I104" s="477" t="s">
        <v>1420</v>
      </c>
      <c r="J104" s="379" t="s">
        <v>362</v>
      </c>
      <c r="K104" s="379" t="s">
        <v>1421</v>
      </c>
      <c r="L104" s="200">
        <f t="shared" si="5"/>
        <v>4.917418968</v>
      </c>
      <c r="M104" s="380">
        <v>44145.0</v>
      </c>
      <c r="N104" s="379" t="s">
        <v>339</v>
      </c>
      <c r="O104" s="379" t="s">
        <v>151</v>
      </c>
      <c r="P104" s="380">
        <v>44977.0</v>
      </c>
      <c r="Q104" s="379" t="s">
        <v>50</v>
      </c>
      <c r="R104" s="379" t="s">
        <v>175</v>
      </c>
      <c r="S104" s="197" t="s">
        <v>11</v>
      </c>
      <c r="T104" s="478" t="s">
        <v>1422</v>
      </c>
      <c r="U104" s="433" t="s">
        <v>1423</v>
      </c>
      <c r="V104" s="202" t="s">
        <v>1424</v>
      </c>
      <c r="W104" s="202" t="s">
        <v>1425</v>
      </c>
      <c r="X104" s="202"/>
      <c r="Y104" s="202"/>
      <c r="Z104" s="479"/>
      <c r="AA104" s="479"/>
      <c r="AB104" s="479"/>
      <c r="AC104" s="479"/>
      <c r="AD104" s="480"/>
      <c r="AE104" s="480"/>
      <c r="AF104" s="480"/>
      <c r="AG104" s="480"/>
      <c r="AH104" s="480"/>
      <c r="AI104" s="480"/>
      <c r="AJ104" s="480"/>
      <c r="AK104" s="480"/>
      <c r="AL104" s="480"/>
      <c r="AM104" s="480"/>
      <c r="AN104" s="480"/>
      <c r="AO104" s="480"/>
      <c r="AP104" s="480"/>
      <c r="AQ104" s="480"/>
      <c r="AR104" s="480"/>
      <c r="AS104" s="480"/>
      <c r="AT104" s="480"/>
      <c r="AU104" s="480"/>
      <c r="AV104" s="480"/>
      <c r="AW104" s="480"/>
    </row>
    <row r="105" ht="22.5" customHeight="1">
      <c r="A105" s="379">
        <v>3.0</v>
      </c>
      <c r="B105" s="379">
        <v>2.0</v>
      </c>
      <c r="C105" s="379" t="s">
        <v>197</v>
      </c>
      <c r="D105" s="379"/>
      <c r="E105" s="379"/>
      <c r="F105" s="379"/>
      <c r="G105" s="379">
        <v>1.0</v>
      </c>
      <c r="H105" s="378" t="s">
        <v>1426</v>
      </c>
      <c r="I105" s="477" t="s">
        <v>1427</v>
      </c>
      <c r="J105" s="379" t="s">
        <v>344</v>
      </c>
      <c r="K105" s="379" t="s">
        <v>1428</v>
      </c>
      <c r="L105" s="200">
        <f t="shared" si="5"/>
        <v>4.397260274</v>
      </c>
      <c r="M105" s="380">
        <v>44335.0</v>
      </c>
      <c r="N105" s="379" t="s">
        <v>351</v>
      </c>
      <c r="O105" s="379" t="s">
        <v>152</v>
      </c>
      <c r="P105" s="380">
        <v>45301.0</v>
      </c>
      <c r="Q105" s="379" t="s">
        <v>133</v>
      </c>
      <c r="R105" s="379" t="s">
        <v>175</v>
      </c>
      <c r="S105" s="197" t="s">
        <v>31</v>
      </c>
      <c r="T105" s="478"/>
      <c r="U105" s="481"/>
      <c r="V105" s="202" t="s">
        <v>1429</v>
      </c>
      <c r="W105" s="202" t="s">
        <v>1430</v>
      </c>
      <c r="X105" s="202"/>
      <c r="Y105" s="202"/>
      <c r="Z105" s="479"/>
      <c r="AA105" s="479"/>
      <c r="AB105" s="479"/>
      <c r="AC105" s="479"/>
      <c r="AD105" s="480"/>
      <c r="AE105" s="480"/>
      <c r="AF105" s="480"/>
      <c r="AG105" s="480"/>
      <c r="AH105" s="480"/>
      <c r="AI105" s="480"/>
      <c r="AJ105" s="480"/>
      <c r="AK105" s="480"/>
      <c r="AL105" s="480"/>
      <c r="AM105" s="480"/>
      <c r="AN105" s="480"/>
      <c r="AO105" s="480"/>
      <c r="AP105" s="480"/>
      <c r="AQ105" s="480"/>
      <c r="AR105" s="480"/>
      <c r="AS105" s="480"/>
      <c r="AT105" s="480"/>
      <c r="AU105" s="480"/>
      <c r="AV105" s="480"/>
      <c r="AW105" s="480"/>
    </row>
    <row r="106" ht="22.5" customHeight="1">
      <c r="A106" s="379">
        <v>4.0</v>
      </c>
      <c r="B106" s="379">
        <v>2.0</v>
      </c>
      <c r="C106" s="379" t="s">
        <v>197</v>
      </c>
      <c r="D106" s="379"/>
      <c r="E106" s="476"/>
      <c r="F106" s="476"/>
      <c r="G106" s="379">
        <v>1.0</v>
      </c>
      <c r="H106" s="378" t="s">
        <v>1431</v>
      </c>
      <c r="I106" s="477" t="s">
        <v>1432</v>
      </c>
      <c r="J106" s="379" t="s">
        <v>1433</v>
      </c>
      <c r="K106" s="379" t="s">
        <v>1434</v>
      </c>
      <c r="L106" s="200">
        <f t="shared" si="5"/>
        <v>4.457534247</v>
      </c>
      <c r="M106" s="380">
        <v>44313.0</v>
      </c>
      <c r="N106" s="379" t="s">
        <v>339</v>
      </c>
      <c r="O106" s="379" t="s">
        <v>153</v>
      </c>
      <c r="P106" s="380">
        <v>45155.0</v>
      </c>
      <c r="Q106" s="379" t="s">
        <v>133</v>
      </c>
      <c r="R106" s="379" t="s">
        <v>177</v>
      </c>
      <c r="S106" s="197" t="s">
        <v>11</v>
      </c>
      <c r="T106" s="478" t="s">
        <v>1435</v>
      </c>
      <c r="U106" s="433"/>
      <c r="V106" s="202" t="s">
        <v>1436</v>
      </c>
      <c r="W106" s="202" t="s">
        <v>1437</v>
      </c>
      <c r="X106" s="202"/>
      <c r="Y106" s="202"/>
      <c r="Z106" s="479"/>
      <c r="AA106" s="479"/>
      <c r="AB106" s="479"/>
      <c r="AC106" s="479"/>
      <c r="AD106" s="480"/>
      <c r="AE106" s="480"/>
      <c r="AF106" s="480"/>
      <c r="AG106" s="480"/>
      <c r="AH106" s="480"/>
      <c r="AI106" s="480"/>
      <c r="AJ106" s="480"/>
      <c r="AK106" s="480"/>
      <c r="AL106" s="480"/>
      <c r="AM106" s="480"/>
      <c r="AN106" s="480"/>
      <c r="AO106" s="480"/>
      <c r="AP106" s="480"/>
      <c r="AQ106" s="480"/>
      <c r="AR106" s="480"/>
      <c r="AS106" s="480"/>
      <c r="AT106" s="480"/>
      <c r="AU106" s="480"/>
      <c r="AV106" s="480"/>
      <c r="AW106" s="480"/>
    </row>
    <row r="107" ht="22.5" customHeight="1">
      <c r="A107" s="379">
        <v>5.0</v>
      </c>
      <c r="B107" s="379">
        <v>2.0</v>
      </c>
      <c r="C107" s="379" t="s">
        <v>197</v>
      </c>
      <c r="D107" s="379"/>
      <c r="E107" s="476"/>
      <c r="F107" s="476"/>
      <c r="G107" s="379">
        <v>1.0</v>
      </c>
      <c r="H107" s="198" t="s">
        <v>1438</v>
      </c>
      <c r="I107" s="477" t="s">
        <v>1439</v>
      </c>
      <c r="J107" s="196" t="s">
        <v>1440</v>
      </c>
      <c r="K107" s="196" t="s">
        <v>1441</v>
      </c>
      <c r="L107" s="200">
        <f t="shared" si="5"/>
        <v>4.791735908</v>
      </c>
      <c r="M107" s="201">
        <v>44191.0</v>
      </c>
      <c r="N107" s="196" t="s">
        <v>339</v>
      </c>
      <c r="O107" s="196" t="s">
        <v>153</v>
      </c>
      <c r="P107" s="201">
        <v>45155.0</v>
      </c>
      <c r="Q107" s="196" t="s">
        <v>125</v>
      </c>
      <c r="R107" s="196" t="s">
        <v>177</v>
      </c>
      <c r="S107" s="197" t="s">
        <v>31</v>
      </c>
      <c r="T107" s="478" t="s">
        <v>1442</v>
      </c>
      <c r="U107" s="433"/>
      <c r="V107" s="202" t="s">
        <v>1443</v>
      </c>
      <c r="W107" s="202" t="s">
        <v>1444</v>
      </c>
      <c r="X107" s="202"/>
      <c r="Y107" s="202"/>
      <c r="Z107" s="479"/>
      <c r="AA107" s="479"/>
      <c r="AB107" s="479"/>
      <c r="AC107" s="479"/>
      <c r="AD107" s="480"/>
      <c r="AE107" s="480"/>
      <c r="AF107" s="480"/>
      <c r="AG107" s="480"/>
      <c r="AH107" s="480"/>
      <c r="AI107" s="480"/>
      <c r="AJ107" s="480"/>
      <c r="AK107" s="480"/>
      <c r="AL107" s="480"/>
      <c r="AM107" s="480"/>
      <c r="AN107" s="480"/>
      <c r="AO107" s="480"/>
      <c r="AP107" s="480"/>
      <c r="AQ107" s="480"/>
      <c r="AR107" s="480"/>
      <c r="AS107" s="480"/>
      <c r="AT107" s="480"/>
      <c r="AU107" s="480"/>
      <c r="AV107" s="480"/>
      <c r="AW107" s="480"/>
    </row>
    <row r="108" ht="22.5" customHeight="1">
      <c r="A108" s="379">
        <v>6.0</v>
      </c>
      <c r="B108" s="379">
        <v>2.0</v>
      </c>
      <c r="C108" s="379" t="s">
        <v>197</v>
      </c>
      <c r="D108" s="379"/>
      <c r="E108" s="476"/>
      <c r="F108" s="379" t="s">
        <v>335</v>
      </c>
      <c r="G108" s="379">
        <v>1.0</v>
      </c>
      <c r="H108" s="378" t="s">
        <v>1445</v>
      </c>
      <c r="I108" s="477" t="s">
        <v>1446</v>
      </c>
      <c r="J108" s="379" t="s">
        <v>1447</v>
      </c>
      <c r="K108" s="379" t="s">
        <v>1448</v>
      </c>
      <c r="L108" s="200">
        <f t="shared" si="5"/>
        <v>4.175342466</v>
      </c>
      <c r="M108" s="380">
        <v>44416.0</v>
      </c>
      <c r="N108" s="379" t="s">
        <v>339</v>
      </c>
      <c r="O108" s="379" t="s">
        <v>154</v>
      </c>
      <c r="P108" s="380">
        <v>45519.0</v>
      </c>
      <c r="Q108" s="379" t="s">
        <v>53</v>
      </c>
      <c r="R108" s="379" t="s">
        <v>177</v>
      </c>
      <c r="S108" s="197" t="s">
        <v>11</v>
      </c>
      <c r="T108" s="478" t="s">
        <v>1449</v>
      </c>
      <c r="U108" s="433"/>
      <c r="V108" s="202" t="s">
        <v>1450</v>
      </c>
      <c r="W108" s="202"/>
      <c r="X108" s="202"/>
      <c r="Y108" s="202"/>
      <c r="Z108" s="479"/>
      <c r="AA108" s="479"/>
      <c r="AB108" s="479"/>
      <c r="AC108" s="479"/>
      <c r="AD108" s="480"/>
      <c r="AE108" s="480"/>
      <c r="AF108" s="480"/>
      <c r="AG108" s="480"/>
      <c r="AH108" s="480"/>
      <c r="AI108" s="480"/>
      <c r="AJ108" s="480"/>
      <c r="AK108" s="480"/>
      <c r="AL108" s="480"/>
      <c r="AM108" s="480"/>
      <c r="AN108" s="480"/>
      <c r="AO108" s="480"/>
      <c r="AP108" s="480"/>
      <c r="AQ108" s="480"/>
      <c r="AR108" s="480"/>
      <c r="AS108" s="480"/>
      <c r="AT108" s="480"/>
      <c r="AU108" s="480"/>
      <c r="AV108" s="480"/>
      <c r="AW108" s="480"/>
    </row>
    <row r="109" ht="22.5" customHeight="1">
      <c r="A109" s="379">
        <v>7.0</v>
      </c>
      <c r="B109" s="379">
        <v>2.0</v>
      </c>
      <c r="C109" s="379" t="s">
        <v>197</v>
      </c>
      <c r="D109" s="379"/>
      <c r="E109" s="476"/>
      <c r="F109" s="476"/>
      <c r="G109" s="379">
        <v>1.0</v>
      </c>
      <c r="H109" s="378" t="s">
        <v>1451</v>
      </c>
      <c r="I109" s="477" t="s">
        <v>1452</v>
      </c>
      <c r="J109" s="379" t="s">
        <v>1453</v>
      </c>
      <c r="K109" s="379" t="s">
        <v>1454</v>
      </c>
      <c r="L109" s="200">
        <f t="shared" si="5"/>
        <v>4.630136986</v>
      </c>
      <c r="M109" s="380">
        <v>44250.0</v>
      </c>
      <c r="N109" s="379" t="s">
        <v>339</v>
      </c>
      <c r="O109" s="379" t="s">
        <v>153</v>
      </c>
      <c r="P109" s="380">
        <v>45155.0</v>
      </c>
      <c r="Q109" s="379" t="s">
        <v>39</v>
      </c>
      <c r="R109" s="379" t="s">
        <v>179</v>
      </c>
      <c r="S109" s="197" t="s">
        <v>11</v>
      </c>
      <c r="T109" s="478"/>
      <c r="U109" s="481"/>
      <c r="V109" s="202" t="s">
        <v>1455</v>
      </c>
      <c r="W109" s="202" t="s">
        <v>1456</v>
      </c>
      <c r="X109" s="202"/>
      <c r="Y109" s="202"/>
      <c r="Z109" s="479"/>
      <c r="AA109" s="479"/>
      <c r="AB109" s="479"/>
      <c r="AC109" s="479"/>
      <c r="AD109" s="480"/>
      <c r="AE109" s="480"/>
      <c r="AF109" s="480"/>
      <c r="AG109" s="480"/>
      <c r="AH109" s="480"/>
      <c r="AI109" s="480"/>
      <c r="AJ109" s="480"/>
      <c r="AK109" s="480"/>
      <c r="AL109" s="480"/>
      <c r="AM109" s="480"/>
      <c r="AN109" s="480"/>
      <c r="AO109" s="480"/>
      <c r="AP109" s="480"/>
      <c r="AQ109" s="480"/>
      <c r="AR109" s="480"/>
      <c r="AS109" s="480"/>
      <c r="AT109" s="480"/>
      <c r="AU109" s="480"/>
      <c r="AV109" s="480"/>
      <c r="AW109" s="480"/>
    </row>
    <row r="110" ht="22.5" customHeight="1">
      <c r="A110" s="379">
        <v>8.0</v>
      </c>
      <c r="B110" s="379">
        <v>2.0</v>
      </c>
      <c r="C110" s="379" t="s">
        <v>197</v>
      </c>
      <c r="D110" s="379"/>
      <c r="E110" s="379"/>
      <c r="F110" s="379"/>
      <c r="G110" s="379">
        <v>1.0</v>
      </c>
      <c r="H110" s="378" t="s">
        <v>1457</v>
      </c>
      <c r="I110" s="477" t="s">
        <v>1458</v>
      </c>
      <c r="J110" s="379" t="s">
        <v>1459</v>
      </c>
      <c r="K110" s="379" t="s">
        <v>1460</v>
      </c>
      <c r="L110" s="200">
        <f t="shared" si="5"/>
        <v>4.117808219</v>
      </c>
      <c r="M110" s="380">
        <v>44437.0</v>
      </c>
      <c r="N110" s="379" t="s">
        <v>351</v>
      </c>
      <c r="O110" s="379" t="s">
        <v>151</v>
      </c>
      <c r="P110" s="380">
        <v>45301.0</v>
      </c>
      <c r="Q110" s="379" t="s">
        <v>76</v>
      </c>
      <c r="R110" s="379" t="s">
        <v>179</v>
      </c>
      <c r="S110" s="197" t="s">
        <v>11</v>
      </c>
      <c r="T110" s="478" t="s">
        <v>1461</v>
      </c>
      <c r="U110" s="433" t="s">
        <v>1462</v>
      </c>
      <c r="V110" s="482" t="s">
        <v>1463</v>
      </c>
      <c r="W110" s="482" t="s">
        <v>1464</v>
      </c>
      <c r="X110" s="483"/>
      <c r="Y110" s="202"/>
      <c r="Z110" s="479"/>
      <c r="AA110" s="479"/>
      <c r="AB110" s="479"/>
      <c r="AC110" s="479"/>
      <c r="AD110" s="480"/>
      <c r="AE110" s="480"/>
      <c r="AF110" s="480"/>
      <c r="AG110" s="480"/>
      <c r="AH110" s="480"/>
      <c r="AI110" s="480"/>
      <c r="AJ110" s="480"/>
      <c r="AK110" s="480"/>
      <c r="AL110" s="480"/>
      <c r="AM110" s="480"/>
      <c r="AN110" s="480"/>
      <c r="AO110" s="480"/>
      <c r="AP110" s="480"/>
      <c r="AQ110" s="480"/>
      <c r="AR110" s="480"/>
      <c r="AS110" s="480"/>
      <c r="AT110" s="480"/>
      <c r="AU110" s="480"/>
      <c r="AV110" s="480"/>
      <c r="AW110" s="480"/>
    </row>
    <row r="111" ht="22.5" customHeight="1">
      <c r="A111" s="379">
        <v>9.0</v>
      </c>
      <c r="B111" s="379">
        <v>2.0</v>
      </c>
      <c r="C111" s="379" t="s">
        <v>197</v>
      </c>
      <c r="D111" s="379"/>
      <c r="E111" s="476"/>
      <c r="F111" s="476"/>
      <c r="G111" s="379">
        <v>1.0</v>
      </c>
      <c r="H111" s="378" t="s">
        <v>1465</v>
      </c>
      <c r="I111" s="477" t="s">
        <v>1466</v>
      </c>
      <c r="J111" s="379" t="s">
        <v>524</v>
      </c>
      <c r="K111" s="379" t="s">
        <v>1467</v>
      </c>
      <c r="L111" s="200">
        <f t="shared" si="5"/>
        <v>4.202739726</v>
      </c>
      <c r="M111" s="380">
        <v>44406.0</v>
      </c>
      <c r="N111" s="379" t="s">
        <v>339</v>
      </c>
      <c r="O111" s="379" t="s">
        <v>151</v>
      </c>
      <c r="P111" s="380">
        <v>45155.0</v>
      </c>
      <c r="Q111" s="379" t="s">
        <v>42</v>
      </c>
      <c r="R111" s="379" t="s">
        <v>179</v>
      </c>
      <c r="S111" s="197" t="s">
        <v>31</v>
      </c>
      <c r="T111" s="478" t="s">
        <v>1468</v>
      </c>
      <c r="U111" s="433"/>
      <c r="V111" s="202" t="s">
        <v>1469</v>
      </c>
      <c r="W111" s="202" t="s">
        <v>1470</v>
      </c>
      <c r="X111" s="202"/>
      <c r="Y111" s="202"/>
      <c r="Z111" s="479"/>
      <c r="AA111" s="479"/>
      <c r="AB111" s="479"/>
      <c r="AC111" s="479"/>
      <c r="AD111" s="480"/>
      <c r="AE111" s="480"/>
      <c r="AF111" s="480"/>
      <c r="AG111" s="480"/>
      <c r="AH111" s="480"/>
      <c r="AI111" s="480"/>
      <c r="AJ111" s="480"/>
      <c r="AK111" s="480"/>
      <c r="AL111" s="480"/>
      <c r="AM111" s="480"/>
      <c r="AN111" s="480"/>
      <c r="AO111" s="480"/>
      <c r="AP111" s="480"/>
      <c r="AQ111" s="480"/>
      <c r="AR111" s="480"/>
      <c r="AS111" s="480"/>
      <c r="AT111" s="480"/>
      <c r="AU111" s="480"/>
      <c r="AV111" s="480"/>
      <c r="AW111" s="480"/>
    </row>
    <row r="112" ht="22.5" customHeight="1">
      <c r="A112" s="379">
        <v>10.0</v>
      </c>
      <c r="B112" s="379">
        <v>2.0</v>
      </c>
      <c r="C112" s="379" t="s">
        <v>197</v>
      </c>
      <c r="D112" s="379"/>
      <c r="E112" s="476"/>
      <c r="F112" s="476"/>
      <c r="G112" s="379">
        <v>1.0</v>
      </c>
      <c r="H112" s="378" t="s">
        <v>1471</v>
      </c>
      <c r="I112" s="477" t="s">
        <v>1472</v>
      </c>
      <c r="J112" s="379" t="s">
        <v>362</v>
      </c>
      <c r="K112" s="379" t="s">
        <v>1473</v>
      </c>
      <c r="L112" s="200">
        <f t="shared" si="5"/>
        <v>4.813593832</v>
      </c>
      <c r="M112" s="380">
        <v>44183.0</v>
      </c>
      <c r="N112" s="379" t="s">
        <v>351</v>
      </c>
      <c r="O112" s="379" t="s">
        <v>154</v>
      </c>
      <c r="P112" s="380">
        <v>45519.0</v>
      </c>
      <c r="Q112" s="379" t="s">
        <v>96</v>
      </c>
      <c r="R112" s="379" t="s">
        <v>179</v>
      </c>
      <c r="S112" s="197" t="s">
        <v>11</v>
      </c>
      <c r="T112" s="478" t="s">
        <v>1474</v>
      </c>
      <c r="U112" s="433"/>
      <c r="V112" s="202" t="s">
        <v>1475</v>
      </c>
      <c r="W112" s="202"/>
      <c r="X112" s="479"/>
      <c r="Y112" s="202"/>
      <c r="Z112" s="479"/>
      <c r="AA112" s="479"/>
      <c r="AB112" s="479"/>
      <c r="AC112" s="479"/>
      <c r="AD112" s="480"/>
      <c r="AE112" s="480"/>
      <c r="AF112" s="480"/>
      <c r="AG112" s="480"/>
      <c r="AH112" s="480"/>
      <c r="AI112" s="480"/>
      <c r="AJ112" s="480"/>
      <c r="AK112" s="480"/>
      <c r="AL112" s="480"/>
      <c r="AM112" s="480"/>
      <c r="AN112" s="480"/>
      <c r="AO112" s="480"/>
      <c r="AP112" s="480"/>
      <c r="AQ112" s="480"/>
      <c r="AR112" s="480"/>
      <c r="AS112" s="480"/>
      <c r="AT112" s="480"/>
      <c r="AU112" s="480"/>
      <c r="AV112" s="480"/>
      <c r="AW112" s="480"/>
    </row>
    <row r="113" ht="22.5" customHeight="1">
      <c r="A113" s="379">
        <v>11.0</v>
      </c>
      <c r="B113" s="379">
        <v>2.0</v>
      </c>
      <c r="C113" s="379" t="s">
        <v>197</v>
      </c>
      <c r="D113" s="379"/>
      <c r="E113" s="476"/>
      <c r="F113" s="476"/>
      <c r="G113" s="379">
        <v>1.0</v>
      </c>
      <c r="H113" s="378" t="s">
        <v>1476</v>
      </c>
      <c r="I113" s="477" t="s">
        <v>1477</v>
      </c>
      <c r="J113" s="196" t="s">
        <v>396</v>
      </c>
      <c r="K113" s="196" t="s">
        <v>1478</v>
      </c>
      <c r="L113" s="200">
        <f t="shared" si="5"/>
        <v>4.61369863</v>
      </c>
      <c r="M113" s="201">
        <v>44256.0</v>
      </c>
      <c r="N113" s="196" t="s">
        <v>339</v>
      </c>
      <c r="O113" s="196" t="s">
        <v>154</v>
      </c>
      <c r="P113" s="201">
        <v>45155.0</v>
      </c>
      <c r="Q113" s="196" t="s">
        <v>133</v>
      </c>
      <c r="R113" s="196" t="s">
        <v>181</v>
      </c>
      <c r="S113" s="197" t="s">
        <v>11</v>
      </c>
      <c r="T113" s="478" t="s">
        <v>1479</v>
      </c>
      <c r="U113" s="433"/>
      <c r="V113" s="482"/>
      <c r="W113" s="482" t="s">
        <v>1480</v>
      </c>
      <c r="X113" s="202"/>
      <c r="Y113" s="202"/>
      <c r="Z113" s="479"/>
      <c r="AA113" s="479"/>
      <c r="AB113" s="479"/>
      <c r="AC113" s="479"/>
      <c r="AD113" s="480"/>
      <c r="AE113" s="480"/>
      <c r="AF113" s="480"/>
      <c r="AG113" s="480"/>
      <c r="AH113" s="480"/>
      <c r="AI113" s="480"/>
      <c r="AJ113" s="480"/>
      <c r="AK113" s="480"/>
      <c r="AL113" s="480"/>
      <c r="AM113" s="480"/>
      <c r="AN113" s="480"/>
      <c r="AO113" s="480"/>
      <c r="AP113" s="480"/>
      <c r="AQ113" s="480"/>
      <c r="AR113" s="480"/>
      <c r="AS113" s="480"/>
      <c r="AT113" s="480"/>
      <c r="AU113" s="480"/>
      <c r="AV113" s="480"/>
      <c r="AW113" s="480"/>
    </row>
    <row r="114" ht="22.5" customHeight="1">
      <c r="A114" s="379">
        <v>12.0</v>
      </c>
      <c r="B114" s="379">
        <v>2.0</v>
      </c>
      <c r="C114" s="379" t="s">
        <v>197</v>
      </c>
      <c r="D114" s="379"/>
      <c r="E114" s="523"/>
      <c r="F114" s="263"/>
      <c r="G114" s="379">
        <v>1.0</v>
      </c>
      <c r="H114" s="198" t="s">
        <v>1481</v>
      </c>
      <c r="I114" s="493" t="s">
        <v>1482</v>
      </c>
      <c r="J114" s="379" t="s">
        <v>499</v>
      </c>
      <c r="K114" s="379" t="s">
        <v>1483</v>
      </c>
      <c r="L114" s="200">
        <f t="shared" si="5"/>
        <v>4.876435362</v>
      </c>
      <c r="M114" s="380">
        <v>44160.0</v>
      </c>
      <c r="N114" s="379" t="s">
        <v>339</v>
      </c>
      <c r="O114" s="379" t="s">
        <v>152</v>
      </c>
      <c r="P114" s="380">
        <v>45519.0</v>
      </c>
      <c r="Q114" s="379" t="s">
        <v>133</v>
      </c>
      <c r="R114" s="379" t="s">
        <v>181</v>
      </c>
      <c r="S114" s="197" t="s">
        <v>31</v>
      </c>
      <c r="T114" s="525" t="s">
        <v>1484</v>
      </c>
      <c r="U114" s="528"/>
      <c r="V114" s="482" t="s">
        <v>1485</v>
      </c>
      <c r="W114" s="482"/>
      <c r="X114" s="495"/>
      <c r="Y114" s="293"/>
      <c r="Z114" s="495"/>
      <c r="AA114" s="495"/>
      <c r="AB114" s="495"/>
      <c r="AC114" s="495"/>
      <c r="AD114" s="527"/>
      <c r="AE114" s="527"/>
      <c r="AF114" s="527"/>
      <c r="AG114" s="527"/>
      <c r="AH114" s="527"/>
      <c r="AI114" s="527"/>
      <c r="AJ114" s="527"/>
      <c r="AK114" s="527"/>
      <c r="AL114" s="527"/>
      <c r="AM114" s="527"/>
      <c r="AN114" s="527"/>
      <c r="AO114" s="527"/>
      <c r="AP114" s="527"/>
      <c r="AQ114" s="527"/>
      <c r="AR114" s="527"/>
      <c r="AS114" s="527"/>
      <c r="AT114" s="527"/>
      <c r="AU114" s="527"/>
      <c r="AV114" s="527"/>
      <c r="AW114" s="527"/>
    </row>
    <row r="115" ht="22.5" customHeight="1">
      <c r="A115" s="379">
        <v>13.0</v>
      </c>
      <c r="B115" s="379">
        <v>2.0</v>
      </c>
      <c r="C115" s="379" t="s">
        <v>197</v>
      </c>
      <c r="D115" s="379"/>
      <c r="E115" s="476"/>
      <c r="F115" s="476"/>
      <c r="G115" s="379">
        <v>1.0</v>
      </c>
      <c r="H115" s="378" t="s">
        <v>1486</v>
      </c>
      <c r="I115" s="477" t="s">
        <v>1487</v>
      </c>
      <c r="J115" s="379" t="s">
        <v>396</v>
      </c>
      <c r="K115" s="379" t="s">
        <v>1488</v>
      </c>
      <c r="L115" s="200">
        <f t="shared" si="5"/>
        <v>4.632876712</v>
      </c>
      <c r="M115" s="380">
        <v>44249.0</v>
      </c>
      <c r="N115" s="379" t="s">
        <v>351</v>
      </c>
      <c r="O115" s="379" t="s">
        <v>151</v>
      </c>
      <c r="P115" s="380">
        <v>45155.0</v>
      </c>
      <c r="Q115" s="379" t="s">
        <v>133</v>
      </c>
      <c r="R115" s="379" t="s">
        <v>185</v>
      </c>
      <c r="S115" s="197" t="s">
        <v>11</v>
      </c>
      <c r="T115" s="478" t="s">
        <v>1489</v>
      </c>
      <c r="U115" s="433"/>
      <c r="V115" s="202" t="s">
        <v>1490</v>
      </c>
      <c r="W115" s="202" t="s">
        <v>1491</v>
      </c>
      <c r="X115" s="202"/>
      <c r="Y115" s="202"/>
      <c r="Z115" s="479"/>
      <c r="AA115" s="479"/>
      <c r="AB115" s="479"/>
      <c r="AC115" s="479"/>
      <c r="AD115" s="480"/>
      <c r="AE115" s="480"/>
      <c r="AF115" s="480"/>
      <c r="AG115" s="480"/>
      <c r="AH115" s="480"/>
      <c r="AI115" s="480"/>
      <c r="AJ115" s="480"/>
      <c r="AK115" s="480"/>
      <c r="AL115" s="480"/>
      <c r="AM115" s="480"/>
      <c r="AN115" s="480"/>
      <c r="AO115" s="480"/>
      <c r="AP115" s="480"/>
      <c r="AQ115" s="480"/>
      <c r="AR115" s="480"/>
      <c r="AS115" s="480"/>
      <c r="AT115" s="480"/>
      <c r="AU115" s="480"/>
      <c r="AV115" s="480"/>
      <c r="AW115" s="480"/>
    </row>
    <row r="116" ht="22.5" customHeight="1">
      <c r="A116" s="379">
        <v>14.0</v>
      </c>
      <c r="B116" s="379">
        <v>2.0</v>
      </c>
      <c r="C116" s="379" t="s">
        <v>197</v>
      </c>
      <c r="D116" s="379"/>
      <c r="E116" s="476"/>
      <c r="F116" s="379"/>
      <c r="G116" s="379">
        <v>1.0</v>
      </c>
      <c r="H116" s="198" t="s">
        <v>1492</v>
      </c>
      <c r="I116" s="493" t="s">
        <v>1493</v>
      </c>
      <c r="J116" s="196" t="s">
        <v>1494</v>
      </c>
      <c r="K116" s="196" t="s">
        <v>1495</v>
      </c>
      <c r="L116" s="200">
        <f t="shared" si="5"/>
        <v>5.086817876</v>
      </c>
      <c r="M116" s="201">
        <v>44083.0</v>
      </c>
      <c r="N116" s="196" t="s">
        <v>351</v>
      </c>
      <c r="O116" s="196" t="s">
        <v>154</v>
      </c>
      <c r="P116" s="201">
        <v>45519.0</v>
      </c>
      <c r="Q116" s="196" t="s">
        <v>115</v>
      </c>
      <c r="R116" s="196" t="s">
        <v>185</v>
      </c>
      <c r="S116" s="197" t="s">
        <v>31</v>
      </c>
      <c r="T116" s="478" t="s">
        <v>1496</v>
      </c>
      <c r="U116" s="433"/>
      <c r="V116" s="202" t="s">
        <v>1497</v>
      </c>
      <c r="W116" s="202"/>
      <c r="X116" s="202"/>
      <c r="Y116" s="494"/>
      <c r="Z116" s="494"/>
      <c r="AA116" s="495"/>
      <c r="AB116" s="479"/>
      <c r="AC116" s="479"/>
      <c r="AD116" s="207"/>
      <c r="AE116" s="207"/>
      <c r="AF116" s="206"/>
      <c r="AG116" s="206"/>
      <c r="AH116" s="206"/>
      <c r="AI116" s="206"/>
      <c r="AJ116" s="206"/>
      <c r="AK116" s="206"/>
      <c r="AL116" s="480"/>
      <c r="AM116" s="480"/>
      <c r="AN116" s="480"/>
      <c r="AO116" s="480"/>
      <c r="AP116" s="480"/>
      <c r="AQ116" s="480"/>
      <c r="AR116" s="480"/>
      <c r="AS116" s="480"/>
      <c r="AT116" s="480"/>
      <c r="AU116" s="480"/>
      <c r="AV116" s="480"/>
      <c r="AW116" s="480"/>
    </row>
    <row r="117" ht="22.5" customHeight="1">
      <c r="A117" s="379">
        <v>15.0</v>
      </c>
      <c r="B117" s="379">
        <v>2.0</v>
      </c>
      <c r="C117" s="379" t="s">
        <v>197</v>
      </c>
      <c r="D117" s="379"/>
      <c r="E117" s="476"/>
      <c r="F117" s="379"/>
      <c r="G117" s="379">
        <v>1.0</v>
      </c>
      <c r="H117" s="198" t="s">
        <v>1498</v>
      </c>
      <c r="I117" s="493" t="s">
        <v>1499</v>
      </c>
      <c r="J117" s="196" t="s">
        <v>344</v>
      </c>
      <c r="K117" s="196" t="s">
        <v>1500</v>
      </c>
      <c r="L117" s="200">
        <f t="shared" si="5"/>
        <v>4.208219178</v>
      </c>
      <c r="M117" s="201">
        <v>44404.0</v>
      </c>
      <c r="N117" s="196" t="s">
        <v>339</v>
      </c>
      <c r="O117" s="196" t="s">
        <v>154</v>
      </c>
      <c r="P117" s="201">
        <v>45789.0</v>
      </c>
      <c r="Q117" s="196" t="s">
        <v>133</v>
      </c>
      <c r="R117" s="196" t="s">
        <v>185</v>
      </c>
      <c r="S117" s="197" t="s">
        <v>31</v>
      </c>
      <c r="T117" s="478" t="s">
        <v>1501</v>
      </c>
      <c r="U117" s="433"/>
      <c r="V117" s="202" t="s">
        <v>1502</v>
      </c>
      <c r="W117" s="202"/>
      <c r="X117" s="202"/>
      <c r="Y117" s="494"/>
      <c r="Z117" s="494"/>
      <c r="AA117" s="479"/>
      <c r="AB117" s="479"/>
      <c r="AC117" s="479"/>
      <c r="AD117" s="480"/>
      <c r="AE117" s="480"/>
      <c r="AF117" s="480"/>
      <c r="AG117" s="480"/>
      <c r="AH117" s="480"/>
      <c r="AI117" s="480"/>
      <c r="AJ117" s="480"/>
      <c r="AK117" s="480"/>
      <c r="AL117" s="480"/>
      <c r="AM117" s="480"/>
      <c r="AN117" s="480"/>
      <c r="AO117" s="480"/>
      <c r="AP117" s="480"/>
      <c r="AQ117" s="480"/>
      <c r="AR117" s="480"/>
      <c r="AS117" s="480"/>
      <c r="AT117" s="480"/>
      <c r="AU117" s="480"/>
      <c r="AV117" s="480"/>
      <c r="AW117" s="480"/>
    </row>
    <row r="118" ht="22.5" customHeight="1">
      <c r="A118" s="496">
        <v>16.0</v>
      </c>
      <c r="B118" s="225">
        <v>2.0</v>
      </c>
      <c r="C118" s="496" t="s">
        <v>197</v>
      </c>
      <c r="D118" s="225"/>
      <c r="E118" s="225"/>
      <c r="F118" s="225"/>
      <c r="G118" s="225">
        <v>1.0</v>
      </c>
      <c r="H118" s="227" t="s">
        <v>1503</v>
      </c>
      <c r="I118" s="498" t="s">
        <v>1504</v>
      </c>
      <c r="J118" s="225" t="s">
        <v>1505</v>
      </c>
      <c r="K118" s="225" t="s">
        <v>1506</v>
      </c>
      <c r="L118" s="229">
        <f t="shared" si="5"/>
        <v>4.167123288</v>
      </c>
      <c r="M118" s="230">
        <v>44419.0</v>
      </c>
      <c r="N118" s="225" t="s">
        <v>351</v>
      </c>
      <c r="O118" s="225" t="s">
        <v>154</v>
      </c>
      <c r="P118" s="230">
        <v>45883.0</v>
      </c>
      <c r="Q118" s="225" t="s">
        <v>115</v>
      </c>
      <c r="R118" s="225" t="s">
        <v>346</v>
      </c>
      <c r="S118" s="226" t="s">
        <v>31</v>
      </c>
      <c r="T118" s="270" t="s">
        <v>1507</v>
      </c>
      <c r="U118" s="499"/>
      <c r="V118" s="267"/>
      <c r="W118" s="267"/>
      <c r="X118" s="233"/>
      <c r="Y118" s="503"/>
      <c r="Z118" s="504"/>
      <c r="AA118" s="505"/>
      <c r="AB118" s="506"/>
      <c r="AC118" s="506"/>
      <c r="AD118" s="237"/>
      <c r="AE118" s="237"/>
      <c r="AF118" s="236"/>
      <c r="AG118" s="236"/>
      <c r="AH118" s="236"/>
      <c r="AI118" s="236"/>
      <c r="AJ118" s="236"/>
      <c r="AK118" s="236"/>
      <c r="AL118" s="236"/>
      <c r="AM118" s="236"/>
      <c r="AN118" s="236"/>
      <c r="AO118" s="236"/>
      <c r="AP118" s="236"/>
      <c r="AQ118" s="236"/>
      <c r="AR118" s="236"/>
      <c r="AS118" s="236"/>
      <c r="AT118" s="236"/>
      <c r="AU118" s="236"/>
      <c r="AV118" s="236"/>
      <c r="AW118" s="236"/>
    </row>
    <row r="119" ht="22.5" customHeight="1">
      <c r="A119" s="496">
        <v>17.0</v>
      </c>
      <c r="B119" s="225">
        <v>2.0</v>
      </c>
      <c r="C119" s="496" t="s">
        <v>197</v>
      </c>
      <c r="D119" s="225"/>
      <c r="E119" s="225"/>
      <c r="F119" s="225"/>
      <c r="G119" s="225">
        <v>1.0</v>
      </c>
      <c r="H119" s="227" t="s">
        <v>1508</v>
      </c>
      <c r="I119" s="498" t="s">
        <v>1509</v>
      </c>
      <c r="J119" s="225" t="s">
        <v>1400</v>
      </c>
      <c r="K119" s="225" t="s">
        <v>1266</v>
      </c>
      <c r="L119" s="229">
        <f t="shared" si="5"/>
        <v>5.032173067</v>
      </c>
      <c r="M119" s="230">
        <v>44103.0</v>
      </c>
      <c r="N119" s="225" t="s">
        <v>351</v>
      </c>
      <c r="O119" s="225" t="s">
        <v>152</v>
      </c>
      <c r="P119" s="230">
        <v>45883.0</v>
      </c>
      <c r="Q119" s="225" t="s">
        <v>115</v>
      </c>
      <c r="R119" s="225" t="s">
        <v>346</v>
      </c>
      <c r="S119" s="226" t="s">
        <v>11</v>
      </c>
      <c r="T119" s="270" t="s">
        <v>1510</v>
      </c>
      <c r="U119" s="499"/>
      <c r="V119" s="267"/>
      <c r="W119" s="267"/>
      <c r="X119" s="233"/>
      <c r="Y119" s="503"/>
      <c r="Z119" s="504"/>
      <c r="AA119" s="505"/>
      <c r="AB119" s="506"/>
      <c r="AC119" s="506"/>
      <c r="AD119" s="237"/>
      <c r="AE119" s="237"/>
      <c r="AF119" s="236"/>
      <c r="AG119" s="236"/>
      <c r="AH119" s="236"/>
      <c r="AI119" s="236"/>
      <c r="AJ119" s="236"/>
      <c r="AK119" s="236"/>
      <c r="AL119" s="236"/>
      <c r="AM119" s="236"/>
      <c r="AN119" s="236"/>
      <c r="AO119" s="236"/>
      <c r="AP119" s="236"/>
      <c r="AQ119" s="236"/>
      <c r="AR119" s="236"/>
      <c r="AS119" s="236"/>
      <c r="AT119" s="236"/>
      <c r="AU119" s="236"/>
      <c r="AV119" s="236"/>
      <c r="AW119" s="236"/>
    </row>
    <row r="120" ht="22.5" customHeight="1">
      <c r="A120" s="496">
        <v>18.0</v>
      </c>
      <c r="B120" s="225">
        <v>2.0</v>
      </c>
      <c r="C120" s="496" t="s">
        <v>197</v>
      </c>
      <c r="D120" s="225"/>
      <c r="E120" s="225"/>
      <c r="F120" s="225"/>
      <c r="G120" s="225">
        <v>1.0</v>
      </c>
      <c r="H120" s="227" t="s">
        <v>1511</v>
      </c>
      <c r="I120" s="498" t="s">
        <v>1512</v>
      </c>
      <c r="J120" s="225" t="s">
        <v>1513</v>
      </c>
      <c r="K120" s="225" t="s">
        <v>1514</v>
      </c>
      <c r="L120" s="229">
        <f t="shared" si="5"/>
        <v>4.64109589</v>
      </c>
      <c r="M120" s="230">
        <v>44246.0</v>
      </c>
      <c r="N120" s="225" t="s">
        <v>351</v>
      </c>
      <c r="O120" s="225" t="s">
        <v>153</v>
      </c>
      <c r="P120" s="230">
        <v>45883.0</v>
      </c>
      <c r="Q120" s="225" t="s">
        <v>109</v>
      </c>
      <c r="R120" s="225" t="s">
        <v>346</v>
      </c>
      <c r="S120" s="226" t="s">
        <v>11</v>
      </c>
      <c r="T120" s="270" t="s">
        <v>1515</v>
      </c>
      <c r="U120" s="499" t="s">
        <v>1516</v>
      </c>
      <c r="V120" s="267"/>
      <c r="W120" s="267"/>
      <c r="X120" s="233"/>
      <c r="Y120" s="503"/>
      <c r="Z120" s="504"/>
      <c r="AA120" s="505"/>
      <c r="AB120" s="506"/>
      <c r="AC120" s="506"/>
      <c r="AD120" s="237"/>
      <c r="AE120" s="237"/>
      <c r="AF120" s="236"/>
      <c r="AG120" s="236"/>
      <c r="AH120" s="236"/>
      <c r="AI120" s="236"/>
      <c r="AJ120" s="236"/>
      <c r="AK120" s="236"/>
      <c r="AL120" s="236"/>
      <c r="AM120" s="236"/>
      <c r="AN120" s="236"/>
      <c r="AO120" s="236"/>
      <c r="AP120" s="236"/>
      <c r="AQ120" s="236"/>
      <c r="AR120" s="236"/>
      <c r="AS120" s="236"/>
      <c r="AT120" s="236"/>
      <c r="AU120" s="236"/>
      <c r="AV120" s="236"/>
      <c r="AW120" s="236"/>
    </row>
    <row r="121" ht="22.5" customHeight="1">
      <c r="A121" s="496">
        <v>19.0</v>
      </c>
      <c r="B121" s="225">
        <v>2.0</v>
      </c>
      <c r="C121" s="496" t="s">
        <v>197</v>
      </c>
      <c r="D121" s="225"/>
      <c r="E121" s="225"/>
      <c r="F121" s="225"/>
      <c r="G121" s="225">
        <v>1.0</v>
      </c>
      <c r="H121" s="227" t="s">
        <v>1517</v>
      </c>
      <c r="I121" s="498" t="s">
        <v>1518</v>
      </c>
      <c r="J121" s="225" t="s">
        <v>396</v>
      </c>
      <c r="K121" s="225" t="s">
        <v>1519</v>
      </c>
      <c r="L121" s="229">
        <f t="shared" si="5"/>
        <v>4.619178082</v>
      </c>
      <c r="M121" s="230">
        <v>44254.0</v>
      </c>
      <c r="N121" s="225" t="s">
        <v>351</v>
      </c>
      <c r="O121" s="225" t="s">
        <v>152</v>
      </c>
      <c r="P121" s="230">
        <v>45883.0</v>
      </c>
      <c r="Q121" s="225" t="s">
        <v>39</v>
      </c>
      <c r="R121" s="225" t="s">
        <v>346</v>
      </c>
      <c r="S121" s="226" t="s">
        <v>11</v>
      </c>
      <c r="T121" s="270"/>
      <c r="U121" s="499"/>
      <c r="V121" s="267"/>
      <c r="W121" s="267"/>
      <c r="X121" s="233"/>
      <c r="Y121" s="503"/>
      <c r="Z121" s="504"/>
      <c r="AA121" s="505"/>
      <c r="AB121" s="506"/>
      <c r="AC121" s="506"/>
      <c r="AD121" s="237"/>
      <c r="AE121" s="237"/>
      <c r="AF121" s="236"/>
      <c r="AG121" s="236"/>
      <c r="AH121" s="236"/>
      <c r="AI121" s="236"/>
      <c r="AJ121" s="236"/>
      <c r="AK121" s="236"/>
      <c r="AL121" s="236"/>
      <c r="AM121" s="236"/>
      <c r="AN121" s="236"/>
      <c r="AO121" s="236"/>
      <c r="AP121" s="236"/>
      <c r="AQ121" s="236"/>
      <c r="AR121" s="236"/>
      <c r="AS121" s="236"/>
      <c r="AT121" s="236"/>
      <c r="AU121" s="236"/>
      <c r="AV121" s="236"/>
      <c r="AW121" s="236"/>
    </row>
    <row r="122" ht="22.5" customHeight="1">
      <c r="A122" s="379">
        <v>20.0</v>
      </c>
      <c r="B122" s="379"/>
      <c r="C122" s="379"/>
      <c r="D122" s="196"/>
      <c r="E122" s="196"/>
      <c r="F122" s="196"/>
      <c r="G122" s="196"/>
      <c r="H122" s="198"/>
      <c r="I122" s="493"/>
      <c r="J122" s="196"/>
      <c r="K122" s="196"/>
      <c r="L122" s="200"/>
      <c r="M122" s="201"/>
      <c r="N122" s="196"/>
      <c r="O122" s="196"/>
      <c r="P122" s="201"/>
      <c r="Q122" s="196"/>
      <c r="R122" s="196"/>
      <c r="S122" s="197"/>
      <c r="T122" s="478"/>
      <c r="U122" s="433"/>
      <c r="V122" s="479"/>
      <c r="W122" s="479"/>
      <c r="X122" s="479"/>
      <c r="Y122" s="494"/>
      <c r="Z122" s="494"/>
      <c r="AA122" s="495"/>
      <c r="AB122" s="479"/>
      <c r="AC122" s="479"/>
      <c r="AD122" s="207"/>
      <c r="AE122" s="207"/>
      <c r="AF122" s="206"/>
      <c r="AG122" s="206"/>
      <c r="AH122" s="206"/>
      <c r="AI122" s="206"/>
      <c r="AJ122" s="206"/>
      <c r="AK122" s="206"/>
      <c r="AL122" s="206"/>
      <c r="AM122" s="206"/>
      <c r="AN122" s="206"/>
      <c r="AO122" s="206"/>
      <c r="AP122" s="206"/>
      <c r="AQ122" s="206"/>
      <c r="AR122" s="206"/>
      <c r="AS122" s="206"/>
      <c r="AT122" s="206"/>
      <c r="AU122" s="206"/>
      <c r="AV122" s="206"/>
      <c r="AW122" s="206"/>
    </row>
    <row r="123" ht="22.5" customHeight="1">
      <c r="A123" s="379">
        <v>21.0</v>
      </c>
      <c r="B123" s="379"/>
      <c r="C123" s="379"/>
      <c r="D123" s="196"/>
      <c r="E123" s="196"/>
      <c r="F123" s="196"/>
      <c r="G123" s="196"/>
      <c r="H123" s="198"/>
      <c r="I123" s="493"/>
      <c r="J123" s="196"/>
      <c r="K123" s="196"/>
      <c r="L123" s="200"/>
      <c r="M123" s="201"/>
      <c r="N123" s="196"/>
      <c r="O123" s="196"/>
      <c r="P123" s="201"/>
      <c r="Q123" s="196"/>
      <c r="R123" s="196"/>
      <c r="S123" s="197"/>
      <c r="T123" s="478"/>
      <c r="U123" s="433"/>
      <c r="V123" s="479"/>
      <c r="W123" s="479"/>
      <c r="X123" s="479"/>
      <c r="Y123" s="494"/>
      <c r="Z123" s="494"/>
      <c r="AA123" s="495"/>
      <c r="AB123" s="479"/>
      <c r="AC123" s="479"/>
      <c r="AD123" s="207"/>
      <c r="AE123" s="207"/>
      <c r="AF123" s="206"/>
      <c r="AG123" s="206"/>
      <c r="AH123" s="206"/>
      <c r="AI123" s="206"/>
      <c r="AJ123" s="206"/>
      <c r="AK123" s="206"/>
      <c r="AL123" s="206"/>
      <c r="AM123" s="206"/>
      <c r="AN123" s="206"/>
      <c r="AO123" s="206"/>
      <c r="AP123" s="206"/>
      <c r="AQ123" s="206"/>
      <c r="AR123" s="206"/>
      <c r="AS123" s="206"/>
      <c r="AT123" s="206"/>
      <c r="AU123" s="206"/>
      <c r="AV123" s="206"/>
      <c r="AW123" s="206"/>
    </row>
    <row r="124" ht="22.5" customHeight="1">
      <c r="A124" s="379">
        <v>22.0</v>
      </c>
      <c r="B124" s="379"/>
      <c r="C124" s="379"/>
      <c r="D124" s="196"/>
      <c r="E124" s="196"/>
      <c r="F124" s="196"/>
      <c r="G124" s="196"/>
      <c r="H124" s="198"/>
      <c r="I124" s="493"/>
      <c r="J124" s="196"/>
      <c r="K124" s="196"/>
      <c r="L124" s="200"/>
      <c r="M124" s="201"/>
      <c r="N124" s="196"/>
      <c r="O124" s="196"/>
      <c r="P124" s="201"/>
      <c r="Q124" s="196"/>
      <c r="R124" s="196"/>
      <c r="S124" s="197"/>
      <c r="T124" s="478"/>
      <c r="U124" s="433"/>
      <c r="V124" s="479"/>
      <c r="W124" s="479"/>
      <c r="X124" s="479"/>
      <c r="Y124" s="494"/>
      <c r="Z124" s="494"/>
      <c r="AA124" s="495"/>
      <c r="AB124" s="479"/>
      <c r="AC124" s="479"/>
      <c r="AD124" s="207"/>
      <c r="AE124" s="207"/>
      <c r="AF124" s="206"/>
      <c r="AG124" s="206"/>
      <c r="AH124" s="206"/>
      <c r="AI124" s="206"/>
      <c r="AJ124" s="206"/>
      <c r="AK124" s="206"/>
      <c r="AL124" s="206"/>
      <c r="AM124" s="206"/>
      <c r="AN124" s="206"/>
      <c r="AO124" s="206"/>
      <c r="AP124" s="206"/>
      <c r="AQ124" s="206"/>
      <c r="AR124" s="206"/>
      <c r="AS124" s="206"/>
      <c r="AT124" s="206"/>
      <c r="AU124" s="206"/>
      <c r="AV124" s="206"/>
      <c r="AW124" s="206"/>
    </row>
    <row r="125" ht="22.5" customHeight="1">
      <c r="A125" s="379">
        <v>23.0</v>
      </c>
      <c r="B125" s="379"/>
      <c r="C125" s="379"/>
      <c r="D125" s="196"/>
      <c r="E125" s="196"/>
      <c r="F125" s="196"/>
      <c r="G125" s="196"/>
      <c r="H125" s="198"/>
      <c r="I125" s="493"/>
      <c r="J125" s="196"/>
      <c r="K125" s="196"/>
      <c r="L125" s="200"/>
      <c r="M125" s="201"/>
      <c r="N125" s="196"/>
      <c r="O125" s="196"/>
      <c r="P125" s="201"/>
      <c r="Q125" s="196"/>
      <c r="R125" s="196"/>
      <c r="S125" s="197"/>
      <c r="T125" s="478"/>
      <c r="U125" s="433"/>
      <c r="V125" s="479"/>
      <c r="W125" s="479"/>
      <c r="X125" s="479"/>
      <c r="Y125" s="494"/>
      <c r="Z125" s="494"/>
      <c r="AA125" s="495"/>
      <c r="AB125" s="479"/>
      <c r="AC125" s="479"/>
      <c r="AD125" s="207"/>
      <c r="AE125" s="207"/>
      <c r="AF125" s="206"/>
      <c r="AG125" s="206"/>
      <c r="AH125" s="206"/>
      <c r="AI125" s="206"/>
      <c r="AJ125" s="206"/>
      <c r="AK125" s="206"/>
      <c r="AL125" s="206"/>
      <c r="AM125" s="206"/>
      <c r="AN125" s="206"/>
      <c r="AO125" s="206"/>
      <c r="AP125" s="206"/>
      <c r="AQ125" s="206"/>
      <c r="AR125" s="206"/>
      <c r="AS125" s="206"/>
      <c r="AT125" s="206"/>
      <c r="AU125" s="206"/>
      <c r="AV125" s="206"/>
      <c r="AW125" s="206"/>
    </row>
    <row r="126" ht="22.5" customHeight="1">
      <c r="A126" s="379">
        <v>24.0</v>
      </c>
      <c r="B126" s="379"/>
      <c r="C126" s="379"/>
      <c r="D126" s="196"/>
      <c r="E126" s="196"/>
      <c r="F126" s="196"/>
      <c r="G126" s="196"/>
      <c r="H126" s="198"/>
      <c r="I126" s="493"/>
      <c r="J126" s="196"/>
      <c r="K126" s="196"/>
      <c r="L126" s="200"/>
      <c r="M126" s="201"/>
      <c r="N126" s="196"/>
      <c r="O126" s="196"/>
      <c r="P126" s="201"/>
      <c r="Q126" s="196"/>
      <c r="R126" s="196"/>
      <c r="S126" s="197"/>
      <c r="T126" s="478"/>
      <c r="U126" s="433"/>
      <c r="V126" s="479"/>
      <c r="W126" s="479"/>
      <c r="X126" s="479"/>
      <c r="Y126" s="494"/>
      <c r="Z126" s="494"/>
      <c r="AA126" s="495"/>
      <c r="AB126" s="479"/>
      <c r="AC126" s="479"/>
      <c r="AD126" s="207"/>
      <c r="AE126" s="207"/>
      <c r="AF126" s="206"/>
      <c r="AG126" s="206"/>
      <c r="AH126" s="206"/>
      <c r="AI126" s="206"/>
      <c r="AJ126" s="206"/>
      <c r="AK126" s="206"/>
      <c r="AL126" s="206"/>
      <c r="AM126" s="206"/>
      <c r="AN126" s="206"/>
      <c r="AO126" s="206"/>
      <c r="AP126" s="206"/>
      <c r="AQ126" s="206"/>
      <c r="AR126" s="206"/>
      <c r="AS126" s="206"/>
      <c r="AT126" s="206"/>
      <c r="AU126" s="206"/>
      <c r="AV126" s="206"/>
      <c r="AW126" s="206"/>
    </row>
    <row r="127" ht="22.5" customHeight="1">
      <c r="A127" s="188" t="s">
        <v>1520</v>
      </c>
      <c r="B127" s="30"/>
      <c r="C127" s="30"/>
      <c r="D127" s="30"/>
      <c r="E127" s="30"/>
      <c r="F127" s="30"/>
      <c r="G127" s="30"/>
      <c r="H127" s="30"/>
      <c r="I127" s="30"/>
      <c r="J127" s="30"/>
      <c r="K127" s="31"/>
      <c r="L127" s="189"/>
      <c r="M127" s="190"/>
      <c r="N127" s="191"/>
      <c r="O127" s="191"/>
      <c r="P127" s="190"/>
      <c r="Q127" s="191"/>
      <c r="R127" s="470"/>
      <c r="S127" s="370"/>
      <c r="T127" s="471"/>
      <c r="U127" s="472"/>
      <c r="V127" s="540"/>
      <c r="W127" s="540"/>
      <c r="X127" s="529"/>
      <c r="Y127" s="529"/>
      <c r="Z127" s="530"/>
      <c r="AA127" s="530"/>
      <c r="AB127" s="530"/>
      <c r="AC127" s="530"/>
      <c r="AD127" s="474"/>
      <c r="AE127" s="474"/>
      <c r="AF127" s="474"/>
      <c r="AG127" s="474"/>
      <c r="AH127" s="474"/>
      <c r="AI127" s="474"/>
      <c r="AJ127" s="474"/>
      <c r="AK127" s="474"/>
      <c r="AL127" s="474"/>
      <c r="AM127" s="474"/>
      <c r="AN127" s="474"/>
      <c r="AO127" s="474"/>
      <c r="AP127" s="474"/>
      <c r="AQ127" s="475"/>
      <c r="AR127" s="475"/>
      <c r="AS127" s="475"/>
      <c r="AT127" s="475"/>
      <c r="AU127" s="475"/>
      <c r="AV127" s="475"/>
      <c r="AW127" s="475"/>
    </row>
    <row r="128" ht="22.5" customHeight="1">
      <c r="A128" s="379">
        <v>1.0</v>
      </c>
      <c r="B128" s="379">
        <v>1.0</v>
      </c>
      <c r="C128" s="379" t="s">
        <v>199</v>
      </c>
      <c r="D128" s="379"/>
      <c r="E128" s="476"/>
      <c r="F128" s="476"/>
      <c r="G128" s="379">
        <v>1.0</v>
      </c>
      <c r="H128" s="378" t="s">
        <v>1521</v>
      </c>
      <c r="I128" s="477" t="s">
        <v>1522</v>
      </c>
      <c r="J128" s="379" t="s">
        <v>381</v>
      </c>
      <c r="K128" s="379" t="s">
        <v>1523</v>
      </c>
      <c r="L128" s="200">
        <f t="shared" ref="L128:L146" si="6">yearfrac(M128,today(),1)</f>
        <v>4.468493151</v>
      </c>
      <c r="M128" s="380">
        <v>44309.0</v>
      </c>
      <c r="N128" s="379" t="s">
        <v>339</v>
      </c>
      <c r="O128" s="379" t="s">
        <v>154</v>
      </c>
      <c r="P128" s="380">
        <v>45155.0</v>
      </c>
      <c r="Q128" s="379" t="s">
        <v>133</v>
      </c>
      <c r="R128" s="379" t="s">
        <v>175</v>
      </c>
      <c r="S128" s="197" t="s">
        <v>31</v>
      </c>
      <c r="T128" s="478" t="s">
        <v>340</v>
      </c>
      <c r="U128" s="433"/>
      <c r="V128" s="202" t="s">
        <v>1524</v>
      </c>
      <c r="W128" s="202" t="s">
        <v>1525</v>
      </c>
      <c r="X128" s="202"/>
      <c r="Y128" s="202"/>
      <c r="Z128" s="479"/>
      <c r="AA128" s="479"/>
      <c r="AB128" s="479"/>
      <c r="AC128" s="47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row>
    <row r="129" ht="22.5" customHeight="1">
      <c r="A129" s="379">
        <v>2.0</v>
      </c>
      <c r="B129" s="379">
        <v>1.0</v>
      </c>
      <c r="C129" s="379" t="s">
        <v>199</v>
      </c>
      <c r="D129" s="379"/>
      <c r="E129" s="379"/>
      <c r="F129" s="379"/>
      <c r="G129" s="379">
        <v>1.0</v>
      </c>
      <c r="H129" s="378" t="s">
        <v>1526</v>
      </c>
      <c r="I129" s="477" t="s">
        <v>1527</v>
      </c>
      <c r="J129" s="379" t="s">
        <v>1528</v>
      </c>
      <c r="K129" s="379" t="s">
        <v>1529</v>
      </c>
      <c r="L129" s="200">
        <f t="shared" si="6"/>
        <v>4.315068493</v>
      </c>
      <c r="M129" s="380">
        <v>44365.0</v>
      </c>
      <c r="N129" s="379" t="s">
        <v>351</v>
      </c>
      <c r="O129" s="379" t="s">
        <v>153</v>
      </c>
      <c r="P129" s="380">
        <v>45519.0</v>
      </c>
      <c r="Q129" s="379" t="s">
        <v>115</v>
      </c>
      <c r="R129" s="379" t="s">
        <v>175</v>
      </c>
      <c r="S129" s="197" t="s">
        <v>11</v>
      </c>
      <c r="T129" s="478"/>
      <c r="U129" s="481"/>
      <c r="V129" s="202" t="s">
        <v>1530</v>
      </c>
      <c r="W129" s="202"/>
      <c r="X129" s="202"/>
      <c r="Y129" s="202"/>
      <c r="Z129" s="479"/>
      <c r="AA129" s="479"/>
      <c r="AB129" s="479"/>
      <c r="AC129" s="479"/>
      <c r="AD129" s="519"/>
      <c r="AE129" s="519"/>
      <c r="AF129" s="519"/>
      <c r="AG129" s="519"/>
      <c r="AH129" s="519"/>
      <c r="AI129" s="519"/>
      <c r="AJ129" s="519"/>
      <c r="AK129" s="519"/>
      <c r="AL129" s="519"/>
      <c r="AM129" s="519"/>
      <c r="AN129" s="519"/>
      <c r="AO129" s="519"/>
      <c r="AP129" s="519"/>
      <c r="AQ129" s="519"/>
      <c r="AR129" s="519"/>
      <c r="AS129" s="519"/>
      <c r="AT129" s="519"/>
      <c r="AU129" s="519"/>
      <c r="AV129" s="519"/>
      <c r="AW129" s="519"/>
    </row>
    <row r="130" ht="22.5" customHeight="1">
      <c r="A130" s="379">
        <v>3.0</v>
      </c>
      <c r="B130" s="379">
        <v>1.0</v>
      </c>
      <c r="C130" s="379" t="s">
        <v>199</v>
      </c>
      <c r="D130" s="379"/>
      <c r="E130" s="476"/>
      <c r="F130" s="476"/>
      <c r="G130" s="379">
        <v>1.0</v>
      </c>
      <c r="H130" s="378" t="s">
        <v>1531</v>
      </c>
      <c r="I130" s="477" t="s">
        <v>1532</v>
      </c>
      <c r="J130" s="379" t="s">
        <v>396</v>
      </c>
      <c r="K130" s="379" t="s">
        <v>1533</v>
      </c>
      <c r="L130" s="200">
        <f t="shared" si="6"/>
        <v>5.095014597</v>
      </c>
      <c r="M130" s="380">
        <v>44080.0</v>
      </c>
      <c r="N130" s="379" t="s">
        <v>339</v>
      </c>
      <c r="O130" s="379" t="s">
        <v>151</v>
      </c>
      <c r="P130" s="541">
        <v>45519.0</v>
      </c>
      <c r="Q130" s="379" t="s">
        <v>133</v>
      </c>
      <c r="R130" s="379" t="s">
        <v>175</v>
      </c>
      <c r="S130" s="197" t="s">
        <v>31</v>
      </c>
      <c r="T130" s="478" t="s">
        <v>873</v>
      </c>
      <c r="U130" s="433" t="s">
        <v>1534</v>
      </c>
      <c r="V130" s="202" t="s">
        <v>1535</v>
      </c>
      <c r="W130" s="202"/>
      <c r="X130" s="202"/>
      <c r="Y130" s="202"/>
      <c r="Z130" s="479"/>
      <c r="AA130" s="479"/>
      <c r="AB130" s="479"/>
      <c r="AC130" s="47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row>
    <row r="131" ht="22.5" customHeight="1">
      <c r="A131" s="379">
        <v>4.0</v>
      </c>
      <c r="B131" s="379">
        <v>1.0</v>
      </c>
      <c r="C131" s="379" t="s">
        <v>199</v>
      </c>
      <c r="D131" s="379"/>
      <c r="E131" s="379"/>
      <c r="F131" s="379"/>
      <c r="G131" s="379">
        <v>1.0</v>
      </c>
      <c r="H131" s="378" t="s">
        <v>1536</v>
      </c>
      <c r="I131" s="477" t="s">
        <v>1537</v>
      </c>
      <c r="J131" s="379" t="s">
        <v>627</v>
      </c>
      <c r="K131" s="379" t="s">
        <v>1538</v>
      </c>
      <c r="L131" s="200">
        <f t="shared" si="6"/>
        <v>4.974796018</v>
      </c>
      <c r="M131" s="380">
        <v>44124.0</v>
      </c>
      <c r="N131" s="379" t="s">
        <v>351</v>
      </c>
      <c r="O131" s="379" t="s">
        <v>152</v>
      </c>
      <c r="P131" s="380">
        <v>45519.0</v>
      </c>
      <c r="Q131" s="379" t="s">
        <v>9</v>
      </c>
      <c r="R131" s="379" t="s">
        <v>175</v>
      </c>
      <c r="S131" s="197" t="s">
        <v>11</v>
      </c>
      <c r="T131" s="478" t="s">
        <v>1539</v>
      </c>
      <c r="U131" s="433"/>
      <c r="V131" s="482" t="s">
        <v>1540</v>
      </c>
      <c r="W131" s="482"/>
      <c r="X131" s="483"/>
      <c r="Y131" s="542"/>
      <c r="Z131" s="479"/>
      <c r="AA131" s="479"/>
      <c r="AB131" s="479"/>
      <c r="AC131" s="479"/>
      <c r="AD131" s="519"/>
      <c r="AE131" s="519"/>
      <c r="AF131" s="519"/>
      <c r="AG131" s="519"/>
      <c r="AH131" s="519"/>
      <c r="AI131" s="519"/>
      <c r="AJ131" s="519"/>
      <c r="AK131" s="519"/>
      <c r="AL131" s="519"/>
      <c r="AM131" s="519"/>
      <c r="AN131" s="519"/>
      <c r="AO131" s="519"/>
      <c r="AP131" s="519"/>
      <c r="AQ131" s="519"/>
      <c r="AR131" s="519"/>
      <c r="AS131" s="519"/>
      <c r="AT131" s="519"/>
      <c r="AU131" s="519"/>
      <c r="AV131" s="519"/>
      <c r="AW131" s="519"/>
    </row>
    <row r="132" ht="22.5" customHeight="1">
      <c r="A132" s="379">
        <v>5.0</v>
      </c>
      <c r="B132" s="196">
        <v>1.0</v>
      </c>
      <c r="C132" s="379" t="s">
        <v>199</v>
      </c>
      <c r="D132" s="379"/>
      <c r="E132" s="476"/>
      <c r="F132" s="476"/>
      <c r="G132" s="379">
        <v>1.0</v>
      </c>
      <c r="H132" s="378" t="s">
        <v>1541</v>
      </c>
      <c r="I132" s="477" t="s">
        <v>1542</v>
      </c>
      <c r="J132" s="379" t="s">
        <v>1433</v>
      </c>
      <c r="K132" s="379" t="s">
        <v>1543</v>
      </c>
      <c r="L132" s="200">
        <f t="shared" si="6"/>
        <v>4.457534247</v>
      </c>
      <c r="M132" s="380">
        <v>44313.0</v>
      </c>
      <c r="N132" s="379" t="s">
        <v>339</v>
      </c>
      <c r="O132" s="379" t="s">
        <v>153</v>
      </c>
      <c r="P132" s="380">
        <v>45155.0</v>
      </c>
      <c r="Q132" s="379" t="s">
        <v>133</v>
      </c>
      <c r="R132" s="379" t="s">
        <v>177</v>
      </c>
      <c r="S132" s="197" t="s">
        <v>11</v>
      </c>
      <c r="T132" s="478" t="s">
        <v>1435</v>
      </c>
      <c r="U132" s="433"/>
      <c r="V132" s="202" t="s">
        <v>1544</v>
      </c>
      <c r="W132" s="202" t="s">
        <v>1545</v>
      </c>
      <c r="X132" s="202"/>
      <c r="Y132" s="202"/>
      <c r="Z132" s="479"/>
      <c r="AA132" s="479"/>
      <c r="AB132" s="479"/>
      <c r="AC132" s="479"/>
      <c r="AD132" s="519"/>
      <c r="AE132" s="519"/>
      <c r="AF132" s="519"/>
      <c r="AG132" s="519"/>
      <c r="AH132" s="519"/>
      <c r="AI132" s="519"/>
      <c r="AJ132" s="519"/>
      <c r="AK132" s="519"/>
      <c r="AL132" s="519"/>
      <c r="AM132" s="519"/>
      <c r="AN132" s="519"/>
      <c r="AO132" s="519"/>
      <c r="AP132" s="519"/>
      <c r="AQ132" s="519"/>
      <c r="AR132" s="519"/>
      <c r="AS132" s="519"/>
      <c r="AT132" s="519"/>
      <c r="AU132" s="519"/>
      <c r="AV132" s="519"/>
      <c r="AW132" s="519"/>
    </row>
    <row r="133" ht="22.5" customHeight="1">
      <c r="A133" s="379">
        <v>6.0</v>
      </c>
      <c r="B133" s="196">
        <v>1.0</v>
      </c>
      <c r="C133" s="379" t="s">
        <v>199</v>
      </c>
      <c r="D133" s="379"/>
      <c r="E133" s="476"/>
      <c r="F133" s="476"/>
      <c r="G133" s="379">
        <v>1.0</v>
      </c>
      <c r="H133" s="198" t="s">
        <v>1546</v>
      </c>
      <c r="I133" s="493" t="s">
        <v>1547</v>
      </c>
      <c r="J133" s="196" t="s">
        <v>627</v>
      </c>
      <c r="K133" s="196" t="s">
        <v>1548</v>
      </c>
      <c r="L133" s="200">
        <f t="shared" si="6"/>
        <v>4.933812411</v>
      </c>
      <c r="M133" s="201">
        <v>44139.0</v>
      </c>
      <c r="N133" s="196" t="s">
        <v>339</v>
      </c>
      <c r="O133" s="196" t="s">
        <v>151</v>
      </c>
      <c r="P133" s="201">
        <v>45155.0</v>
      </c>
      <c r="Q133" s="196" t="s">
        <v>121</v>
      </c>
      <c r="R133" s="196" t="s">
        <v>177</v>
      </c>
      <c r="S133" s="197" t="s">
        <v>11</v>
      </c>
      <c r="T133" s="478" t="s">
        <v>979</v>
      </c>
      <c r="U133" s="433"/>
      <c r="V133" s="202" t="s">
        <v>1549</v>
      </c>
      <c r="W133" s="202" t="s">
        <v>1550</v>
      </c>
      <c r="X133" s="202"/>
      <c r="Y133" s="494"/>
      <c r="Z133" s="479"/>
      <c r="AA133" s="479"/>
      <c r="AB133" s="479"/>
      <c r="AC133" s="479"/>
      <c r="AD133" s="519"/>
      <c r="AE133" s="519"/>
      <c r="AF133" s="519"/>
      <c r="AG133" s="519"/>
      <c r="AH133" s="519"/>
      <c r="AI133" s="519"/>
      <c r="AJ133" s="519"/>
      <c r="AK133" s="519"/>
      <c r="AL133" s="519"/>
      <c r="AM133" s="519"/>
      <c r="AN133" s="519"/>
      <c r="AO133" s="519"/>
      <c r="AP133" s="519"/>
      <c r="AQ133" s="519"/>
      <c r="AR133" s="519"/>
      <c r="AS133" s="519"/>
      <c r="AT133" s="519"/>
      <c r="AU133" s="519"/>
      <c r="AV133" s="519"/>
      <c r="AW133" s="519"/>
    </row>
    <row r="134" ht="22.5" customHeight="1">
      <c r="A134" s="379">
        <v>7.0</v>
      </c>
      <c r="B134" s="379">
        <v>1.0</v>
      </c>
      <c r="C134" s="379" t="s">
        <v>199</v>
      </c>
      <c r="D134" s="379"/>
      <c r="E134" s="476"/>
      <c r="F134" s="476"/>
      <c r="G134" s="379">
        <v>1.0</v>
      </c>
      <c r="H134" s="378" t="s">
        <v>1551</v>
      </c>
      <c r="I134" s="477" t="s">
        <v>1552</v>
      </c>
      <c r="J134" s="379" t="s">
        <v>344</v>
      </c>
      <c r="K134" s="379" t="s">
        <v>1553</v>
      </c>
      <c r="L134" s="200">
        <f t="shared" si="6"/>
        <v>4.189041096</v>
      </c>
      <c r="M134" s="380">
        <v>44411.0</v>
      </c>
      <c r="N134" s="379" t="s">
        <v>351</v>
      </c>
      <c r="O134" s="379" t="s">
        <v>153</v>
      </c>
      <c r="P134" s="380">
        <v>45155.0</v>
      </c>
      <c r="Q134" s="379" t="s">
        <v>133</v>
      </c>
      <c r="R134" s="379" t="s">
        <v>177</v>
      </c>
      <c r="S134" s="197" t="s">
        <v>31</v>
      </c>
      <c r="T134" s="478" t="s">
        <v>1554</v>
      </c>
      <c r="U134" s="433"/>
      <c r="V134" s="202" t="s">
        <v>1555</v>
      </c>
      <c r="W134" s="202" t="s">
        <v>1556</v>
      </c>
      <c r="X134" s="202"/>
      <c r="Y134" s="202"/>
      <c r="Z134" s="202"/>
      <c r="AA134" s="479"/>
      <c r="AB134" s="479"/>
      <c r="AC134" s="479"/>
      <c r="AD134" s="519"/>
      <c r="AE134" s="519"/>
      <c r="AF134" s="519"/>
      <c r="AG134" s="519"/>
      <c r="AH134" s="519"/>
      <c r="AI134" s="519"/>
      <c r="AJ134" s="519"/>
      <c r="AK134" s="519"/>
      <c r="AL134" s="519"/>
      <c r="AM134" s="519"/>
      <c r="AN134" s="519"/>
      <c r="AO134" s="519"/>
      <c r="AP134" s="519"/>
      <c r="AQ134" s="519"/>
      <c r="AR134" s="519"/>
      <c r="AS134" s="519"/>
      <c r="AT134" s="519"/>
      <c r="AU134" s="519"/>
      <c r="AV134" s="519"/>
      <c r="AW134" s="519"/>
    </row>
    <row r="135" ht="22.5" customHeight="1">
      <c r="A135" s="379">
        <v>8.0</v>
      </c>
      <c r="B135" s="379">
        <v>1.0</v>
      </c>
      <c r="C135" s="379" t="s">
        <v>199</v>
      </c>
      <c r="D135" s="379"/>
      <c r="E135" s="379"/>
      <c r="F135" s="379"/>
      <c r="G135" s="379">
        <v>1.0</v>
      </c>
      <c r="H135" s="378" t="s">
        <v>1557</v>
      </c>
      <c r="I135" s="477" t="s">
        <v>1558</v>
      </c>
      <c r="J135" s="379" t="s">
        <v>396</v>
      </c>
      <c r="K135" s="379" t="s">
        <v>1559</v>
      </c>
      <c r="L135" s="200">
        <f t="shared" si="6"/>
        <v>4.86277416</v>
      </c>
      <c r="M135" s="380">
        <v>44165.0</v>
      </c>
      <c r="N135" s="379" t="s">
        <v>351</v>
      </c>
      <c r="O135" s="379" t="s">
        <v>152</v>
      </c>
      <c r="P135" s="380">
        <v>45519.0</v>
      </c>
      <c r="Q135" s="379" t="s">
        <v>133</v>
      </c>
      <c r="R135" s="379" t="s">
        <v>177</v>
      </c>
      <c r="S135" s="197" t="s">
        <v>31</v>
      </c>
      <c r="T135" s="478" t="s">
        <v>1560</v>
      </c>
      <c r="U135" s="433"/>
      <c r="V135" s="202" t="s">
        <v>1561</v>
      </c>
      <c r="W135" s="202"/>
      <c r="X135" s="202"/>
      <c r="Y135" s="202"/>
      <c r="Z135" s="479"/>
      <c r="AA135" s="479"/>
      <c r="AB135" s="479"/>
      <c r="AC135" s="479"/>
      <c r="AD135" s="519"/>
      <c r="AE135" s="519"/>
      <c r="AF135" s="519"/>
      <c r="AG135" s="519"/>
      <c r="AH135" s="519"/>
      <c r="AI135" s="519"/>
      <c r="AJ135" s="519"/>
      <c r="AK135" s="519"/>
      <c r="AL135" s="519"/>
      <c r="AM135" s="519"/>
      <c r="AN135" s="519"/>
      <c r="AO135" s="519"/>
      <c r="AP135" s="519"/>
      <c r="AQ135" s="519"/>
      <c r="AR135" s="519"/>
      <c r="AS135" s="519"/>
      <c r="AT135" s="519"/>
      <c r="AU135" s="519"/>
      <c r="AV135" s="519"/>
      <c r="AW135" s="519"/>
    </row>
    <row r="136" ht="22.5" customHeight="1">
      <c r="A136" s="379">
        <v>9.0</v>
      </c>
      <c r="B136" s="379">
        <v>1.0</v>
      </c>
      <c r="C136" s="379" t="s">
        <v>199</v>
      </c>
      <c r="D136" s="379"/>
      <c r="E136" s="379"/>
      <c r="F136" s="379"/>
      <c r="G136" s="379">
        <v>1.0</v>
      </c>
      <c r="H136" s="378" t="s">
        <v>1562</v>
      </c>
      <c r="I136" s="477" t="s">
        <v>1563</v>
      </c>
      <c r="J136" s="379" t="s">
        <v>1564</v>
      </c>
      <c r="K136" s="379" t="s">
        <v>1565</v>
      </c>
      <c r="L136" s="200">
        <f t="shared" si="6"/>
        <v>5.075888914</v>
      </c>
      <c r="M136" s="380">
        <v>44087.0</v>
      </c>
      <c r="N136" s="379" t="s">
        <v>351</v>
      </c>
      <c r="O136" s="379" t="s">
        <v>152</v>
      </c>
      <c r="P136" s="380">
        <v>45155.0</v>
      </c>
      <c r="Q136" s="379" t="s">
        <v>109</v>
      </c>
      <c r="R136" s="379" t="s">
        <v>181</v>
      </c>
      <c r="S136" s="197" t="s">
        <v>11</v>
      </c>
      <c r="T136" s="478" t="s">
        <v>1566</v>
      </c>
      <c r="U136" s="433"/>
      <c r="V136" s="482" t="s">
        <v>1567</v>
      </c>
      <c r="W136" s="482" t="s">
        <v>1568</v>
      </c>
      <c r="X136" s="483"/>
      <c r="Y136" s="479"/>
      <c r="Z136" s="479"/>
      <c r="AA136" s="479"/>
      <c r="AB136" s="479"/>
      <c r="AC136" s="479"/>
      <c r="AD136" s="519"/>
      <c r="AE136" s="519"/>
      <c r="AF136" s="519"/>
      <c r="AG136" s="519"/>
      <c r="AH136" s="519"/>
      <c r="AI136" s="519"/>
      <c r="AJ136" s="519"/>
      <c r="AK136" s="519"/>
      <c r="AL136" s="519"/>
      <c r="AM136" s="519"/>
      <c r="AN136" s="519"/>
      <c r="AO136" s="519"/>
      <c r="AP136" s="519"/>
      <c r="AQ136" s="519"/>
      <c r="AR136" s="519"/>
      <c r="AS136" s="519"/>
      <c r="AT136" s="519"/>
      <c r="AU136" s="519"/>
      <c r="AV136" s="519"/>
      <c r="AW136" s="519"/>
    </row>
    <row r="137" ht="22.5" customHeight="1">
      <c r="A137" s="379">
        <v>10.0</v>
      </c>
      <c r="B137" s="379">
        <v>1.0</v>
      </c>
      <c r="C137" s="379" t="s">
        <v>199</v>
      </c>
      <c r="D137" s="379"/>
      <c r="E137" s="379" t="s">
        <v>335</v>
      </c>
      <c r="F137" s="476"/>
      <c r="G137" s="379">
        <v>1.0</v>
      </c>
      <c r="H137" s="378" t="s">
        <v>1569</v>
      </c>
      <c r="I137" s="477" t="s">
        <v>1570</v>
      </c>
      <c r="J137" s="379" t="s">
        <v>499</v>
      </c>
      <c r="K137" s="379" t="s">
        <v>1571</v>
      </c>
      <c r="L137" s="200">
        <f t="shared" si="6"/>
        <v>4.142465753</v>
      </c>
      <c r="M137" s="380">
        <v>44428.0</v>
      </c>
      <c r="N137" s="379" t="s">
        <v>339</v>
      </c>
      <c r="O137" s="379" t="s">
        <v>152</v>
      </c>
      <c r="P137" s="380">
        <v>45519.0</v>
      </c>
      <c r="Q137" s="379" t="s">
        <v>133</v>
      </c>
      <c r="R137" s="379" t="s">
        <v>181</v>
      </c>
      <c r="S137" s="197" t="s">
        <v>11</v>
      </c>
      <c r="T137" s="478" t="s">
        <v>1572</v>
      </c>
      <c r="U137" s="433" t="s">
        <v>1573</v>
      </c>
      <c r="V137" s="202" t="s">
        <v>1574</v>
      </c>
      <c r="W137" s="202"/>
      <c r="X137" s="202"/>
      <c r="Y137" s="202"/>
      <c r="Z137" s="479"/>
      <c r="AA137" s="479"/>
      <c r="AB137" s="479"/>
      <c r="AC137" s="479"/>
      <c r="AD137" s="519"/>
      <c r="AE137" s="519"/>
      <c r="AF137" s="519"/>
      <c r="AG137" s="519"/>
      <c r="AH137" s="519"/>
      <c r="AI137" s="519"/>
      <c r="AJ137" s="519"/>
      <c r="AK137" s="519"/>
      <c r="AL137" s="519"/>
      <c r="AM137" s="519"/>
      <c r="AN137" s="519"/>
      <c r="AO137" s="519"/>
      <c r="AP137" s="519"/>
      <c r="AQ137" s="519"/>
      <c r="AR137" s="519"/>
      <c r="AS137" s="519"/>
      <c r="AT137" s="519"/>
      <c r="AU137" s="519"/>
      <c r="AV137" s="519"/>
      <c r="AW137" s="519"/>
    </row>
    <row r="138" ht="22.5" customHeight="1">
      <c r="A138" s="379">
        <v>11.0</v>
      </c>
      <c r="B138" s="379">
        <v>1.0</v>
      </c>
      <c r="C138" s="379" t="s">
        <v>199</v>
      </c>
      <c r="D138" s="379"/>
      <c r="E138" s="476"/>
      <c r="F138" s="476"/>
      <c r="G138" s="379">
        <v>1.0</v>
      </c>
      <c r="H138" s="198" t="s">
        <v>1575</v>
      </c>
      <c r="I138" s="493" t="s">
        <v>1576</v>
      </c>
      <c r="J138" s="196" t="s">
        <v>615</v>
      </c>
      <c r="K138" s="196" t="s">
        <v>1577</v>
      </c>
      <c r="L138" s="200">
        <f t="shared" si="6"/>
        <v>5.084085635</v>
      </c>
      <c r="M138" s="201">
        <v>44084.0</v>
      </c>
      <c r="N138" s="196" t="s">
        <v>351</v>
      </c>
      <c r="O138" s="196" t="s">
        <v>153</v>
      </c>
      <c r="P138" s="201">
        <v>45665.0</v>
      </c>
      <c r="Q138" s="196" t="s">
        <v>9</v>
      </c>
      <c r="R138" s="196" t="s">
        <v>181</v>
      </c>
      <c r="S138" s="197" t="s">
        <v>11</v>
      </c>
      <c r="T138" s="478" t="s">
        <v>1578</v>
      </c>
      <c r="U138" s="433"/>
      <c r="V138" s="202" t="s">
        <v>1579</v>
      </c>
      <c r="W138" s="202"/>
      <c r="X138" s="202"/>
      <c r="Y138" s="494"/>
      <c r="Z138" s="479"/>
      <c r="AA138" s="479"/>
      <c r="AB138" s="479"/>
      <c r="AC138" s="47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row>
    <row r="139" ht="22.5" customHeight="1">
      <c r="A139" s="379">
        <v>12.0</v>
      </c>
      <c r="B139" s="196">
        <v>1.0</v>
      </c>
      <c r="C139" s="379" t="s">
        <v>199</v>
      </c>
      <c r="D139" s="379"/>
      <c r="E139" s="379"/>
      <c r="F139" s="379"/>
      <c r="G139" s="379">
        <v>1.0</v>
      </c>
      <c r="H139" s="378" t="s">
        <v>1580</v>
      </c>
      <c r="I139" s="477" t="s">
        <v>1581</v>
      </c>
      <c r="J139" s="379" t="s">
        <v>362</v>
      </c>
      <c r="K139" s="379" t="s">
        <v>1582</v>
      </c>
      <c r="L139" s="200">
        <f t="shared" si="6"/>
        <v>5.092282356</v>
      </c>
      <c r="M139" s="380">
        <v>44081.0</v>
      </c>
      <c r="N139" s="379" t="s">
        <v>351</v>
      </c>
      <c r="O139" s="379" t="s">
        <v>153</v>
      </c>
      <c r="P139" s="380">
        <v>45155.0</v>
      </c>
      <c r="Q139" s="379" t="s">
        <v>133</v>
      </c>
      <c r="R139" s="196" t="s">
        <v>183</v>
      </c>
      <c r="S139" s="197" t="s">
        <v>11</v>
      </c>
      <c r="T139" s="478" t="s">
        <v>1583</v>
      </c>
      <c r="U139" s="433"/>
      <c r="V139" s="482" t="s">
        <v>1584</v>
      </c>
      <c r="W139" s="482" t="s">
        <v>1585</v>
      </c>
      <c r="X139" s="483"/>
      <c r="Y139" s="479"/>
      <c r="Z139" s="479"/>
      <c r="AA139" s="479"/>
      <c r="AB139" s="479"/>
      <c r="AC139" s="479"/>
      <c r="AD139" s="519"/>
      <c r="AE139" s="519"/>
      <c r="AF139" s="519"/>
      <c r="AG139" s="519"/>
      <c r="AH139" s="519"/>
      <c r="AI139" s="519"/>
      <c r="AJ139" s="519"/>
      <c r="AK139" s="519"/>
      <c r="AL139" s="519"/>
      <c r="AM139" s="519"/>
      <c r="AN139" s="519"/>
      <c r="AO139" s="519"/>
      <c r="AP139" s="519"/>
      <c r="AQ139" s="519"/>
      <c r="AR139" s="519"/>
      <c r="AS139" s="519"/>
      <c r="AT139" s="519"/>
      <c r="AU139" s="519"/>
      <c r="AV139" s="519"/>
      <c r="AW139" s="519"/>
    </row>
    <row r="140" ht="22.5" customHeight="1">
      <c r="A140" s="379">
        <v>13.0</v>
      </c>
      <c r="B140" s="196">
        <v>1.0</v>
      </c>
      <c r="C140" s="379" t="s">
        <v>199</v>
      </c>
      <c r="D140" s="379"/>
      <c r="E140" s="379"/>
      <c r="F140" s="379"/>
      <c r="G140" s="379">
        <v>1.0</v>
      </c>
      <c r="H140" s="198" t="s">
        <v>1586</v>
      </c>
      <c r="I140" s="493" t="s">
        <v>1587</v>
      </c>
      <c r="J140" s="196" t="s">
        <v>1588</v>
      </c>
      <c r="K140" s="196" t="s">
        <v>1589</v>
      </c>
      <c r="L140" s="200">
        <f t="shared" si="6"/>
        <v>4.449315068</v>
      </c>
      <c r="M140" s="201">
        <v>44316.0</v>
      </c>
      <c r="N140" s="196" t="s">
        <v>351</v>
      </c>
      <c r="O140" s="196" t="s">
        <v>151</v>
      </c>
      <c r="P140" s="201">
        <v>45519.0</v>
      </c>
      <c r="Q140" s="196" t="s">
        <v>42</v>
      </c>
      <c r="R140" s="196" t="s">
        <v>183</v>
      </c>
      <c r="S140" s="197" t="s">
        <v>11</v>
      </c>
      <c r="T140" s="478" t="s">
        <v>1590</v>
      </c>
      <c r="U140" s="433"/>
      <c r="V140" s="202" t="s">
        <v>1591</v>
      </c>
      <c r="W140" s="202"/>
      <c r="X140" s="202"/>
      <c r="Y140" s="479"/>
      <c r="Z140" s="479"/>
      <c r="AA140" s="479"/>
      <c r="AB140" s="479"/>
      <c r="AC140" s="47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row>
    <row r="141" ht="22.5" customHeight="1">
      <c r="A141" s="379">
        <v>14.0</v>
      </c>
      <c r="B141" s="196">
        <v>1.0</v>
      </c>
      <c r="C141" s="379" t="s">
        <v>199</v>
      </c>
      <c r="D141" s="379"/>
      <c r="E141" s="379"/>
      <c r="F141" s="379"/>
      <c r="G141" s="379">
        <v>1.0</v>
      </c>
      <c r="H141" s="378" t="s">
        <v>1592</v>
      </c>
      <c r="I141" s="493" t="s">
        <v>1593</v>
      </c>
      <c r="J141" s="379" t="s">
        <v>396</v>
      </c>
      <c r="K141" s="379" t="s">
        <v>1594</v>
      </c>
      <c r="L141" s="200">
        <f t="shared" si="6"/>
        <v>4.92834793</v>
      </c>
      <c r="M141" s="380">
        <v>44141.0</v>
      </c>
      <c r="N141" s="379" t="s">
        <v>351</v>
      </c>
      <c r="O141" s="379" t="s">
        <v>151</v>
      </c>
      <c r="P141" s="201">
        <v>44958.0</v>
      </c>
      <c r="Q141" s="379" t="s">
        <v>9</v>
      </c>
      <c r="R141" s="196" t="s">
        <v>185</v>
      </c>
      <c r="S141" s="197" t="s">
        <v>11</v>
      </c>
      <c r="T141" s="478"/>
      <c r="U141" s="433"/>
      <c r="V141" s="482" t="s">
        <v>1595</v>
      </c>
      <c r="W141" s="482" t="s">
        <v>1596</v>
      </c>
      <c r="X141" s="483"/>
      <c r="Y141" s="518"/>
      <c r="Z141" s="518"/>
      <c r="AA141" s="479"/>
      <c r="AB141" s="479"/>
      <c r="AC141" s="479"/>
      <c r="AD141" s="519"/>
      <c r="AE141" s="519"/>
      <c r="AF141" s="519"/>
      <c r="AG141" s="519"/>
      <c r="AH141" s="519"/>
      <c r="AI141" s="519"/>
      <c r="AJ141" s="519"/>
      <c r="AK141" s="519"/>
      <c r="AL141" s="519"/>
      <c r="AM141" s="519"/>
      <c r="AN141" s="519"/>
      <c r="AO141" s="519"/>
      <c r="AP141" s="519"/>
      <c r="AQ141" s="519"/>
      <c r="AR141" s="519"/>
      <c r="AS141" s="519"/>
      <c r="AT141" s="519"/>
      <c r="AU141" s="519"/>
      <c r="AV141" s="519"/>
      <c r="AW141" s="519"/>
    </row>
    <row r="142" ht="22.5" customHeight="1">
      <c r="A142" s="379">
        <v>15.0</v>
      </c>
      <c r="B142" s="196">
        <v>1.0</v>
      </c>
      <c r="C142" s="379" t="s">
        <v>199</v>
      </c>
      <c r="D142" s="379"/>
      <c r="E142" s="379"/>
      <c r="F142" s="379"/>
      <c r="G142" s="379">
        <v>1.0</v>
      </c>
      <c r="H142" s="378" t="s">
        <v>1597</v>
      </c>
      <c r="I142" s="493" t="s">
        <v>1598</v>
      </c>
      <c r="J142" s="379" t="s">
        <v>396</v>
      </c>
      <c r="K142" s="379" t="s">
        <v>1599</v>
      </c>
      <c r="L142" s="200">
        <f t="shared" si="6"/>
        <v>4.24109589</v>
      </c>
      <c r="M142" s="380">
        <v>44392.0</v>
      </c>
      <c r="N142" s="379" t="s">
        <v>339</v>
      </c>
      <c r="O142" s="379" t="s">
        <v>154</v>
      </c>
      <c r="P142" s="201">
        <v>45155.0</v>
      </c>
      <c r="Q142" s="379" t="s">
        <v>133</v>
      </c>
      <c r="R142" s="196" t="s">
        <v>185</v>
      </c>
      <c r="S142" s="197" t="s">
        <v>31</v>
      </c>
      <c r="T142" s="478" t="s">
        <v>1600</v>
      </c>
      <c r="U142" s="433"/>
      <c r="V142" s="482" t="s">
        <v>1601</v>
      </c>
      <c r="W142" s="482" t="s">
        <v>1602</v>
      </c>
      <c r="X142" s="483"/>
      <c r="Y142" s="518"/>
      <c r="Z142" s="518"/>
      <c r="AA142" s="479"/>
      <c r="AB142" s="479"/>
      <c r="AC142" s="47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row>
    <row r="143" ht="22.5" customHeight="1">
      <c r="A143" s="496">
        <v>16.0</v>
      </c>
      <c r="B143" s="225">
        <v>1.0</v>
      </c>
      <c r="C143" s="496" t="s">
        <v>199</v>
      </c>
      <c r="D143" s="225"/>
      <c r="E143" s="225"/>
      <c r="F143" s="225"/>
      <c r="G143" s="225">
        <v>1.0</v>
      </c>
      <c r="H143" s="227" t="s">
        <v>1603</v>
      </c>
      <c r="I143" s="498" t="s">
        <v>1604</v>
      </c>
      <c r="J143" s="225" t="s">
        <v>423</v>
      </c>
      <c r="K143" s="225" t="s">
        <v>1605</v>
      </c>
      <c r="L143" s="229">
        <f t="shared" si="6"/>
        <v>4.99118946</v>
      </c>
      <c r="M143" s="230">
        <v>44118.0</v>
      </c>
      <c r="N143" s="225" t="s">
        <v>339</v>
      </c>
      <c r="O143" s="225" t="s">
        <v>151</v>
      </c>
      <c r="P143" s="230">
        <v>45883.0</v>
      </c>
      <c r="Q143" s="225" t="s">
        <v>115</v>
      </c>
      <c r="R143" s="225" t="s">
        <v>346</v>
      </c>
      <c r="S143" s="226" t="s">
        <v>31</v>
      </c>
      <c r="T143" s="270" t="s">
        <v>1070</v>
      </c>
      <c r="U143" s="499"/>
      <c r="V143" s="267"/>
      <c r="W143" s="267"/>
      <c r="X143" s="233"/>
      <c r="Y143" s="503"/>
      <c r="Z143" s="504"/>
      <c r="AA143" s="505"/>
      <c r="AB143" s="506"/>
      <c r="AC143" s="506"/>
      <c r="AD143" s="267"/>
      <c r="AE143" s="267"/>
      <c r="AF143" s="506"/>
      <c r="AG143" s="506"/>
      <c r="AH143" s="506"/>
      <c r="AI143" s="506"/>
      <c r="AJ143" s="506"/>
      <c r="AK143" s="506"/>
      <c r="AL143" s="506"/>
      <c r="AM143" s="506"/>
      <c r="AN143" s="506"/>
      <c r="AO143" s="506"/>
      <c r="AP143" s="506"/>
      <c r="AQ143" s="506"/>
      <c r="AR143" s="506"/>
      <c r="AS143" s="506"/>
      <c r="AT143" s="506"/>
      <c r="AU143" s="506"/>
      <c r="AV143" s="506"/>
      <c r="AW143" s="506"/>
    </row>
    <row r="144" ht="22.5" customHeight="1">
      <c r="A144" s="496">
        <v>17.0</v>
      </c>
      <c r="B144" s="225">
        <v>1.0</v>
      </c>
      <c r="C144" s="496" t="s">
        <v>199</v>
      </c>
      <c r="D144" s="225"/>
      <c r="E144" s="225"/>
      <c r="F144" s="225"/>
      <c r="G144" s="225">
        <v>1.0</v>
      </c>
      <c r="H144" s="227" t="s">
        <v>1606</v>
      </c>
      <c r="I144" s="498" t="s">
        <v>1607</v>
      </c>
      <c r="J144" s="225" t="s">
        <v>1608</v>
      </c>
      <c r="K144" s="225" t="s">
        <v>1609</v>
      </c>
      <c r="L144" s="229">
        <f t="shared" si="6"/>
        <v>5.059495471</v>
      </c>
      <c r="M144" s="230">
        <v>44093.0</v>
      </c>
      <c r="N144" s="225" t="s">
        <v>339</v>
      </c>
      <c r="O144" s="225" t="s">
        <v>152</v>
      </c>
      <c r="P144" s="230">
        <v>45883.0</v>
      </c>
      <c r="Q144" s="225" t="s">
        <v>25</v>
      </c>
      <c r="R144" s="225" t="s">
        <v>346</v>
      </c>
      <c r="S144" s="226" t="s">
        <v>11</v>
      </c>
      <c r="T144" s="270" t="s">
        <v>1610</v>
      </c>
      <c r="U144" s="499"/>
      <c r="V144" s="267"/>
      <c r="W144" s="267"/>
      <c r="X144" s="226"/>
      <c r="Y144" s="503"/>
      <c r="Z144" s="504"/>
      <c r="AA144" s="505"/>
      <c r="AB144" s="506"/>
      <c r="AC144" s="506"/>
      <c r="AD144" s="267"/>
      <c r="AE144" s="267"/>
      <c r="AF144" s="506"/>
      <c r="AG144" s="506"/>
      <c r="AH144" s="506"/>
      <c r="AI144" s="506"/>
      <c r="AJ144" s="506"/>
      <c r="AK144" s="506"/>
      <c r="AL144" s="506"/>
      <c r="AM144" s="506"/>
      <c r="AN144" s="506"/>
      <c r="AO144" s="506"/>
      <c r="AP144" s="506"/>
      <c r="AQ144" s="506"/>
      <c r="AR144" s="506"/>
      <c r="AS144" s="506"/>
      <c r="AT144" s="506"/>
      <c r="AU144" s="506"/>
      <c r="AV144" s="506"/>
      <c r="AW144" s="506"/>
    </row>
    <row r="145" ht="22.5" customHeight="1">
      <c r="A145" s="496">
        <v>18.0</v>
      </c>
      <c r="B145" s="225">
        <v>1.0</v>
      </c>
      <c r="C145" s="496" t="s">
        <v>199</v>
      </c>
      <c r="D145" s="225"/>
      <c r="E145" s="225"/>
      <c r="F145" s="225"/>
      <c r="G145" s="225">
        <v>1.0</v>
      </c>
      <c r="H145" s="227" t="s">
        <v>1611</v>
      </c>
      <c r="I145" s="498" t="s">
        <v>1612</v>
      </c>
      <c r="J145" s="225" t="s">
        <v>1613</v>
      </c>
      <c r="K145" s="225" t="s">
        <v>1614</v>
      </c>
      <c r="L145" s="229">
        <f t="shared" si="6"/>
        <v>4.578082192</v>
      </c>
      <c r="M145" s="230">
        <v>44269.0</v>
      </c>
      <c r="N145" s="225" t="s">
        <v>351</v>
      </c>
      <c r="O145" s="225" t="s">
        <v>154</v>
      </c>
      <c r="P145" s="230">
        <v>45883.0</v>
      </c>
      <c r="Q145" s="225" t="s">
        <v>133</v>
      </c>
      <c r="R145" s="225" t="s">
        <v>346</v>
      </c>
      <c r="S145" s="226" t="s">
        <v>31</v>
      </c>
      <c r="T145" s="270" t="s">
        <v>1615</v>
      </c>
      <c r="U145" s="499"/>
      <c r="V145" s="267"/>
      <c r="W145" s="267"/>
      <c r="X145" s="233"/>
      <c r="Y145" s="503"/>
      <c r="Z145" s="504"/>
      <c r="AA145" s="505"/>
      <c r="AB145" s="506"/>
      <c r="AC145" s="506"/>
      <c r="AD145" s="267"/>
      <c r="AE145" s="267"/>
      <c r="AF145" s="506"/>
      <c r="AG145" s="506"/>
      <c r="AH145" s="506"/>
      <c r="AI145" s="506"/>
      <c r="AJ145" s="506"/>
      <c r="AK145" s="506"/>
      <c r="AL145" s="506"/>
      <c r="AM145" s="506"/>
      <c r="AN145" s="506"/>
      <c r="AO145" s="506"/>
      <c r="AP145" s="506"/>
      <c r="AQ145" s="506"/>
      <c r="AR145" s="506"/>
      <c r="AS145" s="506"/>
      <c r="AT145" s="506"/>
      <c r="AU145" s="506"/>
      <c r="AV145" s="506"/>
      <c r="AW145" s="506"/>
    </row>
    <row r="146" ht="22.5" customHeight="1">
      <c r="A146" s="496">
        <v>19.0</v>
      </c>
      <c r="B146" s="225">
        <v>1.0</v>
      </c>
      <c r="C146" s="496" t="s">
        <v>199</v>
      </c>
      <c r="D146" s="225"/>
      <c r="E146" s="225"/>
      <c r="F146" s="225"/>
      <c r="G146" s="225">
        <v>1.0</v>
      </c>
      <c r="H146" s="227" t="s">
        <v>1616</v>
      </c>
      <c r="I146" s="498" t="s">
        <v>1617</v>
      </c>
      <c r="J146" s="225" t="s">
        <v>381</v>
      </c>
      <c r="K146" s="225" t="s">
        <v>1618</v>
      </c>
      <c r="L146" s="229">
        <f t="shared" si="6"/>
        <v>4.317808219</v>
      </c>
      <c r="M146" s="230">
        <v>44364.0</v>
      </c>
      <c r="N146" s="225" t="s">
        <v>339</v>
      </c>
      <c r="O146" s="225" t="s">
        <v>154</v>
      </c>
      <c r="P146" s="230">
        <v>45883.0</v>
      </c>
      <c r="Q146" s="225" t="s">
        <v>133</v>
      </c>
      <c r="R146" s="225" t="s">
        <v>346</v>
      </c>
      <c r="S146" s="226" t="s">
        <v>31</v>
      </c>
      <c r="T146" s="270" t="s">
        <v>1619</v>
      </c>
      <c r="U146" s="499" t="s">
        <v>1620</v>
      </c>
      <c r="V146" s="267"/>
      <c r="W146" s="267"/>
      <c r="X146" s="233"/>
      <c r="Y146" s="503"/>
      <c r="Z146" s="504"/>
      <c r="AA146" s="505"/>
      <c r="AB146" s="506"/>
      <c r="AC146" s="506"/>
      <c r="AD146" s="267"/>
      <c r="AE146" s="267"/>
      <c r="AF146" s="506"/>
      <c r="AG146" s="506"/>
      <c r="AH146" s="506"/>
      <c r="AI146" s="506"/>
      <c r="AJ146" s="506"/>
      <c r="AK146" s="506"/>
      <c r="AL146" s="506"/>
      <c r="AM146" s="506"/>
      <c r="AN146" s="506"/>
      <c r="AO146" s="506"/>
      <c r="AP146" s="506"/>
      <c r="AQ146" s="506"/>
      <c r="AR146" s="506"/>
      <c r="AS146" s="506"/>
      <c r="AT146" s="506"/>
      <c r="AU146" s="506"/>
      <c r="AV146" s="506"/>
      <c r="AW146" s="506"/>
    </row>
    <row r="147" ht="22.5" customHeight="1">
      <c r="A147" s="379">
        <v>20.0</v>
      </c>
      <c r="B147" s="196"/>
      <c r="C147" s="379"/>
      <c r="D147" s="379"/>
      <c r="E147" s="379"/>
      <c r="F147" s="379"/>
      <c r="G147" s="379"/>
      <c r="H147" s="378"/>
      <c r="I147" s="493"/>
      <c r="J147" s="379"/>
      <c r="K147" s="379"/>
      <c r="L147" s="200"/>
      <c r="M147" s="380"/>
      <c r="N147" s="379"/>
      <c r="O147" s="379"/>
      <c r="P147" s="201"/>
      <c r="Q147" s="379"/>
      <c r="R147" s="196"/>
      <c r="S147" s="197"/>
      <c r="T147" s="478"/>
      <c r="U147" s="433"/>
      <c r="V147" s="543"/>
      <c r="W147" s="543"/>
      <c r="X147" s="544"/>
      <c r="Y147" s="545"/>
      <c r="Z147" s="545"/>
      <c r="AA147" s="476"/>
      <c r="AB147" s="476"/>
      <c r="AC147" s="519"/>
      <c r="AD147" s="519"/>
      <c r="AE147" s="519"/>
      <c r="AF147" s="519"/>
      <c r="AG147" s="519"/>
      <c r="AH147" s="519"/>
      <c r="AI147" s="519"/>
      <c r="AJ147" s="519"/>
      <c r="AK147" s="519"/>
      <c r="AL147" s="519"/>
      <c r="AM147" s="519"/>
      <c r="AN147" s="519"/>
      <c r="AO147" s="519"/>
      <c r="AP147" s="519"/>
      <c r="AQ147" s="519"/>
      <c r="AR147" s="519"/>
      <c r="AS147" s="519"/>
      <c r="AT147" s="519"/>
      <c r="AU147" s="519"/>
      <c r="AV147" s="519"/>
      <c r="AW147" s="519"/>
    </row>
    <row r="148" ht="22.5" customHeight="1">
      <c r="A148" s="379">
        <v>21.0</v>
      </c>
      <c r="B148" s="196"/>
      <c r="C148" s="379"/>
      <c r="D148" s="379"/>
      <c r="E148" s="379"/>
      <c r="F148" s="379"/>
      <c r="G148" s="379"/>
      <c r="H148" s="378"/>
      <c r="I148" s="493"/>
      <c r="J148" s="379"/>
      <c r="K148" s="379"/>
      <c r="L148" s="200"/>
      <c r="M148" s="380"/>
      <c r="N148" s="379"/>
      <c r="O148" s="379"/>
      <c r="P148" s="201"/>
      <c r="Q148" s="379"/>
      <c r="R148" s="196"/>
      <c r="S148" s="197"/>
      <c r="T148" s="478"/>
      <c r="U148" s="433"/>
      <c r="V148" s="543"/>
      <c r="W148" s="543"/>
      <c r="X148" s="544"/>
      <c r="Y148" s="545"/>
      <c r="Z148" s="545"/>
      <c r="AA148" s="476"/>
      <c r="AB148" s="476"/>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row>
    <row r="149" ht="22.5" customHeight="1">
      <c r="A149" s="379">
        <v>22.0</v>
      </c>
      <c r="B149" s="196"/>
      <c r="C149" s="379"/>
      <c r="D149" s="379"/>
      <c r="E149" s="379"/>
      <c r="F149" s="379"/>
      <c r="G149" s="379"/>
      <c r="H149" s="378"/>
      <c r="I149" s="493"/>
      <c r="J149" s="379"/>
      <c r="K149" s="379"/>
      <c r="L149" s="200"/>
      <c r="M149" s="380"/>
      <c r="N149" s="379"/>
      <c r="O149" s="379"/>
      <c r="P149" s="201"/>
      <c r="Q149" s="379"/>
      <c r="R149" s="196"/>
      <c r="S149" s="197"/>
      <c r="T149" s="478"/>
      <c r="U149" s="433"/>
      <c r="V149" s="543"/>
      <c r="W149" s="543"/>
      <c r="X149" s="544"/>
      <c r="Y149" s="545"/>
      <c r="Z149" s="545"/>
      <c r="AA149" s="476"/>
      <c r="AB149" s="476"/>
      <c r="AC149" s="519"/>
      <c r="AD149" s="519"/>
      <c r="AE149" s="519"/>
      <c r="AF149" s="519"/>
      <c r="AG149" s="519"/>
      <c r="AH149" s="519"/>
      <c r="AI149" s="519"/>
      <c r="AJ149" s="519"/>
      <c r="AK149" s="519"/>
      <c r="AL149" s="519"/>
      <c r="AM149" s="519"/>
      <c r="AN149" s="519"/>
      <c r="AO149" s="519"/>
      <c r="AP149" s="519"/>
      <c r="AQ149" s="519"/>
      <c r="AR149" s="519"/>
      <c r="AS149" s="519"/>
      <c r="AT149" s="519"/>
      <c r="AU149" s="519"/>
      <c r="AV149" s="519"/>
      <c r="AW149" s="519"/>
    </row>
    <row r="150" ht="22.5" customHeight="1">
      <c r="A150" s="379">
        <v>23.0</v>
      </c>
      <c r="B150" s="196"/>
      <c r="C150" s="379"/>
      <c r="D150" s="379"/>
      <c r="E150" s="379"/>
      <c r="F150" s="379"/>
      <c r="G150" s="379"/>
      <c r="H150" s="378"/>
      <c r="I150" s="493"/>
      <c r="J150" s="379"/>
      <c r="K150" s="379"/>
      <c r="L150" s="200"/>
      <c r="M150" s="380"/>
      <c r="N150" s="379"/>
      <c r="O150" s="379"/>
      <c r="P150" s="201"/>
      <c r="Q150" s="379"/>
      <c r="R150" s="196"/>
      <c r="S150" s="197"/>
      <c r="T150" s="478"/>
      <c r="U150" s="433"/>
      <c r="V150" s="543"/>
      <c r="W150" s="543"/>
      <c r="X150" s="544"/>
      <c r="Y150" s="545"/>
      <c r="Z150" s="545"/>
      <c r="AA150" s="476"/>
      <c r="AB150" s="476"/>
      <c r="AC150" s="519"/>
      <c r="AD150" s="519"/>
      <c r="AE150" s="519"/>
      <c r="AF150" s="519"/>
      <c r="AG150" s="519"/>
      <c r="AH150" s="519"/>
      <c r="AI150" s="519"/>
      <c r="AJ150" s="519"/>
      <c r="AK150" s="519"/>
      <c r="AL150" s="519"/>
      <c r="AM150" s="519"/>
      <c r="AN150" s="519"/>
      <c r="AO150" s="519"/>
      <c r="AP150" s="519"/>
      <c r="AQ150" s="519"/>
      <c r="AR150" s="519"/>
      <c r="AS150" s="519"/>
      <c r="AT150" s="519"/>
      <c r="AU150" s="519"/>
      <c r="AV150" s="519"/>
      <c r="AW150" s="519"/>
    </row>
    <row r="151" ht="22.5" customHeight="1">
      <c r="A151" s="379">
        <v>24.0</v>
      </c>
      <c r="B151" s="196"/>
      <c r="C151" s="379"/>
      <c r="D151" s="379"/>
      <c r="E151" s="379"/>
      <c r="F151" s="379"/>
      <c r="G151" s="379"/>
      <c r="H151" s="378"/>
      <c r="I151" s="493"/>
      <c r="J151" s="379"/>
      <c r="K151" s="379"/>
      <c r="L151" s="200"/>
      <c r="M151" s="380"/>
      <c r="N151" s="379"/>
      <c r="O151" s="379"/>
      <c r="P151" s="201"/>
      <c r="Q151" s="379"/>
      <c r="R151" s="196"/>
      <c r="S151" s="197"/>
      <c r="T151" s="478"/>
      <c r="U151" s="433"/>
      <c r="V151" s="543"/>
      <c r="W151" s="543"/>
      <c r="X151" s="544"/>
      <c r="Y151" s="545"/>
      <c r="Z151" s="545"/>
      <c r="AA151" s="476"/>
      <c r="AB151" s="476"/>
      <c r="AC151" s="519"/>
      <c r="AD151" s="519"/>
      <c r="AE151" s="519"/>
      <c r="AF151" s="519"/>
      <c r="AG151" s="519"/>
      <c r="AH151" s="519"/>
      <c r="AI151" s="519"/>
      <c r="AJ151" s="519"/>
      <c r="AK151" s="519"/>
      <c r="AL151" s="519"/>
      <c r="AM151" s="519"/>
      <c r="AN151" s="519"/>
      <c r="AO151" s="519"/>
      <c r="AP151" s="519"/>
      <c r="AQ151" s="519"/>
      <c r="AR151" s="519"/>
      <c r="AS151" s="519"/>
      <c r="AT151" s="519"/>
      <c r="AU151" s="519"/>
      <c r="AV151" s="519"/>
      <c r="AW151" s="519"/>
    </row>
    <row r="152" ht="14.25" customHeight="1">
      <c r="A152" s="546"/>
      <c r="B152" s="546"/>
      <c r="C152" s="546"/>
      <c r="D152" s="546"/>
      <c r="E152" s="546"/>
      <c r="F152" s="546"/>
      <c r="G152" s="546"/>
      <c r="H152" s="547"/>
      <c r="I152" s="548"/>
      <c r="J152" s="546"/>
      <c r="K152" s="546"/>
      <c r="L152" s="549"/>
      <c r="M152" s="550"/>
      <c r="N152" s="546"/>
      <c r="O152" s="546"/>
      <c r="P152" s="550"/>
      <c r="Q152" s="546"/>
      <c r="R152" s="546"/>
      <c r="S152" s="551"/>
      <c r="T152" s="552"/>
      <c r="U152" s="553"/>
      <c r="V152" s="554"/>
      <c r="W152" s="554"/>
      <c r="X152" s="554"/>
      <c r="Y152" s="555"/>
      <c r="Z152" s="502"/>
      <c r="AA152" s="502"/>
      <c r="AB152" s="556"/>
      <c r="AC152" s="556"/>
      <c r="AD152" s="502"/>
      <c r="AE152" s="502"/>
      <c r="AF152" s="502"/>
      <c r="AG152" s="502"/>
      <c r="AH152" s="502"/>
      <c r="AI152" s="502"/>
      <c r="AJ152" s="502"/>
      <c r="AK152" s="502"/>
      <c r="AL152" s="502"/>
      <c r="AM152" s="502"/>
      <c r="AN152" s="502"/>
      <c r="AO152" s="502"/>
      <c r="AP152" s="502"/>
      <c r="AQ152" s="502"/>
      <c r="AR152" s="502"/>
      <c r="AS152" s="502"/>
      <c r="AT152" s="502"/>
      <c r="AU152" s="502"/>
      <c r="AV152" s="502"/>
      <c r="AW152" s="502"/>
    </row>
    <row r="153" ht="14.25" customHeight="1">
      <c r="A153" s="557" t="s">
        <v>575</v>
      </c>
      <c r="B153" s="30"/>
      <c r="C153" s="30"/>
      <c r="D153" s="30"/>
      <c r="E153" s="30"/>
      <c r="F153" s="30"/>
      <c r="G153" s="30"/>
      <c r="H153" s="30"/>
      <c r="I153" s="30"/>
      <c r="J153" s="30"/>
      <c r="K153" s="30"/>
      <c r="L153" s="558"/>
      <c r="M153" s="559"/>
      <c r="N153" s="559"/>
      <c r="O153" s="559"/>
      <c r="P153" s="559"/>
      <c r="Q153" s="559"/>
      <c r="R153" s="559"/>
      <c r="S153" s="560"/>
      <c r="T153" s="561"/>
      <c r="U153" s="562"/>
      <c r="V153" s="563"/>
      <c r="W153" s="563"/>
      <c r="X153" s="563"/>
      <c r="Y153" s="564"/>
      <c r="Z153" s="502"/>
      <c r="AA153" s="502"/>
      <c r="AB153" s="556"/>
      <c r="AC153" s="556"/>
      <c r="AD153" s="502"/>
      <c r="AE153" s="502"/>
      <c r="AF153" s="502"/>
      <c r="AG153" s="502"/>
      <c r="AH153" s="502"/>
      <c r="AI153" s="502"/>
      <c r="AJ153" s="502"/>
      <c r="AK153" s="502"/>
      <c r="AL153" s="502"/>
      <c r="AM153" s="502"/>
      <c r="AN153" s="502"/>
      <c r="AO153" s="502"/>
      <c r="AP153" s="502"/>
      <c r="AQ153" s="502"/>
      <c r="AR153" s="502"/>
      <c r="AS153" s="502"/>
      <c r="AT153" s="502"/>
      <c r="AU153" s="502"/>
      <c r="AV153" s="502"/>
      <c r="AW153" s="502"/>
    </row>
    <row r="154" ht="22.5" customHeight="1">
      <c r="A154" s="565">
        <v>21.0</v>
      </c>
      <c r="B154" s="336">
        <v>2.0</v>
      </c>
      <c r="C154" s="565" t="s">
        <v>197</v>
      </c>
      <c r="D154" s="336"/>
      <c r="E154" s="336"/>
      <c r="F154" s="336"/>
      <c r="G154" s="336"/>
      <c r="H154" s="338"/>
      <c r="I154" s="566"/>
      <c r="J154" s="336" t="s">
        <v>1621</v>
      </c>
      <c r="K154" s="336" t="s">
        <v>1622</v>
      </c>
      <c r="L154" s="340"/>
      <c r="M154" s="342">
        <v>44082.0</v>
      </c>
      <c r="N154" s="336" t="s">
        <v>339</v>
      </c>
      <c r="O154" s="336" t="s">
        <v>152</v>
      </c>
      <c r="P154" s="342">
        <v>45883.0</v>
      </c>
      <c r="Q154" s="336" t="s">
        <v>42</v>
      </c>
      <c r="R154" s="336" t="s">
        <v>346</v>
      </c>
      <c r="S154" s="337" t="s">
        <v>31</v>
      </c>
      <c r="T154" s="567" t="s">
        <v>1623</v>
      </c>
      <c r="U154" s="568"/>
      <c r="V154" s="569"/>
      <c r="W154" s="569"/>
      <c r="X154" s="569"/>
      <c r="Y154" s="570"/>
      <c r="Z154" s="570"/>
      <c r="AA154" s="571"/>
      <c r="AB154" s="569"/>
      <c r="AC154" s="569"/>
      <c r="AD154" s="572"/>
      <c r="AE154" s="572"/>
      <c r="AF154" s="573"/>
      <c r="AG154" s="573"/>
      <c r="AH154" s="573"/>
      <c r="AI154" s="573"/>
      <c r="AJ154" s="573"/>
      <c r="AK154" s="573"/>
      <c r="AL154" s="573"/>
      <c r="AM154" s="573"/>
      <c r="AN154" s="573"/>
      <c r="AO154" s="573"/>
      <c r="AP154" s="573"/>
      <c r="AQ154" s="573"/>
      <c r="AR154" s="573"/>
      <c r="AS154" s="573"/>
      <c r="AT154" s="573"/>
      <c r="AU154" s="573"/>
      <c r="AV154" s="573"/>
      <c r="AW154" s="573"/>
    </row>
    <row r="155" ht="22.5" customHeight="1">
      <c r="A155" s="196"/>
      <c r="B155" s="196"/>
      <c r="C155" s="196"/>
      <c r="D155" s="196"/>
      <c r="E155" s="196"/>
      <c r="F155" s="196"/>
      <c r="G155" s="196"/>
      <c r="H155" s="198"/>
      <c r="I155" s="493"/>
      <c r="J155" s="196"/>
      <c r="K155" s="196"/>
      <c r="L155" s="200"/>
      <c r="M155" s="201"/>
      <c r="N155" s="196"/>
      <c r="O155" s="196"/>
      <c r="P155" s="201"/>
      <c r="Q155" s="196"/>
      <c r="R155" s="196"/>
      <c r="S155" s="197"/>
      <c r="T155" s="478"/>
      <c r="U155" s="433"/>
      <c r="V155" s="287"/>
      <c r="W155" s="287"/>
      <c r="X155" s="222"/>
      <c r="Y155" s="574"/>
      <c r="Z155" s="288"/>
      <c r="AA155" s="575"/>
      <c r="AB155" s="316"/>
      <c r="AC155" s="316"/>
      <c r="AD155" s="287"/>
      <c r="AE155" s="287"/>
      <c r="AF155" s="316"/>
      <c r="AG155" s="316"/>
      <c r="AH155" s="316"/>
      <c r="AI155" s="316"/>
      <c r="AJ155" s="316"/>
      <c r="AK155" s="316"/>
      <c r="AL155" s="316"/>
      <c r="AM155" s="316"/>
      <c r="AN155" s="316"/>
      <c r="AO155" s="316"/>
      <c r="AP155" s="316"/>
      <c r="AQ155" s="316"/>
      <c r="AR155" s="316"/>
      <c r="AS155" s="316"/>
      <c r="AT155" s="316"/>
      <c r="AU155" s="316"/>
      <c r="AV155" s="316"/>
      <c r="AW155" s="316"/>
    </row>
    <row r="156" ht="22.5" customHeight="1">
      <c r="A156" s="196"/>
      <c r="B156" s="196"/>
      <c r="C156" s="196"/>
      <c r="D156" s="196"/>
      <c r="E156" s="196"/>
      <c r="F156" s="196"/>
      <c r="G156" s="196"/>
      <c r="H156" s="198"/>
      <c r="I156" s="493"/>
      <c r="J156" s="379"/>
      <c r="K156" s="379"/>
      <c r="L156" s="200"/>
      <c r="M156" s="380"/>
      <c r="N156" s="379"/>
      <c r="O156" s="379"/>
      <c r="P156" s="201"/>
      <c r="Q156" s="379"/>
      <c r="R156" s="196"/>
      <c r="S156" s="197"/>
      <c r="T156" s="478"/>
      <c r="U156" s="433"/>
      <c r="V156" s="287"/>
      <c r="W156" s="287"/>
      <c r="X156" s="222"/>
      <c r="Y156" s="574"/>
      <c r="Z156" s="288"/>
      <c r="AA156" s="575"/>
      <c r="AB156" s="316"/>
      <c r="AC156" s="316"/>
      <c r="AD156" s="287"/>
      <c r="AE156" s="287"/>
      <c r="AF156" s="316"/>
      <c r="AG156" s="316"/>
      <c r="AH156" s="316"/>
      <c r="AI156" s="316"/>
      <c r="AJ156" s="316"/>
      <c r="AK156" s="316"/>
      <c r="AL156" s="316"/>
      <c r="AM156" s="316"/>
      <c r="AN156" s="316"/>
      <c r="AO156" s="316"/>
      <c r="AP156" s="316"/>
      <c r="AQ156" s="316"/>
      <c r="AR156" s="316"/>
      <c r="AS156" s="316"/>
      <c r="AT156" s="316"/>
      <c r="AU156" s="316"/>
      <c r="AV156" s="316"/>
      <c r="AW156" s="316"/>
    </row>
    <row r="157" ht="22.5" customHeight="1">
      <c r="A157" s="196"/>
      <c r="B157" s="196"/>
      <c r="C157" s="196"/>
      <c r="D157" s="196"/>
      <c r="E157" s="196"/>
      <c r="F157" s="196"/>
      <c r="G157" s="196"/>
      <c r="H157" s="198"/>
      <c r="I157" s="493"/>
      <c r="J157" s="196"/>
      <c r="K157" s="196"/>
      <c r="L157" s="200"/>
      <c r="M157" s="201"/>
      <c r="N157" s="196"/>
      <c r="O157" s="196"/>
      <c r="P157" s="201"/>
      <c r="Q157" s="196"/>
      <c r="R157" s="196"/>
      <c r="S157" s="197"/>
      <c r="T157" s="478"/>
      <c r="U157" s="433"/>
      <c r="V157" s="287"/>
      <c r="W157" s="287"/>
      <c r="X157" s="222"/>
      <c r="Y157" s="574"/>
      <c r="Z157" s="288"/>
      <c r="AA157" s="575"/>
      <c r="AB157" s="316"/>
      <c r="AC157" s="316"/>
      <c r="AD157" s="287"/>
      <c r="AE157" s="287"/>
      <c r="AF157" s="316"/>
      <c r="AG157" s="316"/>
      <c r="AH157" s="316"/>
      <c r="AI157" s="316"/>
      <c r="AJ157" s="316"/>
      <c r="AK157" s="316"/>
      <c r="AL157" s="316"/>
      <c r="AM157" s="316"/>
      <c r="AN157" s="316"/>
      <c r="AO157" s="316"/>
      <c r="AP157" s="316"/>
      <c r="AQ157" s="316"/>
      <c r="AR157" s="316"/>
      <c r="AS157" s="316"/>
      <c r="AT157" s="316"/>
      <c r="AU157" s="316"/>
      <c r="AV157" s="316"/>
      <c r="AW157" s="316"/>
    </row>
    <row r="158" ht="22.5" customHeight="1">
      <c r="A158" s="196"/>
      <c r="B158" s="196"/>
      <c r="C158" s="196"/>
      <c r="D158" s="196"/>
      <c r="E158" s="196"/>
      <c r="F158" s="196"/>
      <c r="G158" s="196"/>
      <c r="H158" s="576"/>
      <c r="I158" s="493"/>
      <c r="J158" s="196"/>
      <c r="K158" s="196"/>
      <c r="L158" s="200"/>
      <c r="M158" s="201"/>
      <c r="N158" s="196"/>
      <c r="O158" s="196"/>
      <c r="P158" s="201"/>
      <c r="Q158" s="196"/>
      <c r="R158" s="196"/>
      <c r="S158" s="197"/>
      <c r="T158" s="478"/>
      <c r="U158" s="433"/>
      <c r="V158" s="287"/>
      <c r="W158" s="287"/>
      <c r="X158" s="222"/>
      <c r="Y158" s="574"/>
      <c r="Z158" s="288"/>
      <c r="AA158" s="575"/>
      <c r="AB158" s="316"/>
      <c r="AC158" s="316"/>
      <c r="AD158" s="287"/>
      <c r="AE158" s="287"/>
      <c r="AF158" s="316"/>
      <c r="AG158" s="316"/>
      <c r="AH158" s="316"/>
      <c r="AI158" s="316"/>
      <c r="AJ158" s="316"/>
      <c r="AK158" s="316"/>
      <c r="AL158" s="316"/>
      <c r="AM158" s="316"/>
      <c r="AN158" s="316"/>
      <c r="AO158" s="316"/>
      <c r="AP158" s="316"/>
      <c r="AQ158" s="316"/>
      <c r="AR158" s="316"/>
      <c r="AS158" s="316"/>
      <c r="AT158" s="316"/>
      <c r="AU158" s="316"/>
      <c r="AV158" s="316"/>
      <c r="AW158" s="316"/>
    </row>
    <row r="159" ht="22.5" customHeight="1">
      <c r="A159" s="196"/>
      <c r="B159" s="196"/>
      <c r="C159" s="196"/>
      <c r="D159" s="196"/>
      <c r="E159" s="196"/>
      <c r="F159" s="196"/>
      <c r="G159" s="196"/>
      <c r="H159" s="198"/>
      <c r="I159" s="493"/>
      <c r="J159" s="196"/>
      <c r="K159" s="196"/>
      <c r="L159" s="200"/>
      <c r="M159" s="201"/>
      <c r="N159" s="196"/>
      <c r="O159" s="196"/>
      <c r="P159" s="201"/>
      <c r="Q159" s="196"/>
      <c r="R159" s="196"/>
      <c r="S159" s="197"/>
      <c r="T159" s="478"/>
      <c r="U159" s="433"/>
      <c r="V159" s="287"/>
      <c r="W159" s="287"/>
      <c r="X159" s="222"/>
      <c r="Y159" s="574"/>
      <c r="Z159" s="288"/>
      <c r="AA159" s="575"/>
      <c r="AB159" s="316"/>
      <c r="AC159" s="316"/>
      <c r="AD159" s="287"/>
      <c r="AE159" s="287"/>
      <c r="AF159" s="316"/>
      <c r="AG159" s="316"/>
      <c r="AH159" s="316"/>
      <c r="AI159" s="316"/>
      <c r="AJ159" s="316"/>
      <c r="AK159" s="316"/>
      <c r="AL159" s="316"/>
      <c r="AM159" s="316"/>
      <c r="AN159" s="316"/>
      <c r="AO159" s="316"/>
      <c r="AP159" s="316"/>
      <c r="AQ159" s="316"/>
      <c r="AR159" s="316"/>
      <c r="AS159" s="316"/>
      <c r="AT159" s="316"/>
      <c r="AU159" s="316"/>
      <c r="AV159" s="316"/>
      <c r="AW159" s="316"/>
    </row>
    <row r="160" ht="22.5" customHeight="1">
      <c r="A160" s="196"/>
      <c r="B160" s="196"/>
      <c r="C160" s="196"/>
      <c r="D160" s="196"/>
      <c r="E160" s="196"/>
      <c r="F160" s="196"/>
      <c r="G160" s="196"/>
      <c r="H160" s="198"/>
      <c r="I160" s="493"/>
      <c r="J160" s="196"/>
      <c r="K160" s="196"/>
      <c r="L160" s="200"/>
      <c r="M160" s="201"/>
      <c r="N160" s="196"/>
      <c r="O160" s="196"/>
      <c r="P160" s="201"/>
      <c r="Q160" s="196"/>
      <c r="R160" s="196"/>
      <c r="S160" s="197"/>
      <c r="T160" s="478"/>
      <c r="U160" s="433"/>
      <c r="V160" s="287"/>
      <c r="W160" s="287"/>
      <c r="X160" s="222"/>
      <c r="Y160" s="574"/>
      <c r="Z160" s="288"/>
      <c r="AA160" s="575"/>
      <c r="AB160" s="316"/>
      <c r="AC160" s="316"/>
      <c r="AD160" s="287"/>
      <c r="AE160" s="287"/>
      <c r="AF160" s="316"/>
      <c r="AG160" s="316"/>
      <c r="AH160" s="316"/>
      <c r="AI160" s="316"/>
      <c r="AJ160" s="316"/>
      <c r="AK160" s="316"/>
      <c r="AL160" s="316"/>
      <c r="AM160" s="316"/>
      <c r="AN160" s="316"/>
      <c r="AO160" s="316"/>
      <c r="AP160" s="316"/>
      <c r="AQ160" s="316"/>
      <c r="AR160" s="316"/>
      <c r="AS160" s="316"/>
      <c r="AT160" s="316"/>
      <c r="AU160" s="316"/>
      <c r="AV160" s="316"/>
      <c r="AW160" s="316"/>
    </row>
    <row r="161" ht="22.5" customHeight="1">
      <c r="A161" s="196"/>
      <c r="B161" s="196"/>
      <c r="C161" s="196"/>
      <c r="D161" s="196"/>
      <c r="E161" s="196"/>
      <c r="F161" s="196"/>
      <c r="G161" s="196"/>
      <c r="H161" s="198"/>
      <c r="I161" s="493"/>
      <c r="J161" s="196"/>
      <c r="K161" s="196"/>
      <c r="L161" s="200"/>
      <c r="M161" s="201"/>
      <c r="N161" s="196"/>
      <c r="O161" s="196"/>
      <c r="P161" s="201"/>
      <c r="Q161" s="196"/>
      <c r="R161" s="196"/>
      <c r="S161" s="197"/>
      <c r="T161" s="478"/>
      <c r="U161" s="433"/>
      <c r="V161" s="287"/>
      <c r="W161" s="287"/>
      <c r="X161" s="222"/>
      <c r="Y161" s="574"/>
      <c r="Z161" s="288"/>
      <c r="AA161" s="575"/>
      <c r="AB161" s="316"/>
      <c r="AC161" s="316"/>
      <c r="AD161" s="287"/>
      <c r="AE161" s="287"/>
      <c r="AF161" s="316"/>
      <c r="AG161" s="316"/>
      <c r="AH161" s="316"/>
      <c r="AI161" s="316"/>
      <c r="AJ161" s="316"/>
      <c r="AK161" s="316"/>
      <c r="AL161" s="316"/>
      <c r="AM161" s="316"/>
      <c r="AN161" s="316"/>
      <c r="AO161" s="316"/>
      <c r="AP161" s="316"/>
      <c r="AQ161" s="316"/>
      <c r="AR161" s="316"/>
      <c r="AS161" s="316"/>
      <c r="AT161" s="316"/>
      <c r="AU161" s="316"/>
      <c r="AV161" s="316"/>
      <c r="AW161" s="316"/>
    </row>
    <row r="162" ht="22.5" customHeight="1">
      <c r="A162" s="196"/>
      <c r="B162" s="196"/>
      <c r="C162" s="196"/>
      <c r="D162" s="196"/>
      <c r="E162" s="196"/>
      <c r="F162" s="196"/>
      <c r="G162" s="196"/>
      <c r="H162" s="198"/>
      <c r="I162" s="493"/>
      <c r="J162" s="196"/>
      <c r="K162" s="196"/>
      <c r="L162" s="200"/>
      <c r="M162" s="201"/>
      <c r="N162" s="196"/>
      <c r="O162" s="196"/>
      <c r="P162" s="201"/>
      <c r="Q162" s="196"/>
      <c r="R162" s="196"/>
      <c r="S162" s="197"/>
      <c r="T162" s="478"/>
      <c r="U162" s="433"/>
      <c r="V162" s="287"/>
      <c r="W162" s="287"/>
      <c r="X162" s="222"/>
      <c r="Y162" s="574"/>
      <c r="Z162" s="288"/>
      <c r="AA162" s="575"/>
      <c r="AB162" s="316"/>
      <c r="AC162" s="316"/>
      <c r="AD162" s="287"/>
      <c r="AE162" s="287"/>
      <c r="AF162" s="316"/>
      <c r="AG162" s="316"/>
      <c r="AH162" s="316"/>
      <c r="AI162" s="316"/>
      <c r="AJ162" s="316"/>
      <c r="AK162" s="316"/>
      <c r="AL162" s="316"/>
      <c r="AM162" s="316"/>
      <c r="AN162" s="316"/>
      <c r="AO162" s="316"/>
      <c r="AP162" s="316"/>
      <c r="AQ162" s="316"/>
      <c r="AR162" s="316"/>
      <c r="AS162" s="316"/>
      <c r="AT162" s="316"/>
      <c r="AU162" s="316"/>
      <c r="AV162" s="316"/>
      <c r="AW162" s="316"/>
    </row>
    <row r="163" ht="22.5" customHeight="1">
      <c r="A163" s="196"/>
      <c r="B163" s="196"/>
      <c r="C163" s="196"/>
      <c r="D163" s="196"/>
      <c r="E163" s="196"/>
      <c r="F163" s="196"/>
      <c r="G163" s="196"/>
      <c r="H163" s="198"/>
      <c r="I163" s="493"/>
      <c r="J163" s="196"/>
      <c r="K163" s="196"/>
      <c r="L163" s="200"/>
      <c r="M163" s="201"/>
      <c r="N163" s="196"/>
      <c r="O163" s="196"/>
      <c r="P163" s="201"/>
      <c r="Q163" s="196"/>
      <c r="R163" s="196"/>
      <c r="S163" s="197"/>
      <c r="T163" s="478"/>
      <c r="U163" s="433"/>
      <c r="V163" s="287"/>
      <c r="W163" s="287"/>
      <c r="X163" s="222"/>
      <c r="Y163" s="574"/>
      <c r="Z163" s="288"/>
      <c r="AA163" s="575"/>
      <c r="AB163" s="316"/>
      <c r="AC163" s="316"/>
      <c r="AD163" s="287"/>
      <c r="AE163" s="287"/>
      <c r="AF163" s="316"/>
      <c r="AG163" s="316"/>
      <c r="AH163" s="316"/>
      <c r="AI163" s="316"/>
      <c r="AJ163" s="316"/>
      <c r="AK163" s="316"/>
      <c r="AL163" s="316"/>
      <c r="AM163" s="316"/>
      <c r="AN163" s="316"/>
      <c r="AO163" s="316"/>
      <c r="AP163" s="316"/>
      <c r="AQ163" s="316"/>
      <c r="AR163" s="316"/>
      <c r="AS163" s="316"/>
      <c r="AT163" s="316"/>
      <c r="AU163" s="316"/>
      <c r="AV163" s="316"/>
      <c r="AW163" s="316"/>
    </row>
    <row r="164" ht="14.25" customHeight="1">
      <c r="A164" s="546"/>
      <c r="B164" s="546"/>
      <c r="C164" s="546"/>
      <c r="D164" s="546"/>
      <c r="E164" s="546"/>
      <c r="F164" s="546"/>
      <c r="G164" s="546"/>
      <c r="H164" s="547"/>
      <c r="I164" s="548"/>
      <c r="J164" s="546"/>
      <c r="K164" s="546"/>
      <c r="L164" s="577"/>
      <c r="M164" s="550"/>
      <c r="N164" s="546"/>
      <c r="O164" s="546"/>
      <c r="P164" s="550"/>
      <c r="Q164" s="546"/>
      <c r="R164" s="546"/>
      <c r="S164" s="551"/>
      <c r="T164" s="552"/>
      <c r="U164" s="553"/>
      <c r="V164" s="554"/>
      <c r="W164" s="554"/>
      <c r="X164" s="554"/>
      <c r="Y164" s="555"/>
      <c r="Z164" s="502"/>
      <c r="AA164" s="502"/>
      <c r="AB164" s="556"/>
      <c r="AC164" s="556"/>
      <c r="AD164" s="502"/>
      <c r="AE164" s="502"/>
      <c r="AF164" s="502"/>
      <c r="AG164" s="502"/>
      <c r="AH164" s="502"/>
      <c r="AI164" s="502"/>
      <c r="AJ164" s="502"/>
      <c r="AK164" s="502"/>
      <c r="AL164" s="502"/>
      <c r="AM164" s="502"/>
      <c r="AN164" s="502"/>
      <c r="AO164" s="502"/>
      <c r="AP164" s="502"/>
      <c r="AQ164" s="502"/>
      <c r="AR164" s="502"/>
      <c r="AS164" s="502"/>
      <c r="AT164" s="502"/>
      <c r="AU164" s="502"/>
      <c r="AV164" s="502"/>
      <c r="AW164" s="502"/>
    </row>
    <row r="165" ht="14.25" customHeight="1">
      <c r="A165" s="578" t="s">
        <v>593</v>
      </c>
      <c r="B165" s="30"/>
      <c r="C165" s="30"/>
      <c r="D165" s="30"/>
      <c r="E165" s="30"/>
      <c r="F165" s="30"/>
      <c r="G165" s="30"/>
      <c r="H165" s="30"/>
      <c r="I165" s="30"/>
      <c r="J165" s="30"/>
      <c r="K165" s="30"/>
      <c r="L165" s="579"/>
      <c r="M165" s="580"/>
      <c r="N165" s="580"/>
      <c r="O165" s="580"/>
      <c r="P165" s="580"/>
      <c r="Q165" s="580"/>
      <c r="R165" s="580"/>
      <c r="S165" s="581"/>
      <c r="T165" s="582"/>
      <c r="U165" s="583"/>
      <c r="V165" s="584"/>
      <c r="W165" s="584"/>
      <c r="X165" s="584"/>
      <c r="Y165" s="585"/>
      <c r="Z165" s="502"/>
      <c r="AA165" s="502"/>
      <c r="AB165" s="556"/>
      <c r="AC165" s="556"/>
      <c r="AD165" s="502"/>
      <c r="AE165" s="502"/>
      <c r="AF165" s="502"/>
      <c r="AG165" s="502"/>
      <c r="AH165" s="502"/>
      <c r="AI165" s="502"/>
      <c r="AJ165" s="502"/>
      <c r="AK165" s="502"/>
      <c r="AL165" s="502"/>
      <c r="AM165" s="502"/>
      <c r="AN165" s="502"/>
      <c r="AO165" s="502"/>
      <c r="AP165" s="502"/>
      <c r="AQ165" s="502"/>
      <c r="AR165" s="502"/>
      <c r="AS165" s="502"/>
      <c r="AT165" s="502"/>
      <c r="AU165" s="502"/>
      <c r="AV165" s="502"/>
      <c r="AW165" s="502"/>
    </row>
    <row r="166" ht="22.5" customHeight="1">
      <c r="A166" s="484">
        <v>7.0</v>
      </c>
      <c r="B166" s="484">
        <v>4.0</v>
      </c>
      <c r="C166" s="484" t="s">
        <v>191</v>
      </c>
      <c r="D166" s="484"/>
      <c r="E166" s="484"/>
      <c r="F166" s="484"/>
      <c r="G166" s="586"/>
      <c r="H166" s="485" t="s">
        <v>1624</v>
      </c>
      <c r="I166" s="486" t="s">
        <v>1625</v>
      </c>
      <c r="J166" s="484" t="s">
        <v>396</v>
      </c>
      <c r="K166" s="484" t="s">
        <v>1626</v>
      </c>
      <c r="L166" s="200">
        <f t="shared" ref="L166:L174" si="7">yearfrac(M166,today(),1)</f>
        <v>4.482191781</v>
      </c>
      <c r="M166" s="487">
        <v>44304.0</v>
      </c>
      <c r="N166" s="484" t="s">
        <v>351</v>
      </c>
      <c r="O166" s="484" t="s">
        <v>152</v>
      </c>
      <c r="P166" s="487">
        <v>45155.0</v>
      </c>
      <c r="Q166" s="484" t="s">
        <v>133</v>
      </c>
      <c r="R166" s="484" t="s">
        <v>177</v>
      </c>
      <c r="S166" s="451" t="s">
        <v>188</v>
      </c>
      <c r="T166" s="488" t="s">
        <v>824</v>
      </c>
      <c r="U166" s="489"/>
      <c r="V166" s="490" t="s">
        <v>1627</v>
      </c>
      <c r="W166" s="490" t="s">
        <v>1628</v>
      </c>
      <c r="X166" s="490"/>
      <c r="Y166" s="490"/>
      <c r="Z166" s="491"/>
      <c r="AA166" s="491"/>
      <c r="AB166" s="491"/>
      <c r="AC166" s="491"/>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row>
    <row r="167" ht="22.5" customHeight="1">
      <c r="A167" s="484">
        <v>11.0</v>
      </c>
      <c r="B167" s="587">
        <v>1.0</v>
      </c>
      <c r="C167" s="484" t="s">
        <v>199</v>
      </c>
      <c r="D167" s="484"/>
      <c r="E167" s="588"/>
      <c r="F167" s="484"/>
      <c r="G167" s="586"/>
      <c r="H167" s="485" t="s">
        <v>1629</v>
      </c>
      <c r="I167" s="589" t="s">
        <v>1630</v>
      </c>
      <c r="J167" s="484" t="s">
        <v>1631</v>
      </c>
      <c r="K167" s="484" t="s">
        <v>1632</v>
      </c>
      <c r="L167" s="200">
        <f t="shared" si="7"/>
        <v>4.243835616</v>
      </c>
      <c r="M167" s="487">
        <v>44391.0</v>
      </c>
      <c r="N167" s="484" t="s">
        <v>351</v>
      </c>
      <c r="O167" s="484" t="s">
        <v>153</v>
      </c>
      <c r="P167" s="450">
        <v>45519.0</v>
      </c>
      <c r="Q167" s="484" t="s">
        <v>66</v>
      </c>
      <c r="R167" s="590" t="s">
        <v>181</v>
      </c>
      <c r="S167" s="451" t="s">
        <v>31</v>
      </c>
      <c r="T167" s="488"/>
      <c r="U167" s="591"/>
      <c r="V167" s="592" t="s">
        <v>1633</v>
      </c>
      <c r="W167" s="592"/>
      <c r="X167" s="593"/>
      <c r="Y167" s="594"/>
      <c r="Z167" s="492"/>
      <c r="AA167" s="595"/>
      <c r="AB167" s="595"/>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row>
    <row r="168" ht="22.5" customHeight="1">
      <c r="A168" s="484">
        <v>3.0</v>
      </c>
      <c r="B168" s="484">
        <v>2.0</v>
      </c>
      <c r="C168" s="484" t="s">
        <v>197</v>
      </c>
      <c r="D168" s="484"/>
      <c r="E168" s="484"/>
      <c r="F168" s="484"/>
      <c r="G168" s="596"/>
      <c r="H168" s="485" t="s">
        <v>1634</v>
      </c>
      <c r="I168" s="486" t="s">
        <v>1635</v>
      </c>
      <c r="J168" s="484" t="s">
        <v>396</v>
      </c>
      <c r="K168" s="484" t="s">
        <v>1636</v>
      </c>
      <c r="L168" s="449">
        <f t="shared" si="7"/>
        <v>4.594520548</v>
      </c>
      <c r="M168" s="487">
        <v>44263.0</v>
      </c>
      <c r="N168" s="484" t="s">
        <v>339</v>
      </c>
      <c r="O168" s="484" t="s">
        <v>152</v>
      </c>
      <c r="P168" s="487">
        <v>45414.0</v>
      </c>
      <c r="Q168" s="484" t="s">
        <v>133</v>
      </c>
      <c r="R168" s="484" t="s">
        <v>175</v>
      </c>
      <c r="S168" s="451" t="s">
        <v>31</v>
      </c>
      <c r="T168" s="488"/>
      <c r="U168" s="489"/>
      <c r="V168" s="597" t="s">
        <v>1637</v>
      </c>
      <c r="W168" s="597" t="s">
        <v>1638</v>
      </c>
      <c r="X168" s="598"/>
      <c r="Y168" s="491"/>
      <c r="Z168" s="491"/>
      <c r="AA168" s="491"/>
      <c r="AB168" s="491"/>
      <c r="AC168" s="491"/>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row>
    <row r="169" ht="22.5" customHeight="1">
      <c r="A169" s="484">
        <v>4.0</v>
      </c>
      <c r="B169" s="484">
        <v>6.0</v>
      </c>
      <c r="C169" s="484" t="s">
        <v>195</v>
      </c>
      <c r="D169" s="484"/>
      <c r="E169" s="588"/>
      <c r="F169" s="484"/>
      <c r="G169" s="596"/>
      <c r="H169" s="485" t="s">
        <v>1639</v>
      </c>
      <c r="I169" s="486" t="s">
        <v>1640</v>
      </c>
      <c r="J169" s="484" t="s">
        <v>396</v>
      </c>
      <c r="K169" s="484" t="s">
        <v>1641</v>
      </c>
      <c r="L169" s="449">
        <f t="shared" si="7"/>
        <v>4.819058313</v>
      </c>
      <c r="M169" s="487">
        <v>44181.0</v>
      </c>
      <c r="N169" s="484" t="s">
        <v>351</v>
      </c>
      <c r="O169" s="484" t="s">
        <v>152</v>
      </c>
      <c r="P169" s="487">
        <v>45665.0</v>
      </c>
      <c r="Q169" s="484" t="s">
        <v>133</v>
      </c>
      <c r="R169" s="484" t="s">
        <v>177</v>
      </c>
      <c r="S169" s="451" t="s">
        <v>31</v>
      </c>
      <c r="T169" s="488" t="s">
        <v>1642</v>
      </c>
      <c r="U169" s="591"/>
      <c r="V169" s="490" t="s">
        <v>1643</v>
      </c>
      <c r="W169" s="490"/>
      <c r="X169" s="490"/>
      <c r="Y169" s="490"/>
      <c r="Z169" s="491"/>
      <c r="AA169" s="491"/>
      <c r="AB169" s="491"/>
      <c r="AC169" s="491"/>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row>
    <row r="170" ht="22.5" customHeight="1">
      <c r="A170" s="484">
        <v>16.0</v>
      </c>
      <c r="B170" s="445">
        <v>1.0</v>
      </c>
      <c r="C170" s="484" t="s">
        <v>199</v>
      </c>
      <c r="D170" s="484"/>
      <c r="E170" s="484"/>
      <c r="F170" s="484"/>
      <c r="G170" s="596"/>
      <c r="H170" s="485" t="s">
        <v>1644</v>
      </c>
      <c r="I170" s="599" t="s">
        <v>1645</v>
      </c>
      <c r="J170" s="484" t="s">
        <v>396</v>
      </c>
      <c r="K170" s="484" t="s">
        <v>1646</v>
      </c>
      <c r="L170" s="449">
        <f t="shared" si="7"/>
        <v>4.944741373</v>
      </c>
      <c r="M170" s="487">
        <v>44135.0</v>
      </c>
      <c r="N170" s="484" t="s">
        <v>339</v>
      </c>
      <c r="O170" s="484" t="s">
        <v>151</v>
      </c>
      <c r="P170" s="450">
        <v>45155.0</v>
      </c>
      <c r="Q170" s="484" t="s">
        <v>133</v>
      </c>
      <c r="R170" s="445" t="s">
        <v>185</v>
      </c>
      <c r="S170" s="451" t="s">
        <v>11</v>
      </c>
      <c r="T170" s="488" t="s">
        <v>1647</v>
      </c>
      <c r="U170" s="489"/>
      <c r="V170" s="597" t="s">
        <v>1648</v>
      </c>
      <c r="W170" s="597" t="s">
        <v>1649</v>
      </c>
      <c r="X170" s="598"/>
      <c r="Y170" s="600"/>
      <c r="Z170" s="600"/>
      <c r="AA170" s="491"/>
      <c r="AB170" s="491"/>
      <c r="AC170" s="491"/>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row>
    <row r="171" ht="22.5" customHeight="1">
      <c r="A171" s="484">
        <v>7.0</v>
      </c>
      <c r="B171" s="460">
        <v>6.0</v>
      </c>
      <c r="C171" s="484" t="s">
        <v>195</v>
      </c>
      <c r="D171" s="484"/>
      <c r="E171" s="588"/>
      <c r="F171" s="588"/>
      <c r="G171" s="596"/>
      <c r="H171" s="485" t="s">
        <v>1650</v>
      </c>
      <c r="I171" s="486" t="s">
        <v>1651</v>
      </c>
      <c r="J171" s="484" t="s">
        <v>460</v>
      </c>
      <c r="K171" s="484" t="s">
        <v>1652</v>
      </c>
      <c r="L171" s="449">
        <f t="shared" si="7"/>
        <v>4.268493151</v>
      </c>
      <c r="M171" s="487">
        <v>44382.0</v>
      </c>
      <c r="N171" s="484" t="s">
        <v>351</v>
      </c>
      <c r="O171" s="484" t="s">
        <v>154</v>
      </c>
      <c r="P171" s="487">
        <v>45519.0</v>
      </c>
      <c r="Q171" s="484" t="s">
        <v>133</v>
      </c>
      <c r="R171" s="484" t="s">
        <v>179</v>
      </c>
      <c r="S171" s="451" t="s">
        <v>31</v>
      </c>
      <c r="T171" s="488"/>
      <c r="U171" s="591"/>
      <c r="V171" s="490" t="s">
        <v>1653</v>
      </c>
      <c r="W171" s="490"/>
      <c r="X171" s="491"/>
      <c r="Y171" s="490"/>
      <c r="Z171" s="491"/>
      <c r="AA171" s="491"/>
      <c r="AB171" s="491"/>
      <c r="AC171" s="491"/>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row>
    <row r="172" ht="22.5" customHeight="1">
      <c r="A172" s="484">
        <v>5.0</v>
      </c>
      <c r="B172" s="484">
        <v>4.0</v>
      </c>
      <c r="C172" s="484" t="s">
        <v>191</v>
      </c>
      <c r="D172" s="484"/>
      <c r="E172" s="484"/>
      <c r="F172" s="484"/>
      <c r="G172" s="596"/>
      <c r="H172" s="485" t="s">
        <v>1654</v>
      </c>
      <c r="I172" s="486" t="s">
        <v>1655</v>
      </c>
      <c r="J172" s="484" t="s">
        <v>396</v>
      </c>
      <c r="K172" s="484" t="s">
        <v>1656</v>
      </c>
      <c r="L172" s="449">
        <f t="shared" si="7"/>
        <v>4.890096564</v>
      </c>
      <c r="M172" s="487">
        <v>44155.0</v>
      </c>
      <c r="N172" s="484" t="s">
        <v>339</v>
      </c>
      <c r="O172" s="484" t="s">
        <v>151</v>
      </c>
      <c r="P172" s="487">
        <v>45155.0</v>
      </c>
      <c r="Q172" s="484" t="s">
        <v>133</v>
      </c>
      <c r="R172" s="484" t="s">
        <v>177</v>
      </c>
      <c r="S172" s="451" t="s">
        <v>31</v>
      </c>
      <c r="T172" s="488" t="s">
        <v>1657</v>
      </c>
      <c r="U172" s="489"/>
      <c r="V172" s="490" t="s">
        <v>1658</v>
      </c>
      <c r="W172" s="490" t="s">
        <v>1659</v>
      </c>
      <c r="X172" s="490"/>
      <c r="Y172" s="490"/>
      <c r="Z172" s="491"/>
      <c r="AA172" s="491"/>
      <c r="AB172" s="491"/>
      <c r="AC172" s="491"/>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row>
    <row r="173" ht="22.5" customHeight="1">
      <c r="A173" s="484">
        <v>8.0</v>
      </c>
      <c r="B173" s="484">
        <v>2.0</v>
      </c>
      <c r="C173" s="484" t="s">
        <v>197</v>
      </c>
      <c r="D173" s="484"/>
      <c r="E173" s="484"/>
      <c r="F173" s="484"/>
      <c r="G173" s="596"/>
      <c r="H173" s="485" t="s">
        <v>1660</v>
      </c>
      <c r="I173" s="486" t="s">
        <v>1661</v>
      </c>
      <c r="J173" s="484" t="s">
        <v>396</v>
      </c>
      <c r="K173" s="484" t="s">
        <v>1662</v>
      </c>
      <c r="L173" s="449">
        <f t="shared" si="7"/>
        <v>4.756164384</v>
      </c>
      <c r="M173" s="487">
        <v>44204.0</v>
      </c>
      <c r="N173" s="484" t="s">
        <v>339</v>
      </c>
      <c r="O173" s="484" t="s">
        <v>154</v>
      </c>
      <c r="P173" s="487">
        <v>45155.0</v>
      </c>
      <c r="Q173" s="484" t="s">
        <v>133</v>
      </c>
      <c r="R173" s="484" t="s">
        <v>179</v>
      </c>
      <c r="S173" s="451" t="s">
        <v>11</v>
      </c>
      <c r="T173" s="488" t="s">
        <v>1663</v>
      </c>
      <c r="U173" s="489"/>
      <c r="V173" s="597" t="s">
        <v>1664</v>
      </c>
      <c r="W173" s="597" t="s">
        <v>1665</v>
      </c>
      <c r="X173" s="598"/>
      <c r="Y173" s="490"/>
      <c r="Z173" s="491"/>
      <c r="AA173" s="491"/>
      <c r="AB173" s="491"/>
      <c r="AC173" s="491"/>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row>
    <row r="174" ht="22.5" customHeight="1">
      <c r="A174" s="484">
        <v>18.0</v>
      </c>
      <c r="B174" s="484">
        <v>5.0</v>
      </c>
      <c r="C174" s="484" t="s">
        <v>193</v>
      </c>
      <c r="D174" s="484"/>
      <c r="E174" s="588"/>
      <c r="F174" s="588"/>
      <c r="G174" s="596"/>
      <c r="H174" s="485" t="s">
        <v>1666</v>
      </c>
      <c r="I174" s="486" t="s">
        <v>1667</v>
      </c>
      <c r="J174" s="484" t="s">
        <v>1668</v>
      </c>
      <c r="K174" s="484" t="s">
        <v>1669</v>
      </c>
      <c r="L174" s="449">
        <f t="shared" si="7"/>
        <v>4.980260499</v>
      </c>
      <c r="M174" s="487">
        <v>44122.0</v>
      </c>
      <c r="N174" s="484" t="s">
        <v>351</v>
      </c>
      <c r="O174" s="484" t="s">
        <v>152</v>
      </c>
      <c r="P174" s="450">
        <v>45519.0</v>
      </c>
      <c r="Q174" s="484" t="s">
        <v>66</v>
      </c>
      <c r="R174" s="484" t="s">
        <v>185</v>
      </c>
      <c r="S174" s="451" t="s">
        <v>11</v>
      </c>
      <c r="T174" s="488" t="s">
        <v>1386</v>
      </c>
      <c r="U174" s="489" t="s">
        <v>1386</v>
      </c>
      <c r="V174" s="490" t="s">
        <v>1670</v>
      </c>
      <c r="W174" s="490"/>
      <c r="X174" s="491"/>
      <c r="Y174" s="490"/>
      <c r="Z174" s="491"/>
      <c r="AA174" s="491"/>
      <c r="AB174" s="491"/>
      <c r="AC174" s="491"/>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row>
    <row r="175" ht="22.5" customHeight="1">
      <c r="A175" s="484"/>
      <c r="B175" s="445"/>
      <c r="C175" s="484"/>
      <c r="D175" s="484"/>
      <c r="E175" s="588"/>
      <c r="F175" s="588"/>
      <c r="G175" s="601"/>
      <c r="H175" s="447"/>
      <c r="I175" s="599"/>
      <c r="J175" s="445"/>
      <c r="K175" s="445"/>
      <c r="L175" s="449"/>
      <c r="M175" s="450"/>
      <c r="N175" s="445"/>
      <c r="O175" s="445"/>
      <c r="P175" s="450"/>
      <c r="Q175" s="445"/>
      <c r="R175" s="445"/>
      <c r="S175" s="451"/>
      <c r="T175" s="488"/>
      <c r="U175" s="489"/>
      <c r="V175" s="602"/>
      <c r="W175" s="602"/>
      <c r="X175" s="490"/>
      <c r="Y175" s="603"/>
      <c r="Z175" s="604"/>
      <c r="AA175" s="604"/>
      <c r="AB175" s="604"/>
      <c r="AC175" s="604"/>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row>
  </sheetData>
  <customSheetViews>
    <customSheetView guid="{8EBB9AF4-EC36-476A-ADCB-4FB7851C8305}" filter="1" showAutoFilter="1">
      <autoFilter ref="$M$1:$M$175">
        <filterColumn colId="0">
          <filters blank="1">
            <filter val="15-Jan-2021"/>
            <filter val="16-Sep-2020"/>
            <filter val="27-Feb-2021"/>
            <filter val="10-Sep-2020"/>
            <filter val="07-Sep-2020"/>
            <filter val="24-Jan-2021"/>
            <filter val="19-Mar-2021"/>
            <filter val="08-Dec-2020"/>
            <filter val="31-Mar-2021"/>
            <filter val="14-Aug-2021"/>
            <filter val="11-Dec-2020"/>
            <filter val="20-Nov-2020"/>
            <filter val="09-Feb-2021"/>
            <filter val="25-Nov-2020"/>
            <filter val="09-Dec-2020"/>
            <filter val="26-Sep-2020"/>
            <filter val="26-Dec-2020"/>
            <filter val="20-Dec-2020"/>
            <filter val="22-Feb-2021"/>
            <filter val="04-Aug-2021"/>
            <filter val="06-Nov-2020"/>
            <filter val="15-Sep-2020"/>
            <filter val="30-Nov-2020"/>
            <filter val="02-Jun-2021"/>
            <filter val="28-Dec-2020"/>
            <filter val="11-Jun-2021"/>
            <filter val="01-Dec-2020"/>
            <filter val="11-May-2021"/>
            <filter val="17-Mar-2021"/>
            <filter val="11-Jan-2021"/>
            <filter val="13-Jan-2021"/>
            <filter val="26-Jun-2021"/>
            <filter val="08-Mar-2021"/>
            <filter val="15-Jul-2021"/>
            <filter val="14-Mar-2021"/>
            <filter val="08-Feb-2021"/>
            <filter val="29-Sep-2020"/>
            <filter val="06-Dec-2020"/>
            <filter val="24-Jun-2021"/>
            <filter val="10-Jul-2021"/>
            <filter val="18-Oct-2020"/>
            <filter val="05-Jan-2021"/>
            <filter val="01-Mar-2021"/>
            <filter val="19-Feb-2021"/>
            <filter val="24-Sep-2020"/>
            <filter val="18-Sep-2020"/>
            <filter val="23-Jul-2021"/>
            <filter val="27-Apr-2021"/>
            <filter val="18-Jun-2021"/>
            <filter val="03-Nov-2020"/>
            <filter val="29-Aug-2021"/>
            <filter val="13-Sep-2020"/>
            <filter val="03-May-2021"/>
            <filter val="15-Feb-2021"/>
            <filter val="22-Sep-2020"/>
            <filter val="18-May-2021"/>
            <filter val="04-Nov-2020"/>
            <filter val="04-Sep-2020"/>
            <filter val="11-Aug-2021"/>
            <filter val="21-Apr-2021"/>
            <filter val="12-Apr-2021"/>
            <filter val="06-Feb-2021"/>
            <filter val="29-Jul-2021"/>
            <filter val="20-Aug-2021"/>
            <filter val="31-Oct-2020"/>
            <filter val="28-Sep-2020"/>
            <filter val="02-Aug-2021"/>
            <filter val="19-Sep-2020"/>
            <filter val="19-May-2021"/>
            <filter val="19-Apr-2021"/>
            <filter val="02-Jan-2021"/>
            <filter val="09-Sep-2020"/>
            <filter val="15-Mar-2021"/>
            <filter val="05-Nov-2020"/>
            <filter val="30-Apr-2021"/>
            <filter val="08-Jan-2021"/>
            <filter val="08-Aug-2021"/>
            <filter val="16-Feb-2021"/>
            <filter val="27-Oct-2020"/>
            <filter val="18-Apr-2021"/>
            <filter val="22-Jun-2021"/>
            <filter val="14-Jul-2021"/>
            <filter val="15-Dec-2020"/>
            <filter val="23-Feb-2021"/>
            <filter val="18-Nov-2020"/>
            <filter val="18-Jul-2021"/>
            <filter val="03-Aug-2021"/>
            <filter val="24-Nov-2020"/>
            <filter val="17-Jun-2021"/>
            <filter val="23-Apr-2021"/>
            <filter val="30-Jul-2021"/>
            <filter val="14-Oct-2020"/>
            <filter val="08-Sep-2020"/>
            <filter val="27-Jul-2021"/>
            <filter val="20-Oct-2020"/>
            <filter val="26-May-2021"/>
            <filter val="16-Dec-2020"/>
            <filter val="18-Dec-2020"/>
            <filter val="10-Nov-2020"/>
            <filter val="17-Sep-2020"/>
            <filter val="12-Jun-2021"/>
            <filter val="01-Aug-2021"/>
            <filter val="09-Nov-2020"/>
            <filter val="05-Jul-2021"/>
            <filter val="06-Sep-2020"/>
          </filters>
        </filterColumn>
      </autoFilter>
    </customSheetView>
  </customSheetViews>
  <mergeCells count="9">
    <mergeCell ref="A153:K153"/>
    <mergeCell ref="A165:K165"/>
    <mergeCell ref="A2:K2"/>
    <mergeCell ref="A27:K27"/>
    <mergeCell ref="W27:AC27"/>
    <mergeCell ref="A52:K52"/>
    <mergeCell ref="A77:K77"/>
    <mergeCell ref="A102:K102"/>
    <mergeCell ref="A127:K127"/>
  </mergeCells>
  <conditionalFormatting sqref="R2:R5 R18:R26 R37 R42:R51 R54:R55 R70:R76 R80 R93:R101 R116:R126 R130 R140 R142:R151 R154:R163 R167 R169:R170 R174">
    <cfRule type="containsText" dxfId="4" priority="1" operator="containsText" text="Ftots">
      <formula>NOT(ISERROR(SEARCH(("Ftots"),(R2))))</formula>
    </cfRule>
  </conditionalFormatting>
  <conditionalFormatting sqref="R111">
    <cfRule type="containsText" dxfId="4" priority="2" operator="containsText" text="Ftots">
      <formula>NOT(ISERROR(SEARCH(("Ftots"),(R111))))</formula>
    </cfRule>
  </conditionalFormatting>
  <conditionalFormatting sqref="I18:I26 I28 I42:I51 I70:I76 I93:I101 I116:I126 I140:I151 I154:I163 I167 I170">
    <cfRule type="notContainsBlanks" dxfId="4" priority="3">
      <formula>LEN(TRIM(I18))&gt;0</formula>
    </cfRule>
  </conditionalFormatting>
  <conditionalFormatting sqref="C3:C26 D3:D20 D23:D26 C90:C101 D90:D92 D95:D101">
    <cfRule type="containsText" dxfId="2" priority="4" operator="containsText" text="offered">
      <formula>NOT(ISERROR(SEARCH(("offered"),(C3))))</formula>
    </cfRule>
  </conditionalFormatting>
  <conditionalFormatting sqref="C3:D26 C45:D51 C70:D70 C90:D101 C118:D126 C142:D151 C154:D163 C170:D170">
    <cfRule type="containsText" dxfId="3" priority="5" operator="containsText" text="Admitted">
      <formula>NOT(ISERROR(SEARCH(("Admitted"),(C3))))</formula>
    </cfRule>
  </conditionalFormatting>
  <conditionalFormatting sqref="E11:F14 E21:F26 E33:F37 E45:F51 E61:F64 E70:F70 E89:F89 E91:F94 E97:F101 E109:F109 E111:F111 E118:F126 E136:F138 E142:F151 E154:F163 E166:F166 E170:F170 E173:F173">
    <cfRule type="containsText" dxfId="1" priority="6" operator="containsText" text="yes">
      <formula>NOT(ISERROR(SEARCH(("yes"),(E11))))</formula>
    </cfRule>
  </conditionalFormatting>
  <conditionalFormatting sqref="E3:F20 E23:F26 E28:F44 E47:F51 E53:F69 E71:F76 E78:F92 E95:F101 E103:F117 E122:F126 E128:F142 E147:F151 E154:F154 E166:F175">
    <cfRule type="containsText" dxfId="1" priority="7" operator="containsText" text="Yes">
      <formula>NOT(ISERROR(SEARCH(("Yes"),(E3))))</formula>
    </cfRule>
  </conditionalFormatting>
  <conditionalFormatting sqref="E3:F20 E23:F26 E53:F63 E65:F69 E71:F76 E78:F92 E95:F101 E105:F117 E122:F126 E128:F142 E147:F151 E154:F154 E167:F171 E173:F175">
    <cfRule type="containsText" dxfId="1" priority="8" operator="containsText" text="Yes">
      <formula>NOT(ISERROR(SEARCH(("Yes"),(E3))))</formula>
    </cfRule>
  </conditionalFormatting>
  <conditionalFormatting sqref="E3:F20 E23:F26 E56:F63 E65:F69 E71:F76 E78:F92 E95:F101 E128:F142 E147:F151 E167:F167 E169:F171 E174:F175">
    <cfRule type="containsText" dxfId="1" priority="9" operator="containsText" text="Yes">
      <formula>NOT(ISERROR(SEARCH(("Yes"),(E3))))</formula>
    </cfRule>
  </conditionalFormatting>
  <conditionalFormatting sqref="E3:F26 E33:F37 E45:F51 E59:F59 E61:F64 E70:F70 E78:F101 E109:F109 E111:F111 E118:F126 E136:F151 E154:F163 E166:F167 E169:F171 E173:F173">
    <cfRule type="containsText" dxfId="1" priority="10" operator="containsText" text="Yes">
      <formula>NOT(ISERROR(SEARCH(("Yes"),(E3))))</formula>
    </cfRule>
  </conditionalFormatting>
  <conditionalFormatting sqref="C3:D26 C28:D51 C53:D76 C78:D101 C103:D126 C128:D175">
    <cfRule type="containsText" dxfId="2" priority="11" operator="containsText" text="offered">
      <formula>NOT(ISERROR(SEARCH(("offered"),(C3))))</formula>
    </cfRule>
  </conditionalFormatting>
  <conditionalFormatting sqref="D3:D20 D23:D26 D97:D101">
    <cfRule type="notContainsBlanks" dxfId="5" priority="12">
      <formula>LEN(TRIM(D3))&gt;0</formula>
    </cfRule>
  </conditionalFormatting>
  <conditionalFormatting sqref="D28:D44 D47:D51 D166 D172">
    <cfRule type="notContainsBlanks" dxfId="5" priority="13">
      <formula>LEN(TRIM(D28))&gt;0</formula>
    </cfRule>
  </conditionalFormatting>
  <conditionalFormatting sqref="D53:D69 D71:D76 D174">
    <cfRule type="notContainsBlanks" dxfId="5" priority="14">
      <formula>LEN(TRIM(D53))&gt;0</formula>
    </cfRule>
  </conditionalFormatting>
  <conditionalFormatting sqref="D23:D26 D78:D92 D95:D96 D169 D171">
    <cfRule type="notContainsBlanks" dxfId="5" priority="15">
      <formula>LEN(TRIM(D23))&gt;0</formula>
    </cfRule>
  </conditionalFormatting>
  <conditionalFormatting sqref="D103:D117 D122:D126 D154 D168 D173">
    <cfRule type="notContainsBlanks" dxfId="5" priority="16">
      <formula>LEN(TRIM(D103))&gt;0</formula>
    </cfRule>
  </conditionalFormatting>
  <conditionalFormatting sqref="D128:D142 D147:D151 D167 D170 D175">
    <cfRule type="notContainsBlanks" dxfId="5" priority="17">
      <formula>LEN(TRIM(D128))&gt;0</formula>
    </cfRule>
  </conditionalFormatting>
  <conditionalFormatting sqref="I3:I17">
    <cfRule type="notContainsBlanks" dxfId="4" priority="18">
      <formula>LEN(TRIM(I3))&gt;0</formula>
    </cfRule>
  </conditionalFormatting>
  <conditionalFormatting sqref="I29:I41 I166 I172">
    <cfRule type="notContainsBlanks" dxfId="4" priority="19">
      <formula>LEN(TRIM(I29))&gt;0</formula>
    </cfRule>
  </conditionalFormatting>
  <conditionalFormatting sqref="I53:I69 I174">
    <cfRule type="notContainsBlanks" dxfId="4" priority="20">
      <formula>LEN(TRIM(I53))&gt;0</formula>
    </cfRule>
  </conditionalFormatting>
  <conditionalFormatting sqref="I78:I92 I169 I171">
    <cfRule type="notContainsBlanks" dxfId="4" priority="21">
      <formula>LEN(TRIM(I78))&gt;0</formula>
    </cfRule>
  </conditionalFormatting>
  <conditionalFormatting sqref="I103:I115 I168 I173">
    <cfRule type="notContainsBlanks" dxfId="4" priority="22">
      <formula>LEN(TRIM(I103))&gt;0</formula>
    </cfRule>
  </conditionalFormatting>
  <conditionalFormatting sqref="I128:I139 I175">
    <cfRule type="notContainsBlanks" dxfId="4" priority="23">
      <formula>LEN(TRIM(I128))&gt;0</formula>
    </cfRule>
  </conditionalFormatting>
  <conditionalFormatting sqref="U1:U175">
    <cfRule type="notContainsBlanks" dxfId="6" priority="24">
      <formula>LEN(TRIM(U1))&gt;0</formula>
    </cfRule>
  </conditionalFormatting>
  <conditionalFormatting sqref="U1:U175">
    <cfRule type="notContainsBlanks" dxfId="6" priority="25">
      <formula>LEN(TRIM(U1))&gt;0</formula>
    </cfRule>
  </conditionalFormatting>
  <conditionalFormatting sqref="S1:S175">
    <cfRule type="notContainsBlanks" dxfId="4" priority="26">
      <formula>LEN(TRIM(S1))&gt;0</formula>
    </cfRule>
  </conditionalFormatting>
  <conditionalFormatting sqref="S1:S175">
    <cfRule type="notContainsBlanks" dxfId="4" priority="27">
      <formula>LEN(TRIM(S1))&gt;0</formula>
    </cfRule>
  </conditionalFormatting>
  <dataValidations>
    <dataValidation type="list" allowBlank="1" sqref="Q2:Q151 Q154:Q163 Q166:Q175">
      <formula1>'Drop down list'!$C$2:$C$102</formula1>
    </dataValidation>
    <dataValidation type="list" allowBlank="1" showErrorMessage="1" sqref="Y2:Y26 Y28:Y132 Y134:Y137 Y139:Y151 Y154:Y163 Y166:Y174">
      <formula1>"A,B"</formula1>
    </dataValidation>
    <dataValidation type="list" allowBlank="1" showErrorMessage="1" sqref="N2:N151 N154:N163 N166:N175">
      <formula1>"M,F"</formula1>
    </dataValidation>
    <dataValidation type="list" allowBlank="1" sqref="R2:R175">
      <formula1>"F2B,F2I,F2S,F2V,F2N,F2H,F2C,Ftots,New"</formula1>
    </dataValidation>
    <dataValidation type="list" allowBlank="1" showErrorMessage="1" sqref="E3:F26 E28:F51 E53:F76 E78:F101 E103:F126 E128:F151 E154:F163 E166:F175">
      <formula1>"Yes"</formula1>
    </dataValidation>
    <dataValidation type="list" allowBlank="1" showErrorMessage="1" sqref="G3:G26 G28:G51 G53:G76 G78:G101 G103:G126 G128:G151 G154:G163 G166:G175">
      <formula1>"0.5,1"</formula1>
    </dataValidation>
    <dataValidation type="list" allowBlank="1" sqref="C155:C163">
      <formula1>'Drop down list'!$N$2:$N$3</formula1>
    </dataValidation>
    <dataValidation type="list" allowBlank="1" showErrorMessage="1" sqref="O2:O151 O154:O163 O166:O175">
      <formula1>"Dalat,Hanoi,Hue,Saigon"</formula1>
    </dataValidation>
    <dataValidation type="list" allowBlank="1" showErrorMessage="1" sqref="D3:D26 D28:D51 D53:D76 D78:D101 D103:D126 D128:D152 D154:D164 D166:D175">
      <formula1>"Yes,No"</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2.0" ySplit="1.0" topLeftCell="M2" activePane="bottomRight" state="frozen"/>
      <selection activeCell="M1" sqref="M1" pane="topRight"/>
      <selection activeCell="A2" sqref="A2" pane="bottomLeft"/>
      <selection activeCell="M2" sqref="M2" pane="bottomRight"/>
    </sheetView>
  </sheetViews>
  <sheetFormatPr customHeight="1" defaultColWidth="14.43" defaultRowHeight="15.0"/>
  <cols>
    <col customWidth="1" min="1" max="1" width="5.0"/>
    <col customWidth="1" min="2" max="2" width="6.71"/>
    <col customWidth="1" min="3" max="3" width="8.43"/>
    <col customWidth="1" min="4" max="4" width="9.14"/>
    <col customWidth="1" min="5" max="5" width="10.57"/>
    <col customWidth="1" min="6" max="6" width="9.71"/>
    <col customWidth="1" min="7" max="7" width="5.57"/>
    <col customWidth="1" min="8" max="8" width="14.0"/>
    <col customWidth="1" min="9" max="9" width="11.71"/>
    <col customWidth="1" min="10" max="10" width="18.86"/>
    <col customWidth="1" min="11" max="11" width="25.43"/>
    <col customWidth="1" min="12" max="12" width="11.43"/>
    <col customWidth="1" min="13" max="13" width="7.43"/>
    <col customWidth="1" min="14" max="14" width="9.0"/>
    <col customWidth="1" min="15" max="15" width="14.57"/>
    <col customWidth="1" min="16" max="16" width="16.43"/>
    <col customWidth="1" min="17" max="17" width="13.43"/>
    <col customWidth="1" min="18" max="18" width="22.43"/>
    <col customWidth="1" min="19" max="19" width="20.43"/>
    <col customWidth="1" min="20" max="20" width="9.71"/>
    <col customWidth="1" min="21" max="21" width="16.0"/>
    <col customWidth="1" min="22" max="22" width="12.71"/>
    <col customWidth="1" min="23" max="23" width="12.43"/>
    <col customWidth="1" min="24" max="26" width="23.0"/>
    <col customWidth="1" min="27" max="27" width="20.86"/>
    <col customWidth="1" min="28" max="28" width="28.71"/>
    <col customWidth="1" min="29" max="30" width="8.71"/>
    <col customWidth="1" min="31" max="31" width="13.14"/>
    <col customWidth="1" min="32" max="33" width="10.71"/>
    <col customWidth="1" min="34" max="53" width="8.71"/>
  </cols>
  <sheetData>
    <row r="1" ht="14.25" customHeight="1">
      <c r="A1" s="165" t="s">
        <v>3</v>
      </c>
      <c r="B1" s="165" t="s">
        <v>305</v>
      </c>
      <c r="C1" s="463" t="s">
        <v>141</v>
      </c>
      <c r="D1" s="166" t="s">
        <v>306</v>
      </c>
      <c r="E1" s="165" t="s">
        <v>307</v>
      </c>
      <c r="F1" s="463" t="s">
        <v>594</v>
      </c>
      <c r="G1" s="463" t="s">
        <v>309</v>
      </c>
      <c r="H1" s="605" t="s">
        <v>310</v>
      </c>
      <c r="I1" s="606" t="s">
        <v>311</v>
      </c>
      <c r="J1" s="463" t="s">
        <v>312</v>
      </c>
      <c r="K1" s="463" t="s">
        <v>313</v>
      </c>
      <c r="L1" s="464" t="s">
        <v>315</v>
      </c>
      <c r="M1" s="463" t="s">
        <v>316</v>
      </c>
      <c r="N1" s="463" t="s">
        <v>317</v>
      </c>
      <c r="O1" s="464" t="s">
        <v>595</v>
      </c>
      <c r="P1" s="165" t="s">
        <v>319</v>
      </c>
      <c r="Q1" s="463" t="s">
        <v>1671</v>
      </c>
      <c r="R1" s="465" t="s">
        <v>323</v>
      </c>
      <c r="S1" s="173" t="s">
        <v>596</v>
      </c>
      <c r="T1" s="165" t="s">
        <v>5</v>
      </c>
      <c r="U1" s="165" t="s">
        <v>1672</v>
      </c>
      <c r="V1" s="165" t="s">
        <v>1673</v>
      </c>
      <c r="W1" s="165" t="s">
        <v>1674</v>
      </c>
      <c r="X1" s="165" t="s">
        <v>325</v>
      </c>
      <c r="Y1" s="165" t="s">
        <v>326</v>
      </c>
      <c r="Z1" s="165" t="s">
        <v>597</v>
      </c>
      <c r="AA1" s="173" t="s">
        <v>1675</v>
      </c>
      <c r="AB1" s="165" t="s">
        <v>327</v>
      </c>
      <c r="AC1" s="607"/>
      <c r="AD1" s="607"/>
      <c r="AE1" s="608"/>
      <c r="AF1" s="468"/>
      <c r="AG1" s="468"/>
      <c r="AH1" s="607"/>
      <c r="AI1" s="607"/>
      <c r="AJ1" s="607"/>
      <c r="AK1" s="607"/>
      <c r="AL1" s="607"/>
      <c r="AM1" s="607"/>
      <c r="AN1" s="607"/>
      <c r="AO1" s="607"/>
      <c r="AP1" s="607"/>
      <c r="AQ1" s="607"/>
      <c r="AR1" s="607"/>
      <c r="AS1" s="607"/>
      <c r="AT1" s="607"/>
      <c r="AU1" s="607"/>
      <c r="AV1" s="607"/>
      <c r="AW1" s="607"/>
      <c r="AX1" s="607"/>
      <c r="AY1" s="609"/>
      <c r="AZ1" s="609"/>
      <c r="BA1" s="609"/>
    </row>
    <row r="2" ht="22.5" customHeight="1">
      <c r="A2" s="188" t="s">
        <v>1676</v>
      </c>
      <c r="B2" s="30"/>
      <c r="C2" s="30"/>
      <c r="D2" s="30"/>
      <c r="E2" s="30"/>
      <c r="F2" s="30"/>
      <c r="G2" s="30"/>
      <c r="H2" s="30"/>
      <c r="I2" s="30"/>
      <c r="J2" s="30"/>
      <c r="K2" s="31"/>
      <c r="L2" s="610"/>
      <c r="M2" s="611"/>
      <c r="N2" s="370"/>
      <c r="O2" s="610"/>
      <c r="P2" s="611"/>
      <c r="Q2" s="611"/>
      <c r="R2" s="612"/>
      <c r="S2" s="613"/>
      <c r="T2" s="611"/>
      <c r="U2" s="614"/>
      <c r="V2" s="614"/>
      <c r="W2" s="614"/>
      <c r="X2" s="615"/>
      <c r="Y2" s="615"/>
      <c r="Z2" s="615"/>
      <c r="AA2" s="616"/>
      <c r="AB2" s="611"/>
      <c r="AC2" s="617"/>
      <c r="AD2" s="617"/>
      <c r="AE2" s="617"/>
      <c r="AF2" s="617"/>
      <c r="AG2" s="617"/>
      <c r="AH2" s="617"/>
      <c r="AI2" s="617"/>
      <c r="AJ2" s="617"/>
      <c r="AK2" s="617"/>
      <c r="AL2" s="617"/>
      <c r="AM2" s="617"/>
      <c r="AN2" s="617"/>
      <c r="AO2" s="617"/>
      <c r="AP2" s="617"/>
      <c r="AQ2" s="617"/>
      <c r="AR2" s="617"/>
      <c r="AS2" s="617"/>
      <c r="AT2" s="617"/>
      <c r="AU2" s="617"/>
      <c r="AV2" s="617"/>
      <c r="AW2" s="618"/>
      <c r="AX2" s="618"/>
      <c r="AY2" s="618"/>
      <c r="AZ2" s="618"/>
      <c r="BA2" s="618"/>
    </row>
    <row r="3" ht="22.5" customHeight="1">
      <c r="A3" s="379">
        <v>1.0</v>
      </c>
      <c r="B3" s="379">
        <v>3.0</v>
      </c>
      <c r="C3" s="379" t="s">
        <v>204</v>
      </c>
      <c r="D3" s="379"/>
      <c r="E3" s="476"/>
      <c r="F3" s="476"/>
      <c r="G3" s="379">
        <v>1.0</v>
      </c>
      <c r="H3" s="378" t="s">
        <v>1677</v>
      </c>
      <c r="I3" s="619">
        <v>8588.0</v>
      </c>
      <c r="J3" s="379" t="s">
        <v>1045</v>
      </c>
      <c r="K3" s="379" t="s">
        <v>1678</v>
      </c>
      <c r="L3" s="380">
        <v>43793.0</v>
      </c>
      <c r="M3" s="379" t="s">
        <v>351</v>
      </c>
      <c r="N3" s="379" t="s">
        <v>152</v>
      </c>
      <c r="O3" s="380">
        <v>45155.0</v>
      </c>
      <c r="P3" s="379" t="s">
        <v>37</v>
      </c>
      <c r="Q3" s="379" t="s">
        <v>189</v>
      </c>
      <c r="R3" s="478" t="s">
        <v>1679</v>
      </c>
      <c r="S3" s="197"/>
      <c r="T3" s="379" t="s">
        <v>11</v>
      </c>
      <c r="U3" s="620"/>
      <c r="V3" s="620"/>
      <c r="W3" s="620"/>
      <c r="X3" s="202" t="s">
        <v>1680</v>
      </c>
      <c r="Y3" s="202" t="s">
        <v>1681</v>
      </c>
      <c r="Z3" s="202"/>
      <c r="AA3" s="202"/>
      <c r="AB3" s="202"/>
      <c r="AC3" s="621"/>
      <c r="AD3" s="621"/>
      <c r="AE3" s="621"/>
      <c r="AF3" s="621"/>
      <c r="AG3" s="621"/>
      <c r="AH3" s="621"/>
      <c r="AI3" s="621"/>
      <c r="AJ3" s="621"/>
      <c r="AK3" s="621"/>
      <c r="AL3" s="621"/>
      <c r="AM3" s="621"/>
      <c r="AN3" s="621"/>
      <c r="AO3" s="621"/>
      <c r="AP3" s="621"/>
      <c r="AQ3" s="621"/>
      <c r="AR3" s="621"/>
      <c r="AS3" s="621"/>
      <c r="AT3" s="621"/>
      <c r="AU3" s="621"/>
      <c r="AV3" s="621"/>
      <c r="AW3" s="621"/>
      <c r="AX3" s="621"/>
      <c r="AY3" s="621"/>
      <c r="AZ3" s="621"/>
      <c r="BA3" s="621"/>
    </row>
    <row r="4" ht="22.5" customHeight="1">
      <c r="A4" s="379">
        <v>2.0</v>
      </c>
      <c r="B4" s="379">
        <v>3.0</v>
      </c>
      <c r="C4" s="379" t="s">
        <v>204</v>
      </c>
      <c r="D4" s="379"/>
      <c r="E4" s="379"/>
      <c r="F4" s="379"/>
      <c r="G4" s="379">
        <v>1.0</v>
      </c>
      <c r="H4" s="378" t="s">
        <v>1682</v>
      </c>
      <c r="I4" s="619">
        <v>8180.0</v>
      </c>
      <c r="J4" s="379" t="s">
        <v>1151</v>
      </c>
      <c r="K4" s="379" t="s">
        <v>1683</v>
      </c>
      <c r="L4" s="380">
        <v>43846.0</v>
      </c>
      <c r="M4" s="379" t="s">
        <v>351</v>
      </c>
      <c r="N4" s="379" t="s">
        <v>153</v>
      </c>
      <c r="O4" s="380">
        <v>44790.0</v>
      </c>
      <c r="P4" s="379" t="s">
        <v>125</v>
      </c>
      <c r="Q4" s="379" t="s">
        <v>189</v>
      </c>
      <c r="R4" s="478" t="s">
        <v>1684</v>
      </c>
      <c r="S4" s="262"/>
      <c r="T4" s="379" t="s">
        <v>11</v>
      </c>
      <c r="U4" s="622"/>
      <c r="V4" s="622"/>
      <c r="W4" s="622"/>
      <c r="X4" s="202" t="s">
        <v>1685</v>
      </c>
      <c r="Y4" s="202" t="s">
        <v>1686</v>
      </c>
      <c r="Z4" s="202" t="s">
        <v>1687</v>
      </c>
      <c r="AA4" s="202"/>
      <c r="AB4" s="202"/>
      <c r="AC4" s="621"/>
      <c r="AD4" s="621"/>
      <c r="AE4" s="621"/>
      <c r="AF4" s="621"/>
      <c r="AG4" s="621"/>
      <c r="AH4" s="621"/>
      <c r="AI4" s="621"/>
      <c r="AJ4" s="621"/>
      <c r="AK4" s="621"/>
      <c r="AL4" s="621"/>
      <c r="AM4" s="621"/>
      <c r="AN4" s="621"/>
      <c r="AO4" s="621"/>
      <c r="AP4" s="621"/>
      <c r="AQ4" s="621"/>
      <c r="AR4" s="621"/>
      <c r="AS4" s="621"/>
      <c r="AT4" s="621"/>
      <c r="AU4" s="621"/>
      <c r="AV4" s="621"/>
      <c r="AW4" s="621"/>
      <c r="AX4" s="621"/>
      <c r="AY4" s="621"/>
      <c r="AZ4" s="621"/>
      <c r="BA4" s="621"/>
    </row>
    <row r="5" ht="22.5" customHeight="1">
      <c r="A5" s="379">
        <v>3.0</v>
      </c>
      <c r="B5" s="379">
        <v>3.0</v>
      </c>
      <c r="C5" s="379" t="s">
        <v>204</v>
      </c>
      <c r="D5" s="379"/>
      <c r="E5" s="476"/>
      <c r="F5" s="476"/>
      <c r="G5" s="379">
        <v>1.0</v>
      </c>
      <c r="H5" s="378" t="s">
        <v>1688</v>
      </c>
      <c r="I5" s="619">
        <v>8774.0</v>
      </c>
      <c r="J5" s="379" t="s">
        <v>1689</v>
      </c>
      <c r="K5" s="379" t="s">
        <v>1690</v>
      </c>
      <c r="L5" s="380">
        <v>43723.0</v>
      </c>
      <c r="M5" s="379" t="s">
        <v>339</v>
      </c>
      <c r="N5" s="379" t="s">
        <v>153</v>
      </c>
      <c r="O5" s="380">
        <v>45161.0</v>
      </c>
      <c r="P5" s="379" t="s">
        <v>133</v>
      </c>
      <c r="Q5" s="379" t="s">
        <v>189</v>
      </c>
      <c r="R5" s="478" t="s">
        <v>1691</v>
      </c>
      <c r="S5" s="197"/>
      <c r="T5" s="623" t="s">
        <v>22</v>
      </c>
      <c r="U5" s="622"/>
      <c r="V5" s="622"/>
      <c r="W5" s="622"/>
      <c r="X5" s="202" t="s">
        <v>1692</v>
      </c>
      <c r="Y5" s="202" t="s">
        <v>1693</v>
      </c>
      <c r="Z5" s="202"/>
      <c r="AA5" s="202"/>
      <c r="AB5" s="202"/>
      <c r="AC5" s="621"/>
      <c r="AD5" s="621"/>
      <c r="AE5" s="621"/>
      <c r="AF5" s="621"/>
      <c r="AG5" s="621"/>
      <c r="AH5" s="621"/>
      <c r="AI5" s="621"/>
      <c r="AJ5" s="621"/>
      <c r="AK5" s="621"/>
      <c r="AL5" s="621"/>
      <c r="AM5" s="621"/>
      <c r="AN5" s="621"/>
      <c r="AO5" s="621"/>
      <c r="AP5" s="621"/>
      <c r="AQ5" s="621"/>
      <c r="AR5" s="621"/>
      <c r="AS5" s="621"/>
      <c r="AT5" s="621"/>
      <c r="AU5" s="621"/>
      <c r="AV5" s="621"/>
      <c r="AW5" s="621"/>
      <c r="AX5" s="621"/>
      <c r="AY5" s="621"/>
      <c r="AZ5" s="621"/>
      <c r="BA5" s="621"/>
    </row>
    <row r="6" ht="22.5" customHeight="1">
      <c r="A6" s="379">
        <v>4.0</v>
      </c>
      <c r="B6" s="379">
        <v>3.0</v>
      </c>
      <c r="C6" s="379" t="s">
        <v>204</v>
      </c>
      <c r="D6" s="379"/>
      <c r="E6" s="476"/>
      <c r="F6" s="476"/>
      <c r="G6" s="379">
        <v>1.0</v>
      </c>
      <c r="H6" s="378" t="s">
        <v>1694</v>
      </c>
      <c r="I6" s="619">
        <v>8397.0</v>
      </c>
      <c r="J6" s="379" t="s">
        <v>1695</v>
      </c>
      <c r="K6" s="379" t="s">
        <v>1696</v>
      </c>
      <c r="L6" s="380">
        <v>43970.0</v>
      </c>
      <c r="M6" s="379" t="s">
        <v>339</v>
      </c>
      <c r="N6" s="379" t="s">
        <v>153</v>
      </c>
      <c r="O6" s="380">
        <v>45026.0</v>
      </c>
      <c r="P6" s="379" t="s">
        <v>115</v>
      </c>
      <c r="Q6" s="379" t="s">
        <v>189</v>
      </c>
      <c r="R6" s="478"/>
      <c r="S6" s="197"/>
      <c r="T6" s="623" t="s">
        <v>22</v>
      </c>
      <c r="U6" s="622"/>
      <c r="V6" s="622"/>
      <c r="W6" s="622"/>
      <c r="X6" s="202" t="s">
        <v>1697</v>
      </c>
      <c r="Y6" s="202" t="s">
        <v>1698</v>
      </c>
      <c r="Z6" s="202" t="s">
        <v>1699</v>
      </c>
      <c r="AA6" s="202"/>
      <c r="AB6" s="202"/>
      <c r="AC6" s="624"/>
      <c r="AD6" s="624"/>
      <c r="AE6" s="624"/>
      <c r="AF6" s="624"/>
      <c r="AG6" s="624"/>
      <c r="AH6" s="624"/>
      <c r="AI6" s="624"/>
      <c r="AJ6" s="624"/>
      <c r="AK6" s="624"/>
      <c r="AL6" s="624"/>
      <c r="AM6" s="624"/>
      <c r="AN6" s="624"/>
      <c r="AO6" s="624"/>
      <c r="AP6" s="624"/>
      <c r="AQ6" s="624"/>
      <c r="AR6" s="624"/>
      <c r="AS6" s="624"/>
      <c r="AT6" s="624"/>
      <c r="AU6" s="624"/>
      <c r="AV6" s="624"/>
      <c r="AW6" s="624"/>
      <c r="AX6" s="624"/>
      <c r="AY6" s="624"/>
      <c r="AZ6" s="624"/>
      <c r="BA6" s="624"/>
    </row>
    <row r="7" ht="22.5" customHeight="1">
      <c r="A7" s="379">
        <v>5.0</v>
      </c>
      <c r="B7" s="379">
        <v>3.0</v>
      </c>
      <c r="C7" s="379" t="s">
        <v>204</v>
      </c>
      <c r="D7" s="379"/>
      <c r="E7" s="476"/>
      <c r="F7" s="476"/>
      <c r="G7" s="379">
        <v>1.0</v>
      </c>
      <c r="H7" s="378" t="s">
        <v>1700</v>
      </c>
      <c r="I7" s="619">
        <v>8617.0</v>
      </c>
      <c r="J7" s="256" t="s">
        <v>1228</v>
      </c>
      <c r="K7" s="256" t="s">
        <v>1701</v>
      </c>
      <c r="L7" s="380">
        <v>43986.0</v>
      </c>
      <c r="M7" s="625" t="s">
        <v>351</v>
      </c>
      <c r="N7" s="625" t="s">
        <v>152</v>
      </c>
      <c r="O7" s="626">
        <v>45155.0</v>
      </c>
      <c r="P7" s="625" t="s">
        <v>115</v>
      </c>
      <c r="Q7" s="379" t="s">
        <v>191</v>
      </c>
      <c r="R7" s="478" t="s">
        <v>1702</v>
      </c>
      <c r="S7" s="197"/>
      <c r="T7" s="379" t="s">
        <v>11</v>
      </c>
      <c r="U7" s="627"/>
      <c r="V7" s="627"/>
      <c r="W7" s="627"/>
      <c r="X7" s="202" t="s">
        <v>1703</v>
      </c>
      <c r="Y7" s="202" t="s">
        <v>1704</v>
      </c>
      <c r="Z7" s="202"/>
      <c r="AA7" s="202"/>
      <c r="AB7" s="202"/>
      <c r="AC7" s="624"/>
      <c r="AD7" s="624"/>
      <c r="AE7" s="624"/>
      <c r="AF7" s="624"/>
      <c r="AG7" s="624"/>
      <c r="AH7" s="624"/>
      <c r="AI7" s="624"/>
      <c r="AJ7" s="624"/>
      <c r="AK7" s="624"/>
      <c r="AL7" s="624"/>
      <c r="AM7" s="624"/>
      <c r="AN7" s="624"/>
      <c r="AO7" s="624"/>
      <c r="AP7" s="624"/>
      <c r="AQ7" s="624"/>
      <c r="AR7" s="624"/>
      <c r="AS7" s="624"/>
      <c r="AT7" s="624"/>
      <c r="AU7" s="624"/>
      <c r="AV7" s="624"/>
      <c r="AW7" s="624"/>
      <c r="AX7" s="624"/>
      <c r="AY7" s="624"/>
      <c r="AZ7" s="624"/>
      <c r="BA7" s="624"/>
    </row>
    <row r="8" ht="22.5" customHeight="1">
      <c r="A8" s="379">
        <v>6.0</v>
      </c>
      <c r="B8" s="379">
        <v>3.0</v>
      </c>
      <c r="C8" s="379" t="s">
        <v>204</v>
      </c>
      <c r="D8" s="379"/>
      <c r="E8" s="476"/>
      <c r="F8" s="476"/>
      <c r="G8" s="379">
        <v>1.0</v>
      </c>
      <c r="H8" s="378" t="s">
        <v>1705</v>
      </c>
      <c r="I8" s="619">
        <v>8668.0</v>
      </c>
      <c r="J8" s="379" t="s">
        <v>1706</v>
      </c>
      <c r="K8" s="379" t="s">
        <v>1707</v>
      </c>
      <c r="L8" s="380">
        <v>43965.0</v>
      </c>
      <c r="M8" s="379" t="s">
        <v>351</v>
      </c>
      <c r="N8" s="379" t="s">
        <v>153</v>
      </c>
      <c r="O8" s="380">
        <v>45155.0</v>
      </c>
      <c r="P8" s="379" t="s">
        <v>9</v>
      </c>
      <c r="Q8" s="379" t="s">
        <v>191</v>
      </c>
      <c r="R8" s="478" t="s">
        <v>1708</v>
      </c>
      <c r="S8" s="197"/>
      <c r="T8" s="379" t="s">
        <v>11</v>
      </c>
      <c r="U8" s="628"/>
      <c r="V8" s="628"/>
      <c r="W8" s="628"/>
      <c r="X8" s="482" t="s">
        <v>1709</v>
      </c>
      <c r="Y8" s="482" t="s">
        <v>1710</v>
      </c>
      <c r="Z8" s="482"/>
      <c r="AA8" s="482"/>
      <c r="AB8" s="629"/>
      <c r="AC8" s="621"/>
      <c r="AD8" s="621"/>
      <c r="AE8" s="621"/>
      <c r="AF8" s="621"/>
      <c r="AG8" s="621"/>
      <c r="AH8" s="621"/>
      <c r="AI8" s="621"/>
      <c r="AJ8" s="621"/>
      <c r="AK8" s="621"/>
      <c r="AL8" s="621"/>
      <c r="AM8" s="621"/>
      <c r="AN8" s="621"/>
      <c r="AO8" s="621"/>
      <c r="AP8" s="621"/>
      <c r="AQ8" s="621"/>
      <c r="AR8" s="621"/>
      <c r="AS8" s="621"/>
      <c r="AT8" s="621"/>
      <c r="AU8" s="621"/>
      <c r="AV8" s="621"/>
      <c r="AW8" s="621"/>
      <c r="AX8" s="621"/>
      <c r="AY8" s="621"/>
      <c r="AZ8" s="621"/>
      <c r="BA8" s="621"/>
    </row>
    <row r="9" ht="22.5" customHeight="1">
      <c r="A9" s="379">
        <v>7.0</v>
      </c>
      <c r="B9" s="379">
        <v>3.0</v>
      </c>
      <c r="C9" s="379" t="s">
        <v>204</v>
      </c>
      <c r="D9" s="379"/>
      <c r="E9" s="476"/>
      <c r="F9" s="476"/>
      <c r="G9" s="379">
        <v>1.0</v>
      </c>
      <c r="H9" s="378" t="s">
        <v>1711</v>
      </c>
      <c r="I9" s="619">
        <v>8237.0</v>
      </c>
      <c r="J9" s="379" t="s">
        <v>891</v>
      </c>
      <c r="K9" s="379" t="s">
        <v>1712</v>
      </c>
      <c r="L9" s="380">
        <v>43826.0</v>
      </c>
      <c r="M9" s="379" t="s">
        <v>339</v>
      </c>
      <c r="N9" s="379" t="s">
        <v>151</v>
      </c>
      <c r="O9" s="380">
        <v>44790.0</v>
      </c>
      <c r="P9" s="379" t="s">
        <v>60</v>
      </c>
      <c r="Q9" s="379" t="s">
        <v>193</v>
      </c>
      <c r="R9" s="478"/>
      <c r="S9" s="197"/>
      <c r="T9" s="379" t="s">
        <v>11</v>
      </c>
      <c r="U9" s="628"/>
      <c r="V9" s="628"/>
      <c r="W9" s="628"/>
      <c r="X9" s="482" t="s">
        <v>1713</v>
      </c>
      <c r="Y9" s="482" t="s">
        <v>1714</v>
      </c>
      <c r="Z9" s="482" t="s">
        <v>1715</v>
      </c>
      <c r="AA9" s="202"/>
      <c r="AB9" s="202"/>
      <c r="AC9" s="621"/>
      <c r="AD9" s="621"/>
      <c r="AE9" s="621"/>
      <c r="AF9" s="621"/>
      <c r="AG9" s="621"/>
      <c r="AH9" s="621"/>
      <c r="AI9" s="621"/>
      <c r="AJ9" s="621"/>
      <c r="AK9" s="621"/>
      <c r="AL9" s="621"/>
      <c r="AM9" s="621"/>
      <c r="AN9" s="621"/>
      <c r="AO9" s="621"/>
      <c r="AP9" s="621"/>
      <c r="AQ9" s="621"/>
      <c r="AR9" s="621"/>
      <c r="AS9" s="621"/>
      <c r="AT9" s="621"/>
      <c r="AU9" s="621"/>
      <c r="AV9" s="621"/>
      <c r="AW9" s="621"/>
      <c r="AX9" s="621"/>
      <c r="AY9" s="621"/>
      <c r="AZ9" s="621"/>
      <c r="BA9" s="621"/>
    </row>
    <row r="10" ht="22.5" customHeight="1">
      <c r="A10" s="379">
        <v>8.0</v>
      </c>
      <c r="B10" s="379">
        <v>3.0</v>
      </c>
      <c r="C10" s="379" t="s">
        <v>204</v>
      </c>
      <c r="D10" s="379"/>
      <c r="E10" s="476"/>
      <c r="F10" s="476"/>
      <c r="G10" s="379">
        <v>1.0</v>
      </c>
      <c r="H10" s="378" t="s">
        <v>1716</v>
      </c>
      <c r="I10" s="619">
        <v>8433.0</v>
      </c>
      <c r="J10" s="379" t="s">
        <v>637</v>
      </c>
      <c r="K10" s="256" t="s">
        <v>1717</v>
      </c>
      <c r="L10" s="630">
        <v>43781.0</v>
      </c>
      <c r="M10" s="379" t="s">
        <v>339</v>
      </c>
      <c r="N10" s="379" t="s">
        <v>154</v>
      </c>
      <c r="O10" s="626">
        <v>45222.0</v>
      </c>
      <c r="P10" s="379" t="s">
        <v>115</v>
      </c>
      <c r="Q10" s="379" t="s">
        <v>193</v>
      </c>
      <c r="R10" s="478"/>
      <c r="S10" s="197"/>
      <c r="T10" s="379" t="s">
        <v>11</v>
      </c>
      <c r="U10" s="631"/>
      <c r="V10" s="631"/>
      <c r="W10" s="631"/>
      <c r="X10" s="482" t="s">
        <v>1718</v>
      </c>
      <c r="Y10" s="482" t="s">
        <v>1719</v>
      </c>
      <c r="Z10" s="482"/>
      <c r="AA10" s="482"/>
      <c r="AB10" s="632"/>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row>
    <row r="11" ht="22.5" customHeight="1">
      <c r="A11" s="379">
        <v>9.0</v>
      </c>
      <c r="B11" s="379">
        <v>3.0</v>
      </c>
      <c r="C11" s="379" t="s">
        <v>204</v>
      </c>
      <c r="D11" s="379"/>
      <c r="E11" s="476"/>
      <c r="F11" s="476"/>
      <c r="G11" s="379">
        <v>1.0</v>
      </c>
      <c r="H11" s="378" t="s">
        <v>1720</v>
      </c>
      <c r="I11" s="619">
        <v>7831.0</v>
      </c>
      <c r="J11" s="256" t="s">
        <v>381</v>
      </c>
      <c r="K11" s="256" t="s">
        <v>1721</v>
      </c>
      <c r="L11" s="630">
        <v>43738.0</v>
      </c>
      <c r="M11" s="625" t="s">
        <v>351</v>
      </c>
      <c r="N11" s="625" t="s">
        <v>151</v>
      </c>
      <c r="O11" s="626">
        <v>44669.0</v>
      </c>
      <c r="P11" s="625" t="s">
        <v>133</v>
      </c>
      <c r="Q11" s="379" t="s">
        <v>195</v>
      </c>
      <c r="R11" s="478" t="s">
        <v>1722</v>
      </c>
      <c r="S11" s="197"/>
      <c r="T11" s="379" t="s">
        <v>11</v>
      </c>
      <c r="U11" s="628"/>
      <c r="V11" s="628"/>
      <c r="W11" s="628"/>
      <c r="X11" s="482" t="s">
        <v>1723</v>
      </c>
      <c r="Y11" s="482" t="s">
        <v>1724</v>
      </c>
      <c r="Z11" s="482" t="s">
        <v>1725</v>
      </c>
      <c r="AA11" s="482" t="s">
        <v>1726</v>
      </c>
      <c r="AB11" s="629"/>
      <c r="AC11" s="621"/>
      <c r="AD11" s="621"/>
      <c r="AE11" s="621"/>
      <c r="AF11" s="621"/>
      <c r="AG11" s="621"/>
      <c r="AH11" s="621"/>
      <c r="AI11" s="621"/>
      <c r="AJ11" s="621"/>
      <c r="AK11" s="621"/>
      <c r="AL11" s="621"/>
      <c r="AM11" s="621"/>
      <c r="AN11" s="621"/>
      <c r="AO11" s="621"/>
      <c r="AP11" s="621"/>
      <c r="AQ11" s="621"/>
      <c r="AR11" s="621"/>
      <c r="AS11" s="621"/>
      <c r="AT11" s="621"/>
      <c r="AU11" s="621"/>
      <c r="AV11" s="621"/>
      <c r="AW11" s="621"/>
      <c r="AX11" s="621"/>
      <c r="AY11" s="621"/>
      <c r="AZ11" s="621"/>
      <c r="BA11" s="621"/>
    </row>
    <row r="12" ht="22.5" customHeight="1">
      <c r="A12" s="379">
        <v>10.0</v>
      </c>
      <c r="B12" s="379">
        <v>3.0</v>
      </c>
      <c r="C12" s="379" t="s">
        <v>204</v>
      </c>
      <c r="D12" s="379"/>
      <c r="E12" s="476"/>
      <c r="F12" s="476"/>
      <c r="G12" s="379">
        <v>1.0</v>
      </c>
      <c r="H12" s="378" t="s">
        <v>1727</v>
      </c>
      <c r="I12" s="619">
        <v>8534.0</v>
      </c>
      <c r="J12" s="379" t="s">
        <v>1728</v>
      </c>
      <c r="K12" s="379" t="s">
        <v>1729</v>
      </c>
      <c r="L12" s="380">
        <v>43787.0</v>
      </c>
      <c r="M12" s="379" t="s">
        <v>351</v>
      </c>
      <c r="N12" s="379" t="s">
        <v>153</v>
      </c>
      <c r="O12" s="538">
        <v>45155.0</v>
      </c>
      <c r="P12" s="379" t="s">
        <v>66</v>
      </c>
      <c r="Q12" s="379" t="s">
        <v>195</v>
      </c>
      <c r="R12" s="478" t="s">
        <v>1730</v>
      </c>
      <c r="S12" s="197" t="s">
        <v>1731</v>
      </c>
      <c r="T12" s="379" t="s">
        <v>11</v>
      </c>
      <c r="U12" s="622"/>
      <c r="V12" s="622"/>
      <c r="W12" s="622"/>
      <c r="X12" s="202" t="s">
        <v>1732</v>
      </c>
      <c r="Y12" s="202" t="s">
        <v>1733</v>
      </c>
      <c r="Z12" s="202"/>
      <c r="AA12" s="202"/>
      <c r="AB12" s="202"/>
      <c r="AC12" s="621"/>
      <c r="AD12" s="621"/>
      <c r="AE12" s="621"/>
      <c r="AF12" s="621"/>
      <c r="AG12" s="621"/>
      <c r="AH12" s="621"/>
      <c r="AI12" s="621"/>
      <c r="AJ12" s="621"/>
      <c r="AK12" s="621"/>
      <c r="AL12" s="621"/>
      <c r="AM12" s="621"/>
      <c r="AN12" s="621"/>
      <c r="AO12" s="621"/>
      <c r="AP12" s="621"/>
      <c r="AQ12" s="621"/>
      <c r="AR12" s="621"/>
      <c r="AS12" s="621"/>
      <c r="AT12" s="621"/>
      <c r="AU12" s="621"/>
      <c r="AV12" s="621"/>
      <c r="AW12" s="621"/>
      <c r="AX12" s="621"/>
      <c r="AY12" s="621"/>
      <c r="AZ12" s="621"/>
      <c r="BA12" s="621"/>
    </row>
    <row r="13" ht="22.5" customHeight="1">
      <c r="A13" s="379">
        <v>11.0</v>
      </c>
      <c r="B13" s="379">
        <v>3.0</v>
      </c>
      <c r="C13" s="379" t="s">
        <v>204</v>
      </c>
      <c r="D13" s="379"/>
      <c r="E13" s="476"/>
      <c r="F13" s="476"/>
      <c r="G13" s="379">
        <v>1.0</v>
      </c>
      <c r="H13" s="378" t="s">
        <v>1734</v>
      </c>
      <c r="I13" s="619">
        <v>7875.0</v>
      </c>
      <c r="J13" s="379" t="s">
        <v>1735</v>
      </c>
      <c r="K13" s="379" t="s">
        <v>1736</v>
      </c>
      <c r="L13" s="380">
        <v>43955.0</v>
      </c>
      <c r="M13" s="379" t="s">
        <v>339</v>
      </c>
      <c r="N13" s="379" t="s">
        <v>151</v>
      </c>
      <c r="O13" s="380">
        <v>44790.0</v>
      </c>
      <c r="P13" s="379" t="s">
        <v>76</v>
      </c>
      <c r="Q13" s="379" t="s">
        <v>197</v>
      </c>
      <c r="R13" s="478"/>
      <c r="S13" s="197"/>
      <c r="T13" s="623" t="s">
        <v>26</v>
      </c>
      <c r="U13" s="622"/>
      <c r="V13" s="622"/>
      <c r="W13" s="622"/>
      <c r="X13" s="202" t="s">
        <v>1737</v>
      </c>
      <c r="Y13" s="202" t="s">
        <v>1738</v>
      </c>
      <c r="Z13" s="202" t="s">
        <v>1739</v>
      </c>
      <c r="AA13" s="202"/>
      <c r="AB13" s="202"/>
      <c r="AC13" s="621"/>
      <c r="AD13" s="621"/>
      <c r="AE13" s="621"/>
      <c r="AF13" s="621"/>
      <c r="AG13" s="621"/>
      <c r="AH13" s="621"/>
      <c r="AI13" s="621"/>
      <c r="AJ13" s="621"/>
      <c r="AK13" s="621"/>
      <c r="AL13" s="621"/>
      <c r="AM13" s="621"/>
      <c r="AN13" s="621"/>
      <c r="AO13" s="621"/>
      <c r="AP13" s="621"/>
      <c r="AQ13" s="621"/>
      <c r="AR13" s="621"/>
      <c r="AS13" s="621"/>
      <c r="AT13" s="621"/>
      <c r="AU13" s="621"/>
      <c r="AV13" s="621"/>
      <c r="AW13" s="621"/>
      <c r="AX13" s="621"/>
      <c r="AY13" s="621"/>
      <c r="AZ13" s="621"/>
      <c r="BA13" s="621"/>
    </row>
    <row r="14" ht="22.5" customHeight="1">
      <c r="A14" s="379">
        <v>12.0</v>
      </c>
      <c r="B14" s="379">
        <v>3.0</v>
      </c>
      <c r="C14" s="379" t="s">
        <v>204</v>
      </c>
      <c r="D14" s="379"/>
      <c r="E14" s="476"/>
      <c r="F14" s="476"/>
      <c r="G14" s="379">
        <v>1.0</v>
      </c>
      <c r="H14" s="378" t="s">
        <v>1740</v>
      </c>
      <c r="I14" s="619">
        <v>8854.0</v>
      </c>
      <c r="J14" s="625" t="s">
        <v>381</v>
      </c>
      <c r="K14" s="625" t="s">
        <v>1741</v>
      </c>
      <c r="L14" s="626">
        <v>43827.0</v>
      </c>
      <c r="M14" s="625" t="s">
        <v>339</v>
      </c>
      <c r="N14" s="625" t="s">
        <v>153</v>
      </c>
      <c r="O14" s="626">
        <v>45519.0</v>
      </c>
      <c r="P14" s="625" t="s">
        <v>133</v>
      </c>
      <c r="Q14" s="379" t="s">
        <v>197</v>
      </c>
      <c r="R14" s="478" t="s">
        <v>736</v>
      </c>
      <c r="S14" s="197"/>
      <c r="T14" s="379" t="s">
        <v>11</v>
      </c>
      <c r="U14" s="622"/>
      <c r="V14" s="622"/>
      <c r="W14" s="622"/>
      <c r="X14" s="202" t="s">
        <v>1742</v>
      </c>
      <c r="Y14" s="202"/>
      <c r="Z14" s="202"/>
      <c r="AA14" s="202"/>
      <c r="AB14" s="202"/>
      <c r="AC14" s="621"/>
      <c r="AD14" s="621"/>
      <c r="AE14" s="621"/>
      <c r="AF14" s="621"/>
      <c r="AG14" s="621"/>
      <c r="AH14" s="621"/>
      <c r="AI14" s="621"/>
      <c r="AJ14" s="621"/>
      <c r="AK14" s="621"/>
      <c r="AL14" s="621"/>
      <c r="AM14" s="621"/>
      <c r="AN14" s="621"/>
      <c r="AO14" s="621"/>
      <c r="AP14" s="621"/>
      <c r="AQ14" s="621"/>
      <c r="AR14" s="621"/>
      <c r="AS14" s="621"/>
      <c r="AT14" s="621"/>
      <c r="AU14" s="621"/>
      <c r="AV14" s="621"/>
      <c r="AW14" s="621"/>
      <c r="AX14" s="621"/>
      <c r="AY14" s="621"/>
      <c r="AZ14" s="621"/>
      <c r="BA14" s="621"/>
    </row>
    <row r="15" ht="22.5" customHeight="1">
      <c r="A15" s="379">
        <v>13.0</v>
      </c>
      <c r="B15" s="379">
        <v>3.0</v>
      </c>
      <c r="C15" s="379" t="s">
        <v>204</v>
      </c>
      <c r="D15" s="379"/>
      <c r="E15" s="476"/>
      <c r="F15" s="379"/>
      <c r="G15" s="379">
        <v>1.0</v>
      </c>
      <c r="H15" s="378" t="s">
        <v>1743</v>
      </c>
      <c r="I15" s="619">
        <v>9002.0</v>
      </c>
      <c r="J15" s="625" t="s">
        <v>1744</v>
      </c>
      <c r="K15" s="625" t="s">
        <v>1745</v>
      </c>
      <c r="L15" s="626">
        <v>44047.0</v>
      </c>
      <c r="M15" s="625" t="s">
        <v>339</v>
      </c>
      <c r="N15" s="625" t="s">
        <v>151</v>
      </c>
      <c r="O15" s="626">
        <v>45519.0</v>
      </c>
      <c r="P15" s="625" t="s">
        <v>66</v>
      </c>
      <c r="Q15" s="379" t="s">
        <v>197</v>
      </c>
      <c r="R15" s="478"/>
      <c r="S15" s="197" t="s">
        <v>1746</v>
      </c>
      <c r="T15" s="379" t="s">
        <v>11</v>
      </c>
      <c r="U15" s="627"/>
      <c r="V15" s="627"/>
      <c r="W15" s="627"/>
      <c r="X15" s="202" t="s">
        <v>1747</v>
      </c>
      <c r="Y15" s="202"/>
      <c r="Z15" s="202"/>
      <c r="AA15" s="202"/>
      <c r="AB15" s="202"/>
      <c r="AC15" s="624"/>
      <c r="AD15" s="624"/>
      <c r="AE15" s="624"/>
      <c r="AF15" s="624"/>
      <c r="AG15" s="624"/>
      <c r="AH15" s="633"/>
      <c r="AI15" s="633"/>
      <c r="AJ15" s="633"/>
      <c r="AK15" s="633"/>
      <c r="AL15" s="633"/>
      <c r="AM15" s="633"/>
      <c r="AN15" s="633"/>
      <c r="AO15" s="633"/>
      <c r="AP15" s="633"/>
      <c r="AQ15" s="633"/>
      <c r="AR15" s="633"/>
      <c r="AS15" s="633"/>
      <c r="AT15" s="633"/>
      <c r="AU15" s="633"/>
      <c r="AV15" s="633"/>
      <c r="AW15" s="633"/>
      <c r="AX15" s="633"/>
      <c r="AY15" s="633"/>
      <c r="AZ15" s="633"/>
      <c r="BA15" s="633"/>
    </row>
    <row r="16" ht="22.5" customHeight="1">
      <c r="A16" s="379">
        <v>14.0</v>
      </c>
      <c r="B16" s="634">
        <v>3.0</v>
      </c>
      <c r="C16" s="634" t="s">
        <v>204</v>
      </c>
      <c r="D16" s="634"/>
      <c r="E16" s="635"/>
      <c r="F16" s="635"/>
      <c r="G16" s="634">
        <v>1.0</v>
      </c>
      <c r="H16" s="636" t="s">
        <v>1748</v>
      </c>
      <c r="I16" s="637">
        <v>8425.0</v>
      </c>
      <c r="J16" s="638" t="s">
        <v>1749</v>
      </c>
      <c r="K16" s="638" t="s">
        <v>1750</v>
      </c>
      <c r="L16" s="639">
        <v>43962.0</v>
      </c>
      <c r="M16" s="638" t="s">
        <v>351</v>
      </c>
      <c r="N16" s="638" t="s">
        <v>153</v>
      </c>
      <c r="O16" s="639">
        <v>45026.0</v>
      </c>
      <c r="P16" s="638" t="s">
        <v>42</v>
      </c>
      <c r="Q16" s="634" t="s">
        <v>199</v>
      </c>
      <c r="R16" s="640"/>
      <c r="S16" s="209"/>
      <c r="T16" s="634" t="s">
        <v>11</v>
      </c>
      <c r="U16" s="635"/>
      <c r="V16" s="635"/>
      <c r="W16" s="635"/>
      <c r="X16" s="214" t="s">
        <v>1751</v>
      </c>
      <c r="Y16" s="214" t="s">
        <v>1752</v>
      </c>
      <c r="Z16" s="214" t="s">
        <v>1753</v>
      </c>
      <c r="AA16" s="641"/>
      <c r="AB16" s="214"/>
      <c r="AC16" s="642"/>
      <c r="AD16" s="642"/>
      <c r="AE16" s="642"/>
      <c r="AF16" s="642"/>
      <c r="AG16" s="642"/>
      <c r="AH16" s="643"/>
      <c r="AI16" s="643"/>
      <c r="AJ16" s="643"/>
      <c r="AK16" s="643"/>
      <c r="AL16" s="643"/>
      <c r="AM16" s="643"/>
      <c r="AN16" s="643"/>
      <c r="AO16" s="643"/>
      <c r="AP16" s="643"/>
      <c r="AQ16" s="643"/>
      <c r="AR16" s="643"/>
      <c r="AS16" s="643"/>
      <c r="AT16" s="643"/>
      <c r="AU16" s="643"/>
      <c r="AV16" s="643"/>
      <c r="AW16" s="643"/>
      <c r="AX16" s="643"/>
      <c r="AY16" s="643"/>
      <c r="AZ16" s="643"/>
      <c r="BA16" s="643"/>
    </row>
    <row r="17" ht="22.5" customHeight="1">
      <c r="A17" s="379">
        <v>15.0</v>
      </c>
      <c r="B17" s="379">
        <v>3.0</v>
      </c>
      <c r="C17" s="379" t="s">
        <v>204</v>
      </c>
      <c r="D17" s="379"/>
      <c r="E17" s="476"/>
      <c r="F17" s="476"/>
      <c r="G17" s="379">
        <v>1.0</v>
      </c>
      <c r="H17" s="378" t="s">
        <v>1754</v>
      </c>
      <c r="I17" s="619">
        <v>9148.0</v>
      </c>
      <c r="J17" s="625" t="s">
        <v>1755</v>
      </c>
      <c r="K17" s="625" t="s">
        <v>1756</v>
      </c>
      <c r="L17" s="626">
        <v>43876.0</v>
      </c>
      <c r="M17" s="625" t="s">
        <v>351</v>
      </c>
      <c r="N17" s="625" t="s">
        <v>153</v>
      </c>
      <c r="O17" s="626">
        <v>45519.0</v>
      </c>
      <c r="P17" s="625" t="s">
        <v>133</v>
      </c>
      <c r="Q17" s="379" t="s">
        <v>199</v>
      </c>
      <c r="R17" s="478"/>
      <c r="S17" s="197"/>
      <c r="T17" s="623" t="s">
        <v>22</v>
      </c>
      <c r="U17" s="476"/>
      <c r="V17" s="476"/>
      <c r="W17" s="476"/>
      <c r="X17" s="202" t="s">
        <v>1757</v>
      </c>
      <c r="Y17" s="202"/>
      <c r="Z17" s="202"/>
      <c r="AA17" s="202"/>
      <c r="AB17" s="202"/>
      <c r="AC17" s="624"/>
      <c r="AD17" s="624"/>
      <c r="AE17" s="624"/>
      <c r="AF17" s="624"/>
      <c r="AG17" s="624"/>
      <c r="AH17" s="633"/>
      <c r="AI17" s="633"/>
      <c r="AJ17" s="633"/>
      <c r="AK17" s="633"/>
      <c r="AL17" s="633"/>
      <c r="AM17" s="633"/>
      <c r="AN17" s="633"/>
      <c r="AO17" s="633"/>
      <c r="AP17" s="633"/>
      <c r="AQ17" s="633"/>
      <c r="AR17" s="633"/>
      <c r="AS17" s="633"/>
      <c r="AT17" s="633"/>
      <c r="AU17" s="633"/>
      <c r="AV17" s="633"/>
      <c r="AW17" s="633"/>
      <c r="AX17" s="633"/>
      <c r="AY17" s="633"/>
      <c r="AZ17" s="633"/>
      <c r="BA17" s="633"/>
    </row>
    <row r="18" ht="22.5" customHeight="1">
      <c r="A18" s="496">
        <v>16.0</v>
      </c>
      <c r="B18" s="496">
        <v>3.0</v>
      </c>
      <c r="C18" s="496" t="s">
        <v>204</v>
      </c>
      <c r="D18" s="496"/>
      <c r="E18" s="497"/>
      <c r="F18" s="497"/>
      <c r="G18" s="496">
        <v>1.0</v>
      </c>
      <c r="H18" s="644">
        <v>1.33132981567E11</v>
      </c>
      <c r="I18" s="645">
        <v>9533.0</v>
      </c>
      <c r="J18" s="646" t="s">
        <v>1695</v>
      </c>
      <c r="K18" s="646" t="s">
        <v>1758</v>
      </c>
      <c r="L18" s="647">
        <v>43831.0</v>
      </c>
      <c r="M18" s="646" t="s">
        <v>339</v>
      </c>
      <c r="N18" s="646" t="s">
        <v>154</v>
      </c>
      <c r="O18" s="648">
        <v>45883.0</v>
      </c>
      <c r="P18" s="646" t="s">
        <v>115</v>
      </c>
      <c r="Q18" s="496" t="s">
        <v>346</v>
      </c>
      <c r="R18" s="270" t="s">
        <v>1759</v>
      </c>
      <c r="S18" s="226"/>
      <c r="T18" s="496" t="s">
        <v>16</v>
      </c>
      <c r="U18" s="497"/>
      <c r="V18" s="497"/>
      <c r="W18" s="497"/>
      <c r="X18" s="240"/>
      <c r="Y18" s="240"/>
      <c r="Z18" s="240"/>
      <c r="AA18" s="497"/>
      <c r="AB18" s="231"/>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row>
    <row r="19" ht="22.5" customHeight="1">
      <c r="A19" s="496">
        <v>17.0</v>
      </c>
      <c r="B19" s="496">
        <v>3.0</v>
      </c>
      <c r="C19" s="496" t="s">
        <v>204</v>
      </c>
      <c r="D19" s="496"/>
      <c r="E19" s="497"/>
      <c r="F19" s="497"/>
      <c r="G19" s="496">
        <v>1.0</v>
      </c>
      <c r="H19" s="644">
        <v>1.64647027121E11</v>
      </c>
      <c r="I19" s="645">
        <v>9441.0</v>
      </c>
      <c r="J19" s="646" t="s">
        <v>1760</v>
      </c>
      <c r="K19" s="646" t="s">
        <v>1761</v>
      </c>
      <c r="L19" s="647">
        <v>43923.0</v>
      </c>
      <c r="M19" s="646" t="s">
        <v>339</v>
      </c>
      <c r="N19" s="646" t="s">
        <v>154</v>
      </c>
      <c r="O19" s="648">
        <v>45883.0</v>
      </c>
      <c r="P19" s="646" t="s">
        <v>133</v>
      </c>
      <c r="Q19" s="496" t="s">
        <v>346</v>
      </c>
      <c r="R19" s="270" t="s">
        <v>1762</v>
      </c>
      <c r="S19" s="226"/>
      <c r="T19" s="496" t="s">
        <v>22</v>
      </c>
      <c r="U19" s="650"/>
      <c r="V19" s="650"/>
      <c r="W19" s="650"/>
      <c r="X19" s="240"/>
      <c r="Y19" s="240"/>
      <c r="Z19" s="240"/>
      <c r="AA19" s="497"/>
      <c r="AB19" s="231"/>
      <c r="AC19" s="649"/>
      <c r="AD19" s="649"/>
      <c r="AE19" s="649"/>
      <c r="AF19" s="651"/>
      <c r="AG19" s="651"/>
      <c r="AH19" s="651"/>
      <c r="AI19" s="651"/>
      <c r="AJ19" s="651"/>
      <c r="AK19" s="651"/>
      <c r="AL19" s="651"/>
      <c r="AM19" s="651"/>
      <c r="AN19" s="651"/>
      <c r="AO19" s="651"/>
      <c r="AP19" s="651"/>
      <c r="AQ19" s="651"/>
      <c r="AR19" s="651"/>
      <c r="AS19" s="651"/>
      <c r="AT19" s="651"/>
      <c r="AU19" s="651"/>
      <c r="AV19" s="651"/>
      <c r="AW19" s="651"/>
      <c r="AX19" s="651"/>
      <c r="AY19" s="652"/>
      <c r="AZ19" s="652"/>
      <c r="BA19" s="652"/>
    </row>
    <row r="20" ht="22.5" customHeight="1">
      <c r="A20" s="496">
        <v>18.0</v>
      </c>
      <c r="B20" s="496">
        <v>3.0</v>
      </c>
      <c r="C20" s="496" t="s">
        <v>204</v>
      </c>
      <c r="D20" s="496"/>
      <c r="E20" s="497"/>
      <c r="F20" s="497"/>
      <c r="G20" s="496">
        <v>1.0</v>
      </c>
      <c r="H20" s="644">
        <v>1.32635446614E11</v>
      </c>
      <c r="I20" s="645">
        <v>9303.0</v>
      </c>
      <c r="J20" s="646" t="s">
        <v>1763</v>
      </c>
      <c r="K20" s="646" t="s">
        <v>1764</v>
      </c>
      <c r="L20" s="647">
        <v>44040.0</v>
      </c>
      <c r="M20" s="646" t="s">
        <v>351</v>
      </c>
      <c r="N20" s="646" t="s">
        <v>152</v>
      </c>
      <c r="O20" s="648">
        <v>45883.0</v>
      </c>
      <c r="P20" s="646" t="s">
        <v>37</v>
      </c>
      <c r="Q20" s="496" t="s">
        <v>346</v>
      </c>
      <c r="R20" s="270" t="s">
        <v>1765</v>
      </c>
      <c r="S20" s="226"/>
      <c r="T20" s="496" t="s">
        <v>11</v>
      </c>
      <c r="U20" s="497"/>
      <c r="V20" s="497"/>
      <c r="W20" s="497"/>
      <c r="X20" s="240"/>
      <c r="Y20" s="240"/>
      <c r="Z20" s="240"/>
      <c r="AA20" s="497"/>
      <c r="AB20" s="231"/>
      <c r="AC20" s="649"/>
      <c r="AD20" s="649"/>
      <c r="AE20" s="649"/>
      <c r="AF20" s="649"/>
      <c r="AG20" s="649"/>
      <c r="AH20" s="649"/>
      <c r="AI20" s="649"/>
      <c r="AJ20" s="649"/>
      <c r="AK20" s="649"/>
      <c r="AL20" s="649"/>
      <c r="AM20" s="649"/>
      <c r="AN20" s="649"/>
      <c r="AO20" s="649"/>
      <c r="AP20" s="649"/>
      <c r="AQ20" s="649"/>
      <c r="AR20" s="649"/>
      <c r="AS20" s="649"/>
      <c r="AT20" s="649"/>
      <c r="AU20" s="649"/>
      <c r="AV20" s="649"/>
      <c r="AW20" s="649"/>
      <c r="AX20" s="649"/>
      <c r="AY20" s="649"/>
      <c r="AZ20" s="649"/>
      <c r="BA20" s="649"/>
    </row>
    <row r="21" ht="22.5" customHeight="1">
      <c r="A21" s="496">
        <v>19.0</v>
      </c>
      <c r="B21" s="496">
        <v>3.0</v>
      </c>
      <c r="C21" s="496" t="s">
        <v>204</v>
      </c>
      <c r="D21" s="496"/>
      <c r="E21" s="497"/>
      <c r="F21" s="497"/>
      <c r="G21" s="496">
        <v>1.0</v>
      </c>
      <c r="H21" s="644">
        <v>1.60222504696E11</v>
      </c>
      <c r="I21" s="645">
        <v>9453.0</v>
      </c>
      <c r="J21" s="646" t="s">
        <v>1766</v>
      </c>
      <c r="K21" s="646" t="s">
        <v>1767</v>
      </c>
      <c r="L21" s="647">
        <v>44029.0</v>
      </c>
      <c r="M21" s="646" t="s">
        <v>339</v>
      </c>
      <c r="N21" s="646" t="s">
        <v>154</v>
      </c>
      <c r="O21" s="648">
        <v>45883.0</v>
      </c>
      <c r="P21" s="646" t="s">
        <v>37</v>
      </c>
      <c r="Q21" s="496" t="s">
        <v>346</v>
      </c>
      <c r="R21" s="270" t="s">
        <v>1768</v>
      </c>
      <c r="S21" s="226" t="s">
        <v>1769</v>
      </c>
      <c r="T21" s="496" t="s">
        <v>11</v>
      </c>
      <c r="U21" s="497"/>
      <c r="V21" s="497"/>
      <c r="W21" s="497"/>
      <c r="X21" s="240"/>
      <c r="Y21" s="240"/>
      <c r="Z21" s="240"/>
      <c r="AA21" s="497"/>
      <c r="AB21" s="231"/>
      <c r="AC21" s="649"/>
      <c r="AD21" s="649"/>
      <c r="AE21" s="649"/>
      <c r="AF21" s="649"/>
      <c r="AG21" s="649"/>
      <c r="AH21" s="649"/>
      <c r="AI21" s="649"/>
      <c r="AJ21" s="649"/>
      <c r="AK21" s="649"/>
      <c r="AL21" s="649"/>
      <c r="AM21" s="649"/>
      <c r="AN21" s="649"/>
      <c r="AO21" s="649"/>
      <c r="AP21" s="649"/>
      <c r="AQ21" s="649"/>
      <c r="AR21" s="649"/>
      <c r="AS21" s="649"/>
      <c r="AT21" s="649"/>
      <c r="AU21" s="649"/>
      <c r="AV21" s="649"/>
      <c r="AW21" s="649"/>
      <c r="AX21" s="649"/>
      <c r="AY21" s="649"/>
      <c r="AZ21" s="649"/>
      <c r="BA21" s="649"/>
    </row>
    <row r="22" ht="22.5" customHeight="1">
      <c r="A22" s="379">
        <v>20.0</v>
      </c>
      <c r="B22" s="379"/>
      <c r="C22" s="379"/>
      <c r="D22" s="379"/>
      <c r="E22" s="476"/>
      <c r="F22" s="476"/>
      <c r="G22" s="379"/>
      <c r="H22" s="378"/>
      <c r="I22" s="619"/>
      <c r="J22" s="625"/>
      <c r="K22" s="625"/>
      <c r="L22" s="626"/>
      <c r="M22" s="625"/>
      <c r="N22" s="625"/>
      <c r="O22" s="626"/>
      <c r="P22" s="625"/>
      <c r="Q22" s="379"/>
      <c r="R22" s="478"/>
      <c r="S22" s="197"/>
      <c r="T22" s="379"/>
      <c r="U22" s="627"/>
      <c r="V22" s="627"/>
      <c r="W22" s="627"/>
      <c r="X22" s="479"/>
      <c r="Y22" s="479"/>
      <c r="Z22" s="479"/>
      <c r="AA22" s="479"/>
      <c r="AB22" s="202"/>
      <c r="AC22" s="653"/>
      <c r="AD22" s="653"/>
      <c r="AE22" s="653"/>
      <c r="AF22" s="653"/>
      <c r="AG22" s="653"/>
      <c r="AH22" s="654"/>
      <c r="AI22" s="654"/>
      <c r="AJ22" s="654"/>
      <c r="AK22" s="654"/>
      <c r="AL22" s="654"/>
      <c r="AM22" s="654"/>
      <c r="AN22" s="654"/>
      <c r="AO22" s="654"/>
      <c r="AP22" s="654"/>
      <c r="AQ22" s="654"/>
      <c r="AR22" s="654"/>
      <c r="AS22" s="654"/>
      <c r="AT22" s="654"/>
      <c r="AU22" s="654"/>
      <c r="AV22" s="654"/>
      <c r="AW22" s="654"/>
      <c r="AX22" s="654"/>
      <c r="AY22" s="633"/>
      <c r="AZ22" s="633"/>
      <c r="BA22" s="633"/>
    </row>
    <row r="23" ht="27.0" customHeight="1">
      <c r="A23" s="379">
        <v>21.0</v>
      </c>
      <c r="B23" s="379"/>
      <c r="C23" s="379"/>
      <c r="D23" s="379"/>
      <c r="E23" s="476"/>
      <c r="F23" s="476"/>
      <c r="G23" s="379"/>
      <c r="H23" s="655"/>
      <c r="I23" s="619"/>
      <c r="J23" s="625"/>
      <c r="K23" s="625"/>
      <c r="L23" s="625"/>
      <c r="M23" s="625"/>
      <c r="N23" s="625"/>
      <c r="O23" s="656"/>
      <c r="P23" s="625"/>
      <c r="Q23" s="379"/>
      <c r="R23" s="478"/>
      <c r="S23" s="197"/>
      <c r="T23" s="379"/>
      <c r="U23" s="476"/>
      <c r="V23" s="476"/>
      <c r="W23" s="476"/>
      <c r="X23" s="657"/>
      <c r="Y23" s="657"/>
      <c r="Z23" s="657"/>
      <c r="AA23" s="522"/>
      <c r="AB23" s="293"/>
      <c r="AC23" s="658"/>
      <c r="AD23" s="658"/>
      <c r="AE23" s="658"/>
      <c r="AF23" s="658"/>
      <c r="AG23" s="658"/>
      <c r="AH23" s="658"/>
      <c r="AI23" s="658"/>
      <c r="AJ23" s="658"/>
      <c r="AK23" s="658"/>
      <c r="AL23" s="658"/>
      <c r="AM23" s="658"/>
      <c r="AN23" s="658"/>
      <c r="AO23" s="658"/>
      <c r="AP23" s="658"/>
      <c r="AQ23" s="658"/>
      <c r="AR23" s="658"/>
      <c r="AS23" s="658"/>
      <c r="AT23" s="658"/>
      <c r="AU23" s="658"/>
      <c r="AV23" s="658"/>
      <c r="AW23" s="658"/>
      <c r="AX23" s="658"/>
      <c r="AY23" s="621"/>
      <c r="AZ23" s="621"/>
      <c r="BA23" s="621"/>
    </row>
    <row r="24" ht="27.0" customHeight="1">
      <c r="A24" s="379">
        <v>22.0</v>
      </c>
      <c r="B24" s="379"/>
      <c r="C24" s="379"/>
      <c r="D24" s="379"/>
      <c r="E24" s="476"/>
      <c r="F24" s="476"/>
      <c r="G24" s="379"/>
      <c r="H24" s="655"/>
      <c r="I24" s="619"/>
      <c r="J24" s="625"/>
      <c r="K24" s="625"/>
      <c r="L24" s="656"/>
      <c r="M24" s="625"/>
      <c r="N24" s="625"/>
      <c r="O24" s="656"/>
      <c r="P24" s="625"/>
      <c r="Q24" s="379"/>
      <c r="R24" s="478"/>
      <c r="S24" s="197"/>
      <c r="T24" s="659"/>
      <c r="U24" s="476"/>
      <c r="V24" s="476"/>
      <c r="W24" s="476"/>
      <c r="X24" s="657"/>
      <c r="Y24" s="657"/>
      <c r="Z24" s="657"/>
      <c r="AA24" s="522"/>
      <c r="AB24" s="293"/>
      <c r="AC24" s="658"/>
      <c r="AD24" s="658"/>
      <c r="AE24" s="658"/>
      <c r="AF24" s="658"/>
      <c r="AG24" s="658"/>
      <c r="AH24" s="658"/>
      <c r="AI24" s="658"/>
      <c r="AJ24" s="658"/>
      <c r="AK24" s="658"/>
      <c r="AL24" s="658"/>
      <c r="AM24" s="658"/>
      <c r="AN24" s="658"/>
      <c r="AO24" s="658"/>
      <c r="AP24" s="658"/>
      <c r="AQ24" s="658"/>
      <c r="AR24" s="658"/>
      <c r="AS24" s="658"/>
      <c r="AT24" s="658"/>
      <c r="AU24" s="658"/>
      <c r="AV24" s="658"/>
      <c r="AW24" s="658"/>
      <c r="AX24" s="658"/>
      <c r="AY24" s="621"/>
      <c r="AZ24" s="621"/>
      <c r="BA24" s="621"/>
    </row>
    <row r="25" ht="27.0" customHeight="1">
      <c r="A25" s="379">
        <v>23.0</v>
      </c>
      <c r="B25" s="379"/>
      <c r="C25" s="379"/>
      <c r="D25" s="379"/>
      <c r="E25" s="476"/>
      <c r="F25" s="476"/>
      <c r="G25" s="379"/>
      <c r="H25" s="655"/>
      <c r="I25" s="619"/>
      <c r="J25" s="625"/>
      <c r="K25" s="625"/>
      <c r="L25" s="656"/>
      <c r="M25" s="625"/>
      <c r="N25" s="625"/>
      <c r="O25" s="656"/>
      <c r="P25" s="625"/>
      <c r="Q25" s="379"/>
      <c r="R25" s="478"/>
      <c r="S25" s="197"/>
      <c r="T25" s="659"/>
      <c r="U25" s="476"/>
      <c r="V25" s="476"/>
      <c r="W25" s="476"/>
      <c r="X25" s="657"/>
      <c r="Y25" s="657"/>
      <c r="Z25" s="657"/>
      <c r="AA25" s="522"/>
      <c r="AB25" s="293"/>
      <c r="AC25" s="621"/>
      <c r="AD25" s="621"/>
      <c r="AE25" s="621"/>
      <c r="AF25" s="621"/>
      <c r="AG25" s="621"/>
      <c r="AH25" s="621"/>
      <c r="AI25" s="621"/>
      <c r="AJ25" s="621"/>
      <c r="AK25" s="621"/>
      <c r="AL25" s="621"/>
      <c r="AM25" s="621"/>
      <c r="AN25" s="621"/>
      <c r="AO25" s="621"/>
      <c r="AP25" s="621"/>
      <c r="AQ25" s="621"/>
      <c r="AR25" s="621"/>
      <c r="AS25" s="621"/>
      <c r="AT25" s="621"/>
      <c r="AU25" s="621"/>
      <c r="AV25" s="621"/>
      <c r="AW25" s="621"/>
      <c r="AX25" s="621"/>
      <c r="AY25" s="621"/>
      <c r="AZ25" s="621"/>
      <c r="BA25" s="621"/>
    </row>
    <row r="26" ht="27.0" customHeight="1">
      <c r="A26" s="379">
        <v>24.0</v>
      </c>
      <c r="B26" s="379"/>
      <c r="C26" s="379"/>
      <c r="D26" s="379"/>
      <c r="E26" s="476"/>
      <c r="F26" s="476"/>
      <c r="G26" s="379"/>
      <c r="H26" s="655"/>
      <c r="I26" s="619"/>
      <c r="J26" s="625"/>
      <c r="K26" s="625"/>
      <c r="L26" s="656"/>
      <c r="M26" s="625"/>
      <c r="N26" s="625"/>
      <c r="O26" s="656"/>
      <c r="P26" s="625"/>
      <c r="Q26" s="379"/>
      <c r="R26" s="478"/>
      <c r="S26" s="197"/>
      <c r="T26" s="659"/>
      <c r="U26" s="476"/>
      <c r="V26" s="476"/>
      <c r="W26" s="476"/>
      <c r="X26" s="657"/>
      <c r="Y26" s="657"/>
      <c r="Z26" s="657"/>
      <c r="AA26" s="522"/>
      <c r="AB26" s="293"/>
      <c r="AC26" s="621"/>
      <c r="AD26" s="621"/>
      <c r="AE26" s="621"/>
      <c r="AF26" s="621"/>
      <c r="AG26" s="621"/>
      <c r="AH26" s="621"/>
      <c r="AI26" s="621"/>
      <c r="AJ26" s="621"/>
      <c r="AK26" s="621"/>
      <c r="AL26" s="621"/>
      <c r="AM26" s="621"/>
      <c r="AN26" s="621"/>
      <c r="AO26" s="621"/>
      <c r="AP26" s="621"/>
      <c r="AQ26" s="621"/>
      <c r="AR26" s="621"/>
      <c r="AS26" s="621"/>
      <c r="AT26" s="621"/>
      <c r="AU26" s="621"/>
      <c r="AV26" s="621"/>
      <c r="AW26" s="621"/>
      <c r="AX26" s="621"/>
      <c r="AY26" s="621"/>
      <c r="AZ26" s="621"/>
      <c r="BA26" s="621"/>
    </row>
    <row r="27" ht="22.5" customHeight="1">
      <c r="A27" s="188" t="s">
        <v>1770</v>
      </c>
      <c r="B27" s="30"/>
      <c r="C27" s="30"/>
      <c r="D27" s="30"/>
      <c r="E27" s="30"/>
      <c r="F27" s="30"/>
      <c r="G27" s="30"/>
      <c r="H27" s="30"/>
      <c r="I27" s="30"/>
      <c r="J27" s="30"/>
      <c r="K27" s="31"/>
      <c r="L27" s="610"/>
      <c r="M27" s="611"/>
      <c r="N27" s="370"/>
      <c r="O27" s="610"/>
      <c r="P27" s="611"/>
      <c r="Q27" s="611"/>
      <c r="R27" s="612"/>
      <c r="S27" s="613"/>
      <c r="T27" s="611"/>
      <c r="U27" s="614"/>
      <c r="V27" s="614"/>
      <c r="W27" s="614"/>
      <c r="X27" s="660"/>
      <c r="Y27" s="660"/>
      <c r="Z27" s="660"/>
      <c r="AA27" s="660"/>
      <c r="AB27" s="611"/>
      <c r="AC27" s="617"/>
      <c r="AD27" s="617"/>
      <c r="AE27" s="617"/>
      <c r="AF27" s="617"/>
      <c r="AG27" s="617"/>
      <c r="AH27" s="617"/>
      <c r="AI27" s="617"/>
      <c r="AJ27" s="617"/>
      <c r="AK27" s="617"/>
      <c r="AL27" s="617"/>
      <c r="AM27" s="617"/>
      <c r="AN27" s="617"/>
      <c r="AO27" s="617"/>
      <c r="AP27" s="617"/>
      <c r="AQ27" s="617"/>
      <c r="AR27" s="617"/>
      <c r="AS27" s="617"/>
      <c r="AT27" s="617"/>
      <c r="AU27" s="617"/>
      <c r="AV27" s="617"/>
      <c r="AW27" s="618"/>
      <c r="AX27" s="618"/>
      <c r="AY27" s="618"/>
      <c r="AZ27" s="618"/>
      <c r="BA27" s="618"/>
    </row>
    <row r="28" ht="22.5" customHeight="1">
      <c r="A28" s="496">
        <v>1.0</v>
      </c>
      <c r="B28" s="379">
        <v>6.0</v>
      </c>
      <c r="C28" s="379" t="s">
        <v>206</v>
      </c>
      <c r="D28" s="379"/>
      <c r="E28" s="476"/>
      <c r="F28" s="476"/>
      <c r="G28" s="379">
        <v>1.0</v>
      </c>
      <c r="H28" s="655">
        <v>1.0571348375E11</v>
      </c>
      <c r="I28" s="619">
        <v>8023.0</v>
      </c>
      <c r="J28" s="379" t="s">
        <v>1771</v>
      </c>
      <c r="K28" s="379" t="s">
        <v>1772</v>
      </c>
      <c r="L28" s="380">
        <v>43984.0</v>
      </c>
      <c r="M28" s="379" t="s">
        <v>339</v>
      </c>
      <c r="N28" s="379" t="s">
        <v>151</v>
      </c>
      <c r="O28" s="380">
        <v>44790.0</v>
      </c>
      <c r="P28" s="379" t="s">
        <v>109</v>
      </c>
      <c r="Q28" s="379" t="s">
        <v>189</v>
      </c>
      <c r="R28" s="478" t="s">
        <v>1773</v>
      </c>
      <c r="S28" s="262"/>
      <c r="T28" s="379" t="s">
        <v>11</v>
      </c>
      <c r="U28" s="622"/>
      <c r="V28" s="622"/>
      <c r="W28" s="622"/>
      <c r="X28" s="202" t="s">
        <v>1774</v>
      </c>
      <c r="Y28" s="202" t="s">
        <v>1775</v>
      </c>
      <c r="Z28" s="202" t="s">
        <v>1776</v>
      </c>
      <c r="AA28" s="202"/>
      <c r="AB28" s="202"/>
      <c r="AC28" s="621"/>
      <c r="AD28" s="621"/>
      <c r="AE28" s="621"/>
      <c r="AF28" s="621"/>
      <c r="AG28" s="621"/>
      <c r="AH28" s="621"/>
      <c r="AI28" s="621"/>
      <c r="AJ28" s="621"/>
      <c r="AK28" s="621"/>
      <c r="AL28" s="621"/>
      <c r="AM28" s="621"/>
      <c r="AN28" s="621"/>
      <c r="AO28" s="621"/>
      <c r="AP28" s="621"/>
      <c r="AQ28" s="621"/>
      <c r="AR28" s="621"/>
      <c r="AS28" s="621"/>
      <c r="AT28" s="621"/>
      <c r="AU28" s="621"/>
      <c r="AV28" s="621"/>
      <c r="AW28" s="621"/>
      <c r="AX28" s="621"/>
      <c r="AY28" s="621"/>
      <c r="AZ28" s="621"/>
      <c r="BA28" s="621"/>
    </row>
    <row r="29" ht="22.5" customHeight="1">
      <c r="A29" s="496">
        <v>2.0</v>
      </c>
      <c r="B29" s="634">
        <v>6.0</v>
      </c>
      <c r="C29" s="634" t="s">
        <v>206</v>
      </c>
      <c r="D29" s="634"/>
      <c r="E29" s="635"/>
      <c r="F29" s="635"/>
      <c r="G29" s="634">
        <v>1.0</v>
      </c>
      <c r="H29" s="661">
        <v>9.5505293749E10</v>
      </c>
      <c r="I29" s="637">
        <v>8399.0</v>
      </c>
      <c r="J29" s="634" t="s">
        <v>1777</v>
      </c>
      <c r="K29" s="634" t="s">
        <v>1778</v>
      </c>
      <c r="L29" s="662">
        <v>43754.0</v>
      </c>
      <c r="M29" s="634" t="s">
        <v>339</v>
      </c>
      <c r="N29" s="634" t="s">
        <v>152</v>
      </c>
      <c r="O29" s="662">
        <v>45155.0</v>
      </c>
      <c r="P29" s="634" t="s">
        <v>115</v>
      </c>
      <c r="Q29" s="634" t="s">
        <v>189</v>
      </c>
      <c r="R29" s="640" t="s">
        <v>1779</v>
      </c>
      <c r="S29" s="663"/>
      <c r="T29" s="634" t="s">
        <v>11</v>
      </c>
      <c r="U29" s="664"/>
      <c r="V29" s="664"/>
      <c r="W29" s="664"/>
      <c r="X29" s="214" t="s">
        <v>1780</v>
      </c>
      <c r="Y29" s="214" t="s">
        <v>1733</v>
      </c>
      <c r="Z29" s="214"/>
      <c r="AA29" s="214"/>
      <c r="AB29" s="214"/>
      <c r="AC29" s="643"/>
      <c r="AD29" s="665"/>
      <c r="AE29" s="665"/>
      <c r="AF29" s="665"/>
      <c r="AG29" s="665"/>
      <c r="AH29" s="665"/>
      <c r="AI29" s="665"/>
      <c r="AJ29" s="665"/>
      <c r="AK29" s="665"/>
      <c r="AL29" s="665"/>
      <c r="AM29" s="665"/>
      <c r="AN29" s="665"/>
      <c r="AO29" s="665"/>
      <c r="AP29" s="665"/>
      <c r="AQ29" s="665"/>
      <c r="AR29" s="665"/>
      <c r="AS29" s="665"/>
      <c r="AT29" s="665"/>
      <c r="AU29" s="665"/>
      <c r="AV29" s="665"/>
      <c r="AW29" s="665"/>
      <c r="AX29" s="665"/>
      <c r="AY29" s="665"/>
      <c r="AZ29" s="665"/>
      <c r="BA29" s="665"/>
    </row>
    <row r="30" ht="22.5" customHeight="1">
      <c r="A30" s="496">
        <v>3.0</v>
      </c>
      <c r="B30" s="379">
        <v>6.0</v>
      </c>
      <c r="C30" s="379" t="s">
        <v>206</v>
      </c>
      <c r="D30" s="379"/>
      <c r="E30" s="476"/>
      <c r="F30" s="379"/>
      <c r="G30" s="379">
        <v>1.0</v>
      </c>
      <c r="H30" s="655">
        <v>1.42818549594E11</v>
      </c>
      <c r="I30" s="619">
        <v>8323.0</v>
      </c>
      <c r="J30" s="379" t="s">
        <v>637</v>
      </c>
      <c r="K30" s="379" t="s">
        <v>1781</v>
      </c>
      <c r="L30" s="380">
        <v>43757.0</v>
      </c>
      <c r="M30" s="379" t="s">
        <v>351</v>
      </c>
      <c r="N30" s="379" t="s">
        <v>152</v>
      </c>
      <c r="O30" s="380">
        <v>44958.0</v>
      </c>
      <c r="P30" s="379" t="s">
        <v>115</v>
      </c>
      <c r="Q30" s="379" t="s">
        <v>191</v>
      </c>
      <c r="R30" s="478"/>
      <c r="S30" s="197"/>
      <c r="T30" s="379" t="s">
        <v>11</v>
      </c>
      <c r="U30" s="622"/>
      <c r="V30" s="622"/>
      <c r="W30" s="622"/>
      <c r="X30" s="202" t="s">
        <v>1782</v>
      </c>
      <c r="Y30" s="202" t="s">
        <v>1686</v>
      </c>
      <c r="Z30" s="202" t="s">
        <v>1783</v>
      </c>
      <c r="AA30" s="202"/>
      <c r="AB30" s="202"/>
      <c r="AC30" s="621"/>
      <c r="AD30" s="621"/>
      <c r="AE30" s="621"/>
      <c r="AF30" s="621"/>
      <c r="AG30" s="621"/>
      <c r="AH30" s="621"/>
      <c r="AI30" s="621"/>
      <c r="AJ30" s="621"/>
      <c r="AK30" s="621"/>
      <c r="AL30" s="621"/>
      <c r="AM30" s="621"/>
      <c r="AN30" s="621"/>
      <c r="AO30" s="621"/>
      <c r="AP30" s="621"/>
      <c r="AQ30" s="621"/>
      <c r="AR30" s="621"/>
      <c r="AS30" s="621"/>
      <c r="AT30" s="621"/>
      <c r="AU30" s="621"/>
      <c r="AV30" s="621"/>
      <c r="AW30" s="621"/>
      <c r="AX30" s="621"/>
      <c r="AY30" s="621"/>
      <c r="AZ30" s="621"/>
      <c r="BA30" s="621"/>
    </row>
    <row r="31" ht="22.5" customHeight="1">
      <c r="A31" s="496">
        <v>4.0</v>
      </c>
      <c r="B31" s="379">
        <v>6.0</v>
      </c>
      <c r="C31" s="379" t="s">
        <v>206</v>
      </c>
      <c r="D31" s="379"/>
      <c r="E31" s="476"/>
      <c r="F31" s="476"/>
      <c r="G31" s="379">
        <v>1.0</v>
      </c>
      <c r="H31" s="379">
        <v>1.60947526621E11</v>
      </c>
      <c r="I31" s="619">
        <v>7896.0</v>
      </c>
      <c r="J31" s="625" t="s">
        <v>396</v>
      </c>
      <c r="K31" s="625" t="s">
        <v>1784</v>
      </c>
      <c r="L31" s="626">
        <v>43729.0</v>
      </c>
      <c r="M31" s="625" t="s">
        <v>339</v>
      </c>
      <c r="N31" s="625" t="s">
        <v>152</v>
      </c>
      <c r="O31" s="626">
        <v>44790.0</v>
      </c>
      <c r="P31" s="625" t="s">
        <v>133</v>
      </c>
      <c r="Q31" s="379" t="s">
        <v>191</v>
      </c>
      <c r="R31" s="478" t="s">
        <v>1785</v>
      </c>
      <c r="S31" s="197"/>
      <c r="T31" s="623" t="s">
        <v>22</v>
      </c>
      <c r="U31" s="622"/>
      <c r="V31" s="622"/>
      <c r="W31" s="622"/>
      <c r="X31" s="202" t="s">
        <v>1786</v>
      </c>
      <c r="Y31" s="202" t="s">
        <v>1787</v>
      </c>
      <c r="Z31" s="202" t="s">
        <v>1788</v>
      </c>
      <c r="AA31" s="202"/>
      <c r="AB31" s="479"/>
      <c r="AC31" s="621"/>
      <c r="AD31" s="621"/>
      <c r="AE31" s="621"/>
      <c r="AF31" s="621"/>
      <c r="AG31" s="621"/>
      <c r="AH31" s="621"/>
      <c r="AI31" s="621"/>
      <c r="AJ31" s="621"/>
      <c r="AK31" s="621"/>
      <c r="AL31" s="621"/>
      <c r="AM31" s="621"/>
      <c r="AN31" s="621"/>
      <c r="AO31" s="621"/>
      <c r="AP31" s="621"/>
      <c r="AQ31" s="621"/>
      <c r="AR31" s="621"/>
      <c r="AS31" s="621"/>
      <c r="AT31" s="621"/>
      <c r="AU31" s="621"/>
      <c r="AV31" s="621"/>
      <c r="AW31" s="621"/>
      <c r="AX31" s="621"/>
      <c r="AY31" s="621"/>
      <c r="AZ31" s="621"/>
      <c r="BA31" s="621"/>
    </row>
    <row r="32" ht="22.5" customHeight="1">
      <c r="A32" s="496">
        <v>5.0</v>
      </c>
      <c r="B32" s="379">
        <v>6.0</v>
      </c>
      <c r="C32" s="379" t="s">
        <v>206</v>
      </c>
      <c r="D32" s="379"/>
      <c r="E32" s="476"/>
      <c r="F32" s="476"/>
      <c r="G32" s="379">
        <v>1.0</v>
      </c>
      <c r="H32" s="379">
        <v>1.14321602536E11</v>
      </c>
      <c r="I32" s="619">
        <v>8773.0</v>
      </c>
      <c r="J32" s="379" t="s">
        <v>1689</v>
      </c>
      <c r="K32" s="379" t="s">
        <v>1789</v>
      </c>
      <c r="L32" s="380">
        <v>43723.0</v>
      </c>
      <c r="M32" s="379" t="s">
        <v>339</v>
      </c>
      <c r="N32" s="379" t="s">
        <v>153</v>
      </c>
      <c r="O32" s="666">
        <v>45161.0</v>
      </c>
      <c r="P32" s="379" t="s">
        <v>133</v>
      </c>
      <c r="Q32" s="379" t="s">
        <v>191</v>
      </c>
      <c r="R32" s="478" t="s">
        <v>1790</v>
      </c>
      <c r="S32" s="262"/>
      <c r="T32" s="623" t="s">
        <v>11</v>
      </c>
      <c r="U32" s="622"/>
      <c r="V32" s="622"/>
      <c r="W32" s="622"/>
      <c r="X32" s="202" t="s">
        <v>1791</v>
      </c>
      <c r="Y32" s="202" t="s">
        <v>1792</v>
      </c>
      <c r="Z32" s="202"/>
      <c r="AA32" s="202"/>
      <c r="AB32" s="202"/>
      <c r="AC32" s="621"/>
      <c r="AD32" s="621"/>
      <c r="AE32" s="621"/>
      <c r="AF32" s="621"/>
      <c r="AG32" s="621"/>
      <c r="AH32" s="621"/>
      <c r="AI32" s="621"/>
      <c r="AJ32" s="621"/>
      <c r="AK32" s="621"/>
      <c r="AL32" s="621"/>
      <c r="AM32" s="621"/>
      <c r="AN32" s="621"/>
      <c r="AO32" s="621"/>
      <c r="AP32" s="621"/>
      <c r="AQ32" s="621"/>
      <c r="AR32" s="621"/>
      <c r="AS32" s="621"/>
      <c r="AT32" s="621"/>
      <c r="AU32" s="621"/>
      <c r="AV32" s="621"/>
      <c r="AW32" s="621"/>
      <c r="AX32" s="621"/>
      <c r="AY32" s="621"/>
      <c r="AZ32" s="621"/>
      <c r="BA32" s="621"/>
    </row>
    <row r="33" ht="22.5" customHeight="1">
      <c r="A33" s="496">
        <v>6.0</v>
      </c>
      <c r="B33" s="379">
        <v>6.0</v>
      </c>
      <c r="C33" s="379" t="s">
        <v>206</v>
      </c>
      <c r="D33" s="379"/>
      <c r="E33" s="476"/>
      <c r="F33" s="476"/>
      <c r="G33" s="379">
        <v>1.0</v>
      </c>
      <c r="H33" s="655">
        <v>1.01941530177E11</v>
      </c>
      <c r="I33" s="619">
        <v>9234.0</v>
      </c>
      <c r="J33" s="625" t="s">
        <v>540</v>
      </c>
      <c r="K33" s="625" t="s">
        <v>1793</v>
      </c>
      <c r="L33" s="626">
        <v>43785.0</v>
      </c>
      <c r="M33" s="625" t="s">
        <v>351</v>
      </c>
      <c r="N33" s="625" t="s">
        <v>153</v>
      </c>
      <c r="O33" s="626">
        <v>45665.0</v>
      </c>
      <c r="P33" s="625" t="s">
        <v>133</v>
      </c>
      <c r="Q33" s="379" t="s">
        <v>191</v>
      </c>
      <c r="R33" s="478" t="s">
        <v>1794</v>
      </c>
      <c r="S33" s="197"/>
      <c r="T33" s="379" t="s">
        <v>11</v>
      </c>
      <c r="U33" s="622"/>
      <c r="V33" s="622"/>
      <c r="W33" s="622"/>
      <c r="X33" s="202" t="s">
        <v>1795</v>
      </c>
      <c r="Y33" s="202"/>
      <c r="Z33" s="202"/>
      <c r="AA33" s="202"/>
      <c r="AB33" s="202"/>
      <c r="AC33" s="633"/>
      <c r="AD33" s="633"/>
      <c r="AE33" s="633"/>
      <c r="AF33" s="633"/>
      <c r="AG33" s="633"/>
      <c r="AH33" s="633"/>
      <c r="AI33" s="633"/>
      <c r="AJ33" s="633"/>
      <c r="AK33" s="633"/>
      <c r="AL33" s="633"/>
      <c r="AM33" s="633"/>
      <c r="AN33" s="633"/>
      <c r="AO33" s="633"/>
      <c r="AP33" s="633"/>
      <c r="AQ33" s="633"/>
      <c r="AR33" s="633"/>
      <c r="AS33" s="633"/>
      <c r="AT33" s="633"/>
      <c r="AU33" s="633"/>
      <c r="AV33" s="633"/>
      <c r="AW33" s="633"/>
      <c r="AX33" s="633"/>
      <c r="AY33" s="633"/>
      <c r="AZ33" s="633"/>
      <c r="BA33" s="633"/>
    </row>
    <row r="34" ht="22.5" customHeight="1">
      <c r="A34" s="496">
        <v>7.0</v>
      </c>
      <c r="B34" s="379">
        <v>6.0</v>
      </c>
      <c r="C34" s="379" t="s">
        <v>206</v>
      </c>
      <c r="D34" s="379"/>
      <c r="E34" s="476"/>
      <c r="F34" s="476"/>
      <c r="G34" s="379">
        <v>1.0</v>
      </c>
      <c r="H34" s="655">
        <v>1.65426864053E11</v>
      </c>
      <c r="I34" s="619">
        <v>7945.0</v>
      </c>
      <c r="J34" s="625" t="s">
        <v>1796</v>
      </c>
      <c r="K34" s="625" t="s">
        <v>1797</v>
      </c>
      <c r="L34" s="626">
        <v>43835.0</v>
      </c>
      <c r="M34" s="625" t="s">
        <v>351</v>
      </c>
      <c r="N34" s="625" t="s">
        <v>154</v>
      </c>
      <c r="O34" s="626">
        <v>44790.0</v>
      </c>
      <c r="P34" s="625" t="s">
        <v>133</v>
      </c>
      <c r="Q34" s="379" t="s">
        <v>193</v>
      </c>
      <c r="R34" s="478" t="s">
        <v>1798</v>
      </c>
      <c r="S34" s="197"/>
      <c r="T34" s="379" t="s">
        <v>11</v>
      </c>
      <c r="U34" s="622"/>
      <c r="V34" s="622"/>
      <c r="W34" s="622"/>
      <c r="X34" s="202" t="s">
        <v>1799</v>
      </c>
      <c r="Y34" s="202" t="s">
        <v>1800</v>
      </c>
      <c r="Z34" s="202" t="s">
        <v>1801</v>
      </c>
      <c r="AA34" s="202"/>
      <c r="AB34" s="202"/>
      <c r="AC34" s="633"/>
      <c r="AD34" s="633"/>
      <c r="AE34" s="633"/>
      <c r="AF34" s="633"/>
      <c r="AG34" s="633"/>
      <c r="AH34" s="633"/>
      <c r="AI34" s="633"/>
      <c r="AJ34" s="633"/>
      <c r="AK34" s="633"/>
      <c r="AL34" s="633"/>
      <c r="AM34" s="633"/>
      <c r="AN34" s="633"/>
      <c r="AO34" s="633"/>
      <c r="AP34" s="633"/>
      <c r="AQ34" s="633"/>
      <c r="AR34" s="633"/>
      <c r="AS34" s="633"/>
      <c r="AT34" s="633"/>
      <c r="AU34" s="633"/>
      <c r="AV34" s="633"/>
      <c r="AW34" s="633"/>
      <c r="AX34" s="633"/>
      <c r="AY34" s="633"/>
      <c r="AZ34" s="633"/>
      <c r="BA34" s="633"/>
    </row>
    <row r="35" ht="22.5" customHeight="1">
      <c r="A35" s="496">
        <v>8.0</v>
      </c>
      <c r="B35" s="379">
        <v>6.0</v>
      </c>
      <c r="C35" s="379" t="s">
        <v>206</v>
      </c>
      <c r="D35" s="379"/>
      <c r="E35" s="476"/>
      <c r="F35" s="476"/>
      <c r="G35" s="379">
        <v>1.0</v>
      </c>
      <c r="H35" s="655">
        <v>9.163431408E10</v>
      </c>
      <c r="I35" s="619">
        <v>8563.0</v>
      </c>
      <c r="J35" s="625" t="s">
        <v>667</v>
      </c>
      <c r="K35" s="625" t="s">
        <v>1802</v>
      </c>
      <c r="L35" s="626">
        <v>43756.0</v>
      </c>
      <c r="M35" s="625" t="s">
        <v>351</v>
      </c>
      <c r="N35" s="625" t="s">
        <v>152</v>
      </c>
      <c r="O35" s="626">
        <v>45155.0</v>
      </c>
      <c r="P35" s="625" t="s">
        <v>115</v>
      </c>
      <c r="Q35" s="379" t="s">
        <v>193</v>
      </c>
      <c r="R35" s="478" t="s">
        <v>1803</v>
      </c>
      <c r="S35" s="197"/>
      <c r="T35" s="379" t="s">
        <v>11</v>
      </c>
      <c r="U35" s="622"/>
      <c r="V35" s="622"/>
      <c r="W35" s="622"/>
      <c r="X35" s="202" t="s">
        <v>1804</v>
      </c>
      <c r="Y35" s="202" t="s">
        <v>1805</v>
      </c>
      <c r="Z35" s="202"/>
      <c r="AA35" s="202"/>
      <c r="AB35" s="202"/>
      <c r="AC35" s="633"/>
      <c r="AD35" s="633"/>
      <c r="AE35" s="633"/>
      <c r="AF35" s="633"/>
      <c r="AG35" s="633"/>
      <c r="AH35" s="633"/>
      <c r="AI35" s="633"/>
      <c r="AJ35" s="633"/>
      <c r="AK35" s="633"/>
      <c r="AL35" s="633"/>
      <c r="AM35" s="633"/>
      <c r="AN35" s="633"/>
      <c r="AO35" s="633"/>
      <c r="AP35" s="633"/>
      <c r="AQ35" s="633"/>
      <c r="AR35" s="633"/>
      <c r="AS35" s="633"/>
      <c r="AT35" s="633"/>
      <c r="AU35" s="633"/>
      <c r="AV35" s="633"/>
      <c r="AW35" s="633"/>
      <c r="AX35" s="633"/>
      <c r="AY35" s="633"/>
      <c r="AZ35" s="633"/>
      <c r="BA35" s="633"/>
    </row>
    <row r="36" ht="22.5" customHeight="1">
      <c r="A36" s="496">
        <v>9.0</v>
      </c>
      <c r="B36" s="379">
        <v>6.0</v>
      </c>
      <c r="C36" s="379" t="s">
        <v>206</v>
      </c>
      <c r="D36" s="379"/>
      <c r="E36" s="476"/>
      <c r="F36" s="476"/>
      <c r="G36" s="379">
        <v>1.0</v>
      </c>
      <c r="H36" s="655">
        <v>1.12107079055E11</v>
      </c>
      <c r="I36" s="619">
        <v>8087.0</v>
      </c>
      <c r="J36" s="625" t="s">
        <v>396</v>
      </c>
      <c r="K36" s="625" t="s">
        <v>1806</v>
      </c>
      <c r="L36" s="626">
        <v>43811.0</v>
      </c>
      <c r="M36" s="625" t="s">
        <v>339</v>
      </c>
      <c r="N36" s="625" t="s">
        <v>152</v>
      </c>
      <c r="O36" s="626">
        <v>44790.0</v>
      </c>
      <c r="P36" s="625" t="s">
        <v>133</v>
      </c>
      <c r="Q36" s="379" t="s">
        <v>195</v>
      </c>
      <c r="R36" s="478" t="s">
        <v>1807</v>
      </c>
      <c r="S36" s="197"/>
      <c r="T36" s="623" t="s">
        <v>22</v>
      </c>
      <c r="U36" s="622"/>
      <c r="V36" s="622"/>
      <c r="W36" s="622"/>
      <c r="X36" s="202" t="s">
        <v>1808</v>
      </c>
      <c r="Y36" s="202" t="s">
        <v>1809</v>
      </c>
      <c r="Z36" s="202" t="s">
        <v>1810</v>
      </c>
      <c r="AA36" s="202"/>
      <c r="AB36" s="202"/>
      <c r="AC36" s="633"/>
      <c r="AD36" s="633"/>
      <c r="AE36" s="633"/>
      <c r="AF36" s="633"/>
      <c r="AG36" s="633"/>
      <c r="AH36" s="633"/>
      <c r="AI36" s="633"/>
      <c r="AJ36" s="633"/>
      <c r="AK36" s="633"/>
      <c r="AL36" s="633"/>
      <c r="AM36" s="633"/>
      <c r="AN36" s="633"/>
      <c r="AO36" s="633"/>
      <c r="AP36" s="633"/>
      <c r="AQ36" s="633"/>
      <c r="AR36" s="633"/>
      <c r="AS36" s="633"/>
      <c r="AT36" s="633"/>
      <c r="AU36" s="633"/>
      <c r="AV36" s="633"/>
      <c r="AW36" s="633"/>
      <c r="AX36" s="633"/>
      <c r="AY36" s="633"/>
      <c r="AZ36" s="633"/>
      <c r="BA36" s="633"/>
    </row>
    <row r="37" ht="22.5" customHeight="1">
      <c r="A37" s="496">
        <v>10.0</v>
      </c>
      <c r="B37" s="379">
        <v>6.0</v>
      </c>
      <c r="C37" s="379" t="s">
        <v>206</v>
      </c>
      <c r="D37" s="379"/>
      <c r="E37" s="476"/>
      <c r="F37" s="476"/>
      <c r="G37" s="379">
        <v>1.0</v>
      </c>
      <c r="H37" s="655">
        <v>1.63923807164E11</v>
      </c>
      <c r="I37" s="619">
        <v>8265.0</v>
      </c>
      <c r="J37" s="625" t="s">
        <v>1689</v>
      </c>
      <c r="K37" s="625" t="s">
        <v>1811</v>
      </c>
      <c r="L37" s="626">
        <v>43902.0</v>
      </c>
      <c r="M37" s="625" t="s">
        <v>339</v>
      </c>
      <c r="N37" s="625" t="s">
        <v>154</v>
      </c>
      <c r="O37" s="626">
        <v>44858.0</v>
      </c>
      <c r="P37" s="625" t="s">
        <v>133</v>
      </c>
      <c r="Q37" s="379" t="s">
        <v>195</v>
      </c>
      <c r="R37" s="478" t="s">
        <v>1812</v>
      </c>
      <c r="S37" s="197"/>
      <c r="T37" s="623" t="s">
        <v>22</v>
      </c>
      <c r="U37" s="627"/>
      <c r="V37" s="627"/>
      <c r="W37" s="627"/>
      <c r="X37" s="202" t="s">
        <v>1813</v>
      </c>
      <c r="Y37" s="202" t="s">
        <v>1814</v>
      </c>
      <c r="Z37" s="202" t="s">
        <v>1815</v>
      </c>
      <c r="AA37" s="202"/>
      <c r="AB37" s="202"/>
      <c r="AC37" s="633"/>
      <c r="AD37" s="633"/>
      <c r="AE37" s="633"/>
      <c r="AF37" s="633"/>
      <c r="AG37" s="633"/>
      <c r="AH37" s="633"/>
      <c r="AI37" s="633"/>
      <c r="AJ37" s="633"/>
      <c r="AK37" s="633"/>
      <c r="AL37" s="633"/>
      <c r="AM37" s="633"/>
      <c r="AN37" s="633"/>
      <c r="AO37" s="633"/>
      <c r="AP37" s="633"/>
      <c r="AQ37" s="633"/>
      <c r="AR37" s="633"/>
      <c r="AS37" s="633"/>
      <c r="AT37" s="633"/>
      <c r="AU37" s="633"/>
      <c r="AV37" s="633"/>
      <c r="AW37" s="633"/>
      <c r="AX37" s="633"/>
      <c r="AY37" s="633"/>
      <c r="AZ37" s="633"/>
      <c r="BA37" s="633"/>
    </row>
    <row r="38" ht="22.5" customHeight="1">
      <c r="A38" s="496">
        <v>11.0</v>
      </c>
      <c r="B38" s="379">
        <v>6.0</v>
      </c>
      <c r="C38" s="379" t="s">
        <v>206</v>
      </c>
      <c r="D38" s="379"/>
      <c r="E38" s="476"/>
      <c r="F38" s="476"/>
      <c r="G38" s="379">
        <v>1.0</v>
      </c>
      <c r="H38" s="655">
        <v>1.72626175185E11</v>
      </c>
      <c r="I38" s="619">
        <v>7997.0</v>
      </c>
      <c r="J38" s="379" t="s">
        <v>396</v>
      </c>
      <c r="K38" s="379" t="s">
        <v>1816</v>
      </c>
      <c r="L38" s="380">
        <v>43987.0</v>
      </c>
      <c r="M38" s="379" t="s">
        <v>339</v>
      </c>
      <c r="N38" s="379" t="s">
        <v>153</v>
      </c>
      <c r="O38" s="380">
        <v>44790.0</v>
      </c>
      <c r="P38" s="379" t="s">
        <v>133</v>
      </c>
      <c r="Q38" s="379" t="s">
        <v>195</v>
      </c>
      <c r="R38" s="478" t="s">
        <v>1817</v>
      </c>
      <c r="S38" s="197"/>
      <c r="T38" s="623" t="s">
        <v>22</v>
      </c>
      <c r="U38" s="622"/>
      <c r="V38" s="622"/>
      <c r="W38" s="622"/>
      <c r="X38" s="202" t="s">
        <v>1818</v>
      </c>
      <c r="Y38" s="202" t="s">
        <v>1819</v>
      </c>
      <c r="Z38" s="202" t="s">
        <v>1820</v>
      </c>
      <c r="AA38" s="202"/>
      <c r="AB38" s="202"/>
      <c r="AC38" s="621"/>
      <c r="AD38" s="621"/>
      <c r="AE38" s="621"/>
      <c r="AF38" s="621"/>
      <c r="AG38" s="621"/>
      <c r="AH38" s="621"/>
      <c r="AI38" s="621"/>
      <c r="AJ38" s="621"/>
      <c r="AK38" s="621"/>
      <c r="AL38" s="621"/>
      <c r="AM38" s="621"/>
      <c r="AN38" s="621"/>
      <c r="AO38" s="621"/>
      <c r="AP38" s="621"/>
      <c r="AQ38" s="621"/>
      <c r="AR38" s="621"/>
      <c r="AS38" s="621"/>
      <c r="AT38" s="621"/>
      <c r="AU38" s="621"/>
      <c r="AV38" s="621"/>
      <c r="AW38" s="621"/>
      <c r="AX38" s="621"/>
      <c r="AY38" s="621"/>
      <c r="AZ38" s="621"/>
      <c r="BA38" s="621"/>
    </row>
    <row r="39" ht="22.5" customHeight="1">
      <c r="A39" s="496">
        <v>12.0</v>
      </c>
      <c r="B39" s="379">
        <v>6.0</v>
      </c>
      <c r="C39" s="379" t="s">
        <v>206</v>
      </c>
      <c r="D39" s="379"/>
      <c r="E39" s="476"/>
      <c r="F39" s="476"/>
      <c r="G39" s="379">
        <v>1.0</v>
      </c>
      <c r="H39" s="655">
        <v>1.32024181648E11</v>
      </c>
      <c r="I39" s="619">
        <v>8161.0</v>
      </c>
      <c r="J39" s="379" t="s">
        <v>1821</v>
      </c>
      <c r="K39" s="379" t="s">
        <v>1822</v>
      </c>
      <c r="L39" s="380">
        <v>43772.0</v>
      </c>
      <c r="M39" s="379" t="s">
        <v>351</v>
      </c>
      <c r="N39" s="379" t="s">
        <v>152</v>
      </c>
      <c r="O39" s="380">
        <v>44858.0</v>
      </c>
      <c r="P39" s="379" t="s">
        <v>66</v>
      </c>
      <c r="Q39" s="379" t="s">
        <v>197</v>
      </c>
      <c r="R39" s="478" t="s">
        <v>1823</v>
      </c>
      <c r="S39" s="197"/>
      <c r="T39" s="379" t="s">
        <v>11</v>
      </c>
      <c r="U39" s="622"/>
      <c r="V39" s="622"/>
      <c r="W39" s="622"/>
      <c r="X39" s="202" t="s">
        <v>1824</v>
      </c>
      <c r="Y39" s="202" t="s">
        <v>1825</v>
      </c>
      <c r="Z39" s="202" t="s">
        <v>1826</v>
      </c>
      <c r="AA39" s="202"/>
      <c r="AB39" s="202"/>
      <c r="AC39" s="621"/>
      <c r="AD39" s="621"/>
      <c r="AE39" s="621"/>
      <c r="AF39" s="621"/>
      <c r="AG39" s="621"/>
      <c r="AH39" s="621"/>
      <c r="AI39" s="621"/>
      <c r="AJ39" s="621"/>
      <c r="AK39" s="621"/>
      <c r="AL39" s="621"/>
      <c r="AM39" s="621"/>
      <c r="AN39" s="621"/>
      <c r="AO39" s="621"/>
      <c r="AP39" s="621"/>
      <c r="AQ39" s="621"/>
      <c r="AR39" s="621"/>
      <c r="AS39" s="621"/>
      <c r="AT39" s="621"/>
      <c r="AU39" s="621"/>
      <c r="AV39" s="621"/>
      <c r="AW39" s="621"/>
      <c r="AX39" s="621"/>
      <c r="AY39" s="621"/>
      <c r="AZ39" s="621"/>
      <c r="BA39" s="621"/>
    </row>
    <row r="40" ht="22.5" customHeight="1">
      <c r="A40" s="496">
        <v>13.0</v>
      </c>
      <c r="B40" s="379">
        <v>6.0</v>
      </c>
      <c r="C40" s="379" t="s">
        <v>206</v>
      </c>
      <c r="D40" s="379"/>
      <c r="E40" s="476"/>
      <c r="F40" s="476"/>
      <c r="G40" s="379">
        <v>1.0</v>
      </c>
      <c r="H40" s="655">
        <v>1.35631680956E11</v>
      </c>
      <c r="I40" s="619">
        <v>8761.0</v>
      </c>
      <c r="J40" s="625" t="s">
        <v>520</v>
      </c>
      <c r="K40" s="625" t="s">
        <v>1827</v>
      </c>
      <c r="L40" s="626">
        <v>44051.0</v>
      </c>
      <c r="M40" s="625" t="s">
        <v>351</v>
      </c>
      <c r="N40" s="625" t="s">
        <v>153</v>
      </c>
      <c r="O40" s="626">
        <v>45155.0</v>
      </c>
      <c r="P40" s="625" t="s">
        <v>133</v>
      </c>
      <c r="Q40" s="379" t="s">
        <v>197</v>
      </c>
      <c r="R40" s="478"/>
      <c r="S40" s="197"/>
      <c r="T40" s="379" t="s">
        <v>11</v>
      </c>
      <c r="U40" s="622"/>
      <c r="V40" s="622"/>
      <c r="W40" s="622"/>
      <c r="X40" s="202" t="s">
        <v>1828</v>
      </c>
      <c r="Y40" s="202" t="s">
        <v>1829</v>
      </c>
      <c r="Z40" s="202"/>
      <c r="AA40" s="202"/>
      <c r="AB40" s="202"/>
      <c r="AC40" s="633"/>
      <c r="AD40" s="633"/>
      <c r="AE40" s="633"/>
      <c r="AF40" s="633"/>
      <c r="AG40" s="621"/>
      <c r="AH40" s="621"/>
      <c r="AI40" s="621"/>
      <c r="AJ40" s="621"/>
      <c r="AK40" s="621"/>
      <c r="AL40" s="621"/>
      <c r="AM40" s="621"/>
      <c r="AN40" s="621"/>
      <c r="AO40" s="621"/>
      <c r="AP40" s="621"/>
      <c r="AQ40" s="621"/>
      <c r="AR40" s="621"/>
      <c r="AS40" s="621"/>
      <c r="AT40" s="621"/>
      <c r="AU40" s="621"/>
      <c r="AV40" s="621"/>
      <c r="AW40" s="621"/>
      <c r="AX40" s="621"/>
      <c r="AY40" s="621"/>
      <c r="AZ40" s="621"/>
      <c r="BA40" s="621"/>
    </row>
    <row r="41" ht="22.5" customHeight="1">
      <c r="A41" s="496">
        <v>14.0</v>
      </c>
      <c r="B41" s="379">
        <v>6.0</v>
      </c>
      <c r="C41" s="379" t="s">
        <v>206</v>
      </c>
      <c r="D41" s="379"/>
      <c r="E41" s="476"/>
      <c r="F41" s="476"/>
      <c r="G41" s="379">
        <v>1.0</v>
      </c>
      <c r="H41" s="655">
        <v>8.1558007437E10</v>
      </c>
      <c r="I41" s="619">
        <v>9166.0</v>
      </c>
      <c r="J41" s="625" t="s">
        <v>1151</v>
      </c>
      <c r="K41" s="625" t="s">
        <v>1830</v>
      </c>
      <c r="L41" s="626">
        <v>44064.0</v>
      </c>
      <c r="M41" s="625" t="s">
        <v>351</v>
      </c>
      <c r="N41" s="625" t="s">
        <v>153</v>
      </c>
      <c r="O41" s="656">
        <v>45519.0</v>
      </c>
      <c r="P41" s="625" t="s">
        <v>42</v>
      </c>
      <c r="Q41" s="379" t="s">
        <v>197</v>
      </c>
      <c r="R41" s="478" t="s">
        <v>1831</v>
      </c>
      <c r="S41" s="197"/>
      <c r="T41" s="379" t="s">
        <v>11</v>
      </c>
      <c r="U41" s="476"/>
      <c r="V41" s="476"/>
      <c r="W41" s="476"/>
      <c r="X41" s="202" t="s">
        <v>1832</v>
      </c>
      <c r="Y41" s="202"/>
      <c r="Z41" s="479"/>
      <c r="AA41" s="479"/>
      <c r="AB41" s="202"/>
      <c r="AC41" s="658"/>
      <c r="AD41" s="658"/>
      <c r="AE41" s="658"/>
      <c r="AF41" s="658"/>
      <c r="AG41" s="658"/>
      <c r="AH41" s="658"/>
      <c r="AI41" s="658"/>
      <c r="AJ41" s="658"/>
      <c r="AK41" s="658"/>
      <c r="AL41" s="658"/>
      <c r="AM41" s="658"/>
      <c r="AN41" s="658"/>
      <c r="AO41" s="658"/>
      <c r="AP41" s="658"/>
      <c r="AQ41" s="658"/>
      <c r="AR41" s="658"/>
      <c r="AS41" s="658"/>
      <c r="AT41" s="658"/>
      <c r="AU41" s="658"/>
      <c r="AV41" s="658"/>
      <c r="AW41" s="658"/>
      <c r="AX41" s="658"/>
      <c r="AY41" s="621"/>
      <c r="AZ41" s="621"/>
      <c r="BA41" s="621"/>
    </row>
    <row r="42" ht="22.5" customHeight="1">
      <c r="A42" s="496">
        <v>15.0</v>
      </c>
      <c r="B42" s="496">
        <v>6.0</v>
      </c>
      <c r="C42" s="496" t="s">
        <v>206</v>
      </c>
      <c r="D42" s="667"/>
      <c r="E42" s="497"/>
      <c r="F42" s="496"/>
      <c r="G42" s="496">
        <v>1.0</v>
      </c>
      <c r="H42" s="644">
        <v>1.02544416641E11</v>
      </c>
      <c r="I42" s="645">
        <v>9354.0</v>
      </c>
      <c r="J42" s="668" t="s">
        <v>1833</v>
      </c>
      <c r="K42" s="646" t="s">
        <v>1834</v>
      </c>
      <c r="L42" s="647">
        <v>43873.0</v>
      </c>
      <c r="M42" s="646" t="s">
        <v>351</v>
      </c>
      <c r="N42" s="646" t="s">
        <v>154</v>
      </c>
      <c r="O42" s="648">
        <v>45883.0</v>
      </c>
      <c r="P42" s="646" t="s">
        <v>76</v>
      </c>
      <c r="Q42" s="496" t="s">
        <v>346</v>
      </c>
      <c r="R42" s="270" t="s">
        <v>1835</v>
      </c>
      <c r="S42" s="270" t="s">
        <v>1836</v>
      </c>
      <c r="T42" s="496" t="s">
        <v>26</v>
      </c>
      <c r="U42" s="667"/>
      <c r="V42" s="667"/>
      <c r="W42" s="667"/>
      <c r="X42" s="669"/>
      <c r="Y42" s="669"/>
      <c r="Z42" s="669"/>
      <c r="AA42" s="670"/>
      <c r="AB42" s="671"/>
      <c r="AC42" s="672"/>
      <c r="AD42" s="672"/>
      <c r="AE42" s="672"/>
      <c r="AF42" s="672"/>
      <c r="AG42" s="672"/>
      <c r="AH42" s="672"/>
      <c r="AI42" s="672"/>
      <c r="AJ42" s="672"/>
      <c r="AK42" s="672"/>
      <c r="AL42" s="672"/>
      <c r="AM42" s="672"/>
      <c r="AN42" s="672"/>
      <c r="AO42" s="672"/>
      <c r="AP42" s="672"/>
      <c r="AQ42" s="672"/>
      <c r="AR42" s="672"/>
      <c r="AS42" s="672"/>
      <c r="AT42" s="672"/>
      <c r="AU42" s="672"/>
      <c r="AV42" s="672"/>
      <c r="AW42" s="672"/>
      <c r="AX42" s="672"/>
      <c r="AY42" s="673"/>
      <c r="AZ42" s="673"/>
      <c r="BA42" s="673"/>
    </row>
    <row r="43" ht="22.5" customHeight="1">
      <c r="A43" s="496">
        <v>16.0</v>
      </c>
      <c r="B43" s="496">
        <v>6.0</v>
      </c>
      <c r="C43" s="496" t="s">
        <v>206</v>
      </c>
      <c r="D43" s="496"/>
      <c r="E43" s="497"/>
      <c r="F43" s="497"/>
      <c r="G43" s="496">
        <v>1.0</v>
      </c>
      <c r="H43" s="644">
        <v>1.65711549546E11</v>
      </c>
      <c r="I43" s="645">
        <v>9395.0</v>
      </c>
      <c r="J43" s="646" t="s">
        <v>1837</v>
      </c>
      <c r="K43" s="646" t="s">
        <v>1838</v>
      </c>
      <c r="L43" s="647">
        <v>43775.0</v>
      </c>
      <c r="M43" s="646" t="s">
        <v>339</v>
      </c>
      <c r="N43" s="646" t="s">
        <v>153</v>
      </c>
      <c r="O43" s="648">
        <v>45883.0</v>
      </c>
      <c r="P43" s="646" t="s">
        <v>104</v>
      </c>
      <c r="Q43" s="496" t="s">
        <v>346</v>
      </c>
      <c r="R43" s="270" t="s">
        <v>1839</v>
      </c>
      <c r="S43" s="226"/>
      <c r="T43" s="496" t="s">
        <v>26</v>
      </c>
      <c r="U43" s="497"/>
      <c r="V43" s="497"/>
      <c r="W43" s="497"/>
      <c r="X43" s="240"/>
      <c r="Y43" s="240"/>
      <c r="Z43" s="240"/>
      <c r="AA43" s="497"/>
      <c r="AB43" s="231"/>
      <c r="AC43" s="649"/>
      <c r="AD43" s="649"/>
      <c r="AE43" s="649"/>
      <c r="AF43" s="649"/>
      <c r="AG43" s="649"/>
      <c r="AH43" s="649"/>
      <c r="AI43" s="649"/>
      <c r="AJ43" s="649"/>
      <c r="AK43" s="649"/>
      <c r="AL43" s="649"/>
      <c r="AM43" s="649"/>
      <c r="AN43" s="649"/>
      <c r="AO43" s="649"/>
      <c r="AP43" s="649"/>
      <c r="AQ43" s="649"/>
      <c r="AR43" s="649"/>
      <c r="AS43" s="649"/>
      <c r="AT43" s="649"/>
      <c r="AU43" s="649"/>
      <c r="AV43" s="649"/>
      <c r="AW43" s="649"/>
      <c r="AX43" s="649"/>
      <c r="AY43" s="649"/>
      <c r="AZ43" s="649"/>
      <c r="BA43" s="649"/>
    </row>
    <row r="44" ht="22.5" customHeight="1">
      <c r="A44" s="496">
        <v>17.0</v>
      </c>
      <c r="B44" s="496">
        <v>6.0</v>
      </c>
      <c r="C44" s="496" t="s">
        <v>206</v>
      </c>
      <c r="D44" s="496"/>
      <c r="E44" s="497"/>
      <c r="F44" s="496" t="s">
        <v>335</v>
      </c>
      <c r="G44" s="496">
        <v>1.0</v>
      </c>
      <c r="H44" s="644">
        <v>1.05604379497E11</v>
      </c>
      <c r="I44" s="645">
        <v>9519.0</v>
      </c>
      <c r="J44" s="646" t="s">
        <v>1840</v>
      </c>
      <c r="K44" s="646" t="s">
        <v>1841</v>
      </c>
      <c r="L44" s="647">
        <v>44025.0</v>
      </c>
      <c r="M44" s="646" t="s">
        <v>351</v>
      </c>
      <c r="N44" s="646" t="s">
        <v>154</v>
      </c>
      <c r="O44" s="648">
        <v>45883.0</v>
      </c>
      <c r="P44" s="646" t="s">
        <v>37</v>
      </c>
      <c r="Q44" s="496" t="s">
        <v>346</v>
      </c>
      <c r="R44" s="270" t="s">
        <v>1842</v>
      </c>
      <c r="S44" s="226"/>
      <c r="T44" s="496" t="s">
        <v>11</v>
      </c>
      <c r="U44" s="497"/>
      <c r="V44" s="497"/>
      <c r="W44" s="497"/>
      <c r="X44" s="240"/>
      <c r="Y44" s="240"/>
      <c r="Z44" s="240"/>
      <c r="AA44" s="497"/>
      <c r="AB44" s="231"/>
      <c r="AC44" s="649"/>
      <c r="AD44" s="649"/>
      <c r="AE44" s="649"/>
      <c r="AF44" s="649"/>
      <c r="AG44" s="649"/>
      <c r="AH44" s="649"/>
      <c r="AI44" s="649"/>
      <c r="AJ44" s="649"/>
      <c r="AK44" s="649"/>
      <c r="AL44" s="649"/>
      <c r="AM44" s="649"/>
      <c r="AN44" s="649"/>
      <c r="AO44" s="649"/>
      <c r="AP44" s="649"/>
      <c r="AQ44" s="649"/>
      <c r="AR44" s="649"/>
      <c r="AS44" s="649"/>
      <c r="AT44" s="649"/>
      <c r="AU44" s="649"/>
      <c r="AV44" s="649"/>
      <c r="AW44" s="649"/>
      <c r="AX44" s="649"/>
      <c r="AY44" s="649"/>
      <c r="AZ44" s="649"/>
      <c r="BA44" s="649"/>
    </row>
    <row r="45" ht="22.5" customHeight="1">
      <c r="A45" s="496">
        <v>18.0</v>
      </c>
      <c r="B45" s="496">
        <v>6.0</v>
      </c>
      <c r="C45" s="496" t="s">
        <v>206</v>
      </c>
      <c r="D45" s="496"/>
      <c r="E45" s="497"/>
      <c r="F45" s="497"/>
      <c r="G45" s="496">
        <v>1.0</v>
      </c>
      <c r="H45" s="644">
        <v>1.6460820131E11</v>
      </c>
      <c r="I45" s="645">
        <v>9272.0</v>
      </c>
      <c r="J45" s="646" t="s">
        <v>1843</v>
      </c>
      <c r="K45" s="646" t="s">
        <v>1844</v>
      </c>
      <c r="L45" s="647">
        <v>43858.0</v>
      </c>
      <c r="M45" s="646" t="s">
        <v>339</v>
      </c>
      <c r="N45" s="646" t="s">
        <v>154</v>
      </c>
      <c r="O45" s="648">
        <v>45883.0</v>
      </c>
      <c r="P45" s="646" t="s">
        <v>9</v>
      </c>
      <c r="Q45" s="496" t="s">
        <v>346</v>
      </c>
      <c r="R45" s="270" t="s">
        <v>1845</v>
      </c>
      <c r="S45" s="226"/>
      <c r="T45" s="496" t="s">
        <v>11</v>
      </c>
      <c r="U45" s="497"/>
      <c r="V45" s="497"/>
      <c r="W45" s="497"/>
      <c r="X45" s="240"/>
      <c r="Y45" s="240"/>
      <c r="Z45" s="240"/>
      <c r="AA45" s="497"/>
      <c r="AB45" s="231"/>
      <c r="AC45" s="649"/>
      <c r="AD45" s="649"/>
      <c r="AE45" s="649"/>
      <c r="AF45" s="649"/>
      <c r="AG45" s="649"/>
      <c r="AH45" s="649"/>
      <c r="AI45" s="649"/>
      <c r="AJ45" s="649"/>
      <c r="AK45" s="649"/>
      <c r="AL45" s="649"/>
      <c r="AM45" s="649"/>
      <c r="AN45" s="649"/>
      <c r="AO45" s="649"/>
      <c r="AP45" s="649"/>
      <c r="AQ45" s="649"/>
      <c r="AR45" s="649"/>
      <c r="AS45" s="649"/>
      <c r="AT45" s="649"/>
      <c r="AU45" s="649"/>
      <c r="AV45" s="649"/>
      <c r="AW45" s="649"/>
      <c r="AX45" s="649"/>
      <c r="AY45" s="649"/>
      <c r="AZ45" s="649"/>
      <c r="BA45" s="649"/>
    </row>
    <row r="46" ht="22.5" customHeight="1">
      <c r="A46" s="496">
        <v>19.0</v>
      </c>
      <c r="B46" s="496">
        <v>6.0</v>
      </c>
      <c r="C46" s="496" t="s">
        <v>206</v>
      </c>
      <c r="D46" s="496"/>
      <c r="E46" s="497"/>
      <c r="F46" s="497"/>
      <c r="G46" s="496">
        <v>1.0</v>
      </c>
      <c r="H46" s="644">
        <v>1.02523286401E11</v>
      </c>
      <c r="I46" s="645">
        <v>9383.0</v>
      </c>
      <c r="J46" s="646" t="s">
        <v>396</v>
      </c>
      <c r="K46" s="646" t="s">
        <v>1846</v>
      </c>
      <c r="L46" s="647">
        <v>43970.0</v>
      </c>
      <c r="M46" s="646" t="s">
        <v>339</v>
      </c>
      <c r="N46" s="646" t="s">
        <v>151</v>
      </c>
      <c r="O46" s="648">
        <v>45883.0</v>
      </c>
      <c r="P46" s="646" t="s">
        <v>25</v>
      </c>
      <c r="Q46" s="496" t="s">
        <v>346</v>
      </c>
      <c r="R46" s="270" t="s">
        <v>1839</v>
      </c>
      <c r="S46" s="226"/>
      <c r="T46" s="496" t="s">
        <v>11</v>
      </c>
      <c r="U46" s="497"/>
      <c r="V46" s="497"/>
      <c r="W46" s="497"/>
      <c r="X46" s="240"/>
      <c r="Y46" s="240"/>
      <c r="Z46" s="240"/>
      <c r="AA46" s="497"/>
      <c r="AB46" s="231"/>
      <c r="AC46" s="649"/>
      <c r="AD46" s="649"/>
      <c r="AE46" s="649"/>
      <c r="AF46" s="649"/>
      <c r="AG46" s="649"/>
      <c r="AH46" s="649"/>
      <c r="AI46" s="649"/>
      <c r="AJ46" s="649"/>
      <c r="AK46" s="649"/>
      <c r="AL46" s="649"/>
      <c r="AM46" s="649"/>
      <c r="AN46" s="649"/>
      <c r="AO46" s="649"/>
      <c r="AP46" s="649"/>
      <c r="AQ46" s="649"/>
      <c r="AR46" s="649"/>
      <c r="AS46" s="649"/>
      <c r="AT46" s="649"/>
      <c r="AU46" s="649"/>
      <c r="AV46" s="649"/>
      <c r="AW46" s="649"/>
      <c r="AX46" s="649"/>
      <c r="AY46" s="649"/>
      <c r="AZ46" s="649"/>
      <c r="BA46" s="649"/>
    </row>
    <row r="47" ht="22.5" customHeight="1">
      <c r="A47" s="496">
        <v>20.0</v>
      </c>
      <c r="B47" s="496">
        <v>6.0</v>
      </c>
      <c r="C47" s="496" t="s">
        <v>206</v>
      </c>
      <c r="D47" s="667"/>
      <c r="E47" s="497"/>
      <c r="F47" s="496"/>
      <c r="G47" s="496">
        <v>1.0</v>
      </c>
      <c r="H47" s="644">
        <v>8.4637719124E10</v>
      </c>
      <c r="I47" s="645">
        <v>9408.0</v>
      </c>
      <c r="J47" s="646" t="s">
        <v>1847</v>
      </c>
      <c r="K47" s="646" t="s">
        <v>1848</v>
      </c>
      <c r="L47" s="647">
        <v>44032.0</v>
      </c>
      <c r="M47" s="646" t="s">
        <v>339</v>
      </c>
      <c r="N47" s="646" t="s">
        <v>151</v>
      </c>
      <c r="O47" s="648">
        <v>45883.0</v>
      </c>
      <c r="P47" s="646" t="s">
        <v>66</v>
      </c>
      <c r="Q47" s="496" t="s">
        <v>346</v>
      </c>
      <c r="R47" s="270" t="s">
        <v>1849</v>
      </c>
      <c r="S47" s="674"/>
      <c r="T47" s="496" t="s">
        <v>11</v>
      </c>
      <c r="U47" s="667"/>
      <c r="V47" s="667"/>
      <c r="W47" s="667"/>
      <c r="X47" s="669"/>
      <c r="Y47" s="669"/>
      <c r="Z47" s="669"/>
      <c r="AA47" s="670"/>
      <c r="AB47" s="671"/>
      <c r="AC47" s="672"/>
      <c r="AD47" s="672"/>
      <c r="AE47" s="672"/>
      <c r="AF47" s="672"/>
      <c r="AG47" s="672"/>
      <c r="AH47" s="672"/>
      <c r="AI47" s="672"/>
      <c r="AJ47" s="672"/>
      <c r="AK47" s="672"/>
      <c r="AL47" s="672"/>
      <c r="AM47" s="672"/>
      <c r="AN47" s="672"/>
      <c r="AO47" s="672"/>
      <c r="AP47" s="672"/>
      <c r="AQ47" s="672"/>
      <c r="AR47" s="672"/>
      <c r="AS47" s="672"/>
      <c r="AT47" s="672"/>
      <c r="AU47" s="672"/>
      <c r="AV47" s="672"/>
      <c r="AW47" s="672"/>
      <c r="AX47" s="672"/>
      <c r="AY47" s="673"/>
      <c r="AZ47" s="673"/>
      <c r="BA47" s="673"/>
    </row>
    <row r="48" ht="22.5" customHeight="1">
      <c r="A48" s="496">
        <v>21.0</v>
      </c>
      <c r="B48" s="379"/>
      <c r="C48" s="379"/>
      <c r="D48" s="379"/>
      <c r="E48" s="476"/>
      <c r="F48" s="476"/>
      <c r="G48" s="379"/>
      <c r="H48" s="655"/>
      <c r="I48" s="619"/>
      <c r="J48" s="625"/>
      <c r="K48" s="625"/>
      <c r="L48" s="626"/>
      <c r="M48" s="625"/>
      <c r="N48" s="625"/>
      <c r="O48" s="656"/>
      <c r="P48" s="625"/>
      <c r="Q48" s="379"/>
      <c r="R48" s="478"/>
      <c r="S48" s="197"/>
      <c r="T48" s="379"/>
      <c r="U48" s="622"/>
      <c r="V48" s="622"/>
      <c r="W48" s="622"/>
      <c r="X48" s="293"/>
      <c r="Y48" s="293"/>
      <c r="Z48" s="293"/>
      <c r="AA48" s="202"/>
      <c r="AB48" s="202"/>
      <c r="AC48" s="658"/>
      <c r="AD48" s="658"/>
      <c r="AE48" s="658"/>
      <c r="AF48" s="658"/>
      <c r="AG48" s="658"/>
      <c r="AH48" s="658"/>
      <c r="AI48" s="658"/>
      <c r="AJ48" s="658"/>
      <c r="AK48" s="658"/>
      <c r="AL48" s="658"/>
      <c r="AM48" s="658"/>
      <c r="AN48" s="658"/>
      <c r="AO48" s="658"/>
      <c r="AP48" s="658"/>
      <c r="AQ48" s="658"/>
      <c r="AR48" s="658"/>
      <c r="AS48" s="658"/>
      <c r="AT48" s="658"/>
      <c r="AU48" s="658"/>
      <c r="AV48" s="658"/>
      <c r="AW48" s="658"/>
      <c r="AX48" s="658"/>
      <c r="AY48" s="621"/>
      <c r="AZ48" s="621"/>
      <c r="BA48" s="621"/>
    </row>
    <row r="49" ht="22.5" customHeight="1">
      <c r="A49" s="496">
        <v>22.0</v>
      </c>
      <c r="B49" s="379"/>
      <c r="C49" s="379"/>
      <c r="D49" s="379"/>
      <c r="E49" s="476"/>
      <c r="F49" s="476"/>
      <c r="G49" s="379"/>
      <c r="H49" s="655"/>
      <c r="I49" s="619"/>
      <c r="J49" s="625"/>
      <c r="K49" s="625"/>
      <c r="L49" s="626"/>
      <c r="M49" s="625"/>
      <c r="N49" s="625"/>
      <c r="O49" s="656"/>
      <c r="P49" s="625"/>
      <c r="Q49" s="379"/>
      <c r="R49" s="478"/>
      <c r="S49" s="197"/>
      <c r="T49" s="379"/>
      <c r="U49" s="622"/>
      <c r="V49" s="622"/>
      <c r="W49" s="622"/>
      <c r="X49" s="293"/>
      <c r="Y49" s="293"/>
      <c r="Z49" s="293"/>
      <c r="AA49" s="202"/>
      <c r="AB49" s="202"/>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row>
    <row r="50" ht="22.5" customHeight="1">
      <c r="A50" s="496">
        <v>23.0</v>
      </c>
      <c r="B50" s="379"/>
      <c r="C50" s="379"/>
      <c r="D50" s="379"/>
      <c r="E50" s="476"/>
      <c r="F50" s="476"/>
      <c r="G50" s="379"/>
      <c r="H50" s="655"/>
      <c r="I50" s="619"/>
      <c r="J50" s="625"/>
      <c r="K50" s="625"/>
      <c r="L50" s="626"/>
      <c r="M50" s="625"/>
      <c r="N50" s="625"/>
      <c r="O50" s="656"/>
      <c r="P50" s="625"/>
      <c r="Q50" s="379"/>
      <c r="R50" s="478"/>
      <c r="S50" s="197"/>
      <c r="T50" s="379"/>
      <c r="U50" s="622"/>
      <c r="V50" s="622"/>
      <c r="W50" s="622"/>
      <c r="X50" s="293"/>
      <c r="Y50" s="293"/>
      <c r="Z50" s="293"/>
      <c r="AA50" s="202"/>
      <c r="AB50" s="202"/>
      <c r="AC50" s="621"/>
      <c r="AD50" s="621"/>
      <c r="AE50" s="621"/>
      <c r="AF50" s="621"/>
      <c r="AG50" s="621"/>
      <c r="AH50" s="621"/>
      <c r="AI50" s="621"/>
      <c r="AJ50" s="621"/>
      <c r="AK50" s="621"/>
      <c r="AL50" s="621"/>
      <c r="AM50" s="621"/>
      <c r="AN50" s="621"/>
      <c r="AO50" s="621"/>
      <c r="AP50" s="621"/>
      <c r="AQ50" s="621"/>
      <c r="AR50" s="621"/>
      <c r="AS50" s="621"/>
      <c r="AT50" s="621"/>
      <c r="AU50" s="621"/>
      <c r="AV50" s="621"/>
      <c r="AW50" s="621"/>
      <c r="AX50" s="621"/>
      <c r="AY50" s="621"/>
      <c r="AZ50" s="621"/>
      <c r="BA50" s="621"/>
    </row>
    <row r="51" ht="22.5" customHeight="1">
      <c r="A51" s="496">
        <v>24.0</v>
      </c>
      <c r="B51" s="379"/>
      <c r="C51" s="379"/>
      <c r="D51" s="379"/>
      <c r="E51" s="476"/>
      <c r="F51" s="476"/>
      <c r="G51" s="379"/>
      <c r="H51" s="655"/>
      <c r="I51" s="619"/>
      <c r="J51" s="625"/>
      <c r="K51" s="625"/>
      <c r="L51" s="626"/>
      <c r="M51" s="625"/>
      <c r="N51" s="625"/>
      <c r="O51" s="656"/>
      <c r="P51" s="625"/>
      <c r="Q51" s="379"/>
      <c r="R51" s="478"/>
      <c r="S51" s="197"/>
      <c r="T51" s="379"/>
      <c r="U51" s="622"/>
      <c r="V51" s="622"/>
      <c r="W51" s="622"/>
      <c r="X51" s="293"/>
      <c r="Y51" s="293"/>
      <c r="Z51" s="293"/>
      <c r="AA51" s="202"/>
      <c r="AB51" s="202"/>
      <c r="AC51" s="621"/>
      <c r="AD51" s="621"/>
      <c r="AE51" s="621"/>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row>
    <row r="52" ht="22.5" customHeight="1">
      <c r="A52" s="188" t="s">
        <v>1850</v>
      </c>
      <c r="B52" s="30"/>
      <c r="C52" s="30"/>
      <c r="D52" s="30"/>
      <c r="E52" s="30"/>
      <c r="F52" s="30"/>
      <c r="G52" s="30"/>
      <c r="H52" s="30"/>
      <c r="I52" s="30"/>
      <c r="J52" s="30"/>
      <c r="K52" s="31"/>
      <c r="L52" s="610"/>
      <c r="M52" s="611"/>
      <c r="N52" s="370"/>
      <c r="O52" s="610"/>
      <c r="P52" s="611"/>
      <c r="Q52" s="611"/>
      <c r="R52" s="612"/>
      <c r="S52" s="613"/>
      <c r="T52" s="611"/>
      <c r="U52" s="614"/>
      <c r="V52" s="614"/>
      <c r="W52" s="614"/>
      <c r="X52" s="660"/>
      <c r="Y52" s="660"/>
      <c r="Z52" s="660"/>
      <c r="AA52" s="660"/>
      <c r="AB52" s="611"/>
      <c r="AC52" s="617"/>
      <c r="AD52" s="617"/>
      <c r="AE52" s="617"/>
      <c r="AF52" s="617"/>
      <c r="AG52" s="617"/>
      <c r="AH52" s="617"/>
      <c r="AI52" s="617"/>
      <c r="AJ52" s="617"/>
      <c r="AK52" s="617"/>
      <c r="AL52" s="617"/>
      <c r="AM52" s="617"/>
      <c r="AN52" s="617"/>
      <c r="AO52" s="617"/>
      <c r="AP52" s="617"/>
      <c r="AQ52" s="617"/>
      <c r="AR52" s="617"/>
      <c r="AS52" s="617"/>
      <c r="AT52" s="617"/>
      <c r="AU52" s="617"/>
      <c r="AV52" s="617"/>
      <c r="AW52" s="618"/>
      <c r="AX52" s="618"/>
      <c r="AY52" s="618"/>
      <c r="AZ52" s="618"/>
      <c r="BA52" s="618"/>
    </row>
    <row r="53" ht="22.5" customHeight="1">
      <c r="A53" s="379">
        <v>1.0</v>
      </c>
      <c r="B53" s="379">
        <v>5.0</v>
      </c>
      <c r="C53" s="379" t="s">
        <v>208</v>
      </c>
      <c r="D53" s="379"/>
      <c r="E53" s="476"/>
      <c r="F53" s="476"/>
      <c r="G53" s="379">
        <v>1.0</v>
      </c>
      <c r="H53" s="655">
        <v>1.45554728446E11</v>
      </c>
      <c r="I53" s="619">
        <v>8625.0</v>
      </c>
      <c r="J53" s="379" t="s">
        <v>1052</v>
      </c>
      <c r="K53" s="379" t="s">
        <v>1851</v>
      </c>
      <c r="L53" s="380">
        <v>44070.0</v>
      </c>
      <c r="M53" s="379" t="s">
        <v>351</v>
      </c>
      <c r="N53" s="379" t="s">
        <v>151</v>
      </c>
      <c r="O53" s="380">
        <v>45155.0</v>
      </c>
      <c r="P53" s="379" t="s">
        <v>37</v>
      </c>
      <c r="Q53" s="379" t="s">
        <v>189</v>
      </c>
      <c r="R53" s="478" t="s">
        <v>1852</v>
      </c>
      <c r="S53" s="197"/>
      <c r="T53" s="379" t="s">
        <v>11</v>
      </c>
      <c r="U53" s="622"/>
      <c r="V53" s="622"/>
      <c r="W53" s="622"/>
      <c r="X53" s="202" t="s">
        <v>1853</v>
      </c>
      <c r="Y53" s="202" t="s">
        <v>1854</v>
      </c>
      <c r="Z53" s="202"/>
      <c r="AA53" s="202"/>
      <c r="AB53" s="202"/>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row>
    <row r="54" ht="22.5" customHeight="1">
      <c r="A54" s="496">
        <v>2.0</v>
      </c>
      <c r="B54" s="496">
        <v>5.0</v>
      </c>
      <c r="C54" s="496" t="s">
        <v>208</v>
      </c>
      <c r="D54" s="496"/>
      <c r="E54" s="496"/>
      <c r="F54" s="496"/>
      <c r="G54" s="496">
        <v>1.0</v>
      </c>
      <c r="H54" s="644">
        <v>1.63942511464E11</v>
      </c>
      <c r="I54" s="645">
        <v>8578.0</v>
      </c>
      <c r="J54" s="496" t="s">
        <v>344</v>
      </c>
      <c r="K54" s="496" t="s">
        <v>1855</v>
      </c>
      <c r="L54" s="533">
        <v>43760.0</v>
      </c>
      <c r="M54" s="496" t="s">
        <v>351</v>
      </c>
      <c r="N54" s="496" t="s">
        <v>153</v>
      </c>
      <c r="O54" s="533">
        <v>45155.0</v>
      </c>
      <c r="P54" s="496" t="s">
        <v>133</v>
      </c>
      <c r="Q54" s="496" t="s">
        <v>189</v>
      </c>
      <c r="R54" s="270" t="s">
        <v>1856</v>
      </c>
      <c r="S54" s="675"/>
      <c r="T54" s="676" t="s">
        <v>11</v>
      </c>
      <c r="U54" s="677"/>
      <c r="V54" s="677"/>
      <c r="W54" s="677"/>
      <c r="X54" s="231" t="s">
        <v>1857</v>
      </c>
      <c r="Y54" s="231" t="s">
        <v>1858</v>
      </c>
      <c r="Z54" s="678"/>
      <c r="AA54" s="231"/>
      <c r="AB54" s="500"/>
      <c r="AC54" s="673"/>
      <c r="AD54" s="673"/>
      <c r="AE54" s="673"/>
      <c r="AF54" s="673"/>
      <c r="AG54" s="673"/>
      <c r="AH54" s="673"/>
      <c r="AI54" s="673"/>
      <c r="AJ54" s="673"/>
      <c r="AK54" s="673"/>
      <c r="AL54" s="673"/>
      <c r="AM54" s="673"/>
      <c r="AN54" s="673"/>
      <c r="AO54" s="673"/>
      <c r="AP54" s="673"/>
      <c r="AQ54" s="673"/>
      <c r="AR54" s="673"/>
      <c r="AS54" s="673"/>
      <c r="AT54" s="673"/>
      <c r="AU54" s="673"/>
      <c r="AV54" s="673"/>
      <c r="AW54" s="673"/>
      <c r="AX54" s="673"/>
      <c r="AY54" s="673"/>
      <c r="AZ54" s="673"/>
      <c r="BA54" s="673"/>
    </row>
    <row r="55" ht="22.5" customHeight="1">
      <c r="A55" s="379">
        <v>3.0</v>
      </c>
      <c r="B55" s="379">
        <v>5.0</v>
      </c>
      <c r="C55" s="379" t="s">
        <v>208</v>
      </c>
      <c r="D55" s="379"/>
      <c r="E55" s="679"/>
      <c r="F55" s="679"/>
      <c r="G55" s="379">
        <v>1.0</v>
      </c>
      <c r="H55" s="655">
        <v>1.7112767621E11</v>
      </c>
      <c r="I55" s="619">
        <v>8466.0</v>
      </c>
      <c r="J55" s="625" t="s">
        <v>1859</v>
      </c>
      <c r="K55" s="625" t="s">
        <v>1860</v>
      </c>
      <c r="L55" s="626">
        <v>43950.0</v>
      </c>
      <c r="M55" s="625" t="s">
        <v>351</v>
      </c>
      <c r="N55" s="625" t="s">
        <v>153</v>
      </c>
      <c r="O55" s="626">
        <v>45301.0</v>
      </c>
      <c r="P55" s="625" t="s">
        <v>9</v>
      </c>
      <c r="Q55" s="379" t="s">
        <v>191</v>
      </c>
      <c r="R55" s="478"/>
      <c r="S55" s="197"/>
      <c r="T55" s="379" t="s">
        <v>11</v>
      </c>
      <c r="U55" s="627"/>
      <c r="V55" s="627"/>
      <c r="W55" s="627"/>
      <c r="X55" s="202" t="s">
        <v>1861</v>
      </c>
      <c r="Y55" s="202" t="s">
        <v>1862</v>
      </c>
      <c r="Z55" s="479"/>
      <c r="AA55" s="479"/>
      <c r="AB55" s="202"/>
      <c r="AC55" s="621"/>
      <c r="AD55" s="621"/>
      <c r="AE55" s="621"/>
      <c r="AF55" s="621"/>
      <c r="AG55" s="621"/>
      <c r="AH55" s="621"/>
      <c r="AI55" s="621"/>
      <c r="AJ55" s="621"/>
      <c r="AK55" s="621"/>
      <c r="AL55" s="621"/>
      <c r="AM55" s="621"/>
      <c r="AN55" s="621"/>
      <c r="AO55" s="621"/>
      <c r="AP55" s="621"/>
      <c r="AQ55" s="621"/>
      <c r="AR55" s="621"/>
      <c r="AS55" s="621"/>
      <c r="AT55" s="621"/>
      <c r="AU55" s="621"/>
      <c r="AV55" s="621"/>
      <c r="AW55" s="621"/>
      <c r="AX55" s="621"/>
      <c r="AY55" s="621"/>
      <c r="AZ55" s="621"/>
      <c r="BA55" s="621"/>
    </row>
    <row r="56" ht="22.5" customHeight="1">
      <c r="A56" s="379">
        <v>4.0</v>
      </c>
      <c r="B56" s="379">
        <v>5.0</v>
      </c>
      <c r="C56" s="379" t="s">
        <v>208</v>
      </c>
      <c r="D56" s="379"/>
      <c r="E56" s="379"/>
      <c r="F56" s="379"/>
      <c r="G56" s="379">
        <v>1.0</v>
      </c>
      <c r="H56" s="655">
        <v>1.05511863988E11</v>
      </c>
      <c r="I56" s="619">
        <v>8348.0</v>
      </c>
      <c r="J56" s="625" t="s">
        <v>1863</v>
      </c>
      <c r="K56" s="379" t="s">
        <v>1864</v>
      </c>
      <c r="L56" s="626">
        <v>43927.0</v>
      </c>
      <c r="M56" s="625" t="s">
        <v>339</v>
      </c>
      <c r="N56" s="625" t="s">
        <v>151</v>
      </c>
      <c r="O56" s="626">
        <v>44958.0</v>
      </c>
      <c r="P56" s="625" t="s">
        <v>9</v>
      </c>
      <c r="Q56" s="379" t="s">
        <v>191</v>
      </c>
      <c r="R56" s="478"/>
      <c r="S56" s="197"/>
      <c r="T56" s="379" t="s">
        <v>11</v>
      </c>
      <c r="U56" s="627"/>
      <c r="V56" s="627"/>
      <c r="W56" s="627"/>
      <c r="X56" s="202" t="s">
        <v>1865</v>
      </c>
      <c r="Y56" s="202" t="s">
        <v>1866</v>
      </c>
      <c r="Z56" s="202" t="s">
        <v>1867</v>
      </c>
      <c r="AA56" s="479"/>
      <c r="AB56" s="479"/>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row>
    <row r="57" ht="22.5" customHeight="1">
      <c r="A57" s="379">
        <v>5.0</v>
      </c>
      <c r="B57" s="379">
        <v>5.0</v>
      </c>
      <c r="C57" s="379" t="s">
        <v>208</v>
      </c>
      <c r="D57" s="379"/>
      <c r="E57" s="476"/>
      <c r="F57" s="476"/>
      <c r="G57" s="379">
        <v>1.0</v>
      </c>
      <c r="H57" s="655">
        <v>1.44223955147E11</v>
      </c>
      <c r="I57" s="619">
        <v>8696.0</v>
      </c>
      <c r="J57" s="625" t="s">
        <v>1868</v>
      </c>
      <c r="K57" s="625" t="s">
        <v>1869</v>
      </c>
      <c r="L57" s="626">
        <v>43950.0</v>
      </c>
      <c r="M57" s="625" t="s">
        <v>339</v>
      </c>
      <c r="N57" s="625" t="s">
        <v>151</v>
      </c>
      <c r="O57" s="626">
        <v>45155.0</v>
      </c>
      <c r="P57" s="625" t="s">
        <v>25</v>
      </c>
      <c r="Q57" s="379" t="s">
        <v>191</v>
      </c>
      <c r="R57" s="478" t="s">
        <v>1870</v>
      </c>
      <c r="S57" s="197"/>
      <c r="T57" s="379" t="s">
        <v>11</v>
      </c>
      <c r="U57" s="627"/>
      <c r="V57" s="627"/>
      <c r="W57" s="627"/>
      <c r="X57" s="202" t="s">
        <v>1871</v>
      </c>
      <c r="Y57" s="202" t="s">
        <v>1872</v>
      </c>
      <c r="Z57" s="202"/>
      <c r="AA57" s="202"/>
      <c r="AB57" s="479"/>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row>
    <row r="58" ht="22.5" customHeight="1">
      <c r="A58" s="496">
        <v>6.0</v>
      </c>
      <c r="B58" s="379">
        <v>5.0</v>
      </c>
      <c r="C58" s="379" t="s">
        <v>208</v>
      </c>
      <c r="D58" s="379" t="s">
        <v>335</v>
      </c>
      <c r="E58" s="476"/>
      <c r="F58" s="476"/>
      <c r="G58" s="379">
        <v>1.0</v>
      </c>
      <c r="H58" s="655">
        <v>1.62217727305E11</v>
      </c>
      <c r="I58" s="619">
        <v>8850.0</v>
      </c>
      <c r="J58" s="379" t="s">
        <v>1873</v>
      </c>
      <c r="K58" s="379" t="s">
        <v>1874</v>
      </c>
      <c r="L58" s="380">
        <v>44048.0</v>
      </c>
      <c r="M58" s="379" t="s">
        <v>351</v>
      </c>
      <c r="N58" s="379" t="s">
        <v>154</v>
      </c>
      <c r="O58" s="380">
        <v>45519.0</v>
      </c>
      <c r="P58" s="379" t="s">
        <v>37</v>
      </c>
      <c r="Q58" s="379" t="s">
        <v>191</v>
      </c>
      <c r="R58" s="478" t="s">
        <v>1875</v>
      </c>
      <c r="S58" s="197"/>
      <c r="T58" s="623" t="s">
        <v>22</v>
      </c>
      <c r="U58" s="628"/>
      <c r="V58" s="628"/>
      <c r="W58" s="628"/>
      <c r="X58" s="482" t="s">
        <v>1876</v>
      </c>
      <c r="Y58" s="482"/>
      <c r="Z58" s="482"/>
      <c r="AA58" s="202"/>
      <c r="AB58" s="202"/>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row>
    <row r="59" ht="22.5" customHeight="1">
      <c r="A59" s="379">
        <v>7.0</v>
      </c>
      <c r="B59" s="379">
        <v>5.0</v>
      </c>
      <c r="C59" s="379" t="s">
        <v>208</v>
      </c>
      <c r="D59" s="379"/>
      <c r="E59" s="379"/>
      <c r="F59" s="379" t="s">
        <v>335</v>
      </c>
      <c r="G59" s="379">
        <v>1.0</v>
      </c>
      <c r="H59" s="655">
        <v>1.20151324891E11</v>
      </c>
      <c r="I59" s="619">
        <v>7657.0</v>
      </c>
      <c r="J59" s="379" t="s">
        <v>1877</v>
      </c>
      <c r="K59" s="379" t="s">
        <v>1878</v>
      </c>
      <c r="L59" s="380">
        <v>43710.0</v>
      </c>
      <c r="M59" s="379" t="s">
        <v>339</v>
      </c>
      <c r="N59" s="379" t="s">
        <v>154</v>
      </c>
      <c r="O59" s="380">
        <v>44566.0</v>
      </c>
      <c r="P59" s="379" t="s">
        <v>37</v>
      </c>
      <c r="Q59" s="379" t="s">
        <v>193</v>
      </c>
      <c r="R59" s="478" t="s">
        <v>1879</v>
      </c>
      <c r="S59" s="222"/>
      <c r="T59" s="379" t="s">
        <v>11</v>
      </c>
      <c r="U59" s="628"/>
      <c r="V59" s="628"/>
      <c r="W59" s="628"/>
      <c r="X59" s="482" t="s">
        <v>1880</v>
      </c>
      <c r="Y59" s="482" t="s">
        <v>1881</v>
      </c>
      <c r="Z59" s="482" t="s">
        <v>1882</v>
      </c>
      <c r="AA59" s="202" t="s">
        <v>1726</v>
      </c>
      <c r="AB59" s="202"/>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1"/>
      <c r="AY59" s="621"/>
      <c r="AZ59" s="621"/>
      <c r="BA59" s="621"/>
    </row>
    <row r="60" ht="22.5" customHeight="1">
      <c r="A60" s="379">
        <v>8.0</v>
      </c>
      <c r="B60" s="379">
        <v>5.0</v>
      </c>
      <c r="C60" s="379" t="s">
        <v>208</v>
      </c>
      <c r="D60" s="379"/>
      <c r="E60" s="476"/>
      <c r="F60" s="476"/>
      <c r="G60" s="379">
        <v>1.0</v>
      </c>
      <c r="H60" s="655">
        <v>1.21022322169E11</v>
      </c>
      <c r="I60" s="619">
        <v>8547.0</v>
      </c>
      <c r="J60" s="379" t="s">
        <v>362</v>
      </c>
      <c r="K60" s="379" t="s">
        <v>1883</v>
      </c>
      <c r="L60" s="380">
        <v>44060.0</v>
      </c>
      <c r="M60" s="379" t="s">
        <v>339</v>
      </c>
      <c r="N60" s="379" t="s">
        <v>151</v>
      </c>
      <c r="O60" s="380">
        <v>45054.0</v>
      </c>
      <c r="P60" s="379" t="s">
        <v>133</v>
      </c>
      <c r="Q60" s="379" t="s">
        <v>193</v>
      </c>
      <c r="R60" s="478"/>
      <c r="S60" s="197"/>
      <c r="T60" s="623" t="s">
        <v>22</v>
      </c>
      <c r="U60" s="628"/>
      <c r="V60" s="628"/>
      <c r="W60" s="628"/>
      <c r="X60" s="482" t="s">
        <v>1884</v>
      </c>
      <c r="Y60" s="482" t="s">
        <v>1885</v>
      </c>
      <c r="Z60" s="482" t="s">
        <v>1886</v>
      </c>
      <c r="AA60" s="482"/>
      <c r="AB60" s="680"/>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1"/>
      <c r="AY60" s="621"/>
      <c r="AZ60" s="621"/>
      <c r="BA60" s="621"/>
    </row>
    <row r="61" ht="22.5" customHeight="1">
      <c r="A61" s="379">
        <v>9.0</v>
      </c>
      <c r="B61" s="379">
        <v>5.0</v>
      </c>
      <c r="C61" s="379" t="s">
        <v>208</v>
      </c>
      <c r="D61" s="379"/>
      <c r="E61" s="476"/>
      <c r="F61" s="476"/>
      <c r="G61" s="379">
        <v>1.0</v>
      </c>
      <c r="H61" s="655">
        <v>1.41713540243E11</v>
      </c>
      <c r="I61" s="619">
        <v>8983.0</v>
      </c>
      <c r="J61" s="379" t="s">
        <v>1887</v>
      </c>
      <c r="K61" s="379" t="s">
        <v>1888</v>
      </c>
      <c r="L61" s="380">
        <v>43911.0</v>
      </c>
      <c r="M61" s="379" t="s">
        <v>339</v>
      </c>
      <c r="N61" s="379" t="s">
        <v>151</v>
      </c>
      <c r="O61" s="380">
        <v>45519.0</v>
      </c>
      <c r="P61" s="379" t="s">
        <v>74</v>
      </c>
      <c r="Q61" s="379" t="s">
        <v>193</v>
      </c>
      <c r="R61" s="478" t="s">
        <v>1889</v>
      </c>
      <c r="S61" s="197"/>
      <c r="T61" s="379" t="s">
        <v>11</v>
      </c>
      <c r="U61" s="622"/>
      <c r="V61" s="622"/>
      <c r="W61" s="622"/>
      <c r="X61" s="202" t="s">
        <v>1890</v>
      </c>
      <c r="Y61" s="202"/>
      <c r="Z61" s="202"/>
      <c r="AA61" s="202"/>
      <c r="AB61" s="202"/>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1"/>
      <c r="AY61" s="621"/>
      <c r="AZ61" s="621"/>
      <c r="BA61" s="621"/>
    </row>
    <row r="62" ht="22.5" customHeight="1">
      <c r="A62" s="496">
        <v>10.0</v>
      </c>
      <c r="B62" s="379">
        <v>5.0</v>
      </c>
      <c r="C62" s="379" t="s">
        <v>208</v>
      </c>
      <c r="D62" s="379"/>
      <c r="E62" s="476"/>
      <c r="F62" s="379"/>
      <c r="G62" s="379">
        <v>1.0</v>
      </c>
      <c r="H62" s="655">
        <v>1.10643973397E11</v>
      </c>
      <c r="I62" s="619">
        <v>8688.0</v>
      </c>
      <c r="J62" s="379" t="s">
        <v>460</v>
      </c>
      <c r="K62" s="379" t="s">
        <v>1891</v>
      </c>
      <c r="L62" s="380">
        <v>43997.0</v>
      </c>
      <c r="M62" s="379" t="s">
        <v>339</v>
      </c>
      <c r="N62" s="379" t="s">
        <v>154</v>
      </c>
      <c r="O62" s="380">
        <v>45155.0</v>
      </c>
      <c r="P62" s="379" t="s">
        <v>133</v>
      </c>
      <c r="Q62" s="379" t="s">
        <v>195</v>
      </c>
      <c r="R62" s="478" t="s">
        <v>1892</v>
      </c>
      <c r="S62" s="197"/>
      <c r="T62" s="623" t="s">
        <v>16</v>
      </c>
      <c r="U62" s="622"/>
      <c r="V62" s="622"/>
      <c r="W62" s="622"/>
      <c r="X62" s="202" t="s">
        <v>1893</v>
      </c>
      <c r="Y62" s="202" t="s">
        <v>1894</v>
      </c>
      <c r="Z62" s="202"/>
      <c r="AA62" s="202"/>
      <c r="AB62" s="202"/>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1"/>
      <c r="AY62" s="621"/>
      <c r="AZ62" s="621"/>
      <c r="BA62" s="621"/>
    </row>
    <row r="63" ht="22.5" customHeight="1">
      <c r="A63" s="379">
        <v>11.0</v>
      </c>
      <c r="B63" s="379">
        <v>5.0</v>
      </c>
      <c r="C63" s="379" t="s">
        <v>208</v>
      </c>
      <c r="D63" s="379"/>
      <c r="E63" s="476"/>
      <c r="F63" s="379"/>
      <c r="G63" s="379">
        <v>1.0</v>
      </c>
      <c r="H63" s="655">
        <v>1.10125188106E11</v>
      </c>
      <c r="I63" s="619">
        <v>7926.0</v>
      </c>
      <c r="J63" s="625" t="s">
        <v>1045</v>
      </c>
      <c r="K63" s="625" t="s">
        <v>1895</v>
      </c>
      <c r="L63" s="626">
        <v>43905.0</v>
      </c>
      <c r="M63" s="625" t="s">
        <v>339</v>
      </c>
      <c r="N63" s="625" t="s">
        <v>151</v>
      </c>
      <c r="O63" s="626">
        <v>44790.0</v>
      </c>
      <c r="P63" s="625" t="s">
        <v>133</v>
      </c>
      <c r="Q63" s="379" t="s">
        <v>195</v>
      </c>
      <c r="R63" s="478" t="s">
        <v>1896</v>
      </c>
      <c r="S63" s="197"/>
      <c r="T63" s="379" t="s">
        <v>11</v>
      </c>
      <c r="U63" s="476"/>
      <c r="V63" s="476"/>
      <c r="W63" s="476"/>
      <c r="X63" s="202" t="s">
        <v>1897</v>
      </c>
      <c r="Y63" s="202" t="s">
        <v>1898</v>
      </c>
      <c r="Z63" s="202" t="s">
        <v>1899</v>
      </c>
      <c r="AA63" s="202"/>
      <c r="AB63" s="202"/>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1"/>
      <c r="AY63" s="621"/>
      <c r="AZ63" s="621"/>
      <c r="BA63" s="621"/>
    </row>
    <row r="64" ht="22.5" customHeight="1">
      <c r="A64" s="379">
        <v>12.0</v>
      </c>
      <c r="B64" s="379">
        <v>5.0</v>
      </c>
      <c r="C64" s="379" t="s">
        <v>208</v>
      </c>
      <c r="D64" s="379"/>
      <c r="E64" s="476"/>
      <c r="F64" s="379" t="s">
        <v>335</v>
      </c>
      <c r="G64" s="379">
        <v>1.0</v>
      </c>
      <c r="H64" s="655">
        <v>8.44286047E10</v>
      </c>
      <c r="I64" s="619">
        <v>7923.0</v>
      </c>
      <c r="J64" s="625" t="s">
        <v>1900</v>
      </c>
      <c r="K64" s="625" t="s">
        <v>1901</v>
      </c>
      <c r="L64" s="626">
        <v>43828.0</v>
      </c>
      <c r="M64" s="625" t="s">
        <v>351</v>
      </c>
      <c r="N64" s="625" t="s">
        <v>154</v>
      </c>
      <c r="O64" s="626">
        <v>44790.0</v>
      </c>
      <c r="P64" s="625" t="s">
        <v>10</v>
      </c>
      <c r="Q64" s="379" t="s">
        <v>199</v>
      </c>
      <c r="R64" s="478" t="s">
        <v>1902</v>
      </c>
      <c r="S64" s="197"/>
      <c r="T64" s="379" t="s">
        <v>11</v>
      </c>
      <c r="U64" s="476"/>
      <c r="V64" s="476"/>
      <c r="W64" s="476"/>
      <c r="X64" s="202" t="s">
        <v>1903</v>
      </c>
      <c r="Y64" s="202" t="s">
        <v>1904</v>
      </c>
      <c r="Z64" s="202" t="s">
        <v>1905</v>
      </c>
      <c r="AA64" s="479"/>
      <c r="AB64" s="202"/>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row>
    <row r="65" ht="22.5" customHeight="1">
      <c r="A65" s="379">
        <v>13.0</v>
      </c>
      <c r="B65" s="379">
        <v>5.0</v>
      </c>
      <c r="C65" s="379" t="s">
        <v>208</v>
      </c>
      <c r="D65" s="379"/>
      <c r="E65" s="476"/>
      <c r="F65" s="476"/>
      <c r="G65" s="379">
        <v>1.0</v>
      </c>
      <c r="H65" s="655">
        <v>1.30111776816E11</v>
      </c>
      <c r="I65" s="619">
        <v>8177.0</v>
      </c>
      <c r="J65" s="625" t="s">
        <v>1906</v>
      </c>
      <c r="K65" s="625" t="s">
        <v>1907</v>
      </c>
      <c r="L65" s="626">
        <v>43726.0</v>
      </c>
      <c r="M65" s="625" t="s">
        <v>351</v>
      </c>
      <c r="N65" s="625" t="s">
        <v>152</v>
      </c>
      <c r="O65" s="626">
        <v>44858.0</v>
      </c>
      <c r="P65" s="625" t="s">
        <v>9</v>
      </c>
      <c r="Q65" s="379" t="s">
        <v>199</v>
      </c>
      <c r="R65" s="478"/>
      <c r="S65" s="197"/>
      <c r="T65" s="379" t="s">
        <v>11</v>
      </c>
      <c r="U65" s="476"/>
      <c r="V65" s="476"/>
      <c r="W65" s="476"/>
      <c r="X65" s="202" t="s">
        <v>1908</v>
      </c>
      <c r="Y65" s="202" t="s">
        <v>1909</v>
      </c>
      <c r="Z65" s="202" t="s">
        <v>1910</v>
      </c>
      <c r="AA65" s="479"/>
      <c r="AB65" s="202"/>
      <c r="AC65" s="624"/>
      <c r="AD65" s="624"/>
      <c r="AE65" s="624"/>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row>
    <row r="66" ht="22.5" customHeight="1">
      <c r="A66" s="496">
        <v>14.0</v>
      </c>
      <c r="B66" s="379">
        <v>5.0</v>
      </c>
      <c r="C66" s="379" t="s">
        <v>208</v>
      </c>
      <c r="D66" s="379"/>
      <c r="E66" s="476"/>
      <c r="F66" s="476"/>
      <c r="G66" s="379">
        <v>1.0</v>
      </c>
      <c r="H66" s="655">
        <v>1.51105669298E11</v>
      </c>
      <c r="I66" s="619">
        <v>8174.0</v>
      </c>
      <c r="J66" s="625" t="s">
        <v>344</v>
      </c>
      <c r="K66" s="625" t="s">
        <v>1911</v>
      </c>
      <c r="L66" s="626">
        <v>43815.0</v>
      </c>
      <c r="M66" s="625" t="s">
        <v>351</v>
      </c>
      <c r="N66" s="625" t="s">
        <v>152</v>
      </c>
      <c r="O66" s="626">
        <v>44790.0</v>
      </c>
      <c r="P66" s="625" t="s">
        <v>133</v>
      </c>
      <c r="Q66" s="379" t="s">
        <v>199</v>
      </c>
      <c r="R66" s="478"/>
      <c r="S66" s="197"/>
      <c r="T66" s="623" t="s">
        <v>22</v>
      </c>
      <c r="U66" s="476"/>
      <c r="V66" s="476"/>
      <c r="W66" s="476"/>
      <c r="X66" s="202" t="s">
        <v>1912</v>
      </c>
      <c r="Y66" s="202" t="s">
        <v>1913</v>
      </c>
      <c r="Z66" s="202" t="s">
        <v>1914</v>
      </c>
      <c r="AA66" s="479"/>
      <c r="AB66" s="202"/>
      <c r="AC66" s="624"/>
      <c r="AD66" s="624"/>
      <c r="AE66" s="624"/>
      <c r="AF66" s="624"/>
      <c r="AG66" s="621"/>
      <c r="AH66" s="621"/>
      <c r="AI66" s="621"/>
      <c r="AJ66" s="621"/>
      <c r="AK66" s="621"/>
      <c r="AL66" s="621"/>
      <c r="AM66" s="621"/>
      <c r="AN66" s="621"/>
      <c r="AO66" s="621"/>
      <c r="AP66" s="621"/>
      <c r="AQ66" s="621"/>
      <c r="AR66" s="621"/>
      <c r="AS66" s="621"/>
      <c r="AT66" s="621"/>
      <c r="AU66" s="621"/>
      <c r="AV66" s="621"/>
      <c r="AW66" s="621"/>
      <c r="AX66" s="621"/>
      <c r="AY66" s="621"/>
      <c r="AZ66" s="621"/>
      <c r="BA66" s="621"/>
    </row>
    <row r="67" ht="22.5" customHeight="1">
      <c r="A67" s="496">
        <v>15.0</v>
      </c>
      <c r="B67" s="496">
        <v>5.0</v>
      </c>
      <c r="C67" s="496" t="s">
        <v>208</v>
      </c>
      <c r="D67" s="496"/>
      <c r="E67" s="497"/>
      <c r="F67" s="497"/>
      <c r="G67" s="496">
        <v>1.0</v>
      </c>
      <c r="H67" s="644">
        <v>1.3350127596E11</v>
      </c>
      <c r="I67" s="645">
        <v>9517.0</v>
      </c>
      <c r="J67" s="646" t="s">
        <v>753</v>
      </c>
      <c r="K67" s="646" t="s">
        <v>1915</v>
      </c>
      <c r="L67" s="647">
        <v>43927.0</v>
      </c>
      <c r="M67" s="646" t="s">
        <v>351</v>
      </c>
      <c r="N67" s="646" t="s">
        <v>154</v>
      </c>
      <c r="O67" s="648">
        <v>45883.0</v>
      </c>
      <c r="P67" s="646" t="s">
        <v>115</v>
      </c>
      <c r="Q67" s="496" t="s">
        <v>346</v>
      </c>
      <c r="R67" s="270" t="s">
        <v>1916</v>
      </c>
      <c r="S67" s="226"/>
      <c r="T67" s="496" t="s">
        <v>22</v>
      </c>
      <c r="U67" s="497"/>
      <c r="V67" s="497"/>
      <c r="W67" s="497"/>
      <c r="X67" s="240"/>
      <c r="Y67" s="240"/>
      <c r="Z67" s="240"/>
      <c r="AA67" s="497"/>
      <c r="AB67" s="231"/>
      <c r="AC67" s="649"/>
      <c r="AD67" s="649"/>
      <c r="AE67" s="649"/>
      <c r="AF67" s="649"/>
      <c r="AG67" s="649"/>
      <c r="AH67" s="649"/>
      <c r="AI67" s="649"/>
      <c r="AJ67" s="649"/>
      <c r="AK67" s="649"/>
      <c r="AL67" s="649"/>
      <c r="AM67" s="649"/>
      <c r="AN67" s="649"/>
      <c r="AO67" s="649"/>
      <c r="AP67" s="649"/>
      <c r="AQ67" s="649"/>
      <c r="AR67" s="649"/>
      <c r="AS67" s="649"/>
      <c r="AT67" s="649"/>
      <c r="AU67" s="649"/>
      <c r="AV67" s="649"/>
      <c r="AW67" s="649"/>
      <c r="AX67" s="649"/>
      <c r="AY67" s="649"/>
      <c r="AZ67" s="649"/>
      <c r="BA67" s="649"/>
    </row>
    <row r="68" ht="22.5" customHeight="1">
      <c r="A68" s="496">
        <v>16.0</v>
      </c>
      <c r="B68" s="496">
        <v>5.0</v>
      </c>
      <c r="C68" s="496" t="s">
        <v>208</v>
      </c>
      <c r="D68" s="496"/>
      <c r="E68" s="497"/>
      <c r="F68" s="497"/>
      <c r="G68" s="496">
        <v>1.0</v>
      </c>
      <c r="H68" s="644">
        <v>8.4022697112E10</v>
      </c>
      <c r="I68" s="645">
        <v>9387.0</v>
      </c>
      <c r="J68" s="646" t="s">
        <v>1917</v>
      </c>
      <c r="K68" s="646" t="s">
        <v>1918</v>
      </c>
      <c r="L68" s="647">
        <v>43918.0</v>
      </c>
      <c r="M68" s="646" t="s">
        <v>351</v>
      </c>
      <c r="N68" s="646" t="s">
        <v>152</v>
      </c>
      <c r="O68" s="648">
        <v>45883.0</v>
      </c>
      <c r="P68" s="646" t="s">
        <v>78</v>
      </c>
      <c r="Q68" s="496" t="s">
        <v>346</v>
      </c>
      <c r="R68" s="270" t="s">
        <v>1919</v>
      </c>
      <c r="S68" s="226" t="s">
        <v>1920</v>
      </c>
      <c r="T68" s="676" t="s">
        <v>26</v>
      </c>
      <c r="U68" s="497"/>
      <c r="V68" s="497"/>
      <c r="W68" s="497"/>
      <c r="X68" s="240"/>
      <c r="Y68" s="240"/>
      <c r="Z68" s="240"/>
      <c r="AA68" s="497"/>
      <c r="AB68" s="231"/>
      <c r="AC68" s="649"/>
      <c r="AD68" s="649"/>
      <c r="AE68" s="649"/>
      <c r="AF68" s="649"/>
      <c r="AG68" s="649"/>
      <c r="AH68" s="649"/>
      <c r="AI68" s="649"/>
      <c r="AJ68" s="649"/>
      <c r="AK68" s="649"/>
      <c r="AL68" s="649"/>
      <c r="AM68" s="649"/>
      <c r="AN68" s="649"/>
      <c r="AO68" s="649"/>
      <c r="AP68" s="649"/>
      <c r="AQ68" s="649"/>
      <c r="AR68" s="649"/>
      <c r="AS68" s="649"/>
      <c r="AT68" s="649"/>
      <c r="AU68" s="649"/>
      <c r="AV68" s="649"/>
      <c r="AW68" s="649"/>
      <c r="AX68" s="649"/>
      <c r="AY68" s="649"/>
      <c r="AZ68" s="649"/>
      <c r="BA68" s="649"/>
    </row>
    <row r="69" ht="22.5" customHeight="1">
      <c r="A69" s="496">
        <v>17.0</v>
      </c>
      <c r="B69" s="496">
        <v>5.0</v>
      </c>
      <c r="C69" s="496" t="s">
        <v>208</v>
      </c>
      <c r="D69" s="496"/>
      <c r="E69" s="497"/>
      <c r="F69" s="497"/>
      <c r="G69" s="496">
        <v>1.0</v>
      </c>
      <c r="H69" s="644">
        <v>1.34009860145E11</v>
      </c>
      <c r="I69" s="645">
        <v>9314.0</v>
      </c>
      <c r="J69" s="646" t="s">
        <v>1921</v>
      </c>
      <c r="K69" s="646" t="s">
        <v>1922</v>
      </c>
      <c r="L69" s="647">
        <v>43787.0</v>
      </c>
      <c r="M69" s="646" t="s">
        <v>351</v>
      </c>
      <c r="N69" s="646" t="s">
        <v>153</v>
      </c>
      <c r="O69" s="648">
        <v>45883.0</v>
      </c>
      <c r="P69" s="646" t="s">
        <v>115</v>
      </c>
      <c r="Q69" s="496" t="s">
        <v>346</v>
      </c>
      <c r="R69" s="270" t="s">
        <v>1923</v>
      </c>
      <c r="S69" s="226"/>
      <c r="T69" s="496" t="s">
        <v>26</v>
      </c>
      <c r="U69" s="497"/>
      <c r="V69" s="497"/>
      <c r="W69" s="497"/>
      <c r="X69" s="240"/>
      <c r="Y69" s="240"/>
      <c r="Z69" s="240"/>
      <c r="AA69" s="497"/>
      <c r="AB69" s="231"/>
      <c r="AC69" s="649"/>
      <c r="AD69" s="649"/>
      <c r="AE69" s="649"/>
      <c r="AF69" s="649"/>
      <c r="AG69" s="649"/>
      <c r="AH69" s="649"/>
      <c r="AI69" s="649"/>
      <c r="AJ69" s="649"/>
      <c r="AK69" s="649"/>
      <c r="AL69" s="649"/>
      <c r="AM69" s="649"/>
      <c r="AN69" s="649"/>
      <c r="AO69" s="649"/>
      <c r="AP69" s="649"/>
      <c r="AQ69" s="649"/>
      <c r="AR69" s="649"/>
      <c r="AS69" s="649"/>
      <c r="AT69" s="649"/>
      <c r="AU69" s="649"/>
      <c r="AV69" s="649"/>
      <c r="AW69" s="649"/>
      <c r="AX69" s="649"/>
      <c r="AY69" s="649"/>
      <c r="AZ69" s="649"/>
      <c r="BA69" s="649"/>
    </row>
    <row r="70" ht="22.5" customHeight="1">
      <c r="A70" s="496">
        <v>18.0</v>
      </c>
      <c r="B70" s="496">
        <v>5.0</v>
      </c>
      <c r="C70" s="496" t="s">
        <v>208</v>
      </c>
      <c r="D70" s="496"/>
      <c r="E70" s="497"/>
      <c r="F70" s="497"/>
      <c r="G70" s="496">
        <v>1.0</v>
      </c>
      <c r="H70" s="644">
        <v>1.55002157352E11</v>
      </c>
      <c r="I70" s="645">
        <v>9321.0</v>
      </c>
      <c r="J70" s="646" t="s">
        <v>637</v>
      </c>
      <c r="K70" s="646" t="s">
        <v>1924</v>
      </c>
      <c r="L70" s="647">
        <v>43794.0</v>
      </c>
      <c r="M70" s="646" t="s">
        <v>339</v>
      </c>
      <c r="N70" s="646" t="s">
        <v>153</v>
      </c>
      <c r="O70" s="648">
        <v>45883.0</v>
      </c>
      <c r="P70" s="646" t="s">
        <v>115</v>
      </c>
      <c r="Q70" s="496" t="s">
        <v>346</v>
      </c>
      <c r="R70" s="270" t="s">
        <v>1925</v>
      </c>
      <c r="S70" s="226"/>
      <c r="T70" s="496" t="s">
        <v>11</v>
      </c>
      <c r="U70" s="497"/>
      <c r="V70" s="497"/>
      <c r="W70" s="497"/>
      <c r="X70" s="240"/>
      <c r="Y70" s="240"/>
      <c r="Z70" s="240"/>
      <c r="AA70" s="497"/>
      <c r="AB70" s="231"/>
      <c r="AC70" s="649"/>
      <c r="AD70" s="649"/>
      <c r="AE70" s="649"/>
      <c r="AF70" s="649"/>
      <c r="AG70" s="649"/>
      <c r="AH70" s="649"/>
      <c r="AI70" s="649"/>
      <c r="AJ70" s="649"/>
      <c r="AK70" s="649"/>
      <c r="AL70" s="649"/>
      <c r="AM70" s="649"/>
      <c r="AN70" s="649"/>
      <c r="AO70" s="649"/>
      <c r="AP70" s="649"/>
      <c r="AQ70" s="649"/>
      <c r="AR70" s="649"/>
      <c r="AS70" s="649"/>
      <c r="AT70" s="649"/>
      <c r="AU70" s="649"/>
      <c r="AV70" s="649"/>
      <c r="AW70" s="649"/>
      <c r="AX70" s="649"/>
      <c r="AY70" s="649"/>
      <c r="AZ70" s="649"/>
      <c r="BA70" s="649"/>
    </row>
    <row r="71" ht="22.5" customHeight="1">
      <c r="A71" s="496">
        <v>19.0</v>
      </c>
      <c r="B71" s="496">
        <v>5.0</v>
      </c>
      <c r="C71" s="496" t="s">
        <v>208</v>
      </c>
      <c r="D71" s="496"/>
      <c r="E71" s="497"/>
      <c r="F71" s="497"/>
      <c r="G71" s="496">
        <v>1.0</v>
      </c>
      <c r="H71" s="644">
        <v>1.45408909979E11</v>
      </c>
      <c r="I71" s="645">
        <v>9459.0</v>
      </c>
      <c r="J71" s="646" t="s">
        <v>1695</v>
      </c>
      <c r="K71" s="646" t="s">
        <v>1926</v>
      </c>
      <c r="L71" s="647">
        <v>43809.0</v>
      </c>
      <c r="M71" s="646" t="s">
        <v>339</v>
      </c>
      <c r="N71" s="646" t="s">
        <v>152</v>
      </c>
      <c r="O71" s="648">
        <v>45883.0</v>
      </c>
      <c r="P71" s="646" t="s">
        <v>115</v>
      </c>
      <c r="Q71" s="496" t="s">
        <v>346</v>
      </c>
      <c r="R71" s="270" t="s">
        <v>1927</v>
      </c>
      <c r="S71" s="226"/>
      <c r="T71" s="496" t="s">
        <v>11</v>
      </c>
      <c r="U71" s="497"/>
      <c r="V71" s="497"/>
      <c r="W71" s="497"/>
      <c r="X71" s="240"/>
      <c r="Y71" s="240"/>
      <c r="Z71" s="240"/>
      <c r="AA71" s="497"/>
      <c r="AB71" s="231"/>
      <c r="AC71" s="649"/>
      <c r="AD71" s="649"/>
      <c r="AE71" s="649"/>
      <c r="AF71" s="649"/>
      <c r="AG71" s="649"/>
      <c r="AH71" s="649"/>
      <c r="AI71" s="649"/>
      <c r="AJ71" s="649"/>
      <c r="AK71" s="649"/>
      <c r="AL71" s="649"/>
      <c r="AM71" s="649"/>
      <c r="AN71" s="649"/>
      <c r="AO71" s="649"/>
      <c r="AP71" s="649"/>
      <c r="AQ71" s="649"/>
      <c r="AR71" s="649"/>
      <c r="AS71" s="649"/>
      <c r="AT71" s="649"/>
      <c r="AU71" s="649"/>
      <c r="AV71" s="649"/>
      <c r="AW71" s="649"/>
      <c r="AX71" s="649"/>
      <c r="AY71" s="649"/>
      <c r="AZ71" s="649"/>
      <c r="BA71" s="649"/>
    </row>
    <row r="72" ht="22.5" customHeight="1">
      <c r="A72" s="496">
        <v>20.0</v>
      </c>
      <c r="B72" s="496">
        <v>5.0</v>
      </c>
      <c r="C72" s="496" t="s">
        <v>208</v>
      </c>
      <c r="D72" s="496"/>
      <c r="E72" s="497"/>
      <c r="F72" s="497"/>
      <c r="G72" s="496">
        <v>1.0</v>
      </c>
      <c r="H72" s="644">
        <v>1.40134607332E11</v>
      </c>
      <c r="I72" s="645">
        <v>9605.0</v>
      </c>
      <c r="J72" s="646" t="s">
        <v>381</v>
      </c>
      <c r="K72" s="646" t="s">
        <v>1928</v>
      </c>
      <c r="L72" s="647">
        <v>44021.0</v>
      </c>
      <c r="M72" s="646" t="s">
        <v>351</v>
      </c>
      <c r="N72" s="646" t="s">
        <v>152</v>
      </c>
      <c r="O72" s="648">
        <v>45883.0</v>
      </c>
      <c r="P72" s="646" t="s">
        <v>133</v>
      </c>
      <c r="Q72" s="496" t="s">
        <v>346</v>
      </c>
      <c r="R72" s="270" t="s">
        <v>1929</v>
      </c>
      <c r="S72" s="226"/>
      <c r="T72" s="681" t="s">
        <v>16</v>
      </c>
      <c r="U72" s="497"/>
      <c r="V72" s="497"/>
      <c r="W72" s="497"/>
      <c r="X72" s="678"/>
      <c r="Y72" s="678"/>
      <c r="Z72" s="678"/>
      <c r="AA72" s="231"/>
      <c r="AB72" s="231"/>
      <c r="AC72" s="672"/>
      <c r="AD72" s="672"/>
      <c r="AE72" s="672"/>
      <c r="AF72" s="672"/>
      <c r="AG72" s="672"/>
      <c r="AH72" s="672"/>
      <c r="AI72" s="672"/>
      <c r="AJ72" s="672"/>
      <c r="AK72" s="672"/>
      <c r="AL72" s="672"/>
      <c r="AM72" s="672"/>
      <c r="AN72" s="672"/>
      <c r="AO72" s="672"/>
      <c r="AP72" s="672"/>
      <c r="AQ72" s="672"/>
      <c r="AR72" s="672"/>
      <c r="AS72" s="672"/>
      <c r="AT72" s="672"/>
      <c r="AU72" s="672"/>
      <c r="AV72" s="672"/>
      <c r="AW72" s="672"/>
      <c r="AX72" s="672"/>
      <c r="AY72" s="673"/>
      <c r="AZ72" s="673"/>
      <c r="BA72" s="673"/>
    </row>
    <row r="73" ht="22.5" customHeight="1">
      <c r="A73" s="496">
        <v>21.0</v>
      </c>
      <c r="B73" s="496">
        <v>5.0</v>
      </c>
      <c r="C73" s="496" t="s">
        <v>208</v>
      </c>
      <c r="D73" s="496"/>
      <c r="E73" s="496"/>
      <c r="F73" s="496"/>
      <c r="G73" s="496">
        <v>1.0</v>
      </c>
      <c r="H73" s="644">
        <v>9.0721299875E10</v>
      </c>
      <c r="I73" s="645">
        <v>9627.0</v>
      </c>
      <c r="J73" s="496" t="s">
        <v>1930</v>
      </c>
      <c r="K73" s="496" t="s">
        <v>1931</v>
      </c>
      <c r="L73" s="533">
        <v>43829.0</v>
      </c>
      <c r="M73" s="496" t="s">
        <v>339</v>
      </c>
      <c r="N73" s="496" t="s">
        <v>152</v>
      </c>
      <c r="O73" s="533">
        <v>45883.0</v>
      </c>
      <c r="P73" s="496" t="s">
        <v>25</v>
      </c>
      <c r="Q73" s="496" t="s">
        <v>346</v>
      </c>
      <c r="R73" s="270" t="s">
        <v>1932</v>
      </c>
      <c r="S73" s="226" t="s">
        <v>1933</v>
      </c>
      <c r="T73" s="681" t="s">
        <v>11</v>
      </c>
      <c r="U73" s="677"/>
      <c r="V73" s="677"/>
      <c r="W73" s="677"/>
      <c r="X73" s="231"/>
      <c r="Y73" s="231"/>
      <c r="Z73" s="231"/>
      <c r="AA73" s="231"/>
      <c r="AB73" s="231"/>
      <c r="AC73" s="672"/>
      <c r="AD73" s="672"/>
      <c r="AE73" s="672"/>
      <c r="AF73" s="672"/>
      <c r="AG73" s="672"/>
      <c r="AH73" s="672"/>
      <c r="AI73" s="672"/>
      <c r="AJ73" s="672"/>
      <c r="AK73" s="672"/>
      <c r="AL73" s="672"/>
      <c r="AM73" s="672"/>
      <c r="AN73" s="672"/>
      <c r="AO73" s="672"/>
      <c r="AP73" s="672"/>
      <c r="AQ73" s="672"/>
      <c r="AR73" s="672"/>
      <c r="AS73" s="672"/>
      <c r="AT73" s="672"/>
      <c r="AU73" s="672"/>
      <c r="AV73" s="672"/>
      <c r="AW73" s="672"/>
      <c r="AX73" s="672"/>
      <c r="AY73" s="673"/>
      <c r="AZ73" s="673"/>
      <c r="BA73" s="673"/>
    </row>
    <row r="74" ht="22.5" customHeight="1">
      <c r="A74" s="496">
        <v>22.0</v>
      </c>
      <c r="B74" s="379"/>
      <c r="C74" s="379"/>
      <c r="D74" s="379"/>
      <c r="E74" s="476"/>
      <c r="F74" s="476"/>
      <c r="G74" s="379"/>
      <c r="H74" s="655"/>
      <c r="I74" s="619"/>
      <c r="J74" s="625"/>
      <c r="K74" s="625"/>
      <c r="L74" s="626"/>
      <c r="M74" s="625"/>
      <c r="N74" s="625"/>
      <c r="O74" s="656"/>
      <c r="P74" s="625"/>
      <c r="Q74" s="379"/>
      <c r="R74" s="478"/>
      <c r="S74" s="197"/>
      <c r="T74" s="379"/>
      <c r="U74" s="476"/>
      <c r="V74" s="476"/>
      <c r="W74" s="476"/>
      <c r="X74" s="657"/>
      <c r="Y74" s="657"/>
      <c r="Z74" s="682"/>
      <c r="AA74" s="522"/>
      <c r="AB74" s="293"/>
      <c r="AC74" s="658"/>
      <c r="AD74" s="658"/>
      <c r="AE74" s="658"/>
      <c r="AF74" s="658"/>
      <c r="AG74" s="658"/>
      <c r="AH74" s="658"/>
      <c r="AI74" s="658"/>
      <c r="AJ74" s="658"/>
      <c r="AK74" s="658"/>
      <c r="AL74" s="658"/>
      <c r="AM74" s="658"/>
      <c r="AN74" s="658"/>
      <c r="AO74" s="658"/>
      <c r="AP74" s="658"/>
      <c r="AQ74" s="658"/>
      <c r="AR74" s="658"/>
      <c r="AS74" s="658"/>
      <c r="AT74" s="658"/>
      <c r="AU74" s="658"/>
      <c r="AV74" s="658"/>
      <c r="AW74" s="658"/>
      <c r="AX74" s="658"/>
      <c r="AY74" s="621"/>
      <c r="AZ74" s="621"/>
      <c r="BA74" s="621"/>
    </row>
    <row r="75" ht="22.5" customHeight="1">
      <c r="A75" s="379">
        <v>23.0</v>
      </c>
      <c r="B75" s="379"/>
      <c r="C75" s="379"/>
      <c r="D75" s="379"/>
      <c r="E75" s="476"/>
      <c r="F75" s="476"/>
      <c r="G75" s="379"/>
      <c r="H75" s="655"/>
      <c r="I75" s="619"/>
      <c r="J75" s="625"/>
      <c r="K75" s="625"/>
      <c r="L75" s="626"/>
      <c r="M75" s="625"/>
      <c r="N75" s="625"/>
      <c r="O75" s="656"/>
      <c r="P75" s="625"/>
      <c r="Q75" s="379"/>
      <c r="R75" s="478"/>
      <c r="S75" s="197"/>
      <c r="T75" s="379"/>
      <c r="U75" s="476"/>
      <c r="V75" s="476"/>
      <c r="W75" s="476"/>
      <c r="X75" s="657"/>
      <c r="Y75" s="657"/>
      <c r="Z75" s="657"/>
      <c r="AA75" s="522"/>
      <c r="AB75" s="293"/>
      <c r="AC75" s="658"/>
      <c r="AD75" s="658"/>
      <c r="AE75" s="658"/>
      <c r="AF75" s="658"/>
      <c r="AG75" s="658"/>
      <c r="AH75" s="658"/>
      <c r="AI75" s="658"/>
      <c r="AJ75" s="658"/>
      <c r="AK75" s="658"/>
      <c r="AL75" s="658"/>
      <c r="AM75" s="658"/>
      <c r="AN75" s="658"/>
      <c r="AO75" s="658"/>
      <c r="AP75" s="658"/>
      <c r="AQ75" s="658"/>
      <c r="AR75" s="658"/>
      <c r="AS75" s="658"/>
      <c r="AT75" s="658"/>
      <c r="AU75" s="658"/>
      <c r="AV75" s="658"/>
      <c r="AW75" s="658"/>
      <c r="AX75" s="658"/>
      <c r="AY75" s="621"/>
      <c r="AZ75" s="621"/>
      <c r="BA75" s="621"/>
    </row>
    <row r="76" ht="22.5" customHeight="1">
      <c r="A76" s="379">
        <v>24.0</v>
      </c>
      <c r="B76" s="379"/>
      <c r="C76" s="379"/>
      <c r="D76" s="379"/>
      <c r="E76" s="476"/>
      <c r="F76" s="476"/>
      <c r="G76" s="379"/>
      <c r="H76" s="655"/>
      <c r="I76" s="619"/>
      <c r="J76" s="625"/>
      <c r="K76" s="625"/>
      <c r="L76" s="626"/>
      <c r="M76" s="625"/>
      <c r="N76" s="625"/>
      <c r="O76" s="656"/>
      <c r="P76" s="625"/>
      <c r="Q76" s="379"/>
      <c r="R76" s="478"/>
      <c r="S76" s="197"/>
      <c r="T76" s="379"/>
      <c r="U76" s="476"/>
      <c r="V76" s="476"/>
      <c r="W76" s="476"/>
      <c r="X76" s="657"/>
      <c r="Y76" s="657"/>
      <c r="Z76" s="657"/>
      <c r="AA76" s="522"/>
      <c r="AB76" s="293"/>
      <c r="AC76" s="621"/>
      <c r="AD76" s="621"/>
      <c r="AE76" s="621"/>
      <c r="AF76" s="621"/>
      <c r="AG76" s="621"/>
      <c r="AH76" s="621"/>
      <c r="AI76" s="621"/>
      <c r="AJ76" s="621"/>
      <c r="AK76" s="621"/>
      <c r="AL76" s="621"/>
      <c r="AM76" s="621"/>
      <c r="AN76" s="621"/>
      <c r="AO76" s="621"/>
      <c r="AP76" s="621"/>
      <c r="AQ76" s="621"/>
      <c r="AR76" s="621"/>
      <c r="AS76" s="621"/>
      <c r="AT76" s="621"/>
      <c r="AU76" s="621"/>
      <c r="AV76" s="621"/>
      <c r="AW76" s="621"/>
      <c r="AX76" s="621"/>
      <c r="AY76" s="621"/>
      <c r="AZ76" s="621"/>
      <c r="BA76" s="621"/>
    </row>
    <row r="77" ht="22.5" customHeight="1">
      <c r="A77" s="188" t="s">
        <v>1934</v>
      </c>
      <c r="B77" s="30"/>
      <c r="C77" s="30"/>
      <c r="D77" s="30"/>
      <c r="E77" s="30"/>
      <c r="F77" s="30"/>
      <c r="G77" s="30"/>
      <c r="H77" s="30"/>
      <c r="I77" s="30"/>
      <c r="J77" s="30"/>
      <c r="K77" s="31"/>
      <c r="L77" s="610"/>
      <c r="M77" s="611"/>
      <c r="N77" s="370"/>
      <c r="O77" s="610"/>
      <c r="P77" s="611"/>
      <c r="Q77" s="611"/>
      <c r="R77" s="612"/>
      <c r="S77" s="613"/>
      <c r="T77" s="611"/>
      <c r="U77" s="614"/>
      <c r="V77" s="614"/>
      <c r="W77" s="614"/>
      <c r="X77" s="660"/>
      <c r="Y77" s="660"/>
      <c r="Z77" s="660"/>
      <c r="AA77" s="660"/>
      <c r="AB77" s="611"/>
      <c r="AC77" s="617"/>
      <c r="AD77" s="617"/>
      <c r="AE77" s="617"/>
      <c r="AF77" s="617"/>
      <c r="AG77" s="617"/>
      <c r="AH77" s="617"/>
      <c r="AI77" s="617"/>
      <c r="AJ77" s="617"/>
      <c r="AK77" s="617"/>
      <c r="AL77" s="617"/>
      <c r="AM77" s="617"/>
      <c r="AN77" s="617"/>
      <c r="AO77" s="617"/>
      <c r="AP77" s="617"/>
      <c r="AQ77" s="617"/>
      <c r="AR77" s="617"/>
      <c r="AS77" s="617"/>
      <c r="AT77" s="617"/>
      <c r="AU77" s="617"/>
      <c r="AV77" s="617"/>
      <c r="AW77" s="618"/>
      <c r="AX77" s="618"/>
      <c r="AY77" s="618"/>
      <c r="AZ77" s="618"/>
      <c r="BA77" s="618"/>
    </row>
    <row r="78" ht="22.5" customHeight="1">
      <c r="A78" s="379">
        <v>1.0</v>
      </c>
      <c r="B78" s="379">
        <v>2.0</v>
      </c>
      <c r="C78" s="379" t="s">
        <v>210</v>
      </c>
      <c r="D78" s="379"/>
      <c r="E78" s="476"/>
      <c r="F78" s="476"/>
      <c r="G78" s="379">
        <v>1.0</v>
      </c>
      <c r="H78" s="655">
        <v>1.51946155059E11</v>
      </c>
      <c r="I78" s="619">
        <v>8727.0</v>
      </c>
      <c r="J78" s="625" t="s">
        <v>423</v>
      </c>
      <c r="K78" s="625" t="s">
        <v>1935</v>
      </c>
      <c r="L78" s="626">
        <v>43943.0</v>
      </c>
      <c r="M78" s="625" t="s">
        <v>339</v>
      </c>
      <c r="N78" s="625" t="s">
        <v>153</v>
      </c>
      <c r="O78" s="626">
        <v>45155.0</v>
      </c>
      <c r="P78" s="625" t="s">
        <v>9</v>
      </c>
      <c r="Q78" s="379" t="s">
        <v>189</v>
      </c>
      <c r="R78" s="478"/>
      <c r="S78" s="197"/>
      <c r="T78" s="623" t="s">
        <v>26</v>
      </c>
      <c r="U78" s="683"/>
      <c r="V78" s="622"/>
      <c r="W78" s="622"/>
      <c r="X78" s="202" t="s">
        <v>1936</v>
      </c>
      <c r="Y78" s="202" t="s">
        <v>1937</v>
      </c>
      <c r="Z78" s="202"/>
      <c r="AA78" s="202"/>
      <c r="AB78" s="202"/>
      <c r="AC78" s="633"/>
      <c r="AD78" s="633"/>
      <c r="AE78" s="633"/>
      <c r="AF78" s="633"/>
      <c r="AG78" s="633"/>
      <c r="AH78" s="633"/>
      <c r="AI78" s="633"/>
      <c r="AJ78" s="633"/>
      <c r="AK78" s="633"/>
      <c r="AL78" s="633"/>
      <c r="AM78" s="633"/>
      <c r="AN78" s="633"/>
      <c r="AO78" s="633"/>
      <c r="AP78" s="633"/>
      <c r="AQ78" s="633"/>
      <c r="AR78" s="633"/>
      <c r="AS78" s="633"/>
      <c r="AT78" s="633"/>
      <c r="AU78" s="633"/>
      <c r="AV78" s="633"/>
      <c r="AW78" s="633"/>
      <c r="AX78" s="633"/>
      <c r="AY78" s="633"/>
      <c r="AZ78" s="633"/>
      <c r="BA78" s="633"/>
    </row>
    <row r="79" ht="22.5" customHeight="1">
      <c r="A79" s="379">
        <v>2.0</v>
      </c>
      <c r="B79" s="379">
        <v>2.0</v>
      </c>
      <c r="C79" s="379" t="s">
        <v>210</v>
      </c>
      <c r="D79" s="379"/>
      <c r="E79" s="476"/>
      <c r="F79" s="476"/>
      <c r="G79" s="379">
        <v>1.0</v>
      </c>
      <c r="H79" s="655">
        <v>1.54911983822E11</v>
      </c>
      <c r="I79" s="619">
        <v>8843.0</v>
      </c>
      <c r="J79" s="625" t="s">
        <v>1938</v>
      </c>
      <c r="K79" s="625" t="s">
        <v>1848</v>
      </c>
      <c r="L79" s="626">
        <v>43918.0</v>
      </c>
      <c r="M79" s="625" t="s">
        <v>339</v>
      </c>
      <c r="N79" s="625" t="s">
        <v>154</v>
      </c>
      <c r="O79" s="626">
        <v>45519.0</v>
      </c>
      <c r="P79" s="625" t="s">
        <v>66</v>
      </c>
      <c r="Q79" s="379" t="s">
        <v>189</v>
      </c>
      <c r="R79" s="478" t="s">
        <v>1939</v>
      </c>
      <c r="S79" s="197"/>
      <c r="T79" s="379" t="s">
        <v>11</v>
      </c>
      <c r="U79" s="622"/>
      <c r="V79" s="622"/>
      <c r="W79" s="622"/>
      <c r="X79" s="202" t="s">
        <v>1940</v>
      </c>
      <c r="Y79" s="202"/>
      <c r="Z79" s="202"/>
      <c r="AA79" s="202"/>
      <c r="AB79" s="202"/>
      <c r="AC79" s="633"/>
      <c r="AD79" s="633"/>
      <c r="AE79" s="633"/>
      <c r="AF79" s="633"/>
      <c r="AG79" s="633"/>
      <c r="AH79" s="633"/>
      <c r="AI79" s="633"/>
      <c r="AJ79" s="633"/>
      <c r="AK79" s="633"/>
      <c r="AL79" s="633"/>
      <c r="AM79" s="633"/>
      <c r="AN79" s="633"/>
      <c r="AO79" s="633"/>
      <c r="AP79" s="633"/>
      <c r="AQ79" s="633"/>
      <c r="AR79" s="633"/>
      <c r="AS79" s="633"/>
      <c r="AT79" s="633"/>
      <c r="AU79" s="633"/>
      <c r="AV79" s="633"/>
      <c r="AW79" s="633"/>
      <c r="AX79" s="633"/>
      <c r="AY79" s="633"/>
      <c r="AZ79" s="633"/>
      <c r="BA79" s="633"/>
    </row>
    <row r="80" ht="22.5" customHeight="1">
      <c r="A80" s="379">
        <v>3.0</v>
      </c>
      <c r="B80" s="379">
        <v>2.0</v>
      </c>
      <c r="C80" s="379" t="s">
        <v>210</v>
      </c>
      <c r="D80" s="379"/>
      <c r="E80" s="476"/>
      <c r="F80" s="476"/>
      <c r="G80" s="379">
        <v>1.0</v>
      </c>
      <c r="H80" s="655">
        <v>1.51222457462E11</v>
      </c>
      <c r="I80" s="619">
        <v>8999.0</v>
      </c>
      <c r="J80" s="625" t="s">
        <v>1941</v>
      </c>
      <c r="K80" s="625" t="s">
        <v>1942</v>
      </c>
      <c r="L80" s="626">
        <v>43846.0</v>
      </c>
      <c r="M80" s="625" t="s">
        <v>339</v>
      </c>
      <c r="N80" s="625" t="s">
        <v>154</v>
      </c>
      <c r="O80" s="626">
        <v>45519.0</v>
      </c>
      <c r="P80" s="625" t="s">
        <v>66</v>
      </c>
      <c r="Q80" s="379" t="s">
        <v>189</v>
      </c>
      <c r="R80" s="478" t="s">
        <v>1943</v>
      </c>
      <c r="S80" s="197" t="s">
        <v>1944</v>
      </c>
      <c r="T80" s="623" t="s">
        <v>16</v>
      </c>
      <c r="U80" s="622"/>
      <c r="V80" s="622"/>
      <c r="W80" s="622"/>
      <c r="X80" s="202" t="s">
        <v>1945</v>
      </c>
      <c r="Y80" s="202"/>
      <c r="Z80" s="202"/>
      <c r="AA80" s="202"/>
      <c r="AB80" s="202"/>
      <c r="AC80" s="633"/>
      <c r="AD80" s="633"/>
      <c r="AE80" s="633"/>
      <c r="AF80" s="633"/>
      <c r="AG80" s="633"/>
      <c r="AH80" s="633"/>
      <c r="AI80" s="633"/>
      <c r="AJ80" s="633"/>
      <c r="AK80" s="633"/>
      <c r="AL80" s="633"/>
      <c r="AM80" s="633"/>
      <c r="AN80" s="633"/>
      <c r="AO80" s="633"/>
      <c r="AP80" s="633"/>
      <c r="AQ80" s="633"/>
      <c r="AR80" s="633"/>
      <c r="AS80" s="633"/>
      <c r="AT80" s="633"/>
      <c r="AU80" s="633"/>
      <c r="AV80" s="633"/>
      <c r="AW80" s="633"/>
      <c r="AX80" s="633"/>
      <c r="AY80" s="633"/>
      <c r="AZ80" s="633"/>
      <c r="BA80" s="633"/>
    </row>
    <row r="81" ht="22.5" customHeight="1">
      <c r="A81" s="379">
        <v>4.0</v>
      </c>
      <c r="B81" s="379">
        <v>2.0</v>
      </c>
      <c r="C81" s="379" t="s">
        <v>210</v>
      </c>
      <c r="D81" s="379"/>
      <c r="E81" s="476"/>
      <c r="F81" s="476"/>
      <c r="G81" s="379">
        <v>1.0</v>
      </c>
      <c r="H81" s="655">
        <v>1.3135845058E11</v>
      </c>
      <c r="I81" s="619">
        <v>8332.0</v>
      </c>
      <c r="J81" s="625" t="s">
        <v>1946</v>
      </c>
      <c r="K81" s="625" t="s">
        <v>1947</v>
      </c>
      <c r="L81" s="684">
        <v>43885.0</v>
      </c>
      <c r="M81" s="625" t="s">
        <v>351</v>
      </c>
      <c r="N81" s="625" t="s">
        <v>151</v>
      </c>
      <c r="O81" s="626">
        <v>44930.0</v>
      </c>
      <c r="P81" s="625" t="s">
        <v>9</v>
      </c>
      <c r="Q81" s="379" t="s">
        <v>191</v>
      </c>
      <c r="R81" s="478" t="s">
        <v>1948</v>
      </c>
      <c r="S81" s="197"/>
      <c r="T81" s="379" t="s">
        <v>11</v>
      </c>
      <c r="U81" s="627"/>
      <c r="V81" s="627"/>
      <c r="W81" s="627"/>
      <c r="X81" s="202" t="s">
        <v>1949</v>
      </c>
      <c r="Y81" s="202" t="s">
        <v>1950</v>
      </c>
      <c r="Z81" s="202" t="s">
        <v>1951</v>
      </c>
      <c r="AA81" s="479"/>
      <c r="AB81" s="202"/>
      <c r="AC81" s="633"/>
      <c r="AD81" s="633"/>
      <c r="AE81" s="633"/>
      <c r="AF81" s="633"/>
      <c r="AG81" s="633"/>
      <c r="AH81" s="633"/>
      <c r="AI81" s="633"/>
      <c r="AJ81" s="633"/>
      <c r="AK81" s="633"/>
      <c r="AL81" s="633"/>
      <c r="AM81" s="633"/>
      <c r="AN81" s="633"/>
      <c r="AO81" s="633"/>
      <c r="AP81" s="633"/>
      <c r="AQ81" s="633"/>
      <c r="AR81" s="633"/>
      <c r="AS81" s="633"/>
      <c r="AT81" s="633"/>
      <c r="AU81" s="633"/>
      <c r="AV81" s="633"/>
      <c r="AW81" s="633"/>
      <c r="AX81" s="633"/>
      <c r="AY81" s="633"/>
      <c r="AZ81" s="633"/>
      <c r="BA81" s="633"/>
    </row>
    <row r="82" ht="22.5" customHeight="1">
      <c r="A82" s="379">
        <v>5.0</v>
      </c>
      <c r="B82" s="379">
        <v>2.0</v>
      </c>
      <c r="C82" s="379" t="s">
        <v>210</v>
      </c>
      <c r="D82" s="379"/>
      <c r="E82" s="476"/>
      <c r="F82" s="476"/>
      <c r="G82" s="379">
        <v>1.0</v>
      </c>
      <c r="H82" s="655">
        <v>8.3742684557E10</v>
      </c>
      <c r="I82" s="619">
        <v>8367.0</v>
      </c>
      <c r="J82" s="379" t="s">
        <v>362</v>
      </c>
      <c r="K82" s="379" t="s">
        <v>1952</v>
      </c>
      <c r="L82" s="380">
        <v>43773.0</v>
      </c>
      <c r="M82" s="379" t="s">
        <v>351</v>
      </c>
      <c r="N82" s="379" t="s">
        <v>151</v>
      </c>
      <c r="O82" s="380">
        <v>45155.0</v>
      </c>
      <c r="P82" s="379" t="s">
        <v>133</v>
      </c>
      <c r="Q82" s="379" t="s">
        <v>191</v>
      </c>
      <c r="R82" s="478" t="s">
        <v>1953</v>
      </c>
      <c r="S82" s="222"/>
      <c r="T82" s="379" t="s">
        <v>11</v>
      </c>
      <c r="U82" s="622"/>
      <c r="V82" s="622"/>
      <c r="W82" s="622"/>
      <c r="X82" s="202" t="s">
        <v>1954</v>
      </c>
      <c r="Y82" s="202" t="s">
        <v>1955</v>
      </c>
      <c r="Z82" s="293"/>
      <c r="AA82" s="202"/>
      <c r="AB82" s="479"/>
      <c r="AC82" s="633"/>
      <c r="AD82" s="633"/>
      <c r="AE82" s="633"/>
      <c r="AF82" s="633"/>
      <c r="AG82" s="633"/>
      <c r="AH82" s="633"/>
      <c r="AI82" s="633"/>
      <c r="AJ82" s="633"/>
      <c r="AK82" s="633"/>
      <c r="AL82" s="633"/>
      <c r="AM82" s="633"/>
      <c r="AN82" s="633"/>
      <c r="AO82" s="633"/>
      <c r="AP82" s="633"/>
      <c r="AQ82" s="633"/>
      <c r="AR82" s="633"/>
      <c r="AS82" s="633"/>
      <c r="AT82" s="633"/>
      <c r="AU82" s="633"/>
      <c r="AV82" s="633"/>
      <c r="AW82" s="633"/>
      <c r="AX82" s="633"/>
      <c r="AY82" s="633"/>
      <c r="AZ82" s="633"/>
      <c r="BA82" s="633"/>
    </row>
    <row r="83" ht="22.5" customHeight="1">
      <c r="A83" s="379">
        <v>6.0</v>
      </c>
      <c r="B83" s="379">
        <v>2.0</v>
      </c>
      <c r="C83" s="379" t="s">
        <v>210</v>
      </c>
      <c r="D83" s="379"/>
      <c r="E83" s="476"/>
      <c r="F83" s="476"/>
      <c r="G83" s="379">
        <v>1.0</v>
      </c>
      <c r="H83" s="655">
        <v>8.5545719419E10</v>
      </c>
      <c r="I83" s="619">
        <v>8303.0</v>
      </c>
      <c r="J83" s="625" t="s">
        <v>1956</v>
      </c>
      <c r="K83" s="625" t="s">
        <v>1957</v>
      </c>
      <c r="L83" s="626">
        <v>43930.0</v>
      </c>
      <c r="M83" s="625" t="s">
        <v>351</v>
      </c>
      <c r="N83" s="625" t="s">
        <v>152</v>
      </c>
      <c r="O83" s="626">
        <v>44930.0</v>
      </c>
      <c r="P83" s="625" t="s">
        <v>25</v>
      </c>
      <c r="Q83" s="379" t="s">
        <v>193</v>
      </c>
      <c r="R83" s="478"/>
      <c r="S83" s="197"/>
      <c r="T83" s="623" t="s">
        <v>22</v>
      </c>
      <c r="U83" s="622"/>
      <c r="V83" s="622"/>
      <c r="W83" s="622"/>
      <c r="X83" s="202" t="s">
        <v>1958</v>
      </c>
      <c r="Y83" s="202" t="s">
        <v>1959</v>
      </c>
      <c r="Z83" s="202" t="s">
        <v>1960</v>
      </c>
      <c r="AA83" s="202"/>
      <c r="AB83" s="202"/>
      <c r="AC83" s="633"/>
      <c r="AD83" s="633"/>
      <c r="AE83" s="633"/>
      <c r="AF83" s="633"/>
      <c r="AG83" s="633"/>
      <c r="AH83" s="633"/>
      <c r="AI83" s="633"/>
      <c r="AJ83" s="633"/>
      <c r="AK83" s="633"/>
      <c r="AL83" s="633"/>
      <c r="AM83" s="633"/>
      <c r="AN83" s="633"/>
      <c r="AO83" s="633"/>
      <c r="AP83" s="633"/>
      <c r="AQ83" s="633"/>
      <c r="AR83" s="633"/>
      <c r="AS83" s="633"/>
      <c r="AT83" s="633"/>
      <c r="AU83" s="633"/>
      <c r="AV83" s="633"/>
      <c r="AW83" s="633"/>
      <c r="AX83" s="633"/>
      <c r="AY83" s="633"/>
      <c r="AZ83" s="633"/>
      <c r="BA83" s="633"/>
    </row>
    <row r="84" ht="22.5" customHeight="1">
      <c r="A84" s="379">
        <v>7.0</v>
      </c>
      <c r="B84" s="379">
        <v>2.0</v>
      </c>
      <c r="C84" s="379" t="s">
        <v>210</v>
      </c>
      <c r="D84" s="379"/>
      <c r="E84" s="476"/>
      <c r="F84" s="476"/>
      <c r="G84" s="379">
        <v>1.0</v>
      </c>
      <c r="H84" s="655">
        <v>8.0209476712E10</v>
      </c>
      <c r="I84" s="619">
        <v>8274.0</v>
      </c>
      <c r="J84" s="379" t="s">
        <v>396</v>
      </c>
      <c r="K84" s="379" t="s">
        <v>1961</v>
      </c>
      <c r="L84" s="380">
        <v>43994.0</v>
      </c>
      <c r="M84" s="379" t="s">
        <v>351</v>
      </c>
      <c r="N84" s="379" t="s">
        <v>154</v>
      </c>
      <c r="O84" s="380">
        <v>44858.0</v>
      </c>
      <c r="P84" s="379" t="s">
        <v>133</v>
      </c>
      <c r="Q84" s="379" t="s">
        <v>193</v>
      </c>
      <c r="R84" s="478" t="s">
        <v>1962</v>
      </c>
      <c r="S84" s="222"/>
      <c r="T84" s="685" t="s">
        <v>22</v>
      </c>
      <c r="U84" s="622"/>
      <c r="V84" s="622"/>
      <c r="W84" s="622"/>
      <c r="X84" s="202" t="s">
        <v>1963</v>
      </c>
      <c r="Y84" s="202" t="s">
        <v>1964</v>
      </c>
      <c r="Z84" s="202" t="s">
        <v>1965</v>
      </c>
      <c r="AA84" s="202"/>
      <c r="AB84" s="479"/>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row>
    <row r="85" ht="22.5" customHeight="1">
      <c r="A85" s="379">
        <v>8.0</v>
      </c>
      <c r="B85" s="379">
        <v>2.0</v>
      </c>
      <c r="C85" s="379" t="s">
        <v>210</v>
      </c>
      <c r="D85" s="379"/>
      <c r="E85" s="476"/>
      <c r="F85" s="476"/>
      <c r="G85" s="379">
        <v>1.0</v>
      </c>
      <c r="H85" s="655">
        <v>1.52123298363E11</v>
      </c>
      <c r="I85" s="619">
        <v>9200.0</v>
      </c>
      <c r="J85" s="625" t="s">
        <v>1966</v>
      </c>
      <c r="K85" s="625" t="s">
        <v>1967</v>
      </c>
      <c r="L85" s="626">
        <v>43925.0</v>
      </c>
      <c r="M85" s="625" t="s">
        <v>351</v>
      </c>
      <c r="N85" s="625" t="s">
        <v>152</v>
      </c>
      <c r="O85" s="626">
        <v>45586.0</v>
      </c>
      <c r="P85" s="625" t="s">
        <v>115</v>
      </c>
      <c r="Q85" s="379" t="s">
        <v>193</v>
      </c>
      <c r="R85" s="478" t="s">
        <v>1968</v>
      </c>
      <c r="S85" s="197"/>
      <c r="T85" s="379" t="s">
        <v>11</v>
      </c>
      <c r="U85" s="627"/>
      <c r="V85" s="627"/>
      <c r="W85" s="627"/>
      <c r="X85" s="202" t="s">
        <v>1969</v>
      </c>
      <c r="Y85" s="202" t="s">
        <v>1970</v>
      </c>
      <c r="Z85" s="202"/>
      <c r="AA85" s="202"/>
      <c r="AB85" s="202"/>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row>
    <row r="86" ht="22.5" customHeight="1">
      <c r="A86" s="379">
        <v>9.0</v>
      </c>
      <c r="B86" s="379">
        <v>2.0</v>
      </c>
      <c r="C86" s="379" t="s">
        <v>210</v>
      </c>
      <c r="D86" s="379"/>
      <c r="E86" s="476"/>
      <c r="F86" s="476"/>
      <c r="G86" s="379">
        <v>1.0</v>
      </c>
      <c r="H86" s="655">
        <v>1.14753546264E11</v>
      </c>
      <c r="I86" s="619">
        <v>8111.0</v>
      </c>
      <c r="J86" s="625" t="s">
        <v>396</v>
      </c>
      <c r="K86" s="625" t="s">
        <v>1971</v>
      </c>
      <c r="L86" s="686">
        <v>43962.0</v>
      </c>
      <c r="M86" s="625" t="s">
        <v>351</v>
      </c>
      <c r="N86" s="625" t="s">
        <v>153</v>
      </c>
      <c r="O86" s="626">
        <v>44790.0</v>
      </c>
      <c r="P86" s="625" t="s">
        <v>133</v>
      </c>
      <c r="Q86" s="379" t="s">
        <v>195</v>
      </c>
      <c r="R86" s="478" t="s">
        <v>1972</v>
      </c>
      <c r="S86" s="197"/>
      <c r="T86" s="623" t="s">
        <v>22</v>
      </c>
      <c r="U86" s="627"/>
      <c r="V86" s="627"/>
      <c r="W86" s="627"/>
      <c r="X86" s="202" t="s">
        <v>1973</v>
      </c>
      <c r="Y86" s="202" t="s">
        <v>1974</v>
      </c>
      <c r="Z86" s="202" t="s">
        <v>1975</v>
      </c>
      <c r="AA86" s="479"/>
      <c r="AB86" s="202"/>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row>
    <row r="87" ht="22.5" customHeight="1">
      <c r="A87" s="379">
        <v>10.0</v>
      </c>
      <c r="B87" s="379">
        <v>2.0</v>
      </c>
      <c r="C87" s="379" t="s">
        <v>210</v>
      </c>
      <c r="D87" s="379" t="s">
        <v>335</v>
      </c>
      <c r="E87" s="476"/>
      <c r="F87" s="476"/>
      <c r="G87" s="379">
        <v>1.0</v>
      </c>
      <c r="H87" s="655">
        <v>1.50713807796E11</v>
      </c>
      <c r="I87" s="619">
        <v>8670.0</v>
      </c>
      <c r="J87" s="625" t="s">
        <v>1052</v>
      </c>
      <c r="K87" s="625" t="s">
        <v>1976</v>
      </c>
      <c r="L87" s="686">
        <v>43735.0</v>
      </c>
      <c r="M87" s="625" t="s">
        <v>339</v>
      </c>
      <c r="N87" s="625" t="s">
        <v>152</v>
      </c>
      <c r="O87" s="626">
        <v>45155.0</v>
      </c>
      <c r="P87" s="625" t="s">
        <v>39</v>
      </c>
      <c r="Q87" s="379" t="s">
        <v>195</v>
      </c>
      <c r="R87" s="478" t="s">
        <v>1977</v>
      </c>
      <c r="S87" s="197"/>
      <c r="T87" s="379" t="s">
        <v>11</v>
      </c>
      <c r="U87" s="627"/>
      <c r="V87" s="627"/>
      <c r="W87" s="627"/>
      <c r="X87" s="202" t="s">
        <v>1978</v>
      </c>
      <c r="Y87" s="202" t="s">
        <v>1979</v>
      </c>
      <c r="Z87" s="202"/>
      <c r="AA87" s="479"/>
      <c r="AB87" s="202"/>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row>
    <row r="88" ht="22.5" customHeight="1">
      <c r="A88" s="379">
        <v>11.0</v>
      </c>
      <c r="B88" s="379">
        <v>2.0</v>
      </c>
      <c r="C88" s="379" t="s">
        <v>210</v>
      </c>
      <c r="D88" s="379"/>
      <c r="E88" s="476"/>
      <c r="F88" s="476"/>
      <c r="G88" s="379">
        <v>1.0</v>
      </c>
      <c r="H88" s="655">
        <v>1.51936721058E11</v>
      </c>
      <c r="I88" s="619">
        <v>8316.0</v>
      </c>
      <c r="J88" s="379" t="s">
        <v>802</v>
      </c>
      <c r="K88" s="379" t="s">
        <v>1980</v>
      </c>
      <c r="L88" s="380">
        <v>44027.0</v>
      </c>
      <c r="M88" s="379" t="s">
        <v>339</v>
      </c>
      <c r="N88" s="379" t="s">
        <v>152</v>
      </c>
      <c r="O88" s="380">
        <v>44958.0</v>
      </c>
      <c r="P88" s="379" t="s">
        <v>115</v>
      </c>
      <c r="Q88" s="379" t="s">
        <v>197</v>
      </c>
      <c r="R88" s="478"/>
      <c r="S88" s="197"/>
      <c r="T88" s="379" t="s">
        <v>11</v>
      </c>
      <c r="U88" s="622"/>
      <c r="V88" s="622"/>
      <c r="W88" s="622"/>
      <c r="X88" s="202" t="s">
        <v>1981</v>
      </c>
      <c r="Y88" s="202" t="s">
        <v>1982</v>
      </c>
      <c r="Z88" s="202" t="s">
        <v>1983</v>
      </c>
      <c r="AA88" s="202"/>
      <c r="AB88" s="202"/>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row>
    <row r="89" ht="22.5" customHeight="1">
      <c r="A89" s="379">
        <v>12.0</v>
      </c>
      <c r="B89" s="379">
        <v>2.0</v>
      </c>
      <c r="C89" s="379" t="s">
        <v>210</v>
      </c>
      <c r="D89" s="379"/>
      <c r="E89" s="476"/>
      <c r="F89" s="379" t="s">
        <v>335</v>
      </c>
      <c r="G89" s="379">
        <v>1.0</v>
      </c>
      <c r="H89" s="655">
        <v>1.63242855243E11</v>
      </c>
      <c r="I89" s="619">
        <v>7918.0</v>
      </c>
      <c r="J89" s="625" t="s">
        <v>1984</v>
      </c>
      <c r="K89" s="625" t="s">
        <v>1985</v>
      </c>
      <c r="L89" s="626">
        <v>44004.0</v>
      </c>
      <c r="M89" s="625" t="s">
        <v>339</v>
      </c>
      <c r="N89" s="625" t="s">
        <v>151</v>
      </c>
      <c r="O89" s="626">
        <v>44790.0</v>
      </c>
      <c r="P89" s="625" t="s">
        <v>37</v>
      </c>
      <c r="Q89" s="379" t="s">
        <v>197</v>
      </c>
      <c r="R89" s="478" t="s">
        <v>1902</v>
      </c>
      <c r="S89" s="197"/>
      <c r="T89" s="379" t="s">
        <v>11</v>
      </c>
      <c r="U89" s="627"/>
      <c r="V89" s="627"/>
      <c r="W89" s="627"/>
      <c r="X89" s="202" t="s">
        <v>1986</v>
      </c>
      <c r="Y89" s="202" t="s">
        <v>1987</v>
      </c>
      <c r="Z89" s="202" t="s">
        <v>1988</v>
      </c>
      <c r="AA89" s="479"/>
      <c r="AB89" s="202"/>
      <c r="AC89" s="624"/>
      <c r="AD89" s="624"/>
      <c r="AE89" s="624"/>
      <c r="AF89" s="624"/>
      <c r="AG89" s="624"/>
      <c r="AH89" s="624"/>
      <c r="AI89" s="624"/>
      <c r="AJ89" s="624"/>
      <c r="AK89" s="624"/>
      <c r="AL89" s="624"/>
      <c r="AM89" s="624"/>
      <c r="AN89" s="624"/>
      <c r="AO89" s="624"/>
      <c r="AP89" s="624"/>
      <c r="AQ89" s="624"/>
      <c r="AR89" s="624"/>
      <c r="AS89" s="624"/>
      <c r="AT89" s="624"/>
      <c r="AU89" s="624"/>
      <c r="AV89" s="624"/>
      <c r="AW89" s="624"/>
      <c r="AX89" s="624"/>
      <c r="AY89" s="624"/>
      <c r="AZ89" s="624"/>
      <c r="BA89" s="624"/>
    </row>
    <row r="90" ht="22.5" customHeight="1">
      <c r="A90" s="379">
        <v>13.0</v>
      </c>
      <c r="B90" s="379">
        <v>2.0</v>
      </c>
      <c r="C90" s="379" t="s">
        <v>210</v>
      </c>
      <c r="D90" s="379" t="s">
        <v>335</v>
      </c>
      <c r="E90" s="476"/>
      <c r="F90" s="379" t="s">
        <v>335</v>
      </c>
      <c r="G90" s="379">
        <v>1.0</v>
      </c>
      <c r="H90" s="655">
        <v>1.40437041116E11</v>
      </c>
      <c r="I90" s="619">
        <v>8187.0</v>
      </c>
      <c r="J90" s="625" t="s">
        <v>1989</v>
      </c>
      <c r="K90" s="625" t="s">
        <v>1990</v>
      </c>
      <c r="L90" s="626">
        <v>44014.0</v>
      </c>
      <c r="M90" s="625" t="s">
        <v>339</v>
      </c>
      <c r="N90" s="625" t="s">
        <v>154</v>
      </c>
      <c r="O90" s="626">
        <v>44790.0</v>
      </c>
      <c r="P90" s="625" t="s">
        <v>39</v>
      </c>
      <c r="Q90" s="379" t="s">
        <v>197</v>
      </c>
      <c r="R90" s="478" t="s">
        <v>1991</v>
      </c>
      <c r="S90" s="197" t="s">
        <v>1992</v>
      </c>
      <c r="T90" s="379" t="s">
        <v>11</v>
      </c>
      <c r="U90" s="627"/>
      <c r="V90" s="627"/>
      <c r="W90" s="627"/>
      <c r="X90" s="202" t="s">
        <v>1993</v>
      </c>
      <c r="Y90" s="202" t="s">
        <v>1994</v>
      </c>
      <c r="Z90" s="202" t="s">
        <v>1995</v>
      </c>
      <c r="AA90" s="479"/>
      <c r="AB90" s="479"/>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row>
    <row r="91" ht="22.5" customHeight="1">
      <c r="A91" s="379">
        <v>14.0</v>
      </c>
      <c r="B91" s="379">
        <v>2.0</v>
      </c>
      <c r="C91" s="379" t="s">
        <v>210</v>
      </c>
      <c r="D91" s="379"/>
      <c r="E91" s="476"/>
      <c r="F91" s="476"/>
      <c r="G91" s="379">
        <v>1.0</v>
      </c>
      <c r="H91" s="655">
        <v>7.2213745511E10</v>
      </c>
      <c r="I91" s="619">
        <v>9203.0</v>
      </c>
      <c r="J91" s="625" t="s">
        <v>605</v>
      </c>
      <c r="K91" s="625" t="s">
        <v>1996</v>
      </c>
      <c r="L91" s="626">
        <v>43995.0</v>
      </c>
      <c r="M91" s="625" t="s">
        <v>351</v>
      </c>
      <c r="N91" s="625" t="s">
        <v>151</v>
      </c>
      <c r="O91" s="626">
        <v>45665.0</v>
      </c>
      <c r="P91" s="625" t="s">
        <v>60</v>
      </c>
      <c r="Q91" s="379" t="s">
        <v>197</v>
      </c>
      <c r="R91" s="478" t="s">
        <v>1997</v>
      </c>
      <c r="S91" s="262"/>
      <c r="T91" s="379" t="s">
        <v>11</v>
      </c>
      <c r="U91" s="627"/>
      <c r="V91" s="627"/>
      <c r="W91" s="627"/>
      <c r="X91" s="202" t="s">
        <v>1998</v>
      </c>
      <c r="Y91" s="202"/>
      <c r="Z91" s="479"/>
      <c r="AA91" s="479"/>
      <c r="AB91" s="479"/>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row>
    <row r="92" ht="22.5" customHeight="1">
      <c r="A92" s="379">
        <v>15.0</v>
      </c>
      <c r="B92" s="379">
        <v>2.0</v>
      </c>
      <c r="C92" s="379" t="s">
        <v>210</v>
      </c>
      <c r="D92" s="379"/>
      <c r="E92" s="476"/>
      <c r="F92" s="476"/>
      <c r="G92" s="379">
        <v>1.0</v>
      </c>
      <c r="H92" s="655">
        <v>1.52253624448E11</v>
      </c>
      <c r="I92" s="619">
        <v>8026.0</v>
      </c>
      <c r="J92" s="625" t="s">
        <v>370</v>
      </c>
      <c r="K92" s="625" t="s">
        <v>1999</v>
      </c>
      <c r="L92" s="626">
        <v>43833.0</v>
      </c>
      <c r="M92" s="625" t="s">
        <v>351</v>
      </c>
      <c r="N92" s="625" t="s">
        <v>151</v>
      </c>
      <c r="O92" s="626">
        <v>44790.0</v>
      </c>
      <c r="P92" s="625" t="s">
        <v>133</v>
      </c>
      <c r="Q92" s="379" t="s">
        <v>199</v>
      </c>
      <c r="R92" s="478" t="s">
        <v>2000</v>
      </c>
      <c r="S92" s="197"/>
      <c r="T92" s="379" t="s">
        <v>11</v>
      </c>
      <c r="U92" s="476"/>
      <c r="V92" s="476"/>
      <c r="W92" s="476"/>
      <c r="X92" s="202" t="s">
        <v>2001</v>
      </c>
      <c r="Y92" s="202" t="s">
        <v>2002</v>
      </c>
      <c r="Z92" s="202" t="s">
        <v>2003</v>
      </c>
      <c r="AA92" s="479"/>
      <c r="AB92" s="293"/>
      <c r="AC92" s="621"/>
      <c r="AD92" s="621"/>
      <c r="AE92" s="621"/>
      <c r="AF92" s="621"/>
      <c r="AG92" s="621"/>
      <c r="AH92" s="621"/>
      <c r="AI92" s="621"/>
      <c r="AJ92" s="621"/>
      <c r="AK92" s="621"/>
      <c r="AL92" s="621"/>
      <c r="AM92" s="621"/>
      <c r="AN92" s="621"/>
      <c r="AO92" s="621"/>
      <c r="AP92" s="621"/>
      <c r="AQ92" s="621"/>
      <c r="AR92" s="621"/>
      <c r="AS92" s="621"/>
      <c r="AT92" s="621"/>
      <c r="AU92" s="621"/>
      <c r="AV92" s="621"/>
      <c r="AW92" s="621"/>
      <c r="AX92" s="621"/>
      <c r="AY92" s="621"/>
      <c r="AZ92" s="621"/>
      <c r="BA92" s="621"/>
    </row>
    <row r="93" ht="22.5" customHeight="1">
      <c r="A93" s="379">
        <v>16.0</v>
      </c>
      <c r="B93" s="634">
        <v>2.0</v>
      </c>
      <c r="C93" s="634" t="s">
        <v>210</v>
      </c>
      <c r="D93" s="634"/>
      <c r="E93" s="634"/>
      <c r="F93" s="634"/>
      <c r="G93" s="634">
        <v>1.0</v>
      </c>
      <c r="H93" s="661">
        <v>1.35555650371E11</v>
      </c>
      <c r="I93" s="637">
        <v>9089.0</v>
      </c>
      <c r="J93" s="638" t="s">
        <v>2004</v>
      </c>
      <c r="K93" s="638" t="s">
        <v>2005</v>
      </c>
      <c r="L93" s="639">
        <v>44012.0</v>
      </c>
      <c r="M93" s="638" t="s">
        <v>351</v>
      </c>
      <c r="N93" s="638" t="s">
        <v>151</v>
      </c>
      <c r="O93" s="687">
        <v>45519.0</v>
      </c>
      <c r="P93" s="638" t="s">
        <v>37</v>
      </c>
      <c r="Q93" s="634" t="s">
        <v>199</v>
      </c>
      <c r="R93" s="640" t="s">
        <v>2006</v>
      </c>
      <c r="S93" s="209" t="s">
        <v>1920</v>
      </c>
      <c r="T93" s="634" t="s">
        <v>11</v>
      </c>
      <c r="U93" s="635"/>
      <c r="V93" s="635"/>
      <c r="W93" s="635"/>
      <c r="X93" s="214" t="s">
        <v>2007</v>
      </c>
      <c r="Y93" s="641"/>
      <c r="Z93" s="641"/>
      <c r="AA93" s="641"/>
      <c r="AB93" s="209"/>
      <c r="AC93" s="688"/>
      <c r="AD93" s="688"/>
      <c r="AE93" s="688"/>
      <c r="AF93" s="689"/>
      <c r="AG93" s="689"/>
      <c r="AH93" s="689"/>
      <c r="AI93" s="689"/>
      <c r="AJ93" s="689"/>
      <c r="AK93" s="689"/>
      <c r="AL93" s="689"/>
      <c r="AM93" s="689"/>
      <c r="AN93" s="689"/>
      <c r="AO93" s="689"/>
      <c r="AP93" s="689"/>
      <c r="AQ93" s="689"/>
      <c r="AR93" s="689"/>
      <c r="AS93" s="689"/>
      <c r="AT93" s="689"/>
      <c r="AU93" s="689"/>
      <c r="AV93" s="689"/>
      <c r="AW93" s="689"/>
      <c r="AX93" s="689"/>
      <c r="AY93" s="690"/>
      <c r="AZ93" s="690"/>
      <c r="BA93" s="690"/>
    </row>
    <row r="94" ht="22.5" customHeight="1">
      <c r="A94" s="379">
        <v>17.0</v>
      </c>
      <c r="B94" s="379">
        <v>2.0</v>
      </c>
      <c r="C94" s="379" t="s">
        <v>210</v>
      </c>
      <c r="D94" s="379"/>
      <c r="E94" s="476"/>
      <c r="F94" s="476"/>
      <c r="G94" s="379">
        <v>1.0</v>
      </c>
      <c r="H94" s="655">
        <v>9.2430206481E10</v>
      </c>
      <c r="I94" s="619">
        <v>9162.0</v>
      </c>
      <c r="J94" s="625" t="s">
        <v>2008</v>
      </c>
      <c r="K94" s="625" t="s">
        <v>2009</v>
      </c>
      <c r="L94" s="626">
        <v>44054.0</v>
      </c>
      <c r="M94" s="625" t="s">
        <v>339</v>
      </c>
      <c r="N94" s="625" t="s">
        <v>152</v>
      </c>
      <c r="O94" s="656">
        <v>45519.0</v>
      </c>
      <c r="P94" s="625" t="s">
        <v>10</v>
      </c>
      <c r="Q94" s="379" t="s">
        <v>199</v>
      </c>
      <c r="R94" s="478"/>
      <c r="S94" s="197"/>
      <c r="T94" s="379" t="s">
        <v>11</v>
      </c>
      <c r="U94" s="476"/>
      <c r="V94" s="627"/>
      <c r="W94" s="627"/>
      <c r="X94" s="202" t="s">
        <v>2010</v>
      </c>
      <c r="Y94" s="479"/>
      <c r="Z94" s="479"/>
      <c r="AA94" s="691"/>
      <c r="AB94" s="293"/>
      <c r="AC94" s="658"/>
      <c r="AD94" s="658"/>
      <c r="AE94" s="658"/>
      <c r="AF94" s="658"/>
      <c r="AG94" s="658"/>
      <c r="AH94" s="658"/>
      <c r="AI94" s="658"/>
      <c r="AJ94" s="658"/>
      <c r="AK94" s="658"/>
      <c r="AL94" s="658"/>
      <c r="AM94" s="658"/>
      <c r="AN94" s="658"/>
      <c r="AO94" s="658"/>
      <c r="AP94" s="658"/>
      <c r="AQ94" s="658"/>
      <c r="AR94" s="658"/>
      <c r="AS94" s="658"/>
      <c r="AT94" s="658"/>
      <c r="AU94" s="658"/>
      <c r="AV94" s="658"/>
      <c r="AW94" s="658"/>
      <c r="AX94" s="658"/>
      <c r="AY94" s="621"/>
      <c r="AZ94" s="621"/>
      <c r="BA94" s="621"/>
    </row>
    <row r="95" ht="22.5" customHeight="1">
      <c r="A95" s="496">
        <v>18.0</v>
      </c>
      <c r="B95" s="496">
        <v>2.0</v>
      </c>
      <c r="C95" s="496" t="s">
        <v>210</v>
      </c>
      <c r="D95" s="692"/>
      <c r="E95" s="692"/>
      <c r="F95" s="692"/>
      <c r="G95" s="496">
        <v>1.0</v>
      </c>
      <c r="H95" s="693">
        <v>1.55821679777E11</v>
      </c>
      <c r="I95" s="694">
        <v>9335.0</v>
      </c>
      <c r="J95" s="646" t="s">
        <v>423</v>
      </c>
      <c r="K95" s="646" t="s">
        <v>2011</v>
      </c>
      <c r="L95" s="695">
        <v>44071.0</v>
      </c>
      <c r="M95" s="696" t="s">
        <v>339</v>
      </c>
      <c r="N95" s="272" t="s">
        <v>153</v>
      </c>
      <c r="O95" s="697">
        <v>45883.0</v>
      </c>
      <c r="P95" s="696" t="s">
        <v>115</v>
      </c>
      <c r="Q95" s="698" t="s">
        <v>346</v>
      </c>
      <c r="R95" s="272" t="s">
        <v>2012</v>
      </c>
      <c r="S95" s="692"/>
      <c r="T95" s="698" t="s">
        <v>22</v>
      </c>
      <c r="U95" s="272" t="s">
        <v>335</v>
      </c>
      <c r="V95" s="699"/>
      <c r="W95" s="699"/>
      <c r="X95" s="699"/>
      <c r="Y95" s="699"/>
      <c r="Z95" s="699"/>
      <c r="AA95" s="699"/>
      <c r="AB95" s="692"/>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row>
    <row r="96" ht="22.5" customHeight="1">
      <c r="A96" s="496">
        <v>19.0</v>
      </c>
      <c r="B96" s="496">
        <v>2.0</v>
      </c>
      <c r="C96" s="496" t="s">
        <v>210</v>
      </c>
      <c r="D96" s="496"/>
      <c r="E96" s="497"/>
      <c r="F96" s="497"/>
      <c r="G96" s="496">
        <v>1.0</v>
      </c>
      <c r="H96" s="644">
        <v>1.51151937419E11</v>
      </c>
      <c r="I96" s="645">
        <v>9406.0</v>
      </c>
      <c r="J96" s="646" t="s">
        <v>344</v>
      </c>
      <c r="K96" s="646" t="s">
        <v>2013</v>
      </c>
      <c r="L96" s="647">
        <v>43792.0</v>
      </c>
      <c r="M96" s="646" t="s">
        <v>339</v>
      </c>
      <c r="N96" s="646" t="s">
        <v>151</v>
      </c>
      <c r="O96" s="648">
        <v>45883.0</v>
      </c>
      <c r="P96" s="646" t="s">
        <v>9</v>
      </c>
      <c r="Q96" s="496" t="s">
        <v>346</v>
      </c>
      <c r="R96" s="270" t="s">
        <v>2014</v>
      </c>
      <c r="S96" s="226"/>
      <c r="T96" s="496" t="s">
        <v>11</v>
      </c>
      <c r="U96" s="497"/>
      <c r="V96" s="497"/>
      <c r="W96" s="497"/>
      <c r="X96" s="240"/>
      <c r="Y96" s="240"/>
      <c r="Z96" s="240"/>
      <c r="AA96" s="497"/>
      <c r="AB96" s="231"/>
      <c r="AC96" s="649"/>
      <c r="AD96" s="649"/>
      <c r="AE96" s="649"/>
      <c r="AF96" s="649"/>
      <c r="AG96" s="649"/>
      <c r="AH96" s="649"/>
      <c r="AI96" s="649"/>
      <c r="AJ96" s="649"/>
      <c r="AK96" s="649"/>
      <c r="AL96" s="649"/>
      <c r="AM96" s="649"/>
      <c r="AN96" s="649"/>
      <c r="AO96" s="649"/>
      <c r="AP96" s="649"/>
      <c r="AQ96" s="649"/>
      <c r="AR96" s="649"/>
      <c r="AS96" s="649"/>
      <c r="AT96" s="649"/>
      <c r="AU96" s="649"/>
      <c r="AV96" s="649"/>
      <c r="AW96" s="649"/>
      <c r="AX96" s="649"/>
      <c r="AY96" s="649"/>
      <c r="AZ96" s="649"/>
      <c r="BA96" s="649"/>
    </row>
    <row r="97" ht="22.5" customHeight="1">
      <c r="A97" s="496">
        <v>20.0</v>
      </c>
      <c r="B97" s="496">
        <v>2.0</v>
      </c>
      <c r="C97" s="496" t="s">
        <v>210</v>
      </c>
      <c r="D97" s="496"/>
      <c r="E97" s="497"/>
      <c r="F97" s="497"/>
      <c r="G97" s="496">
        <v>1.0</v>
      </c>
      <c r="H97" s="644">
        <v>1.32204527446E11</v>
      </c>
      <c r="I97" s="645">
        <v>9576.0</v>
      </c>
      <c r="J97" s="646" t="s">
        <v>1760</v>
      </c>
      <c r="K97" s="646" t="s">
        <v>2015</v>
      </c>
      <c r="L97" s="647">
        <v>44060.0</v>
      </c>
      <c r="M97" s="646" t="s">
        <v>339</v>
      </c>
      <c r="N97" s="646" t="s">
        <v>153</v>
      </c>
      <c r="O97" s="648">
        <v>45883.0</v>
      </c>
      <c r="P97" s="646" t="s">
        <v>133</v>
      </c>
      <c r="Q97" s="496" t="s">
        <v>346</v>
      </c>
      <c r="R97" s="270" t="s">
        <v>2016</v>
      </c>
      <c r="S97" s="226" t="s">
        <v>2017</v>
      </c>
      <c r="T97" s="496" t="s">
        <v>22</v>
      </c>
      <c r="U97" s="497"/>
      <c r="V97" s="497"/>
      <c r="W97" s="497"/>
      <c r="X97" s="500"/>
      <c r="Y97" s="500"/>
      <c r="Z97" s="500"/>
      <c r="AA97" s="701"/>
      <c r="AB97" s="678"/>
      <c r="AC97" s="672"/>
      <c r="AD97" s="672"/>
      <c r="AE97" s="672"/>
      <c r="AF97" s="672"/>
      <c r="AG97" s="672"/>
      <c r="AH97" s="672"/>
      <c r="AI97" s="672"/>
      <c r="AJ97" s="672"/>
      <c r="AK97" s="672"/>
      <c r="AL97" s="672"/>
      <c r="AM97" s="672"/>
      <c r="AN97" s="672"/>
      <c r="AO97" s="672"/>
      <c r="AP97" s="672"/>
      <c r="AQ97" s="672"/>
      <c r="AR97" s="672"/>
      <c r="AS97" s="672"/>
      <c r="AT97" s="672"/>
      <c r="AU97" s="672"/>
      <c r="AV97" s="672"/>
      <c r="AW97" s="672"/>
      <c r="AX97" s="672"/>
      <c r="AY97" s="673"/>
      <c r="AZ97" s="673"/>
      <c r="BA97" s="673"/>
    </row>
    <row r="98" ht="22.5" customHeight="1">
      <c r="A98" s="379">
        <v>21.0</v>
      </c>
      <c r="B98" s="379"/>
      <c r="C98" s="379"/>
      <c r="D98" s="379"/>
      <c r="E98" s="476"/>
      <c r="F98" s="476"/>
      <c r="G98" s="379"/>
      <c r="H98" s="378"/>
      <c r="I98" s="619"/>
      <c r="J98" s="625"/>
      <c r="K98" s="625"/>
      <c r="L98" s="626"/>
      <c r="M98" s="625"/>
      <c r="N98" s="625"/>
      <c r="O98" s="656"/>
      <c r="P98" s="625"/>
      <c r="Q98" s="379"/>
      <c r="R98" s="478"/>
      <c r="S98" s="197"/>
      <c r="T98" s="379"/>
      <c r="U98" s="476"/>
      <c r="V98" s="476"/>
      <c r="W98" s="476"/>
      <c r="X98" s="657"/>
      <c r="Y98" s="657"/>
      <c r="Z98" s="657"/>
      <c r="AA98" s="522"/>
      <c r="AB98" s="293"/>
      <c r="AC98" s="658"/>
      <c r="AD98" s="658"/>
      <c r="AE98" s="658"/>
      <c r="AF98" s="658"/>
      <c r="AG98" s="658"/>
      <c r="AH98" s="658"/>
      <c r="AI98" s="658"/>
      <c r="AJ98" s="658"/>
      <c r="AK98" s="658"/>
      <c r="AL98" s="658"/>
      <c r="AM98" s="658"/>
      <c r="AN98" s="658"/>
      <c r="AO98" s="658"/>
      <c r="AP98" s="658"/>
      <c r="AQ98" s="658"/>
      <c r="AR98" s="658"/>
      <c r="AS98" s="658"/>
      <c r="AT98" s="658"/>
      <c r="AU98" s="658"/>
      <c r="AV98" s="658"/>
      <c r="AW98" s="658"/>
      <c r="AX98" s="658"/>
      <c r="AY98" s="621"/>
      <c r="AZ98" s="621"/>
      <c r="BA98" s="621"/>
    </row>
    <row r="99" ht="22.5" customHeight="1">
      <c r="A99" s="379">
        <v>22.0</v>
      </c>
      <c r="B99" s="379"/>
      <c r="C99" s="379"/>
      <c r="D99" s="379"/>
      <c r="E99" s="476"/>
      <c r="F99" s="476"/>
      <c r="G99" s="379"/>
      <c r="H99" s="655"/>
      <c r="I99" s="619"/>
      <c r="J99" s="625"/>
      <c r="K99" s="625"/>
      <c r="L99" s="626"/>
      <c r="M99" s="625"/>
      <c r="N99" s="625"/>
      <c r="O99" s="656"/>
      <c r="P99" s="625"/>
      <c r="Q99" s="379"/>
      <c r="R99" s="478"/>
      <c r="S99" s="197"/>
      <c r="T99" s="659"/>
      <c r="U99" s="476"/>
      <c r="V99" s="476"/>
      <c r="W99" s="476"/>
      <c r="X99" s="657"/>
      <c r="Y99" s="657"/>
      <c r="Z99" s="657"/>
      <c r="AA99" s="522"/>
      <c r="AB99" s="293"/>
      <c r="AC99" s="658"/>
      <c r="AD99" s="658"/>
      <c r="AE99" s="658"/>
      <c r="AF99" s="658"/>
      <c r="AG99" s="658"/>
      <c r="AH99" s="658"/>
      <c r="AI99" s="658"/>
      <c r="AJ99" s="658"/>
      <c r="AK99" s="658"/>
      <c r="AL99" s="658"/>
      <c r="AM99" s="658"/>
      <c r="AN99" s="658"/>
      <c r="AO99" s="658"/>
      <c r="AP99" s="658"/>
      <c r="AQ99" s="658"/>
      <c r="AR99" s="658"/>
      <c r="AS99" s="658"/>
      <c r="AT99" s="658"/>
      <c r="AU99" s="658"/>
      <c r="AV99" s="658"/>
      <c r="AW99" s="658"/>
      <c r="AX99" s="658"/>
      <c r="AY99" s="621"/>
      <c r="AZ99" s="621"/>
      <c r="BA99" s="621"/>
    </row>
    <row r="100" ht="22.5" customHeight="1">
      <c r="A100" s="379">
        <v>23.0</v>
      </c>
      <c r="B100" s="379"/>
      <c r="C100" s="379"/>
      <c r="D100" s="379"/>
      <c r="E100" s="476"/>
      <c r="F100" s="476"/>
      <c r="G100" s="379"/>
      <c r="H100" s="655"/>
      <c r="I100" s="619"/>
      <c r="J100" s="625"/>
      <c r="K100" s="625"/>
      <c r="L100" s="626"/>
      <c r="M100" s="625"/>
      <c r="N100" s="625"/>
      <c r="O100" s="656"/>
      <c r="P100" s="625"/>
      <c r="Q100" s="379"/>
      <c r="R100" s="478"/>
      <c r="S100" s="197"/>
      <c r="T100" s="659"/>
      <c r="U100" s="476"/>
      <c r="V100" s="476"/>
      <c r="W100" s="476"/>
      <c r="X100" s="657"/>
      <c r="Y100" s="657"/>
      <c r="Z100" s="657"/>
      <c r="AA100" s="522"/>
      <c r="AB100" s="293"/>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row>
    <row r="101" ht="22.5" customHeight="1">
      <c r="A101" s="379">
        <v>24.0</v>
      </c>
      <c r="B101" s="379"/>
      <c r="C101" s="379"/>
      <c r="D101" s="379"/>
      <c r="E101" s="476"/>
      <c r="F101" s="476"/>
      <c r="G101" s="379"/>
      <c r="H101" s="655"/>
      <c r="I101" s="619"/>
      <c r="J101" s="625"/>
      <c r="K101" s="625"/>
      <c r="L101" s="626"/>
      <c r="M101" s="625"/>
      <c r="N101" s="625"/>
      <c r="O101" s="656"/>
      <c r="P101" s="625"/>
      <c r="Q101" s="379"/>
      <c r="R101" s="478"/>
      <c r="S101" s="197"/>
      <c r="T101" s="659"/>
      <c r="U101" s="476"/>
      <c r="V101" s="476"/>
      <c r="W101" s="476"/>
      <c r="X101" s="657"/>
      <c r="Y101" s="657"/>
      <c r="Z101" s="657"/>
      <c r="AA101" s="522"/>
      <c r="AB101" s="293"/>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row>
    <row r="102" ht="22.5" customHeight="1">
      <c r="A102" s="188" t="s">
        <v>2018</v>
      </c>
      <c r="B102" s="30"/>
      <c r="C102" s="30"/>
      <c r="D102" s="30"/>
      <c r="E102" s="30"/>
      <c r="F102" s="30"/>
      <c r="G102" s="30"/>
      <c r="H102" s="30"/>
      <c r="I102" s="30"/>
      <c r="J102" s="30"/>
      <c r="K102" s="31"/>
      <c r="L102" s="610"/>
      <c r="M102" s="611"/>
      <c r="N102" s="370"/>
      <c r="O102" s="610"/>
      <c r="P102" s="611"/>
      <c r="Q102" s="611"/>
      <c r="R102" s="612"/>
      <c r="S102" s="613"/>
      <c r="T102" s="611"/>
      <c r="U102" s="614"/>
      <c r="V102" s="614"/>
      <c r="W102" s="614"/>
      <c r="X102" s="660"/>
      <c r="Y102" s="660"/>
      <c r="Z102" s="660"/>
      <c r="AA102" s="660"/>
      <c r="AB102" s="611"/>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8"/>
      <c r="AX102" s="618"/>
      <c r="AY102" s="618"/>
      <c r="AZ102" s="618"/>
      <c r="BA102" s="618"/>
    </row>
    <row r="103" ht="22.5" customHeight="1">
      <c r="A103" s="379">
        <v>1.0</v>
      </c>
      <c r="B103" s="379">
        <v>4.0</v>
      </c>
      <c r="C103" s="379" t="s">
        <v>212</v>
      </c>
      <c r="D103" s="379"/>
      <c r="E103" s="476"/>
      <c r="F103" s="379"/>
      <c r="G103" s="379">
        <v>1.0</v>
      </c>
      <c r="H103" s="655">
        <v>1.72700466928E11</v>
      </c>
      <c r="I103" s="619">
        <v>8120.0</v>
      </c>
      <c r="J103" s="379" t="s">
        <v>396</v>
      </c>
      <c r="K103" s="379" t="s">
        <v>2019</v>
      </c>
      <c r="L103" s="380">
        <v>43929.0</v>
      </c>
      <c r="M103" s="379" t="s">
        <v>351</v>
      </c>
      <c r="N103" s="379" t="s">
        <v>154</v>
      </c>
      <c r="O103" s="380">
        <v>44790.0</v>
      </c>
      <c r="P103" s="379" t="s">
        <v>133</v>
      </c>
      <c r="Q103" s="379" t="s">
        <v>189</v>
      </c>
      <c r="R103" s="478"/>
      <c r="S103" s="197"/>
      <c r="T103" s="379" t="s">
        <v>11</v>
      </c>
      <c r="U103" s="622"/>
      <c r="V103" s="622"/>
      <c r="W103" s="622"/>
      <c r="X103" s="202" t="s">
        <v>2020</v>
      </c>
      <c r="Y103" s="202" t="s">
        <v>2021</v>
      </c>
      <c r="Z103" s="202" t="s">
        <v>2022</v>
      </c>
      <c r="AA103" s="202"/>
      <c r="AB103" s="202"/>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c r="AW103" s="621"/>
      <c r="AX103" s="621"/>
      <c r="AY103" s="621"/>
      <c r="AZ103" s="621"/>
      <c r="BA103" s="621"/>
    </row>
    <row r="104" ht="22.5" customHeight="1">
      <c r="A104" s="379">
        <v>2.0</v>
      </c>
      <c r="B104" s="379">
        <v>4.0</v>
      </c>
      <c r="C104" s="379" t="s">
        <v>212</v>
      </c>
      <c r="D104" s="379"/>
      <c r="E104" s="476"/>
      <c r="F104" s="379"/>
      <c r="G104" s="379">
        <v>1.0</v>
      </c>
      <c r="H104" s="655">
        <v>9.2344749492E10</v>
      </c>
      <c r="I104" s="619">
        <v>8745.0</v>
      </c>
      <c r="J104" s="379" t="s">
        <v>381</v>
      </c>
      <c r="K104" s="379" t="s">
        <v>2023</v>
      </c>
      <c r="L104" s="380">
        <v>43921.0</v>
      </c>
      <c r="M104" s="379" t="s">
        <v>339</v>
      </c>
      <c r="N104" s="379" t="s">
        <v>151</v>
      </c>
      <c r="O104" s="380">
        <v>45155.0</v>
      </c>
      <c r="P104" s="379" t="s">
        <v>133</v>
      </c>
      <c r="Q104" s="379" t="s">
        <v>189</v>
      </c>
      <c r="R104" s="478" t="s">
        <v>2024</v>
      </c>
      <c r="S104" s="262"/>
      <c r="T104" s="379" t="s">
        <v>11</v>
      </c>
      <c r="U104" s="622"/>
      <c r="V104" s="622"/>
      <c r="W104" s="622"/>
      <c r="X104" s="202" t="s">
        <v>2025</v>
      </c>
      <c r="Y104" s="202" t="s">
        <v>2026</v>
      </c>
      <c r="Z104" s="202"/>
      <c r="AA104" s="202"/>
      <c r="AB104" s="202"/>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row>
    <row r="105" ht="22.5" customHeight="1">
      <c r="A105" s="379">
        <v>3.0</v>
      </c>
      <c r="B105" s="379">
        <v>4.0</v>
      </c>
      <c r="C105" s="379" t="s">
        <v>212</v>
      </c>
      <c r="D105" s="379"/>
      <c r="E105" s="379"/>
      <c r="F105" s="379"/>
      <c r="G105" s="379">
        <v>1.0</v>
      </c>
      <c r="H105" s="655">
        <v>8.0237917675E10</v>
      </c>
      <c r="I105" s="619">
        <v>9188.0</v>
      </c>
      <c r="J105" s="379" t="s">
        <v>396</v>
      </c>
      <c r="K105" s="379" t="s">
        <v>2027</v>
      </c>
      <c r="L105" s="380">
        <v>43972.0</v>
      </c>
      <c r="M105" s="379" t="s">
        <v>351</v>
      </c>
      <c r="N105" s="379" t="s">
        <v>152</v>
      </c>
      <c r="O105" s="380">
        <v>45566.0</v>
      </c>
      <c r="P105" s="379" t="s">
        <v>133</v>
      </c>
      <c r="Q105" s="379" t="s">
        <v>189</v>
      </c>
      <c r="R105" s="478" t="s">
        <v>2028</v>
      </c>
      <c r="S105" s="197"/>
      <c r="T105" s="623" t="s">
        <v>22</v>
      </c>
      <c r="U105" s="622"/>
      <c r="V105" s="622"/>
      <c r="W105" s="622"/>
      <c r="X105" s="202" t="s">
        <v>2029</v>
      </c>
      <c r="Y105" s="202"/>
      <c r="Z105" s="202"/>
      <c r="AA105" s="202"/>
      <c r="AB105" s="202"/>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c r="AW105" s="621"/>
      <c r="AX105" s="621"/>
      <c r="AY105" s="621"/>
      <c r="AZ105" s="621"/>
      <c r="BA105" s="621"/>
    </row>
    <row r="106" ht="22.5" customHeight="1">
      <c r="A106" s="379">
        <v>4.0</v>
      </c>
      <c r="B106" s="379">
        <v>4.0</v>
      </c>
      <c r="C106" s="379" t="s">
        <v>212</v>
      </c>
      <c r="D106" s="379"/>
      <c r="E106" s="476"/>
      <c r="F106" s="476"/>
      <c r="G106" s="379">
        <v>1.0</v>
      </c>
      <c r="H106" s="655">
        <v>1.75401734128E11</v>
      </c>
      <c r="I106" s="619">
        <v>8744.0</v>
      </c>
      <c r="J106" s="379" t="s">
        <v>702</v>
      </c>
      <c r="K106" s="379" t="s">
        <v>2030</v>
      </c>
      <c r="L106" s="380">
        <v>43839.0</v>
      </c>
      <c r="M106" s="379" t="s">
        <v>339</v>
      </c>
      <c r="N106" s="379" t="s">
        <v>154</v>
      </c>
      <c r="O106" s="380">
        <v>45155.0</v>
      </c>
      <c r="P106" s="379" t="s">
        <v>133</v>
      </c>
      <c r="Q106" s="379" t="s">
        <v>191</v>
      </c>
      <c r="R106" s="702"/>
      <c r="S106" s="262"/>
      <c r="T106" s="596" t="s">
        <v>16</v>
      </c>
      <c r="U106" s="703"/>
      <c r="V106" s="628"/>
      <c r="W106" s="628"/>
      <c r="X106" s="482" t="s">
        <v>2031</v>
      </c>
      <c r="Y106" s="482" t="s">
        <v>2032</v>
      </c>
      <c r="Z106" s="482"/>
      <c r="AA106" s="202"/>
      <c r="AB106" s="202"/>
      <c r="AC106" s="621"/>
      <c r="AD106" s="621"/>
      <c r="AE106" s="621"/>
      <c r="AF106" s="621"/>
      <c r="AG106" s="621"/>
      <c r="AH106" s="621"/>
      <c r="AI106" s="621"/>
      <c r="AJ106" s="621"/>
      <c r="AK106" s="621"/>
      <c r="AL106" s="621"/>
      <c r="AM106" s="621"/>
      <c r="AN106" s="621"/>
      <c r="AO106" s="621"/>
      <c r="AP106" s="621"/>
      <c r="AQ106" s="621"/>
      <c r="AR106" s="621"/>
      <c r="AS106" s="621"/>
      <c r="AT106" s="621"/>
      <c r="AU106" s="621"/>
      <c r="AV106" s="621"/>
      <c r="AW106" s="621"/>
      <c r="AX106" s="621"/>
      <c r="AY106" s="621"/>
      <c r="AZ106" s="621"/>
      <c r="BA106" s="621"/>
    </row>
    <row r="107" ht="22.5" customHeight="1">
      <c r="A107" s="379">
        <v>5.0</v>
      </c>
      <c r="B107" s="379">
        <v>4.0</v>
      </c>
      <c r="C107" s="379" t="s">
        <v>212</v>
      </c>
      <c r="D107" s="379"/>
      <c r="E107" s="476"/>
      <c r="F107" s="476"/>
      <c r="G107" s="379">
        <v>1.0</v>
      </c>
      <c r="H107" s="655">
        <v>1.30013635002E11</v>
      </c>
      <c r="I107" s="619">
        <v>8054.0</v>
      </c>
      <c r="J107" s="379" t="s">
        <v>370</v>
      </c>
      <c r="K107" s="379" t="s">
        <v>2033</v>
      </c>
      <c r="L107" s="380">
        <v>43779.0</v>
      </c>
      <c r="M107" s="379" t="s">
        <v>339</v>
      </c>
      <c r="N107" s="379" t="s">
        <v>152</v>
      </c>
      <c r="O107" s="380">
        <v>44790.0</v>
      </c>
      <c r="P107" s="379" t="s">
        <v>133</v>
      </c>
      <c r="Q107" s="379" t="s">
        <v>191</v>
      </c>
      <c r="R107" s="478"/>
      <c r="S107" s="197"/>
      <c r="T107" s="623" t="s">
        <v>26</v>
      </c>
      <c r="U107" s="628"/>
      <c r="V107" s="628"/>
      <c r="W107" s="628"/>
      <c r="X107" s="482" t="s">
        <v>2034</v>
      </c>
      <c r="Y107" s="482" t="s">
        <v>2035</v>
      </c>
      <c r="Z107" s="482" t="s">
        <v>2036</v>
      </c>
      <c r="AA107" s="482"/>
      <c r="AB107" s="629"/>
      <c r="AC107" s="621"/>
      <c r="AD107" s="621"/>
      <c r="AE107" s="621"/>
      <c r="AF107" s="621"/>
      <c r="AG107" s="621"/>
      <c r="AH107" s="621"/>
      <c r="AI107" s="621"/>
      <c r="AJ107" s="621"/>
      <c r="AK107" s="621"/>
      <c r="AL107" s="621"/>
      <c r="AM107" s="621"/>
      <c r="AN107" s="621"/>
      <c r="AO107" s="621"/>
      <c r="AP107" s="621"/>
      <c r="AQ107" s="621"/>
      <c r="AR107" s="621"/>
      <c r="AS107" s="621"/>
      <c r="AT107" s="621"/>
      <c r="AU107" s="621"/>
      <c r="AV107" s="621"/>
      <c r="AW107" s="621"/>
      <c r="AX107" s="621"/>
      <c r="AY107" s="621"/>
      <c r="AZ107" s="621"/>
      <c r="BA107" s="621"/>
    </row>
    <row r="108" ht="22.5" customHeight="1">
      <c r="A108" s="379">
        <v>6.0</v>
      </c>
      <c r="B108" s="379">
        <v>4.0</v>
      </c>
      <c r="C108" s="379" t="s">
        <v>212</v>
      </c>
      <c r="D108" s="379"/>
      <c r="E108" s="476"/>
      <c r="F108" s="476"/>
      <c r="G108" s="379">
        <v>1.0</v>
      </c>
      <c r="H108" s="655">
        <v>1.62548499607E11</v>
      </c>
      <c r="I108" s="619">
        <v>8860.0</v>
      </c>
      <c r="J108" s="379" t="s">
        <v>683</v>
      </c>
      <c r="K108" s="379" t="s">
        <v>2037</v>
      </c>
      <c r="L108" s="380">
        <v>43864.0</v>
      </c>
      <c r="M108" s="379" t="s">
        <v>339</v>
      </c>
      <c r="N108" s="379" t="s">
        <v>154</v>
      </c>
      <c r="O108" s="380">
        <v>45519.0</v>
      </c>
      <c r="P108" s="379" t="s">
        <v>9</v>
      </c>
      <c r="Q108" s="379" t="s">
        <v>191</v>
      </c>
      <c r="R108" s="478" t="s">
        <v>2038</v>
      </c>
      <c r="S108" s="197" t="s">
        <v>2039</v>
      </c>
      <c r="T108" s="379" t="s">
        <v>11</v>
      </c>
      <c r="U108" s="628"/>
      <c r="V108" s="628"/>
      <c r="W108" s="628"/>
      <c r="X108" s="482" t="s">
        <v>2040</v>
      </c>
      <c r="Y108" s="482"/>
      <c r="Z108" s="482"/>
      <c r="AA108" s="202"/>
      <c r="AB108" s="202"/>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row>
    <row r="109" ht="22.5" customHeight="1">
      <c r="A109" s="379">
        <v>7.0</v>
      </c>
      <c r="B109" s="379">
        <v>4.0</v>
      </c>
      <c r="C109" s="379" t="s">
        <v>212</v>
      </c>
      <c r="D109" s="379"/>
      <c r="E109" s="476"/>
      <c r="F109" s="476"/>
      <c r="G109" s="379">
        <v>1.0</v>
      </c>
      <c r="H109" s="655">
        <v>1.11356830845E11</v>
      </c>
      <c r="I109" s="619">
        <v>8512.0</v>
      </c>
      <c r="J109" s="379" t="s">
        <v>1013</v>
      </c>
      <c r="K109" s="379" t="s">
        <v>2041</v>
      </c>
      <c r="L109" s="380">
        <v>43725.0</v>
      </c>
      <c r="M109" s="379" t="s">
        <v>351</v>
      </c>
      <c r="N109" s="379" t="s">
        <v>152</v>
      </c>
      <c r="O109" s="380">
        <v>45155.0</v>
      </c>
      <c r="P109" s="379" t="s">
        <v>133</v>
      </c>
      <c r="Q109" s="379" t="s">
        <v>193</v>
      </c>
      <c r="R109" s="478" t="s">
        <v>2042</v>
      </c>
      <c r="S109" s="197"/>
      <c r="T109" s="623" t="s">
        <v>22</v>
      </c>
      <c r="U109" s="628"/>
      <c r="V109" s="628"/>
      <c r="W109" s="628"/>
      <c r="X109" s="482" t="s">
        <v>2043</v>
      </c>
      <c r="Y109" s="482" t="s">
        <v>2044</v>
      </c>
      <c r="Z109" s="542"/>
      <c r="AA109" s="482"/>
      <c r="AB109" s="680"/>
      <c r="AC109" s="621"/>
      <c r="AD109" s="621"/>
      <c r="AE109" s="621"/>
      <c r="AF109" s="621"/>
      <c r="AG109" s="621"/>
      <c r="AH109" s="621"/>
      <c r="AI109" s="621"/>
      <c r="AJ109" s="621"/>
      <c r="AK109" s="621"/>
      <c r="AL109" s="621"/>
      <c r="AM109" s="621"/>
      <c r="AN109" s="621"/>
      <c r="AO109" s="621"/>
      <c r="AP109" s="621"/>
      <c r="AQ109" s="621"/>
      <c r="AR109" s="621"/>
      <c r="AS109" s="621"/>
      <c r="AT109" s="621"/>
      <c r="AU109" s="621"/>
      <c r="AV109" s="621"/>
      <c r="AW109" s="621"/>
      <c r="AX109" s="621"/>
      <c r="AY109" s="621"/>
      <c r="AZ109" s="621"/>
      <c r="BA109" s="621"/>
    </row>
    <row r="110" ht="22.5" customHeight="1">
      <c r="A110" s="379">
        <v>8.0</v>
      </c>
      <c r="B110" s="379">
        <v>4.0</v>
      </c>
      <c r="C110" s="379" t="s">
        <v>212</v>
      </c>
      <c r="D110" s="379"/>
      <c r="E110" s="476"/>
      <c r="F110" s="476"/>
      <c r="G110" s="379">
        <v>1.0</v>
      </c>
      <c r="H110" s="655">
        <v>1.12004269596E11</v>
      </c>
      <c r="I110" s="619">
        <v>8920.0</v>
      </c>
      <c r="J110" s="625" t="s">
        <v>1760</v>
      </c>
      <c r="K110" s="625" t="s">
        <v>2045</v>
      </c>
      <c r="L110" s="626">
        <v>43934.0</v>
      </c>
      <c r="M110" s="625" t="s">
        <v>351</v>
      </c>
      <c r="N110" s="625" t="s">
        <v>151</v>
      </c>
      <c r="O110" s="626">
        <v>45414.0</v>
      </c>
      <c r="P110" s="625" t="s">
        <v>133</v>
      </c>
      <c r="Q110" s="379" t="s">
        <v>193</v>
      </c>
      <c r="R110" s="478"/>
      <c r="S110" s="197"/>
      <c r="T110" s="379" t="s">
        <v>11</v>
      </c>
      <c r="U110" s="622"/>
      <c r="V110" s="622"/>
      <c r="W110" s="622"/>
      <c r="X110" s="202" t="s">
        <v>2046</v>
      </c>
      <c r="Y110" s="202" t="s">
        <v>2047</v>
      </c>
      <c r="Z110" s="202"/>
      <c r="AA110" s="202"/>
      <c r="AB110" s="202"/>
      <c r="AC110" s="633"/>
      <c r="AD110" s="633"/>
      <c r="AE110" s="633"/>
      <c r="AF110" s="633"/>
      <c r="AG110" s="633"/>
      <c r="AH110" s="633"/>
      <c r="AI110" s="633"/>
      <c r="AJ110" s="633"/>
      <c r="AK110" s="633"/>
      <c r="AL110" s="633"/>
      <c r="AM110" s="633"/>
      <c r="AN110" s="633"/>
      <c r="AO110" s="633"/>
      <c r="AP110" s="633"/>
      <c r="AQ110" s="633"/>
      <c r="AR110" s="633"/>
      <c r="AS110" s="633"/>
      <c r="AT110" s="633"/>
      <c r="AU110" s="633"/>
      <c r="AV110" s="633"/>
      <c r="AW110" s="633"/>
      <c r="AX110" s="633"/>
      <c r="AY110" s="633"/>
      <c r="AZ110" s="633"/>
      <c r="BA110" s="633"/>
    </row>
    <row r="111" ht="22.5" customHeight="1">
      <c r="A111" s="379">
        <v>9.0</v>
      </c>
      <c r="B111" s="379">
        <v>4.0</v>
      </c>
      <c r="C111" s="379" t="s">
        <v>212</v>
      </c>
      <c r="D111" s="379"/>
      <c r="E111" s="476"/>
      <c r="F111" s="476"/>
      <c r="G111" s="379">
        <v>1.0</v>
      </c>
      <c r="H111" s="655">
        <v>8.3814215512E10</v>
      </c>
      <c r="I111" s="619">
        <v>8698.0</v>
      </c>
      <c r="J111" s="625" t="s">
        <v>984</v>
      </c>
      <c r="K111" s="625" t="s">
        <v>2048</v>
      </c>
      <c r="L111" s="626">
        <v>43788.0</v>
      </c>
      <c r="M111" s="625" t="s">
        <v>339</v>
      </c>
      <c r="N111" s="625" t="s">
        <v>152</v>
      </c>
      <c r="O111" s="626">
        <v>45155.0</v>
      </c>
      <c r="P111" s="625" t="s">
        <v>115</v>
      </c>
      <c r="Q111" s="379" t="s">
        <v>197</v>
      </c>
      <c r="R111" s="478"/>
      <c r="S111" s="197"/>
      <c r="T111" s="379" t="s">
        <v>11</v>
      </c>
      <c r="U111" s="622"/>
      <c r="V111" s="622"/>
      <c r="W111" s="622"/>
      <c r="X111" s="202" t="s">
        <v>2049</v>
      </c>
      <c r="Y111" s="202" t="s">
        <v>2050</v>
      </c>
      <c r="Z111" s="202"/>
      <c r="AA111" s="202"/>
      <c r="AB111" s="202"/>
      <c r="AC111" s="633"/>
      <c r="AD111" s="633"/>
      <c r="AE111" s="633"/>
      <c r="AF111" s="633"/>
      <c r="AG111" s="633"/>
      <c r="AH111" s="633"/>
      <c r="AI111" s="633"/>
      <c r="AJ111" s="633"/>
      <c r="AK111" s="633"/>
      <c r="AL111" s="633"/>
      <c r="AM111" s="633"/>
      <c r="AN111" s="633"/>
      <c r="AO111" s="633"/>
      <c r="AP111" s="633"/>
      <c r="AQ111" s="633"/>
      <c r="AR111" s="633"/>
      <c r="AS111" s="633"/>
      <c r="AT111" s="633"/>
      <c r="AU111" s="633"/>
      <c r="AV111" s="633"/>
      <c r="AW111" s="633"/>
      <c r="AX111" s="633"/>
      <c r="AY111" s="633"/>
      <c r="AZ111" s="633"/>
      <c r="BA111" s="633"/>
    </row>
    <row r="112" ht="22.5" customHeight="1">
      <c r="A112" s="379">
        <v>10.0</v>
      </c>
      <c r="B112" s="379">
        <v>4.0</v>
      </c>
      <c r="C112" s="379" t="s">
        <v>212</v>
      </c>
      <c r="D112" s="379"/>
      <c r="E112" s="476"/>
      <c r="F112" s="476"/>
      <c r="G112" s="379">
        <v>1.0</v>
      </c>
      <c r="H112" s="655">
        <v>1.40126497863E11</v>
      </c>
      <c r="I112" s="619">
        <v>7932.0</v>
      </c>
      <c r="J112" s="625" t="s">
        <v>637</v>
      </c>
      <c r="K112" s="625" t="s">
        <v>2051</v>
      </c>
      <c r="L112" s="626">
        <v>43742.0</v>
      </c>
      <c r="M112" s="625" t="s">
        <v>351</v>
      </c>
      <c r="N112" s="625" t="s">
        <v>154</v>
      </c>
      <c r="O112" s="626">
        <v>44790.0</v>
      </c>
      <c r="P112" s="625" t="s">
        <v>115</v>
      </c>
      <c r="Q112" s="379" t="s">
        <v>197</v>
      </c>
      <c r="R112" s="478"/>
      <c r="S112" s="197"/>
      <c r="T112" s="379" t="s">
        <v>11</v>
      </c>
      <c r="U112" s="476"/>
      <c r="V112" s="476"/>
      <c r="W112" s="476"/>
      <c r="X112" s="202" t="s">
        <v>2052</v>
      </c>
      <c r="Y112" s="202" t="s">
        <v>2053</v>
      </c>
      <c r="Z112" s="202" t="s">
        <v>2054</v>
      </c>
      <c r="AA112" s="202"/>
      <c r="AB112" s="202"/>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row>
    <row r="113" ht="22.5" customHeight="1">
      <c r="A113" s="379">
        <v>11.0</v>
      </c>
      <c r="B113" s="379">
        <v>4.0</v>
      </c>
      <c r="C113" s="379" t="s">
        <v>212</v>
      </c>
      <c r="D113" s="379"/>
      <c r="E113" s="476"/>
      <c r="F113" s="476"/>
      <c r="G113" s="379">
        <v>1.0</v>
      </c>
      <c r="H113" s="655">
        <v>1.43019896866E11</v>
      </c>
      <c r="I113" s="619">
        <v>8261.0</v>
      </c>
      <c r="J113" s="625" t="s">
        <v>798</v>
      </c>
      <c r="K113" s="625" t="s">
        <v>2055</v>
      </c>
      <c r="L113" s="626">
        <v>43728.0</v>
      </c>
      <c r="M113" s="625" t="s">
        <v>339</v>
      </c>
      <c r="N113" s="625" t="s">
        <v>153</v>
      </c>
      <c r="O113" s="626">
        <v>44930.0</v>
      </c>
      <c r="P113" s="625" t="s">
        <v>62</v>
      </c>
      <c r="Q113" s="379" t="s">
        <v>199</v>
      </c>
      <c r="R113" s="478" t="s">
        <v>2056</v>
      </c>
      <c r="S113" s="197"/>
      <c r="T113" s="379" t="s">
        <v>11</v>
      </c>
      <c r="U113" s="476"/>
      <c r="V113" s="476"/>
      <c r="W113" s="476"/>
      <c r="X113" s="202" t="s">
        <v>2057</v>
      </c>
      <c r="Y113" s="202" t="s">
        <v>2058</v>
      </c>
      <c r="Z113" s="202" t="s">
        <v>2059</v>
      </c>
      <c r="AA113" s="479"/>
      <c r="AB113" s="202"/>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row>
    <row r="114" ht="22.5" customHeight="1">
      <c r="A114" s="379">
        <v>12.0</v>
      </c>
      <c r="B114" s="379">
        <v>4.0</v>
      </c>
      <c r="C114" s="379" t="s">
        <v>212</v>
      </c>
      <c r="D114" s="379"/>
      <c r="E114" s="476"/>
      <c r="F114" s="476"/>
      <c r="G114" s="379">
        <v>1.0</v>
      </c>
      <c r="H114" s="655">
        <v>1.4100321527E11</v>
      </c>
      <c r="I114" s="619">
        <v>8882.0</v>
      </c>
      <c r="J114" s="625" t="s">
        <v>2060</v>
      </c>
      <c r="K114" s="625" t="s">
        <v>2061</v>
      </c>
      <c r="L114" s="626">
        <v>43986.0</v>
      </c>
      <c r="M114" s="625" t="s">
        <v>339</v>
      </c>
      <c r="N114" s="625" t="s">
        <v>154</v>
      </c>
      <c r="O114" s="626">
        <v>45414.0</v>
      </c>
      <c r="P114" s="625" t="s">
        <v>66</v>
      </c>
      <c r="Q114" s="379" t="s">
        <v>199</v>
      </c>
      <c r="R114" s="478"/>
      <c r="S114" s="197"/>
      <c r="T114" s="379" t="s">
        <v>11</v>
      </c>
      <c r="U114" s="476"/>
      <c r="V114" s="476"/>
      <c r="W114" s="476"/>
      <c r="X114" s="202" t="s">
        <v>2062</v>
      </c>
      <c r="Y114" s="202" t="s">
        <v>2063</v>
      </c>
      <c r="Z114" s="202"/>
      <c r="AA114" s="479"/>
      <c r="AB114" s="202"/>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row>
    <row r="115" ht="22.5" customHeight="1">
      <c r="A115" s="379">
        <v>13.0</v>
      </c>
      <c r="B115" s="379">
        <v>4.0</v>
      </c>
      <c r="C115" s="379" t="s">
        <v>212</v>
      </c>
      <c r="D115" s="379"/>
      <c r="E115" s="476"/>
      <c r="F115" s="476"/>
      <c r="G115" s="379">
        <v>1.0</v>
      </c>
      <c r="H115" s="655">
        <v>1.51820333788E11</v>
      </c>
      <c r="I115" s="619">
        <v>8785.0</v>
      </c>
      <c r="J115" s="625" t="s">
        <v>423</v>
      </c>
      <c r="K115" s="625" t="s">
        <v>2064</v>
      </c>
      <c r="L115" s="626">
        <v>43823.0</v>
      </c>
      <c r="M115" s="625" t="s">
        <v>339</v>
      </c>
      <c r="N115" s="625" t="s">
        <v>154</v>
      </c>
      <c r="O115" s="626">
        <v>45176.0</v>
      </c>
      <c r="P115" s="625" t="s">
        <v>133</v>
      </c>
      <c r="Q115" s="379" t="s">
        <v>199</v>
      </c>
      <c r="R115" s="478" t="s">
        <v>2065</v>
      </c>
      <c r="S115" s="197"/>
      <c r="T115" s="379" t="s">
        <v>11</v>
      </c>
      <c r="U115" s="476"/>
      <c r="V115" s="476"/>
      <c r="W115" s="476"/>
      <c r="X115" s="202" t="s">
        <v>2066</v>
      </c>
      <c r="Y115" s="202" t="s">
        <v>2067</v>
      </c>
      <c r="Z115" s="202"/>
      <c r="AA115" s="479"/>
      <c r="AB115" s="202"/>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row>
    <row r="116" ht="22.5" customHeight="1">
      <c r="A116" s="379">
        <v>14.0</v>
      </c>
      <c r="B116" s="379">
        <v>4.0</v>
      </c>
      <c r="C116" s="379" t="s">
        <v>212</v>
      </c>
      <c r="D116" s="379"/>
      <c r="E116" s="379"/>
      <c r="F116" s="379" t="s">
        <v>335</v>
      </c>
      <c r="G116" s="379">
        <v>1.0</v>
      </c>
      <c r="H116" s="655">
        <v>1.33940749352E11</v>
      </c>
      <c r="I116" s="619">
        <v>8661.0</v>
      </c>
      <c r="J116" s="379" t="s">
        <v>2068</v>
      </c>
      <c r="K116" s="379" t="s">
        <v>2069</v>
      </c>
      <c r="L116" s="380">
        <v>43743.0</v>
      </c>
      <c r="M116" s="379" t="s">
        <v>339</v>
      </c>
      <c r="N116" s="379" t="s">
        <v>151</v>
      </c>
      <c r="O116" s="380">
        <v>45301.0</v>
      </c>
      <c r="P116" s="379" t="s">
        <v>56</v>
      </c>
      <c r="Q116" s="379" t="s">
        <v>191</v>
      </c>
      <c r="R116" s="478" t="s">
        <v>2070</v>
      </c>
      <c r="S116" s="197" t="s">
        <v>2071</v>
      </c>
      <c r="T116" s="379" t="s">
        <v>11</v>
      </c>
      <c r="U116" s="622"/>
      <c r="V116" s="622"/>
      <c r="W116" s="622"/>
      <c r="X116" s="202" t="s">
        <v>2072</v>
      </c>
      <c r="Y116" s="202" t="s">
        <v>2073</v>
      </c>
      <c r="Z116" s="293"/>
      <c r="AA116" s="202"/>
      <c r="AB116" s="202"/>
      <c r="AC116" s="633"/>
      <c r="AD116" s="633"/>
      <c r="AE116" s="633"/>
      <c r="AF116" s="633"/>
      <c r="AG116" s="633"/>
      <c r="AH116" s="633"/>
      <c r="AI116" s="633"/>
      <c r="AJ116" s="633"/>
      <c r="AK116" s="633"/>
      <c r="AL116" s="633"/>
      <c r="AM116" s="633"/>
      <c r="AN116" s="633"/>
      <c r="AO116" s="633"/>
      <c r="AP116" s="633"/>
      <c r="AQ116" s="633"/>
      <c r="AR116" s="633"/>
      <c r="AS116" s="633"/>
      <c r="AT116" s="633"/>
      <c r="AU116" s="633"/>
      <c r="AV116" s="633"/>
      <c r="AW116" s="633"/>
      <c r="AX116" s="633"/>
      <c r="AY116" s="633"/>
      <c r="AZ116" s="633"/>
      <c r="BA116" s="633"/>
    </row>
    <row r="117" ht="22.5" customHeight="1">
      <c r="A117" s="496">
        <v>15.0</v>
      </c>
      <c r="B117" s="496">
        <v>4.0</v>
      </c>
      <c r="C117" s="496" t="s">
        <v>212</v>
      </c>
      <c r="D117" s="496"/>
      <c r="E117" s="497"/>
      <c r="F117" s="497"/>
      <c r="G117" s="496">
        <v>1.0</v>
      </c>
      <c r="H117" s="644">
        <v>7.3843174688E10</v>
      </c>
      <c r="I117" s="645">
        <v>9346.0</v>
      </c>
      <c r="J117" s="646" t="s">
        <v>702</v>
      </c>
      <c r="K117" s="646" t="s">
        <v>2074</v>
      </c>
      <c r="L117" s="647">
        <v>43984.0</v>
      </c>
      <c r="M117" s="646" t="s">
        <v>339</v>
      </c>
      <c r="N117" s="646" t="s">
        <v>153</v>
      </c>
      <c r="O117" s="648">
        <v>45883.0</v>
      </c>
      <c r="P117" s="646" t="s">
        <v>37</v>
      </c>
      <c r="Q117" s="496" t="s">
        <v>346</v>
      </c>
      <c r="R117" s="270" t="s">
        <v>2075</v>
      </c>
      <c r="S117" s="226"/>
      <c r="T117" s="496" t="s">
        <v>16</v>
      </c>
      <c r="U117" s="497"/>
      <c r="V117" s="497"/>
      <c r="W117" s="497"/>
      <c r="X117" s="240"/>
      <c r="Y117" s="240"/>
      <c r="Z117" s="240"/>
      <c r="AA117" s="497"/>
      <c r="AB117" s="231"/>
      <c r="AC117" s="649"/>
      <c r="AD117" s="649"/>
      <c r="AE117" s="649"/>
      <c r="AF117" s="649"/>
      <c r="AG117" s="649"/>
      <c r="AH117" s="649"/>
      <c r="AI117" s="649"/>
      <c r="AJ117" s="649"/>
      <c r="AK117" s="649"/>
      <c r="AL117" s="649"/>
      <c r="AM117" s="649"/>
      <c r="AN117" s="649"/>
      <c r="AO117" s="649"/>
      <c r="AP117" s="649"/>
      <c r="AQ117" s="649"/>
      <c r="AR117" s="649"/>
      <c r="AS117" s="649"/>
      <c r="AT117" s="649"/>
      <c r="AU117" s="649"/>
      <c r="AV117" s="649"/>
      <c r="AW117" s="649"/>
      <c r="AX117" s="649"/>
      <c r="AY117" s="649"/>
      <c r="AZ117" s="649"/>
      <c r="BA117" s="649"/>
    </row>
    <row r="118" ht="22.5" customHeight="1">
      <c r="A118" s="496">
        <v>16.0</v>
      </c>
      <c r="B118" s="496">
        <v>4.0</v>
      </c>
      <c r="C118" s="496" t="s">
        <v>212</v>
      </c>
      <c r="D118" s="667"/>
      <c r="E118" s="667"/>
      <c r="F118" s="496"/>
      <c r="G118" s="496">
        <v>1.0</v>
      </c>
      <c r="H118" s="644">
        <v>1.11250331251E11</v>
      </c>
      <c r="I118" s="645">
        <v>9407.0</v>
      </c>
      <c r="J118" s="668" t="s">
        <v>362</v>
      </c>
      <c r="K118" s="646" t="s">
        <v>2076</v>
      </c>
      <c r="L118" s="647">
        <v>44061.0</v>
      </c>
      <c r="M118" s="646" t="s">
        <v>351</v>
      </c>
      <c r="N118" s="646" t="s">
        <v>154</v>
      </c>
      <c r="O118" s="648">
        <v>45883.0</v>
      </c>
      <c r="P118" s="646" t="s">
        <v>133</v>
      </c>
      <c r="Q118" s="496" t="s">
        <v>346</v>
      </c>
      <c r="R118" s="270" t="s">
        <v>2014</v>
      </c>
      <c r="S118" s="674"/>
      <c r="T118" s="496" t="s">
        <v>16</v>
      </c>
      <c r="U118" s="667"/>
      <c r="V118" s="667"/>
      <c r="W118" s="667"/>
      <c r="X118" s="669"/>
      <c r="Y118" s="669"/>
      <c r="Z118" s="669"/>
      <c r="AA118" s="670"/>
      <c r="AB118" s="671"/>
      <c r="AC118" s="672"/>
      <c r="AD118" s="672"/>
      <c r="AE118" s="672"/>
      <c r="AF118" s="672"/>
      <c r="AG118" s="672"/>
      <c r="AH118" s="672"/>
      <c r="AI118" s="672"/>
      <c r="AJ118" s="672"/>
      <c r="AK118" s="672"/>
      <c r="AL118" s="672"/>
      <c r="AM118" s="672"/>
      <c r="AN118" s="672"/>
      <c r="AO118" s="672"/>
      <c r="AP118" s="672"/>
      <c r="AQ118" s="672"/>
      <c r="AR118" s="672"/>
      <c r="AS118" s="672"/>
      <c r="AT118" s="672"/>
      <c r="AU118" s="672"/>
      <c r="AV118" s="672"/>
      <c r="AW118" s="672"/>
      <c r="AX118" s="672"/>
      <c r="AY118" s="673"/>
      <c r="AZ118" s="673"/>
      <c r="BA118" s="673"/>
    </row>
    <row r="119" ht="22.5" customHeight="1">
      <c r="A119" s="496">
        <v>17.0</v>
      </c>
      <c r="B119" s="496">
        <v>4.0</v>
      </c>
      <c r="C119" s="496" t="s">
        <v>212</v>
      </c>
      <c r="D119" s="496"/>
      <c r="E119" s="497"/>
      <c r="F119" s="497"/>
      <c r="G119" s="496">
        <v>1.0</v>
      </c>
      <c r="H119" s="644">
        <v>1.32932112502E11</v>
      </c>
      <c r="I119" s="645">
        <v>9313.0</v>
      </c>
      <c r="J119" s="646" t="s">
        <v>637</v>
      </c>
      <c r="K119" s="646" t="s">
        <v>2077</v>
      </c>
      <c r="L119" s="647">
        <v>44011.0</v>
      </c>
      <c r="M119" s="646" t="s">
        <v>339</v>
      </c>
      <c r="N119" s="646" t="s">
        <v>153</v>
      </c>
      <c r="O119" s="648">
        <v>45883.0</v>
      </c>
      <c r="P119" s="646" t="s">
        <v>115</v>
      </c>
      <c r="Q119" s="496" t="s">
        <v>346</v>
      </c>
      <c r="R119" s="270" t="s">
        <v>2078</v>
      </c>
      <c r="S119" s="226"/>
      <c r="T119" s="496" t="s">
        <v>26</v>
      </c>
      <c r="U119" s="497"/>
      <c r="V119" s="497"/>
      <c r="W119" s="497"/>
      <c r="X119" s="240"/>
      <c r="Y119" s="240"/>
      <c r="Z119" s="240"/>
      <c r="AA119" s="497"/>
      <c r="AB119" s="231"/>
      <c r="AC119" s="649"/>
      <c r="AD119" s="649"/>
      <c r="AE119" s="649"/>
      <c r="AF119" s="649"/>
      <c r="AG119" s="649"/>
      <c r="AH119" s="649"/>
      <c r="AI119" s="649"/>
      <c r="AJ119" s="649"/>
      <c r="AK119" s="649"/>
      <c r="AL119" s="649"/>
      <c r="AM119" s="649"/>
      <c r="AN119" s="649"/>
      <c r="AO119" s="649"/>
      <c r="AP119" s="649"/>
      <c r="AQ119" s="649"/>
      <c r="AR119" s="649"/>
      <c r="AS119" s="649"/>
      <c r="AT119" s="649"/>
      <c r="AU119" s="649"/>
      <c r="AV119" s="649"/>
      <c r="AW119" s="649"/>
      <c r="AX119" s="649"/>
      <c r="AY119" s="649"/>
      <c r="AZ119" s="649"/>
      <c r="BA119" s="649"/>
    </row>
    <row r="120" ht="22.5" customHeight="1">
      <c r="A120" s="496">
        <v>18.0</v>
      </c>
      <c r="B120" s="496">
        <v>4.0</v>
      </c>
      <c r="C120" s="496" t="s">
        <v>212</v>
      </c>
      <c r="D120" s="667"/>
      <c r="E120" s="497"/>
      <c r="F120" s="496"/>
      <c r="G120" s="496">
        <v>1.0</v>
      </c>
      <c r="H120" s="644">
        <v>1.62348623845E11</v>
      </c>
      <c r="I120" s="645">
        <v>9494.0</v>
      </c>
      <c r="J120" s="646" t="s">
        <v>2079</v>
      </c>
      <c r="K120" s="646" t="s">
        <v>2080</v>
      </c>
      <c r="L120" s="647">
        <v>43847.0</v>
      </c>
      <c r="M120" s="646" t="s">
        <v>351</v>
      </c>
      <c r="N120" s="646" t="s">
        <v>153</v>
      </c>
      <c r="O120" s="648">
        <v>45883.0</v>
      </c>
      <c r="P120" s="646" t="s">
        <v>83</v>
      </c>
      <c r="Q120" s="496" t="s">
        <v>346</v>
      </c>
      <c r="R120" s="270" t="s">
        <v>2081</v>
      </c>
      <c r="S120" s="674"/>
      <c r="T120" s="496" t="s">
        <v>11</v>
      </c>
      <c r="U120" s="667"/>
      <c r="V120" s="667"/>
      <c r="W120" s="667"/>
      <c r="X120" s="669"/>
      <c r="Y120" s="669"/>
      <c r="Z120" s="669"/>
      <c r="AA120" s="670"/>
      <c r="AB120" s="671"/>
      <c r="AC120" s="672"/>
      <c r="AD120" s="672"/>
      <c r="AE120" s="672"/>
      <c r="AF120" s="672"/>
      <c r="AG120" s="672"/>
      <c r="AH120" s="672"/>
      <c r="AI120" s="672"/>
      <c r="AJ120" s="672"/>
      <c r="AK120" s="672"/>
      <c r="AL120" s="672"/>
      <c r="AM120" s="672"/>
      <c r="AN120" s="672"/>
      <c r="AO120" s="672"/>
      <c r="AP120" s="672"/>
      <c r="AQ120" s="672"/>
      <c r="AR120" s="672"/>
      <c r="AS120" s="672"/>
      <c r="AT120" s="672"/>
      <c r="AU120" s="672"/>
      <c r="AV120" s="672"/>
      <c r="AW120" s="672"/>
      <c r="AX120" s="672"/>
      <c r="AY120" s="672"/>
      <c r="AZ120" s="672"/>
      <c r="BA120" s="672"/>
    </row>
    <row r="121" ht="22.5" customHeight="1">
      <c r="A121" s="496">
        <v>19.0</v>
      </c>
      <c r="B121" s="496">
        <v>4.0</v>
      </c>
      <c r="C121" s="496" t="s">
        <v>212</v>
      </c>
      <c r="D121" s="496"/>
      <c r="E121" s="497"/>
      <c r="F121" s="496" t="s">
        <v>335</v>
      </c>
      <c r="G121" s="496">
        <v>1.0</v>
      </c>
      <c r="H121" s="644">
        <v>1.33537525234E11</v>
      </c>
      <c r="I121" s="645">
        <v>9452.0</v>
      </c>
      <c r="J121" s="646" t="s">
        <v>392</v>
      </c>
      <c r="K121" s="646" t="s">
        <v>2082</v>
      </c>
      <c r="L121" s="647">
        <v>44017.0</v>
      </c>
      <c r="M121" s="646" t="s">
        <v>339</v>
      </c>
      <c r="N121" s="646" t="s">
        <v>153</v>
      </c>
      <c r="O121" s="648">
        <v>45883.0</v>
      </c>
      <c r="P121" s="646" t="s">
        <v>56</v>
      </c>
      <c r="Q121" s="496" t="s">
        <v>346</v>
      </c>
      <c r="R121" s="270" t="s">
        <v>2083</v>
      </c>
      <c r="S121" s="226"/>
      <c r="T121" s="496" t="s">
        <v>11</v>
      </c>
      <c r="U121" s="497"/>
      <c r="V121" s="497"/>
      <c r="W121" s="497"/>
      <c r="X121" s="240"/>
      <c r="Y121" s="240"/>
      <c r="Z121" s="240"/>
      <c r="AA121" s="497"/>
      <c r="AB121" s="231"/>
      <c r="AC121" s="649"/>
      <c r="AD121" s="649"/>
      <c r="AE121" s="649"/>
      <c r="AF121" s="649"/>
      <c r="AG121" s="649"/>
      <c r="AH121" s="649"/>
      <c r="AI121" s="649"/>
      <c r="AJ121" s="649"/>
      <c r="AK121" s="649"/>
      <c r="AL121" s="649"/>
      <c r="AM121" s="649"/>
      <c r="AN121" s="649"/>
      <c r="AO121" s="649"/>
      <c r="AP121" s="649"/>
      <c r="AQ121" s="649"/>
      <c r="AR121" s="649"/>
      <c r="AS121" s="649"/>
      <c r="AT121" s="649"/>
      <c r="AU121" s="649"/>
      <c r="AV121" s="649"/>
      <c r="AW121" s="649"/>
      <c r="AX121" s="649"/>
      <c r="AY121" s="649"/>
      <c r="AZ121" s="649"/>
      <c r="BA121" s="649"/>
    </row>
    <row r="122" ht="22.5" customHeight="1">
      <c r="A122" s="496">
        <v>20.0</v>
      </c>
      <c r="B122" s="496">
        <v>4.0</v>
      </c>
      <c r="C122" s="496" t="s">
        <v>212</v>
      </c>
      <c r="D122" s="496"/>
      <c r="E122" s="497"/>
      <c r="F122" s="497"/>
      <c r="G122" s="496">
        <v>1.0</v>
      </c>
      <c r="H122" s="644">
        <v>1.02335753535E11</v>
      </c>
      <c r="I122" s="645">
        <v>9604.0</v>
      </c>
      <c r="J122" s="646" t="s">
        <v>381</v>
      </c>
      <c r="K122" s="646" t="s">
        <v>2084</v>
      </c>
      <c r="L122" s="647">
        <v>44057.0</v>
      </c>
      <c r="M122" s="646" t="s">
        <v>351</v>
      </c>
      <c r="N122" s="646" t="s">
        <v>154</v>
      </c>
      <c r="O122" s="648">
        <v>45883.0</v>
      </c>
      <c r="P122" s="646" t="s">
        <v>9</v>
      </c>
      <c r="Q122" s="496" t="s">
        <v>346</v>
      </c>
      <c r="R122" s="270" t="s">
        <v>2085</v>
      </c>
      <c r="S122" s="226" t="s">
        <v>2086</v>
      </c>
      <c r="T122" s="496" t="s">
        <v>11</v>
      </c>
      <c r="U122" s="497"/>
      <c r="V122" s="497"/>
      <c r="W122" s="497"/>
      <c r="X122" s="240"/>
      <c r="Y122" s="240"/>
      <c r="Z122" s="240"/>
      <c r="AA122" s="497"/>
      <c r="AB122" s="231"/>
      <c r="AC122" s="649"/>
      <c r="AD122" s="649"/>
      <c r="AE122" s="649"/>
      <c r="AF122" s="649"/>
      <c r="AG122" s="649"/>
      <c r="AH122" s="649"/>
      <c r="AI122" s="649"/>
      <c r="AJ122" s="649"/>
      <c r="AK122" s="649"/>
      <c r="AL122" s="649"/>
      <c r="AM122" s="649"/>
      <c r="AN122" s="649"/>
      <c r="AO122" s="649"/>
      <c r="AP122" s="649"/>
      <c r="AQ122" s="649"/>
      <c r="AR122" s="649"/>
      <c r="AS122" s="649"/>
      <c r="AT122" s="649"/>
      <c r="AU122" s="649"/>
      <c r="AV122" s="649"/>
      <c r="AW122" s="649"/>
      <c r="AX122" s="649"/>
      <c r="AY122" s="649"/>
      <c r="AZ122" s="649"/>
      <c r="BA122" s="649"/>
    </row>
    <row r="123" ht="22.5" customHeight="1">
      <c r="A123" s="496">
        <v>21.0</v>
      </c>
      <c r="B123" s="496">
        <v>4.0</v>
      </c>
      <c r="C123" s="496" t="s">
        <v>212</v>
      </c>
      <c r="D123" s="496"/>
      <c r="E123" s="497"/>
      <c r="F123" s="497"/>
      <c r="G123" s="496">
        <v>1.0</v>
      </c>
      <c r="H123" s="644">
        <v>1.44248950549E11</v>
      </c>
      <c r="I123" s="645">
        <v>9286.0</v>
      </c>
      <c r="J123" s="646" t="s">
        <v>2087</v>
      </c>
      <c r="K123" s="646" t="s">
        <v>2088</v>
      </c>
      <c r="L123" s="647">
        <v>43790.0</v>
      </c>
      <c r="M123" s="646" t="s">
        <v>339</v>
      </c>
      <c r="N123" s="646" t="s">
        <v>152</v>
      </c>
      <c r="O123" s="648">
        <v>45883.0</v>
      </c>
      <c r="P123" s="646" t="s">
        <v>102</v>
      </c>
      <c r="Q123" s="496" t="s">
        <v>346</v>
      </c>
      <c r="R123" s="270" t="s">
        <v>2089</v>
      </c>
      <c r="S123" s="226"/>
      <c r="T123" s="496" t="s">
        <v>11</v>
      </c>
      <c r="U123" s="497"/>
      <c r="V123" s="497"/>
      <c r="W123" s="497"/>
      <c r="X123" s="240"/>
      <c r="Y123" s="240"/>
      <c r="Z123" s="240"/>
      <c r="AA123" s="497"/>
      <c r="AB123" s="231"/>
      <c r="AC123" s="649"/>
      <c r="AD123" s="649"/>
      <c r="AE123" s="649"/>
      <c r="AF123" s="649"/>
      <c r="AG123" s="649"/>
      <c r="AH123" s="649"/>
      <c r="AI123" s="649"/>
      <c r="AJ123" s="649"/>
      <c r="AK123" s="649"/>
      <c r="AL123" s="649"/>
      <c r="AM123" s="649"/>
      <c r="AN123" s="649"/>
      <c r="AO123" s="649"/>
      <c r="AP123" s="649"/>
      <c r="AQ123" s="649"/>
      <c r="AR123" s="649"/>
      <c r="AS123" s="649"/>
      <c r="AT123" s="649"/>
      <c r="AU123" s="649"/>
      <c r="AV123" s="649"/>
      <c r="AW123" s="649"/>
      <c r="AX123" s="649"/>
      <c r="AY123" s="649"/>
      <c r="AZ123" s="649"/>
      <c r="BA123" s="649"/>
    </row>
    <row r="124" ht="22.5" customHeight="1">
      <c r="A124" s="379">
        <v>22.0</v>
      </c>
      <c r="B124" s="379"/>
      <c r="C124" s="379"/>
      <c r="D124" s="379"/>
      <c r="E124" s="476"/>
      <c r="F124" s="476"/>
      <c r="G124" s="379"/>
      <c r="H124" s="655"/>
      <c r="I124" s="619"/>
      <c r="J124" s="625"/>
      <c r="K124" s="625"/>
      <c r="L124" s="626"/>
      <c r="M124" s="625"/>
      <c r="N124" s="625"/>
      <c r="O124" s="656"/>
      <c r="P124" s="625"/>
      <c r="Q124" s="379"/>
      <c r="R124" s="478"/>
      <c r="S124" s="197"/>
      <c r="T124" s="379"/>
      <c r="U124" s="704"/>
      <c r="V124" s="704"/>
      <c r="W124" s="704"/>
      <c r="X124" s="479"/>
      <c r="Y124" s="479"/>
      <c r="Z124" s="479"/>
      <c r="AA124" s="479"/>
      <c r="AB124" s="202"/>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row>
    <row r="125" ht="22.5" customHeight="1">
      <c r="A125" s="379">
        <v>23.0</v>
      </c>
      <c r="B125" s="379"/>
      <c r="C125" s="379"/>
      <c r="D125" s="379"/>
      <c r="E125" s="476"/>
      <c r="F125" s="476"/>
      <c r="G125" s="379"/>
      <c r="H125" s="655"/>
      <c r="I125" s="619"/>
      <c r="J125" s="625"/>
      <c r="K125" s="625"/>
      <c r="L125" s="626"/>
      <c r="M125" s="625"/>
      <c r="N125" s="625"/>
      <c r="O125" s="656"/>
      <c r="P125" s="625"/>
      <c r="Q125" s="379"/>
      <c r="R125" s="478"/>
      <c r="S125" s="197"/>
      <c r="T125" s="379"/>
      <c r="U125" s="704"/>
      <c r="V125" s="704"/>
      <c r="W125" s="704"/>
      <c r="X125" s="479"/>
      <c r="Y125" s="479"/>
      <c r="Z125" s="479"/>
      <c r="AA125" s="479"/>
      <c r="AB125" s="202"/>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row>
    <row r="126" ht="22.5" customHeight="1">
      <c r="A126" s="379">
        <v>24.0</v>
      </c>
      <c r="B126" s="379"/>
      <c r="C126" s="379"/>
      <c r="D126" s="379"/>
      <c r="E126" s="476"/>
      <c r="F126" s="476"/>
      <c r="G126" s="379"/>
      <c r="H126" s="655"/>
      <c r="I126" s="619"/>
      <c r="J126" s="625"/>
      <c r="K126" s="625"/>
      <c r="L126" s="626"/>
      <c r="M126" s="625"/>
      <c r="N126" s="625"/>
      <c r="O126" s="656"/>
      <c r="P126" s="625"/>
      <c r="Q126" s="379"/>
      <c r="R126" s="478"/>
      <c r="S126" s="197"/>
      <c r="T126" s="379"/>
      <c r="U126" s="704"/>
      <c r="V126" s="704"/>
      <c r="W126" s="704"/>
      <c r="X126" s="479"/>
      <c r="Y126" s="479"/>
      <c r="Z126" s="479"/>
      <c r="AA126" s="479"/>
      <c r="AB126" s="202"/>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row>
    <row r="127" ht="22.5" customHeight="1">
      <c r="A127" s="188" t="s">
        <v>2090</v>
      </c>
      <c r="B127" s="30"/>
      <c r="C127" s="30"/>
      <c r="D127" s="30"/>
      <c r="E127" s="30"/>
      <c r="F127" s="30"/>
      <c r="G127" s="30"/>
      <c r="H127" s="30"/>
      <c r="I127" s="30"/>
      <c r="J127" s="30"/>
      <c r="K127" s="31"/>
      <c r="L127" s="610"/>
      <c r="M127" s="611"/>
      <c r="N127" s="370"/>
      <c r="O127" s="610"/>
      <c r="P127" s="611"/>
      <c r="Q127" s="611"/>
      <c r="R127" s="612"/>
      <c r="S127" s="613"/>
      <c r="T127" s="611"/>
      <c r="U127" s="614"/>
      <c r="V127" s="614"/>
      <c r="W127" s="614"/>
      <c r="X127" s="660"/>
      <c r="Y127" s="660"/>
      <c r="Z127" s="660"/>
      <c r="AA127" s="660"/>
      <c r="AB127" s="611"/>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8"/>
      <c r="AX127" s="618"/>
      <c r="AY127" s="618"/>
      <c r="AZ127" s="618"/>
      <c r="BA127" s="618"/>
    </row>
    <row r="128" ht="22.5" customHeight="1">
      <c r="A128" s="379">
        <v>1.0</v>
      </c>
      <c r="B128" s="379">
        <v>8.0</v>
      </c>
      <c r="C128" s="379" t="s">
        <v>214</v>
      </c>
      <c r="D128" s="379"/>
      <c r="E128" s="476"/>
      <c r="F128" s="476"/>
      <c r="G128" s="379">
        <v>1.0</v>
      </c>
      <c r="H128" s="655">
        <v>1.03701141006E11</v>
      </c>
      <c r="I128" s="619">
        <v>8330.0</v>
      </c>
      <c r="J128" s="379" t="s">
        <v>381</v>
      </c>
      <c r="K128" s="379" t="s">
        <v>2091</v>
      </c>
      <c r="L128" s="380">
        <v>43794.0</v>
      </c>
      <c r="M128" s="379" t="s">
        <v>351</v>
      </c>
      <c r="N128" s="379" t="s">
        <v>151</v>
      </c>
      <c r="O128" s="380">
        <v>44930.0</v>
      </c>
      <c r="P128" s="379" t="s">
        <v>9</v>
      </c>
      <c r="Q128" s="379" t="s">
        <v>189</v>
      </c>
      <c r="R128" s="478"/>
      <c r="S128" s="197"/>
      <c r="T128" s="379" t="s">
        <v>11</v>
      </c>
      <c r="U128" s="622"/>
      <c r="V128" s="622"/>
      <c r="W128" s="622"/>
      <c r="X128" s="202" t="s">
        <v>2092</v>
      </c>
      <c r="Y128" s="202" t="s">
        <v>2093</v>
      </c>
      <c r="Z128" s="202" t="s">
        <v>2094</v>
      </c>
      <c r="AA128" s="202"/>
      <c r="AB128" s="202"/>
      <c r="AC128" s="621"/>
      <c r="AD128" s="621"/>
      <c r="AE128" s="621"/>
      <c r="AF128" s="621"/>
      <c r="AG128" s="621"/>
      <c r="AH128" s="621"/>
      <c r="AI128" s="621"/>
      <c r="AJ128" s="621"/>
      <c r="AK128" s="621"/>
      <c r="AL128" s="621"/>
      <c r="AM128" s="621"/>
      <c r="AN128" s="621"/>
      <c r="AO128" s="621"/>
      <c r="AP128" s="621"/>
      <c r="AQ128" s="621"/>
      <c r="AR128" s="621"/>
      <c r="AS128" s="621"/>
      <c r="AT128" s="621"/>
      <c r="AU128" s="621"/>
      <c r="AV128" s="621"/>
      <c r="AW128" s="621"/>
      <c r="AX128" s="621"/>
      <c r="AY128" s="621"/>
      <c r="AZ128" s="621"/>
      <c r="BA128" s="621"/>
    </row>
    <row r="129" ht="22.5" customHeight="1">
      <c r="A129" s="379">
        <v>2.0</v>
      </c>
      <c r="B129" s="379">
        <v>8.0</v>
      </c>
      <c r="C129" s="379" t="s">
        <v>214</v>
      </c>
      <c r="D129" s="379"/>
      <c r="E129" s="476"/>
      <c r="F129" s="476"/>
      <c r="G129" s="379">
        <v>1.0</v>
      </c>
      <c r="H129" s="655">
        <v>2.14731676512E11</v>
      </c>
      <c r="I129" s="619">
        <v>8681.0</v>
      </c>
      <c r="J129" s="379" t="s">
        <v>2095</v>
      </c>
      <c r="K129" s="379" t="s">
        <v>2096</v>
      </c>
      <c r="L129" s="380">
        <v>43715.0</v>
      </c>
      <c r="M129" s="379" t="s">
        <v>351</v>
      </c>
      <c r="N129" s="379" t="s">
        <v>153</v>
      </c>
      <c r="O129" s="380">
        <v>45155.0</v>
      </c>
      <c r="P129" s="379" t="s">
        <v>46</v>
      </c>
      <c r="Q129" s="379" t="s">
        <v>189</v>
      </c>
      <c r="R129" s="478" t="s">
        <v>2097</v>
      </c>
      <c r="S129" s="262"/>
      <c r="T129" s="379" t="s">
        <v>11</v>
      </c>
      <c r="U129" s="622"/>
      <c r="V129" s="622"/>
      <c r="W129" s="622"/>
      <c r="X129" s="202" t="s">
        <v>2098</v>
      </c>
      <c r="Y129" s="202" t="s">
        <v>2099</v>
      </c>
      <c r="Z129" s="202"/>
      <c r="AA129" s="202"/>
      <c r="AB129" s="202"/>
      <c r="AC129" s="621"/>
      <c r="AD129" s="621"/>
      <c r="AE129" s="621"/>
      <c r="AF129" s="621"/>
      <c r="AG129" s="621"/>
      <c r="AH129" s="621"/>
      <c r="AI129" s="621"/>
      <c r="AJ129" s="621"/>
      <c r="AK129" s="621"/>
      <c r="AL129" s="621"/>
      <c r="AM129" s="621"/>
      <c r="AN129" s="621"/>
      <c r="AO129" s="621"/>
      <c r="AP129" s="621"/>
      <c r="AQ129" s="621"/>
      <c r="AR129" s="621"/>
      <c r="AS129" s="621"/>
      <c r="AT129" s="621"/>
      <c r="AU129" s="621"/>
      <c r="AV129" s="621"/>
      <c r="AW129" s="621"/>
      <c r="AX129" s="621"/>
      <c r="AY129" s="621"/>
      <c r="AZ129" s="621"/>
      <c r="BA129" s="621"/>
    </row>
    <row r="130" ht="22.5" customHeight="1">
      <c r="A130" s="379">
        <v>3.0</v>
      </c>
      <c r="B130" s="379">
        <v>8.0</v>
      </c>
      <c r="C130" s="379" t="s">
        <v>214</v>
      </c>
      <c r="D130" s="379"/>
      <c r="E130" s="476"/>
      <c r="F130" s="379"/>
      <c r="G130" s="379">
        <v>1.0</v>
      </c>
      <c r="H130" s="655">
        <v>1.6345499482E11</v>
      </c>
      <c r="I130" s="619">
        <v>8762.0</v>
      </c>
      <c r="J130" s="379" t="s">
        <v>362</v>
      </c>
      <c r="K130" s="379" t="s">
        <v>2100</v>
      </c>
      <c r="L130" s="380">
        <v>43900.0</v>
      </c>
      <c r="M130" s="379" t="s">
        <v>339</v>
      </c>
      <c r="N130" s="379" t="s">
        <v>151</v>
      </c>
      <c r="O130" s="380">
        <v>45155.0</v>
      </c>
      <c r="P130" s="379" t="s">
        <v>133</v>
      </c>
      <c r="Q130" s="379" t="s">
        <v>191</v>
      </c>
      <c r="R130" s="478"/>
      <c r="S130" s="197"/>
      <c r="T130" s="596" t="s">
        <v>26</v>
      </c>
      <c r="U130" s="622"/>
      <c r="V130" s="622"/>
      <c r="W130" s="622"/>
      <c r="X130" s="202" t="s">
        <v>2101</v>
      </c>
      <c r="Y130" s="202" t="s">
        <v>2102</v>
      </c>
      <c r="Z130" s="202"/>
      <c r="AA130" s="202"/>
      <c r="AB130" s="479"/>
      <c r="AC130" s="621"/>
      <c r="AD130" s="621"/>
      <c r="AE130" s="621"/>
      <c r="AF130" s="621"/>
      <c r="AG130" s="621"/>
      <c r="AH130" s="621"/>
      <c r="AI130" s="621"/>
      <c r="AJ130" s="621"/>
      <c r="AK130" s="621"/>
      <c r="AL130" s="621"/>
      <c r="AM130" s="621"/>
      <c r="AN130" s="621"/>
      <c r="AO130" s="621"/>
      <c r="AP130" s="621"/>
      <c r="AQ130" s="621"/>
      <c r="AR130" s="621"/>
      <c r="AS130" s="621"/>
      <c r="AT130" s="621"/>
      <c r="AU130" s="621"/>
      <c r="AV130" s="621"/>
      <c r="AW130" s="621"/>
      <c r="AX130" s="621"/>
      <c r="AY130" s="621"/>
      <c r="AZ130" s="621"/>
      <c r="BA130" s="621"/>
    </row>
    <row r="131" ht="22.5" customHeight="1">
      <c r="A131" s="379">
        <v>4.0</v>
      </c>
      <c r="B131" s="379">
        <v>8.0</v>
      </c>
      <c r="C131" s="379" t="s">
        <v>214</v>
      </c>
      <c r="D131" s="379"/>
      <c r="E131" s="476"/>
      <c r="F131" s="476"/>
      <c r="G131" s="379">
        <v>1.0</v>
      </c>
      <c r="H131" s="655">
        <v>1.62055164768E11</v>
      </c>
      <c r="I131" s="619">
        <v>8797.0</v>
      </c>
      <c r="J131" s="379" t="s">
        <v>396</v>
      </c>
      <c r="K131" s="379" t="s">
        <v>2103</v>
      </c>
      <c r="L131" s="380">
        <v>44063.0</v>
      </c>
      <c r="M131" s="379" t="s">
        <v>339</v>
      </c>
      <c r="N131" s="379" t="s">
        <v>153</v>
      </c>
      <c r="O131" s="380">
        <v>45222.0</v>
      </c>
      <c r="P131" s="379" t="s">
        <v>133</v>
      </c>
      <c r="Q131" s="379" t="s">
        <v>191</v>
      </c>
      <c r="R131" s="478" t="s">
        <v>2104</v>
      </c>
      <c r="S131" s="197"/>
      <c r="T131" s="623" t="s">
        <v>16</v>
      </c>
      <c r="U131" s="622"/>
      <c r="V131" s="622"/>
      <c r="W131" s="622"/>
      <c r="X131" s="202" t="s">
        <v>2105</v>
      </c>
      <c r="Y131" s="202" t="s">
        <v>2106</v>
      </c>
      <c r="Z131" s="293"/>
      <c r="AA131" s="202"/>
      <c r="AB131" s="202"/>
      <c r="AC131" s="624"/>
      <c r="AD131" s="624"/>
      <c r="AE131" s="624"/>
      <c r="AF131" s="624"/>
      <c r="AG131" s="624"/>
      <c r="AH131" s="624"/>
      <c r="AI131" s="624"/>
      <c r="AJ131" s="624"/>
      <c r="AK131" s="624"/>
      <c r="AL131" s="624"/>
      <c r="AM131" s="624"/>
      <c r="AN131" s="624"/>
      <c r="AO131" s="624"/>
      <c r="AP131" s="624"/>
      <c r="AQ131" s="624"/>
      <c r="AR131" s="624"/>
      <c r="AS131" s="624"/>
      <c r="AT131" s="624"/>
      <c r="AU131" s="624"/>
      <c r="AV131" s="624"/>
      <c r="AW131" s="624"/>
      <c r="AX131" s="624"/>
      <c r="AY131" s="624"/>
      <c r="AZ131" s="624"/>
      <c r="BA131" s="624"/>
    </row>
    <row r="132" ht="22.5" customHeight="1">
      <c r="A132" s="379">
        <v>5.0</v>
      </c>
      <c r="B132" s="379">
        <v>8.0</v>
      </c>
      <c r="C132" s="379" t="s">
        <v>214</v>
      </c>
      <c r="D132" s="379"/>
      <c r="E132" s="476"/>
      <c r="F132" s="476"/>
      <c r="G132" s="379">
        <v>1.0</v>
      </c>
      <c r="H132" s="655">
        <v>1.40723414413E11</v>
      </c>
      <c r="I132" s="619">
        <v>8084.0</v>
      </c>
      <c r="J132" s="625" t="s">
        <v>396</v>
      </c>
      <c r="K132" s="625" t="s">
        <v>2107</v>
      </c>
      <c r="L132" s="626">
        <v>43923.0</v>
      </c>
      <c r="M132" s="625" t="s">
        <v>339</v>
      </c>
      <c r="N132" s="625" t="s">
        <v>151</v>
      </c>
      <c r="O132" s="626">
        <v>44790.0</v>
      </c>
      <c r="P132" s="625" t="s">
        <v>133</v>
      </c>
      <c r="Q132" s="379" t="s">
        <v>191</v>
      </c>
      <c r="R132" s="478" t="s">
        <v>2108</v>
      </c>
      <c r="S132" s="197"/>
      <c r="T132" s="379" t="s">
        <v>11</v>
      </c>
      <c r="U132" s="627"/>
      <c r="V132" s="627"/>
      <c r="W132" s="627"/>
      <c r="X132" s="202" t="s">
        <v>2109</v>
      </c>
      <c r="Y132" s="202" t="s">
        <v>2110</v>
      </c>
      <c r="Z132" s="202" t="s">
        <v>2111</v>
      </c>
      <c r="AA132" s="479"/>
      <c r="AB132" s="202"/>
      <c r="AC132" s="705"/>
      <c r="AD132" s="705"/>
      <c r="AE132" s="705"/>
      <c r="AF132" s="705"/>
      <c r="AG132" s="705"/>
      <c r="AH132" s="705"/>
      <c r="AI132" s="705"/>
      <c r="AJ132" s="705"/>
      <c r="AK132" s="705"/>
      <c r="AL132" s="705"/>
      <c r="AM132" s="705"/>
      <c r="AN132" s="705"/>
      <c r="AO132" s="705"/>
      <c r="AP132" s="705"/>
      <c r="AQ132" s="705"/>
      <c r="AR132" s="705"/>
      <c r="AS132" s="705"/>
      <c r="AT132" s="705"/>
      <c r="AU132" s="705"/>
      <c r="AV132" s="705"/>
      <c r="AW132" s="705"/>
      <c r="AX132" s="705"/>
      <c r="AY132" s="705"/>
      <c r="AZ132" s="705"/>
      <c r="BA132" s="705"/>
    </row>
    <row r="133" ht="22.5" customHeight="1">
      <c r="A133" s="379">
        <v>6.0</v>
      </c>
      <c r="B133" s="379">
        <v>8.0</v>
      </c>
      <c r="C133" s="379" t="s">
        <v>214</v>
      </c>
      <c r="D133" s="379"/>
      <c r="E133" s="679"/>
      <c r="F133" s="679"/>
      <c r="G133" s="379">
        <v>1.0</v>
      </c>
      <c r="H133" s="655">
        <v>9.4940758032E10</v>
      </c>
      <c r="I133" s="619">
        <v>8436.0</v>
      </c>
      <c r="J133" s="379" t="s">
        <v>2112</v>
      </c>
      <c r="K133" s="379" t="s">
        <v>2113</v>
      </c>
      <c r="L133" s="380">
        <v>43783.0</v>
      </c>
      <c r="M133" s="379" t="s">
        <v>351</v>
      </c>
      <c r="N133" s="379" t="s">
        <v>153</v>
      </c>
      <c r="O133" s="626">
        <v>45313.0</v>
      </c>
      <c r="P133" s="379" t="s">
        <v>76</v>
      </c>
      <c r="Q133" s="379" t="s">
        <v>193</v>
      </c>
      <c r="R133" s="478"/>
      <c r="S133" s="197"/>
      <c r="T133" s="623" t="s">
        <v>26</v>
      </c>
      <c r="U133" s="627"/>
      <c r="V133" s="627"/>
      <c r="W133" s="627"/>
      <c r="X133" s="202" t="s">
        <v>2114</v>
      </c>
      <c r="Y133" s="202" t="s">
        <v>2115</v>
      </c>
      <c r="Z133" s="202"/>
      <c r="AA133" s="691"/>
      <c r="AB133" s="293"/>
      <c r="AC133" s="624"/>
      <c r="AD133" s="624"/>
      <c r="AE133" s="624"/>
      <c r="AF133" s="624"/>
      <c r="AG133" s="624"/>
      <c r="AH133" s="621"/>
      <c r="AI133" s="621"/>
      <c r="AJ133" s="621"/>
      <c r="AK133" s="621"/>
      <c r="AL133" s="621"/>
      <c r="AM133" s="621"/>
      <c r="AN133" s="621"/>
      <c r="AO133" s="621"/>
      <c r="AP133" s="621"/>
      <c r="AQ133" s="621"/>
      <c r="AR133" s="621"/>
      <c r="AS133" s="621"/>
      <c r="AT133" s="621"/>
      <c r="AU133" s="621"/>
      <c r="AV133" s="621"/>
      <c r="AW133" s="621"/>
      <c r="AX133" s="621"/>
      <c r="AY133" s="621"/>
      <c r="AZ133" s="621"/>
      <c r="BA133" s="621"/>
    </row>
    <row r="134" ht="22.5" customHeight="1">
      <c r="A134" s="379">
        <v>7.0</v>
      </c>
      <c r="B134" s="379">
        <v>8.0</v>
      </c>
      <c r="C134" s="379" t="s">
        <v>214</v>
      </c>
      <c r="D134" s="379"/>
      <c r="E134" s="379"/>
      <c r="F134" s="379"/>
      <c r="G134" s="379">
        <v>1.0</v>
      </c>
      <c r="H134" s="655">
        <v>1.11359596736E11</v>
      </c>
      <c r="I134" s="619">
        <v>7826.0</v>
      </c>
      <c r="J134" s="379" t="s">
        <v>381</v>
      </c>
      <c r="K134" s="379" t="s">
        <v>2116</v>
      </c>
      <c r="L134" s="380">
        <v>43805.0</v>
      </c>
      <c r="M134" s="379" t="s">
        <v>339</v>
      </c>
      <c r="N134" s="379" t="s">
        <v>151</v>
      </c>
      <c r="O134" s="380">
        <v>44790.0</v>
      </c>
      <c r="P134" s="379" t="s">
        <v>133</v>
      </c>
      <c r="Q134" s="379" t="s">
        <v>193</v>
      </c>
      <c r="R134" s="478" t="s">
        <v>2117</v>
      </c>
      <c r="S134" s="197"/>
      <c r="T134" s="623" t="s">
        <v>11</v>
      </c>
      <c r="U134" s="628"/>
      <c r="V134" s="628"/>
      <c r="W134" s="628"/>
      <c r="X134" s="482" t="s">
        <v>2118</v>
      </c>
      <c r="Y134" s="482" t="s">
        <v>2119</v>
      </c>
      <c r="Z134" s="482" t="s">
        <v>2120</v>
      </c>
      <c r="AA134" s="202"/>
      <c r="AB134" s="202"/>
      <c r="AC134" s="621"/>
      <c r="AD134" s="621"/>
      <c r="AE134" s="621"/>
      <c r="AF134" s="621"/>
      <c r="AG134" s="621"/>
      <c r="AH134" s="621"/>
      <c r="AI134" s="621"/>
      <c r="AJ134" s="621"/>
      <c r="AK134" s="621"/>
      <c r="AL134" s="621"/>
      <c r="AM134" s="621"/>
      <c r="AN134" s="621"/>
      <c r="AO134" s="621"/>
      <c r="AP134" s="621"/>
      <c r="AQ134" s="621"/>
      <c r="AR134" s="621"/>
      <c r="AS134" s="621"/>
      <c r="AT134" s="621"/>
      <c r="AU134" s="621"/>
      <c r="AV134" s="621"/>
      <c r="AW134" s="621"/>
      <c r="AX134" s="621"/>
      <c r="AY134" s="621"/>
      <c r="AZ134" s="621"/>
      <c r="BA134" s="621"/>
    </row>
    <row r="135" ht="22.5" customHeight="1">
      <c r="A135" s="379">
        <v>8.0</v>
      </c>
      <c r="B135" s="496">
        <v>8.0</v>
      </c>
      <c r="C135" s="496" t="s">
        <v>214</v>
      </c>
      <c r="D135" s="496"/>
      <c r="E135" s="496"/>
      <c r="F135" s="496"/>
      <c r="G135" s="496">
        <v>1.0</v>
      </c>
      <c r="H135" s="644">
        <v>1.52123146873E11</v>
      </c>
      <c r="I135" s="645">
        <v>7987.0</v>
      </c>
      <c r="J135" s="496" t="s">
        <v>1760</v>
      </c>
      <c r="K135" s="496" t="s">
        <v>2121</v>
      </c>
      <c r="L135" s="533">
        <v>43772.0</v>
      </c>
      <c r="M135" s="496" t="s">
        <v>339</v>
      </c>
      <c r="N135" s="496" t="s">
        <v>151</v>
      </c>
      <c r="O135" s="533">
        <v>44790.0</v>
      </c>
      <c r="P135" s="496" t="s">
        <v>133</v>
      </c>
      <c r="Q135" s="496" t="s">
        <v>193</v>
      </c>
      <c r="R135" s="270" t="s">
        <v>2122</v>
      </c>
      <c r="S135" s="706"/>
      <c r="T135" s="676" t="s">
        <v>26</v>
      </c>
      <c r="U135" s="707"/>
      <c r="V135" s="707"/>
      <c r="W135" s="707"/>
      <c r="X135" s="708" t="s">
        <v>2123</v>
      </c>
      <c r="Y135" s="708" t="s">
        <v>2124</v>
      </c>
      <c r="Z135" s="708" t="s">
        <v>2125</v>
      </c>
      <c r="AA135" s="231"/>
      <c r="AB135" s="231"/>
      <c r="AC135" s="673"/>
      <c r="AD135" s="673"/>
      <c r="AE135" s="673"/>
      <c r="AF135" s="673"/>
      <c r="AG135" s="673"/>
      <c r="AH135" s="673"/>
      <c r="AI135" s="673"/>
      <c r="AJ135" s="673"/>
      <c r="AK135" s="673"/>
      <c r="AL135" s="673"/>
      <c r="AM135" s="673"/>
      <c r="AN135" s="673"/>
      <c r="AO135" s="673"/>
      <c r="AP135" s="673"/>
      <c r="AQ135" s="673"/>
      <c r="AR135" s="673"/>
      <c r="AS135" s="673"/>
      <c r="AT135" s="673"/>
      <c r="AU135" s="673"/>
      <c r="AV135" s="673"/>
      <c r="AW135" s="673"/>
      <c r="AX135" s="673"/>
      <c r="AY135" s="673"/>
      <c r="AZ135" s="673"/>
      <c r="BA135" s="673"/>
    </row>
    <row r="136" ht="22.5" customHeight="1">
      <c r="A136" s="379">
        <v>9.0</v>
      </c>
      <c r="B136" s="379">
        <v>8.0</v>
      </c>
      <c r="C136" s="379" t="s">
        <v>214</v>
      </c>
      <c r="D136" s="379"/>
      <c r="E136" s="476"/>
      <c r="F136" s="476"/>
      <c r="G136" s="379">
        <v>1.0</v>
      </c>
      <c r="H136" s="655">
        <v>8.482005664E10</v>
      </c>
      <c r="I136" s="619">
        <v>8006.0</v>
      </c>
      <c r="J136" s="379" t="s">
        <v>2126</v>
      </c>
      <c r="K136" s="379" t="s">
        <v>2127</v>
      </c>
      <c r="L136" s="380">
        <v>43961.0</v>
      </c>
      <c r="M136" s="379" t="s">
        <v>351</v>
      </c>
      <c r="N136" s="379" t="s">
        <v>152</v>
      </c>
      <c r="O136" s="380">
        <v>44790.0</v>
      </c>
      <c r="P136" s="379" t="s">
        <v>10</v>
      </c>
      <c r="Q136" s="379" t="s">
        <v>193</v>
      </c>
      <c r="R136" s="478"/>
      <c r="S136" s="197"/>
      <c r="T136" s="379" t="s">
        <v>11</v>
      </c>
      <c r="U136" s="628"/>
      <c r="V136" s="628"/>
      <c r="W136" s="628"/>
      <c r="X136" s="482" t="s">
        <v>2128</v>
      </c>
      <c r="Y136" s="482" t="s">
        <v>2129</v>
      </c>
      <c r="Z136" s="482" t="s">
        <v>2130</v>
      </c>
      <c r="AA136" s="482"/>
      <c r="AB136" s="680"/>
      <c r="AC136" s="621"/>
      <c r="AD136" s="621"/>
      <c r="AE136" s="621"/>
      <c r="AF136" s="621"/>
      <c r="AG136" s="621"/>
      <c r="AH136" s="621"/>
      <c r="AI136" s="621"/>
      <c r="AJ136" s="621"/>
      <c r="AK136" s="621"/>
      <c r="AL136" s="621"/>
      <c r="AM136" s="621"/>
      <c r="AN136" s="621"/>
      <c r="AO136" s="621"/>
      <c r="AP136" s="621"/>
      <c r="AQ136" s="621"/>
      <c r="AR136" s="621"/>
      <c r="AS136" s="621"/>
      <c r="AT136" s="621"/>
      <c r="AU136" s="621"/>
      <c r="AV136" s="621"/>
      <c r="AW136" s="621"/>
      <c r="AX136" s="621"/>
      <c r="AY136" s="621"/>
      <c r="AZ136" s="621"/>
      <c r="BA136" s="621"/>
    </row>
    <row r="137" ht="22.5" customHeight="1">
      <c r="A137" s="379">
        <v>10.0</v>
      </c>
      <c r="B137" s="379">
        <v>8.0</v>
      </c>
      <c r="C137" s="379" t="s">
        <v>214</v>
      </c>
      <c r="D137" s="379"/>
      <c r="E137" s="476"/>
      <c r="F137" s="476"/>
      <c r="G137" s="379">
        <v>1.0</v>
      </c>
      <c r="H137" s="655">
        <v>1.54006445302E11</v>
      </c>
      <c r="I137" s="619">
        <v>8995.0</v>
      </c>
      <c r="J137" s="379" t="s">
        <v>2131</v>
      </c>
      <c r="K137" s="379" t="s">
        <v>2132</v>
      </c>
      <c r="L137" s="380">
        <v>44028.0</v>
      </c>
      <c r="M137" s="379" t="s">
        <v>351</v>
      </c>
      <c r="N137" s="379" t="s">
        <v>153</v>
      </c>
      <c r="O137" s="538">
        <v>45519.0</v>
      </c>
      <c r="P137" s="379" t="s">
        <v>37</v>
      </c>
      <c r="Q137" s="379" t="s">
        <v>193</v>
      </c>
      <c r="R137" s="478" t="s">
        <v>2133</v>
      </c>
      <c r="S137" s="197"/>
      <c r="T137" s="379" t="s">
        <v>11</v>
      </c>
      <c r="U137" s="628"/>
      <c r="V137" s="628"/>
      <c r="W137" s="628"/>
      <c r="X137" s="482" t="s">
        <v>2134</v>
      </c>
      <c r="Y137" s="482"/>
      <c r="Z137" s="482"/>
      <c r="AA137" s="482"/>
      <c r="AB137" s="680"/>
      <c r="AC137" s="621"/>
      <c r="AD137" s="621"/>
      <c r="AE137" s="621"/>
      <c r="AF137" s="621"/>
      <c r="AG137" s="621"/>
      <c r="AH137" s="621"/>
      <c r="AI137" s="621"/>
      <c r="AJ137" s="621"/>
      <c r="AK137" s="621"/>
      <c r="AL137" s="621"/>
      <c r="AM137" s="621"/>
      <c r="AN137" s="621"/>
      <c r="AO137" s="621"/>
      <c r="AP137" s="621"/>
      <c r="AQ137" s="621"/>
      <c r="AR137" s="621"/>
      <c r="AS137" s="621"/>
      <c r="AT137" s="621"/>
      <c r="AU137" s="621"/>
      <c r="AV137" s="621"/>
      <c r="AW137" s="621"/>
      <c r="AX137" s="621"/>
      <c r="AY137" s="621"/>
      <c r="AZ137" s="621"/>
      <c r="BA137" s="621"/>
    </row>
    <row r="138" ht="22.5" customHeight="1">
      <c r="A138" s="379">
        <v>11.0</v>
      </c>
      <c r="B138" s="379">
        <v>8.0</v>
      </c>
      <c r="C138" s="379" t="s">
        <v>214</v>
      </c>
      <c r="D138" s="379"/>
      <c r="E138" s="523"/>
      <c r="F138" s="709" t="s">
        <v>335</v>
      </c>
      <c r="G138" s="379">
        <v>1.0</v>
      </c>
      <c r="H138" s="655">
        <v>1.42422346152E11</v>
      </c>
      <c r="I138" s="619">
        <v>8083.0</v>
      </c>
      <c r="J138" s="625" t="s">
        <v>2135</v>
      </c>
      <c r="K138" s="625" t="s">
        <v>2136</v>
      </c>
      <c r="L138" s="626">
        <v>43980.0</v>
      </c>
      <c r="M138" s="625" t="s">
        <v>351</v>
      </c>
      <c r="N138" s="625" t="s">
        <v>152</v>
      </c>
      <c r="O138" s="626">
        <v>44790.0</v>
      </c>
      <c r="P138" s="625" t="s">
        <v>37</v>
      </c>
      <c r="Q138" s="379" t="s">
        <v>195</v>
      </c>
      <c r="R138" s="478" t="s">
        <v>2137</v>
      </c>
      <c r="S138" s="197"/>
      <c r="T138" s="379" t="s">
        <v>11</v>
      </c>
      <c r="U138" s="627"/>
      <c r="V138" s="627"/>
      <c r="W138" s="627"/>
      <c r="X138" s="202" t="s">
        <v>2138</v>
      </c>
      <c r="Y138" s="202" t="s">
        <v>1733</v>
      </c>
      <c r="Z138" s="202" t="s">
        <v>2139</v>
      </c>
      <c r="AA138" s="202"/>
      <c r="AB138" s="293"/>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row>
    <row r="139" ht="22.5" customHeight="1">
      <c r="A139" s="379">
        <v>12.0</v>
      </c>
      <c r="B139" s="379">
        <v>8.0</v>
      </c>
      <c r="C139" s="379" t="s">
        <v>214</v>
      </c>
      <c r="D139" s="379"/>
      <c r="E139" s="476"/>
      <c r="F139" s="476"/>
      <c r="G139" s="379">
        <v>1.0</v>
      </c>
      <c r="H139" s="655">
        <v>1.53122877068E11</v>
      </c>
      <c r="I139" s="619">
        <v>7841.0</v>
      </c>
      <c r="J139" s="379" t="s">
        <v>540</v>
      </c>
      <c r="K139" s="379" t="s">
        <v>2140</v>
      </c>
      <c r="L139" s="380">
        <v>43892.0</v>
      </c>
      <c r="M139" s="379" t="s">
        <v>351</v>
      </c>
      <c r="N139" s="379" t="s">
        <v>151</v>
      </c>
      <c r="O139" s="380">
        <v>44790.0</v>
      </c>
      <c r="P139" s="379" t="s">
        <v>39</v>
      </c>
      <c r="Q139" s="379" t="s">
        <v>195</v>
      </c>
      <c r="R139" s="478"/>
      <c r="S139" s="197"/>
      <c r="T139" s="379" t="s">
        <v>11</v>
      </c>
      <c r="U139" s="622"/>
      <c r="V139" s="622"/>
      <c r="W139" s="622"/>
      <c r="X139" s="202" t="s">
        <v>2141</v>
      </c>
      <c r="Y139" s="202" t="s">
        <v>2142</v>
      </c>
      <c r="Z139" s="202" t="s">
        <v>2143</v>
      </c>
      <c r="AA139" s="202"/>
      <c r="AB139" s="202"/>
      <c r="AC139" s="633"/>
      <c r="AD139" s="633"/>
      <c r="AE139" s="633"/>
      <c r="AF139" s="633"/>
      <c r="AG139" s="633"/>
      <c r="AH139" s="633"/>
      <c r="AI139" s="633"/>
      <c r="AJ139" s="633"/>
      <c r="AK139" s="633"/>
      <c r="AL139" s="633"/>
      <c r="AM139" s="633"/>
      <c r="AN139" s="633"/>
      <c r="AO139" s="633"/>
      <c r="AP139" s="633"/>
      <c r="AQ139" s="633"/>
      <c r="AR139" s="633"/>
      <c r="AS139" s="633"/>
      <c r="AT139" s="633"/>
      <c r="AU139" s="633"/>
      <c r="AV139" s="633"/>
      <c r="AW139" s="633"/>
      <c r="AX139" s="633"/>
      <c r="AY139" s="633"/>
      <c r="AZ139" s="633"/>
      <c r="BA139" s="633"/>
    </row>
    <row r="140" ht="22.5" customHeight="1">
      <c r="A140" s="379">
        <v>13.0</v>
      </c>
      <c r="B140" s="379">
        <v>8.0</v>
      </c>
      <c r="C140" s="379" t="s">
        <v>214</v>
      </c>
      <c r="D140" s="379"/>
      <c r="E140" s="476"/>
      <c r="F140" s="379"/>
      <c r="G140" s="379">
        <v>1.0</v>
      </c>
      <c r="H140" s="655">
        <v>1.10808018239E11</v>
      </c>
      <c r="I140" s="619">
        <v>8030.0</v>
      </c>
      <c r="J140" s="379" t="s">
        <v>1433</v>
      </c>
      <c r="K140" s="379" t="s">
        <v>2144</v>
      </c>
      <c r="L140" s="380">
        <v>43781.0</v>
      </c>
      <c r="M140" s="379" t="s">
        <v>351</v>
      </c>
      <c r="N140" s="379" t="s">
        <v>153</v>
      </c>
      <c r="O140" s="380">
        <v>44790.0</v>
      </c>
      <c r="P140" s="379" t="s">
        <v>133</v>
      </c>
      <c r="Q140" s="379" t="s">
        <v>195</v>
      </c>
      <c r="R140" s="478"/>
      <c r="S140" s="222"/>
      <c r="T140" s="379" t="s">
        <v>11</v>
      </c>
      <c r="U140" s="622"/>
      <c r="V140" s="622"/>
      <c r="W140" s="622"/>
      <c r="X140" s="202" t="s">
        <v>2145</v>
      </c>
      <c r="Y140" s="202" t="s">
        <v>2146</v>
      </c>
      <c r="Z140" s="202" t="s">
        <v>2147</v>
      </c>
      <c r="AA140" s="202"/>
      <c r="AB140" s="202"/>
      <c r="AC140" s="633"/>
      <c r="AD140" s="633"/>
      <c r="AE140" s="633"/>
      <c r="AF140" s="633"/>
      <c r="AG140" s="633"/>
      <c r="AH140" s="633"/>
      <c r="AI140" s="633"/>
      <c r="AJ140" s="633"/>
      <c r="AK140" s="633"/>
      <c r="AL140" s="633"/>
      <c r="AM140" s="633"/>
      <c r="AN140" s="633"/>
      <c r="AO140" s="633"/>
      <c r="AP140" s="633"/>
      <c r="AQ140" s="633"/>
      <c r="AR140" s="633"/>
      <c r="AS140" s="633"/>
      <c r="AT140" s="633"/>
      <c r="AU140" s="633"/>
      <c r="AV140" s="633"/>
      <c r="AW140" s="633"/>
      <c r="AX140" s="633"/>
      <c r="AY140" s="633"/>
      <c r="AZ140" s="633"/>
      <c r="BA140" s="633"/>
    </row>
    <row r="141" ht="22.5" customHeight="1">
      <c r="A141" s="379">
        <v>14.0</v>
      </c>
      <c r="B141" s="379">
        <v>8.0</v>
      </c>
      <c r="C141" s="379" t="s">
        <v>214</v>
      </c>
      <c r="D141" s="379"/>
      <c r="E141" s="379"/>
      <c r="F141" s="379"/>
      <c r="G141" s="379">
        <v>1.0</v>
      </c>
      <c r="H141" s="655">
        <v>1.71114224176E11</v>
      </c>
      <c r="I141" s="619">
        <v>8207.0</v>
      </c>
      <c r="J141" s="379" t="s">
        <v>2148</v>
      </c>
      <c r="K141" s="379" t="s">
        <v>2149</v>
      </c>
      <c r="L141" s="380">
        <v>43818.0</v>
      </c>
      <c r="M141" s="379" t="s">
        <v>339</v>
      </c>
      <c r="N141" s="379" t="s">
        <v>154</v>
      </c>
      <c r="O141" s="380">
        <v>44790.0</v>
      </c>
      <c r="P141" s="379" t="s">
        <v>125</v>
      </c>
      <c r="Q141" s="379" t="s">
        <v>199</v>
      </c>
      <c r="R141" s="478" t="s">
        <v>2150</v>
      </c>
      <c r="S141" s="197"/>
      <c r="T141" s="379" t="s">
        <v>11</v>
      </c>
      <c r="U141" s="622"/>
      <c r="V141" s="622"/>
      <c r="W141" s="622"/>
      <c r="X141" s="202" t="s">
        <v>2151</v>
      </c>
      <c r="Y141" s="202" t="s">
        <v>2152</v>
      </c>
      <c r="Z141" s="202" t="s">
        <v>1687</v>
      </c>
      <c r="AA141" s="202"/>
      <c r="AB141" s="479"/>
      <c r="AC141" s="633"/>
      <c r="AD141" s="633"/>
      <c r="AE141" s="633"/>
      <c r="AF141" s="633"/>
      <c r="AG141" s="633"/>
      <c r="AH141" s="633"/>
      <c r="AI141" s="633"/>
      <c r="AJ141" s="633"/>
      <c r="AK141" s="633"/>
      <c r="AL141" s="633"/>
      <c r="AM141" s="633"/>
      <c r="AN141" s="633"/>
      <c r="AO141" s="633"/>
      <c r="AP141" s="633"/>
      <c r="AQ141" s="633"/>
      <c r="AR141" s="633"/>
      <c r="AS141" s="633"/>
      <c r="AT141" s="633"/>
      <c r="AU141" s="633"/>
      <c r="AV141" s="633"/>
      <c r="AW141" s="633"/>
      <c r="AX141" s="633"/>
      <c r="AY141" s="633"/>
      <c r="AZ141" s="633"/>
      <c r="BA141" s="633"/>
    </row>
    <row r="142" ht="22.5" customHeight="1">
      <c r="A142" s="379">
        <v>15.0</v>
      </c>
      <c r="B142" s="379">
        <v>8.0</v>
      </c>
      <c r="C142" s="379" t="s">
        <v>214</v>
      </c>
      <c r="D142" s="379"/>
      <c r="E142" s="476"/>
      <c r="F142" s="476"/>
      <c r="G142" s="379">
        <v>1.0</v>
      </c>
      <c r="H142" s="655">
        <v>1.65846703128E11</v>
      </c>
      <c r="I142" s="619">
        <v>8982.0</v>
      </c>
      <c r="J142" s="625" t="s">
        <v>2153</v>
      </c>
      <c r="K142" s="625" t="s">
        <v>2154</v>
      </c>
      <c r="L142" s="626">
        <v>44004.0</v>
      </c>
      <c r="M142" s="625" t="s">
        <v>339</v>
      </c>
      <c r="N142" s="625" t="s">
        <v>151</v>
      </c>
      <c r="O142" s="626">
        <v>45519.0</v>
      </c>
      <c r="P142" s="625" t="s">
        <v>115</v>
      </c>
      <c r="Q142" s="379" t="s">
        <v>199</v>
      </c>
      <c r="R142" s="433"/>
      <c r="S142" s="197"/>
      <c r="T142" s="623" t="s">
        <v>11</v>
      </c>
      <c r="U142" s="627"/>
      <c r="V142" s="627"/>
      <c r="W142" s="627"/>
      <c r="X142" s="202" t="s">
        <v>2155</v>
      </c>
      <c r="Y142" s="202"/>
      <c r="Z142" s="202"/>
      <c r="AA142" s="479"/>
      <c r="AB142" s="197"/>
      <c r="AC142" s="710"/>
      <c r="AD142" s="710"/>
      <c r="AE142" s="710"/>
      <c r="AF142" s="711"/>
      <c r="AG142" s="711"/>
      <c r="AH142" s="711"/>
      <c r="AI142" s="711"/>
      <c r="AJ142" s="711"/>
      <c r="AK142" s="711"/>
      <c r="AL142" s="711"/>
      <c r="AM142" s="711"/>
      <c r="AN142" s="711"/>
      <c r="AO142" s="711"/>
      <c r="AP142" s="711"/>
      <c r="AQ142" s="711"/>
      <c r="AR142" s="711"/>
      <c r="AS142" s="711"/>
      <c r="AT142" s="711"/>
      <c r="AU142" s="711"/>
      <c r="AV142" s="711"/>
      <c r="AW142" s="711"/>
      <c r="AX142" s="711"/>
      <c r="AY142" s="711"/>
      <c r="AZ142" s="711"/>
      <c r="BA142" s="711"/>
    </row>
    <row r="143" ht="22.5" customHeight="1">
      <c r="A143" s="379">
        <v>16.0</v>
      </c>
      <c r="B143" s="379">
        <v>8.0</v>
      </c>
      <c r="C143" s="379" t="s">
        <v>214</v>
      </c>
      <c r="D143" s="379"/>
      <c r="E143" s="476"/>
      <c r="F143" s="476"/>
      <c r="G143" s="379">
        <v>1.0</v>
      </c>
      <c r="H143" s="655">
        <v>9.1631241879E10</v>
      </c>
      <c r="I143" s="619">
        <v>9235.0</v>
      </c>
      <c r="J143" s="625" t="s">
        <v>667</v>
      </c>
      <c r="K143" s="625" t="s">
        <v>2156</v>
      </c>
      <c r="L143" s="626">
        <v>43734.0</v>
      </c>
      <c r="M143" s="625" t="s">
        <v>339</v>
      </c>
      <c r="N143" s="625" t="s">
        <v>153</v>
      </c>
      <c r="O143" s="626">
        <v>45665.0</v>
      </c>
      <c r="P143" s="625" t="s">
        <v>115</v>
      </c>
      <c r="Q143" s="379" t="s">
        <v>199</v>
      </c>
      <c r="R143" s="433" t="s">
        <v>2157</v>
      </c>
      <c r="S143" s="197"/>
      <c r="T143" s="379" t="s">
        <v>11</v>
      </c>
      <c r="U143" s="476"/>
      <c r="V143" s="476"/>
      <c r="W143" s="476"/>
      <c r="X143" s="202" t="s">
        <v>2158</v>
      </c>
      <c r="Y143" s="202"/>
      <c r="Z143" s="479"/>
      <c r="AA143" s="479"/>
      <c r="AB143" s="197"/>
      <c r="AC143" s="710"/>
      <c r="AD143" s="710"/>
      <c r="AE143" s="710"/>
      <c r="AF143" s="711"/>
      <c r="AG143" s="711"/>
      <c r="AH143" s="711"/>
      <c r="AI143" s="711"/>
      <c r="AJ143" s="711"/>
      <c r="AK143" s="711"/>
      <c r="AL143" s="711"/>
      <c r="AM143" s="711"/>
      <c r="AN143" s="711"/>
      <c r="AO143" s="711"/>
      <c r="AP143" s="711"/>
      <c r="AQ143" s="711"/>
      <c r="AR143" s="711"/>
      <c r="AS143" s="711"/>
      <c r="AT143" s="711"/>
      <c r="AU143" s="711"/>
      <c r="AV143" s="711"/>
      <c r="AW143" s="711"/>
      <c r="AX143" s="711"/>
      <c r="AY143" s="711"/>
      <c r="AZ143" s="711"/>
      <c r="BA143" s="711"/>
    </row>
    <row r="144" ht="22.5" customHeight="1">
      <c r="A144" s="496">
        <v>17.0</v>
      </c>
      <c r="B144" s="496">
        <v>8.0</v>
      </c>
      <c r="C144" s="496" t="s">
        <v>214</v>
      </c>
      <c r="D144" s="496"/>
      <c r="E144" s="497"/>
      <c r="F144" s="497"/>
      <c r="G144" s="496">
        <v>1.0</v>
      </c>
      <c r="H144" s="644">
        <v>9.0924808439E10</v>
      </c>
      <c r="I144" s="645">
        <v>9525.0</v>
      </c>
      <c r="J144" s="646" t="s">
        <v>2159</v>
      </c>
      <c r="K144" s="646" t="s">
        <v>2048</v>
      </c>
      <c r="L144" s="647">
        <v>43828.0</v>
      </c>
      <c r="M144" s="646" t="s">
        <v>339</v>
      </c>
      <c r="N144" s="646" t="s">
        <v>154</v>
      </c>
      <c r="O144" s="648">
        <v>45883.0</v>
      </c>
      <c r="P144" s="646" t="s">
        <v>115</v>
      </c>
      <c r="Q144" s="496" t="s">
        <v>346</v>
      </c>
      <c r="R144" s="270" t="s">
        <v>2160</v>
      </c>
      <c r="S144" s="226"/>
      <c r="T144" s="496" t="s">
        <v>16</v>
      </c>
      <c r="U144" s="497"/>
      <c r="V144" s="497"/>
      <c r="W144" s="497"/>
      <c r="X144" s="240"/>
      <c r="Y144" s="240"/>
      <c r="Z144" s="240"/>
      <c r="AA144" s="497"/>
      <c r="AB144" s="231"/>
      <c r="AC144" s="649"/>
      <c r="AD144" s="649"/>
      <c r="AE144" s="649"/>
      <c r="AF144" s="649"/>
      <c r="AG144" s="649"/>
      <c r="AH144" s="649"/>
      <c r="AI144" s="649"/>
      <c r="AJ144" s="649"/>
      <c r="AK144" s="649"/>
      <c r="AL144" s="649"/>
      <c r="AM144" s="649"/>
      <c r="AN144" s="649"/>
      <c r="AO144" s="649"/>
      <c r="AP144" s="649"/>
      <c r="AQ144" s="649"/>
      <c r="AR144" s="649"/>
      <c r="AS144" s="649"/>
      <c r="AT144" s="649"/>
      <c r="AU144" s="649"/>
      <c r="AV144" s="649"/>
      <c r="AW144" s="649"/>
      <c r="AX144" s="649"/>
      <c r="AY144" s="649"/>
      <c r="AZ144" s="649"/>
      <c r="BA144" s="649"/>
    </row>
    <row r="145" ht="22.5" customHeight="1">
      <c r="A145" s="496">
        <v>18.0</v>
      </c>
      <c r="B145" s="496">
        <v>8.0</v>
      </c>
      <c r="C145" s="496" t="s">
        <v>214</v>
      </c>
      <c r="D145" s="496"/>
      <c r="E145" s="497"/>
      <c r="F145" s="497"/>
      <c r="G145" s="496">
        <v>1.0</v>
      </c>
      <c r="H145" s="644">
        <v>9.5521584795E10</v>
      </c>
      <c r="I145" s="645">
        <v>9507.0</v>
      </c>
      <c r="J145" s="646" t="s">
        <v>344</v>
      </c>
      <c r="K145" s="646" t="s">
        <v>2161</v>
      </c>
      <c r="L145" s="647">
        <v>43941.0</v>
      </c>
      <c r="M145" s="646" t="s">
        <v>351</v>
      </c>
      <c r="N145" s="646" t="s">
        <v>154</v>
      </c>
      <c r="O145" s="648">
        <v>45883.0</v>
      </c>
      <c r="P145" s="646" t="s">
        <v>133</v>
      </c>
      <c r="Q145" s="496" t="s">
        <v>346</v>
      </c>
      <c r="R145" s="270" t="s">
        <v>2162</v>
      </c>
      <c r="S145" s="226"/>
      <c r="T145" s="496" t="s">
        <v>22</v>
      </c>
      <c r="U145" s="497"/>
      <c r="V145" s="497"/>
      <c r="W145" s="497"/>
      <c r="X145" s="240"/>
      <c r="Y145" s="240"/>
      <c r="Z145" s="240"/>
      <c r="AA145" s="497"/>
      <c r="AB145" s="231"/>
      <c r="AC145" s="649"/>
      <c r="AD145" s="649"/>
      <c r="AE145" s="649"/>
      <c r="AF145" s="649"/>
      <c r="AG145" s="649"/>
      <c r="AH145" s="649"/>
      <c r="AI145" s="649"/>
      <c r="AJ145" s="649"/>
      <c r="AK145" s="649"/>
      <c r="AL145" s="649"/>
      <c r="AM145" s="649"/>
      <c r="AN145" s="649"/>
      <c r="AO145" s="649"/>
      <c r="AP145" s="649"/>
      <c r="AQ145" s="649"/>
      <c r="AR145" s="649"/>
      <c r="AS145" s="649"/>
      <c r="AT145" s="649"/>
      <c r="AU145" s="649"/>
      <c r="AV145" s="649"/>
      <c r="AW145" s="649"/>
      <c r="AX145" s="649"/>
      <c r="AY145" s="649"/>
      <c r="AZ145" s="649"/>
      <c r="BA145" s="649"/>
    </row>
    <row r="146" ht="22.5" customHeight="1">
      <c r="A146" s="496">
        <v>19.0</v>
      </c>
      <c r="B146" s="496">
        <v>8.0</v>
      </c>
      <c r="C146" s="496" t="s">
        <v>214</v>
      </c>
      <c r="D146" s="496" t="s">
        <v>335</v>
      </c>
      <c r="E146" s="497"/>
      <c r="F146" s="497"/>
      <c r="G146" s="496">
        <v>1.0</v>
      </c>
      <c r="H146" s="644">
        <v>1.5440598227E11</v>
      </c>
      <c r="I146" s="645">
        <v>9410.0</v>
      </c>
      <c r="J146" s="646" t="s">
        <v>431</v>
      </c>
      <c r="K146" s="646" t="s">
        <v>2163</v>
      </c>
      <c r="L146" s="647">
        <v>43866.0</v>
      </c>
      <c r="M146" s="646" t="s">
        <v>339</v>
      </c>
      <c r="N146" s="646" t="s">
        <v>152</v>
      </c>
      <c r="O146" s="648">
        <v>45883.0</v>
      </c>
      <c r="P146" s="646" t="s">
        <v>9</v>
      </c>
      <c r="Q146" s="496" t="s">
        <v>346</v>
      </c>
      <c r="R146" s="270" t="s">
        <v>2164</v>
      </c>
      <c r="S146" s="226"/>
      <c r="T146" s="496" t="s">
        <v>11</v>
      </c>
      <c r="U146" s="497"/>
      <c r="V146" s="497"/>
      <c r="W146" s="497"/>
      <c r="X146" s="240"/>
      <c r="Y146" s="240"/>
      <c r="Z146" s="240"/>
      <c r="AA146" s="497"/>
      <c r="AB146" s="231"/>
      <c r="AC146" s="649"/>
      <c r="AD146" s="649"/>
      <c r="AE146" s="649"/>
      <c r="AF146" s="649"/>
      <c r="AG146" s="649"/>
      <c r="AH146" s="649"/>
      <c r="AI146" s="649"/>
      <c r="AJ146" s="649"/>
      <c r="AK146" s="649"/>
      <c r="AL146" s="649"/>
      <c r="AM146" s="649"/>
      <c r="AN146" s="649"/>
      <c r="AO146" s="649"/>
      <c r="AP146" s="649"/>
      <c r="AQ146" s="649"/>
      <c r="AR146" s="649"/>
      <c r="AS146" s="649"/>
      <c r="AT146" s="649"/>
      <c r="AU146" s="649"/>
      <c r="AV146" s="649"/>
      <c r="AW146" s="649"/>
      <c r="AX146" s="649"/>
      <c r="AY146" s="649"/>
      <c r="AZ146" s="649"/>
      <c r="BA146" s="649"/>
    </row>
    <row r="147" ht="22.5" customHeight="1">
      <c r="A147" s="634">
        <v>20.0</v>
      </c>
      <c r="B147" s="634">
        <v>8.0</v>
      </c>
      <c r="C147" s="634" t="s">
        <v>214</v>
      </c>
      <c r="D147" s="634"/>
      <c r="E147" s="635"/>
      <c r="F147" s="635"/>
      <c r="G147" s="634">
        <v>1.0</v>
      </c>
      <c r="H147" s="661">
        <v>1.10118651935E11</v>
      </c>
      <c r="I147" s="637">
        <v>9389.0</v>
      </c>
      <c r="J147" s="638" t="s">
        <v>2165</v>
      </c>
      <c r="K147" s="638" t="s">
        <v>2166</v>
      </c>
      <c r="L147" s="639">
        <v>44018.0</v>
      </c>
      <c r="M147" s="638" t="s">
        <v>339</v>
      </c>
      <c r="N147" s="638" t="s">
        <v>154</v>
      </c>
      <c r="O147" s="687">
        <v>45883.0</v>
      </c>
      <c r="P147" s="638" t="s">
        <v>9</v>
      </c>
      <c r="Q147" s="634" t="s">
        <v>346</v>
      </c>
      <c r="R147" s="640" t="s">
        <v>2167</v>
      </c>
      <c r="S147" s="209"/>
      <c r="T147" s="634" t="s">
        <v>11</v>
      </c>
      <c r="U147" s="635"/>
      <c r="V147" s="635"/>
      <c r="W147" s="635"/>
      <c r="X147" s="712"/>
      <c r="Y147" s="712"/>
      <c r="Z147" s="712"/>
      <c r="AA147" s="635"/>
      <c r="AB147" s="214"/>
      <c r="AC147" s="713"/>
      <c r="AD147" s="713"/>
      <c r="AE147" s="713"/>
      <c r="AF147" s="713"/>
      <c r="AG147" s="713"/>
      <c r="AH147" s="713"/>
      <c r="AI147" s="713"/>
      <c r="AJ147" s="713"/>
      <c r="AK147" s="713"/>
      <c r="AL147" s="713"/>
      <c r="AM147" s="713"/>
      <c r="AN147" s="713"/>
      <c r="AO147" s="713"/>
      <c r="AP147" s="713"/>
      <c r="AQ147" s="713"/>
      <c r="AR147" s="713"/>
      <c r="AS147" s="713"/>
      <c r="AT147" s="713"/>
      <c r="AU147" s="713"/>
      <c r="AV147" s="713"/>
      <c r="AW147" s="713"/>
      <c r="AX147" s="713"/>
      <c r="AY147" s="713"/>
      <c r="AZ147" s="713"/>
      <c r="BA147" s="713"/>
    </row>
    <row r="148" ht="22.5" customHeight="1">
      <c r="A148" s="496">
        <v>21.0</v>
      </c>
      <c r="B148" s="496">
        <v>8.0</v>
      </c>
      <c r="C148" s="496" t="s">
        <v>214</v>
      </c>
      <c r="D148" s="496"/>
      <c r="E148" s="497"/>
      <c r="F148" s="497"/>
      <c r="G148" s="496">
        <v>1.0</v>
      </c>
      <c r="H148" s="644">
        <v>9.1504482487E10</v>
      </c>
      <c r="I148" s="645">
        <v>9565.0</v>
      </c>
      <c r="J148" s="646" t="s">
        <v>768</v>
      </c>
      <c r="K148" s="646" t="s">
        <v>2168</v>
      </c>
      <c r="L148" s="647">
        <v>43796.0</v>
      </c>
      <c r="M148" s="646" t="s">
        <v>339</v>
      </c>
      <c r="N148" s="646" t="s">
        <v>152</v>
      </c>
      <c r="O148" s="648">
        <v>45883.0</v>
      </c>
      <c r="P148" s="646" t="s">
        <v>115</v>
      </c>
      <c r="Q148" s="496" t="s">
        <v>346</v>
      </c>
      <c r="R148" s="270" t="s">
        <v>2169</v>
      </c>
      <c r="S148" s="226"/>
      <c r="T148" s="496" t="s">
        <v>22</v>
      </c>
      <c r="U148" s="497"/>
      <c r="V148" s="497"/>
      <c r="W148" s="677"/>
      <c r="X148" s="678"/>
      <c r="Y148" s="678"/>
      <c r="Z148" s="678"/>
      <c r="AA148" s="231"/>
      <c r="AB148" s="231"/>
      <c r="AC148" s="672"/>
      <c r="AD148" s="672"/>
      <c r="AE148" s="672"/>
      <c r="AF148" s="672"/>
      <c r="AG148" s="672"/>
      <c r="AH148" s="672"/>
      <c r="AI148" s="672"/>
      <c r="AJ148" s="672"/>
      <c r="AK148" s="672"/>
      <c r="AL148" s="672"/>
      <c r="AM148" s="672"/>
      <c r="AN148" s="672"/>
      <c r="AO148" s="672"/>
      <c r="AP148" s="672"/>
      <c r="AQ148" s="672"/>
      <c r="AR148" s="672"/>
      <c r="AS148" s="672"/>
      <c r="AT148" s="672"/>
      <c r="AU148" s="672"/>
      <c r="AV148" s="672"/>
      <c r="AW148" s="672"/>
      <c r="AX148" s="672"/>
      <c r="AY148" s="673"/>
      <c r="AZ148" s="673"/>
      <c r="BA148" s="673"/>
    </row>
    <row r="149" ht="22.5" customHeight="1">
      <c r="A149" s="496">
        <v>22.0</v>
      </c>
      <c r="B149" s="496"/>
      <c r="C149" s="496"/>
      <c r="D149" s="496"/>
      <c r="E149" s="497"/>
      <c r="F149" s="496"/>
      <c r="G149" s="496"/>
      <c r="H149" s="644"/>
      <c r="I149" s="645"/>
      <c r="J149" s="646"/>
      <c r="K149" s="646"/>
      <c r="L149" s="647"/>
      <c r="M149" s="646"/>
      <c r="N149" s="646"/>
      <c r="O149" s="648"/>
      <c r="P149" s="646"/>
      <c r="Q149" s="496"/>
      <c r="R149" s="270"/>
      <c r="S149" s="226"/>
      <c r="T149" s="496"/>
      <c r="U149" s="650"/>
      <c r="V149" s="650"/>
      <c r="W149" s="650"/>
      <c r="X149" s="500"/>
      <c r="Y149" s="500"/>
      <c r="Z149" s="500"/>
      <c r="AA149" s="500"/>
      <c r="AB149" s="231"/>
      <c r="AC149" s="649"/>
      <c r="AD149" s="649"/>
      <c r="AE149" s="649"/>
      <c r="AF149" s="651"/>
      <c r="AG149" s="651"/>
      <c r="AH149" s="651"/>
      <c r="AI149" s="651"/>
      <c r="AJ149" s="651"/>
      <c r="AK149" s="651"/>
      <c r="AL149" s="651"/>
      <c r="AM149" s="651"/>
      <c r="AN149" s="651"/>
      <c r="AO149" s="651"/>
      <c r="AP149" s="651"/>
      <c r="AQ149" s="651"/>
      <c r="AR149" s="651"/>
      <c r="AS149" s="651"/>
      <c r="AT149" s="651"/>
      <c r="AU149" s="651"/>
      <c r="AV149" s="651"/>
      <c r="AW149" s="651"/>
      <c r="AX149" s="651"/>
      <c r="AY149" s="652"/>
      <c r="AZ149" s="652"/>
      <c r="BA149" s="652"/>
    </row>
    <row r="150" ht="22.5" customHeight="1">
      <c r="A150" s="379">
        <v>23.0</v>
      </c>
      <c r="B150" s="625"/>
      <c r="C150" s="625"/>
      <c r="D150" s="625"/>
      <c r="E150" s="625"/>
      <c r="F150" s="625"/>
      <c r="G150" s="625"/>
      <c r="H150" s="625"/>
      <c r="I150" s="619"/>
      <c r="J150" s="625"/>
      <c r="K150" s="625"/>
      <c r="L150" s="626"/>
      <c r="M150" s="625"/>
      <c r="N150" s="625"/>
      <c r="O150" s="656"/>
      <c r="P150" s="625"/>
      <c r="Q150" s="625"/>
      <c r="R150" s="714"/>
      <c r="S150" s="625"/>
      <c r="T150" s="659"/>
      <c r="U150" s="625"/>
      <c r="V150" s="625"/>
      <c r="W150" s="625"/>
      <c r="X150" s="625"/>
      <c r="Y150" s="625"/>
      <c r="Z150" s="625"/>
      <c r="AA150" s="625"/>
      <c r="AB150" s="625"/>
      <c r="AC150" s="625"/>
      <c r="AD150" s="625"/>
      <c r="AE150" s="625"/>
      <c r="AF150" s="625"/>
      <c r="AG150" s="625"/>
      <c r="AH150" s="625"/>
      <c r="AI150" s="625"/>
      <c r="AJ150" s="625"/>
      <c r="AK150" s="625"/>
      <c r="AL150" s="625"/>
      <c r="AM150" s="625"/>
      <c r="AN150" s="625"/>
      <c r="AO150" s="625"/>
      <c r="AP150" s="625"/>
      <c r="AQ150" s="625"/>
      <c r="AR150" s="625"/>
      <c r="AS150" s="625"/>
      <c r="AT150" s="625"/>
      <c r="AU150" s="625"/>
      <c r="AV150" s="625"/>
      <c r="AW150" s="625"/>
      <c r="AX150" s="654"/>
      <c r="AY150" s="633"/>
      <c r="AZ150" s="633"/>
      <c r="BA150" s="633"/>
    </row>
    <row r="151" ht="22.5" customHeight="1">
      <c r="A151" s="379">
        <v>24.0</v>
      </c>
      <c r="B151" s="625"/>
      <c r="C151" s="625"/>
      <c r="D151" s="625"/>
      <c r="E151" s="625"/>
      <c r="F151" s="625"/>
      <c r="G151" s="625"/>
      <c r="H151" s="625"/>
      <c r="I151" s="619"/>
      <c r="J151" s="625"/>
      <c r="K151" s="625"/>
      <c r="L151" s="625"/>
      <c r="M151" s="625"/>
      <c r="N151" s="625"/>
      <c r="O151" s="656"/>
      <c r="P151" s="625"/>
      <c r="Q151" s="625"/>
      <c r="R151" s="714"/>
      <c r="S151" s="625"/>
      <c r="T151" s="659"/>
      <c r="U151" s="625"/>
      <c r="V151" s="625"/>
      <c r="W151" s="625"/>
      <c r="X151" s="625"/>
      <c r="Y151" s="625"/>
      <c r="Z151" s="625"/>
      <c r="AA151" s="625"/>
      <c r="AB151" s="625"/>
      <c r="AC151" s="625"/>
      <c r="AD151" s="625"/>
      <c r="AE151" s="625"/>
      <c r="AF151" s="625"/>
      <c r="AG151" s="625"/>
      <c r="AH151" s="625"/>
      <c r="AI151" s="625"/>
      <c r="AJ151" s="625"/>
      <c r="AK151" s="625"/>
      <c r="AL151" s="625"/>
      <c r="AM151" s="625"/>
      <c r="AN151" s="625"/>
      <c r="AO151" s="625"/>
      <c r="AP151" s="625"/>
      <c r="AQ151" s="625"/>
      <c r="AR151" s="625"/>
      <c r="AS151" s="625"/>
      <c r="AT151" s="625"/>
      <c r="AU151" s="625"/>
      <c r="AV151" s="625"/>
      <c r="AW151" s="625"/>
      <c r="AX151" s="715"/>
      <c r="AY151" s="716"/>
      <c r="AZ151" s="716"/>
      <c r="BA151" s="716"/>
    </row>
    <row r="152" ht="22.5" customHeight="1">
      <c r="A152" s="188" t="s">
        <v>2170</v>
      </c>
      <c r="B152" s="30"/>
      <c r="C152" s="30"/>
      <c r="D152" s="30"/>
      <c r="E152" s="30"/>
      <c r="F152" s="30"/>
      <c r="G152" s="30"/>
      <c r="H152" s="30"/>
      <c r="I152" s="30"/>
      <c r="J152" s="30"/>
      <c r="K152" s="31"/>
      <c r="L152" s="610"/>
      <c r="M152" s="611"/>
      <c r="N152" s="370"/>
      <c r="O152" s="610"/>
      <c r="P152" s="611"/>
      <c r="Q152" s="611"/>
      <c r="R152" s="612"/>
      <c r="S152" s="613"/>
      <c r="T152" s="611"/>
      <c r="U152" s="614"/>
      <c r="V152" s="614"/>
      <c r="W152" s="614"/>
      <c r="X152" s="660"/>
      <c r="Y152" s="660"/>
      <c r="Z152" s="660"/>
      <c r="AA152" s="660"/>
      <c r="AB152" s="611"/>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8"/>
      <c r="AX152" s="618"/>
      <c r="AY152" s="618"/>
      <c r="AZ152" s="618"/>
      <c r="BA152" s="618"/>
    </row>
    <row r="153" ht="22.5" customHeight="1">
      <c r="A153" s="484">
        <v>1.0</v>
      </c>
      <c r="B153" s="484">
        <v>7.0</v>
      </c>
      <c r="C153" s="484" t="s">
        <v>216</v>
      </c>
      <c r="D153" s="484"/>
      <c r="E153" s="588"/>
      <c r="F153" s="588"/>
      <c r="G153" s="484">
        <v>1.0</v>
      </c>
      <c r="H153" s="717">
        <v>9.5903070216E10</v>
      </c>
      <c r="I153" s="718">
        <v>8455.0</v>
      </c>
      <c r="J153" s="484" t="s">
        <v>1151</v>
      </c>
      <c r="K153" s="484" t="s">
        <v>2171</v>
      </c>
      <c r="L153" s="487">
        <v>43725.0</v>
      </c>
      <c r="M153" s="484" t="s">
        <v>339</v>
      </c>
      <c r="N153" s="484" t="s">
        <v>154</v>
      </c>
      <c r="O153" s="487">
        <v>45301.0</v>
      </c>
      <c r="P153" s="484" t="s">
        <v>42</v>
      </c>
      <c r="Q153" s="484" t="s">
        <v>189</v>
      </c>
      <c r="R153" s="719"/>
      <c r="S153" s="451"/>
      <c r="T153" s="484" t="s">
        <v>11</v>
      </c>
      <c r="U153" s="720"/>
      <c r="V153" s="720"/>
      <c r="W153" s="720"/>
      <c r="X153" s="490" t="s">
        <v>2172</v>
      </c>
      <c r="Y153" s="490" t="s">
        <v>2173</v>
      </c>
      <c r="Z153" s="490"/>
      <c r="AA153" s="490"/>
      <c r="AB153" s="490"/>
      <c r="AC153" s="721"/>
      <c r="AD153" s="721"/>
      <c r="AE153" s="721"/>
      <c r="AF153" s="721"/>
      <c r="AG153" s="721"/>
      <c r="AH153" s="721"/>
      <c r="AI153" s="721"/>
      <c r="AJ153" s="721"/>
      <c r="AK153" s="721"/>
      <c r="AL153" s="721"/>
      <c r="AM153" s="721"/>
      <c r="AN153" s="721"/>
      <c r="AO153" s="721"/>
      <c r="AP153" s="721"/>
      <c r="AQ153" s="721"/>
      <c r="AR153" s="721"/>
      <c r="AS153" s="721"/>
      <c r="AT153" s="721"/>
      <c r="AU153" s="721"/>
      <c r="AV153" s="721"/>
      <c r="AW153" s="721"/>
      <c r="AX153" s="721"/>
      <c r="AY153" s="721"/>
      <c r="AZ153" s="721"/>
      <c r="BA153" s="721"/>
    </row>
    <row r="154" ht="22.5" customHeight="1">
      <c r="A154" s="379">
        <v>2.0</v>
      </c>
      <c r="B154" s="379">
        <v>7.0</v>
      </c>
      <c r="C154" s="379" t="s">
        <v>216</v>
      </c>
      <c r="D154" s="379"/>
      <c r="E154" s="476"/>
      <c r="F154" s="379" t="s">
        <v>335</v>
      </c>
      <c r="G154" s="379">
        <v>1.0</v>
      </c>
      <c r="H154" s="655">
        <v>1.61746676142E11</v>
      </c>
      <c r="I154" s="619">
        <v>7829.0</v>
      </c>
      <c r="J154" s="379" t="s">
        <v>2174</v>
      </c>
      <c r="K154" s="379" t="s">
        <v>2175</v>
      </c>
      <c r="L154" s="380">
        <v>43865.0</v>
      </c>
      <c r="M154" s="379" t="s">
        <v>339</v>
      </c>
      <c r="N154" s="379" t="s">
        <v>153</v>
      </c>
      <c r="O154" s="380">
        <v>43939.0</v>
      </c>
      <c r="P154" s="379" t="s">
        <v>37</v>
      </c>
      <c r="Q154" s="379" t="s">
        <v>189</v>
      </c>
      <c r="R154" s="478" t="s">
        <v>2176</v>
      </c>
      <c r="S154" s="262"/>
      <c r="T154" s="379" t="s">
        <v>11</v>
      </c>
      <c r="U154" s="622"/>
      <c r="V154" s="622"/>
      <c r="W154" s="622"/>
      <c r="X154" s="202" t="s">
        <v>2177</v>
      </c>
      <c r="Y154" s="202" t="s">
        <v>2178</v>
      </c>
      <c r="Z154" s="202" t="s">
        <v>2179</v>
      </c>
      <c r="AA154" s="202" t="s">
        <v>1726</v>
      </c>
      <c r="AB154" s="202"/>
      <c r="AC154" s="621"/>
      <c r="AD154" s="621"/>
      <c r="AE154" s="621"/>
      <c r="AF154" s="621"/>
      <c r="AG154" s="621"/>
      <c r="AH154" s="621"/>
      <c r="AI154" s="621"/>
      <c r="AJ154" s="621"/>
      <c r="AK154" s="621"/>
      <c r="AL154" s="621"/>
      <c r="AM154" s="621"/>
      <c r="AN154" s="621"/>
      <c r="AO154" s="621"/>
      <c r="AP154" s="621"/>
      <c r="AQ154" s="621"/>
      <c r="AR154" s="621"/>
      <c r="AS154" s="621"/>
      <c r="AT154" s="621"/>
      <c r="AU154" s="621"/>
      <c r="AV154" s="621"/>
      <c r="AW154" s="621"/>
      <c r="AX154" s="621"/>
      <c r="AY154" s="621"/>
      <c r="AZ154" s="621"/>
      <c r="BA154" s="621"/>
    </row>
    <row r="155" ht="22.5" customHeight="1">
      <c r="A155" s="379">
        <v>3.0</v>
      </c>
      <c r="B155" s="379">
        <v>7.0</v>
      </c>
      <c r="C155" s="379" t="s">
        <v>216</v>
      </c>
      <c r="D155" s="379"/>
      <c r="E155" s="476"/>
      <c r="F155" s="379"/>
      <c r="G155" s="379">
        <v>1.0</v>
      </c>
      <c r="H155" s="655">
        <v>1.54036447606E11</v>
      </c>
      <c r="I155" s="619">
        <v>7811.0</v>
      </c>
      <c r="J155" s="379" t="s">
        <v>600</v>
      </c>
      <c r="K155" s="379" t="s">
        <v>2180</v>
      </c>
      <c r="L155" s="380">
        <v>43852.0</v>
      </c>
      <c r="M155" s="379" t="s">
        <v>339</v>
      </c>
      <c r="N155" s="379" t="s">
        <v>153</v>
      </c>
      <c r="O155" s="380">
        <v>44614.0</v>
      </c>
      <c r="P155" s="379" t="s">
        <v>96</v>
      </c>
      <c r="Q155" s="379" t="s">
        <v>189</v>
      </c>
      <c r="R155" s="478" t="s">
        <v>2181</v>
      </c>
      <c r="S155" s="262"/>
      <c r="T155" s="379" t="s">
        <v>11</v>
      </c>
      <c r="U155" s="622"/>
      <c r="V155" s="622"/>
      <c r="W155" s="622"/>
      <c r="X155" s="202" t="s">
        <v>2182</v>
      </c>
      <c r="Y155" s="202" t="s">
        <v>2183</v>
      </c>
      <c r="Z155" s="202" t="s">
        <v>2184</v>
      </c>
      <c r="AA155" s="202"/>
      <c r="AB155" s="202"/>
      <c r="AC155" s="621"/>
      <c r="AD155" s="621"/>
      <c r="AE155" s="621"/>
      <c r="AF155" s="621"/>
      <c r="AG155" s="621"/>
      <c r="AH155" s="621"/>
      <c r="AI155" s="621"/>
      <c r="AJ155" s="621"/>
      <c r="AK155" s="621"/>
      <c r="AL155" s="621"/>
      <c r="AM155" s="621"/>
      <c r="AN155" s="621"/>
      <c r="AO155" s="621"/>
      <c r="AP155" s="621"/>
      <c r="AQ155" s="621"/>
      <c r="AR155" s="621"/>
      <c r="AS155" s="621"/>
      <c r="AT155" s="621"/>
      <c r="AU155" s="621"/>
      <c r="AV155" s="621"/>
      <c r="AW155" s="621"/>
      <c r="AX155" s="621"/>
      <c r="AY155" s="621"/>
      <c r="AZ155" s="621"/>
      <c r="BA155" s="621"/>
    </row>
    <row r="156" ht="22.5" customHeight="1">
      <c r="A156" s="379">
        <v>4.0</v>
      </c>
      <c r="B156" s="379">
        <v>7.0</v>
      </c>
      <c r="C156" s="379" t="s">
        <v>216</v>
      </c>
      <c r="D156" s="379"/>
      <c r="E156" s="476"/>
      <c r="F156" s="476"/>
      <c r="G156" s="379">
        <v>1.0</v>
      </c>
      <c r="H156" s="655">
        <v>9.551426923E10</v>
      </c>
      <c r="I156" s="619">
        <v>8562.0</v>
      </c>
      <c r="J156" s="379" t="s">
        <v>637</v>
      </c>
      <c r="K156" s="379" t="s">
        <v>2185</v>
      </c>
      <c r="L156" s="380">
        <v>43781.0</v>
      </c>
      <c r="M156" s="379" t="s">
        <v>351</v>
      </c>
      <c r="N156" s="379" t="s">
        <v>152</v>
      </c>
      <c r="O156" s="380">
        <v>45155.0</v>
      </c>
      <c r="P156" s="379" t="s">
        <v>115</v>
      </c>
      <c r="Q156" s="379" t="s">
        <v>191</v>
      </c>
      <c r="R156" s="478" t="s">
        <v>2186</v>
      </c>
      <c r="S156" s="197"/>
      <c r="T156" s="379" t="s">
        <v>11</v>
      </c>
      <c r="U156" s="622"/>
      <c r="V156" s="622"/>
      <c r="W156" s="622"/>
      <c r="X156" s="202" t="s">
        <v>2187</v>
      </c>
      <c r="Y156" s="202" t="s">
        <v>2188</v>
      </c>
      <c r="Z156" s="202"/>
      <c r="AA156" s="202"/>
      <c r="AB156" s="202"/>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row>
    <row r="157" ht="22.5" customHeight="1">
      <c r="A157" s="379">
        <v>5.0</v>
      </c>
      <c r="B157" s="379">
        <v>7.0</v>
      </c>
      <c r="C157" s="379" t="s">
        <v>216</v>
      </c>
      <c r="D157" s="379"/>
      <c r="E157" s="476"/>
      <c r="F157" s="379" t="s">
        <v>335</v>
      </c>
      <c r="G157" s="379">
        <v>1.0</v>
      </c>
      <c r="H157" s="655">
        <v>1.32725563541E11</v>
      </c>
      <c r="I157" s="619">
        <v>8205.0</v>
      </c>
      <c r="J157" s="379" t="s">
        <v>2189</v>
      </c>
      <c r="K157" s="379" t="s">
        <v>2190</v>
      </c>
      <c r="L157" s="380">
        <v>44045.0</v>
      </c>
      <c r="M157" s="379" t="s">
        <v>351</v>
      </c>
      <c r="N157" s="379" t="s">
        <v>152</v>
      </c>
      <c r="O157" s="380">
        <v>44790.0</v>
      </c>
      <c r="P157" s="379" t="s">
        <v>37</v>
      </c>
      <c r="Q157" s="379" t="s">
        <v>191</v>
      </c>
      <c r="R157" s="478" t="s">
        <v>2191</v>
      </c>
      <c r="S157" s="197"/>
      <c r="T157" s="379" t="s">
        <v>11</v>
      </c>
      <c r="U157" s="622"/>
      <c r="V157" s="622"/>
      <c r="W157" s="622"/>
      <c r="X157" s="202" t="s">
        <v>2192</v>
      </c>
      <c r="Y157" s="202" t="s">
        <v>2193</v>
      </c>
      <c r="Z157" s="202" t="s">
        <v>2194</v>
      </c>
      <c r="AA157" s="202"/>
      <c r="AB157" s="202"/>
      <c r="AC157" s="621"/>
      <c r="AD157" s="621"/>
      <c r="AE157" s="621"/>
      <c r="AF157" s="621"/>
      <c r="AG157" s="621"/>
      <c r="AH157" s="621"/>
      <c r="AI157" s="621"/>
      <c r="AJ157" s="621"/>
      <c r="AK157" s="621"/>
      <c r="AL157" s="621"/>
      <c r="AM157" s="621"/>
      <c r="AN157" s="621"/>
      <c r="AO157" s="621"/>
      <c r="AP157" s="621"/>
      <c r="AQ157" s="621"/>
      <c r="AR157" s="621"/>
      <c r="AS157" s="621"/>
      <c r="AT157" s="621"/>
      <c r="AU157" s="621"/>
      <c r="AV157" s="621"/>
      <c r="AW157" s="621"/>
      <c r="AX157" s="621"/>
      <c r="AY157" s="621"/>
      <c r="AZ157" s="621"/>
      <c r="BA157" s="621"/>
    </row>
    <row r="158" ht="22.5" customHeight="1">
      <c r="A158" s="379">
        <v>6.0</v>
      </c>
      <c r="B158" s="379">
        <v>7.0</v>
      </c>
      <c r="C158" s="379" t="s">
        <v>216</v>
      </c>
      <c r="D158" s="379"/>
      <c r="E158" s="476"/>
      <c r="F158" s="476"/>
      <c r="G158" s="379">
        <v>1.0</v>
      </c>
      <c r="H158" s="655">
        <v>1.41512941852E11</v>
      </c>
      <c r="I158" s="619">
        <v>8446.0</v>
      </c>
      <c r="J158" s="379" t="s">
        <v>966</v>
      </c>
      <c r="K158" s="379" t="s">
        <v>2195</v>
      </c>
      <c r="L158" s="380">
        <v>44037.0</v>
      </c>
      <c r="M158" s="379" t="s">
        <v>351</v>
      </c>
      <c r="N158" s="379" t="s">
        <v>154</v>
      </c>
      <c r="O158" s="380">
        <v>45301.0</v>
      </c>
      <c r="P158" s="379" t="s">
        <v>42</v>
      </c>
      <c r="Q158" s="379" t="s">
        <v>195</v>
      </c>
      <c r="R158" s="478" t="s">
        <v>2196</v>
      </c>
      <c r="S158" s="197"/>
      <c r="T158" s="379" t="s">
        <v>11</v>
      </c>
      <c r="U158" s="622"/>
      <c r="V158" s="622"/>
      <c r="W158" s="622"/>
      <c r="X158" s="202" t="s">
        <v>2197</v>
      </c>
      <c r="Y158" s="202" t="s">
        <v>2198</v>
      </c>
      <c r="Z158" s="293"/>
      <c r="AA158" s="202"/>
      <c r="AB158" s="202"/>
      <c r="AC158" s="624"/>
      <c r="AD158" s="633"/>
      <c r="AE158" s="633"/>
      <c r="AF158" s="633"/>
      <c r="AG158" s="633"/>
      <c r="AH158" s="633"/>
      <c r="AI158" s="633"/>
      <c r="AJ158" s="633"/>
      <c r="AK158" s="633"/>
      <c r="AL158" s="633"/>
      <c r="AM158" s="633"/>
      <c r="AN158" s="633"/>
      <c r="AO158" s="633"/>
      <c r="AP158" s="633"/>
      <c r="AQ158" s="633"/>
      <c r="AR158" s="633"/>
      <c r="AS158" s="633"/>
      <c r="AT158" s="633"/>
      <c r="AU158" s="633"/>
      <c r="AV158" s="633"/>
      <c r="AW158" s="633"/>
      <c r="AX158" s="633"/>
      <c r="AY158" s="633"/>
      <c r="AZ158" s="633"/>
      <c r="BA158" s="633"/>
    </row>
    <row r="159" ht="22.5" customHeight="1">
      <c r="A159" s="379">
        <v>7.0</v>
      </c>
      <c r="B159" s="379">
        <v>7.0</v>
      </c>
      <c r="C159" s="379" t="s">
        <v>216</v>
      </c>
      <c r="D159" s="379"/>
      <c r="E159" s="476"/>
      <c r="F159" s="476"/>
      <c r="G159" s="379">
        <v>1.0</v>
      </c>
      <c r="H159" s="379">
        <v>1.02527359491E11</v>
      </c>
      <c r="I159" s="619">
        <v>8378.0</v>
      </c>
      <c r="J159" s="625" t="s">
        <v>886</v>
      </c>
      <c r="K159" s="625" t="s">
        <v>2199</v>
      </c>
      <c r="L159" s="626">
        <v>44031.0</v>
      </c>
      <c r="M159" s="625" t="s">
        <v>339</v>
      </c>
      <c r="N159" s="625" t="s">
        <v>154</v>
      </c>
      <c r="O159" s="626">
        <v>45026.0</v>
      </c>
      <c r="P159" s="625" t="s">
        <v>74</v>
      </c>
      <c r="Q159" s="379" t="s">
        <v>195</v>
      </c>
      <c r="R159" s="478" t="s">
        <v>2200</v>
      </c>
      <c r="S159" s="197"/>
      <c r="T159" s="379" t="s">
        <v>11</v>
      </c>
      <c r="U159" s="627"/>
      <c r="V159" s="627"/>
      <c r="W159" s="627"/>
      <c r="X159" s="202" t="s">
        <v>2201</v>
      </c>
      <c r="Y159" s="202" t="s">
        <v>2202</v>
      </c>
      <c r="Z159" s="202" t="s">
        <v>2203</v>
      </c>
      <c r="AA159" s="202"/>
      <c r="AB159" s="202"/>
      <c r="AC159" s="624"/>
      <c r="AD159" s="624"/>
      <c r="AE159" s="624"/>
      <c r="AF159" s="624"/>
      <c r="AG159" s="624"/>
      <c r="AH159" s="633"/>
      <c r="AI159" s="633"/>
      <c r="AJ159" s="633"/>
      <c r="AK159" s="633"/>
      <c r="AL159" s="633"/>
      <c r="AM159" s="633"/>
      <c r="AN159" s="633"/>
      <c r="AO159" s="633"/>
      <c r="AP159" s="633"/>
      <c r="AQ159" s="633"/>
      <c r="AR159" s="633"/>
      <c r="AS159" s="633"/>
      <c r="AT159" s="633"/>
      <c r="AU159" s="633"/>
      <c r="AV159" s="633"/>
      <c r="AW159" s="633"/>
      <c r="AX159" s="633"/>
      <c r="AY159" s="633"/>
      <c r="AZ159" s="633"/>
      <c r="BA159" s="633"/>
    </row>
    <row r="160" ht="22.5" customHeight="1">
      <c r="A160" s="379">
        <v>8.0</v>
      </c>
      <c r="B160" s="379">
        <v>7.0</v>
      </c>
      <c r="C160" s="379" t="s">
        <v>216</v>
      </c>
      <c r="D160" s="379"/>
      <c r="E160" s="476"/>
      <c r="F160" s="476"/>
      <c r="G160" s="379">
        <v>1.0</v>
      </c>
      <c r="H160" s="655">
        <v>1.42619769741E11</v>
      </c>
      <c r="I160" s="619">
        <v>8862.0</v>
      </c>
      <c r="J160" s="379" t="s">
        <v>362</v>
      </c>
      <c r="K160" s="379" t="s">
        <v>2204</v>
      </c>
      <c r="L160" s="380">
        <v>43841.0</v>
      </c>
      <c r="M160" s="379" t="s">
        <v>351</v>
      </c>
      <c r="N160" s="379" t="s">
        <v>151</v>
      </c>
      <c r="O160" s="380">
        <v>45519.0</v>
      </c>
      <c r="P160" s="379" t="s">
        <v>133</v>
      </c>
      <c r="Q160" s="379" t="s">
        <v>195</v>
      </c>
      <c r="R160" s="478" t="s">
        <v>2205</v>
      </c>
      <c r="S160" s="222"/>
      <c r="T160" s="623" t="s">
        <v>16</v>
      </c>
      <c r="U160" s="622"/>
      <c r="V160" s="622"/>
      <c r="W160" s="622"/>
      <c r="X160" s="202" t="s">
        <v>2206</v>
      </c>
      <c r="Y160" s="202"/>
      <c r="Z160" s="202"/>
      <c r="AA160" s="202"/>
      <c r="AB160" s="479"/>
      <c r="AC160" s="633"/>
      <c r="AD160" s="633"/>
      <c r="AE160" s="633"/>
      <c r="AF160" s="633"/>
      <c r="AG160" s="633"/>
      <c r="AH160" s="633"/>
      <c r="AI160" s="633"/>
      <c r="AJ160" s="633"/>
      <c r="AK160" s="633"/>
      <c r="AL160" s="633"/>
      <c r="AM160" s="633"/>
      <c r="AN160" s="633"/>
      <c r="AO160" s="633"/>
      <c r="AP160" s="633"/>
      <c r="AQ160" s="633"/>
      <c r="AR160" s="633"/>
      <c r="AS160" s="633"/>
      <c r="AT160" s="633"/>
      <c r="AU160" s="633"/>
      <c r="AV160" s="633"/>
      <c r="AW160" s="633"/>
      <c r="AX160" s="633"/>
      <c r="AY160" s="633"/>
      <c r="AZ160" s="633"/>
      <c r="BA160" s="633"/>
    </row>
    <row r="161" ht="22.5" customHeight="1">
      <c r="A161" s="379">
        <v>9.0</v>
      </c>
      <c r="B161" s="379">
        <v>7.0</v>
      </c>
      <c r="C161" s="379" t="s">
        <v>216</v>
      </c>
      <c r="D161" s="379"/>
      <c r="E161" s="476"/>
      <c r="F161" s="476"/>
      <c r="G161" s="379">
        <v>1.0</v>
      </c>
      <c r="H161" s="655">
        <v>1.62358626783E11</v>
      </c>
      <c r="I161" s="619">
        <v>8871.0</v>
      </c>
      <c r="J161" s="379" t="s">
        <v>2207</v>
      </c>
      <c r="K161" s="379" t="s">
        <v>2208</v>
      </c>
      <c r="L161" s="380">
        <v>44054.0</v>
      </c>
      <c r="M161" s="379" t="s">
        <v>339</v>
      </c>
      <c r="N161" s="379" t="s">
        <v>152</v>
      </c>
      <c r="O161" s="380">
        <v>45519.0</v>
      </c>
      <c r="P161" s="379" t="s">
        <v>25</v>
      </c>
      <c r="Q161" s="379" t="s">
        <v>195</v>
      </c>
      <c r="R161" s="478" t="s">
        <v>2209</v>
      </c>
      <c r="S161" s="222"/>
      <c r="T161" s="379" t="s">
        <v>11</v>
      </c>
      <c r="U161" s="622"/>
      <c r="V161" s="622"/>
      <c r="W161" s="622"/>
      <c r="X161" s="202" t="s">
        <v>2210</v>
      </c>
      <c r="Y161" s="202"/>
      <c r="Z161" s="202" t="s">
        <v>2211</v>
      </c>
      <c r="AA161" s="202"/>
      <c r="AB161" s="202"/>
      <c r="AC161" s="633"/>
      <c r="AD161" s="633"/>
      <c r="AE161" s="633"/>
      <c r="AF161" s="633"/>
      <c r="AG161" s="633"/>
      <c r="AH161" s="633"/>
      <c r="AI161" s="633"/>
      <c r="AJ161" s="633"/>
      <c r="AK161" s="633"/>
      <c r="AL161" s="633"/>
      <c r="AM161" s="633"/>
      <c r="AN161" s="633"/>
      <c r="AO161" s="633"/>
      <c r="AP161" s="633"/>
      <c r="AQ161" s="633"/>
      <c r="AR161" s="633"/>
      <c r="AS161" s="633"/>
      <c r="AT161" s="633"/>
      <c r="AU161" s="633"/>
      <c r="AV161" s="633"/>
      <c r="AW161" s="633"/>
      <c r="AX161" s="633"/>
      <c r="AY161" s="633"/>
      <c r="AZ161" s="633"/>
      <c r="BA161" s="633"/>
    </row>
    <row r="162" ht="22.5" customHeight="1">
      <c r="A162" s="379">
        <v>10.0</v>
      </c>
      <c r="B162" s="379">
        <v>7.0</v>
      </c>
      <c r="C162" s="379" t="s">
        <v>216</v>
      </c>
      <c r="D162" s="379"/>
      <c r="E162" s="476"/>
      <c r="F162" s="476"/>
      <c r="G162" s="379">
        <v>1.0</v>
      </c>
      <c r="H162" s="655">
        <v>1.62512401356E11</v>
      </c>
      <c r="I162" s="619">
        <v>7761.0</v>
      </c>
      <c r="J162" s="379" t="s">
        <v>344</v>
      </c>
      <c r="K162" s="379" t="s">
        <v>2212</v>
      </c>
      <c r="L162" s="380">
        <v>43811.0</v>
      </c>
      <c r="M162" s="379" t="s">
        <v>351</v>
      </c>
      <c r="N162" s="379" t="s">
        <v>154</v>
      </c>
      <c r="O162" s="380">
        <v>44566.0</v>
      </c>
      <c r="P162" s="379" t="s">
        <v>133</v>
      </c>
      <c r="Q162" s="379" t="s">
        <v>197</v>
      </c>
      <c r="R162" s="478" t="s">
        <v>1722</v>
      </c>
      <c r="S162" s="222"/>
      <c r="T162" s="379" t="s">
        <v>11</v>
      </c>
      <c r="U162" s="622"/>
      <c r="V162" s="622"/>
      <c r="W162" s="622"/>
      <c r="X162" s="202" t="s">
        <v>2213</v>
      </c>
      <c r="Y162" s="202" t="s">
        <v>1733</v>
      </c>
      <c r="Z162" s="202" t="s">
        <v>2214</v>
      </c>
      <c r="AA162" s="202" t="s">
        <v>1726</v>
      </c>
      <c r="AB162" s="202"/>
      <c r="AC162" s="633"/>
      <c r="AD162" s="633"/>
      <c r="AE162" s="633"/>
      <c r="AF162" s="633"/>
      <c r="AG162" s="633"/>
      <c r="AH162" s="633"/>
      <c r="AI162" s="633"/>
      <c r="AJ162" s="633"/>
      <c r="AK162" s="633"/>
      <c r="AL162" s="633"/>
      <c r="AM162" s="633"/>
      <c r="AN162" s="633"/>
      <c r="AO162" s="633"/>
      <c r="AP162" s="633"/>
      <c r="AQ162" s="633"/>
      <c r="AR162" s="633"/>
      <c r="AS162" s="633"/>
      <c r="AT162" s="633"/>
      <c r="AU162" s="633"/>
      <c r="AV162" s="633"/>
      <c r="AW162" s="633"/>
      <c r="AX162" s="633"/>
      <c r="AY162" s="633"/>
      <c r="AZ162" s="633"/>
      <c r="BA162" s="633"/>
    </row>
    <row r="163" ht="22.5" customHeight="1">
      <c r="A163" s="379">
        <v>11.0</v>
      </c>
      <c r="B163" s="379">
        <v>7.0</v>
      </c>
      <c r="C163" s="379" t="s">
        <v>216</v>
      </c>
      <c r="D163" s="379"/>
      <c r="E163" s="476"/>
      <c r="F163" s="476"/>
      <c r="G163" s="379">
        <v>1.0</v>
      </c>
      <c r="H163" s="655">
        <v>1.72804362083E11</v>
      </c>
      <c r="I163" s="619">
        <v>8024.0</v>
      </c>
      <c r="J163" s="379" t="s">
        <v>396</v>
      </c>
      <c r="K163" s="379" t="s">
        <v>2215</v>
      </c>
      <c r="L163" s="380">
        <v>43924.0</v>
      </c>
      <c r="M163" s="379" t="s">
        <v>339</v>
      </c>
      <c r="N163" s="379" t="s">
        <v>154</v>
      </c>
      <c r="O163" s="380">
        <v>45155.0</v>
      </c>
      <c r="P163" s="379" t="s">
        <v>133</v>
      </c>
      <c r="Q163" s="379" t="s">
        <v>197</v>
      </c>
      <c r="R163" s="478" t="s">
        <v>2216</v>
      </c>
      <c r="S163" s="222"/>
      <c r="T163" s="623" t="s">
        <v>26</v>
      </c>
      <c r="U163" s="622"/>
      <c r="V163" s="622"/>
      <c r="W163" s="622"/>
      <c r="X163" s="202" t="s">
        <v>2217</v>
      </c>
      <c r="Y163" s="202" t="s">
        <v>2102</v>
      </c>
      <c r="Z163" s="202"/>
      <c r="AA163" s="202"/>
      <c r="AB163" s="479"/>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c r="AX163" s="624"/>
      <c r="AY163" s="624"/>
      <c r="AZ163" s="624"/>
      <c r="BA163" s="624"/>
    </row>
    <row r="164" ht="22.5" customHeight="1">
      <c r="A164" s="379">
        <v>12.0</v>
      </c>
      <c r="B164" s="379">
        <v>7.0</v>
      </c>
      <c r="C164" s="379" t="s">
        <v>216</v>
      </c>
      <c r="D164" s="379"/>
      <c r="E164" s="476"/>
      <c r="F164" s="476"/>
      <c r="G164" s="379">
        <v>1.0</v>
      </c>
      <c r="H164" s="655">
        <v>1.51025255798E11</v>
      </c>
      <c r="I164" s="619">
        <v>8092.0</v>
      </c>
      <c r="J164" s="379" t="s">
        <v>2218</v>
      </c>
      <c r="K164" s="379" t="s">
        <v>2219</v>
      </c>
      <c r="L164" s="380">
        <v>43722.0</v>
      </c>
      <c r="M164" s="379" t="s">
        <v>339</v>
      </c>
      <c r="N164" s="379" t="s">
        <v>152</v>
      </c>
      <c r="O164" s="380">
        <v>44790.0</v>
      </c>
      <c r="P164" s="379" t="s">
        <v>133</v>
      </c>
      <c r="Q164" s="379" t="s">
        <v>197</v>
      </c>
      <c r="R164" s="478"/>
      <c r="S164" s="222"/>
      <c r="T164" s="623" t="s">
        <v>26</v>
      </c>
      <c r="U164" s="622"/>
      <c r="V164" s="622"/>
      <c r="W164" s="622"/>
      <c r="X164" s="202" t="s">
        <v>2220</v>
      </c>
      <c r="Y164" s="202" t="s">
        <v>2221</v>
      </c>
      <c r="Z164" s="202" t="s">
        <v>2222</v>
      </c>
      <c r="AA164" s="202"/>
      <c r="AB164" s="479"/>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row>
    <row r="165" ht="22.5" customHeight="1">
      <c r="A165" s="379">
        <v>13.0</v>
      </c>
      <c r="B165" s="379">
        <v>7.0</v>
      </c>
      <c r="C165" s="379" t="s">
        <v>216</v>
      </c>
      <c r="D165" s="379" t="s">
        <v>335</v>
      </c>
      <c r="E165" s="476"/>
      <c r="F165" s="476"/>
      <c r="G165" s="379">
        <v>1.0</v>
      </c>
      <c r="H165" s="655">
        <v>1.50302092245E11</v>
      </c>
      <c r="I165" s="619">
        <v>8952.0</v>
      </c>
      <c r="J165" s="379" t="s">
        <v>2223</v>
      </c>
      <c r="K165" s="379" t="s">
        <v>2224</v>
      </c>
      <c r="L165" s="380">
        <v>43759.0</v>
      </c>
      <c r="M165" s="379" t="s">
        <v>351</v>
      </c>
      <c r="N165" s="379" t="s">
        <v>151</v>
      </c>
      <c r="O165" s="380">
        <v>45519.0</v>
      </c>
      <c r="P165" s="379" t="s">
        <v>39</v>
      </c>
      <c r="Q165" s="379" t="s">
        <v>197</v>
      </c>
      <c r="R165" s="478"/>
      <c r="S165" s="222"/>
      <c r="T165" s="379" t="s">
        <v>11</v>
      </c>
      <c r="U165" s="622"/>
      <c r="V165" s="622"/>
      <c r="W165" s="622"/>
      <c r="X165" s="202" t="s">
        <v>2225</v>
      </c>
      <c r="Y165" s="202"/>
      <c r="Z165" s="202"/>
      <c r="AA165" s="202"/>
      <c r="AB165" s="479"/>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c r="AX165" s="624"/>
      <c r="AY165" s="624"/>
      <c r="AZ165" s="624"/>
      <c r="BA165" s="624"/>
    </row>
    <row r="166" ht="22.5" customHeight="1">
      <c r="A166" s="379">
        <v>14.0</v>
      </c>
      <c r="B166" s="379">
        <v>7.0</v>
      </c>
      <c r="C166" s="379" t="s">
        <v>216</v>
      </c>
      <c r="D166" s="379"/>
      <c r="E166" s="476"/>
      <c r="F166" s="476"/>
      <c r="G166" s="379">
        <v>1.0</v>
      </c>
      <c r="H166" s="655">
        <v>1.75824301272E11</v>
      </c>
      <c r="I166" s="619">
        <v>9171.0</v>
      </c>
      <c r="J166" s="379" t="s">
        <v>2226</v>
      </c>
      <c r="K166" s="379" t="s">
        <v>2227</v>
      </c>
      <c r="L166" s="380">
        <v>43733.0</v>
      </c>
      <c r="M166" s="379" t="s">
        <v>351</v>
      </c>
      <c r="N166" s="379" t="s">
        <v>152</v>
      </c>
      <c r="O166" s="380">
        <v>45519.0</v>
      </c>
      <c r="P166" s="379" t="s">
        <v>76</v>
      </c>
      <c r="Q166" s="379" t="s">
        <v>199</v>
      </c>
      <c r="R166" s="478"/>
      <c r="S166" s="222"/>
      <c r="T166" s="623" t="s">
        <v>26</v>
      </c>
      <c r="U166" s="622"/>
      <c r="V166" s="622"/>
      <c r="W166" s="622"/>
      <c r="X166" s="202" t="s">
        <v>2228</v>
      </c>
      <c r="Y166" s="202"/>
      <c r="Z166" s="202"/>
      <c r="AA166" s="202"/>
      <c r="AB166" s="479"/>
      <c r="AC166" s="624"/>
      <c r="AD166" s="624"/>
      <c r="AE166" s="624"/>
      <c r="AF166" s="624"/>
      <c r="AG166" s="624"/>
      <c r="AH166" s="624"/>
      <c r="AI166" s="624"/>
      <c r="AJ166" s="624"/>
      <c r="AK166" s="624"/>
      <c r="AL166" s="624"/>
      <c r="AM166" s="624"/>
      <c r="AN166" s="624"/>
      <c r="AO166" s="624"/>
      <c r="AP166" s="624"/>
      <c r="AQ166" s="624"/>
      <c r="AR166" s="624"/>
      <c r="AS166" s="624"/>
      <c r="AT166" s="624"/>
      <c r="AU166" s="624"/>
      <c r="AV166" s="624"/>
      <c r="AW166" s="624"/>
      <c r="AX166" s="624"/>
      <c r="AY166" s="624"/>
      <c r="AZ166" s="624"/>
      <c r="BA166" s="624"/>
    </row>
    <row r="167" ht="22.5" customHeight="1">
      <c r="A167" s="379">
        <v>15.0</v>
      </c>
      <c r="B167" s="379">
        <v>7.0</v>
      </c>
      <c r="C167" s="379" t="s">
        <v>216</v>
      </c>
      <c r="D167" s="379"/>
      <c r="E167" s="476"/>
      <c r="F167" s="476"/>
      <c r="G167" s="379">
        <v>1.0</v>
      </c>
      <c r="H167" s="655">
        <v>1.44616040289E11</v>
      </c>
      <c r="I167" s="619">
        <v>9185.0</v>
      </c>
      <c r="J167" s="379" t="s">
        <v>2229</v>
      </c>
      <c r="K167" s="379" t="s">
        <v>2230</v>
      </c>
      <c r="L167" s="380">
        <v>43761.0</v>
      </c>
      <c r="M167" s="379" t="s">
        <v>351</v>
      </c>
      <c r="N167" s="379" t="s">
        <v>154</v>
      </c>
      <c r="O167" s="380">
        <v>45551.0</v>
      </c>
      <c r="P167" s="379" t="s">
        <v>115</v>
      </c>
      <c r="Q167" s="379" t="s">
        <v>199</v>
      </c>
      <c r="R167" s="478" t="s">
        <v>2231</v>
      </c>
      <c r="S167" s="222"/>
      <c r="T167" s="623" t="s">
        <v>11</v>
      </c>
      <c r="U167" s="622"/>
      <c r="V167" s="622"/>
      <c r="W167" s="622"/>
      <c r="X167" s="202" t="s">
        <v>2232</v>
      </c>
      <c r="Y167" s="202"/>
      <c r="Z167" s="202"/>
      <c r="AA167" s="202"/>
      <c r="AB167" s="479"/>
      <c r="AC167" s="624"/>
      <c r="AD167" s="624"/>
      <c r="AE167" s="624"/>
      <c r="AF167" s="624"/>
      <c r="AG167" s="624"/>
      <c r="AH167" s="624"/>
      <c r="AI167" s="624"/>
      <c r="AJ167" s="624"/>
      <c r="AK167" s="624"/>
      <c r="AL167" s="624"/>
      <c r="AM167" s="624"/>
      <c r="AN167" s="624"/>
      <c r="AO167" s="624"/>
      <c r="AP167" s="624"/>
      <c r="AQ167" s="624"/>
      <c r="AR167" s="624"/>
      <c r="AS167" s="624"/>
      <c r="AT167" s="624"/>
      <c r="AU167" s="624"/>
      <c r="AV167" s="624"/>
      <c r="AW167" s="624"/>
      <c r="AX167" s="624"/>
      <c r="AY167" s="624"/>
      <c r="AZ167" s="624"/>
      <c r="BA167" s="624"/>
    </row>
    <row r="168" ht="22.5" customHeight="1">
      <c r="A168" s="496">
        <v>16.0</v>
      </c>
      <c r="B168" s="496">
        <v>7.0</v>
      </c>
      <c r="C168" s="496" t="s">
        <v>216</v>
      </c>
      <c r="D168" s="722"/>
      <c r="E168" s="497"/>
      <c r="F168" s="496"/>
      <c r="G168" s="496">
        <v>1.0</v>
      </c>
      <c r="H168" s="644">
        <v>9.4640152824E10</v>
      </c>
      <c r="I168" s="645">
        <v>9343.0</v>
      </c>
      <c r="J168" s="646" t="s">
        <v>423</v>
      </c>
      <c r="K168" s="646" t="s">
        <v>2233</v>
      </c>
      <c r="L168" s="647">
        <v>43726.0</v>
      </c>
      <c r="M168" s="646" t="s">
        <v>339</v>
      </c>
      <c r="N168" s="646" t="s">
        <v>151</v>
      </c>
      <c r="O168" s="648">
        <v>45883.0</v>
      </c>
      <c r="P168" s="646" t="s">
        <v>115</v>
      </c>
      <c r="Q168" s="496" t="s">
        <v>346</v>
      </c>
      <c r="R168" s="270" t="s">
        <v>2234</v>
      </c>
      <c r="S168" s="723"/>
      <c r="T168" s="676" t="s">
        <v>26</v>
      </c>
      <c r="U168" s="722"/>
      <c r="V168" s="722"/>
      <c r="W168" s="722"/>
      <c r="X168" s="238"/>
      <c r="Y168" s="238"/>
      <c r="Z168" s="238"/>
      <c r="AA168" s="496"/>
      <c r="AB168" s="724"/>
      <c r="AC168" s="673"/>
      <c r="AD168" s="673"/>
      <c r="AE168" s="673"/>
      <c r="AF168" s="673"/>
      <c r="AG168" s="673"/>
      <c r="AH168" s="673"/>
      <c r="AI168" s="673"/>
      <c r="AJ168" s="673"/>
      <c r="AK168" s="673"/>
      <c r="AL168" s="673"/>
      <c r="AM168" s="673"/>
      <c r="AN168" s="673"/>
      <c r="AO168" s="673"/>
      <c r="AP168" s="673"/>
      <c r="AQ168" s="673"/>
      <c r="AR168" s="673"/>
      <c r="AS168" s="673"/>
      <c r="AT168" s="673"/>
      <c r="AU168" s="673"/>
      <c r="AV168" s="673"/>
      <c r="AW168" s="673"/>
      <c r="AX168" s="673"/>
      <c r="AY168" s="673"/>
      <c r="AZ168" s="673"/>
      <c r="BA168" s="673"/>
    </row>
    <row r="169" ht="22.5" customHeight="1">
      <c r="A169" s="496">
        <v>17.0</v>
      </c>
      <c r="B169" s="496">
        <v>7.0</v>
      </c>
      <c r="C169" s="496" t="s">
        <v>216</v>
      </c>
      <c r="D169" s="496"/>
      <c r="E169" s="497"/>
      <c r="F169" s="497"/>
      <c r="G169" s="496">
        <v>1.0</v>
      </c>
      <c r="H169" s="644">
        <v>9.491096381E10</v>
      </c>
      <c r="I169" s="645">
        <v>9562.0</v>
      </c>
      <c r="J169" s="646" t="s">
        <v>2235</v>
      </c>
      <c r="K169" s="646" t="s">
        <v>2236</v>
      </c>
      <c r="L169" s="647">
        <v>43792.0</v>
      </c>
      <c r="M169" s="646" t="s">
        <v>339</v>
      </c>
      <c r="N169" s="646" t="s">
        <v>153</v>
      </c>
      <c r="O169" s="648">
        <v>45883.0</v>
      </c>
      <c r="P169" s="646" t="s">
        <v>115</v>
      </c>
      <c r="Q169" s="496" t="s">
        <v>346</v>
      </c>
      <c r="R169" s="270"/>
      <c r="S169" s="226"/>
      <c r="T169" s="496" t="s">
        <v>22</v>
      </c>
      <c r="U169" s="497"/>
      <c r="V169" s="497"/>
      <c r="W169" s="497"/>
      <c r="X169" s="240"/>
      <c r="Y169" s="240"/>
      <c r="Z169" s="240"/>
      <c r="AA169" s="497"/>
      <c r="AB169" s="231"/>
      <c r="AC169" s="649"/>
      <c r="AD169" s="649"/>
      <c r="AE169" s="649"/>
      <c r="AF169" s="649"/>
      <c r="AG169" s="649"/>
      <c r="AH169" s="649"/>
      <c r="AI169" s="649"/>
      <c r="AJ169" s="649"/>
      <c r="AK169" s="649"/>
      <c r="AL169" s="649"/>
      <c r="AM169" s="649"/>
      <c r="AN169" s="649"/>
      <c r="AO169" s="649"/>
      <c r="AP169" s="649"/>
      <c r="AQ169" s="649"/>
      <c r="AR169" s="649"/>
      <c r="AS169" s="649"/>
      <c r="AT169" s="649"/>
      <c r="AU169" s="649"/>
      <c r="AV169" s="649"/>
      <c r="AW169" s="649"/>
      <c r="AX169" s="649"/>
      <c r="AY169" s="649"/>
      <c r="AZ169" s="649"/>
      <c r="BA169" s="649"/>
    </row>
    <row r="170" ht="22.5" customHeight="1">
      <c r="A170" s="496">
        <v>18.0</v>
      </c>
      <c r="B170" s="496">
        <v>7.0</v>
      </c>
      <c r="C170" s="496" t="s">
        <v>216</v>
      </c>
      <c r="D170" s="496"/>
      <c r="E170" s="497"/>
      <c r="F170" s="497"/>
      <c r="G170" s="496">
        <v>1.0</v>
      </c>
      <c r="H170" s="644">
        <v>1.11358011314E11</v>
      </c>
      <c r="I170" s="645">
        <v>9365.0</v>
      </c>
      <c r="J170" s="646" t="s">
        <v>2237</v>
      </c>
      <c r="K170" s="646" t="s">
        <v>2238</v>
      </c>
      <c r="L170" s="647">
        <v>43904.0</v>
      </c>
      <c r="M170" s="646" t="s">
        <v>351</v>
      </c>
      <c r="N170" s="646" t="s">
        <v>151</v>
      </c>
      <c r="O170" s="648">
        <v>45883.0</v>
      </c>
      <c r="P170" s="646" t="s">
        <v>9</v>
      </c>
      <c r="Q170" s="496" t="s">
        <v>346</v>
      </c>
      <c r="R170" s="270" t="s">
        <v>2239</v>
      </c>
      <c r="S170" s="226"/>
      <c r="T170" s="496" t="s">
        <v>11</v>
      </c>
      <c r="U170" s="497"/>
      <c r="V170" s="497"/>
      <c r="W170" s="497"/>
      <c r="X170" s="240"/>
      <c r="Y170" s="240"/>
      <c r="Z170" s="240"/>
      <c r="AA170" s="497"/>
      <c r="AB170" s="231"/>
      <c r="AC170" s="649"/>
      <c r="AD170" s="649"/>
      <c r="AE170" s="649"/>
      <c r="AF170" s="649"/>
      <c r="AG170" s="649"/>
      <c r="AH170" s="649"/>
      <c r="AI170" s="649"/>
      <c r="AJ170" s="649"/>
      <c r="AK170" s="649"/>
      <c r="AL170" s="649"/>
      <c r="AM170" s="649"/>
      <c r="AN170" s="649"/>
      <c r="AO170" s="649"/>
      <c r="AP170" s="649"/>
      <c r="AQ170" s="649"/>
      <c r="AR170" s="649"/>
      <c r="AS170" s="649"/>
      <c r="AT170" s="649"/>
      <c r="AU170" s="649"/>
      <c r="AV170" s="649"/>
      <c r="AW170" s="649"/>
      <c r="AX170" s="649"/>
      <c r="AY170" s="649"/>
      <c r="AZ170" s="649"/>
      <c r="BA170" s="649"/>
    </row>
    <row r="171" ht="22.5" customHeight="1">
      <c r="A171" s="496">
        <v>19.0</v>
      </c>
      <c r="B171" s="496">
        <v>7.0</v>
      </c>
      <c r="C171" s="496" t="s">
        <v>216</v>
      </c>
      <c r="D171" s="667"/>
      <c r="E171" s="497"/>
      <c r="F171" s="496"/>
      <c r="G171" s="496">
        <v>1.0</v>
      </c>
      <c r="H171" s="644">
        <v>1.55237034687E11</v>
      </c>
      <c r="I171" s="645">
        <v>9360.0</v>
      </c>
      <c r="J171" s="646" t="s">
        <v>1863</v>
      </c>
      <c r="K171" s="646" t="s">
        <v>2240</v>
      </c>
      <c r="L171" s="647">
        <v>43732.0</v>
      </c>
      <c r="M171" s="646" t="s">
        <v>339</v>
      </c>
      <c r="N171" s="646" t="s">
        <v>153</v>
      </c>
      <c r="O171" s="648">
        <v>45883.0</v>
      </c>
      <c r="P171" s="646" t="s">
        <v>133</v>
      </c>
      <c r="Q171" s="496" t="s">
        <v>346</v>
      </c>
      <c r="R171" s="270" t="s">
        <v>2241</v>
      </c>
      <c r="S171" s="674"/>
      <c r="T171" s="496" t="s">
        <v>11</v>
      </c>
      <c r="U171" s="667"/>
      <c r="V171" s="667"/>
      <c r="W171" s="667"/>
      <c r="X171" s="669"/>
      <c r="Y171" s="669"/>
      <c r="Z171" s="669"/>
      <c r="AA171" s="670"/>
      <c r="AB171" s="671"/>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c r="AX171" s="673"/>
      <c r="AY171" s="673"/>
      <c r="AZ171" s="673"/>
      <c r="BA171" s="673"/>
    </row>
    <row r="172" ht="22.5" customHeight="1">
      <c r="A172" s="496">
        <v>20.0</v>
      </c>
      <c r="B172" s="496">
        <v>7.0</v>
      </c>
      <c r="C172" s="496" t="s">
        <v>216</v>
      </c>
      <c r="D172" s="496"/>
      <c r="E172" s="497"/>
      <c r="F172" s="497"/>
      <c r="G172" s="496">
        <v>1.0</v>
      </c>
      <c r="H172" s="644">
        <v>1.61645944985E11</v>
      </c>
      <c r="I172" s="645">
        <v>9378.0</v>
      </c>
      <c r="J172" s="646" t="s">
        <v>381</v>
      </c>
      <c r="K172" s="646" t="s">
        <v>2242</v>
      </c>
      <c r="L172" s="647">
        <v>43771.0</v>
      </c>
      <c r="M172" s="646" t="s">
        <v>339</v>
      </c>
      <c r="N172" s="646" t="s">
        <v>154</v>
      </c>
      <c r="O172" s="648">
        <v>45883.0</v>
      </c>
      <c r="P172" s="646" t="s">
        <v>133</v>
      </c>
      <c r="Q172" s="496" t="s">
        <v>346</v>
      </c>
      <c r="R172" s="270" t="s">
        <v>2243</v>
      </c>
      <c r="S172" s="226"/>
      <c r="T172" s="496" t="s">
        <v>11</v>
      </c>
      <c r="U172" s="497"/>
      <c r="V172" s="497"/>
      <c r="W172" s="497"/>
      <c r="X172" s="240"/>
      <c r="Y172" s="240"/>
      <c r="Z172" s="240"/>
      <c r="AA172" s="497"/>
      <c r="AB172" s="231"/>
      <c r="AC172" s="649"/>
      <c r="AD172" s="649"/>
      <c r="AE172" s="649"/>
      <c r="AF172" s="649"/>
      <c r="AG172" s="649"/>
      <c r="AH172" s="649"/>
      <c r="AI172" s="649"/>
      <c r="AJ172" s="649"/>
      <c r="AK172" s="649"/>
      <c r="AL172" s="649"/>
      <c r="AM172" s="649"/>
      <c r="AN172" s="649"/>
      <c r="AO172" s="649"/>
      <c r="AP172" s="649"/>
      <c r="AQ172" s="649"/>
      <c r="AR172" s="649"/>
      <c r="AS172" s="649"/>
      <c r="AT172" s="649"/>
      <c r="AU172" s="649"/>
      <c r="AV172" s="649"/>
      <c r="AW172" s="649"/>
      <c r="AX172" s="649"/>
      <c r="AY172" s="649"/>
      <c r="AZ172" s="649"/>
      <c r="BA172" s="649"/>
    </row>
    <row r="173" ht="22.5" customHeight="1">
      <c r="A173" s="379">
        <v>21.0</v>
      </c>
      <c r="B173" s="379"/>
      <c r="C173" s="379"/>
      <c r="D173" s="379"/>
      <c r="E173" s="476"/>
      <c r="F173" s="476"/>
      <c r="G173" s="379"/>
      <c r="H173" s="655"/>
      <c r="I173" s="619"/>
      <c r="J173" s="625"/>
      <c r="K173" s="625"/>
      <c r="L173" s="626"/>
      <c r="M173" s="625"/>
      <c r="N173" s="625"/>
      <c r="O173" s="656"/>
      <c r="P173" s="625"/>
      <c r="Q173" s="379"/>
      <c r="R173" s="478"/>
      <c r="S173" s="197"/>
      <c r="T173" s="379"/>
      <c r="U173" s="476"/>
      <c r="V173" s="476"/>
      <c r="W173" s="476"/>
      <c r="X173" s="479"/>
      <c r="Y173" s="479"/>
      <c r="Z173" s="479"/>
      <c r="AA173" s="202"/>
      <c r="AB173" s="479"/>
      <c r="AC173" s="653"/>
      <c r="AD173" s="653"/>
      <c r="AE173" s="653"/>
      <c r="AF173" s="653"/>
      <c r="AG173" s="653"/>
      <c r="AH173" s="653"/>
      <c r="AI173" s="653"/>
      <c r="AJ173" s="653"/>
      <c r="AK173" s="653"/>
      <c r="AL173" s="653"/>
      <c r="AM173" s="653"/>
      <c r="AN173" s="653"/>
      <c r="AO173" s="653"/>
      <c r="AP173" s="653"/>
      <c r="AQ173" s="653"/>
      <c r="AR173" s="653"/>
      <c r="AS173" s="653"/>
      <c r="AT173" s="653"/>
      <c r="AU173" s="653"/>
      <c r="AV173" s="653"/>
      <c r="AW173" s="653"/>
      <c r="AX173" s="653"/>
      <c r="AY173" s="624"/>
      <c r="AZ173" s="624"/>
      <c r="BA173" s="624"/>
    </row>
    <row r="174" ht="22.5" customHeight="1">
      <c r="A174" s="379">
        <v>22.0</v>
      </c>
      <c r="B174" s="379"/>
      <c r="C174" s="379"/>
      <c r="D174" s="379"/>
      <c r="E174" s="476"/>
      <c r="F174" s="476"/>
      <c r="G174" s="379"/>
      <c r="H174" s="655"/>
      <c r="I174" s="619"/>
      <c r="J174" s="625"/>
      <c r="K174" s="625"/>
      <c r="L174" s="626"/>
      <c r="M174" s="625"/>
      <c r="N174" s="625"/>
      <c r="O174" s="656"/>
      <c r="P174" s="625"/>
      <c r="Q174" s="379"/>
      <c r="R174" s="433"/>
      <c r="S174" s="197"/>
      <c r="T174" s="659"/>
      <c r="U174" s="476"/>
      <c r="V174" s="476"/>
      <c r="W174" s="476"/>
      <c r="X174" s="479"/>
      <c r="Y174" s="479"/>
      <c r="Z174" s="479"/>
      <c r="AA174" s="202"/>
      <c r="AB174" s="479"/>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24"/>
      <c r="AZ174" s="624"/>
      <c r="BA174" s="624"/>
    </row>
    <row r="175" ht="22.5" customHeight="1">
      <c r="A175" s="379">
        <v>23.0</v>
      </c>
      <c r="B175" s="379"/>
      <c r="C175" s="379"/>
      <c r="D175" s="379"/>
      <c r="E175" s="476"/>
      <c r="F175" s="476"/>
      <c r="G175" s="379"/>
      <c r="H175" s="655"/>
      <c r="I175" s="619"/>
      <c r="J175" s="625"/>
      <c r="K175" s="625"/>
      <c r="L175" s="626"/>
      <c r="M175" s="625"/>
      <c r="N175" s="625"/>
      <c r="O175" s="656"/>
      <c r="P175" s="625"/>
      <c r="Q175" s="379"/>
      <c r="R175" s="433"/>
      <c r="S175" s="197"/>
      <c r="T175" s="659"/>
      <c r="U175" s="476"/>
      <c r="V175" s="476"/>
      <c r="W175" s="476"/>
      <c r="X175" s="479"/>
      <c r="Y175" s="479"/>
      <c r="Z175" s="479"/>
      <c r="AA175" s="202"/>
      <c r="AB175" s="479"/>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row>
    <row r="176" ht="22.5" customHeight="1">
      <c r="A176" s="379">
        <v>24.0</v>
      </c>
      <c r="B176" s="379"/>
      <c r="C176" s="379"/>
      <c r="D176" s="379"/>
      <c r="E176" s="476"/>
      <c r="F176" s="476"/>
      <c r="G176" s="379"/>
      <c r="H176" s="655"/>
      <c r="I176" s="619"/>
      <c r="J176" s="625"/>
      <c r="K176" s="625"/>
      <c r="L176" s="626"/>
      <c r="M176" s="625"/>
      <c r="N176" s="625"/>
      <c r="O176" s="656"/>
      <c r="P176" s="625"/>
      <c r="Q176" s="379"/>
      <c r="R176" s="433"/>
      <c r="S176" s="197"/>
      <c r="T176" s="659"/>
      <c r="U176" s="476"/>
      <c r="V176" s="476"/>
      <c r="W176" s="476"/>
      <c r="X176" s="479"/>
      <c r="Y176" s="479"/>
      <c r="Z176" s="479"/>
      <c r="AA176" s="202"/>
      <c r="AB176" s="479"/>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row>
    <row r="177" ht="22.5" customHeight="1">
      <c r="A177" s="188" t="s">
        <v>2244</v>
      </c>
      <c r="B177" s="30"/>
      <c r="C177" s="30"/>
      <c r="D177" s="30"/>
      <c r="E177" s="30"/>
      <c r="F177" s="30"/>
      <c r="G177" s="30"/>
      <c r="H177" s="30"/>
      <c r="I177" s="30"/>
      <c r="J177" s="30"/>
      <c r="K177" s="31"/>
      <c r="L177" s="610"/>
      <c r="M177" s="611"/>
      <c r="N177" s="370"/>
      <c r="O177" s="610"/>
      <c r="P177" s="611"/>
      <c r="Q177" s="611"/>
      <c r="R177" s="612"/>
      <c r="S177" s="613"/>
      <c r="T177" s="611"/>
      <c r="U177" s="614"/>
      <c r="V177" s="614"/>
      <c r="W177" s="614"/>
      <c r="X177" s="660"/>
      <c r="Y177" s="660"/>
      <c r="Z177" s="660"/>
      <c r="AA177" s="660"/>
      <c r="AB177" s="611"/>
      <c r="AC177" s="617"/>
      <c r="AD177" s="617"/>
      <c r="AE177" s="617"/>
      <c r="AF177" s="617"/>
      <c r="AG177" s="617"/>
      <c r="AH177" s="617"/>
      <c r="AI177" s="617"/>
      <c r="AJ177" s="617"/>
      <c r="AK177" s="617"/>
      <c r="AL177" s="617"/>
      <c r="AM177" s="617"/>
      <c r="AN177" s="617"/>
      <c r="AO177" s="617"/>
      <c r="AP177" s="617"/>
      <c r="AQ177" s="617"/>
      <c r="AR177" s="617"/>
      <c r="AS177" s="617"/>
      <c r="AT177" s="617"/>
      <c r="AU177" s="617"/>
      <c r="AV177" s="617"/>
      <c r="AW177" s="618"/>
      <c r="AX177" s="618"/>
      <c r="AY177" s="618"/>
      <c r="AZ177" s="618"/>
      <c r="BA177" s="618"/>
    </row>
    <row r="178" ht="22.5" customHeight="1">
      <c r="A178" s="379">
        <v>1.0</v>
      </c>
      <c r="B178" s="379">
        <v>1.0</v>
      </c>
      <c r="C178" s="379" t="s">
        <v>218</v>
      </c>
      <c r="D178" s="379"/>
      <c r="E178" s="476"/>
      <c r="F178" s="476"/>
      <c r="G178" s="379">
        <v>1.0</v>
      </c>
      <c r="H178" s="655">
        <v>1.12444142574E11</v>
      </c>
      <c r="I178" s="619">
        <v>7862.0</v>
      </c>
      <c r="J178" s="379" t="s">
        <v>344</v>
      </c>
      <c r="K178" s="379" t="s">
        <v>2245</v>
      </c>
      <c r="L178" s="380">
        <v>43836.0</v>
      </c>
      <c r="M178" s="379" t="s">
        <v>351</v>
      </c>
      <c r="N178" s="379" t="s">
        <v>151</v>
      </c>
      <c r="O178" s="380">
        <v>44669.0</v>
      </c>
      <c r="P178" s="379" t="s">
        <v>133</v>
      </c>
      <c r="Q178" s="379" t="s">
        <v>189</v>
      </c>
      <c r="R178" s="478" t="s">
        <v>2246</v>
      </c>
      <c r="S178" s="197"/>
      <c r="T178" s="379" t="s">
        <v>11</v>
      </c>
      <c r="U178" s="622"/>
      <c r="V178" s="622"/>
      <c r="W178" s="622"/>
      <c r="X178" s="202" t="s">
        <v>2247</v>
      </c>
      <c r="Y178" s="202" t="s">
        <v>2248</v>
      </c>
      <c r="Z178" s="202" t="s">
        <v>2249</v>
      </c>
      <c r="AA178" s="202"/>
      <c r="AB178" s="202"/>
      <c r="AC178" s="621"/>
      <c r="AD178" s="621"/>
      <c r="AE178" s="621"/>
      <c r="AF178" s="621"/>
      <c r="AG178" s="621"/>
      <c r="AH178" s="621"/>
      <c r="AI178" s="621"/>
      <c r="AJ178" s="621"/>
      <c r="AK178" s="621"/>
      <c r="AL178" s="621"/>
      <c r="AM178" s="621"/>
      <c r="AN178" s="621"/>
      <c r="AO178" s="621"/>
      <c r="AP178" s="621"/>
      <c r="AQ178" s="621"/>
      <c r="AR178" s="621"/>
      <c r="AS178" s="621"/>
      <c r="AT178" s="621"/>
      <c r="AU178" s="621"/>
      <c r="AV178" s="621"/>
      <c r="AW178" s="621"/>
      <c r="AX178" s="621"/>
      <c r="AY178" s="621"/>
      <c r="AZ178" s="621"/>
      <c r="BA178" s="621"/>
    </row>
    <row r="179" ht="22.5" customHeight="1">
      <c r="A179" s="379">
        <v>2.0</v>
      </c>
      <c r="B179" s="379">
        <v>1.0</v>
      </c>
      <c r="C179" s="379" t="s">
        <v>218</v>
      </c>
      <c r="D179" s="379"/>
      <c r="E179" s="476"/>
      <c r="F179" s="476"/>
      <c r="G179" s="379">
        <v>1.0</v>
      </c>
      <c r="H179" s="655">
        <v>1.62136024783E11</v>
      </c>
      <c r="I179" s="619">
        <v>8728.0</v>
      </c>
      <c r="J179" s="379" t="s">
        <v>1613</v>
      </c>
      <c r="K179" s="379" t="s">
        <v>2250</v>
      </c>
      <c r="L179" s="380">
        <v>43967.0</v>
      </c>
      <c r="M179" s="379" t="s">
        <v>351</v>
      </c>
      <c r="N179" s="379" t="s">
        <v>154</v>
      </c>
      <c r="O179" s="380">
        <v>45155.0</v>
      </c>
      <c r="P179" s="379" t="s">
        <v>133</v>
      </c>
      <c r="Q179" s="379" t="s">
        <v>189</v>
      </c>
      <c r="R179" s="478" t="s">
        <v>2251</v>
      </c>
      <c r="S179" s="262"/>
      <c r="T179" s="379" t="s">
        <v>11</v>
      </c>
      <c r="U179" s="622"/>
      <c r="V179" s="622"/>
      <c r="W179" s="622"/>
      <c r="X179" s="202" t="s">
        <v>2252</v>
      </c>
      <c r="Y179" s="202" t="s">
        <v>2253</v>
      </c>
      <c r="Z179" s="202"/>
      <c r="AA179" s="202"/>
      <c r="AB179" s="202"/>
      <c r="AC179" s="621"/>
      <c r="AD179" s="621"/>
      <c r="AE179" s="621"/>
      <c r="AF179" s="621"/>
      <c r="AG179" s="621"/>
      <c r="AH179" s="621"/>
      <c r="AI179" s="621"/>
      <c r="AJ179" s="621"/>
      <c r="AK179" s="621"/>
      <c r="AL179" s="621"/>
      <c r="AM179" s="621"/>
      <c r="AN179" s="621"/>
      <c r="AO179" s="621"/>
      <c r="AP179" s="621"/>
      <c r="AQ179" s="621"/>
      <c r="AR179" s="621"/>
      <c r="AS179" s="621"/>
      <c r="AT179" s="621"/>
      <c r="AU179" s="621"/>
      <c r="AV179" s="621"/>
      <c r="AW179" s="621"/>
      <c r="AX179" s="621"/>
      <c r="AY179" s="621"/>
      <c r="AZ179" s="621"/>
      <c r="BA179" s="621"/>
    </row>
    <row r="180" ht="22.5" customHeight="1">
      <c r="A180" s="379">
        <v>3.0</v>
      </c>
      <c r="B180" s="379">
        <v>1.0</v>
      </c>
      <c r="C180" s="379" t="s">
        <v>218</v>
      </c>
      <c r="D180" s="379"/>
      <c r="E180" s="476"/>
      <c r="F180" s="379"/>
      <c r="G180" s="379">
        <v>1.0</v>
      </c>
      <c r="H180" s="655">
        <v>1.60803652771E11</v>
      </c>
      <c r="I180" s="619">
        <v>8441.0</v>
      </c>
      <c r="J180" s="379" t="s">
        <v>2254</v>
      </c>
      <c r="K180" s="379" t="s">
        <v>2255</v>
      </c>
      <c r="L180" s="380">
        <v>43754.0</v>
      </c>
      <c r="M180" s="379" t="s">
        <v>351</v>
      </c>
      <c r="N180" s="379" t="s">
        <v>153</v>
      </c>
      <c r="O180" s="380">
        <v>45301.0</v>
      </c>
      <c r="P180" s="379" t="s">
        <v>25</v>
      </c>
      <c r="Q180" s="379" t="s">
        <v>189</v>
      </c>
      <c r="R180" s="478" t="s">
        <v>2256</v>
      </c>
      <c r="S180" s="262"/>
      <c r="T180" s="379" t="s">
        <v>11</v>
      </c>
      <c r="U180" s="622"/>
      <c r="V180" s="622"/>
      <c r="W180" s="622"/>
      <c r="X180" s="202" t="s">
        <v>2257</v>
      </c>
      <c r="Y180" s="202" t="s">
        <v>2258</v>
      </c>
      <c r="Z180" s="202"/>
      <c r="AA180" s="202"/>
      <c r="AB180" s="202"/>
      <c r="AC180" s="621"/>
      <c r="AD180" s="621"/>
      <c r="AE180" s="621"/>
      <c r="AF180" s="621"/>
      <c r="AG180" s="621"/>
      <c r="AH180" s="621"/>
      <c r="AI180" s="621"/>
      <c r="AJ180" s="621"/>
      <c r="AK180" s="621"/>
      <c r="AL180" s="621"/>
      <c r="AM180" s="621"/>
      <c r="AN180" s="621"/>
      <c r="AO180" s="621"/>
      <c r="AP180" s="621"/>
      <c r="AQ180" s="621"/>
      <c r="AR180" s="621"/>
      <c r="AS180" s="621"/>
      <c r="AT180" s="621"/>
      <c r="AU180" s="621"/>
      <c r="AV180" s="621"/>
      <c r="AW180" s="621"/>
      <c r="AX180" s="621"/>
      <c r="AY180" s="621"/>
      <c r="AZ180" s="621"/>
      <c r="BA180" s="621"/>
    </row>
    <row r="181" ht="22.5" customHeight="1">
      <c r="A181" s="379">
        <v>4.0</v>
      </c>
      <c r="B181" s="379">
        <v>1.0</v>
      </c>
      <c r="C181" s="379" t="s">
        <v>218</v>
      </c>
      <c r="D181" s="379"/>
      <c r="E181" s="476"/>
      <c r="F181" s="476"/>
      <c r="G181" s="379">
        <v>1.0</v>
      </c>
      <c r="H181" s="655">
        <v>1.42007987788E11</v>
      </c>
      <c r="I181" s="619">
        <v>8242.0</v>
      </c>
      <c r="J181" s="379" t="s">
        <v>499</v>
      </c>
      <c r="K181" s="379" t="s">
        <v>2259</v>
      </c>
      <c r="L181" s="380">
        <v>43892.0</v>
      </c>
      <c r="M181" s="379" t="s">
        <v>339</v>
      </c>
      <c r="N181" s="379" t="s">
        <v>152</v>
      </c>
      <c r="O181" s="380">
        <v>45155.0</v>
      </c>
      <c r="P181" s="379" t="s">
        <v>9</v>
      </c>
      <c r="Q181" s="379" t="s">
        <v>193</v>
      </c>
      <c r="R181" s="478" t="s">
        <v>2260</v>
      </c>
      <c r="S181" s="197"/>
      <c r="T181" s="379" t="s">
        <v>11</v>
      </c>
      <c r="U181" s="622"/>
      <c r="V181" s="622"/>
      <c r="W181" s="622"/>
      <c r="X181" s="202" t="s">
        <v>2261</v>
      </c>
      <c r="Y181" s="202" t="s">
        <v>2262</v>
      </c>
      <c r="Z181" s="202"/>
      <c r="AA181" s="202"/>
      <c r="AB181" s="202"/>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row>
    <row r="182" ht="22.5" customHeight="1">
      <c r="A182" s="379">
        <v>5.0</v>
      </c>
      <c r="B182" s="379">
        <v>1.0</v>
      </c>
      <c r="C182" s="379" t="s">
        <v>218</v>
      </c>
      <c r="D182" s="379"/>
      <c r="E182" s="476"/>
      <c r="F182" s="476"/>
      <c r="G182" s="379">
        <v>1.0</v>
      </c>
      <c r="H182" s="655">
        <v>9.2551490065E10</v>
      </c>
      <c r="I182" s="619">
        <v>8335.0</v>
      </c>
      <c r="J182" s="379" t="s">
        <v>2263</v>
      </c>
      <c r="K182" s="379" t="s">
        <v>2264</v>
      </c>
      <c r="L182" s="380">
        <v>44049.0</v>
      </c>
      <c r="M182" s="379" t="s">
        <v>339</v>
      </c>
      <c r="N182" s="379" t="s">
        <v>153</v>
      </c>
      <c r="O182" s="380">
        <v>44930.0</v>
      </c>
      <c r="P182" s="379" t="s">
        <v>118</v>
      </c>
      <c r="Q182" s="379" t="s">
        <v>193</v>
      </c>
      <c r="R182" s="478"/>
      <c r="S182" s="197"/>
      <c r="T182" s="379" t="s">
        <v>11</v>
      </c>
      <c r="U182" s="622"/>
      <c r="V182" s="622"/>
      <c r="W182" s="622"/>
      <c r="X182" s="202" t="s">
        <v>2265</v>
      </c>
      <c r="Y182" s="202" t="s">
        <v>2266</v>
      </c>
      <c r="Z182" s="202" t="s">
        <v>2267</v>
      </c>
      <c r="AA182" s="202"/>
      <c r="AB182" s="202"/>
      <c r="AC182" s="621"/>
      <c r="AD182" s="621"/>
      <c r="AE182" s="621"/>
      <c r="AF182" s="621"/>
      <c r="AG182" s="621"/>
      <c r="AH182" s="621"/>
      <c r="AI182" s="621"/>
      <c r="AJ182" s="621"/>
      <c r="AK182" s="621"/>
      <c r="AL182" s="621"/>
      <c r="AM182" s="621"/>
      <c r="AN182" s="621"/>
      <c r="AO182" s="621"/>
      <c r="AP182" s="621"/>
      <c r="AQ182" s="621"/>
      <c r="AR182" s="621"/>
      <c r="AS182" s="621"/>
      <c r="AT182" s="621"/>
      <c r="AU182" s="621"/>
      <c r="AV182" s="621"/>
      <c r="AW182" s="621"/>
      <c r="AX182" s="621"/>
      <c r="AY182" s="621"/>
      <c r="AZ182" s="621"/>
      <c r="BA182" s="621"/>
    </row>
    <row r="183" ht="22.5" customHeight="1">
      <c r="A183" s="484">
        <v>6.0</v>
      </c>
      <c r="B183" s="484">
        <v>1.0</v>
      </c>
      <c r="C183" s="484" t="s">
        <v>218</v>
      </c>
      <c r="D183" s="484"/>
      <c r="E183" s="588"/>
      <c r="F183" s="588"/>
      <c r="G183" s="484">
        <v>1.0</v>
      </c>
      <c r="H183" s="717">
        <v>9.583554779E10</v>
      </c>
      <c r="I183" s="718">
        <v>8456.0</v>
      </c>
      <c r="J183" s="484" t="s">
        <v>1151</v>
      </c>
      <c r="K183" s="484" t="s">
        <v>2268</v>
      </c>
      <c r="L183" s="487">
        <v>43725.0</v>
      </c>
      <c r="M183" s="484" t="s">
        <v>339</v>
      </c>
      <c r="N183" s="484" t="s">
        <v>151</v>
      </c>
      <c r="O183" s="487">
        <v>45301.0</v>
      </c>
      <c r="P183" s="484" t="s">
        <v>42</v>
      </c>
      <c r="Q183" s="484" t="s">
        <v>193</v>
      </c>
      <c r="R183" s="488"/>
      <c r="S183" s="451"/>
      <c r="T183" s="484" t="s">
        <v>11</v>
      </c>
      <c r="U183" s="720"/>
      <c r="V183" s="720"/>
      <c r="W183" s="720"/>
      <c r="X183" s="490" t="s">
        <v>2269</v>
      </c>
      <c r="Y183" s="490" t="s">
        <v>2270</v>
      </c>
      <c r="Z183" s="725"/>
      <c r="AA183" s="490"/>
      <c r="AB183" s="490"/>
      <c r="AC183" s="721"/>
      <c r="AD183" s="721"/>
      <c r="AE183" s="721"/>
      <c r="AF183" s="721"/>
      <c r="AG183" s="721"/>
      <c r="AH183" s="721"/>
      <c r="AI183" s="721"/>
      <c r="AJ183" s="721"/>
      <c r="AK183" s="721"/>
      <c r="AL183" s="721"/>
      <c r="AM183" s="721"/>
      <c r="AN183" s="721"/>
      <c r="AO183" s="721"/>
      <c r="AP183" s="721"/>
      <c r="AQ183" s="721"/>
      <c r="AR183" s="721"/>
      <c r="AS183" s="721"/>
      <c r="AT183" s="721"/>
      <c r="AU183" s="721"/>
      <c r="AV183" s="721"/>
      <c r="AW183" s="721"/>
      <c r="AX183" s="721"/>
      <c r="AY183" s="721"/>
      <c r="AZ183" s="721"/>
      <c r="BA183" s="721"/>
    </row>
    <row r="184" ht="22.5" customHeight="1">
      <c r="A184" s="634">
        <v>7.0</v>
      </c>
      <c r="B184" s="634">
        <v>1.0</v>
      </c>
      <c r="C184" s="634" t="s">
        <v>218</v>
      </c>
      <c r="D184" s="634"/>
      <c r="E184" s="635"/>
      <c r="F184" s="635"/>
      <c r="G184" s="634">
        <v>1.0</v>
      </c>
      <c r="H184" s="661">
        <v>1.05519863007E11</v>
      </c>
      <c r="I184" s="637">
        <v>8290.0</v>
      </c>
      <c r="J184" s="634" t="s">
        <v>984</v>
      </c>
      <c r="K184" s="634" t="s">
        <v>1980</v>
      </c>
      <c r="L184" s="662">
        <v>43788.0</v>
      </c>
      <c r="M184" s="634" t="s">
        <v>339</v>
      </c>
      <c r="N184" s="634" t="s">
        <v>152</v>
      </c>
      <c r="O184" s="662">
        <v>44958.0</v>
      </c>
      <c r="P184" s="634" t="s">
        <v>115</v>
      </c>
      <c r="Q184" s="634" t="s">
        <v>195</v>
      </c>
      <c r="R184" s="640"/>
      <c r="S184" s="209"/>
      <c r="T184" s="634" t="s">
        <v>11</v>
      </c>
      <c r="U184" s="664"/>
      <c r="V184" s="664"/>
      <c r="W184" s="664"/>
      <c r="X184" s="214" t="s">
        <v>2271</v>
      </c>
      <c r="Y184" s="214" t="s">
        <v>2272</v>
      </c>
      <c r="Z184" s="214" t="s">
        <v>2273</v>
      </c>
      <c r="AA184" s="214"/>
      <c r="AB184" s="214"/>
      <c r="AC184" s="642"/>
      <c r="AD184" s="643"/>
      <c r="AE184" s="643"/>
      <c r="AF184" s="643"/>
      <c r="AG184" s="643"/>
      <c r="AH184" s="643"/>
      <c r="AI184" s="643"/>
      <c r="AJ184" s="643"/>
      <c r="AK184" s="643"/>
      <c r="AL184" s="643"/>
      <c r="AM184" s="643"/>
      <c r="AN184" s="643"/>
      <c r="AO184" s="643"/>
      <c r="AP184" s="643"/>
      <c r="AQ184" s="643"/>
      <c r="AR184" s="643"/>
      <c r="AS184" s="643"/>
      <c r="AT184" s="643"/>
      <c r="AU184" s="643"/>
      <c r="AV184" s="643"/>
      <c r="AW184" s="643"/>
      <c r="AX184" s="643"/>
      <c r="AY184" s="643"/>
      <c r="AZ184" s="643"/>
      <c r="BA184" s="643"/>
    </row>
    <row r="185" ht="22.5" customHeight="1">
      <c r="A185" s="379">
        <v>8.0</v>
      </c>
      <c r="B185" s="379">
        <v>1.0</v>
      </c>
      <c r="C185" s="379" t="s">
        <v>218</v>
      </c>
      <c r="D185" s="379"/>
      <c r="E185" s="476"/>
      <c r="F185" s="476"/>
      <c r="G185" s="379">
        <v>1.0</v>
      </c>
      <c r="H185" s="379">
        <v>1.1450007874E11</v>
      </c>
      <c r="I185" s="619">
        <v>8574.0</v>
      </c>
      <c r="J185" s="625" t="s">
        <v>1695</v>
      </c>
      <c r="K185" s="625" t="s">
        <v>2274</v>
      </c>
      <c r="L185" s="626">
        <v>43793.0</v>
      </c>
      <c r="M185" s="625" t="s">
        <v>339</v>
      </c>
      <c r="N185" s="625" t="s">
        <v>154</v>
      </c>
      <c r="O185" s="626">
        <v>45155.0</v>
      </c>
      <c r="P185" s="625" t="s">
        <v>115</v>
      </c>
      <c r="Q185" s="379" t="s">
        <v>195</v>
      </c>
      <c r="R185" s="478" t="s">
        <v>2275</v>
      </c>
      <c r="S185" s="197"/>
      <c r="T185" s="379" t="s">
        <v>11</v>
      </c>
      <c r="U185" s="627"/>
      <c r="V185" s="627"/>
      <c r="W185" s="627"/>
      <c r="X185" s="202" t="s">
        <v>2276</v>
      </c>
      <c r="Y185" s="202" t="s">
        <v>2277</v>
      </c>
      <c r="Z185" s="202"/>
      <c r="AA185" s="202"/>
      <c r="AB185" s="202"/>
      <c r="AC185" s="624"/>
      <c r="AD185" s="624"/>
      <c r="AE185" s="624"/>
      <c r="AF185" s="624"/>
      <c r="AG185" s="624"/>
      <c r="AH185" s="633"/>
      <c r="AI185" s="633"/>
      <c r="AJ185" s="633"/>
      <c r="AK185" s="633"/>
      <c r="AL185" s="633"/>
      <c r="AM185" s="633"/>
      <c r="AN185" s="633"/>
      <c r="AO185" s="633"/>
      <c r="AP185" s="633"/>
      <c r="AQ185" s="633"/>
      <c r="AR185" s="633"/>
      <c r="AS185" s="633"/>
      <c r="AT185" s="633"/>
      <c r="AU185" s="633"/>
      <c r="AV185" s="633"/>
      <c r="AW185" s="633"/>
      <c r="AX185" s="633"/>
      <c r="AY185" s="633"/>
      <c r="AZ185" s="633"/>
      <c r="BA185" s="633"/>
    </row>
    <row r="186" ht="22.5" customHeight="1">
      <c r="A186" s="379">
        <v>9.0</v>
      </c>
      <c r="B186" s="379">
        <v>1.0</v>
      </c>
      <c r="C186" s="379" t="s">
        <v>218</v>
      </c>
      <c r="D186" s="379"/>
      <c r="E186" s="476"/>
      <c r="F186" s="476"/>
      <c r="G186" s="379">
        <v>1.0</v>
      </c>
      <c r="H186" s="655">
        <v>9.3345797859E10</v>
      </c>
      <c r="I186" s="619">
        <v>8864.0</v>
      </c>
      <c r="J186" s="379" t="s">
        <v>344</v>
      </c>
      <c r="K186" s="379" t="s">
        <v>2278</v>
      </c>
      <c r="L186" s="380">
        <v>43974.0</v>
      </c>
      <c r="M186" s="379" t="s">
        <v>351</v>
      </c>
      <c r="N186" s="379" t="s">
        <v>153</v>
      </c>
      <c r="O186" s="380">
        <v>45519.0</v>
      </c>
      <c r="P186" s="379" t="s">
        <v>133</v>
      </c>
      <c r="Q186" s="379" t="s">
        <v>195</v>
      </c>
      <c r="R186" s="478" t="s">
        <v>2279</v>
      </c>
      <c r="S186" s="222"/>
      <c r="T186" s="379" t="s">
        <v>11</v>
      </c>
      <c r="U186" s="622"/>
      <c r="V186" s="622"/>
      <c r="W186" s="622"/>
      <c r="X186" s="202" t="s">
        <v>2280</v>
      </c>
      <c r="Y186" s="202"/>
      <c r="Z186" s="202"/>
      <c r="AA186" s="202"/>
      <c r="AB186" s="479"/>
      <c r="AC186" s="633"/>
      <c r="AD186" s="633"/>
      <c r="AE186" s="633"/>
      <c r="AF186" s="633"/>
      <c r="AG186" s="633"/>
      <c r="AH186" s="633"/>
      <c r="AI186" s="633"/>
      <c r="AJ186" s="633"/>
      <c r="AK186" s="633"/>
      <c r="AL186" s="633"/>
      <c r="AM186" s="633"/>
      <c r="AN186" s="633"/>
      <c r="AO186" s="633"/>
      <c r="AP186" s="633"/>
      <c r="AQ186" s="633"/>
      <c r="AR186" s="633"/>
      <c r="AS186" s="633"/>
      <c r="AT186" s="633"/>
      <c r="AU186" s="633"/>
      <c r="AV186" s="633"/>
      <c r="AW186" s="633"/>
      <c r="AX186" s="633"/>
      <c r="AY186" s="633"/>
      <c r="AZ186" s="633"/>
      <c r="BA186" s="633"/>
    </row>
    <row r="187" ht="22.5" customHeight="1">
      <c r="A187" s="379">
        <v>10.0</v>
      </c>
      <c r="B187" s="379">
        <v>1.0</v>
      </c>
      <c r="C187" s="379" t="s">
        <v>218</v>
      </c>
      <c r="D187" s="379"/>
      <c r="E187" s="476"/>
      <c r="F187" s="476"/>
      <c r="G187" s="379">
        <v>1.0</v>
      </c>
      <c r="H187" s="655">
        <v>1.62548022033E11</v>
      </c>
      <c r="I187" s="619">
        <v>8859.0</v>
      </c>
      <c r="J187" s="379" t="s">
        <v>683</v>
      </c>
      <c r="K187" s="379" t="s">
        <v>2281</v>
      </c>
      <c r="L187" s="380">
        <v>43864.0</v>
      </c>
      <c r="M187" s="379" t="s">
        <v>351</v>
      </c>
      <c r="N187" s="379" t="s">
        <v>154</v>
      </c>
      <c r="O187" s="380">
        <v>45519.0</v>
      </c>
      <c r="P187" s="379" t="s">
        <v>9</v>
      </c>
      <c r="Q187" s="379" t="s">
        <v>195</v>
      </c>
      <c r="R187" s="478" t="s">
        <v>2282</v>
      </c>
      <c r="S187" s="197" t="s">
        <v>2039</v>
      </c>
      <c r="T187" s="379" t="s">
        <v>11</v>
      </c>
      <c r="U187" s="622"/>
      <c r="V187" s="622"/>
      <c r="W187" s="622"/>
      <c r="X187" s="202" t="s">
        <v>2283</v>
      </c>
      <c r="Y187" s="202"/>
      <c r="Z187" s="202"/>
      <c r="AA187" s="202"/>
      <c r="AB187" s="202"/>
      <c r="AC187" s="633"/>
      <c r="AD187" s="633"/>
      <c r="AE187" s="633"/>
      <c r="AF187" s="633"/>
      <c r="AG187" s="633"/>
      <c r="AH187" s="633"/>
      <c r="AI187" s="633"/>
      <c r="AJ187" s="633"/>
      <c r="AK187" s="633"/>
      <c r="AL187" s="633"/>
      <c r="AM187" s="633"/>
      <c r="AN187" s="633"/>
      <c r="AO187" s="633"/>
      <c r="AP187" s="633"/>
      <c r="AQ187" s="633"/>
      <c r="AR187" s="633"/>
      <c r="AS187" s="633"/>
      <c r="AT187" s="633"/>
      <c r="AU187" s="633"/>
      <c r="AV187" s="633"/>
      <c r="AW187" s="633"/>
      <c r="AX187" s="633"/>
      <c r="AY187" s="633"/>
      <c r="AZ187" s="633"/>
      <c r="BA187" s="633"/>
    </row>
    <row r="188" ht="22.5" customHeight="1">
      <c r="A188" s="379">
        <v>11.0</v>
      </c>
      <c r="B188" s="379">
        <v>1.0</v>
      </c>
      <c r="C188" s="379" t="s">
        <v>218</v>
      </c>
      <c r="D188" s="379"/>
      <c r="E188" s="476"/>
      <c r="F188" s="476"/>
      <c r="G188" s="379">
        <v>1.0</v>
      </c>
      <c r="H188" s="655">
        <v>1.45607037975E11</v>
      </c>
      <c r="I188" s="619">
        <v>8011.0</v>
      </c>
      <c r="J188" s="379" t="s">
        <v>344</v>
      </c>
      <c r="K188" s="379" t="s">
        <v>2284</v>
      </c>
      <c r="L188" s="380">
        <v>43984.0</v>
      </c>
      <c r="M188" s="379" t="s">
        <v>339</v>
      </c>
      <c r="N188" s="379" t="s">
        <v>153</v>
      </c>
      <c r="O188" s="380">
        <v>44790.0</v>
      </c>
      <c r="P188" s="379" t="s">
        <v>133</v>
      </c>
      <c r="Q188" s="379" t="s">
        <v>197</v>
      </c>
      <c r="R188" s="478" t="s">
        <v>2285</v>
      </c>
      <c r="S188" s="222"/>
      <c r="T188" s="623" t="s">
        <v>22</v>
      </c>
      <c r="U188" s="622"/>
      <c r="V188" s="622"/>
      <c r="W188" s="622"/>
      <c r="X188" s="202" t="s">
        <v>2286</v>
      </c>
      <c r="Y188" s="202" t="s">
        <v>2287</v>
      </c>
      <c r="Z188" s="202" t="s">
        <v>2288</v>
      </c>
      <c r="AA188" s="202"/>
      <c r="AB188" s="202"/>
      <c r="AC188" s="633"/>
      <c r="AD188" s="633"/>
      <c r="AE188" s="633"/>
      <c r="AF188" s="633"/>
      <c r="AG188" s="633"/>
      <c r="AH188" s="633"/>
      <c r="AI188" s="633"/>
      <c r="AJ188" s="633"/>
      <c r="AK188" s="633"/>
      <c r="AL188" s="633"/>
      <c r="AM188" s="633"/>
      <c r="AN188" s="633"/>
      <c r="AO188" s="633"/>
      <c r="AP188" s="633"/>
      <c r="AQ188" s="633"/>
      <c r="AR188" s="633"/>
      <c r="AS188" s="633"/>
      <c r="AT188" s="633"/>
      <c r="AU188" s="633"/>
      <c r="AV188" s="633"/>
      <c r="AW188" s="633"/>
      <c r="AX188" s="633"/>
      <c r="AY188" s="633"/>
      <c r="AZ188" s="633"/>
      <c r="BA188" s="633"/>
    </row>
    <row r="189" ht="22.5" customHeight="1">
      <c r="A189" s="379">
        <v>12.0</v>
      </c>
      <c r="B189" s="379">
        <v>1.0</v>
      </c>
      <c r="C189" s="379" t="s">
        <v>218</v>
      </c>
      <c r="D189" s="379"/>
      <c r="E189" s="476"/>
      <c r="F189" s="476"/>
      <c r="G189" s="379">
        <v>1.0</v>
      </c>
      <c r="H189" s="655">
        <v>1.53553110406E11</v>
      </c>
      <c r="I189" s="619">
        <v>8365.0</v>
      </c>
      <c r="J189" s="379" t="s">
        <v>460</v>
      </c>
      <c r="K189" s="379" t="s">
        <v>2289</v>
      </c>
      <c r="L189" s="380">
        <v>43979.0</v>
      </c>
      <c r="M189" s="379" t="s">
        <v>339</v>
      </c>
      <c r="N189" s="379" t="s">
        <v>154</v>
      </c>
      <c r="O189" s="380">
        <v>45155.0</v>
      </c>
      <c r="P189" s="379" t="s">
        <v>133</v>
      </c>
      <c r="Q189" s="379" t="s">
        <v>197</v>
      </c>
      <c r="R189" s="478" t="s">
        <v>2290</v>
      </c>
      <c r="S189" s="222"/>
      <c r="T189" s="623" t="s">
        <v>22</v>
      </c>
      <c r="U189" s="622"/>
      <c r="V189" s="622"/>
      <c r="W189" s="622"/>
      <c r="X189" s="202" t="s">
        <v>2291</v>
      </c>
      <c r="Y189" s="202" t="s">
        <v>1974</v>
      </c>
      <c r="Z189" s="202"/>
      <c r="AA189" s="202"/>
      <c r="AB189" s="479"/>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row>
    <row r="190" ht="22.5" customHeight="1">
      <c r="A190" s="379">
        <v>13.0</v>
      </c>
      <c r="B190" s="379">
        <v>1.0</v>
      </c>
      <c r="C190" s="379" t="s">
        <v>218</v>
      </c>
      <c r="D190" s="379"/>
      <c r="E190" s="476"/>
      <c r="F190" s="476"/>
      <c r="G190" s="379">
        <v>1.0</v>
      </c>
      <c r="H190" s="655">
        <v>1.54851731114E11</v>
      </c>
      <c r="I190" s="619">
        <v>8536.0</v>
      </c>
      <c r="J190" s="379" t="s">
        <v>2292</v>
      </c>
      <c r="K190" s="379" t="s">
        <v>2293</v>
      </c>
      <c r="L190" s="380">
        <v>43817.0</v>
      </c>
      <c r="M190" s="379" t="s">
        <v>339</v>
      </c>
      <c r="N190" s="379" t="s">
        <v>152</v>
      </c>
      <c r="O190" s="380">
        <v>45155.0</v>
      </c>
      <c r="P190" s="379" t="s">
        <v>42</v>
      </c>
      <c r="Q190" s="379" t="s">
        <v>197</v>
      </c>
      <c r="R190" s="478" t="s">
        <v>2294</v>
      </c>
      <c r="S190" s="197" t="s">
        <v>2295</v>
      </c>
      <c r="T190" s="623" t="s">
        <v>11</v>
      </c>
      <c r="U190" s="622"/>
      <c r="V190" s="622"/>
      <c r="W190" s="622"/>
      <c r="X190" s="202" t="s">
        <v>2296</v>
      </c>
      <c r="Y190" s="202" t="s">
        <v>2297</v>
      </c>
      <c r="Z190" s="202"/>
      <c r="AA190" s="202"/>
      <c r="AB190" s="479"/>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row>
    <row r="191" ht="22.5" customHeight="1">
      <c r="A191" s="379">
        <v>14.0</v>
      </c>
      <c r="B191" s="379">
        <v>1.0</v>
      </c>
      <c r="C191" s="379" t="s">
        <v>218</v>
      </c>
      <c r="D191" s="379"/>
      <c r="E191" s="476"/>
      <c r="F191" s="476"/>
      <c r="G191" s="379">
        <v>1.0</v>
      </c>
      <c r="H191" s="655">
        <v>1.74525422077E11</v>
      </c>
      <c r="I191" s="619">
        <v>8048.0</v>
      </c>
      <c r="J191" s="379" t="s">
        <v>2298</v>
      </c>
      <c r="K191" s="379" t="s">
        <v>2299</v>
      </c>
      <c r="L191" s="380">
        <v>43826.0</v>
      </c>
      <c r="M191" s="379" t="s">
        <v>339</v>
      </c>
      <c r="N191" s="379" t="s">
        <v>154</v>
      </c>
      <c r="O191" s="380">
        <v>44790.0</v>
      </c>
      <c r="P191" s="379" t="s">
        <v>133</v>
      </c>
      <c r="Q191" s="379" t="s">
        <v>199</v>
      </c>
      <c r="R191" s="478"/>
      <c r="S191" s="222"/>
      <c r="T191" s="379" t="s">
        <v>11</v>
      </c>
      <c r="U191" s="622"/>
      <c r="V191" s="622"/>
      <c r="W191" s="622"/>
      <c r="X191" s="202" t="s">
        <v>2300</v>
      </c>
      <c r="Y191" s="202" t="s">
        <v>2301</v>
      </c>
      <c r="Z191" s="202" t="s">
        <v>2302</v>
      </c>
      <c r="AA191" s="202"/>
      <c r="AB191" s="479"/>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row>
    <row r="192" ht="22.5" customHeight="1">
      <c r="A192" s="379">
        <v>15.0</v>
      </c>
      <c r="B192" s="379">
        <v>1.0</v>
      </c>
      <c r="C192" s="379" t="s">
        <v>218</v>
      </c>
      <c r="D192" s="379"/>
      <c r="E192" s="476"/>
      <c r="F192" s="476"/>
      <c r="G192" s="379">
        <v>1.0</v>
      </c>
      <c r="H192" s="655">
        <v>1.7161474246E11</v>
      </c>
      <c r="I192" s="619">
        <v>8003.0</v>
      </c>
      <c r="J192" s="379" t="s">
        <v>376</v>
      </c>
      <c r="K192" s="379" t="s">
        <v>2303</v>
      </c>
      <c r="L192" s="380">
        <v>43949.0</v>
      </c>
      <c r="M192" s="379" t="s">
        <v>351</v>
      </c>
      <c r="N192" s="379" t="s">
        <v>153</v>
      </c>
      <c r="O192" s="380">
        <v>44790.0</v>
      </c>
      <c r="P192" s="379" t="s">
        <v>133</v>
      </c>
      <c r="Q192" s="379" t="s">
        <v>199</v>
      </c>
      <c r="R192" s="478"/>
      <c r="S192" s="222"/>
      <c r="T192" s="623" t="s">
        <v>22</v>
      </c>
      <c r="U192" s="622"/>
      <c r="V192" s="622"/>
      <c r="W192" s="622"/>
      <c r="X192" s="202" t="s">
        <v>2304</v>
      </c>
      <c r="Y192" s="202" t="s">
        <v>1964</v>
      </c>
      <c r="Z192" s="202" t="s">
        <v>1965</v>
      </c>
      <c r="AA192" s="202"/>
      <c r="AB192" s="479"/>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row>
    <row r="193" ht="22.5" customHeight="1">
      <c r="A193" s="379">
        <v>16.0</v>
      </c>
      <c r="B193" s="379">
        <v>1.0</v>
      </c>
      <c r="C193" s="379" t="s">
        <v>218</v>
      </c>
      <c r="D193" s="379"/>
      <c r="E193" s="476"/>
      <c r="F193" s="476"/>
      <c r="G193" s="379">
        <v>1.0</v>
      </c>
      <c r="H193" s="655">
        <v>1.4045263321E11</v>
      </c>
      <c r="I193" s="619">
        <v>8787.0</v>
      </c>
      <c r="J193" s="379" t="s">
        <v>396</v>
      </c>
      <c r="K193" s="379" t="s">
        <v>2305</v>
      </c>
      <c r="L193" s="380">
        <v>43952.0</v>
      </c>
      <c r="M193" s="379" t="s">
        <v>339</v>
      </c>
      <c r="N193" s="379" t="s">
        <v>151</v>
      </c>
      <c r="O193" s="380">
        <v>45301.0</v>
      </c>
      <c r="P193" s="379" t="s">
        <v>133</v>
      </c>
      <c r="Q193" s="379" t="s">
        <v>199</v>
      </c>
      <c r="R193" s="478"/>
      <c r="S193" s="222"/>
      <c r="T193" s="623" t="s">
        <v>22</v>
      </c>
      <c r="U193" s="622"/>
      <c r="V193" s="622"/>
      <c r="W193" s="622"/>
      <c r="X193" s="202" t="s">
        <v>2306</v>
      </c>
      <c r="Y193" s="202" t="s">
        <v>2307</v>
      </c>
      <c r="Z193" s="202"/>
      <c r="AA193" s="202"/>
      <c r="AB193" s="479"/>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row>
    <row r="194" ht="22.5" customHeight="1">
      <c r="A194" s="379">
        <v>17.0</v>
      </c>
      <c r="B194" s="379">
        <v>1.0</v>
      </c>
      <c r="C194" s="379" t="s">
        <v>218</v>
      </c>
      <c r="D194" s="379"/>
      <c r="E194" s="476"/>
      <c r="F194" s="379" t="s">
        <v>335</v>
      </c>
      <c r="G194" s="379">
        <v>1.0</v>
      </c>
      <c r="H194" s="655">
        <v>1.42837586441E11</v>
      </c>
      <c r="I194" s="619">
        <v>7828.0</v>
      </c>
      <c r="J194" s="379" t="s">
        <v>2308</v>
      </c>
      <c r="K194" s="379" t="s">
        <v>2309</v>
      </c>
      <c r="L194" s="380">
        <v>43831.0</v>
      </c>
      <c r="M194" s="379" t="s">
        <v>351</v>
      </c>
      <c r="N194" s="379" t="s">
        <v>153</v>
      </c>
      <c r="O194" s="380">
        <v>44669.0</v>
      </c>
      <c r="P194" s="379" t="s">
        <v>56</v>
      </c>
      <c r="Q194" s="379" t="s">
        <v>199</v>
      </c>
      <c r="R194" s="478" t="s">
        <v>2310</v>
      </c>
      <c r="S194" s="197"/>
      <c r="T194" s="379" t="s">
        <v>11</v>
      </c>
      <c r="U194" s="622"/>
      <c r="V194" s="622"/>
      <c r="W194" s="622"/>
      <c r="X194" s="202" t="s">
        <v>2311</v>
      </c>
      <c r="Y194" s="202" t="s">
        <v>2312</v>
      </c>
      <c r="Z194" s="202" t="s">
        <v>2313</v>
      </c>
      <c r="AA194" s="202"/>
      <c r="AB194" s="479"/>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row>
    <row r="195" ht="22.5" customHeight="1">
      <c r="A195" s="496">
        <v>18.0</v>
      </c>
      <c r="B195" s="496">
        <v>1.0</v>
      </c>
      <c r="C195" s="496" t="s">
        <v>218</v>
      </c>
      <c r="D195" s="496"/>
      <c r="E195" s="497"/>
      <c r="F195" s="497"/>
      <c r="G195" s="496">
        <v>1.0</v>
      </c>
      <c r="H195" s="644">
        <v>1.64805955434E11</v>
      </c>
      <c r="I195" s="645">
        <v>9511.0</v>
      </c>
      <c r="J195" s="646" t="s">
        <v>702</v>
      </c>
      <c r="K195" s="646" t="s">
        <v>2314</v>
      </c>
      <c r="L195" s="647">
        <v>44051.0</v>
      </c>
      <c r="M195" s="646" t="s">
        <v>351</v>
      </c>
      <c r="N195" s="646" t="s">
        <v>151</v>
      </c>
      <c r="O195" s="648">
        <v>45883.0</v>
      </c>
      <c r="P195" s="646" t="s">
        <v>133</v>
      </c>
      <c r="Q195" s="496" t="s">
        <v>346</v>
      </c>
      <c r="R195" s="270"/>
      <c r="S195" s="226"/>
      <c r="T195" s="496" t="s">
        <v>16</v>
      </c>
      <c r="U195" s="497"/>
      <c r="V195" s="497"/>
      <c r="W195" s="497"/>
      <c r="X195" s="240"/>
      <c r="Y195" s="240"/>
      <c r="Z195" s="240"/>
      <c r="AA195" s="497"/>
      <c r="AB195" s="231"/>
      <c r="AC195" s="649"/>
      <c r="AD195" s="649"/>
      <c r="AE195" s="649"/>
      <c r="AF195" s="649"/>
      <c r="AG195" s="649"/>
      <c r="AH195" s="649"/>
      <c r="AI195" s="649"/>
      <c r="AJ195" s="649"/>
      <c r="AK195" s="649"/>
      <c r="AL195" s="649"/>
      <c r="AM195" s="649"/>
      <c r="AN195" s="649"/>
      <c r="AO195" s="649"/>
      <c r="AP195" s="649"/>
      <c r="AQ195" s="649"/>
      <c r="AR195" s="649"/>
      <c r="AS195" s="649"/>
      <c r="AT195" s="649"/>
      <c r="AU195" s="649"/>
      <c r="AV195" s="649"/>
      <c r="AW195" s="649"/>
      <c r="AX195" s="649"/>
      <c r="AY195" s="649"/>
      <c r="AZ195" s="649"/>
      <c r="BA195" s="649"/>
    </row>
    <row r="196" ht="22.5" customHeight="1">
      <c r="A196" s="496">
        <v>19.0</v>
      </c>
      <c r="B196" s="496">
        <v>1.0</v>
      </c>
      <c r="C196" s="496" t="s">
        <v>218</v>
      </c>
      <c r="D196" s="496"/>
      <c r="E196" s="497"/>
      <c r="F196" s="497"/>
      <c r="G196" s="496">
        <v>1.0</v>
      </c>
      <c r="H196" s="644">
        <v>1.34457926612E11</v>
      </c>
      <c r="I196" s="645">
        <v>9444.0</v>
      </c>
      <c r="J196" s="272" t="s">
        <v>362</v>
      </c>
      <c r="K196" s="272" t="s">
        <v>2315</v>
      </c>
      <c r="L196" s="647">
        <v>43938.0</v>
      </c>
      <c r="M196" s="646" t="s">
        <v>351</v>
      </c>
      <c r="N196" s="646" t="s">
        <v>152</v>
      </c>
      <c r="O196" s="648">
        <v>45950.0</v>
      </c>
      <c r="P196" s="646" t="s">
        <v>9</v>
      </c>
      <c r="Q196" s="496" t="s">
        <v>346</v>
      </c>
      <c r="R196" s="270"/>
      <c r="S196" s="226"/>
      <c r="T196" s="496" t="s">
        <v>16</v>
      </c>
      <c r="U196" s="726"/>
      <c r="V196" s="726"/>
      <c r="W196" s="726"/>
      <c r="X196" s="240"/>
      <c r="Y196" s="240"/>
      <c r="Z196" s="240"/>
      <c r="AA196" s="497"/>
      <c r="AB196" s="231"/>
      <c r="AC196" s="649"/>
      <c r="AD196" s="649"/>
      <c r="AE196" s="649"/>
      <c r="AF196" s="649"/>
      <c r="AG196" s="649"/>
      <c r="AH196" s="649"/>
      <c r="AI196" s="649"/>
      <c r="AJ196" s="649"/>
      <c r="AK196" s="649"/>
      <c r="AL196" s="649"/>
      <c r="AM196" s="649"/>
      <c r="AN196" s="649"/>
      <c r="AO196" s="649"/>
      <c r="AP196" s="649"/>
      <c r="AQ196" s="649"/>
      <c r="AR196" s="649"/>
      <c r="AS196" s="649"/>
      <c r="AT196" s="649"/>
      <c r="AU196" s="649"/>
      <c r="AV196" s="649"/>
      <c r="AW196" s="649"/>
      <c r="AX196" s="649"/>
      <c r="AY196" s="727"/>
      <c r="AZ196" s="727"/>
      <c r="BA196" s="727"/>
    </row>
    <row r="197" ht="22.5" customHeight="1">
      <c r="A197" s="496">
        <v>20.0</v>
      </c>
      <c r="B197" s="496">
        <v>1.0</v>
      </c>
      <c r="C197" s="496" t="s">
        <v>218</v>
      </c>
      <c r="D197" s="496"/>
      <c r="E197" s="497"/>
      <c r="F197" s="497"/>
      <c r="G197" s="496">
        <v>1.0</v>
      </c>
      <c r="H197" s="644">
        <v>1.32423590076E11</v>
      </c>
      <c r="I197" s="645">
        <v>9316.0</v>
      </c>
      <c r="J197" s="646" t="s">
        <v>2316</v>
      </c>
      <c r="K197" s="646" t="s">
        <v>2317</v>
      </c>
      <c r="L197" s="647">
        <v>43804.0</v>
      </c>
      <c r="M197" s="646" t="s">
        <v>351</v>
      </c>
      <c r="N197" s="646" t="s">
        <v>151</v>
      </c>
      <c r="O197" s="648">
        <v>45883.0</v>
      </c>
      <c r="P197" s="646" t="s">
        <v>115</v>
      </c>
      <c r="Q197" s="496" t="s">
        <v>346</v>
      </c>
      <c r="R197" s="270" t="s">
        <v>2318</v>
      </c>
      <c r="S197" s="226"/>
      <c r="T197" s="496" t="s">
        <v>26</v>
      </c>
      <c r="U197" s="497"/>
      <c r="V197" s="497"/>
      <c r="W197" s="497"/>
      <c r="X197" s="240"/>
      <c r="Y197" s="240"/>
      <c r="Z197" s="240"/>
      <c r="AA197" s="497"/>
      <c r="AB197" s="231"/>
      <c r="AC197" s="649"/>
      <c r="AD197" s="649"/>
      <c r="AE197" s="649"/>
      <c r="AF197" s="649"/>
      <c r="AG197" s="649"/>
      <c r="AH197" s="649"/>
      <c r="AI197" s="649"/>
      <c r="AJ197" s="649"/>
      <c r="AK197" s="649"/>
      <c r="AL197" s="649"/>
      <c r="AM197" s="649"/>
      <c r="AN197" s="649"/>
      <c r="AO197" s="649"/>
      <c r="AP197" s="649"/>
      <c r="AQ197" s="649"/>
      <c r="AR197" s="649"/>
      <c r="AS197" s="649"/>
      <c r="AT197" s="649"/>
      <c r="AU197" s="649"/>
      <c r="AV197" s="649"/>
      <c r="AW197" s="649"/>
      <c r="AX197" s="649"/>
      <c r="AY197" s="649"/>
      <c r="AZ197" s="649"/>
      <c r="BA197" s="649"/>
    </row>
    <row r="198" ht="22.5" customHeight="1">
      <c r="A198" s="496">
        <v>21.0</v>
      </c>
      <c r="B198" s="496">
        <v>1.0</v>
      </c>
      <c r="C198" s="496" t="s">
        <v>218</v>
      </c>
      <c r="D198" s="496" t="s">
        <v>335</v>
      </c>
      <c r="E198" s="497"/>
      <c r="F198" s="497"/>
      <c r="G198" s="496">
        <v>1.0</v>
      </c>
      <c r="H198" s="644">
        <v>1.41344376102E11</v>
      </c>
      <c r="I198" s="645">
        <v>9372.0</v>
      </c>
      <c r="J198" s="646" t="s">
        <v>748</v>
      </c>
      <c r="K198" s="646" t="s">
        <v>2319</v>
      </c>
      <c r="L198" s="647">
        <v>43901.0</v>
      </c>
      <c r="M198" s="646" t="s">
        <v>351</v>
      </c>
      <c r="N198" s="646" t="s">
        <v>152</v>
      </c>
      <c r="O198" s="648">
        <v>45883.0</v>
      </c>
      <c r="P198" s="646" t="s">
        <v>60</v>
      </c>
      <c r="Q198" s="496" t="s">
        <v>346</v>
      </c>
      <c r="R198" s="270" t="s">
        <v>2320</v>
      </c>
      <c r="S198" s="226"/>
      <c r="T198" s="496" t="s">
        <v>11</v>
      </c>
      <c r="U198" s="497"/>
      <c r="V198" s="497"/>
      <c r="W198" s="497"/>
      <c r="X198" s="240"/>
      <c r="Y198" s="240"/>
      <c r="Z198" s="240"/>
      <c r="AA198" s="496"/>
      <c r="AB198" s="500"/>
      <c r="AC198" s="649"/>
      <c r="AD198" s="649"/>
      <c r="AE198" s="649"/>
      <c r="AF198" s="649"/>
      <c r="AG198" s="649"/>
      <c r="AH198" s="649"/>
      <c r="AI198" s="649"/>
      <c r="AJ198" s="649"/>
      <c r="AK198" s="649"/>
      <c r="AL198" s="649"/>
      <c r="AM198" s="649"/>
      <c r="AN198" s="649"/>
      <c r="AO198" s="649"/>
      <c r="AP198" s="649"/>
      <c r="AQ198" s="649"/>
      <c r="AR198" s="649"/>
      <c r="AS198" s="649"/>
      <c r="AT198" s="649"/>
      <c r="AU198" s="649"/>
      <c r="AV198" s="649"/>
      <c r="AW198" s="649"/>
      <c r="AX198" s="649"/>
      <c r="AY198" s="727"/>
      <c r="AZ198" s="727"/>
      <c r="BA198" s="727"/>
    </row>
    <row r="199" ht="22.5" customHeight="1">
      <c r="A199" s="496">
        <v>22.0</v>
      </c>
      <c r="B199" s="496">
        <v>1.0</v>
      </c>
      <c r="C199" s="496" t="s">
        <v>218</v>
      </c>
      <c r="D199" s="496"/>
      <c r="E199" s="497"/>
      <c r="F199" s="497"/>
      <c r="G199" s="496">
        <v>1.0</v>
      </c>
      <c r="H199" s="644">
        <v>1.3433914594E11</v>
      </c>
      <c r="I199" s="645">
        <v>9556.0</v>
      </c>
      <c r="J199" s="646" t="s">
        <v>2321</v>
      </c>
      <c r="K199" s="646" t="s">
        <v>2322</v>
      </c>
      <c r="L199" s="647">
        <v>43858.0</v>
      </c>
      <c r="M199" s="646" t="s">
        <v>339</v>
      </c>
      <c r="N199" s="646" t="s">
        <v>154</v>
      </c>
      <c r="O199" s="648">
        <v>45883.0</v>
      </c>
      <c r="P199" s="646" t="s">
        <v>66</v>
      </c>
      <c r="Q199" s="496" t="s">
        <v>346</v>
      </c>
      <c r="R199" s="270" t="s">
        <v>2323</v>
      </c>
      <c r="S199" s="226" t="s">
        <v>2324</v>
      </c>
      <c r="T199" s="496" t="s">
        <v>11</v>
      </c>
      <c r="U199" s="497"/>
      <c r="V199" s="497"/>
      <c r="W199" s="497"/>
      <c r="X199" s="240"/>
      <c r="Y199" s="240"/>
      <c r="Z199" s="240"/>
      <c r="AA199" s="497"/>
      <c r="AB199" s="231"/>
      <c r="AC199" s="649"/>
      <c r="AD199" s="649"/>
      <c r="AE199" s="649"/>
      <c r="AF199" s="649"/>
      <c r="AG199" s="649"/>
      <c r="AH199" s="649"/>
      <c r="AI199" s="649"/>
      <c r="AJ199" s="649"/>
      <c r="AK199" s="649"/>
      <c r="AL199" s="649"/>
      <c r="AM199" s="649"/>
      <c r="AN199" s="649"/>
      <c r="AO199" s="649"/>
      <c r="AP199" s="649"/>
      <c r="AQ199" s="649"/>
      <c r="AR199" s="649"/>
      <c r="AS199" s="649"/>
      <c r="AT199" s="649"/>
      <c r="AU199" s="649"/>
      <c r="AV199" s="649"/>
      <c r="AW199" s="649"/>
      <c r="AX199" s="649"/>
      <c r="AY199" s="649"/>
      <c r="AZ199" s="649"/>
      <c r="BA199" s="649"/>
    </row>
    <row r="200" ht="22.5" customHeight="1">
      <c r="A200" s="379">
        <v>23.0</v>
      </c>
      <c r="B200" s="379"/>
      <c r="C200" s="379"/>
      <c r="D200" s="379"/>
      <c r="E200" s="476"/>
      <c r="F200" s="476"/>
      <c r="G200" s="379"/>
      <c r="H200" s="655"/>
      <c r="I200" s="619"/>
      <c r="J200" s="625"/>
      <c r="K200" s="625"/>
      <c r="L200" s="626"/>
      <c r="M200" s="625"/>
      <c r="N200" s="625"/>
      <c r="O200" s="656"/>
      <c r="P200" s="625"/>
      <c r="Q200" s="379"/>
      <c r="R200" s="478"/>
      <c r="S200" s="197"/>
      <c r="T200" s="379"/>
      <c r="U200" s="476"/>
      <c r="V200" s="476"/>
      <c r="W200" s="476"/>
      <c r="X200" s="479"/>
      <c r="Y200" s="479"/>
      <c r="Z200" s="479"/>
      <c r="AA200" s="202"/>
      <c r="AB200" s="479"/>
      <c r="AC200" s="653"/>
      <c r="AD200" s="653"/>
      <c r="AE200" s="653"/>
      <c r="AF200" s="653"/>
      <c r="AG200" s="653"/>
      <c r="AH200" s="653"/>
      <c r="AI200" s="653"/>
      <c r="AJ200" s="653"/>
      <c r="AK200" s="653"/>
      <c r="AL200" s="653"/>
      <c r="AM200" s="653"/>
      <c r="AN200" s="653"/>
      <c r="AO200" s="653"/>
      <c r="AP200" s="653"/>
      <c r="AQ200" s="653"/>
      <c r="AR200" s="653"/>
      <c r="AS200" s="653"/>
      <c r="AT200" s="653"/>
      <c r="AU200" s="653"/>
      <c r="AV200" s="653"/>
      <c r="AW200" s="653"/>
      <c r="AX200" s="653"/>
      <c r="AY200" s="653"/>
      <c r="AZ200" s="653"/>
      <c r="BA200" s="653"/>
    </row>
    <row r="201" ht="22.5" customHeight="1">
      <c r="A201" s="379">
        <v>24.0</v>
      </c>
      <c r="B201" s="379"/>
      <c r="C201" s="379"/>
      <c r="D201" s="379"/>
      <c r="E201" s="476"/>
      <c r="F201" s="476"/>
      <c r="G201" s="379"/>
      <c r="H201" s="655"/>
      <c r="I201" s="619"/>
      <c r="J201" s="625"/>
      <c r="K201" s="625"/>
      <c r="L201" s="626"/>
      <c r="M201" s="625"/>
      <c r="N201" s="625"/>
      <c r="O201" s="656"/>
      <c r="P201" s="625"/>
      <c r="Q201" s="379"/>
      <c r="R201" s="478"/>
      <c r="S201" s="197"/>
      <c r="T201" s="379"/>
      <c r="U201" s="476"/>
      <c r="V201" s="476"/>
      <c r="W201" s="476"/>
      <c r="X201" s="479"/>
      <c r="Y201" s="479"/>
      <c r="Z201" s="479"/>
      <c r="AA201" s="202"/>
      <c r="AB201" s="479"/>
      <c r="AC201" s="653"/>
      <c r="AD201" s="653"/>
      <c r="AE201" s="653"/>
      <c r="AF201" s="653"/>
      <c r="AG201" s="653"/>
      <c r="AH201" s="653"/>
      <c r="AI201" s="653"/>
      <c r="AJ201" s="653"/>
      <c r="AK201" s="653"/>
      <c r="AL201" s="653"/>
      <c r="AM201" s="653"/>
      <c r="AN201" s="653"/>
      <c r="AO201" s="653"/>
      <c r="AP201" s="653"/>
      <c r="AQ201" s="653"/>
      <c r="AR201" s="653"/>
      <c r="AS201" s="653"/>
      <c r="AT201" s="653"/>
      <c r="AU201" s="653"/>
      <c r="AV201" s="653"/>
      <c r="AW201" s="653"/>
      <c r="AX201" s="653"/>
      <c r="AY201" s="653"/>
      <c r="AZ201" s="653"/>
      <c r="BA201" s="653"/>
    </row>
    <row r="202" ht="14.25" customHeight="1">
      <c r="A202" s="728">
        <v>19.0</v>
      </c>
      <c r="B202" s="728"/>
      <c r="C202" s="728"/>
      <c r="D202" s="728"/>
      <c r="E202" s="728"/>
      <c r="F202" s="728"/>
      <c r="G202" s="728"/>
      <c r="H202" s="728"/>
      <c r="I202" s="729"/>
      <c r="J202" s="728"/>
      <c r="K202" s="728"/>
      <c r="L202" s="728"/>
      <c r="M202" s="728"/>
      <c r="N202" s="730"/>
      <c r="O202" s="728"/>
      <c r="P202" s="728"/>
      <c r="Q202" s="728"/>
      <c r="R202" s="731"/>
      <c r="S202" s="732"/>
      <c r="T202" s="728"/>
      <c r="U202" s="728"/>
      <c r="V202" s="728"/>
      <c r="W202" s="728"/>
      <c r="X202" s="733"/>
      <c r="Y202" s="733"/>
      <c r="Z202" s="733"/>
      <c r="AA202" s="730"/>
      <c r="AB202" s="734"/>
      <c r="AC202" s="673"/>
      <c r="AD202" s="673"/>
      <c r="AE202" s="673"/>
      <c r="AF202" s="673"/>
      <c r="AG202" s="673"/>
      <c r="AH202" s="673"/>
      <c r="AI202" s="673"/>
      <c r="AJ202" s="673"/>
      <c r="AK202" s="673"/>
      <c r="AL202" s="673"/>
      <c r="AM202" s="673"/>
      <c r="AN202" s="673"/>
      <c r="AO202" s="673"/>
      <c r="AP202" s="673"/>
      <c r="AQ202" s="673"/>
      <c r="AR202" s="673"/>
      <c r="AS202" s="673"/>
      <c r="AT202" s="673"/>
      <c r="AU202" s="673"/>
      <c r="AV202" s="673"/>
      <c r="AW202" s="673"/>
      <c r="AX202" s="673"/>
      <c r="AY202" s="673"/>
      <c r="AZ202" s="673"/>
      <c r="BA202" s="673"/>
    </row>
    <row r="203" ht="14.25" customHeight="1">
      <c r="A203" s="557" t="s">
        <v>2325</v>
      </c>
      <c r="B203" s="30"/>
      <c r="C203" s="30"/>
      <c r="D203" s="30"/>
      <c r="E203" s="30"/>
      <c r="F203" s="30"/>
      <c r="G203" s="30"/>
      <c r="H203" s="30"/>
      <c r="I203" s="30"/>
      <c r="J203" s="30"/>
      <c r="K203" s="31"/>
      <c r="L203" s="735"/>
      <c r="M203" s="735"/>
      <c r="N203" s="564"/>
      <c r="O203" s="735"/>
      <c r="P203" s="735"/>
      <c r="Q203" s="735"/>
      <c r="R203" s="736"/>
      <c r="S203" s="332"/>
      <c r="T203" s="735"/>
      <c r="U203" s="735"/>
      <c r="V203" s="735"/>
      <c r="W203" s="735"/>
      <c r="X203" s="737"/>
      <c r="Y203" s="737"/>
      <c r="Z203" s="737"/>
      <c r="AA203" s="564"/>
      <c r="AB203" s="333"/>
      <c r="AC203" s="673"/>
      <c r="AD203" s="673"/>
      <c r="AE203" s="673"/>
      <c r="AF203" s="673"/>
      <c r="AG203" s="673"/>
      <c r="AH203" s="673"/>
      <c r="AI203" s="673"/>
      <c r="AJ203" s="673"/>
      <c r="AK203" s="673"/>
      <c r="AL203" s="673"/>
      <c r="AM203" s="673"/>
      <c r="AN203" s="673"/>
      <c r="AO203" s="673"/>
      <c r="AP203" s="673"/>
      <c r="AQ203" s="673"/>
      <c r="AR203" s="673"/>
      <c r="AS203" s="673"/>
      <c r="AT203" s="673"/>
      <c r="AU203" s="673"/>
      <c r="AV203" s="673"/>
      <c r="AW203" s="673"/>
      <c r="AX203" s="673"/>
      <c r="AY203" s="673"/>
      <c r="AZ203" s="673"/>
      <c r="BA203" s="673"/>
    </row>
    <row r="204" ht="22.5" customHeight="1">
      <c r="A204" s="496"/>
      <c r="B204" s="496"/>
      <c r="C204" s="496" t="s">
        <v>18</v>
      </c>
      <c r="D204" s="496"/>
      <c r="E204" s="497"/>
      <c r="F204" s="497"/>
      <c r="G204" s="496">
        <v>1.0</v>
      </c>
      <c r="H204" s="644">
        <v>1.31425697225E11</v>
      </c>
      <c r="I204" s="645"/>
      <c r="J204" s="646" t="s">
        <v>2326</v>
      </c>
      <c r="K204" s="646" t="s">
        <v>2327</v>
      </c>
      <c r="L204" s="647">
        <v>43990.0</v>
      </c>
      <c r="M204" s="646" t="s">
        <v>339</v>
      </c>
      <c r="N204" s="646"/>
      <c r="O204" s="648">
        <v>46028.0</v>
      </c>
      <c r="P204" s="646" t="s">
        <v>37</v>
      </c>
      <c r="Q204" s="496" t="s">
        <v>346</v>
      </c>
      <c r="R204" s="270" t="s">
        <v>2328</v>
      </c>
      <c r="S204" s="226"/>
      <c r="T204" s="496" t="s">
        <v>22</v>
      </c>
      <c r="U204" s="496"/>
      <c r="V204" s="497"/>
      <c r="W204" s="497"/>
      <c r="X204" s="240"/>
      <c r="Y204" s="240"/>
      <c r="Z204" s="240"/>
      <c r="AA204" s="497"/>
      <c r="AB204" s="231"/>
      <c r="AC204" s="649"/>
      <c r="AD204" s="649"/>
      <c r="AE204" s="649"/>
      <c r="AF204" s="649"/>
      <c r="AG204" s="649"/>
      <c r="AH204" s="649"/>
      <c r="AI204" s="649"/>
      <c r="AJ204" s="649"/>
      <c r="AK204" s="649"/>
      <c r="AL204" s="649"/>
      <c r="AM204" s="649"/>
      <c r="AN204" s="649"/>
      <c r="AO204" s="649"/>
      <c r="AP204" s="649"/>
      <c r="AQ204" s="649"/>
      <c r="AR204" s="649"/>
      <c r="AS204" s="649"/>
      <c r="AT204" s="649"/>
      <c r="AU204" s="649"/>
      <c r="AV204" s="649"/>
      <c r="AW204" s="649"/>
      <c r="AX204" s="649"/>
      <c r="AY204" s="649"/>
      <c r="AZ204" s="649"/>
      <c r="BA204" s="649"/>
    </row>
    <row r="205" ht="22.5" customHeight="1">
      <c r="A205" s="507"/>
      <c r="B205" s="507"/>
      <c r="C205" s="507"/>
      <c r="D205" s="507"/>
      <c r="E205" s="738"/>
      <c r="F205" s="738"/>
      <c r="G205" s="507"/>
      <c r="H205" s="739"/>
      <c r="I205" s="740"/>
      <c r="J205" s="241" t="s">
        <v>396</v>
      </c>
      <c r="K205" s="741" t="s">
        <v>2329</v>
      </c>
      <c r="L205" s="742">
        <v>43964.0</v>
      </c>
      <c r="M205" s="741" t="s">
        <v>351</v>
      </c>
      <c r="N205" s="741"/>
      <c r="O205" s="742">
        <v>45950.0</v>
      </c>
      <c r="P205" s="741" t="s">
        <v>9</v>
      </c>
      <c r="Q205" s="507" t="s">
        <v>346</v>
      </c>
      <c r="R205" s="510" t="s">
        <v>2330</v>
      </c>
      <c r="S205" s="248"/>
      <c r="T205" s="507"/>
      <c r="U205" s="738"/>
      <c r="V205" s="738"/>
      <c r="W205" s="738"/>
      <c r="X205" s="743"/>
      <c r="Y205" s="743"/>
      <c r="Z205" s="743"/>
      <c r="AA205" s="738"/>
      <c r="AB205" s="249"/>
      <c r="AC205" s="744"/>
      <c r="AD205" s="744"/>
      <c r="AE205" s="744"/>
      <c r="AF205" s="744"/>
      <c r="AG205" s="744"/>
      <c r="AH205" s="744"/>
      <c r="AI205" s="744"/>
      <c r="AJ205" s="744"/>
      <c r="AK205" s="744"/>
      <c r="AL205" s="744"/>
      <c r="AM205" s="744"/>
      <c r="AN205" s="744"/>
      <c r="AO205" s="744"/>
      <c r="AP205" s="744"/>
      <c r="AQ205" s="744"/>
      <c r="AR205" s="744"/>
      <c r="AS205" s="744"/>
      <c r="AT205" s="744"/>
      <c r="AU205" s="744"/>
      <c r="AV205" s="744"/>
      <c r="AW205" s="744"/>
      <c r="AX205" s="744"/>
      <c r="AY205" s="744"/>
      <c r="AZ205" s="744"/>
      <c r="BA205" s="744"/>
    </row>
    <row r="206" ht="22.5" customHeight="1">
      <c r="A206" s="496"/>
      <c r="B206" s="496"/>
      <c r="C206" s="496"/>
      <c r="D206" s="496"/>
      <c r="E206" s="497"/>
      <c r="F206" s="497"/>
      <c r="G206" s="496"/>
      <c r="H206" s="644"/>
      <c r="I206" s="645"/>
      <c r="J206" s="646"/>
      <c r="K206" s="646"/>
      <c r="L206" s="646"/>
      <c r="M206" s="646"/>
      <c r="N206" s="646"/>
      <c r="O206" s="648"/>
      <c r="P206" s="646"/>
      <c r="Q206" s="496"/>
      <c r="R206" s="270"/>
      <c r="S206" s="226"/>
      <c r="T206" s="496"/>
      <c r="U206" s="497"/>
      <c r="V206" s="497"/>
      <c r="W206" s="497"/>
      <c r="X206" s="500"/>
      <c r="Y206" s="500"/>
      <c r="Z206" s="500"/>
      <c r="AA206" s="701"/>
      <c r="AB206" s="678"/>
      <c r="AC206" s="672"/>
      <c r="AD206" s="672"/>
      <c r="AE206" s="672"/>
      <c r="AF206" s="672"/>
      <c r="AG206" s="672"/>
      <c r="AH206" s="672"/>
      <c r="AI206" s="672"/>
      <c r="AJ206" s="672"/>
      <c r="AK206" s="672"/>
      <c r="AL206" s="672"/>
      <c r="AM206" s="672"/>
      <c r="AN206" s="672"/>
      <c r="AO206" s="672"/>
      <c r="AP206" s="672"/>
      <c r="AQ206" s="672"/>
      <c r="AR206" s="672"/>
      <c r="AS206" s="672"/>
      <c r="AT206" s="672"/>
      <c r="AU206" s="672"/>
      <c r="AV206" s="672"/>
      <c r="AW206" s="672"/>
      <c r="AX206" s="672"/>
      <c r="AY206" s="673"/>
      <c r="AZ206" s="673"/>
      <c r="BA206" s="673"/>
    </row>
    <row r="207" ht="22.5" customHeight="1">
      <c r="A207" s="496"/>
      <c r="B207" s="496"/>
      <c r="C207" s="496"/>
      <c r="D207" s="496"/>
      <c r="E207" s="497"/>
      <c r="F207" s="497"/>
      <c r="G207" s="496"/>
      <c r="H207" s="644"/>
      <c r="I207" s="645"/>
      <c r="J207" s="646"/>
      <c r="K207" s="646"/>
      <c r="L207" s="647"/>
      <c r="M207" s="646"/>
      <c r="N207" s="646"/>
      <c r="O207" s="648"/>
      <c r="P207" s="646"/>
      <c r="Q207" s="496"/>
      <c r="R207" s="270"/>
      <c r="S207" s="226"/>
      <c r="T207" s="496"/>
      <c r="U207" s="667"/>
      <c r="V207" s="667"/>
      <c r="W207" s="667"/>
      <c r="X207" s="745"/>
      <c r="Y207" s="745"/>
      <c r="Z207" s="745"/>
      <c r="AA207" s="745"/>
      <c r="AB207" s="671"/>
      <c r="AC207" s="672"/>
      <c r="AD207" s="672"/>
      <c r="AE207" s="672"/>
      <c r="AF207" s="672"/>
      <c r="AG207" s="672"/>
      <c r="AH207" s="672"/>
      <c r="AI207" s="672"/>
      <c r="AJ207" s="672"/>
      <c r="AK207" s="672"/>
      <c r="AL207" s="672"/>
      <c r="AM207" s="672"/>
      <c r="AN207" s="672"/>
      <c r="AO207" s="672"/>
      <c r="AP207" s="672"/>
      <c r="AQ207" s="672"/>
      <c r="AR207" s="672"/>
      <c r="AS207" s="672"/>
      <c r="AT207" s="672"/>
      <c r="AU207" s="672"/>
      <c r="AV207" s="672"/>
      <c r="AW207" s="672"/>
      <c r="AX207" s="672"/>
      <c r="AY207" s="673"/>
      <c r="AZ207" s="673"/>
      <c r="BA207" s="673"/>
    </row>
    <row r="208" ht="14.25" customHeight="1">
      <c r="A208" s="728"/>
      <c r="B208" s="728"/>
      <c r="C208" s="728"/>
      <c r="D208" s="728"/>
      <c r="E208" s="728"/>
      <c r="F208" s="728"/>
      <c r="G208" s="728"/>
      <c r="H208" s="728"/>
      <c r="I208" s="729"/>
      <c r="J208" s="728"/>
      <c r="K208" s="728"/>
      <c r="L208" s="728"/>
      <c r="M208" s="728"/>
      <c r="N208" s="730"/>
      <c r="O208" s="728"/>
      <c r="P208" s="728"/>
      <c r="Q208" s="728" t="s">
        <v>2331</v>
      </c>
      <c r="R208" s="731"/>
      <c r="S208" s="732"/>
      <c r="T208" s="728"/>
      <c r="U208" s="728"/>
      <c r="V208" s="728"/>
      <c r="W208" s="728"/>
      <c r="X208" s="733"/>
      <c r="Y208" s="733"/>
      <c r="Z208" s="733"/>
      <c r="AA208" s="730"/>
      <c r="AB208" s="734"/>
      <c r="AC208" s="672"/>
      <c r="AD208" s="672"/>
      <c r="AE208" s="672"/>
      <c r="AF208" s="672"/>
      <c r="AG208" s="672"/>
      <c r="AH208" s="672"/>
      <c r="AI208" s="672"/>
      <c r="AJ208" s="672"/>
      <c r="AK208" s="672"/>
      <c r="AL208" s="672"/>
      <c r="AM208" s="672"/>
      <c r="AN208" s="672"/>
      <c r="AO208" s="672"/>
      <c r="AP208" s="672"/>
      <c r="AQ208" s="672"/>
      <c r="AR208" s="672"/>
      <c r="AS208" s="672"/>
      <c r="AT208" s="672"/>
      <c r="AU208" s="672"/>
      <c r="AV208" s="672"/>
      <c r="AW208" s="672"/>
      <c r="AX208" s="672"/>
      <c r="AY208" s="673"/>
      <c r="AZ208" s="673"/>
      <c r="BA208" s="673"/>
    </row>
    <row r="209" ht="14.25" customHeight="1">
      <c r="A209" s="578" t="s">
        <v>593</v>
      </c>
      <c r="B209" s="30"/>
      <c r="C209" s="30"/>
      <c r="D209" s="30"/>
      <c r="E209" s="30"/>
      <c r="F209" s="30"/>
      <c r="G209" s="30"/>
      <c r="H209" s="30"/>
      <c r="I209" s="30"/>
      <c r="J209" s="30"/>
      <c r="K209" s="30"/>
      <c r="L209" s="746"/>
      <c r="M209" s="746"/>
      <c r="N209" s="580"/>
      <c r="O209" s="746"/>
      <c r="P209" s="746"/>
      <c r="Q209" s="746"/>
      <c r="R209" s="747"/>
      <c r="S209" s="443"/>
      <c r="T209" s="746"/>
      <c r="U209" s="746"/>
      <c r="V209" s="746"/>
      <c r="W209" s="746"/>
      <c r="X209" s="748"/>
      <c r="Y209" s="748"/>
      <c r="Z209" s="748"/>
      <c r="AA209" s="580"/>
      <c r="AB209" s="357"/>
      <c r="AC209" s="673"/>
      <c r="AD209" s="673"/>
      <c r="AE209" s="673"/>
      <c r="AF209" s="673"/>
      <c r="AG209" s="673"/>
      <c r="AH209" s="673"/>
      <c r="AI209" s="673"/>
      <c r="AJ209" s="673"/>
      <c r="AK209" s="673"/>
      <c r="AL209" s="673"/>
      <c r="AM209" s="673"/>
      <c r="AN209" s="673"/>
      <c r="AO209" s="673"/>
      <c r="AP209" s="673"/>
      <c r="AQ209" s="673"/>
      <c r="AR209" s="673"/>
      <c r="AS209" s="673"/>
      <c r="AT209" s="673"/>
      <c r="AU209" s="673"/>
      <c r="AV209" s="673"/>
      <c r="AW209" s="673"/>
      <c r="AX209" s="673"/>
      <c r="AY209" s="673"/>
      <c r="AZ209" s="673"/>
      <c r="BA209" s="673"/>
    </row>
    <row r="210" ht="22.5" customHeight="1">
      <c r="A210" s="484">
        <v>6.0</v>
      </c>
      <c r="B210" s="484">
        <v>7.0</v>
      </c>
      <c r="C210" s="484" t="s">
        <v>216</v>
      </c>
      <c r="D210" s="484"/>
      <c r="E210" s="588"/>
      <c r="F210" s="588"/>
      <c r="G210" s="596"/>
      <c r="H210" s="717">
        <v>1.7224969761E11</v>
      </c>
      <c r="I210" s="718">
        <v>7995.0</v>
      </c>
      <c r="J210" s="484" t="s">
        <v>396</v>
      </c>
      <c r="K210" s="484" t="s">
        <v>2332</v>
      </c>
      <c r="L210" s="487">
        <v>43982.0</v>
      </c>
      <c r="M210" s="484" t="s">
        <v>351</v>
      </c>
      <c r="N210" s="484" t="s">
        <v>154</v>
      </c>
      <c r="O210" s="487">
        <v>45301.0</v>
      </c>
      <c r="P210" s="484" t="s">
        <v>133</v>
      </c>
      <c r="Q210" s="484" t="s">
        <v>191</v>
      </c>
      <c r="R210" s="488"/>
      <c r="S210" s="451"/>
      <c r="T210" s="749" t="s">
        <v>16</v>
      </c>
      <c r="U210" s="750"/>
      <c r="V210" s="750"/>
      <c r="W210" s="750"/>
      <c r="X210" s="602" t="s">
        <v>2333</v>
      </c>
      <c r="Y210" s="602" t="s">
        <v>2334</v>
      </c>
      <c r="Z210" s="751"/>
      <c r="AA210" s="490"/>
      <c r="AB210" s="490"/>
      <c r="AC210" s="721"/>
      <c r="AD210" s="721"/>
      <c r="AE210" s="721"/>
      <c r="AF210" s="721"/>
      <c r="AG210" s="721"/>
      <c r="AH210" s="721"/>
      <c r="AI210" s="721"/>
      <c r="AJ210" s="721"/>
      <c r="AK210" s="721"/>
      <c r="AL210" s="721"/>
      <c r="AM210" s="721"/>
      <c r="AN210" s="721"/>
      <c r="AO210" s="721"/>
      <c r="AP210" s="721"/>
      <c r="AQ210" s="721"/>
      <c r="AR210" s="721"/>
      <c r="AS210" s="721"/>
      <c r="AT210" s="721"/>
      <c r="AU210" s="721"/>
      <c r="AV210" s="721"/>
      <c r="AW210" s="721"/>
      <c r="AX210" s="721"/>
      <c r="AY210" s="721"/>
      <c r="AZ210" s="721"/>
      <c r="BA210" s="721"/>
    </row>
    <row r="211" ht="22.5" customHeight="1">
      <c r="A211" s="484">
        <v>7.0</v>
      </c>
      <c r="B211" s="484">
        <v>6.0</v>
      </c>
      <c r="C211" s="484" t="s">
        <v>206</v>
      </c>
      <c r="D211" s="484"/>
      <c r="E211" s="484"/>
      <c r="F211" s="484"/>
      <c r="G211" s="596"/>
      <c r="H211" s="717">
        <v>1.72859884508E11</v>
      </c>
      <c r="I211" s="718">
        <v>7910.0</v>
      </c>
      <c r="J211" s="752" t="s">
        <v>396</v>
      </c>
      <c r="K211" s="752" t="s">
        <v>2335</v>
      </c>
      <c r="L211" s="753">
        <v>43935.0</v>
      </c>
      <c r="M211" s="752" t="s">
        <v>351</v>
      </c>
      <c r="N211" s="752" t="s">
        <v>152</v>
      </c>
      <c r="O211" s="753">
        <v>44790.0</v>
      </c>
      <c r="P211" s="752" t="s">
        <v>133</v>
      </c>
      <c r="Q211" s="484" t="s">
        <v>193</v>
      </c>
      <c r="R211" s="488" t="s">
        <v>2336</v>
      </c>
      <c r="S211" s="451"/>
      <c r="T211" s="484" t="s">
        <v>11</v>
      </c>
      <c r="U211" s="750"/>
      <c r="V211" s="750"/>
      <c r="W211" s="750"/>
      <c r="X211" s="602" t="s">
        <v>2337</v>
      </c>
      <c r="Y211" s="602" t="s">
        <v>2338</v>
      </c>
      <c r="Z211" s="602" t="s">
        <v>1687</v>
      </c>
      <c r="AA211" s="490"/>
      <c r="AB211" s="490"/>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row>
    <row r="212" ht="22.5" customHeight="1">
      <c r="A212" s="484">
        <v>9.0</v>
      </c>
      <c r="B212" s="484">
        <v>4.0</v>
      </c>
      <c r="C212" s="484" t="s">
        <v>212</v>
      </c>
      <c r="D212" s="484" t="s">
        <v>335</v>
      </c>
      <c r="E212" s="588"/>
      <c r="F212" s="484"/>
      <c r="G212" s="596"/>
      <c r="H212" s="717">
        <v>1.41347704073E11</v>
      </c>
      <c r="I212" s="718">
        <v>8162.0</v>
      </c>
      <c r="J212" s="752" t="s">
        <v>2339</v>
      </c>
      <c r="K212" s="752" t="s">
        <v>2340</v>
      </c>
      <c r="L212" s="753">
        <v>43791.0</v>
      </c>
      <c r="M212" s="752" t="s">
        <v>351</v>
      </c>
      <c r="N212" s="752" t="s">
        <v>152</v>
      </c>
      <c r="O212" s="753">
        <v>44790.0</v>
      </c>
      <c r="P212" s="752" t="s">
        <v>9</v>
      </c>
      <c r="Q212" s="484" t="s">
        <v>197</v>
      </c>
      <c r="R212" s="488" t="s">
        <v>2341</v>
      </c>
      <c r="S212" s="451"/>
      <c r="T212" s="484" t="s">
        <v>11</v>
      </c>
      <c r="U212" s="720"/>
      <c r="V212" s="720"/>
      <c r="W212" s="720"/>
      <c r="X212" s="490" t="s">
        <v>2342</v>
      </c>
      <c r="Y212" s="490" t="s">
        <v>2188</v>
      </c>
      <c r="Z212" s="490" t="s">
        <v>2343</v>
      </c>
      <c r="AA212" s="490"/>
      <c r="AB212" s="490"/>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row>
    <row r="213" ht="22.5" customHeight="1">
      <c r="A213" s="484">
        <v>10.0</v>
      </c>
      <c r="B213" s="484">
        <v>5.0</v>
      </c>
      <c r="C213" s="484" t="s">
        <v>208</v>
      </c>
      <c r="D213" s="484"/>
      <c r="E213" s="588"/>
      <c r="F213" s="588"/>
      <c r="G213" s="596"/>
      <c r="H213" s="717">
        <v>1.45037951414E11</v>
      </c>
      <c r="I213" s="718">
        <v>7986.0</v>
      </c>
      <c r="J213" s="484" t="s">
        <v>396</v>
      </c>
      <c r="K213" s="484" t="s">
        <v>2344</v>
      </c>
      <c r="L213" s="487">
        <v>43763.0</v>
      </c>
      <c r="M213" s="484" t="s">
        <v>339</v>
      </c>
      <c r="N213" s="484" t="s">
        <v>154</v>
      </c>
      <c r="O213" s="487">
        <v>44790.0</v>
      </c>
      <c r="P213" s="484" t="s">
        <v>133</v>
      </c>
      <c r="Q213" s="484" t="s">
        <v>195</v>
      </c>
      <c r="R213" s="488" t="s">
        <v>629</v>
      </c>
      <c r="S213" s="451"/>
      <c r="T213" s="749" t="s">
        <v>22</v>
      </c>
      <c r="U213" s="755"/>
      <c r="V213" s="720"/>
      <c r="W213" s="720"/>
      <c r="X213" s="490" t="s">
        <v>2345</v>
      </c>
      <c r="Y213" s="490" t="s">
        <v>2346</v>
      </c>
      <c r="Z213" s="490" t="s">
        <v>2347</v>
      </c>
      <c r="AA213" s="490"/>
      <c r="AB213" s="490"/>
      <c r="AC213" s="721"/>
      <c r="AD213" s="721"/>
      <c r="AE213" s="721"/>
      <c r="AF213" s="721"/>
      <c r="AG213" s="721"/>
      <c r="AH213" s="721"/>
      <c r="AI213" s="721"/>
      <c r="AJ213" s="721"/>
      <c r="AK213" s="721"/>
      <c r="AL213" s="721"/>
      <c r="AM213" s="721"/>
      <c r="AN213" s="721"/>
      <c r="AO213" s="721"/>
      <c r="AP213" s="721"/>
      <c r="AQ213" s="721"/>
      <c r="AR213" s="721"/>
      <c r="AS213" s="721"/>
      <c r="AT213" s="721"/>
      <c r="AU213" s="721"/>
      <c r="AV213" s="721"/>
      <c r="AW213" s="721"/>
      <c r="AX213" s="721"/>
      <c r="AY213" s="721"/>
      <c r="AZ213" s="721"/>
      <c r="BA213" s="721"/>
    </row>
    <row r="214" ht="22.5" customHeight="1">
      <c r="A214" s="484">
        <v>10.0</v>
      </c>
      <c r="B214" s="484">
        <v>4.0</v>
      </c>
      <c r="C214" s="484" t="s">
        <v>212</v>
      </c>
      <c r="D214" s="484"/>
      <c r="E214" s="588"/>
      <c r="F214" s="588"/>
      <c r="G214" s="596"/>
      <c r="H214" s="717">
        <v>1.64618829529E11</v>
      </c>
      <c r="I214" s="718">
        <v>8718.0</v>
      </c>
      <c r="J214" s="752" t="s">
        <v>415</v>
      </c>
      <c r="K214" s="752" t="s">
        <v>2348</v>
      </c>
      <c r="L214" s="753">
        <v>43900.0</v>
      </c>
      <c r="M214" s="752" t="s">
        <v>351</v>
      </c>
      <c r="N214" s="752" t="s">
        <v>151</v>
      </c>
      <c r="O214" s="753">
        <v>45226.0</v>
      </c>
      <c r="P214" s="752" t="s">
        <v>62</v>
      </c>
      <c r="Q214" s="484" t="s">
        <v>197</v>
      </c>
      <c r="R214" s="488" t="s">
        <v>2349</v>
      </c>
      <c r="S214" s="451"/>
      <c r="T214" s="484" t="s">
        <v>11</v>
      </c>
      <c r="U214" s="588"/>
      <c r="V214" s="588"/>
      <c r="W214" s="588"/>
      <c r="X214" s="490" t="s">
        <v>2350</v>
      </c>
      <c r="Y214" s="490" t="s">
        <v>2351</v>
      </c>
      <c r="Z214" s="490"/>
      <c r="AA214" s="490"/>
      <c r="AB214" s="490"/>
      <c r="AC214" s="756"/>
      <c r="AD214" s="756"/>
      <c r="AE214" s="756"/>
      <c r="AF214" s="756"/>
      <c r="AG214" s="756"/>
      <c r="AH214" s="756"/>
      <c r="AI214" s="756"/>
      <c r="AJ214" s="756"/>
      <c r="AK214" s="756"/>
      <c r="AL214" s="756"/>
      <c r="AM214" s="756"/>
      <c r="AN214" s="756"/>
      <c r="AO214" s="756"/>
      <c r="AP214" s="756"/>
      <c r="AQ214" s="756"/>
      <c r="AR214" s="756"/>
      <c r="AS214" s="756"/>
      <c r="AT214" s="756"/>
      <c r="AU214" s="756"/>
      <c r="AV214" s="756"/>
      <c r="AW214" s="756"/>
      <c r="AX214" s="756"/>
      <c r="AY214" s="756"/>
      <c r="AZ214" s="756"/>
      <c r="BA214" s="756"/>
    </row>
    <row r="215" ht="22.5" customHeight="1">
      <c r="A215" s="484">
        <v>10.0</v>
      </c>
      <c r="B215" s="484">
        <v>3.0</v>
      </c>
      <c r="C215" s="484" t="s">
        <v>204</v>
      </c>
      <c r="D215" s="484"/>
      <c r="E215" s="484"/>
      <c r="F215" s="484"/>
      <c r="G215" s="596"/>
      <c r="H215" s="485" t="s">
        <v>2352</v>
      </c>
      <c r="I215" s="718">
        <v>7920.0</v>
      </c>
      <c r="J215" s="484" t="s">
        <v>396</v>
      </c>
      <c r="K215" s="484" t="s">
        <v>2353</v>
      </c>
      <c r="L215" s="487">
        <v>43740.0</v>
      </c>
      <c r="M215" s="484" t="s">
        <v>351</v>
      </c>
      <c r="N215" s="484" t="s">
        <v>153</v>
      </c>
      <c r="O215" s="487">
        <v>44790.0</v>
      </c>
      <c r="P215" s="484" t="s">
        <v>133</v>
      </c>
      <c r="Q215" s="484" t="s">
        <v>195</v>
      </c>
      <c r="R215" s="488"/>
      <c r="S215" s="451"/>
      <c r="T215" s="484" t="s">
        <v>11</v>
      </c>
      <c r="U215" s="720"/>
      <c r="V215" s="720"/>
      <c r="W215" s="720"/>
      <c r="X215" s="490" t="s">
        <v>2354</v>
      </c>
      <c r="Y215" s="490" t="s">
        <v>2355</v>
      </c>
      <c r="Z215" s="490" t="s">
        <v>2356</v>
      </c>
      <c r="AA215" s="490"/>
      <c r="AB215" s="490"/>
      <c r="AC215" s="721"/>
      <c r="AD215" s="721"/>
      <c r="AE215" s="721"/>
      <c r="AF215" s="721"/>
      <c r="AG215" s="721"/>
      <c r="AH215" s="721"/>
      <c r="AI215" s="721"/>
      <c r="AJ215" s="721"/>
      <c r="AK215" s="721"/>
      <c r="AL215" s="721"/>
      <c r="AM215" s="721"/>
      <c r="AN215" s="721"/>
      <c r="AO215" s="721"/>
      <c r="AP215" s="721"/>
      <c r="AQ215" s="721"/>
      <c r="AR215" s="721"/>
      <c r="AS215" s="721"/>
      <c r="AT215" s="721"/>
      <c r="AU215" s="721"/>
      <c r="AV215" s="721"/>
      <c r="AW215" s="721"/>
      <c r="AX215" s="721"/>
      <c r="AY215" s="721"/>
      <c r="AZ215" s="721"/>
      <c r="BA215" s="721"/>
    </row>
    <row r="216" ht="22.5" customHeight="1">
      <c r="A216" s="484"/>
      <c r="B216" s="484"/>
      <c r="C216" s="484"/>
      <c r="D216" s="484"/>
      <c r="E216" s="757"/>
      <c r="F216" s="757"/>
      <c r="G216" s="596"/>
      <c r="H216" s="485"/>
      <c r="I216" s="718"/>
      <c r="J216" s="484"/>
      <c r="K216" s="484"/>
      <c r="L216" s="487"/>
      <c r="M216" s="484"/>
      <c r="N216" s="484"/>
      <c r="O216" s="487"/>
      <c r="P216" s="484"/>
      <c r="Q216" s="484"/>
      <c r="R216" s="488"/>
      <c r="S216" s="451"/>
      <c r="T216" s="484"/>
      <c r="U216" s="750"/>
      <c r="V216" s="750"/>
      <c r="W216" s="750"/>
      <c r="X216" s="602"/>
      <c r="Y216" s="602"/>
      <c r="Z216" s="602"/>
      <c r="AA216" s="490"/>
      <c r="AB216" s="490"/>
      <c r="AC216" s="721"/>
      <c r="AD216" s="721"/>
      <c r="AE216" s="721"/>
      <c r="AF216" s="721"/>
      <c r="AG216" s="721"/>
      <c r="AH216" s="721"/>
      <c r="AI216" s="721"/>
      <c r="AJ216" s="721"/>
      <c r="AK216" s="721"/>
      <c r="AL216" s="721"/>
      <c r="AM216" s="721"/>
      <c r="AN216" s="721"/>
      <c r="AO216" s="721"/>
      <c r="AP216" s="721"/>
      <c r="AQ216" s="721"/>
      <c r="AR216" s="721"/>
      <c r="AS216" s="721"/>
      <c r="AT216" s="721"/>
      <c r="AU216" s="721"/>
      <c r="AV216" s="721"/>
      <c r="AW216" s="721"/>
      <c r="AX216" s="721"/>
      <c r="AY216" s="721"/>
      <c r="AZ216" s="721"/>
      <c r="BA216" s="721"/>
    </row>
    <row r="217" ht="22.5" customHeight="1">
      <c r="A217" s="484"/>
      <c r="B217" s="484"/>
      <c r="C217" s="484"/>
      <c r="D217" s="484"/>
      <c r="E217" s="588"/>
      <c r="F217" s="588"/>
      <c r="G217" s="596"/>
      <c r="H217" s="717"/>
      <c r="I217" s="718"/>
      <c r="J217" s="752"/>
      <c r="K217" s="752"/>
      <c r="L217" s="753"/>
      <c r="M217" s="752"/>
      <c r="N217" s="752"/>
      <c r="O217" s="753"/>
      <c r="P217" s="752"/>
      <c r="Q217" s="484"/>
      <c r="R217" s="488"/>
      <c r="S217" s="451"/>
      <c r="T217" s="484"/>
      <c r="U217" s="750"/>
      <c r="V217" s="750"/>
      <c r="W217" s="750"/>
      <c r="X217" s="602"/>
      <c r="Y217" s="602"/>
      <c r="Z217" s="602"/>
      <c r="AA217" s="490"/>
      <c r="AB217" s="490"/>
      <c r="AC217" s="721"/>
      <c r="AD217" s="721"/>
      <c r="AE217" s="721"/>
      <c r="AF217" s="721"/>
      <c r="AG217" s="721"/>
      <c r="AH217" s="721"/>
      <c r="AI217" s="721"/>
      <c r="AJ217" s="721"/>
      <c r="AK217" s="721"/>
      <c r="AL217" s="721"/>
      <c r="AM217" s="721"/>
      <c r="AN217" s="721"/>
      <c r="AO217" s="721"/>
      <c r="AP217" s="721"/>
      <c r="AQ217" s="721"/>
      <c r="AR217" s="721"/>
      <c r="AS217" s="721"/>
      <c r="AT217" s="721"/>
      <c r="AU217" s="721"/>
      <c r="AV217" s="721"/>
      <c r="AW217" s="721"/>
      <c r="AX217" s="721"/>
      <c r="AY217" s="721"/>
      <c r="AZ217" s="721"/>
      <c r="BA217" s="721"/>
    </row>
    <row r="218" ht="22.5" customHeight="1">
      <c r="A218" s="379"/>
      <c r="B218" s="484"/>
      <c r="C218" s="484"/>
      <c r="D218" s="484"/>
      <c r="E218" s="588"/>
      <c r="F218" s="588"/>
      <c r="G218" s="596"/>
      <c r="H218" s="717"/>
      <c r="I218" s="718"/>
      <c r="J218" s="484"/>
      <c r="K218" s="484"/>
      <c r="L218" s="487"/>
      <c r="M218" s="484"/>
      <c r="N218" s="484"/>
      <c r="O218" s="487"/>
      <c r="P218" s="484"/>
      <c r="Q218" s="484"/>
      <c r="R218" s="488"/>
      <c r="S218" s="452"/>
      <c r="T218" s="484"/>
      <c r="U218" s="750"/>
      <c r="V218" s="750"/>
      <c r="W218" s="750"/>
      <c r="X218" s="602"/>
      <c r="Y218" s="602"/>
      <c r="Z218" s="602"/>
      <c r="AA218" s="490"/>
      <c r="AB218" s="491"/>
      <c r="AC218" s="756"/>
      <c r="AD218" s="756"/>
      <c r="AE218" s="756"/>
      <c r="AF218" s="756"/>
      <c r="AG218" s="756"/>
      <c r="AH218" s="756"/>
      <c r="AI218" s="756"/>
      <c r="AJ218" s="756"/>
      <c r="AK218" s="756"/>
      <c r="AL218" s="756"/>
      <c r="AM218" s="756"/>
      <c r="AN218" s="756"/>
      <c r="AO218" s="756"/>
      <c r="AP218" s="756"/>
      <c r="AQ218" s="756"/>
      <c r="AR218" s="756"/>
      <c r="AS218" s="756"/>
      <c r="AT218" s="756"/>
      <c r="AU218" s="756"/>
      <c r="AV218" s="756"/>
      <c r="AW218" s="756"/>
      <c r="AX218" s="756"/>
      <c r="AY218" s="756"/>
      <c r="AZ218" s="756"/>
      <c r="BA218" s="756"/>
    </row>
    <row r="219" ht="22.5" customHeight="1">
      <c r="A219" s="379"/>
      <c r="B219" s="484"/>
      <c r="C219" s="484"/>
      <c r="D219" s="484"/>
      <c r="E219" s="588"/>
      <c r="F219" s="588"/>
      <c r="G219" s="596"/>
      <c r="H219" s="717"/>
      <c r="I219" s="718"/>
      <c r="J219" s="484"/>
      <c r="K219" s="484"/>
      <c r="L219" s="487"/>
      <c r="M219" s="484"/>
      <c r="N219" s="484"/>
      <c r="O219" s="487"/>
      <c r="P219" s="484"/>
      <c r="Q219" s="484"/>
      <c r="R219" s="488"/>
      <c r="S219" s="451"/>
      <c r="T219" s="758"/>
      <c r="U219" s="750"/>
      <c r="V219" s="750"/>
      <c r="W219" s="750"/>
      <c r="X219" s="602"/>
      <c r="Y219" s="602"/>
      <c r="Z219" s="602"/>
      <c r="AA219" s="490"/>
      <c r="AB219" s="490"/>
      <c r="AC219" s="721"/>
      <c r="AD219" s="721"/>
      <c r="AE219" s="721"/>
      <c r="AF219" s="721"/>
      <c r="AG219" s="721"/>
      <c r="AH219" s="721"/>
      <c r="AI219" s="721"/>
      <c r="AJ219" s="721"/>
      <c r="AK219" s="721"/>
      <c r="AL219" s="721"/>
      <c r="AM219" s="721"/>
      <c r="AN219" s="721"/>
      <c r="AO219" s="721"/>
      <c r="AP219" s="721"/>
      <c r="AQ219" s="721"/>
      <c r="AR219" s="721"/>
      <c r="AS219" s="721"/>
      <c r="AT219" s="721"/>
      <c r="AU219" s="721"/>
      <c r="AV219" s="721"/>
      <c r="AW219" s="721"/>
      <c r="AX219" s="721"/>
      <c r="AY219" s="721"/>
      <c r="AZ219" s="721"/>
      <c r="BA219" s="721"/>
    </row>
    <row r="220" ht="22.5" customHeight="1">
      <c r="A220" s="484"/>
      <c r="B220" s="484"/>
      <c r="C220" s="484"/>
      <c r="D220" s="484"/>
      <c r="E220" s="588"/>
      <c r="F220" s="588"/>
      <c r="G220" s="596"/>
      <c r="H220" s="717"/>
      <c r="I220" s="718"/>
      <c r="J220" s="484"/>
      <c r="K220" s="484"/>
      <c r="L220" s="487"/>
      <c r="M220" s="484"/>
      <c r="N220" s="484"/>
      <c r="O220" s="487"/>
      <c r="P220" s="484"/>
      <c r="Q220" s="484"/>
      <c r="R220" s="488"/>
      <c r="S220" s="451"/>
      <c r="T220" s="484"/>
      <c r="U220" s="720"/>
      <c r="V220" s="720"/>
      <c r="W220" s="720"/>
      <c r="X220" s="490"/>
      <c r="Y220" s="490"/>
      <c r="Z220" s="490"/>
      <c r="AA220" s="490"/>
      <c r="AB220" s="490"/>
      <c r="AC220" s="721"/>
      <c r="AD220" s="721"/>
      <c r="AE220" s="721"/>
      <c r="AF220" s="721"/>
      <c r="AG220" s="721"/>
      <c r="AH220" s="721"/>
      <c r="AI220" s="721"/>
      <c r="AJ220" s="721"/>
      <c r="AK220" s="721"/>
      <c r="AL220" s="721"/>
      <c r="AM220" s="721"/>
      <c r="AN220" s="721"/>
      <c r="AO220" s="721"/>
      <c r="AP220" s="721"/>
      <c r="AQ220" s="721"/>
      <c r="AR220" s="721"/>
      <c r="AS220" s="721"/>
      <c r="AT220" s="721"/>
      <c r="AU220" s="721"/>
      <c r="AV220" s="721"/>
      <c r="AW220" s="721"/>
      <c r="AX220" s="721"/>
      <c r="AY220" s="721"/>
      <c r="AZ220" s="721"/>
      <c r="BA220" s="721"/>
    </row>
    <row r="221" ht="22.5" customHeight="1">
      <c r="A221" s="484"/>
      <c r="B221" s="484"/>
      <c r="C221" s="484"/>
      <c r="D221" s="484"/>
      <c r="E221" s="484"/>
      <c r="F221" s="484"/>
      <c r="G221" s="596"/>
      <c r="H221" s="485"/>
      <c r="I221" s="718"/>
      <c r="J221" s="752"/>
      <c r="K221" s="752"/>
      <c r="L221" s="753"/>
      <c r="M221" s="752"/>
      <c r="N221" s="752"/>
      <c r="O221" s="759"/>
      <c r="P221" s="752"/>
      <c r="Q221" s="484"/>
      <c r="R221" s="488"/>
      <c r="S221" s="451"/>
      <c r="T221" s="758"/>
      <c r="U221" s="588"/>
      <c r="V221" s="588"/>
      <c r="W221" s="484"/>
      <c r="X221" s="491"/>
      <c r="Y221" s="491"/>
      <c r="Z221" s="491"/>
      <c r="AA221" s="491"/>
      <c r="AB221" s="451"/>
      <c r="AC221" s="451"/>
      <c r="AD221" s="760"/>
      <c r="AE221" s="760"/>
      <c r="AF221" s="760"/>
      <c r="AG221" s="760"/>
      <c r="AH221" s="760"/>
      <c r="AI221" s="760"/>
      <c r="AJ221" s="760"/>
      <c r="AK221" s="760"/>
      <c r="AL221" s="760"/>
      <c r="AM221" s="760"/>
      <c r="AN221" s="760"/>
      <c r="AO221" s="760"/>
      <c r="AP221" s="760"/>
      <c r="AQ221" s="760"/>
      <c r="AR221" s="760"/>
      <c r="AS221" s="760"/>
      <c r="AT221" s="760"/>
      <c r="AU221" s="760"/>
      <c r="AV221" s="761"/>
      <c r="AW221" s="761"/>
      <c r="AX221" s="761"/>
      <c r="AY221" s="754"/>
      <c r="AZ221" s="754"/>
      <c r="BA221" s="754"/>
    </row>
    <row r="222" ht="22.5" customHeight="1">
      <c r="A222" s="484"/>
      <c r="B222" s="484"/>
      <c r="C222" s="484"/>
      <c r="D222" s="484"/>
      <c r="E222" s="588"/>
      <c r="F222" s="588"/>
      <c r="G222" s="596"/>
      <c r="H222" s="717"/>
      <c r="I222" s="718"/>
      <c r="J222" s="752"/>
      <c r="K222" s="752"/>
      <c r="L222" s="753"/>
      <c r="M222" s="752"/>
      <c r="N222" s="752"/>
      <c r="O222" s="753"/>
      <c r="P222" s="752"/>
      <c r="Q222" s="484"/>
      <c r="R222" s="488"/>
      <c r="S222" s="451"/>
      <c r="T222" s="484"/>
      <c r="U222" s="720"/>
      <c r="V222" s="720"/>
      <c r="W222" s="720"/>
      <c r="X222" s="490"/>
      <c r="Y222" s="490"/>
      <c r="Z222" s="490"/>
      <c r="AA222" s="490"/>
      <c r="AB222" s="490"/>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row>
  </sheetData>
  <customSheetViews>
    <customSheetView guid="{8EBB9AF4-EC36-476A-ADCB-4FB7851C8305}" filter="1" showAutoFilter="1">
      <autoFilter ref="$A$1:$AB$202"/>
    </customSheetView>
  </customSheetViews>
  <mergeCells count="10">
    <mergeCell ref="A177:K177"/>
    <mergeCell ref="A203:K203"/>
    <mergeCell ref="A209:K209"/>
    <mergeCell ref="A2:K2"/>
    <mergeCell ref="A27:K27"/>
    <mergeCell ref="A52:K52"/>
    <mergeCell ref="A77:K77"/>
    <mergeCell ref="A102:K102"/>
    <mergeCell ref="A127:K127"/>
    <mergeCell ref="A152:K152"/>
  </mergeCells>
  <conditionalFormatting sqref="D1">
    <cfRule type="containsText" dxfId="3" priority="1" operator="containsText" text="Admitted">
      <formula>NOT(ISERROR(SEARCH(("Admitted"),(D1))))</formula>
    </cfRule>
  </conditionalFormatting>
  <conditionalFormatting sqref="C73:C76 D73 C80:D80">
    <cfRule type="containsText" dxfId="2" priority="2" operator="containsText" text="offered">
      <formula>NOT(ISERROR(SEARCH(("offered"),(C73))))</formula>
    </cfRule>
  </conditionalFormatting>
  <conditionalFormatting sqref="E73:F73 E80:F80">
    <cfRule type="containsText" dxfId="1" priority="3" operator="containsText" text="Yes">
      <formula>NOT(ISERROR(SEARCH(("Yes"),(E73))))</formula>
    </cfRule>
  </conditionalFormatting>
  <conditionalFormatting sqref="E73:F73 E80:F80">
    <cfRule type="containsText" dxfId="1" priority="4" operator="containsText" text="Yes">
      <formula>NOT(ISERROR(SEARCH(("Yes"),(E73))))</formula>
    </cfRule>
  </conditionalFormatting>
  <conditionalFormatting sqref="E73:F73 E80:F80">
    <cfRule type="containsText" dxfId="1" priority="5" operator="containsText" text="Yes">
      <formula>NOT(ISERROR(SEARCH(("Yes"),(E73))))</formula>
    </cfRule>
  </conditionalFormatting>
  <conditionalFormatting sqref="R39:R41 R48:R51 R148 Q207 R217 E220:F221 Q220:Q221">
    <cfRule type="containsText" dxfId="1" priority="6" operator="containsText" text="yes">
      <formula>NOT(ISERROR(SEARCH(("yes"),(R39))))</formula>
    </cfRule>
  </conditionalFormatting>
  <conditionalFormatting sqref="E1:F1 E3:F26 Q21 E28:F51 R39:R43 R45:R51 E53:F76 Q69 E78:F101 E103:F126 E128:F149 R147:R148 E153:F176 Q170 E178:F222 R205 Q207 R215 R217 Q220:Q222">
    <cfRule type="containsText" dxfId="1" priority="7" operator="containsText" text="Yes">
      <formula>NOT(ISERROR(SEARCH(("Yes"),(E1))))</formula>
    </cfRule>
  </conditionalFormatting>
  <conditionalFormatting sqref="C1:D1 C3:D26 B19:B21 I19 B23:B26 C28:D51 C53:D76 C78:D101 B95:B97 B99:B101 C103:D126 C128:D149 C153:D176 C178:D222 B197:B199 B204:B207 B214">
    <cfRule type="containsText" dxfId="2" priority="8" operator="containsText" text="offered">
      <formula>NOT(ISERROR(SEARCH(("offered"),(C1))))</formula>
    </cfRule>
  </conditionalFormatting>
  <conditionalFormatting sqref="D3:D17 D22:D26 D207 D215:D216">
    <cfRule type="notContainsBlanks" dxfId="5" priority="9">
      <formula>LEN(TRIM(D3))&gt;0</formula>
    </cfRule>
  </conditionalFormatting>
  <conditionalFormatting sqref="D28:D41 D48:D51 D148 D211 D217 D219">
    <cfRule type="notContainsBlanks" dxfId="5" priority="10">
      <formula>LEN(TRIM(D28))&gt;0</formula>
    </cfRule>
  </conditionalFormatting>
  <conditionalFormatting sqref="D53:D66 D72:D76 D213 D220">
    <cfRule type="notContainsBlanks" dxfId="5" priority="11">
      <formula>LEN(TRIM(D53))&gt;0</formula>
    </cfRule>
  </conditionalFormatting>
  <conditionalFormatting sqref="D23:D26 D74:D76 D78:D94 D97:D101 D116 D206 D222">
    <cfRule type="notContainsBlanks" dxfId="5" priority="12">
      <formula>LEN(TRIM(D23))&gt;0</formula>
    </cfRule>
  </conditionalFormatting>
  <conditionalFormatting sqref="D103:D115 D124:D126 D196 D212 D214">
    <cfRule type="notContainsBlanks" dxfId="5" priority="13">
      <formula>LEN(TRIM(D103))&gt;0</formula>
    </cfRule>
  </conditionalFormatting>
  <conditionalFormatting sqref="D19 D23:D26 D43 D46 D71 D74:D76 D93:D94 D98:D101 D123 D128:D143 D148:D149 D172">
    <cfRule type="notContainsBlanks" dxfId="5" priority="14">
      <formula>LEN(TRIM(D19))&gt;0</formula>
    </cfRule>
  </conditionalFormatting>
  <conditionalFormatting sqref="D19 D23:D26 D74:D76 D95 D98:D101 D153:D168 D173:D176 D178:D194 D196 D198 D200:D201 D210 D218 D220:D221">
    <cfRule type="notContainsBlanks" dxfId="5" priority="15">
      <formula>LEN(TRIM(D19))&gt;0</formula>
    </cfRule>
  </conditionalFormatting>
  <conditionalFormatting sqref="I3:I176 I178:I222">
    <cfRule type="notContainsBlanks" dxfId="4" priority="16">
      <formula>LEN(TRIM(I3))&gt;0</formula>
    </cfRule>
  </conditionalFormatting>
  <conditionalFormatting sqref="T1:T222">
    <cfRule type="notContainsBlanks" dxfId="4" priority="17">
      <formula>LEN(TRIM(T1))&gt;0</formula>
    </cfRule>
  </conditionalFormatting>
  <conditionalFormatting sqref="S3:S41 S43:S149 R69 S152:S222 R174:R201">
    <cfRule type="notContainsBlanks" dxfId="5" priority="18">
      <formula>LEN(TRIM(S3))&gt;0</formula>
    </cfRule>
  </conditionalFormatting>
  <conditionalFormatting sqref="S1:S222">
    <cfRule type="notContainsBlanks" dxfId="6" priority="19">
      <formula>LEN(TRIM(S1))&gt;0</formula>
    </cfRule>
  </conditionalFormatting>
  <dataValidations>
    <dataValidation type="list" allowBlank="1" sqref="Q2:Q222">
      <formula1>"F3B,F3I,F3S,F3V,F3N,F3H,F3C,F3M,Ftots,New,Returning"</formula1>
    </dataValidation>
    <dataValidation type="list" allowBlank="1" sqref="P7 P11 P14:P15 P19 P22:P23 P37 P43 P46:P47 P56:P57 P71 P81 P85:P87 P90 P94:P95 P118 P123 P138 P142 P149:P150 P168 P171:P176 P196 P198 P218">
      <formula1>'Drop down list'!$C$2:$C$102</formula1>
    </dataValidation>
    <dataValidation type="list" allowBlank="1" showErrorMessage="1" sqref="M2:M201 M204:M207 M210:M222">
      <formula1>"M,F"</formula1>
    </dataValidation>
    <dataValidation type="list" allowBlank="1" showErrorMessage="1" sqref="U2:U147 U149:U205 U207:U222">
      <formula1>"Yes"</formula1>
    </dataValidation>
    <dataValidation type="list" allowBlank="1" showErrorMessage="1" sqref="E3:F26 E28:F51 E53:F76 E78:F92 E94:F101 E103:F117 F118 E119:F126 E128:F151 E153:F176 E178:F201 E204:F207 E210:F222">
      <formula1>"Yes"</formula1>
    </dataValidation>
    <dataValidation type="list" allowBlank="1" sqref="T9:T10 T18 T20:T21 T24:T26 T34 T36 T41 T44:T45 T48:T51 T67:T70 T72 T74:T76 T92:T93 T96:T101 T107 T109 T115 T117 T119 T121:T122 T124:T126 T132 T143:T147 T151 T161 T169:T170 T183 T187 T195 T197 T199:T201 T204:T206 T210 T213 T219 T221">
      <formula1>'Drop down list'!$H$2:$H$22</formula1>
    </dataValidation>
    <dataValidation type="list" allowBlank="1" showErrorMessage="1" sqref="G3:G26 G28:G51 G53:G76 G78:G92 E93:G93 G94:G101 G103:G126 G128:G151 G153:G176 G178:G201 G204:G207 G210:G222">
      <formula1>"0.5,1"</formula1>
    </dataValidation>
    <dataValidation type="list" allowBlank="1" sqref="P2:P6 P8:P10 P12:P13 P16:P18 P20:P21 P24:P36 P38:P42 P44:P45 P48:P55 P58:P70 P72:P80 P82:P84 P88:P89 P91:P93 P96:P117 P119:P122 P124:P137 P139:P141 P143:P148 P151:P167 P169:P170 P177:P195 P197 P199:P201 P204:P207 P210:P217 P219:P222">
      <formula1>'Drop down list'!$C$2:$C$100</formula1>
    </dataValidation>
    <dataValidation type="list" allowBlank="1" showErrorMessage="1" sqref="N2:N201 N204:N207 N210:N222">
      <formula1>"Dalat,Hanoi,Hue,Saigon"</formula1>
    </dataValidation>
    <dataValidation type="list" allowBlank="1" showErrorMessage="1" sqref="D3:D26 D28:D51 D53:D76 D78:D101 D103:D126 D128:D151 D153:D176 D178:D202 D204:D208 D210:D222">
      <formula1>"Yes,No"</formula1>
    </dataValidation>
    <dataValidation type="list" allowBlank="1" sqref="T2:T8 T11:T17 T19 T22:T23 T27:T33 T35 T37:T40 T42:T43 T46:T47 T52:T66 T71 T73 T77:T91 T94:T95 T102:T106 T108 T110:T114 T116 T118 T120 T123 T127:T131 T133:T142 T148:T150 T152:T160 T162:T168 T171:T182 T184:T186 T188:T194 T196 T198 T202:T203 T207:T209 T211:T212 T214:T218 T220 T222">
      <formula1>'Drop down list'!$H$2:$H$22</formula1>
    </dataValidation>
  </dataValidations>
  <printOptions/>
  <pageMargins bottom="0.75" footer="0.0" header="0.0" left="0.7" right="0.7" top="0.75"/>
  <pageSetup fitToHeight="0" paperSize="9"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2.0" ySplit="1.0" topLeftCell="M2" activePane="bottomRight" state="frozen"/>
      <selection activeCell="M1" sqref="M1" pane="topRight"/>
      <selection activeCell="A2" sqref="A2" pane="bottomLeft"/>
      <selection activeCell="M2" sqref="M2" pane="bottomRight"/>
    </sheetView>
  </sheetViews>
  <sheetFormatPr customHeight="1" defaultColWidth="14.43" defaultRowHeight="15.0"/>
  <cols>
    <col customWidth="1" min="1" max="2" width="5.43"/>
    <col customWidth="1" min="3" max="3" width="6.57"/>
    <col customWidth="1" min="4" max="4" width="10.86"/>
    <col customWidth="1" min="5" max="5" width="11.14"/>
    <col customWidth="1" min="6" max="6" width="6.43"/>
    <col customWidth="1" min="7" max="7" width="5.29"/>
    <col customWidth="1" min="8" max="8" width="12.71"/>
    <col customWidth="1" min="9" max="9" width="9.71"/>
    <col customWidth="1" min="10" max="10" width="18.86"/>
    <col customWidth="1" min="11" max="11" width="30.29"/>
    <col customWidth="1" min="12" max="12" width="11.29"/>
    <col customWidth="1" min="13" max="13" width="7.57"/>
    <col customWidth="1" min="14" max="14" width="9.0"/>
    <col customWidth="1" min="15" max="15" width="11.43"/>
    <col customWidth="1" min="16" max="16" width="19.86"/>
    <col customWidth="1" min="17" max="17" width="9.71"/>
    <col customWidth="1" min="18" max="18" width="20.57"/>
    <col customWidth="1" min="19" max="19" width="14.0"/>
    <col customWidth="1" min="20" max="23" width="10.86"/>
    <col customWidth="1" min="24" max="28" width="31.29"/>
    <col customWidth="1" min="29" max="31" width="28.71"/>
    <col customWidth="1" min="33" max="54" width="8.71"/>
  </cols>
  <sheetData>
    <row r="1" ht="39.75" customHeight="1">
      <c r="A1" s="165"/>
      <c r="B1" s="173" t="s">
        <v>305</v>
      </c>
      <c r="C1" s="167" t="s">
        <v>141</v>
      </c>
      <c r="D1" s="173" t="s">
        <v>2357</v>
      </c>
      <c r="E1" s="762" t="s">
        <v>307</v>
      </c>
      <c r="F1" s="173" t="s">
        <v>308</v>
      </c>
      <c r="G1" s="763" t="s">
        <v>309</v>
      </c>
      <c r="H1" s="764" t="s">
        <v>310</v>
      </c>
      <c r="I1" s="764" t="s">
        <v>311</v>
      </c>
      <c r="J1" s="167" t="s">
        <v>312</v>
      </c>
      <c r="K1" s="167" t="s">
        <v>313</v>
      </c>
      <c r="L1" s="765" t="s">
        <v>315</v>
      </c>
      <c r="M1" s="167" t="s">
        <v>316</v>
      </c>
      <c r="N1" s="167" t="s">
        <v>317</v>
      </c>
      <c r="O1" s="765" t="s">
        <v>595</v>
      </c>
      <c r="P1" s="173" t="s">
        <v>319</v>
      </c>
      <c r="Q1" s="173" t="s">
        <v>2358</v>
      </c>
      <c r="R1" s="173" t="s">
        <v>323</v>
      </c>
      <c r="S1" s="766" t="s">
        <v>596</v>
      </c>
      <c r="T1" s="167" t="s">
        <v>5</v>
      </c>
      <c r="U1" s="173" t="s">
        <v>1672</v>
      </c>
      <c r="V1" s="173" t="s">
        <v>1673</v>
      </c>
      <c r="W1" s="173" t="s">
        <v>1674</v>
      </c>
      <c r="X1" s="173" t="s">
        <v>325</v>
      </c>
      <c r="Y1" s="173" t="s">
        <v>326</v>
      </c>
      <c r="Z1" s="173" t="s">
        <v>597</v>
      </c>
      <c r="AA1" s="173" t="s">
        <v>2359</v>
      </c>
      <c r="AB1" s="173" t="s">
        <v>2360</v>
      </c>
      <c r="AC1" s="173" t="s">
        <v>2361</v>
      </c>
      <c r="AD1" s="173" t="s">
        <v>327</v>
      </c>
      <c r="AE1" s="173" t="s">
        <v>2362</v>
      </c>
      <c r="AF1" s="767"/>
      <c r="AG1" s="768"/>
      <c r="AH1" s="768"/>
      <c r="AI1" s="768"/>
      <c r="AJ1" s="768"/>
      <c r="AK1" s="768"/>
      <c r="AL1" s="768"/>
      <c r="AM1" s="768"/>
      <c r="AN1" s="768"/>
      <c r="AO1" s="768"/>
      <c r="AP1" s="768"/>
      <c r="AQ1" s="768"/>
      <c r="AR1" s="768"/>
      <c r="AS1" s="768"/>
      <c r="AT1" s="768"/>
      <c r="AU1" s="768"/>
      <c r="AV1" s="768"/>
      <c r="AW1" s="768"/>
      <c r="AX1" s="768"/>
      <c r="AY1" s="768"/>
      <c r="AZ1" s="768"/>
      <c r="BA1" s="768"/>
      <c r="BB1" s="768"/>
    </row>
    <row r="2" ht="18.75" customHeight="1">
      <c r="A2" s="188" t="s">
        <v>2363</v>
      </c>
      <c r="B2" s="30"/>
      <c r="C2" s="30"/>
      <c r="D2" s="30"/>
      <c r="E2" s="30"/>
      <c r="F2" s="30"/>
      <c r="G2" s="30"/>
      <c r="H2" s="30"/>
      <c r="I2" s="30"/>
      <c r="J2" s="30"/>
      <c r="K2" s="31"/>
      <c r="L2" s="610"/>
      <c r="M2" s="611"/>
      <c r="N2" s="769"/>
      <c r="O2" s="610"/>
      <c r="P2" s="611"/>
      <c r="Q2" s="611"/>
      <c r="R2" s="770"/>
      <c r="S2" s="771"/>
      <c r="T2" s="611"/>
      <c r="U2" s="611"/>
      <c r="V2" s="611"/>
      <c r="W2" s="611"/>
      <c r="X2" s="772"/>
      <c r="Y2" s="772"/>
      <c r="Z2" s="773"/>
      <c r="AA2" s="773"/>
      <c r="AB2" s="773"/>
      <c r="AC2" s="773"/>
      <c r="AD2" s="773"/>
      <c r="AE2" s="773"/>
      <c r="AF2" s="774"/>
      <c r="AG2" s="774"/>
      <c r="AH2" s="774"/>
      <c r="AI2" s="774"/>
      <c r="AJ2" s="774"/>
      <c r="AK2" s="774"/>
      <c r="AL2" s="774"/>
      <c r="AM2" s="774"/>
      <c r="AN2" s="774"/>
      <c r="AO2" s="774"/>
      <c r="AP2" s="774"/>
      <c r="AQ2" s="775"/>
      <c r="AR2" s="775"/>
      <c r="AS2" s="775"/>
      <c r="AT2" s="775"/>
      <c r="AU2" s="775"/>
      <c r="AV2" s="775"/>
      <c r="AW2" s="775"/>
      <c r="AX2" s="775"/>
      <c r="AY2" s="775"/>
      <c r="AZ2" s="775"/>
      <c r="BA2" s="775"/>
      <c r="BB2" s="775"/>
    </row>
    <row r="3" ht="22.5" customHeight="1">
      <c r="A3" s="379">
        <v>1.0</v>
      </c>
      <c r="B3" s="379">
        <v>1.0</v>
      </c>
      <c r="C3" s="379" t="s">
        <v>221</v>
      </c>
      <c r="D3" s="379"/>
      <c r="E3" s="476"/>
      <c r="F3" s="476"/>
      <c r="G3" s="776">
        <v>1.0</v>
      </c>
      <c r="H3" s="777" t="s">
        <v>2364</v>
      </c>
      <c r="I3" s="378" t="s">
        <v>2365</v>
      </c>
      <c r="J3" s="379" t="s">
        <v>1689</v>
      </c>
      <c r="K3" s="379" t="s">
        <v>2366</v>
      </c>
      <c r="L3" s="380">
        <v>43365.0</v>
      </c>
      <c r="M3" s="379" t="s">
        <v>339</v>
      </c>
      <c r="N3" s="379" t="s">
        <v>154</v>
      </c>
      <c r="O3" s="380">
        <v>44858.0</v>
      </c>
      <c r="P3" s="379" t="s">
        <v>133</v>
      </c>
      <c r="Q3" s="379" t="s">
        <v>204</v>
      </c>
      <c r="R3" s="433" t="s">
        <v>2367</v>
      </c>
      <c r="S3" s="197"/>
      <c r="T3" s="379" t="s">
        <v>11</v>
      </c>
      <c r="U3" s="379"/>
      <c r="V3" s="379"/>
      <c r="W3" s="379"/>
      <c r="X3" s="202" t="s">
        <v>2368</v>
      </c>
      <c r="Y3" s="202" t="s">
        <v>2369</v>
      </c>
      <c r="Z3" s="202" t="s">
        <v>2370</v>
      </c>
      <c r="AA3" s="202"/>
      <c r="AB3" s="202"/>
      <c r="AC3" s="202"/>
      <c r="AD3" s="202"/>
      <c r="AE3" s="202"/>
      <c r="AF3" s="778"/>
      <c r="AG3" s="778"/>
      <c r="AH3" s="778"/>
      <c r="AI3" s="778"/>
      <c r="AJ3" s="778"/>
      <c r="AK3" s="778"/>
      <c r="AL3" s="778"/>
      <c r="AM3" s="778"/>
      <c r="AN3" s="778"/>
      <c r="AO3" s="778"/>
      <c r="AP3" s="778"/>
      <c r="AQ3" s="778"/>
      <c r="AR3" s="778"/>
      <c r="AS3" s="778"/>
      <c r="AT3" s="778"/>
      <c r="AU3" s="778"/>
      <c r="AV3" s="778"/>
      <c r="AW3" s="778"/>
      <c r="AX3" s="778"/>
      <c r="AY3" s="778"/>
      <c r="AZ3" s="778"/>
      <c r="BA3" s="778"/>
      <c r="BB3" s="778"/>
    </row>
    <row r="4" ht="22.5" customHeight="1">
      <c r="A4" s="379">
        <v>2.0</v>
      </c>
      <c r="B4" s="379">
        <v>1.0</v>
      </c>
      <c r="C4" s="379" t="s">
        <v>221</v>
      </c>
      <c r="D4" s="379"/>
      <c r="E4" s="476"/>
      <c r="F4" s="476"/>
      <c r="G4" s="776">
        <v>1.0</v>
      </c>
      <c r="H4" s="777" t="s">
        <v>2371</v>
      </c>
      <c r="I4" s="378" t="s">
        <v>2372</v>
      </c>
      <c r="J4" s="379" t="s">
        <v>396</v>
      </c>
      <c r="K4" s="379" t="s">
        <v>2373</v>
      </c>
      <c r="L4" s="380">
        <v>43647.0</v>
      </c>
      <c r="M4" s="379" t="s">
        <v>339</v>
      </c>
      <c r="N4" s="379" t="s">
        <v>154</v>
      </c>
      <c r="O4" s="379" t="s">
        <v>2374</v>
      </c>
      <c r="P4" s="379" t="s">
        <v>133</v>
      </c>
      <c r="Q4" s="379" t="s">
        <v>204</v>
      </c>
      <c r="R4" s="433" t="s">
        <v>2375</v>
      </c>
      <c r="S4" s="197"/>
      <c r="T4" s="623" t="s">
        <v>22</v>
      </c>
      <c r="U4" s="379"/>
      <c r="V4" s="379"/>
      <c r="W4" s="379"/>
      <c r="X4" s="202" t="s">
        <v>2376</v>
      </c>
      <c r="Y4" s="202" t="s">
        <v>2377</v>
      </c>
      <c r="Z4" s="202" t="s">
        <v>2378</v>
      </c>
      <c r="AA4" s="202" t="s">
        <v>2379</v>
      </c>
      <c r="AB4" s="202"/>
      <c r="AC4" s="202"/>
      <c r="AD4" s="202"/>
      <c r="AE4" s="202"/>
      <c r="AF4" s="778"/>
      <c r="AG4" s="778"/>
      <c r="AH4" s="778"/>
      <c r="AI4" s="778"/>
      <c r="AJ4" s="778"/>
      <c r="AK4" s="778"/>
      <c r="AL4" s="778"/>
      <c r="AM4" s="778"/>
      <c r="AN4" s="778"/>
      <c r="AO4" s="778"/>
      <c r="AP4" s="778"/>
      <c r="AQ4" s="778"/>
      <c r="AR4" s="778"/>
      <c r="AS4" s="778"/>
      <c r="AT4" s="778"/>
      <c r="AU4" s="778"/>
      <c r="AV4" s="778"/>
      <c r="AW4" s="778"/>
      <c r="AX4" s="778"/>
      <c r="AY4" s="778"/>
      <c r="AZ4" s="778"/>
      <c r="BA4" s="778"/>
      <c r="BB4" s="778"/>
    </row>
    <row r="5" ht="22.5" customHeight="1">
      <c r="A5" s="379">
        <v>3.0</v>
      </c>
      <c r="B5" s="379">
        <v>1.0</v>
      </c>
      <c r="C5" s="379" t="s">
        <v>221</v>
      </c>
      <c r="D5" s="379"/>
      <c r="E5" s="476"/>
      <c r="F5" s="379"/>
      <c r="G5" s="776">
        <v>1.0</v>
      </c>
      <c r="H5" s="777" t="s">
        <v>2380</v>
      </c>
      <c r="I5" s="378" t="s">
        <v>2381</v>
      </c>
      <c r="J5" s="379" t="s">
        <v>381</v>
      </c>
      <c r="K5" s="379" t="s">
        <v>2382</v>
      </c>
      <c r="L5" s="380">
        <v>43556.0</v>
      </c>
      <c r="M5" s="379" t="s">
        <v>339</v>
      </c>
      <c r="N5" s="379" t="s">
        <v>154</v>
      </c>
      <c r="O5" s="380">
        <v>44426.0</v>
      </c>
      <c r="P5" s="379" t="s">
        <v>39</v>
      </c>
      <c r="Q5" s="379" t="s">
        <v>206</v>
      </c>
      <c r="R5" s="433"/>
      <c r="S5" s="222"/>
      <c r="T5" s="379" t="s">
        <v>11</v>
      </c>
      <c r="U5" s="379"/>
      <c r="V5" s="379"/>
      <c r="W5" s="379"/>
      <c r="X5" s="202" t="s">
        <v>2383</v>
      </c>
      <c r="Y5" s="202" t="s">
        <v>2384</v>
      </c>
      <c r="Z5" s="202" t="s">
        <v>2385</v>
      </c>
      <c r="AA5" s="202"/>
      <c r="AB5" s="202"/>
      <c r="AC5" s="202"/>
      <c r="AD5" s="202"/>
      <c r="AE5" s="202"/>
      <c r="AF5" s="778"/>
      <c r="AG5" s="778"/>
      <c r="AH5" s="778"/>
      <c r="AI5" s="778"/>
      <c r="AJ5" s="778"/>
      <c r="AK5" s="778"/>
      <c r="AL5" s="778"/>
      <c r="AM5" s="778"/>
      <c r="AN5" s="778"/>
      <c r="AO5" s="778"/>
      <c r="AP5" s="778"/>
      <c r="AQ5" s="778"/>
      <c r="AR5" s="778"/>
      <c r="AS5" s="778"/>
      <c r="AT5" s="778"/>
      <c r="AU5" s="778"/>
      <c r="AV5" s="778"/>
      <c r="AW5" s="778"/>
      <c r="AX5" s="778"/>
      <c r="AY5" s="778"/>
      <c r="AZ5" s="778"/>
      <c r="BA5" s="778"/>
      <c r="BB5" s="778"/>
    </row>
    <row r="6" ht="22.5" customHeight="1">
      <c r="A6" s="379">
        <v>4.0</v>
      </c>
      <c r="B6" s="379">
        <v>1.0</v>
      </c>
      <c r="C6" s="379" t="s">
        <v>221</v>
      </c>
      <c r="D6" s="379"/>
      <c r="E6" s="476"/>
      <c r="F6" s="476"/>
      <c r="G6" s="776">
        <v>1.0</v>
      </c>
      <c r="H6" s="777" t="s">
        <v>2386</v>
      </c>
      <c r="I6" s="378" t="s">
        <v>2387</v>
      </c>
      <c r="J6" s="379" t="s">
        <v>423</v>
      </c>
      <c r="K6" s="379" t="s">
        <v>2388</v>
      </c>
      <c r="L6" s="380">
        <v>43636.0</v>
      </c>
      <c r="M6" s="379" t="s">
        <v>351</v>
      </c>
      <c r="N6" s="379" t="s">
        <v>152</v>
      </c>
      <c r="O6" s="380">
        <v>45155.0</v>
      </c>
      <c r="P6" s="379" t="s">
        <v>115</v>
      </c>
      <c r="Q6" s="379" t="s">
        <v>206</v>
      </c>
      <c r="R6" s="433" t="s">
        <v>2389</v>
      </c>
      <c r="S6" s="197"/>
      <c r="T6" s="623" t="s">
        <v>26</v>
      </c>
      <c r="U6" s="379"/>
      <c r="V6" s="379"/>
      <c r="W6" s="379"/>
      <c r="X6" s="202" t="s">
        <v>2390</v>
      </c>
      <c r="Y6" s="202"/>
      <c r="Z6" s="202"/>
      <c r="AA6" s="202"/>
      <c r="AB6" s="202"/>
      <c r="AC6" s="202"/>
      <c r="AD6" s="202"/>
      <c r="AE6" s="202"/>
      <c r="AF6" s="778"/>
      <c r="AG6" s="778"/>
      <c r="AH6" s="778"/>
      <c r="AI6" s="778"/>
      <c r="AJ6" s="778"/>
      <c r="AK6" s="778"/>
      <c r="AL6" s="778"/>
      <c r="AM6" s="778"/>
      <c r="AN6" s="778"/>
      <c r="AO6" s="778"/>
      <c r="AP6" s="778"/>
      <c r="AQ6" s="778"/>
      <c r="AR6" s="778"/>
      <c r="AS6" s="778"/>
      <c r="AT6" s="778"/>
      <c r="AU6" s="778"/>
      <c r="AV6" s="778"/>
      <c r="AW6" s="778"/>
      <c r="AX6" s="778"/>
      <c r="AY6" s="778"/>
      <c r="AZ6" s="778"/>
      <c r="BA6" s="778"/>
      <c r="BB6" s="778"/>
    </row>
    <row r="7" ht="22.5" customHeight="1">
      <c r="A7" s="379">
        <v>5.0</v>
      </c>
      <c r="B7" s="379">
        <v>1.0</v>
      </c>
      <c r="C7" s="379" t="s">
        <v>221</v>
      </c>
      <c r="D7" s="379"/>
      <c r="E7" s="476"/>
      <c r="F7" s="476"/>
      <c r="G7" s="776">
        <v>1.0</v>
      </c>
      <c r="H7" s="777" t="s">
        <v>2391</v>
      </c>
      <c r="I7" s="378" t="s">
        <v>2392</v>
      </c>
      <c r="J7" s="379" t="s">
        <v>637</v>
      </c>
      <c r="K7" s="379" t="s">
        <v>2393</v>
      </c>
      <c r="L7" s="380">
        <v>43617.0</v>
      </c>
      <c r="M7" s="379" t="s">
        <v>351</v>
      </c>
      <c r="N7" s="379" t="s">
        <v>151</v>
      </c>
      <c r="O7" s="380">
        <v>45519.0</v>
      </c>
      <c r="P7" s="379" t="s">
        <v>115</v>
      </c>
      <c r="Q7" s="379" t="s">
        <v>206</v>
      </c>
      <c r="R7" s="433" t="s">
        <v>2394</v>
      </c>
      <c r="S7" s="222"/>
      <c r="T7" s="623" t="s">
        <v>11</v>
      </c>
      <c r="U7" s="379"/>
      <c r="V7" s="379"/>
      <c r="W7" s="379"/>
      <c r="X7" s="202" t="s">
        <v>2395</v>
      </c>
      <c r="Y7" s="202"/>
      <c r="Z7" s="202"/>
      <c r="AA7" s="202"/>
      <c r="AB7" s="202"/>
      <c r="AC7" s="202"/>
      <c r="AD7" s="202"/>
      <c r="AE7" s="202"/>
      <c r="AF7" s="778"/>
      <c r="AG7" s="778"/>
      <c r="AH7" s="778"/>
      <c r="AI7" s="778"/>
      <c r="AJ7" s="778"/>
      <c r="AK7" s="778"/>
      <c r="AL7" s="778"/>
      <c r="AM7" s="778"/>
      <c r="AN7" s="778"/>
      <c r="AO7" s="778"/>
      <c r="AP7" s="778"/>
      <c r="AQ7" s="778"/>
      <c r="AR7" s="778"/>
      <c r="AS7" s="778"/>
      <c r="AT7" s="778"/>
      <c r="AU7" s="778"/>
      <c r="AV7" s="778"/>
      <c r="AW7" s="778"/>
      <c r="AX7" s="778"/>
      <c r="AY7" s="778"/>
      <c r="AZ7" s="778"/>
      <c r="BA7" s="778"/>
      <c r="BB7" s="778"/>
    </row>
    <row r="8" ht="22.5" customHeight="1">
      <c r="A8" s="379">
        <v>6.0</v>
      </c>
      <c r="B8" s="379">
        <v>1.0</v>
      </c>
      <c r="C8" s="379" t="s">
        <v>221</v>
      </c>
      <c r="D8" s="379"/>
      <c r="E8" s="476"/>
      <c r="F8" s="476"/>
      <c r="G8" s="776">
        <v>1.0</v>
      </c>
      <c r="H8" s="777" t="s">
        <v>2396</v>
      </c>
      <c r="I8" s="378" t="s">
        <v>2397</v>
      </c>
      <c r="J8" s="379" t="s">
        <v>2398</v>
      </c>
      <c r="K8" s="379" t="s">
        <v>2399</v>
      </c>
      <c r="L8" s="380">
        <v>43567.0</v>
      </c>
      <c r="M8" s="379" t="s">
        <v>351</v>
      </c>
      <c r="N8" s="379" t="s">
        <v>153</v>
      </c>
      <c r="O8" s="380">
        <v>45301.0</v>
      </c>
      <c r="P8" s="379" t="s">
        <v>60</v>
      </c>
      <c r="Q8" s="379" t="s">
        <v>208</v>
      </c>
      <c r="R8" s="433" t="s">
        <v>2400</v>
      </c>
      <c r="S8" s="222"/>
      <c r="T8" s="623" t="s">
        <v>26</v>
      </c>
      <c r="U8" s="379"/>
      <c r="V8" s="379"/>
      <c r="W8" s="379"/>
      <c r="X8" s="202" t="s">
        <v>2401</v>
      </c>
      <c r="Y8" s="202" t="s">
        <v>2402</v>
      </c>
      <c r="Z8" s="202"/>
      <c r="AA8" s="202"/>
      <c r="AB8" s="202"/>
      <c r="AC8" s="202"/>
      <c r="AD8" s="202"/>
      <c r="AE8" s="202"/>
      <c r="AF8" s="778"/>
      <c r="AG8" s="778"/>
      <c r="AH8" s="778"/>
      <c r="AI8" s="778"/>
      <c r="AJ8" s="778"/>
      <c r="AK8" s="778"/>
      <c r="AL8" s="778"/>
      <c r="AM8" s="778"/>
      <c r="AN8" s="778"/>
      <c r="AO8" s="778"/>
      <c r="AP8" s="778"/>
      <c r="AQ8" s="778"/>
      <c r="AR8" s="778"/>
      <c r="AS8" s="778"/>
      <c r="AT8" s="778"/>
      <c r="AU8" s="778"/>
      <c r="AV8" s="778"/>
      <c r="AW8" s="778"/>
      <c r="AX8" s="778"/>
      <c r="AY8" s="778"/>
      <c r="AZ8" s="778"/>
      <c r="BA8" s="778"/>
      <c r="BB8" s="778"/>
    </row>
    <row r="9" ht="22.5" customHeight="1">
      <c r="A9" s="634">
        <v>7.0</v>
      </c>
      <c r="B9" s="634">
        <v>1.0</v>
      </c>
      <c r="C9" s="634" t="s">
        <v>221</v>
      </c>
      <c r="D9" s="634"/>
      <c r="E9" s="634"/>
      <c r="F9" s="634"/>
      <c r="G9" s="779">
        <v>1.0</v>
      </c>
      <c r="H9" s="780" t="s">
        <v>2403</v>
      </c>
      <c r="I9" s="636" t="s">
        <v>2404</v>
      </c>
      <c r="J9" s="634" t="s">
        <v>637</v>
      </c>
      <c r="K9" s="634" t="s">
        <v>2405</v>
      </c>
      <c r="L9" s="662">
        <v>43425.0</v>
      </c>
      <c r="M9" s="634" t="s">
        <v>351</v>
      </c>
      <c r="N9" s="634" t="s">
        <v>152</v>
      </c>
      <c r="O9" s="662">
        <v>44608.0</v>
      </c>
      <c r="P9" s="634" t="s">
        <v>115</v>
      </c>
      <c r="Q9" s="634" t="s">
        <v>208</v>
      </c>
      <c r="R9" s="781" t="s">
        <v>2406</v>
      </c>
      <c r="S9" s="782"/>
      <c r="T9" s="634" t="s">
        <v>11</v>
      </c>
      <c r="U9" s="634"/>
      <c r="V9" s="634"/>
      <c r="W9" s="634"/>
      <c r="X9" s="214" t="s">
        <v>2407</v>
      </c>
      <c r="Y9" s="214" t="s">
        <v>2408</v>
      </c>
      <c r="Z9" s="214" t="s">
        <v>2409</v>
      </c>
      <c r="AA9" s="214" t="s">
        <v>2410</v>
      </c>
      <c r="AB9" s="641"/>
      <c r="AC9" s="214"/>
      <c r="AD9" s="214"/>
      <c r="AE9" s="214"/>
      <c r="AF9" s="783"/>
      <c r="AG9" s="783"/>
      <c r="AH9" s="783"/>
      <c r="AI9" s="783"/>
      <c r="AJ9" s="783"/>
      <c r="AK9" s="783"/>
      <c r="AL9" s="783"/>
      <c r="AM9" s="783"/>
      <c r="AN9" s="783"/>
      <c r="AO9" s="783"/>
      <c r="AP9" s="783"/>
      <c r="AQ9" s="783"/>
      <c r="AR9" s="783"/>
      <c r="AS9" s="783"/>
      <c r="AT9" s="783"/>
      <c r="AU9" s="783"/>
      <c r="AV9" s="783"/>
      <c r="AW9" s="783"/>
      <c r="AX9" s="783"/>
      <c r="AY9" s="783"/>
      <c r="AZ9" s="783"/>
      <c r="BA9" s="783"/>
      <c r="BB9" s="783"/>
    </row>
    <row r="10" ht="22.5" customHeight="1">
      <c r="A10" s="379">
        <v>8.0</v>
      </c>
      <c r="B10" s="379">
        <v>1.0</v>
      </c>
      <c r="C10" s="379" t="s">
        <v>221</v>
      </c>
      <c r="D10" s="379"/>
      <c r="E10" s="476"/>
      <c r="F10" s="476"/>
      <c r="G10" s="776">
        <v>1.0</v>
      </c>
      <c r="H10" s="777" t="s">
        <v>2411</v>
      </c>
      <c r="I10" s="378" t="s">
        <v>2412</v>
      </c>
      <c r="J10" s="379" t="s">
        <v>344</v>
      </c>
      <c r="K10" s="379" t="s">
        <v>2413</v>
      </c>
      <c r="L10" s="380">
        <v>43696.0</v>
      </c>
      <c r="M10" s="379" t="s">
        <v>351</v>
      </c>
      <c r="N10" s="379" t="s">
        <v>152</v>
      </c>
      <c r="O10" s="380">
        <v>44790.0</v>
      </c>
      <c r="P10" s="379" t="s">
        <v>133</v>
      </c>
      <c r="Q10" s="379" t="s">
        <v>208</v>
      </c>
      <c r="R10" s="433"/>
      <c r="S10" s="222"/>
      <c r="T10" s="623" t="s">
        <v>22</v>
      </c>
      <c r="U10" s="379" t="s">
        <v>335</v>
      </c>
      <c r="V10" s="379"/>
      <c r="W10" s="379"/>
      <c r="X10" s="202" t="s">
        <v>2414</v>
      </c>
      <c r="Y10" s="202" t="s">
        <v>2415</v>
      </c>
      <c r="Z10" s="202" t="s">
        <v>2416</v>
      </c>
      <c r="AA10" s="202"/>
      <c r="AB10" s="202"/>
      <c r="AC10" s="202"/>
      <c r="AD10" s="202"/>
      <c r="AE10" s="202"/>
      <c r="AF10" s="778"/>
      <c r="AG10" s="778"/>
      <c r="AH10" s="778"/>
      <c r="AI10" s="778"/>
      <c r="AJ10" s="778"/>
      <c r="AK10" s="778"/>
      <c r="AL10" s="778"/>
      <c r="AM10" s="778"/>
      <c r="AN10" s="778"/>
      <c r="AO10" s="778"/>
      <c r="AP10" s="778"/>
      <c r="AQ10" s="778"/>
      <c r="AR10" s="778"/>
      <c r="AS10" s="778"/>
      <c r="AT10" s="778"/>
      <c r="AU10" s="778"/>
      <c r="AV10" s="778"/>
      <c r="AW10" s="778"/>
      <c r="AX10" s="778"/>
      <c r="AY10" s="778"/>
      <c r="AZ10" s="778"/>
      <c r="BA10" s="778"/>
      <c r="BB10" s="778"/>
    </row>
    <row r="11" ht="22.5" customHeight="1">
      <c r="A11" s="379">
        <v>9.0</v>
      </c>
      <c r="B11" s="379">
        <v>1.0</v>
      </c>
      <c r="C11" s="379" t="s">
        <v>221</v>
      </c>
      <c r="D11" s="379"/>
      <c r="E11" s="476"/>
      <c r="F11" s="476"/>
      <c r="G11" s="776">
        <v>1.0</v>
      </c>
      <c r="H11" s="777" t="s">
        <v>2417</v>
      </c>
      <c r="I11" s="378" t="s">
        <v>2418</v>
      </c>
      <c r="J11" s="379" t="s">
        <v>1151</v>
      </c>
      <c r="K11" s="379" t="s">
        <v>2419</v>
      </c>
      <c r="L11" s="380">
        <v>43362.0</v>
      </c>
      <c r="M11" s="379" t="s">
        <v>351</v>
      </c>
      <c r="N11" s="379" t="s">
        <v>153</v>
      </c>
      <c r="O11" s="380">
        <v>44790.0</v>
      </c>
      <c r="P11" s="379" t="s">
        <v>125</v>
      </c>
      <c r="Q11" s="379" t="s">
        <v>210</v>
      </c>
      <c r="R11" s="433" t="s">
        <v>2420</v>
      </c>
      <c r="S11" s="197"/>
      <c r="T11" s="379" t="s">
        <v>11</v>
      </c>
      <c r="U11" s="379"/>
      <c r="V11" s="379"/>
      <c r="W11" s="379"/>
      <c r="X11" s="202" t="s">
        <v>2421</v>
      </c>
      <c r="Y11" s="202" t="s">
        <v>2422</v>
      </c>
      <c r="Z11" s="202" t="s">
        <v>2423</v>
      </c>
      <c r="AA11" s="202"/>
      <c r="AB11" s="202"/>
      <c r="AC11" s="202"/>
      <c r="AD11" s="202"/>
      <c r="AE11" s="202"/>
      <c r="AF11" s="379"/>
      <c r="AG11" s="379"/>
      <c r="AH11" s="379"/>
      <c r="AI11" s="379"/>
      <c r="AJ11" s="379"/>
      <c r="AK11" s="379"/>
      <c r="AL11" s="778"/>
      <c r="AM11" s="778"/>
      <c r="AN11" s="778"/>
      <c r="AO11" s="778"/>
      <c r="AP11" s="778"/>
      <c r="AQ11" s="778"/>
      <c r="AR11" s="778"/>
      <c r="AS11" s="778"/>
      <c r="AT11" s="778"/>
      <c r="AU11" s="778"/>
      <c r="AV11" s="778"/>
      <c r="AW11" s="778"/>
      <c r="AX11" s="778"/>
      <c r="AY11" s="778"/>
      <c r="AZ11" s="778"/>
      <c r="BA11" s="778"/>
      <c r="BB11" s="778"/>
    </row>
    <row r="12" ht="22.5" customHeight="1">
      <c r="A12" s="379">
        <v>10.0</v>
      </c>
      <c r="B12" s="379">
        <v>1.0</v>
      </c>
      <c r="C12" s="379" t="s">
        <v>221</v>
      </c>
      <c r="D12" s="379"/>
      <c r="E12" s="476"/>
      <c r="F12" s="379"/>
      <c r="G12" s="776">
        <v>1.0</v>
      </c>
      <c r="H12" s="777" t="s">
        <v>2424</v>
      </c>
      <c r="I12" s="378" t="s">
        <v>2425</v>
      </c>
      <c r="J12" s="379" t="s">
        <v>370</v>
      </c>
      <c r="K12" s="379" t="s">
        <v>2426</v>
      </c>
      <c r="L12" s="380">
        <v>43659.0</v>
      </c>
      <c r="M12" s="379" t="s">
        <v>339</v>
      </c>
      <c r="N12" s="379" t="s">
        <v>151</v>
      </c>
      <c r="O12" s="380">
        <v>44858.0</v>
      </c>
      <c r="P12" s="379" t="s">
        <v>133</v>
      </c>
      <c r="Q12" s="379" t="s">
        <v>210</v>
      </c>
      <c r="R12" s="433" t="s">
        <v>2427</v>
      </c>
      <c r="S12" s="197"/>
      <c r="T12" s="379" t="s">
        <v>11</v>
      </c>
      <c r="U12" s="379"/>
      <c r="V12" s="379"/>
      <c r="W12" s="379"/>
      <c r="X12" s="202" t="s">
        <v>2428</v>
      </c>
      <c r="Y12" s="202" t="s">
        <v>2429</v>
      </c>
      <c r="Z12" s="202" t="s">
        <v>2430</v>
      </c>
      <c r="AA12" s="202"/>
      <c r="AB12" s="483"/>
      <c r="AC12" s="494"/>
      <c r="AD12" s="494"/>
      <c r="AE12" s="494"/>
      <c r="AF12" s="784"/>
      <c r="AG12" s="778"/>
      <c r="AH12" s="778"/>
      <c r="AI12" s="778"/>
      <c r="AJ12" s="778"/>
      <c r="AK12" s="778"/>
      <c r="AL12" s="778"/>
      <c r="AM12" s="778"/>
      <c r="AN12" s="778"/>
      <c r="AO12" s="778"/>
      <c r="AP12" s="778"/>
      <c r="AQ12" s="778"/>
      <c r="AR12" s="778"/>
      <c r="AS12" s="778"/>
      <c r="AT12" s="778"/>
      <c r="AU12" s="778"/>
      <c r="AV12" s="778"/>
      <c r="AW12" s="778"/>
      <c r="AX12" s="778"/>
      <c r="AY12" s="778"/>
      <c r="AZ12" s="778"/>
      <c r="BA12" s="778"/>
      <c r="BB12" s="778"/>
    </row>
    <row r="13" ht="22.5" customHeight="1">
      <c r="A13" s="484">
        <v>11.0</v>
      </c>
      <c r="B13" s="484">
        <v>1.0</v>
      </c>
      <c r="C13" s="484" t="s">
        <v>221</v>
      </c>
      <c r="D13" s="484"/>
      <c r="E13" s="588"/>
      <c r="F13" s="588"/>
      <c r="G13" s="785">
        <v>1.0</v>
      </c>
      <c r="H13" s="786" t="s">
        <v>2431</v>
      </c>
      <c r="I13" s="485" t="s">
        <v>2432</v>
      </c>
      <c r="J13" s="484" t="s">
        <v>2433</v>
      </c>
      <c r="K13" s="484" t="s">
        <v>2434</v>
      </c>
      <c r="L13" s="487">
        <v>43522.0</v>
      </c>
      <c r="M13" s="484" t="s">
        <v>351</v>
      </c>
      <c r="N13" s="484" t="s">
        <v>153</v>
      </c>
      <c r="O13" s="487">
        <v>44930.0</v>
      </c>
      <c r="P13" s="484" t="s">
        <v>54</v>
      </c>
      <c r="Q13" s="484" t="s">
        <v>210</v>
      </c>
      <c r="R13" s="787" t="s">
        <v>690</v>
      </c>
      <c r="S13" s="451" t="s">
        <v>690</v>
      </c>
      <c r="T13" s="484" t="s">
        <v>11</v>
      </c>
      <c r="U13" s="484"/>
      <c r="V13" s="484"/>
      <c r="W13" s="484"/>
      <c r="X13" s="490" t="s">
        <v>2435</v>
      </c>
      <c r="Y13" s="490" t="s">
        <v>2436</v>
      </c>
      <c r="Z13" s="490" t="s">
        <v>2437</v>
      </c>
      <c r="AA13" s="490"/>
      <c r="AB13" s="490"/>
      <c r="AC13" s="490"/>
      <c r="AD13" s="490"/>
      <c r="AE13" s="490"/>
      <c r="AF13" s="788"/>
      <c r="AG13" s="760"/>
      <c r="AH13" s="760"/>
      <c r="AI13" s="760"/>
      <c r="AJ13" s="760"/>
      <c r="AK13" s="760"/>
      <c r="AL13" s="760"/>
      <c r="AM13" s="760"/>
      <c r="AN13" s="760"/>
      <c r="AO13" s="760"/>
      <c r="AP13" s="760"/>
      <c r="AQ13" s="760"/>
      <c r="AR13" s="760"/>
      <c r="AS13" s="760"/>
      <c r="AT13" s="760"/>
      <c r="AU13" s="760"/>
      <c r="AV13" s="760"/>
      <c r="AW13" s="760"/>
      <c r="AX13" s="760"/>
      <c r="AY13" s="760"/>
      <c r="AZ13" s="760"/>
      <c r="BA13" s="760"/>
      <c r="BB13" s="760"/>
    </row>
    <row r="14" ht="22.5" customHeight="1">
      <c r="A14" s="379">
        <v>12.0</v>
      </c>
      <c r="B14" s="379">
        <v>1.0</v>
      </c>
      <c r="C14" s="379" t="s">
        <v>221</v>
      </c>
      <c r="D14" s="379"/>
      <c r="E14" s="476"/>
      <c r="F14" s="476"/>
      <c r="G14" s="776">
        <v>1.0</v>
      </c>
      <c r="H14" s="777" t="s">
        <v>2438</v>
      </c>
      <c r="I14" s="378" t="s">
        <v>2439</v>
      </c>
      <c r="J14" s="379" t="s">
        <v>2440</v>
      </c>
      <c r="K14" s="379" t="s">
        <v>2441</v>
      </c>
      <c r="L14" s="380">
        <v>43445.0</v>
      </c>
      <c r="M14" s="379" t="s">
        <v>339</v>
      </c>
      <c r="N14" s="379" t="s">
        <v>152</v>
      </c>
      <c r="O14" s="380">
        <v>45519.0</v>
      </c>
      <c r="P14" s="379" t="s">
        <v>37</v>
      </c>
      <c r="Q14" s="379" t="s">
        <v>210</v>
      </c>
      <c r="R14" s="433" t="s">
        <v>2442</v>
      </c>
      <c r="S14" s="197"/>
      <c r="T14" s="379" t="s">
        <v>11</v>
      </c>
      <c r="U14" s="379"/>
      <c r="V14" s="379"/>
      <c r="W14" s="379"/>
      <c r="X14" s="202" t="s">
        <v>2443</v>
      </c>
      <c r="Y14" s="202"/>
      <c r="Z14" s="202"/>
      <c r="AA14" s="202"/>
      <c r="AB14" s="202"/>
      <c r="AC14" s="202"/>
      <c r="AD14" s="202"/>
      <c r="AE14" s="202"/>
      <c r="AF14" s="778"/>
      <c r="AG14" s="778"/>
      <c r="AH14" s="778"/>
      <c r="AI14" s="778"/>
      <c r="AJ14" s="778"/>
      <c r="AK14" s="778"/>
      <c r="AL14" s="778"/>
      <c r="AM14" s="778"/>
      <c r="AN14" s="778"/>
      <c r="AO14" s="778"/>
      <c r="AP14" s="778"/>
      <c r="AQ14" s="778"/>
      <c r="AR14" s="778"/>
      <c r="AS14" s="778"/>
      <c r="AT14" s="778"/>
      <c r="AU14" s="778"/>
      <c r="AV14" s="778"/>
      <c r="AW14" s="778"/>
      <c r="AX14" s="778"/>
      <c r="AY14" s="778"/>
      <c r="AZ14" s="778"/>
      <c r="BA14" s="778"/>
      <c r="BB14" s="778"/>
    </row>
    <row r="15" ht="22.5" customHeight="1">
      <c r="A15" s="379">
        <v>13.0</v>
      </c>
      <c r="B15" s="379">
        <v>1.0</v>
      </c>
      <c r="C15" s="379" t="s">
        <v>221</v>
      </c>
      <c r="D15" s="379"/>
      <c r="E15" s="476"/>
      <c r="F15" s="379" t="s">
        <v>335</v>
      </c>
      <c r="G15" s="776">
        <v>1.0</v>
      </c>
      <c r="H15" s="777" t="s">
        <v>2444</v>
      </c>
      <c r="I15" s="378" t="s">
        <v>2445</v>
      </c>
      <c r="J15" s="379" t="s">
        <v>1260</v>
      </c>
      <c r="K15" s="379" t="s">
        <v>2446</v>
      </c>
      <c r="L15" s="789">
        <v>43389.0</v>
      </c>
      <c r="M15" s="379" t="s">
        <v>351</v>
      </c>
      <c r="N15" s="379" t="s">
        <v>153</v>
      </c>
      <c r="O15" s="380">
        <v>44202.0</v>
      </c>
      <c r="P15" s="379" t="s">
        <v>37</v>
      </c>
      <c r="Q15" s="379" t="s">
        <v>212</v>
      </c>
      <c r="R15" s="433" t="s">
        <v>2447</v>
      </c>
      <c r="S15" s="790"/>
      <c r="T15" s="379" t="s">
        <v>11</v>
      </c>
      <c r="U15" s="379"/>
      <c r="V15" s="379"/>
      <c r="W15" s="379"/>
      <c r="X15" s="202" t="s">
        <v>2448</v>
      </c>
      <c r="Y15" s="202" t="s">
        <v>2449</v>
      </c>
      <c r="Z15" s="202" t="s">
        <v>2450</v>
      </c>
      <c r="AA15" s="202" t="s">
        <v>2451</v>
      </c>
      <c r="AB15" s="202" t="s">
        <v>1726</v>
      </c>
      <c r="AC15" s="202" t="s">
        <v>340</v>
      </c>
      <c r="AD15" s="202"/>
      <c r="AE15" s="202"/>
      <c r="AF15" s="778"/>
      <c r="AG15" s="778"/>
      <c r="AH15" s="778"/>
      <c r="AI15" s="778"/>
      <c r="AJ15" s="778"/>
      <c r="AK15" s="778"/>
      <c r="AL15" s="778"/>
      <c r="AM15" s="778"/>
      <c r="AN15" s="778"/>
      <c r="AO15" s="778"/>
      <c r="AP15" s="778"/>
      <c r="AQ15" s="778"/>
      <c r="AR15" s="778"/>
      <c r="AS15" s="778"/>
      <c r="AT15" s="778"/>
      <c r="AU15" s="778"/>
      <c r="AV15" s="778"/>
      <c r="AW15" s="778"/>
      <c r="AX15" s="778"/>
      <c r="AY15" s="778"/>
      <c r="AZ15" s="778"/>
      <c r="BA15" s="778"/>
      <c r="BB15" s="778"/>
    </row>
    <row r="16" ht="22.5" customHeight="1">
      <c r="A16" s="379">
        <v>14.0</v>
      </c>
      <c r="B16" s="379">
        <v>1.0</v>
      </c>
      <c r="C16" s="379" t="s">
        <v>221</v>
      </c>
      <c r="D16" s="379"/>
      <c r="E16" s="476"/>
      <c r="F16" s="379" t="s">
        <v>335</v>
      </c>
      <c r="G16" s="776">
        <v>1.0</v>
      </c>
      <c r="H16" s="777" t="s">
        <v>2452</v>
      </c>
      <c r="I16" s="378" t="s">
        <v>2453</v>
      </c>
      <c r="J16" s="379" t="s">
        <v>2454</v>
      </c>
      <c r="K16" s="379" t="s">
        <v>2455</v>
      </c>
      <c r="L16" s="380">
        <v>43526.0</v>
      </c>
      <c r="M16" s="379" t="s">
        <v>339</v>
      </c>
      <c r="N16" s="379" t="s">
        <v>154</v>
      </c>
      <c r="O16" s="380">
        <v>44501.0</v>
      </c>
      <c r="P16" s="379" t="s">
        <v>62</v>
      </c>
      <c r="Q16" s="379" t="s">
        <v>212</v>
      </c>
      <c r="R16" s="433" t="s">
        <v>2456</v>
      </c>
      <c r="S16" s="222"/>
      <c r="T16" s="379" t="s">
        <v>11</v>
      </c>
      <c r="U16" s="379"/>
      <c r="V16" s="379"/>
      <c r="W16" s="379"/>
      <c r="X16" s="202" t="s">
        <v>2457</v>
      </c>
      <c r="Y16" s="202" t="s">
        <v>2458</v>
      </c>
      <c r="Z16" s="202" t="s">
        <v>2459</v>
      </c>
      <c r="AA16" s="202" t="s">
        <v>2460</v>
      </c>
      <c r="AB16" s="202" t="s">
        <v>2461</v>
      </c>
      <c r="AC16" s="479"/>
      <c r="AD16" s="479"/>
      <c r="AE16" s="479"/>
      <c r="AF16" s="778"/>
      <c r="AG16" s="778"/>
      <c r="AH16" s="778"/>
      <c r="AI16" s="778"/>
      <c r="AJ16" s="778"/>
      <c r="AK16" s="778"/>
      <c r="AL16" s="778"/>
      <c r="AM16" s="778"/>
      <c r="AN16" s="778"/>
      <c r="AO16" s="778"/>
      <c r="AP16" s="778"/>
      <c r="AQ16" s="778"/>
      <c r="AR16" s="778"/>
      <c r="AS16" s="778"/>
      <c r="AT16" s="778"/>
      <c r="AU16" s="778"/>
      <c r="AV16" s="778"/>
      <c r="AW16" s="778"/>
      <c r="AX16" s="778"/>
      <c r="AY16" s="778"/>
      <c r="AZ16" s="778"/>
      <c r="BA16" s="778"/>
      <c r="BB16" s="778"/>
    </row>
    <row r="17" ht="22.5" customHeight="1">
      <c r="A17" s="379">
        <v>15.0</v>
      </c>
      <c r="B17" s="379">
        <v>1.0</v>
      </c>
      <c r="C17" s="379" t="s">
        <v>221</v>
      </c>
      <c r="D17" s="379"/>
      <c r="E17" s="476"/>
      <c r="F17" s="476"/>
      <c r="G17" s="776">
        <v>1.0</v>
      </c>
      <c r="H17" s="777" t="s">
        <v>2462</v>
      </c>
      <c r="I17" s="378" t="s">
        <v>2463</v>
      </c>
      <c r="J17" s="379" t="s">
        <v>2464</v>
      </c>
      <c r="K17" s="379" t="s">
        <v>2465</v>
      </c>
      <c r="L17" s="380">
        <v>43384.0</v>
      </c>
      <c r="M17" s="379" t="s">
        <v>351</v>
      </c>
      <c r="N17" s="379" t="s">
        <v>151</v>
      </c>
      <c r="O17" s="380">
        <v>44790.0</v>
      </c>
      <c r="P17" s="379" t="s">
        <v>125</v>
      </c>
      <c r="Q17" s="379" t="s">
        <v>212</v>
      </c>
      <c r="R17" s="433" t="s">
        <v>2466</v>
      </c>
      <c r="S17" s="222"/>
      <c r="T17" s="379" t="s">
        <v>11</v>
      </c>
      <c r="U17" s="379"/>
      <c r="V17" s="379"/>
      <c r="W17" s="379"/>
      <c r="X17" s="202" t="s">
        <v>2467</v>
      </c>
      <c r="Y17" s="202" t="s">
        <v>2468</v>
      </c>
      <c r="Z17" s="202" t="s">
        <v>2469</v>
      </c>
      <c r="AA17" s="202"/>
      <c r="AB17" s="202"/>
      <c r="AC17" s="479"/>
      <c r="AD17" s="479"/>
      <c r="AE17" s="479"/>
      <c r="AF17" s="778"/>
      <c r="AG17" s="778"/>
      <c r="AH17" s="778"/>
      <c r="AI17" s="778"/>
      <c r="AJ17" s="778"/>
      <c r="AK17" s="778"/>
      <c r="AL17" s="778"/>
      <c r="AM17" s="778"/>
      <c r="AN17" s="778"/>
      <c r="AO17" s="778"/>
      <c r="AP17" s="778"/>
      <c r="AQ17" s="778"/>
      <c r="AR17" s="778"/>
      <c r="AS17" s="778"/>
      <c r="AT17" s="778"/>
      <c r="AU17" s="778"/>
      <c r="AV17" s="778"/>
      <c r="AW17" s="778"/>
      <c r="AX17" s="778"/>
      <c r="AY17" s="778"/>
      <c r="AZ17" s="778"/>
      <c r="BA17" s="778"/>
      <c r="BB17" s="778"/>
    </row>
    <row r="18" ht="22.5" customHeight="1">
      <c r="A18" s="379">
        <v>16.0</v>
      </c>
      <c r="B18" s="379">
        <v>1.0</v>
      </c>
      <c r="C18" s="379" t="s">
        <v>221</v>
      </c>
      <c r="D18" s="379"/>
      <c r="E18" s="476"/>
      <c r="F18" s="476"/>
      <c r="G18" s="776">
        <v>1.0</v>
      </c>
      <c r="H18" s="777" t="s">
        <v>2470</v>
      </c>
      <c r="I18" s="378" t="s">
        <v>2471</v>
      </c>
      <c r="J18" s="379" t="s">
        <v>396</v>
      </c>
      <c r="K18" s="379" t="s">
        <v>2472</v>
      </c>
      <c r="L18" s="380">
        <v>43466.0</v>
      </c>
      <c r="M18" s="379" t="s">
        <v>339</v>
      </c>
      <c r="N18" s="379" t="s">
        <v>151</v>
      </c>
      <c r="O18" s="380">
        <v>45519.0</v>
      </c>
      <c r="P18" s="379" t="s">
        <v>133</v>
      </c>
      <c r="Q18" s="379" t="s">
        <v>214</v>
      </c>
      <c r="R18" s="433" t="s">
        <v>2473</v>
      </c>
      <c r="S18" s="222"/>
      <c r="T18" s="623" t="s">
        <v>22</v>
      </c>
      <c r="U18" s="379"/>
      <c r="V18" s="379"/>
      <c r="W18" s="379"/>
      <c r="X18" s="202" t="s">
        <v>2474</v>
      </c>
      <c r="Y18" s="202"/>
      <c r="Z18" s="202"/>
      <c r="AA18" s="202"/>
      <c r="AB18" s="202"/>
      <c r="AC18" s="479"/>
      <c r="AD18" s="479"/>
      <c r="AE18" s="479"/>
      <c r="AF18" s="778"/>
      <c r="AG18" s="778"/>
      <c r="AH18" s="778"/>
      <c r="AI18" s="778"/>
      <c r="AJ18" s="778"/>
      <c r="AK18" s="778"/>
      <c r="AL18" s="778"/>
      <c r="AM18" s="778"/>
      <c r="AN18" s="778"/>
      <c r="AO18" s="778"/>
      <c r="AP18" s="778"/>
      <c r="AQ18" s="778"/>
      <c r="AR18" s="778"/>
      <c r="AS18" s="778"/>
      <c r="AT18" s="778"/>
      <c r="AU18" s="778"/>
      <c r="AV18" s="778"/>
      <c r="AW18" s="778"/>
      <c r="AX18" s="778"/>
      <c r="AY18" s="778"/>
      <c r="AZ18" s="778"/>
      <c r="BA18" s="778"/>
      <c r="BB18" s="778"/>
    </row>
    <row r="19" ht="22.5" customHeight="1">
      <c r="A19" s="379">
        <v>17.0</v>
      </c>
      <c r="B19" s="379">
        <v>1.0</v>
      </c>
      <c r="C19" s="379" t="s">
        <v>221</v>
      </c>
      <c r="D19" s="379"/>
      <c r="E19" s="476"/>
      <c r="F19" s="379" t="s">
        <v>335</v>
      </c>
      <c r="G19" s="776">
        <v>1.0</v>
      </c>
      <c r="H19" s="791" t="s">
        <v>2475</v>
      </c>
      <c r="I19" s="378" t="s">
        <v>2476</v>
      </c>
      <c r="J19" s="625" t="s">
        <v>2477</v>
      </c>
      <c r="K19" s="625" t="s">
        <v>2478</v>
      </c>
      <c r="L19" s="626">
        <v>43454.0</v>
      </c>
      <c r="M19" s="625" t="s">
        <v>339</v>
      </c>
      <c r="N19" s="625" t="s">
        <v>151</v>
      </c>
      <c r="O19" s="626">
        <v>45519.0</v>
      </c>
      <c r="P19" s="625" t="s">
        <v>37</v>
      </c>
      <c r="Q19" s="379" t="s">
        <v>214</v>
      </c>
      <c r="R19" s="433" t="s">
        <v>2479</v>
      </c>
      <c r="S19" s="197"/>
      <c r="T19" s="379" t="s">
        <v>11</v>
      </c>
      <c r="U19" s="379"/>
      <c r="V19" s="657"/>
      <c r="W19" s="476"/>
      <c r="X19" s="202" t="s">
        <v>2480</v>
      </c>
      <c r="Y19" s="202"/>
      <c r="Z19" s="202"/>
      <c r="AA19" s="202"/>
      <c r="AB19" s="632"/>
      <c r="AC19" s="202"/>
      <c r="AD19" s="202"/>
      <c r="AE19" s="202"/>
      <c r="AF19" s="778"/>
      <c r="AG19" s="778"/>
      <c r="AH19" s="778"/>
      <c r="AI19" s="778"/>
      <c r="AJ19" s="778"/>
      <c r="AK19" s="778"/>
      <c r="AL19" s="778"/>
      <c r="AM19" s="778"/>
      <c r="AN19" s="778"/>
      <c r="AO19" s="778"/>
      <c r="AP19" s="778"/>
      <c r="AQ19" s="778"/>
      <c r="AR19" s="778"/>
      <c r="AS19" s="778"/>
      <c r="AT19" s="778"/>
      <c r="AU19" s="778"/>
      <c r="AV19" s="778"/>
      <c r="AW19" s="778"/>
      <c r="AX19" s="778"/>
      <c r="AY19" s="778"/>
      <c r="AZ19" s="778"/>
      <c r="BA19" s="778"/>
      <c r="BB19" s="778"/>
    </row>
    <row r="20" ht="22.5" customHeight="1">
      <c r="A20" s="379">
        <v>18.0</v>
      </c>
      <c r="B20" s="379">
        <v>1.0</v>
      </c>
      <c r="C20" s="379" t="s">
        <v>221</v>
      </c>
      <c r="D20" s="379"/>
      <c r="E20" s="476"/>
      <c r="F20" s="476"/>
      <c r="G20" s="776">
        <v>1.0</v>
      </c>
      <c r="H20" s="791" t="s">
        <v>2481</v>
      </c>
      <c r="I20" s="378" t="s">
        <v>2482</v>
      </c>
      <c r="J20" s="625" t="s">
        <v>2483</v>
      </c>
      <c r="K20" s="625" t="s">
        <v>2484</v>
      </c>
      <c r="L20" s="626">
        <v>43459.0</v>
      </c>
      <c r="M20" s="625" t="s">
        <v>351</v>
      </c>
      <c r="N20" s="625" t="s">
        <v>151</v>
      </c>
      <c r="O20" s="626">
        <v>44202.0</v>
      </c>
      <c r="P20" s="625" t="s">
        <v>10</v>
      </c>
      <c r="Q20" s="379" t="s">
        <v>216</v>
      </c>
      <c r="R20" s="433" t="s">
        <v>2485</v>
      </c>
      <c r="S20" s="197"/>
      <c r="T20" s="379" t="s">
        <v>11</v>
      </c>
      <c r="U20" s="379"/>
      <c r="V20" s="657"/>
      <c r="W20" s="379"/>
      <c r="X20" s="202" t="s">
        <v>2486</v>
      </c>
      <c r="Y20" s="202" t="s">
        <v>2487</v>
      </c>
      <c r="Z20" s="202" t="s">
        <v>2488</v>
      </c>
      <c r="AA20" s="202" t="s">
        <v>2489</v>
      </c>
      <c r="AB20" s="202" t="s">
        <v>1726</v>
      </c>
      <c r="AC20" s="202"/>
      <c r="AD20" s="202"/>
      <c r="AE20" s="202"/>
      <c r="AF20" s="784"/>
      <c r="AG20" s="778"/>
      <c r="AH20" s="778"/>
      <c r="AI20" s="778"/>
      <c r="AJ20" s="778"/>
      <c r="AK20" s="778"/>
      <c r="AL20" s="778"/>
      <c r="AM20" s="778"/>
      <c r="AN20" s="778"/>
      <c r="AO20" s="778"/>
      <c r="AP20" s="778"/>
      <c r="AQ20" s="778"/>
      <c r="AR20" s="778"/>
      <c r="AS20" s="778"/>
      <c r="AT20" s="778"/>
      <c r="AU20" s="778"/>
      <c r="AV20" s="778"/>
      <c r="AW20" s="778"/>
      <c r="AX20" s="778"/>
      <c r="AY20" s="778"/>
      <c r="AZ20" s="778"/>
      <c r="BA20" s="778"/>
      <c r="BB20" s="778"/>
    </row>
    <row r="21" ht="22.5" customHeight="1">
      <c r="A21" s="379">
        <v>19.0</v>
      </c>
      <c r="B21" s="379">
        <v>1.0</v>
      </c>
      <c r="C21" s="379" t="s">
        <v>221</v>
      </c>
      <c r="D21" s="379"/>
      <c r="E21" s="379"/>
      <c r="F21" s="379"/>
      <c r="G21" s="776">
        <v>1.0</v>
      </c>
      <c r="H21" s="791" t="s">
        <v>2490</v>
      </c>
      <c r="I21" s="378" t="s">
        <v>2491</v>
      </c>
      <c r="J21" s="625" t="s">
        <v>2492</v>
      </c>
      <c r="K21" s="625" t="s">
        <v>2493</v>
      </c>
      <c r="L21" s="626">
        <v>43437.0</v>
      </c>
      <c r="M21" s="625" t="s">
        <v>351</v>
      </c>
      <c r="N21" s="625" t="s">
        <v>154</v>
      </c>
      <c r="O21" s="626">
        <v>44202.0</v>
      </c>
      <c r="P21" s="625" t="s">
        <v>37</v>
      </c>
      <c r="Q21" s="379" t="s">
        <v>216</v>
      </c>
      <c r="R21" s="433" t="s">
        <v>2494</v>
      </c>
      <c r="S21" s="197"/>
      <c r="T21" s="379" t="s">
        <v>11</v>
      </c>
      <c r="U21" s="379"/>
      <c r="V21" s="657"/>
      <c r="W21" s="476"/>
      <c r="X21" s="202" t="s">
        <v>2495</v>
      </c>
      <c r="Y21" s="202" t="s">
        <v>2496</v>
      </c>
      <c r="Z21" s="202" t="s">
        <v>2497</v>
      </c>
      <c r="AA21" s="479"/>
      <c r="AB21" s="792" t="s">
        <v>603</v>
      </c>
      <c r="AC21" s="202"/>
      <c r="AD21" s="202"/>
      <c r="AE21" s="202"/>
      <c r="AF21" s="778"/>
      <c r="AG21" s="778"/>
      <c r="AH21" s="778"/>
      <c r="AI21" s="778"/>
      <c r="AJ21" s="778"/>
      <c r="AK21" s="778"/>
      <c r="AL21" s="778"/>
      <c r="AM21" s="778"/>
      <c r="AN21" s="778"/>
      <c r="AO21" s="778"/>
      <c r="AP21" s="778"/>
      <c r="AQ21" s="778"/>
      <c r="AR21" s="778"/>
      <c r="AS21" s="778"/>
      <c r="AT21" s="778"/>
      <c r="AU21" s="778"/>
      <c r="AV21" s="778"/>
      <c r="AW21" s="778"/>
      <c r="AX21" s="778"/>
      <c r="AY21" s="778"/>
      <c r="AZ21" s="778"/>
      <c r="BA21" s="778"/>
      <c r="BB21" s="778"/>
    </row>
    <row r="22" ht="22.5" customHeight="1">
      <c r="A22" s="379">
        <v>20.0</v>
      </c>
      <c r="B22" s="379">
        <v>1.0</v>
      </c>
      <c r="C22" s="379" t="s">
        <v>221</v>
      </c>
      <c r="D22" s="379"/>
      <c r="E22" s="476"/>
      <c r="F22" s="476"/>
      <c r="G22" s="776">
        <v>1.0</v>
      </c>
      <c r="H22" s="791" t="s">
        <v>2498</v>
      </c>
      <c r="I22" s="378" t="s">
        <v>2499</v>
      </c>
      <c r="J22" s="625" t="s">
        <v>667</v>
      </c>
      <c r="K22" s="625" t="s">
        <v>2500</v>
      </c>
      <c r="L22" s="626">
        <v>43395.0</v>
      </c>
      <c r="M22" s="625" t="s">
        <v>339</v>
      </c>
      <c r="N22" s="625" t="s">
        <v>154</v>
      </c>
      <c r="O22" s="626">
        <v>45519.0</v>
      </c>
      <c r="P22" s="625" t="s">
        <v>115</v>
      </c>
      <c r="Q22" s="379" t="s">
        <v>216</v>
      </c>
      <c r="R22" s="433" t="s">
        <v>2501</v>
      </c>
      <c r="S22" s="197"/>
      <c r="T22" s="379" t="s">
        <v>11</v>
      </c>
      <c r="U22" s="379"/>
      <c r="V22" s="657"/>
      <c r="W22" s="476"/>
      <c r="X22" s="202" t="s">
        <v>2502</v>
      </c>
      <c r="Y22" s="202"/>
      <c r="Z22" s="202"/>
      <c r="AA22" s="202"/>
      <c r="AB22" s="632"/>
      <c r="AC22" s="632"/>
      <c r="AD22" s="202"/>
      <c r="AE22" s="202"/>
      <c r="AF22" s="778"/>
      <c r="AG22" s="778"/>
      <c r="AH22" s="778"/>
      <c r="AI22" s="778"/>
      <c r="AJ22" s="778"/>
      <c r="AK22" s="778"/>
      <c r="AL22" s="778"/>
      <c r="AM22" s="778"/>
      <c r="AN22" s="778"/>
      <c r="AO22" s="778"/>
      <c r="AP22" s="778"/>
      <c r="AQ22" s="778"/>
      <c r="AR22" s="778"/>
      <c r="AS22" s="778"/>
      <c r="AT22" s="778"/>
      <c r="AU22" s="778"/>
      <c r="AV22" s="778"/>
      <c r="AW22" s="778"/>
      <c r="AX22" s="778"/>
      <c r="AY22" s="778"/>
      <c r="AZ22" s="778"/>
      <c r="BA22" s="778"/>
      <c r="BB22" s="778"/>
    </row>
    <row r="23" ht="22.5" customHeight="1">
      <c r="A23" s="496">
        <v>27.0</v>
      </c>
      <c r="B23" s="496">
        <v>1.0</v>
      </c>
      <c r="C23" s="496" t="s">
        <v>221</v>
      </c>
      <c r="D23" s="496"/>
      <c r="E23" s="497"/>
      <c r="F23" s="497"/>
      <c r="G23" s="793">
        <v>1.0</v>
      </c>
      <c r="H23" s="794" t="s">
        <v>2503</v>
      </c>
      <c r="I23" s="531" t="s">
        <v>2504</v>
      </c>
      <c r="J23" s="496" t="s">
        <v>483</v>
      </c>
      <c r="K23" s="496" t="s">
        <v>2505</v>
      </c>
      <c r="L23" s="795">
        <v>43671.0</v>
      </c>
      <c r="M23" s="496" t="s">
        <v>339</v>
      </c>
      <c r="N23" s="496" t="s">
        <v>152</v>
      </c>
      <c r="O23" s="647">
        <v>45883.0</v>
      </c>
      <c r="P23" s="496" t="s">
        <v>133</v>
      </c>
      <c r="Q23" s="496" t="s">
        <v>346</v>
      </c>
      <c r="R23" s="499" t="s">
        <v>2506</v>
      </c>
      <c r="S23" s="226"/>
      <c r="T23" s="496" t="s">
        <v>26</v>
      </c>
      <c r="U23" s="496"/>
      <c r="V23" s="496"/>
      <c r="W23" s="496"/>
      <c r="X23" s="678"/>
      <c r="Y23" s="678"/>
      <c r="Z23" s="231"/>
      <c r="AA23" s="231"/>
      <c r="AB23" s="231"/>
      <c r="AC23" s="231"/>
      <c r="AD23" s="231"/>
      <c r="AE23" s="231"/>
      <c r="AF23" s="796"/>
      <c r="AG23" s="796"/>
      <c r="AH23" s="796"/>
      <c r="AI23" s="796"/>
      <c r="AJ23" s="796"/>
      <c r="AK23" s="796"/>
      <c r="AL23" s="796"/>
      <c r="AM23" s="796"/>
      <c r="AN23" s="796"/>
      <c r="AO23" s="796"/>
      <c r="AP23" s="796"/>
      <c r="AQ23" s="796"/>
      <c r="AR23" s="796"/>
      <c r="AS23" s="796"/>
      <c r="AT23" s="796"/>
      <c r="AU23" s="796"/>
      <c r="AV23" s="796"/>
      <c r="AW23" s="796"/>
      <c r="AX23" s="796"/>
      <c r="AY23" s="796"/>
      <c r="AZ23" s="796"/>
      <c r="BA23" s="796"/>
      <c r="BB23" s="796"/>
    </row>
    <row r="24" ht="22.5" customHeight="1">
      <c r="A24" s="496">
        <v>9.0</v>
      </c>
      <c r="B24" s="496">
        <v>1.0</v>
      </c>
      <c r="C24" s="496" t="s">
        <v>221</v>
      </c>
      <c r="D24" s="496"/>
      <c r="E24" s="497"/>
      <c r="F24" s="497"/>
      <c r="G24" s="793">
        <v>1.0</v>
      </c>
      <c r="H24" s="797" t="s">
        <v>2507</v>
      </c>
      <c r="I24" s="531" t="s">
        <v>2508</v>
      </c>
      <c r="J24" s="646" t="s">
        <v>2509</v>
      </c>
      <c r="K24" s="646" t="s">
        <v>2510</v>
      </c>
      <c r="L24" s="647">
        <v>43656.0</v>
      </c>
      <c r="M24" s="646" t="s">
        <v>339</v>
      </c>
      <c r="N24" s="646" t="s">
        <v>153</v>
      </c>
      <c r="O24" s="647">
        <v>45883.0</v>
      </c>
      <c r="P24" s="646" t="s">
        <v>115</v>
      </c>
      <c r="Q24" s="496" t="s">
        <v>346</v>
      </c>
      <c r="R24" s="499" t="s">
        <v>2511</v>
      </c>
      <c r="S24" s="226"/>
      <c r="T24" s="496" t="s">
        <v>11</v>
      </c>
      <c r="U24" s="496"/>
      <c r="V24" s="240"/>
      <c r="W24" s="497"/>
      <c r="X24" s="231"/>
      <c r="Y24" s="231"/>
      <c r="Z24" s="231"/>
      <c r="AA24" s="231"/>
      <c r="AB24" s="798"/>
      <c r="AC24" s="798"/>
      <c r="AD24" s="798"/>
      <c r="AE24" s="798"/>
      <c r="AF24" s="649"/>
      <c r="AG24" s="649"/>
      <c r="AH24" s="649"/>
      <c r="AI24" s="649"/>
      <c r="AJ24" s="649"/>
      <c r="AK24" s="649"/>
      <c r="AL24" s="649"/>
      <c r="AM24" s="649"/>
      <c r="AN24" s="649"/>
      <c r="AO24" s="649"/>
      <c r="AP24" s="649"/>
      <c r="AQ24" s="649"/>
      <c r="AR24" s="649"/>
      <c r="AS24" s="649"/>
      <c r="AT24" s="649"/>
      <c r="AU24" s="649"/>
      <c r="AV24" s="649"/>
      <c r="AW24" s="649"/>
      <c r="AX24" s="649"/>
      <c r="AY24" s="649"/>
      <c r="AZ24" s="649"/>
      <c r="BA24" s="649"/>
      <c r="BB24" s="649"/>
    </row>
    <row r="25" ht="22.5" customHeight="1">
      <c r="A25" s="379">
        <v>23.0</v>
      </c>
      <c r="B25" s="379"/>
      <c r="C25" s="379"/>
      <c r="D25" s="379"/>
      <c r="E25" s="379"/>
      <c r="F25" s="379"/>
      <c r="G25" s="776"/>
      <c r="H25" s="777"/>
      <c r="I25" s="378"/>
      <c r="J25" s="379"/>
      <c r="K25" s="379"/>
      <c r="L25" s="380"/>
      <c r="M25" s="379"/>
      <c r="N25" s="379"/>
      <c r="O25" s="380"/>
      <c r="P25" s="379"/>
      <c r="Q25" s="379"/>
      <c r="R25" s="481"/>
      <c r="S25" s="222"/>
      <c r="T25" s="379"/>
      <c r="U25" s="379"/>
      <c r="V25" s="379"/>
      <c r="W25" s="379"/>
      <c r="X25" s="479"/>
      <c r="Y25" s="479"/>
      <c r="Z25" s="479"/>
      <c r="AA25" s="479"/>
      <c r="AB25" s="792"/>
      <c r="AC25" s="202"/>
      <c r="AD25" s="202"/>
      <c r="AE25" s="202"/>
      <c r="AF25" s="778"/>
      <c r="AG25" s="778"/>
      <c r="AH25" s="778"/>
      <c r="AI25" s="778"/>
      <c r="AJ25" s="778"/>
      <c r="AK25" s="778"/>
      <c r="AL25" s="778"/>
      <c r="AM25" s="778"/>
      <c r="AN25" s="778"/>
      <c r="AO25" s="778"/>
      <c r="AP25" s="778"/>
      <c r="AQ25" s="778"/>
      <c r="AR25" s="778"/>
      <c r="AS25" s="778"/>
      <c r="AT25" s="778"/>
      <c r="AU25" s="778"/>
      <c r="AV25" s="778"/>
      <c r="AW25" s="778"/>
      <c r="AX25" s="778"/>
      <c r="AY25" s="778"/>
      <c r="AZ25" s="778"/>
      <c r="BA25" s="778"/>
      <c r="BB25" s="778"/>
    </row>
    <row r="26" ht="22.5" customHeight="1">
      <c r="A26" s="379">
        <v>24.0</v>
      </c>
      <c r="B26" s="379"/>
      <c r="C26" s="379"/>
      <c r="D26" s="379"/>
      <c r="E26" s="379"/>
      <c r="F26" s="379"/>
      <c r="G26" s="776"/>
      <c r="H26" s="777"/>
      <c r="I26" s="378"/>
      <c r="J26" s="379"/>
      <c r="K26" s="379"/>
      <c r="L26" s="380"/>
      <c r="M26" s="379"/>
      <c r="N26" s="379"/>
      <c r="O26" s="380"/>
      <c r="P26" s="379"/>
      <c r="Q26" s="379"/>
      <c r="R26" s="481"/>
      <c r="S26" s="222"/>
      <c r="T26" s="379"/>
      <c r="U26" s="379"/>
      <c r="V26" s="379"/>
      <c r="W26" s="379"/>
      <c r="X26" s="479"/>
      <c r="Y26" s="479"/>
      <c r="Z26" s="479"/>
      <c r="AA26" s="479"/>
      <c r="AB26" s="792"/>
      <c r="AC26" s="202"/>
      <c r="AD26" s="202"/>
      <c r="AE26" s="202"/>
      <c r="AF26" s="778"/>
      <c r="AG26" s="778"/>
      <c r="AH26" s="778"/>
      <c r="AI26" s="778"/>
      <c r="AJ26" s="778"/>
      <c r="AK26" s="778"/>
      <c r="AL26" s="778"/>
      <c r="AM26" s="778"/>
      <c r="AN26" s="778"/>
      <c r="AO26" s="778"/>
      <c r="AP26" s="778"/>
      <c r="AQ26" s="778"/>
      <c r="AR26" s="778"/>
      <c r="AS26" s="778"/>
      <c r="AT26" s="778"/>
      <c r="AU26" s="778"/>
      <c r="AV26" s="778"/>
      <c r="AW26" s="778"/>
      <c r="AX26" s="778"/>
      <c r="AY26" s="778"/>
      <c r="AZ26" s="778"/>
      <c r="BA26" s="778"/>
      <c r="BB26" s="778"/>
    </row>
    <row r="27" ht="18.75" customHeight="1">
      <c r="A27" s="188" t="s">
        <v>2512</v>
      </c>
      <c r="B27" s="30"/>
      <c r="C27" s="30"/>
      <c r="D27" s="30"/>
      <c r="E27" s="30"/>
      <c r="F27" s="30"/>
      <c r="G27" s="30"/>
      <c r="H27" s="30"/>
      <c r="I27" s="30"/>
      <c r="J27" s="30"/>
      <c r="K27" s="31"/>
      <c r="L27" s="610"/>
      <c r="M27" s="611"/>
      <c r="N27" s="769"/>
      <c r="O27" s="610"/>
      <c r="P27" s="611"/>
      <c r="Q27" s="611"/>
      <c r="R27" s="799"/>
      <c r="S27" s="800"/>
      <c r="T27" s="611"/>
      <c r="U27" s="611"/>
      <c r="V27" s="611"/>
      <c r="W27" s="611"/>
      <c r="X27" s="529"/>
      <c r="Y27" s="529"/>
      <c r="Z27" s="529"/>
      <c r="AA27" s="529"/>
      <c r="AB27" s="529"/>
      <c r="AC27" s="529"/>
      <c r="AD27" s="529"/>
      <c r="AE27" s="529"/>
      <c r="AF27" s="774"/>
      <c r="AG27" s="774"/>
      <c r="AH27" s="774"/>
      <c r="AI27" s="774"/>
      <c r="AJ27" s="774"/>
      <c r="AK27" s="774"/>
      <c r="AL27" s="774"/>
      <c r="AM27" s="774"/>
      <c r="AN27" s="774"/>
      <c r="AO27" s="774"/>
      <c r="AP27" s="774"/>
      <c r="AQ27" s="775"/>
      <c r="AR27" s="775"/>
      <c r="AS27" s="775"/>
      <c r="AT27" s="775"/>
      <c r="AU27" s="775"/>
      <c r="AV27" s="775"/>
      <c r="AW27" s="775"/>
      <c r="AX27" s="775"/>
      <c r="AY27" s="775"/>
      <c r="AZ27" s="775"/>
      <c r="BA27" s="775"/>
      <c r="BB27" s="775"/>
    </row>
    <row r="28" ht="22.5" customHeight="1">
      <c r="A28" s="484">
        <v>1.0</v>
      </c>
      <c r="B28" s="484">
        <v>7.0</v>
      </c>
      <c r="C28" s="484" t="s">
        <v>223</v>
      </c>
      <c r="D28" s="484"/>
      <c r="E28" s="484"/>
      <c r="F28" s="484"/>
      <c r="G28" s="785">
        <v>1.0</v>
      </c>
      <c r="H28" s="786" t="s">
        <v>2513</v>
      </c>
      <c r="I28" s="485" t="s">
        <v>2514</v>
      </c>
      <c r="J28" s="484" t="s">
        <v>2515</v>
      </c>
      <c r="K28" s="484" t="s">
        <v>2516</v>
      </c>
      <c r="L28" s="487">
        <v>43484.0</v>
      </c>
      <c r="M28" s="484" t="s">
        <v>339</v>
      </c>
      <c r="N28" s="484" t="s">
        <v>154</v>
      </c>
      <c r="O28" s="487">
        <v>45026.0</v>
      </c>
      <c r="P28" s="484" t="s">
        <v>115</v>
      </c>
      <c r="Q28" s="484" t="s">
        <v>204</v>
      </c>
      <c r="R28" s="591"/>
      <c r="S28" s="452"/>
      <c r="T28" s="484" t="s">
        <v>11</v>
      </c>
      <c r="U28" s="484"/>
      <c r="V28" s="484"/>
      <c r="W28" s="484"/>
      <c r="X28" s="490" t="s">
        <v>2517</v>
      </c>
      <c r="Y28" s="490" t="s">
        <v>2518</v>
      </c>
      <c r="Z28" s="490" t="s">
        <v>2519</v>
      </c>
      <c r="AA28" s="490"/>
      <c r="AB28" s="490"/>
      <c r="AC28" s="490"/>
      <c r="AD28" s="490"/>
      <c r="AE28" s="490"/>
      <c r="AF28" s="760"/>
      <c r="AG28" s="760"/>
      <c r="AH28" s="760"/>
      <c r="AI28" s="760"/>
      <c r="AJ28" s="760"/>
      <c r="AK28" s="760"/>
      <c r="AL28" s="760"/>
      <c r="AM28" s="760"/>
      <c r="AN28" s="760"/>
      <c r="AO28" s="760"/>
      <c r="AP28" s="760"/>
      <c r="AQ28" s="760"/>
      <c r="AR28" s="760"/>
      <c r="AS28" s="760"/>
      <c r="AT28" s="760"/>
      <c r="AU28" s="760"/>
      <c r="AV28" s="760"/>
      <c r="AW28" s="760"/>
      <c r="AX28" s="760"/>
      <c r="AY28" s="760"/>
      <c r="AZ28" s="760"/>
      <c r="BA28" s="760"/>
      <c r="BB28" s="760"/>
    </row>
    <row r="29" ht="22.5" customHeight="1">
      <c r="A29" s="379">
        <v>2.0</v>
      </c>
      <c r="B29" s="379">
        <v>7.0</v>
      </c>
      <c r="C29" s="379" t="s">
        <v>223</v>
      </c>
      <c r="D29" s="379"/>
      <c r="E29" s="476"/>
      <c r="F29" s="379" t="s">
        <v>335</v>
      </c>
      <c r="G29" s="776">
        <v>1.0</v>
      </c>
      <c r="H29" s="777" t="s">
        <v>2520</v>
      </c>
      <c r="I29" s="378" t="s">
        <v>2521</v>
      </c>
      <c r="J29" s="379" t="s">
        <v>2522</v>
      </c>
      <c r="K29" s="379" t="s">
        <v>2523</v>
      </c>
      <c r="L29" s="380">
        <v>43481.0</v>
      </c>
      <c r="M29" s="379" t="s">
        <v>339</v>
      </c>
      <c r="N29" s="379" t="s">
        <v>151</v>
      </c>
      <c r="O29" s="380">
        <v>44312.0</v>
      </c>
      <c r="P29" s="379" t="s">
        <v>37</v>
      </c>
      <c r="Q29" s="379" t="s">
        <v>204</v>
      </c>
      <c r="R29" s="433" t="s">
        <v>2524</v>
      </c>
      <c r="S29" s="222"/>
      <c r="T29" s="379" t="s">
        <v>11</v>
      </c>
      <c r="U29" s="379"/>
      <c r="V29" s="379"/>
      <c r="W29" s="379"/>
      <c r="X29" s="202" t="s">
        <v>2525</v>
      </c>
      <c r="Y29" s="202" t="s">
        <v>2526</v>
      </c>
      <c r="Z29" s="202" t="s">
        <v>2527</v>
      </c>
      <c r="AA29" s="202" t="s">
        <v>2528</v>
      </c>
      <c r="AB29" s="202" t="s">
        <v>2529</v>
      </c>
      <c r="AC29" s="483" t="s">
        <v>629</v>
      </c>
      <c r="AD29" s="494"/>
      <c r="AE29" s="494"/>
      <c r="AF29" s="778"/>
      <c r="AG29" s="778"/>
      <c r="AH29" s="778"/>
      <c r="AI29" s="778"/>
      <c r="AJ29" s="778"/>
      <c r="AK29" s="778"/>
      <c r="AL29" s="778"/>
      <c r="AM29" s="778"/>
      <c r="AN29" s="778"/>
      <c r="AO29" s="778"/>
      <c r="AP29" s="778"/>
      <c r="AQ29" s="778"/>
      <c r="AR29" s="778"/>
      <c r="AS29" s="778"/>
      <c r="AT29" s="778"/>
      <c r="AU29" s="778"/>
      <c r="AV29" s="778"/>
      <c r="AW29" s="778"/>
      <c r="AX29" s="778"/>
      <c r="AY29" s="778"/>
      <c r="AZ29" s="778"/>
      <c r="BA29" s="778"/>
      <c r="BB29" s="778"/>
    </row>
    <row r="30" ht="22.5" customHeight="1">
      <c r="A30" s="379">
        <v>3.0</v>
      </c>
      <c r="B30" s="379">
        <v>7.0</v>
      </c>
      <c r="C30" s="379" t="s">
        <v>223</v>
      </c>
      <c r="D30" s="379"/>
      <c r="E30" s="476"/>
      <c r="F30" s="379"/>
      <c r="G30" s="776">
        <v>1.0</v>
      </c>
      <c r="H30" s="777" t="s">
        <v>2530</v>
      </c>
      <c r="I30" s="378" t="s">
        <v>2531</v>
      </c>
      <c r="J30" s="379" t="s">
        <v>1013</v>
      </c>
      <c r="K30" s="379" t="s">
        <v>2532</v>
      </c>
      <c r="L30" s="380">
        <v>43656.0</v>
      </c>
      <c r="M30" s="379" t="s">
        <v>339</v>
      </c>
      <c r="N30" s="379" t="s">
        <v>151</v>
      </c>
      <c r="O30" s="380">
        <v>44566.0</v>
      </c>
      <c r="P30" s="379" t="s">
        <v>133</v>
      </c>
      <c r="Q30" s="379" t="s">
        <v>206</v>
      </c>
      <c r="R30" s="433" t="s">
        <v>2533</v>
      </c>
      <c r="S30" s="197"/>
      <c r="T30" s="379" t="s">
        <v>11</v>
      </c>
      <c r="U30" s="379"/>
      <c r="V30" s="379"/>
      <c r="W30" s="379"/>
      <c r="X30" s="202" t="s">
        <v>2534</v>
      </c>
      <c r="Y30" s="202" t="s">
        <v>2535</v>
      </c>
      <c r="Z30" s="202" t="s">
        <v>2536</v>
      </c>
      <c r="AA30" s="202" t="s">
        <v>2537</v>
      </c>
      <c r="AB30" s="202" t="s">
        <v>2538</v>
      </c>
      <c r="AC30" s="202"/>
      <c r="AD30" s="202"/>
      <c r="AE30" s="202"/>
      <c r="AF30" s="778"/>
      <c r="AG30" s="778"/>
      <c r="AH30" s="778"/>
      <c r="AI30" s="778"/>
      <c r="AJ30" s="778"/>
      <c r="AK30" s="778"/>
      <c r="AL30" s="778"/>
      <c r="AM30" s="778"/>
      <c r="AN30" s="778"/>
      <c r="AO30" s="778"/>
      <c r="AP30" s="778"/>
      <c r="AQ30" s="778"/>
      <c r="AR30" s="778"/>
      <c r="AS30" s="778"/>
      <c r="AT30" s="778"/>
      <c r="AU30" s="778"/>
      <c r="AV30" s="778"/>
      <c r="AW30" s="778"/>
      <c r="AX30" s="778"/>
      <c r="AY30" s="778"/>
      <c r="AZ30" s="778"/>
      <c r="BA30" s="778"/>
      <c r="BB30" s="778"/>
    </row>
    <row r="31" ht="22.5" customHeight="1">
      <c r="A31" s="379">
        <v>4.0</v>
      </c>
      <c r="B31" s="379">
        <v>7.0</v>
      </c>
      <c r="C31" s="379" t="s">
        <v>223</v>
      </c>
      <c r="D31" s="379"/>
      <c r="E31" s="476"/>
      <c r="F31" s="476"/>
      <c r="G31" s="776">
        <v>1.0</v>
      </c>
      <c r="H31" s="777" t="s">
        <v>2539</v>
      </c>
      <c r="I31" s="378" t="s">
        <v>2540</v>
      </c>
      <c r="J31" s="379" t="s">
        <v>423</v>
      </c>
      <c r="K31" s="379" t="s">
        <v>2541</v>
      </c>
      <c r="L31" s="380">
        <v>43407.0</v>
      </c>
      <c r="M31" s="379" t="s">
        <v>339</v>
      </c>
      <c r="N31" s="379" t="s">
        <v>154</v>
      </c>
      <c r="O31" s="380">
        <v>45519.0</v>
      </c>
      <c r="P31" s="379" t="s">
        <v>115</v>
      </c>
      <c r="Q31" s="379" t="s">
        <v>206</v>
      </c>
      <c r="R31" s="433" t="s">
        <v>2542</v>
      </c>
      <c r="S31" s="222"/>
      <c r="T31" s="379" t="s">
        <v>11</v>
      </c>
      <c r="U31" s="379"/>
      <c r="V31" s="379"/>
      <c r="W31" s="379"/>
      <c r="X31" s="202" t="s">
        <v>2543</v>
      </c>
      <c r="Y31" s="202"/>
      <c r="Z31" s="202"/>
      <c r="AA31" s="202"/>
      <c r="AB31" s="202"/>
      <c r="AC31" s="202"/>
      <c r="AD31" s="202"/>
      <c r="AE31" s="202"/>
      <c r="AF31" s="778"/>
      <c r="AG31" s="778"/>
      <c r="AH31" s="778"/>
      <c r="AI31" s="778"/>
      <c r="AJ31" s="778"/>
      <c r="AK31" s="778"/>
      <c r="AL31" s="778"/>
      <c r="AM31" s="778"/>
      <c r="AN31" s="778"/>
      <c r="AO31" s="778"/>
      <c r="AP31" s="778"/>
      <c r="AQ31" s="778"/>
      <c r="AR31" s="778"/>
      <c r="AS31" s="778"/>
      <c r="AT31" s="778"/>
      <c r="AU31" s="778"/>
      <c r="AV31" s="778"/>
      <c r="AW31" s="778"/>
      <c r="AX31" s="778"/>
      <c r="AY31" s="778"/>
      <c r="AZ31" s="778"/>
      <c r="BA31" s="778"/>
      <c r="BB31" s="778"/>
    </row>
    <row r="32" ht="22.5" customHeight="1">
      <c r="A32" s="379">
        <v>5.0</v>
      </c>
      <c r="B32" s="379">
        <v>7.0</v>
      </c>
      <c r="C32" s="379" t="s">
        <v>223</v>
      </c>
      <c r="D32" s="379"/>
      <c r="E32" s="476"/>
      <c r="F32" s="476"/>
      <c r="G32" s="776">
        <v>1.0</v>
      </c>
      <c r="H32" s="777" t="s">
        <v>2544</v>
      </c>
      <c r="I32" s="378" t="s">
        <v>2545</v>
      </c>
      <c r="J32" s="379" t="s">
        <v>2546</v>
      </c>
      <c r="K32" s="379" t="s">
        <v>2547</v>
      </c>
      <c r="L32" s="380">
        <v>43461.0</v>
      </c>
      <c r="M32" s="379" t="s">
        <v>351</v>
      </c>
      <c r="N32" s="379" t="s">
        <v>151</v>
      </c>
      <c r="O32" s="380">
        <v>44790.0</v>
      </c>
      <c r="P32" s="379" t="s">
        <v>107</v>
      </c>
      <c r="Q32" s="379" t="s">
        <v>208</v>
      </c>
      <c r="R32" s="433" t="s">
        <v>2548</v>
      </c>
      <c r="S32" s="409"/>
      <c r="T32" s="379" t="s">
        <v>11</v>
      </c>
      <c r="U32" s="379"/>
      <c r="V32" s="379"/>
      <c r="W32" s="379"/>
      <c r="X32" s="202" t="s">
        <v>2549</v>
      </c>
      <c r="Y32" s="202" t="s">
        <v>2550</v>
      </c>
      <c r="Z32" s="202" t="s">
        <v>2551</v>
      </c>
      <c r="AA32" s="202"/>
      <c r="AB32" s="202"/>
      <c r="AC32" s="479"/>
      <c r="AD32" s="479"/>
      <c r="AE32" s="479"/>
      <c r="AF32" s="778"/>
      <c r="AG32" s="778"/>
      <c r="AH32" s="778"/>
      <c r="AI32" s="778"/>
      <c r="AJ32" s="778"/>
      <c r="AK32" s="778"/>
      <c r="AL32" s="778"/>
      <c r="AM32" s="778"/>
      <c r="AN32" s="778"/>
      <c r="AO32" s="778"/>
      <c r="AP32" s="778"/>
      <c r="AQ32" s="778"/>
      <c r="AR32" s="778"/>
      <c r="AS32" s="778"/>
      <c r="AT32" s="778"/>
      <c r="AU32" s="778"/>
      <c r="AV32" s="778"/>
      <c r="AW32" s="778"/>
      <c r="AX32" s="778"/>
      <c r="AY32" s="778"/>
      <c r="AZ32" s="778"/>
      <c r="BA32" s="778"/>
      <c r="BB32" s="778"/>
    </row>
    <row r="33" ht="22.5" customHeight="1">
      <c r="A33" s="379">
        <v>6.0</v>
      </c>
      <c r="B33" s="379">
        <v>7.0</v>
      </c>
      <c r="C33" s="379" t="s">
        <v>223</v>
      </c>
      <c r="D33" s="379"/>
      <c r="E33" s="476"/>
      <c r="F33" s="476"/>
      <c r="G33" s="776">
        <v>1.0</v>
      </c>
      <c r="H33" s="777" t="s">
        <v>2552</v>
      </c>
      <c r="I33" s="378" t="s">
        <v>2553</v>
      </c>
      <c r="J33" s="379" t="s">
        <v>2554</v>
      </c>
      <c r="K33" s="379" t="s">
        <v>2555</v>
      </c>
      <c r="L33" s="380">
        <v>43471.0</v>
      </c>
      <c r="M33" s="379" t="s">
        <v>339</v>
      </c>
      <c r="N33" s="379" t="s">
        <v>151</v>
      </c>
      <c r="O33" s="380">
        <v>45519.0</v>
      </c>
      <c r="P33" s="379" t="s">
        <v>37</v>
      </c>
      <c r="Q33" s="379" t="s">
        <v>208</v>
      </c>
      <c r="R33" s="433" t="s">
        <v>2556</v>
      </c>
      <c r="S33" s="197"/>
      <c r="T33" s="379" t="s">
        <v>11</v>
      </c>
      <c r="U33" s="379"/>
      <c r="V33" s="379"/>
      <c r="W33" s="379"/>
      <c r="X33" s="202" t="s">
        <v>2557</v>
      </c>
      <c r="Y33" s="202"/>
      <c r="Z33" s="202"/>
      <c r="AA33" s="202"/>
      <c r="AB33" s="202"/>
      <c r="AC33" s="479"/>
      <c r="AD33" s="479"/>
      <c r="AE33" s="479"/>
      <c r="AF33" s="784"/>
      <c r="AG33" s="778"/>
      <c r="AH33" s="778"/>
      <c r="AI33" s="778"/>
      <c r="AJ33" s="778"/>
      <c r="AK33" s="778"/>
      <c r="AL33" s="778"/>
      <c r="AM33" s="778"/>
      <c r="AN33" s="778"/>
      <c r="AO33" s="778"/>
      <c r="AP33" s="778"/>
      <c r="AQ33" s="778"/>
      <c r="AR33" s="778"/>
      <c r="AS33" s="778"/>
      <c r="AT33" s="778"/>
      <c r="AU33" s="778"/>
      <c r="AV33" s="778"/>
      <c r="AW33" s="778"/>
      <c r="AX33" s="778"/>
      <c r="AY33" s="778"/>
      <c r="AZ33" s="778"/>
      <c r="BA33" s="778"/>
      <c r="BB33" s="778"/>
    </row>
    <row r="34" ht="22.5" customHeight="1">
      <c r="A34" s="379">
        <v>7.0</v>
      </c>
      <c r="B34" s="379">
        <v>7.0</v>
      </c>
      <c r="C34" s="379" t="s">
        <v>223</v>
      </c>
      <c r="D34" s="379" t="s">
        <v>335</v>
      </c>
      <c r="E34" s="476"/>
      <c r="F34" s="476"/>
      <c r="G34" s="776">
        <v>1.0</v>
      </c>
      <c r="H34" s="777" t="s">
        <v>2558</v>
      </c>
      <c r="I34" s="378" t="s">
        <v>2559</v>
      </c>
      <c r="J34" s="379" t="s">
        <v>1073</v>
      </c>
      <c r="K34" s="379" t="s">
        <v>2560</v>
      </c>
      <c r="L34" s="380">
        <v>43363.0</v>
      </c>
      <c r="M34" s="379" t="s">
        <v>339</v>
      </c>
      <c r="N34" s="379" t="s">
        <v>152</v>
      </c>
      <c r="O34" s="380">
        <v>45665.0</v>
      </c>
      <c r="P34" s="379" t="s">
        <v>33</v>
      </c>
      <c r="Q34" s="379" t="s">
        <v>208</v>
      </c>
      <c r="R34" s="433" t="s">
        <v>2561</v>
      </c>
      <c r="S34" s="197" t="s">
        <v>2562</v>
      </c>
      <c r="T34" s="379" t="s">
        <v>11</v>
      </c>
      <c r="U34" s="379"/>
      <c r="V34" s="379"/>
      <c r="W34" s="379"/>
      <c r="X34" s="202" t="s">
        <v>2563</v>
      </c>
      <c r="Y34" s="202"/>
      <c r="Z34" s="202" t="s">
        <v>2564</v>
      </c>
      <c r="AA34" s="202"/>
      <c r="AB34" s="202"/>
      <c r="AC34" s="202"/>
      <c r="AD34" s="202"/>
      <c r="AE34" s="202"/>
      <c r="AF34" s="784"/>
      <c r="AG34" s="778"/>
      <c r="AH34" s="778"/>
      <c r="AI34" s="778"/>
      <c r="AJ34" s="778"/>
      <c r="AK34" s="778"/>
      <c r="AL34" s="778"/>
      <c r="AM34" s="778"/>
      <c r="AN34" s="778"/>
      <c r="AO34" s="778"/>
      <c r="AP34" s="778"/>
      <c r="AQ34" s="778"/>
      <c r="AR34" s="778"/>
      <c r="AS34" s="778"/>
      <c r="AT34" s="778"/>
      <c r="AU34" s="778"/>
      <c r="AV34" s="778"/>
      <c r="AW34" s="778"/>
      <c r="AX34" s="778"/>
      <c r="AY34" s="778"/>
      <c r="AZ34" s="778"/>
      <c r="BA34" s="778"/>
      <c r="BB34" s="778"/>
    </row>
    <row r="35" ht="22.5" customHeight="1">
      <c r="A35" s="379">
        <v>8.0</v>
      </c>
      <c r="B35" s="379">
        <v>7.0</v>
      </c>
      <c r="C35" s="379" t="s">
        <v>223</v>
      </c>
      <c r="D35" s="379"/>
      <c r="E35" s="476"/>
      <c r="F35" s="476"/>
      <c r="G35" s="776">
        <v>1.0</v>
      </c>
      <c r="H35" s="777" t="s">
        <v>2565</v>
      </c>
      <c r="I35" s="378" t="s">
        <v>2566</v>
      </c>
      <c r="J35" s="379" t="s">
        <v>702</v>
      </c>
      <c r="K35" s="379" t="s">
        <v>2567</v>
      </c>
      <c r="L35" s="380">
        <v>43596.0</v>
      </c>
      <c r="M35" s="379" t="s">
        <v>339</v>
      </c>
      <c r="N35" s="379" t="s">
        <v>153</v>
      </c>
      <c r="O35" s="380">
        <v>44930.0</v>
      </c>
      <c r="P35" s="379" t="s">
        <v>133</v>
      </c>
      <c r="Q35" s="379" t="s">
        <v>210</v>
      </c>
      <c r="R35" s="433" t="s">
        <v>2568</v>
      </c>
      <c r="S35" s="197"/>
      <c r="T35" s="623" t="s">
        <v>22</v>
      </c>
      <c r="U35" s="379"/>
      <c r="V35" s="379"/>
      <c r="W35" s="379"/>
      <c r="X35" s="202" t="s">
        <v>2569</v>
      </c>
      <c r="Y35" s="202" t="s">
        <v>2570</v>
      </c>
      <c r="Z35" s="202" t="s">
        <v>2571</v>
      </c>
      <c r="AA35" s="202"/>
      <c r="AB35" s="202"/>
      <c r="AC35" s="202"/>
      <c r="AD35" s="202"/>
      <c r="AE35" s="202"/>
      <c r="AF35" s="778"/>
      <c r="AG35" s="778"/>
      <c r="AH35" s="778"/>
      <c r="AI35" s="778"/>
      <c r="AJ35" s="778"/>
      <c r="AK35" s="778"/>
      <c r="AL35" s="778"/>
      <c r="AM35" s="778"/>
      <c r="AN35" s="778"/>
      <c r="AO35" s="778"/>
      <c r="AP35" s="778"/>
      <c r="AQ35" s="778"/>
      <c r="AR35" s="778"/>
      <c r="AS35" s="778"/>
      <c r="AT35" s="778"/>
      <c r="AU35" s="778"/>
      <c r="AV35" s="778"/>
      <c r="AW35" s="778"/>
      <c r="AX35" s="778"/>
      <c r="AY35" s="778"/>
      <c r="AZ35" s="778"/>
      <c r="BA35" s="778"/>
      <c r="BB35" s="778"/>
    </row>
    <row r="36" ht="22.5" customHeight="1">
      <c r="A36" s="379">
        <v>9.0</v>
      </c>
      <c r="B36" s="379">
        <v>7.0</v>
      </c>
      <c r="C36" s="379" t="s">
        <v>223</v>
      </c>
      <c r="D36" s="379"/>
      <c r="E36" s="379"/>
      <c r="F36" s="379"/>
      <c r="G36" s="776">
        <v>1.0</v>
      </c>
      <c r="H36" s="777" t="s">
        <v>2572</v>
      </c>
      <c r="I36" s="378" t="s">
        <v>2573</v>
      </c>
      <c r="J36" s="379" t="s">
        <v>2292</v>
      </c>
      <c r="K36" s="379" t="s">
        <v>2574</v>
      </c>
      <c r="L36" s="380">
        <v>43516.0</v>
      </c>
      <c r="M36" s="379" t="s">
        <v>339</v>
      </c>
      <c r="N36" s="379" t="s">
        <v>152</v>
      </c>
      <c r="O36" s="380">
        <v>45519.0</v>
      </c>
      <c r="P36" s="379" t="s">
        <v>42</v>
      </c>
      <c r="Q36" s="379" t="s">
        <v>210</v>
      </c>
      <c r="R36" s="433" t="s">
        <v>2575</v>
      </c>
      <c r="S36" s="222"/>
      <c r="T36" s="623" t="s">
        <v>26</v>
      </c>
      <c r="U36" s="379"/>
      <c r="V36" s="379"/>
      <c r="W36" s="379"/>
      <c r="X36" s="202" t="s">
        <v>2576</v>
      </c>
      <c r="Y36" s="202"/>
      <c r="Z36" s="202"/>
      <c r="AA36" s="202"/>
      <c r="AB36" s="202"/>
      <c r="AC36" s="479"/>
      <c r="AD36" s="479"/>
      <c r="AE36" s="479"/>
      <c r="AF36" s="778"/>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row>
    <row r="37" ht="22.5" customHeight="1">
      <c r="A37" s="379">
        <v>10.0</v>
      </c>
      <c r="B37" s="379">
        <v>7.0</v>
      </c>
      <c r="C37" s="379" t="s">
        <v>223</v>
      </c>
      <c r="D37" s="379"/>
      <c r="E37" s="476"/>
      <c r="F37" s="476"/>
      <c r="G37" s="776">
        <v>1.0</v>
      </c>
      <c r="H37" s="777" t="s">
        <v>2577</v>
      </c>
      <c r="I37" s="378" t="s">
        <v>2578</v>
      </c>
      <c r="J37" s="379" t="s">
        <v>344</v>
      </c>
      <c r="K37" s="379" t="s">
        <v>2579</v>
      </c>
      <c r="L37" s="380">
        <v>43458.0</v>
      </c>
      <c r="M37" s="379" t="s">
        <v>339</v>
      </c>
      <c r="N37" s="379" t="s">
        <v>153</v>
      </c>
      <c r="O37" s="380">
        <v>45665.0</v>
      </c>
      <c r="P37" s="379" t="s">
        <v>109</v>
      </c>
      <c r="Q37" s="379" t="s">
        <v>210</v>
      </c>
      <c r="R37" s="433" t="s">
        <v>2580</v>
      </c>
      <c r="S37" s="222"/>
      <c r="T37" s="379" t="s">
        <v>11</v>
      </c>
      <c r="U37" s="379"/>
      <c r="V37" s="379"/>
      <c r="W37" s="379"/>
      <c r="X37" s="202" t="s">
        <v>2581</v>
      </c>
      <c r="Y37" s="202"/>
      <c r="Z37" s="202"/>
      <c r="AA37" s="202"/>
      <c r="AB37" s="202"/>
      <c r="AC37" s="483"/>
      <c r="AD37" s="494"/>
      <c r="AE37" s="494"/>
      <c r="AF37" s="778"/>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row>
    <row r="38" ht="22.5" customHeight="1">
      <c r="A38" s="379">
        <v>11.0</v>
      </c>
      <c r="B38" s="379">
        <v>7.0</v>
      </c>
      <c r="C38" s="379" t="s">
        <v>223</v>
      </c>
      <c r="D38" s="379"/>
      <c r="E38" s="476"/>
      <c r="F38" s="379" t="s">
        <v>335</v>
      </c>
      <c r="G38" s="776">
        <v>1.0</v>
      </c>
      <c r="H38" s="777" t="s">
        <v>2582</v>
      </c>
      <c r="I38" s="378" t="s">
        <v>2583</v>
      </c>
      <c r="J38" s="379" t="s">
        <v>2584</v>
      </c>
      <c r="K38" s="379" t="s">
        <v>2585</v>
      </c>
      <c r="L38" s="380">
        <v>43646.0</v>
      </c>
      <c r="M38" s="379" t="s">
        <v>351</v>
      </c>
      <c r="N38" s="379" t="s">
        <v>152</v>
      </c>
      <c r="O38" s="380">
        <v>44426.0</v>
      </c>
      <c r="P38" s="379" t="s">
        <v>37</v>
      </c>
      <c r="Q38" s="379" t="s">
        <v>212</v>
      </c>
      <c r="R38" s="433" t="s">
        <v>2586</v>
      </c>
      <c r="S38" s="197" t="s">
        <v>2587</v>
      </c>
      <c r="T38" s="379" t="s">
        <v>11</v>
      </c>
      <c r="U38" s="379"/>
      <c r="V38" s="379"/>
      <c r="W38" s="379"/>
      <c r="X38" s="202" t="s">
        <v>2588</v>
      </c>
      <c r="Y38" s="202" t="s">
        <v>2589</v>
      </c>
      <c r="Z38" s="202" t="s">
        <v>2590</v>
      </c>
      <c r="AA38" s="202" t="s">
        <v>2591</v>
      </c>
      <c r="AB38" s="202" t="s">
        <v>2592</v>
      </c>
      <c r="AC38" s="479"/>
      <c r="AD38" s="479"/>
      <c r="AE38" s="479"/>
      <c r="AF38" s="778"/>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row>
    <row r="39" ht="22.5" customHeight="1">
      <c r="A39" s="379">
        <v>12.0</v>
      </c>
      <c r="B39" s="379">
        <v>7.0</v>
      </c>
      <c r="C39" s="379" t="s">
        <v>223</v>
      </c>
      <c r="D39" s="379" t="s">
        <v>335</v>
      </c>
      <c r="E39" s="476"/>
      <c r="F39" s="379"/>
      <c r="G39" s="776">
        <v>1.0</v>
      </c>
      <c r="H39" s="777" t="s">
        <v>2593</v>
      </c>
      <c r="I39" s="378" t="s">
        <v>2594</v>
      </c>
      <c r="J39" s="379" t="s">
        <v>2595</v>
      </c>
      <c r="K39" s="379" t="s">
        <v>2596</v>
      </c>
      <c r="L39" s="380">
        <v>43654.0</v>
      </c>
      <c r="M39" s="379" t="s">
        <v>351</v>
      </c>
      <c r="N39" s="379" t="s">
        <v>152</v>
      </c>
      <c r="O39" s="380">
        <v>45519.0</v>
      </c>
      <c r="P39" s="379" t="s">
        <v>25</v>
      </c>
      <c r="Q39" s="379" t="s">
        <v>212</v>
      </c>
      <c r="R39" s="433" t="s">
        <v>2597</v>
      </c>
      <c r="S39" s="409"/>
      <c r="T39" s="379" t="s">
        <v>11</v>
      </c>
      <c r="U39" s="379"/>
      <c r="V39" s="379"/>
      <c r="W39" s="379"/>
      <c r="X39" s="202" t="s">
        <v>2598</v>
      </c>
      <c r="Y39" s="202"/>
      <c r="Z39" s="202"/>
      <c r="AA39" s="202"/>
      <c r="AB39" s="202"/>
      <c r="AC39" s="202"/>
      <c r="AD39" s="202"/>
      <c r="AE39" s="202"/>
      <c r="AF39" s="784"/>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row>
    <row r="40" ht="22.5" customHeight="1">
      <c r="A40" s="379">
        <v>13.0</v>
      </c>
      <c r="B40" s="379">
        <v>7.0</v>
      </c>
      <c r="C40" s="379" t="s">
        <v>223</v>
      </c>
      <c r="D40" s="379"/>
      <c r="E40" s="379"/>
      <c r="F40" s="379"/>
      <c r="G40" s="776">
        <v>1.0</v>
      </c>
      <c r="H40" s="777" t="s">
        <v>2599</v>
      </c>
      <c r="I40" s="378" t="s">
        <v>2600</v>
      </c>
      <c r="J40" s="379" t="s">
        <v>850</v>
      </c>
      <c r="K40" s="379" t="s">
        <v>2601</v>
      </c>
      <c r="L40" s="380">
        <v>43566.0</v>
      </c>
      <c r="M40" s="379" t="s">
        <v>339</v>
      </c>
      <c r="N40" s="379" t="s">
        <v>151</v>
      </c>
      <c r="O40" s="380">
        <v>45155.0</v>
      </c>
      <c r="P40" s="379" t="s">
        <v>60</v>
      </c>
      <c r="Q40" s="379" t="s">
        <v>214</v>
      </c>
      <c r="R40" s="433" t="s">
        <v>2602</v>
      </c>
      <c r="S40" s="222"/>
      <c r="T40" s="379" t="s">
        <v>11</v>
      </c>
      <c r="U40" s="379"/>
      <c r="V40" s="379"/>
      <c r="W40" s="379"/>
      <c r="X40" s="202" t="s">
        <v>2603</v>
      </c>
      <c r="Y40" s="202" t="s">
        <v>2604</v>
      </c>
      <c r="Z40" s="202"/>
      <c r="AA40" s="202"/>
      <c r="AB40" s="202"/>
      <c r="AC40" s="202"/>
      <c r="AD40" s="202"/>
      <c r="AE40" s="202"/>
      <c r="AF40" s="778"/>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row>
    <row r="41" ht="22.5" customHeight="1">
      <c r="A41" s="379">
        <v>14.0</v>
      </c>
      <c r="B41" s="379">
        <v>7.0</v>
      </c>
      <c r="C41" s="379" t="s">
        <v>223</v>
      </c>
      <c r="D41" s="379"/>
      <c r="E41" s="476"/>
      <c r="F41" s="476"/>
      <c r="G41" s="776">
        <v>1.0</v>
      </c>
      <c r="H41" s="777" t="s">
        <v>2605</v>
      </c>
      <c r="I41" s="378" t="s">
        <v>2606</v>
      </c>
      <c r="J41" s="379" t="s">
        <v>1796</v>
      </c>
      <c r="K41" s="379" t="s">
        <v>2607</v>
      </c>
      <c r="L41" s="380">
        <v>43421.0</v>
      </c>
      <c r="M41" s="379" t="s">
        <v>351</v>
      </c>
      <c r="N41" s="379" t="s">
        <v>154</v>
      </c>
      <c r="O41" s="380">
        <v>44790.0</v>
      </c>
      <c r="P41" s="379" t="s">
        <v>133</v>
      </c>
      <c r="Q41" s="379" t="s">
        <v>214</v>
      </c>
      <c r="R41" s="433" t="s">
        <v>2608</v>
      </c>
      <c r="S41" s="222"/>
      <c r="T41" s="379" t="s">
        <v>11</v>
      </c>
      <c r="U41" s="379"/>
      <c r="V41" s="379"/>
      <c r="W41" s="379"/>
      <c r="X41" s="202" t="s">
        <v>2609</v>
      </c>
      <c r="Y41" s="202" t="s">
        <v>2610</v>
      </c>
      <c r="Z41" s="202" t="s">
        <v>2611</v>
      </c>
      <c r="AA41" s="202"/>
      <c r="AB41" s="202"/>
      <c r="AC41" s="479"/>
      <c r="AD41" s="479"/>
      <c r="AE41" s="479"/>
      <c r="AF41" s="778"/>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row>
    <row r="42" ht="22.5" customHeight="1">
      <c r="A42" s="379">
        <v>15.0</v>
      </c>
      <c r="B42" s="379">
        <v>7.0</v>
      </c>
      <c r="C42" s="379" t="s">
        <v>223</v>
      </c>
      <c r="D42" s="379"/>
      <c r="E42" s="379"/>
      <c r="F42" s="379"/>
      <c r="G42" s="776">
        <v>1.0</v>
      </c>
      <c r="H42" s="777" t="s">
        <v>2612</v>
      </c>
      <c r="I42" s="378" t="s">
        <v>2613</v>
      </c>
      <c r="J42" s="379" t="s">
        <v>637</v>
      </c>
      <c r="K42" s="379" t="s">
        <v>2614</v>
      </c>
      <c r="L42" s="379" t="s">
        <v>2615</v>
      </c>
      <c r="M42" s="379" t="s">
        <v>351</v>
      </c>
      <c r="N42" s="379" t="s">
        <v>154</v>
      </c>
      <c r="O42" s="380">
        <v>45665.0</v>
      </c>
      <c r="P42" s="379" t="s">
        <v>115</v>
      </c>
      <c r="Q42" s="379" t="s">
        <v>214</v>
      </c>
      <c r="R42" s="433" t="s">
        <v>2616</v>
      </c>
      <c r="S42" s="222"/>
      <c r="T42" s="379" t="s">
        <v>11</v>
      </c>
      <c r="U42" s="379"/>
      <c r="V42" s="379"/>
      <c r="W42" s="379"/>
      <c r="X42" s="482" t="s">
        <v>2617</v>
      </c>
      <c r="Y42" s="482"/>
      <c r="Z42" s="202"/>
      <c r="AA42" s="202"/>
      <c r="AB42" s="792"/>
      <c r="AC42" s="202"/>
      <c r="AD42" s="202"/>
      <c r="AE42" s="202"/>
      <c r="AF42" s="778"/>
      <c r="AG42" s="778"/>
      <c r="AH42" s="778"/>
      <c r="AI42" s="778"/>
      <c r="AJ42" s="778"/>
      <c r="AK42" s="778"/>
      <c r="AL42" s="778"/>
      <c r="AM42" s="778"/>
      <c r="AN42" s="778"/>
      <c r="AO42" s="778"/>
      <c r="AP42" s="778"/>
      <c r="AQ42" s="778"/>
      <c r="AR42" s="778"/>
      <c r="AS42" s="778"/>
      <c r="AT42" s="778"/>
      <c r="AU42" s="778"/>
      <c r="AV42" s="778"/>
      <c r="AW42" s="778"/>
      <c r="AX42" s="778"/>
      <c r="AY42" s="778"/>
      <c r="AZ42" s="778"/>
      <c r="BA42" s="778"/>
      <c r="BB42" s="778"/>
    </row>
    <row r="43" ht="22.5" customHeight="1">
      <c r="A43" s="379">
        <v>16.0</v>
      </c>
      <c r="B43" s="379">
        <v>7.0</v>
      </c>
      <c r="C43" s="379" t="s">
        <v>223</v>
      </c>
      <c r="D43" s="379"/>
      <c r="E43" s="476"/>
      <c r="F43" s="476"/>
      <c r="G43" s="776">
        <v>1.0</v>
      </c>
      <c r="H43" s="777" t="s">
        <v>2618</v>
      </c>
      <c r="I43" s="378" t="s">
        <v>2619</v>
      </c>
      <c r="J43" s="379" t="s">
        <v>381</v>
      </c>
      <c r="K43" s="379" t="s">
        <v>2620</v>
      </c>
      <c r="L43" s="380">
        <v>43636.0</v>
      </c>
      <c r="M43" s="379" t="s">
        <v>351</v>
      </c>
      <c r="N43" s="379" t="s">
        <v>151</v>
      </c>
      <c r="O43" s="380">
        <v>44426.0</v>
      </c>
      <c r="P43" s="379" t="s">
        <v>133</v>
      </c>
      <c r="Q43" s="379" t="s">
        <v>216</v>
      </c>
      <c r="R43" s="433"/>
      <c r="S43" s="197"/>
      <c r="T43" s="623" t="s">
        <v>22</v>
      </c>
      <c r="U43" s="379"/>
      <c r="V43" s="379"/>
      <c r="W43" s="379"/>
      <c r="X43" s="202" t="s">
        <v>2621</v>
      </c>
      <c r="Y43" s="202" t="s">
        <v>2622</v>
      </c>
      <c r="Z43" s="202" t="s">
        <v>2623</v>
      </c>
      <c r="AA43" s="202"/>
      <c r="AB43" s="202"/>
      <c r="AC43" s="202"/>
      <c r="AD43" s="202"/>
      <c r="AE43" s="202"/>
      <c r="AF43" s="778"/>
      <c r="AG43" s="778"/>
      <c r="AH43" s="778"/>
      <c r="AI43" s="778"/>
      <c r="AJ43" s="778"/>
      <c r="AK43" s="778"/>
      <c r="AL43" s="778"/>
      <c r="AM43" s="778"/>
      <c r="AN43" s="778"/>
      <c r="AO43" s="778"/>
      <c r="AP43" s="778"/>
      <c r="AQ43" s="778"/>
      <c r="AR43" s="778"/>
      <c r="AS43" s="778"/>
      <c r="AT43" s="778"/>
      <c r="AU43" s="778"/>
      <c r="AV43" s="778"/>
      <c r="AW43" s="778"/>
      <c r="AX43" s="778"/>
      <c r="AY43" s="778"/>
      <c r="AZ43" s="778"/>
      <c r="BA43" s="778"/>
      <c r="BB43" s="778"/>
    </row>
    <row r="44" ht="22.5" customHeight="1">
      <c r="A44" s="379">
        <v>17.0</v>
      </c>
      <c r="B44" s="379">
        <v>7.0</v>
      </c>
      <c r="C44" s="379" t="s">
        <v>223</v>
      </c>
      <c r="D44" s="379"/>
      <c r="E44" s="476"/>
      <c r="F44" s="476"/>
      <c r="G44" s="776">
        <v>1.0</v>
      </c>
      <c r="H44" s="791" t="s">
        <v>2624</v>
      </c>
      <c r="I44" s="378" t="s">
        <v>2625</v>
      </c>
      <c r="J44" s="625" t="s">
        <v>370</v>
      </c>
      <c r="K44" s="625" t="s">
        <v>2626</v>
      </c>
      <c r="L44" s="626">
        <v>43425.0</v>
      </c>
      <c r="M44" s="625" t="s">
        <v>351</v>
      </c>
      <c r="N44" s="625" t="s">
        <v>153</v>
      </c>
      <c r="O44" s="626">
        <v>44426.0</v>
      </c>
      <c r="P44" s="625" t="s">
        <v>133</v>
      </c>
      <c r="Q44" s="379" t="s">
        <v>216</v>
      </c>
      <c r="R44" s="433" t="s">
        <v>2627</v>
      </c>
      <c r="S44" s="197"/>
      <c r="T44" s="379" t="s">
        <v>11</v>
      </c>
      <c r="U44" s="379"/>
      <c r="V44" s="657"/>
      <c r="W44" s="476"/>
      <c r="X44" s="202" t="s">
        <v>2628</v>
      </c>
      <c r="Y44" s="202" t="s">
        <v>2629</v>
      </c>
      <c r="Z44" s="202" t="s">
        <v>2630</v>
      </c>
      <c r="AA44" s="202" t="s">
        <v>2631</v>
      </c>
      <c r="AB44" s="482" t="s">
        <v>2632</v>
      </c>
      <c r="AC44" s="632"/>
      <c r="AD44" s="632"/>
      <c r="AE44" s="632"/>
      <c r="AF44" s="653"/>
      <c r="AG44" s="653"/>
      <c r="AH44" s="778"/>
      <c r="AI44" s="778"/>
      <c r="AJ44" s="778"/>
      <c r="AK44" s="778"/>
      <c r="AL44" s="778"/>
      <c r="AM44" s="778"/>
      <c r="AN44" s="778"/>
      <c r="AO44" s="778"/>
      <c r="AP44" s="778"/>
      <c r="AQ44" s="778"/>
      <c r="AR44" s="778"/>
      <c r="AS44" s="778"/>
      <c r="AT44" s="778"/>
      <c r="AU44" s="778"/>
      <c r="AV44" s="778"/>
      <c r="AW44" s="778"/>
      <c r="AX44" s="778"/>
      <c r="AY44" s="778"/>
      <c r="AZ44" s="778"/>
      <c r="BA44" s="778"/>
      <c r="BB44" s="778"/>
    </row>
    <row r="45" ht="22.5" customHeight="1">
      <c r="A45" s="379">
        <v>18.0</v>
      </c>
      <c r="B45" s="379">
        <v>7.0</v>
      </c>
      <c r="C45" s="379" t="s">
        <v>223</v>
      </c>
      <c r="D45" s="379"/>
      <c r="E45" s="476"/>
      <c r="F45" s="476"/>
      <c r="G45" s="776">
        <v>1.0</v>
      </c>
      <c r="H45" s="791" t="s">
        <v>2633</v>
      </c>
      <c r="I45" s="378" t="s">
        <v>2634</v>
      </c>
      <c r="J45" s="625" t="s">
        <v>966</v>
      </c>
      <c r="K45" s="625" t="s">
        <v>2635</v>
      </c>
      <c r="L45" s="626">
        <v>43484.0</v>
      </c>
      <c r="M45" s="625" t="s">
        <v>339</v>
      </c>
      <c r="N45" s="625" t="s">
        <v>154</v>
      </c>
      <c r="O45" s="626">
        <v>45519.0</v>
      </c>
      <c r="P45" s="625" t="s">
        <v>42</v>
      </c>
      <c r="Q45" s="379" t="s">
        <v>216</v>
      </c>
      <c r="R45" s="433" t="s">
        <v>2636</v>
      </c>
      <c r="S45" s="197"/>
      <c r="T45" s="379" t="s">
        <v>11</v>
      </c>
      <c r="U45" s="379"/>
      <c r="V45" s="657"/>
      <c r="W45" s="476"/>
      <c r="X45" s="202" t="s">
        <v>2637</v>
      </c>
      <c r="Y45" s="202"/>
      <c r="Z45" s="202"/>
      <c r="AA45" s="202"/>
      <c r="AB45" s="632"/>
      <c r="AC45" s="202"/>
      <c r="AD45" s="202"/>
      <c r="AE45" s="202"/>
      <c r="AF45" s="778"/>
      <c r="AG45" s="778"/>
      <c r="AH45" s="778"/>
      <c r="AI45" s="778"/>
      <c r="AJ45" s="778"/>
      <c r="AK45" s="778"/>
      <c r="AL45" s="778"/>
      <c r="AM45" s="778"/>
      <c r="AN45" s="778"/>
      <c r="AO45" s="778"/>
      <c r="AP45" s="778"/>
      <c r="AQ45" s="778"/>
      <c r="AR45" s="778"/>
      <c r="AS45" s="778"/>
      <c r="AT45" s="778"/>
      <c r="AU45" s="778"/>
      <c r="AV45" s="778"/>
      <c r="AW45" s="778"/>
      <c r="AX45" s="778"/>
      <c r="AY45" s="778"/>
      <c r="AZ45" s="778"/>
      <c r="BA45" s="778"/>
      <c r="BB45" s="778"/>
    </row>
    <row r="46" ht="22.5" customHeight="1">
      <c r="A46" s="496">
        <v>19.0</v>
      </c>
      <c r="B46" s="496">
        <v>7.0</v>
      </c>
      <c r="C46" s="496" t="s">
        <v>223</v>
      </c>
      <c r="D46" s="496"/>
      <c r="E46" s="497"/>
      <c r="F46" s="497"/>
      <c r="G46" s="793">
        <v>1.0</v>
      </c>
      <c r="H46" s="794" t="s">
        <v>2638</v>
      </c>
      <c r="I46" s="531" t="s">
        <v>2639</v>
      </c>
      <c r="J46" s="496" t="s">
        <v>362</v>
      </c>
      <c r="K46" s="496" t="s">
        <v>2640</v>
      </c>
      <c r="L46" s="533">
        <v>43481.0</v>
      </c>
      <c r="M46" s="496" t="s">
        <v>339</v>
      </c>
      <c r="N46" s="496" t="s">
        <v>154</v>
      </c>
      <c r="O46" s="647">
        <v>45883.0</v>
      </c>
      <c r="P46" s="496" t="s">
        <v>133</v>
      </c>
      <c r="Q46" s="496" t="s">
        <v>346</v>
      </c>
      <c r="R46" s="499" t="s">
        <v>2641</v>
      </c>
      <c r="S46" s="226"/>
      <c r="T46" s="496" t="s">
        <v>22</v>
      </c>
      <c r="U46" s="496"/>
      <c r="V46" s="496"/>
      <c r="W46" s="496"/>
      <c r="X46" s="801"/>
      <c r="Y46" s="801"/>
      <c r="Z46" s="231"/>
      <c r="AA46" s="231"/>
      <c r="AB46" s="231"/>
      <c r="AC46" s="231"/>
      <c r="AD46" s="231"/>
      <c r="AE46" s="231"/>
      <c r="AF46" s="506"/>
      <c r="AG46" s="267"/>
      <c r="AH46" s="267"/>
      <c r="AI46" s="506"/>
      <c r="AJ46" s="506"/>
      <c r="AK46" s="506"/>
      <c r="AL46" s="506"/>
      <c r="AM46" s="506"/>
      <c r="AN46" s="506"/>
      <c r="AO46" s="506"/>
      <c r="AP46" s="506"/>
      <c r="AQ46" s="506"/>
      <c r="AR46" s="506"/>
      <c r="AS46" s="506"/>
      <c r="AT46" s="796"/>
      <c r="AU46" s="796"/>
      <c r="AV46" s="796"/>
      <c r="AW46" s="796"/>
      <c r="AX46" s="796"/>
      <c r="AY46" s="796"/>
      <c r="AZ46" s="796"/>
      <c r="BA46" s="796"/>
      <c r="BB46" s="796"/>
    </row>
    <row r="47" ht="22.5" customHeight="1">
      <c r="A47" s="496">
        <v>20.0</v>
      </c>
      <c r="B47" s="496">
        <v>7.0</v>
      </c>
      <c r="C47" s="496" t="s">
        <v>223</v>
      </c>
      <c r="D47" s="496"/>
      <c r="E47" s="497"/>
      <c r="F47" s="497"/>
      <c r="G47" s="793">
        <v>1.0</v>
      </c>
      <c r="H47" s="794" t="s">
        <v>2642</v>
      </c>
      <c r="I47" s="531" t="s">
        <v>2643</v>
      </c>
      <c r="J47" s="496" t="s">
        <v>396</v>
      </c>
      <c r="K47" s="646" t="s">
        <v>2644</v>
      </c>
      <c r="L47" s="533">
        <v>43347.0</v>
      </c>
      <c r="M47" s="496" t="s">
        <v>351</v>
      </c>
      <c r="N47" s="496" t="s">
        <v>153</v>
      </c>
      <c r="O47" s="647">
        <v>45883.0</v>
      </c>
      <c r="P47" s="496" t="s">
        <v>133</v>
      </c>
      <c r="Q47" s="496" t="s">
        <v>346</v>
      </c>
      <c r="R47" s="499" t="s">
        <v>2645</v>
      </c>
      <c r="S47" s="226"/>
      <c r="T47" s="676" t="s">
        <v>11</v>
      </c>
      <c r="U47" s="496"/>
      <c r="V47" s="496"/>
      <c r="W47" s="496"/>
      <c r="X47" s="801"/>
      <c r="Y47" s="801"/>
      <c r="Z47" s="231"/>
      <c r="AA47" s="231"/>
      <c r="AB47" s="231"/>
      <c r="AC47" s="231"/>
      <c r="AD47" s="231"/>
      <c r="AE47" s="231"/>
      <c r="AF47" s="506"/>
      <c r="AG47" s="267"/>
      <c r="AH47" s="267"/>
      <c r="AI47" s="506"/>
      <c r="AJ47" s="506"/>
      <c r="AK47" s="506"/>
      <c r="AL47" s="506"/>
      <c r="AM47" s="506"/>
      <c r="AN47" s="506"/>
      <c r="AO47" s="506"/>
      <c r="AP47" s="506"/>
      <c r="AQ47" s="506"/>
      <c r="AR47" s="506"/>
      <c r="AS47" s="506"/>
      <c r="AT47" s="796"/>
      <c r="AU47" s="796"/>
      <c r="AV47" s="796"/>
      <c r="AW47" s="796"/>
      <c r="AX47" s="796"/>
      <c r="AY47" s="796"/>
      <c r="AZ47" s="796"/>
      <c r="BA47" s="796"/>
      <c r="BB47" s="796"/>
    </row>
    <row r="48" ht="22.5" customHeight="1">
      <c r="A48" s="496">
        <v>21.0</v>
      </c>
      <c r="B48" s="496">
        <v>7.0</v>
      </c>
      <c r="C48" s="496" t="s">
        <v>223</v>
      </c>
      <c r="D48" s="496"/>
      <c r="E48" s="497"/>
      <c r="F48" s="497"/>
      <c r="G48" s="793">
        <v>1.0</v>
      </c>
      <c r="H48" s="797" t="s">
        <v>2646</v>
      </c>
      <c r="I48" s="531" t="s">
        <v>2647</v>
      </c>
      <c r="J48" s="646" t="s">
        <v>431</v>
      </c>
      <c r="K48" s="646" t="s">
        <v>2648</v>
      </c>
      <c r="L48" s="647">
        <v>43429.0</v>
      </c>
      <c r="M48" s="646" t="s">
        <v>339</v>
      </c>
      <c r="N48" s="646" t="s">
        <v>152</v>
      </c>
      <c r="O48" s="647">
        <v>45883.0</v>
      </c>
      <c r="P48" s="646" t="s">
        <v>133</v>
      </c>
      <c r="Q48" s="496" t="s">
        <v>346</v>
      </c>
      <c r="R48" s="499" t="s">
        <v>2645</v>
      </c>
      <c r="S48" s="226" t="s">
        <v>2649</v>
      </c>
      <c r="T48" s="496" t="s">
        <v>26</v>
      </c>
      <c r="U48" s="496"/>
      <c r="V48" s="240"/>
      <c r="W48" s="497"/>
      <c r="X48" s="231"/>
      <c r="Y48" s="231"/>
      <c r="Z48" s="231"/>
      <c r="AA48" s="231"/>
      <c r="AB48" s="798"/>
      <c r="AC48" s="798"/>
      <c r="AD48" s="798"/>
      <c r="AE48" s="798"/>
      <c r="AF48" s="649"/>
      <c r="AG48" s="649"/>
      <c r="AH48" s="649"/>
      <c r="AI48" s="649"/>
      <c r="AJ48" s="649"/>
      <c r="AK48" s="649"/>
      <c r="AL48" s="649"/>
      <c r="AM48" s="649"/>
      <c r="AN48" s="649"/>
      <c r="AO48" s="649"/>
      <c r="AP48" s="649"/>
      <c r="AQ48" s="649"/>
      <c r="AR48" s="649"/>
      <c r="AS48" s="649"/>
      <c r="AT48" s="649"/>
      <c r="AU48" s="649"/>
      <c r="AV48" s="649"/>
      <c r="AW48" s="649"/>
      <c r="AX48" s="649"/>
      <c r="AY48" s="649"/>
      <c r="AZ48" s="649"/>
      <c r="BA48" s="649"/>
      <c r="BB48" s="649"/>
    </row>
    <row r="49" ht="22.5" customHeight="1">
      <c r="A49" s="496">
        <v>22.0</v>
      </c>
      <c r="B49" s="496">
        <v>7.0</v>
      </c>
      <c r="C49" s="496" t="s">
        <v>223</v>
      </c>
      <c r="D49" s="496"/>
      <c r="E49" s="497"/>
      <c r="F49" s="497"/>
      <c r="G49" s="793">
        <v>1.0</v>
      </c>
      <c r="H49" s="797" t="s">
        <v>2650</v>
      </c>
      <c r="I49" s="531" t="s">
        <v>2651</v>
      </c>
      <c r="J49" s="646" t="s">
        <v>1608</v>
      </c>
      <c r="K49" s="646" t="s">
        <v>2652</v>
      </c>
      <c r="L49" s="647">
        <v>43386.0</v>
      </c>
      <c r="M49" s="646" t="s">
        <v>351</v>
      </c>
      <c r="N49" s="646" t="s">
        <v>153</v>
      </c>
      <c r="O49" s="647">
        <v>45883.0</v>
      </c>
      <c r="P49" s="646" t="s">
        <v>25</v>
      </c>
      <c r="Q49" s="496" t="s">
        <v>346</v>
      </c>
      <c r="R49" s="499" t="s">
        <v>2653</v>
      </c>
      <c r="S49" s="226"/>
      <c r="T49" s="496" t="s">
        <v>11</v>
      </c>
      <c r="U49" s="496"/>
      <c r="V49" s="240"/>
      <c r="W49" s="497"/>
      <c r="X49" s="231"/>
      <c r="Y49" s="231"/>
      <c r="Z49" s="231"/>
      <c r="AA49" s="231"/>
      <c r="AB49" s="798"/>
      <c r="AC49" s="798"/>
      <c r="AD49" s="798"/>
      <c r="AE49" s="798"/>
      <c r="AF49" s="649"/>
      <c r="AG49" s="649"/>
      <c r="AH49" s="649"/>
      <c r="AI49" s="649"/>
      <c r="AJ49" s="649"/>
      <c r="AK49" s="649"/>
      <c r="AL49" s="649"/>
      <c r="AM49" s="649"/>
      <c r="AN49" s="649"/>
      <c r="AO49" s="649"/>
      <c r="AP49" s="649"/>
      <c r="AQ49" s="649"/>
      <c r="AR49" s="649"/>
      <c r="AS49" s="649"/>
      <c r="AT49" s="649"/>
      <c r="AU49" s="649"/>
      <c r="AV49" s="649"/>
      <c r="AW49" s="649"/>
      <c r="AX49" s="649"/>
      <c r="AY49" s="649"/>
      <c r="AZ49" s="649"/>
      <c r="BA49" s="649"/>
      <c r="BB49" s="649"/>
    </row>
    <row r="50" ht="22.5" customHeight="1">
      <c r="A50" s="379">
        <v>23.0</v>
      </c>
      <c r="B50" s="379"/>
      <c r="C50" s="379"/>
      <c r="D50" s="379"/>
      <c r="E50" s="476"/>
      <c r="F50" s="476"/>
      <c r="G50" s="776"/>
      <c r="H50" s="777"/>
      <c r="I50" s="378"/>
      <c r="J50" s="288"/>
      <c r="K50" s="379"/>
      <c r="L50" s="380"/>
      <c r="M50" s="379"/>
      <c r="N50" s="379"/>
      <c r="O50" s="380"/>
      <c r="P50" s="379"/>
      <c r="Q50" s="379"/>
      <c r="R50" s="481"/>
      <c r="S50" s="197"/>
      <c r="T50" s="379"/>
      <c r="U50" s="379"/>
      <c r="V50" s="379"/>
      <c r="W50" s="379"/>
      <c r="X50" s="293"/>
      <c r="Y50" s="293"/>
      <c r="Z50" s="202"/>
      <c r="AA50" s="202"/>
      <c r="AB50" s="202"/>
      <c r="AC50" s="202"/>
      <c r="AD50" s="202"/>
      <c r="AE50" s="202"/>
      <c r="AF50" s="778"/>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row>
    <row r="51" ht="22.5" customHeight="1">
      <c r="A51" s="379">
        <v>24.0</v>
      </c>
      <c r="B51" s="379"/>
      <c r="C51" s="379"/>
      <c r="D51" s="379"/>
      <c r="E51" s="476"/>
      <c r="F51" s="476"/>
      <c r="G51" s="776"/>
      <c r="H51" s="777"/>
      <c r="I51" s="378"/>
      <c r="J51" s="288"/>
      <c r="K51" s="379"/>
      <c r="L51" s="380"/>
      <c r="M51" s="379"/>
      <c r="N51" s="379"/>
      <c r="O51" s="380"/>
      <c r="P51" s="379"/>
      <c r="Q51" s="379"/>
      <c r="R51" s="481"/>
      <c r="S51" s="197"/>
      <c r="T51" s="379"/>
      <c r="U51" s="379"/>
      <c r="V51" s="379"/>
      <c r="W51" s="379"/>
      <c r="X51" s="293"/>
      <c r="Y51" s="293"/>
      <c r="Z51" s="202"/>
      <c r="AA51" s="202"/>
      <c r="AB51" s="202"/>
      <c r="AC51" s="202"/>
      <c r="AD51" s="202"/>
      <c r="AE51" s="202"/>
      <c r="AF51" s="778"/>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row>
    <row r="52" ht="18.75" customHeight="1">
      <c r="A52" s="188" t="s">
        <v>2654</v>
      </c>
      <c r="B52" s="30"/>
      <c r="C52" s="30"/>
      <c r="D52" s="30"/>
      <c r="E52" s="30"/>
      <c r="F52" s="30"/>
      <c r="G52" s="30"/>
      <c r="H52" s="30"/>
      <c r="I52" s="30"/>
      <c r="J52" s="30"/>
      <c r="K52" s="31"/>
      <c r="L52" s="610"/>
      <c r="M52" s="611"/>
      <c r="N52" s="769"/>
      <c r="O52" s="610"/>
      <c r="P52" s="611"/>
      <c r="Q52" s="611"/>
      <c r="R52" s="770"/>
      <c r="S52" s="800"/>
      <c r="T52" s="611"/>
      <c r="U52" s="611"/>
      <c r="V52" s="611"/>
      <c r="W52" s="611"/>
      <c r="X52" s="529"/>
      <c r="Y52" s="529"/>
      <c r="Z52" s="529"/>
      <c r="AA52" s="529"/>
      <c r="AB52" s="529"/>
      <c r="AC52" s="536"/>
      <c r="AD52" s="536"/>
      <c r="AE52" s="536"/>
      <c r="AF52" s="774"/>
      <c r="AG52" s="774"/>
      <c r="AH52" s="774"/>
      <c r="AI52" s="774"/>
      <c r="AJ52" s="774"/>
      <c r="AK52" s="774"/>
      <c r="AL52" s="774"/>
      <c r="AM52" s="774"/>
      <c r="AN52" s="774"/>
      <c r="AO52" s="774"/>
      <c r="AP52" s="774"/>
      <c r="AQ52" s="775"/>
      <c r="AR52" s="775"/>
      <c r="AS52" s="775"/>
      <c r="AT52" s="775"/>
      <c r="AU52" s="775"/>
      <c r="AV52" s="775"/>
      <c r="AW52" s="775"/>
      <c r="AX52" s="775"/>
      <c r="AY52" s="775"/>
      <c r="AZ52" s="775"/>
      <c r="BA52" s="775"/>
      <c r="BB52" s="775"/>
    </row>
    <row r="53" ht="22.5" customHeight="1">
      <c r="A53" s="379">
        <v>1.0</v>
      </c>
      <c r="B53" s="379">
        <v>4.0</v>
      </c>
      <c r="C53" s="379" t="s">
        <v>225</v>
      </c>
      <c r="D53" s="379"/>
      <c r="E53" s="476"/>
      <c r="F53" s="476"/>
      <c r="G53" s="776">
        <v>1.0</v>
      </c>
      <c r="H53" s="777" t="s">
        <v>2655</v>
      </c>
      <c r="I53" s="378" t="s">
        <v>2656</v>
      </c>
      <c r="J53" s="379" t="s">
        <v>2657</v>
      </c>
      <c r="K53" s="379" t="s">
        <v>2658</v>
      </c>
      <c r="L53" s="380">
        <v>43364.0</v>
      </c>
      <c r="M53" s="379" t="s">
        <v>339</v>
      </c>
      <c r="N53" s="379" t="s">
        <v>154</v>
      </c>
      <c r="O53" s="380">
        <v>44426.0</v>
      </c>
      <c r="P53" s="379" t="s">
        <v>53</v>
      </c>
      <c r="Q53" s="379" t="s">
        <v>204</v>
      </c>
      <c r="R53" s="433" t="s">
        <v>2659</v>
      </c>
      <c r="S53" s="222"/>
      <c r="T53" s="379" t="s">
        <v>11</v>
      </c>
      <c r="U53" s="379"/>
      <c r="V53" s="379"/>
      <c r="W53" s="379"/>
      <c r="X53" s="202" t="s">
        <v>2660</v>
      </c>
      <c r="Y53" s="202" t="s">
        <v>2661</v>
      </c>
      <c r="Z53" s="202" t="s">
        <v>2662</v>
      </c>
      <c r="AA53" s="202" t="s">
        <v>2663</v>
      </c>
      <c r="AB53" s="202"/>
      <c r="AC53" s="494"/>
      <c r="AD53" s="494"/>
      <c r="AE53" s="494"/>
      <c r="AF53" s="778"/>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row>
    <row r="54" ht="22.5" customHeight="1">
      <c r="A54" s="379">
        <v>2.0</v>
      </c>
      <c r="B54" s="379">
        <v>4.0</v>
      </c>
      <c r="C54" s="379" t="s">
        <v>225</v>
      </c>
      <c r="D54" s="379"/>
      <c r="E54" s="476"/>
      <c r="F54" s="476"/>
      <c r="G54" s="776">
        <v>1.0</v>
      </c>
      <c r="H54" s="777" t="s">
        <v>2664</v>
      </c>
      <c r="I54" s="378" t="s">
        <v>2665</v>
      </c>
      <c r="J54" s="379" t="s">
        <v>637</v>
      </c>
      <c r="K54" s="379" t="s">
        <v>2666</v>
      </c>
      <c r="L54" s="380">
        <v>43431.0</v>
      </c>
      <c r="M54" s="379" t="s">
        <v>339</v>
      </c>
      <c r="N54" s="379" t="s">
        <v>153</v>
      </c>
      <c r="O54" s="380">
        <v>45665.0</v>
      </c>
      <c r="P54" s="379" t="s">
        <v>115</v>
      </c>
      <c r="Q54" s="379" t="s">
        <v>204</v>
      </c>
      <c r="R54" s="433" t="s">
        <v>2667</v>
      </c>
      <c r="S54" s="222"/>
      <c r="T54" s="623" t="s">
        <v>26</v>
      </c>
      <c r="U54" s="379"/>
      <c r="V54" s="379"/>
      <c r="W54" s="379"/>
      <c r="X54" s="202" t="s">
        <v>2668</v>
      </c>
      <c r="Y54" s="202"/>
      <c r="Z54" s="202"/>
      <c r="AA54" s="202"/>
      <c r="AB54" s="202"/>
      <c r="AC54" s="479"/>
      <c r="AD54" s="479"/>
      <c r="AE54" s="479"/>
      <c r="AF54" s="778"/>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row>
    <row r="55" ht="22.5" customHeight="1">
      <c r="A55" s="379">
        <v>3.0</v>
      </c>
      <c r="B55" s="379">
        <v>4.0</v>
      </c>
      <c r="C55" s="379" t="s">
        <v>225</v>
      </c>
      <c r="D55" s="379"/>
      <c r="E55" s="379"/>
      <c r="F55" s="379"/>
      <c r="G55" s="776">
        <v>1.0</v>
      </c>
      <c r="H55" s="777" t="s">
        <v>2669</v>
      </c>
      <c r="I55" s="378" t="s">
        <v>2670</v>
      </c>
      <c r="J55" s="379" t="s">
        <v>362</v>
      </c>
      <c r="K55" s="379" t="s">
        <v>428</v>
      </c>
      <c r="L55" s="380">
        <v>43366.0</v>
      </c>
      <c r="M55" s="379" t="s">
        <v>351</v>
      </c>
      <c r="N55" s="379" t="s">
        <v>153</v>
      </c>
      <c r="O55" s="380">
        <v>44202.0</v>
      </c>
      <c r="P55" s="379" t="s">
        <v>37</v>
      </c>
      <c r="Q55" s="379" t="s">
        <v>206</v>
      </c>
      <c r="R55" s="433"/>
      <c r="S55" s="408"/>
      <c r="T55" s="379" t="s">
        <v>11</v>
      </c>
      <c r="U55" s="379"/>
      <c r="V55" s="379"/>
      <c r="W55" s="379"/>
      <c r="X55" s="202" t="s">
        <v>2671</v>
      </c>
      <c r="Y55" s="202" t="s">
        <v>2672</v>
      </c>
      <c r="Z55" s="202" t="s">
        <v>2673</v>
      </c>
      <c r="AA55" s="202" t="s">
        <v>2674</v>
      </c>
      <c r="AB55" s="202" t="s">
        <v>2675</v>
      </c>
      <c r="AC55" s="479"/>
      <c r="AD55" s="479"/>
      <c r="AE55" s="479"/>
      <c r="AF55" s="379"/>
      <c r="AG55" s="379"/>
      <c r="AH55" s="379"/>
      <c r="AI55" s="379"/>
      <c r="AJ55" s="379"/>
      <c r="AK55" s="379"/>
      <c r="AL55" s="379"/>
      <c r="AM55" s="379"/>
      <c r="AN55" s="379"/>
      <c r="AO55" s="379"/>
      <c r="AP55" s="379"/>
      <c r="AQ55" s="379"/>
      <c r="AR55" s="379"/>
      <c r="AS55" s="379"/>
      <c r="AT55" s="379"/>
      <c r="AU55" s="379"/>
      <c r="AV55" s="379"/>
      <c r="AW55" s="379"/>
      <c r="AX55" s="379"/>
      <c r="AY55" s="379"/>
      <c r="AZ55" s="379"/>
      <c r="BA55" s="379"/>
      <c r="BB55" s="379"/>
    </row>
    <row r="56" ht="22.5" customHeight="1">
      <c r="A56" s="379">
        <v>4.0</v>
      </c>
      <c r="B56" s="379">
        <v>4.0</v>
      </c>
      <c r="C56" s="379" t="s">
        <v>225</v>
      </c>
      <c r="D56" s="379"/>
      <c r="E56" s="476"/>
      <c r="F56" s="476"/>
      <c r="G56" s="776">
        <v>1.0</v>
      </c>
      <c r="H56" s="777" t="s">
        <v>2676</v>
      </c>
      <c r="I56" s="378" t="s">
        <v>2677</v>
      </c>
      <c r="J56" s="379" t="s">
        <v>460</v>
      </c>
      <c r="K56" s="379" t="s">
        <v>2678</v>
      </c>
      <c r="L56" s="380">
        <v>43656.0</v>
      </c>
      <c r="M56" s="379" t="s">
        <v>351</v>
      </c>
      <c r="N56" s="379" t="s">
        <v>152</v>
      </c>
      <c r="O56" s="380">
        <v>45519.0</v>
      </c>
      <c r="P56" s="379" t="s">
        <v>133</v>
      </c>
      <c r="Q56" s="379" t="s">
        <v>206</v>
      </c>
      <c r="R56" s="433"/>
      <c r="S56" s="197"/>
      <c r="T56" s="623" t="s">
        <v>26</v>
      </c>
      <c r="U56" s="379"/>
      <c r="V56" s="379"/>
      <c r="W56" s="379"/>
      <c r="X56" s="202" t="s">
        <v>2679</v>
      </c>
      <c r="Y56" s="202"/>
      <c r="Z56" s="202"/>
      <c r="AA56" s="202"/>
      <c r="AB56" s="202"/>
      <c r="AC56" s="202"/>
      <c r="AD56" s="202"/>
      <c r="AE56" s="202"/>
      <c r="AF56" s="778"/>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row>
    <row r="57" ht="22.5" customHeight="1">
      <c r="A57" s="379">
        <v>5.0</v>
      </c>
      <c r="B57" s="379">
        <v>4.0</v>
      </c>
      <c r="C57" s="379" t="s">
        <v>225</v>
      </c>
      <c r="D57" s="379"/>
      <c r="E57" s="476"/>
      <c r="F57" s="476"/>
      <c r="G57" s="776">
        <v>1.0</v>
      </c>
      <c r="H57" s="777" t="s">
        <v>2680</v>
      </c>
      <c r="I57" s="378" t="s">
        <v>2681</v>
      </c>
      <c r="J57" s="379" t="s">
        <v>2682</v>
      </c>
      <c r="K57" s="379" t="s">
        <v>2683</v>
      </c>
      <c r="L57" s="380">
        <v>43584.0</v>
      </c>
      <c r="M57" s="379" t="s">
        <v>351</v>
      </c>
      <c r="N57" s="379" t="s">
        <v>152</v>
      </c>
      <c r="O57" s="380">
        <v>45519.0</v>
      </c>
      <c r="P57" s="379" t="s">
        <v>76</v>
      </c>
      <c r="Q57" s="379" t="s">
        <v>206</v>
      </c>
      <c r="R57" s="433" t="s">
        <v>2684</v>
      </c>
      <c r="S57" s="790"/>
      <c r="T57" s="379" t="s">
        <v>11</v>
      </c>
      <c r="U57" s="802"/>
      <c r="V57" s="802"/>
      <c r="W57" s="802"/>
      <c r="X57" s="202" t="s">
        <v>2685</v>
      </c>
      <c r="Y57" s="202"/>
      <c r="Z57" s="792"/>
      <c r="AA57" s="202"/>
      <c r="AB57" s="202"/>
      <c r="AC57" s="202"/>
      <c r="AD57" s="202"/>
      <c r="AE57" s="202"/>
      <c r="AF57" s="778"/>
      <c r="AG57" s="778"/>
      <c r="AH57" s="778"/>
      <c r="AI57" s="778"/>
      <c r="AJ57" s="778"/>
      <c r="AK57" s="778"/>
      <c r="AL57" s="778"/>
      <c r="AM57" s="778"/>
      <c r="AN57" s="778"/>
      <c r="AO57" s="778"/>
      <c r="AP57" s="778"/>
      <c r="AQ57" s="778"/>
      <c r="AR57" s="778"/>
      <c r="AS57" s="778"/>
      <c r="AT57" s="778"/>
      <c r="AU57" s="778"/>
      <c r="AV57" s="778"/>
      <c r="AW57" s="778"/>
      <c r="AX57" s="778"/>
      <c r="AY57" s="778"/>
      <c r="AZ57" s="778"/>
      <c r="BA57" s="778"/>
      <c r="BB57" s="778"/>
    </row>
    <row r="58" ht="22.5" customHeight="1">
      <c r="A58" s="379">
        <v>6.0</v>
      </c>
      <c r="B58" s="379">
        <v>4.0</v>
      </c>
      <c r="C58" s="379" t="s">
        <v>225</v>
      </c>
      <c r="D58" s="379"/>
      <c r="E58" s="476"/>
      <c r="F58" s="476"/>
      <c r="G58" s="776">
        <v>1.0</v>
      </c>
      <c r="H58" s="777" t="s">
        <v>2686</v>
      </c>
      <c r="I58" s="378" t="s">
        <v>2687</v>
      </c>
      <c r="J58" s="379" t="s">
        <v>667</v>
      </c>
      <c r="K58" s="379" t="s">
        <v>2688</v>
      </c>
      <c r="L58" s="380">
        <v>43583.0</v>
      </c>
      <c r="M58" s="379" t="s">
        <v>351</v>
      </c>
      <c r="N58" s="379" t="s">
        <v>154</v>
      </c>
      <c r="O58" s="380">
        <v>45519.0</v>
      </c>
      <c r="P58" s="379" t="s">
        <v>115</v>
      </c>
      <c r="Q58" s="379" t="s">
        <v>208</v>
      </c>
      <c r="R58" s="433" t="s">
        <v>2689</v>
      </c>
      <c r="S58" s="197"/>
      <c r="T58" s="623" t="s">
        <v>26</v>
      </c>
      <c r="U58" s="379"/>
      <c r="V58" s="379"/>
      <c r="W58" s="379"/>
      <c r="X58" s="202" t="s">
        <v>2690</v>
      </c>
      <c r="Y58" s="202"/>
      <c r="Z58" s="202"/>
      <c r="AA58" s="202"/>
      <c r="AB58" s="202"/>
      <c r="AC58" s="202"/>
      <c r="AD58" s="202"/>
      <c r="AE58" s="202"/>
      <c r="AF58" s="778"/>
      <c r="AG58" s="778"/>
      <c r="AH58" s="778"/>
      <c r="AI58" s="778"/>
      <c r="AJ58" s="778"/>
      <c r="AK58" s="778"/>
      <c r="AL58" s="778"/>
      <c r="AM58" s="778"/>
      <c r="AN58" s="778"/>
      <c r="AO58" s="778"/>
      <c r="AP58" s="778"/>
      <c r="AQ58" s="778"/>
      <c r="AR58" s="778"/>
      <c r="AS58" s="778"/>
      <c r="AT58" s="778"/>
      <c r="AU58" s="778"/>
      <c r="AV58" s="778"/>
      <c r="AW58" s="778"/>
      <c r="AX58" s="778"/>
      <c r="AY58" s="778"/>
      <c r="AZ58" s="778"/>
      <c r="BA58" s="778"/>
      <c r="BB58" s="778"/>
    </row>
    <row r="59" ht="22.5" customHeight="1">
      <c r="A59" s="379">
        <v>7.0</v>
      </c>
      <c r="B59" s="379">
        <v>4.0</v>
      </c>
      <c r="C59" s="379" t="s">
        <v>225</v>
      </c>
      <c r="D59" s="379"/>
      <c r="E59" s="476"/>
      <c r="F59" s="476"/>
      <c r="G59" s="776">
        <v>1.0</v>
      </c>
      <c r="H59" s="777" t="s">
        <v>2691</v>
      </c>
      <c r="I59" s="378" t="s">
        <v>2692</v>
      </c>
      <c r="J59" s="379" t="s">
        <v>1760</v>
      </c>
      <c r="K59" s="379" t="s">
        <v>2693</v>
      </c>
      <c r="L59" s="380">
        <v>43476.0</v>
      </c>
      <c r="M59" s="379" t="s">
        <v>351</v>
      </c>
      <c r="N59" s="379" t="s">
        <v>153</v>
      </c>
      <c r="O59" s="380">
        <v>45519.0</v>
      </c>
      <c r="P59" s="379" t="s">
        <v>133</v>
      </c>
      <c r="Q59" s="379" t="s">
        <v>208</v>
      </c>
      <c r="R59" s="433" t="s">
        <v>2694</v>
      </c>
      <c r="S59" s="222"/>
      <c r="T59" s="623" t="s">
        <v>26</v>
      </c>
      <c r="U59" s="379"/>
      <c r="V59" s="379"/>
      <c r="W59" s="379"/>
      <c r="X59" s="202" t="s">
        <v>2695</v>
      </c>
      <c r="Y59" s="202"/>
      <c r="Z59" s="202"/>
      <c r="AA59" s="202"/>
      <c r="AB59" s="202"/>
      <c r="AC59" s="479"/>
      <c r="AD59" s="479"/>
      <c r="AE59" s="479"/>
      <c r="AF59" s="778"/>
      <c r="AG59" s="778"/>
      <c r="AH59" s="778"/>
      <c r="AI59" s="778"/>
      <c r="AJ59" s="778"/>
      <c r="AK59" s="778"/>
      <c r="AL59" s="778"/>
      <c r="AM59" s="778"/>
      <c r="AN59" s="778"/>
      <c r="AO59" s="778"/>
      <c r="AP59" s="778"/>
      <c r="AQ59" s="778"/>
      <c r="AR59" s="778"/>
      <c r="AS59" s="778"/>
      <c r="AT59" s="778"/>
      <c r="AU59" s="778"/>
      <c r="AV59" s="778"/>
      <c r="AW59" s="778"/>
      <c r="AX59" s="778"/>
      <c r="AY59" s="778"/>
      <c r="AZ59" s="778"/>
      <c r="BA59" s="778"/>
      <c r="BB59" s="778"/>
    </row>
    <row r="60" ht="22.5" customHeight="1">
      <c r="A60" s="379">
        <v>8.0</v>
      </c>
      <c r="B60" s="379">
        <v>4.0</v>
      </c>
      <c r="C60" s="379" t="s">
        <v>225</v>
      </c>
      <c r="D60" s="379"/>
      <c r="E60" s="476"/>
      <c r="F60" s="476"/>
      <c r="G60" s="776">
        <v>1.0</v>
      </c>
      <c r="H60" s="777" t="s">
        <v>2696</v>
      </c>
      <c r="I60" s="378" t="s">
        <v>2697</v>
      </c>
      <c r="J60" s="379" t="s">
        <v>2698</v>
      </c>
      <c r="K60" s="379" t="s">
        <v>2699</v>
      </c>
      <c r="L60" s="380">
        <v>43607.0</v>
      </c>
      <c r="M60" s="379" t="s">
        <v>339</v>
      </c>
      <c r="N60" s="379" t="s">
        <v>151</v>
      </c>
      <c r="O60" s="380">
        <v>44572.0</v>
      </c>
      <c r="P60" s="379" t="s">
        <v>133</v>
      </c>
      <c r="Q60" s="379" t="s">
        <v>212</v>
      </c>
      <c r="R60" s="433" t="s">
        <v>2700</v>
      </c>
      <c r="S60" s="197"/>
      <c r="T60" s="623" t="s">
        <v>22</v>
      </c>
      <c r="U60" s="379"/>
      <c r="V60" s="379"/>
      <c r="W60" s="379"/>
      <c r="X60" s="202" t="s">
        <v>2701</v>
      </c>
      <c r="Y60" s="202" t="s">
        <v>2702</v>
      </c>
      <c r="Z60" s="202" t="s">
        <v>2703</v>
      </c>
      <c r="AA60" s="202" t="s">
        <v>2704</v>
      </c>
      <c r="AB60" s="202" t="s">
        <v>2705</v>
      </c>
      <c r="AC60" s="479"/>
      <c r="AD60" s="479"/>
      <c r="AE60" s="479"/>
      <c r="AF60" s="778"/>
      <c r="AG60" s="778"/>
      <c r="AH60" s="778"/>
      <c r="AI60" s="778"/>
      <c r="AJ60" s="778"/>
      <c r="AK60" s="778"/>
      <c r="AL60" s="778"/>
      <c r="AM60" s="778"/>
      <c r="AN60" s="778"/>
      <c r="AO60" s="778"/>
      <c r="AP60" s="778"/>
      <c r="AQ60" s="778"/>
      <c r="AR60" s="778"/>
      <c r="AS60" s="778"/>
      <c r="AT60" s="778"/>
      <c r="AU60" s="778"/>
      <c r="AV60" s="778"/>
      <c r="AW60" s="778"/>
      <c r="AX60" s="778"/>
      <c r="AY60" s="778"/>
      <c r="AZ60" s="778"/>
      <c r="BA60" s="778"/>
      <c r="BB60" s="778"/>
    </row>
    <row r="61" ht="22.5" customHeight="1">
      <c r="A61" s="379">
        <v>9.0</v>
      </c>
      <c r="B61" s="379">
        <v>4.0</v>
      </c>
      <c r="C61" s="379" t="s">
        <v>225</v>
      </c>
      <c r="D61" s="379"/>
      <c r="E61" s="476"/>
      <c r="F61" s="476"/>
      <c r="G61" s="776">
        <v>1.0</v>
      </c>
      <c r="H61" s="777" t="s">
        <v>2706</v>
      </c>
      <c r="I61" s="378" t="s">
        <v>2707</v>
      </c>
      <c r="J61" s="379" t="s">
        <v>2708</v>
      </c>
      <c r="K61" s="379" t="s">
        <v>2709</v>
      </c>
      <c r="L61" s="380">
        <v>43693.0</v>
      </c>
      <c r="M61" s="379" t="s">
        <v>351</v>
      </c>
      <c r="N61" s="379" t="s">
        <v>151</v>
      </c>
      <c r="O61" s="380">
        <v>45155.0</v>
      </c>
      <c r="P61" s="379" t="s">
        <v>42</v>
      </c>
      <c r="Q61" s="379" t="s">
        <v>212</v>
      </c>
      <c r="R61" s="433" t="s">
        <v>2710</v>
      </c>
      <c r="S61" s="222"/>
      <c r="T61" s="623" t="s">
        <v>26</v>
      </c>
      <c r="U61" s="379"/>
      <c r="V61" s="379"/>
      <c r="W61" s="379"/>
      <c r="X61" s="202" t="s">
        <v>2711</v>
      </c>
      <c r="Y61" s="202" t="s">
        <v>2712</v>
      </c>
      <c r="Z61" s="202"/>
      <c r="AA61" s="202"/>
      <c r="AB61" s="202"/>
      <c r="AC61" s="202"/>
      <c r="AD61" s="202"/>
      <c r="AE61" s="202"/>
      <c r="AF61" s="778"/>
      <c r="AG61" s="778"/>
      <c r="AH61" s="778"/>
      <c r="AI61" s="778"/>
      <c r="AJ61" s="778"/>
      <c r="AK61" s="778"/>
      <c r="AL61" s="778"/>
      <c r="AM61" s="778"/>
      <c r="AN61" s="778"/>
      <c r="AO61" s="778"/>
      <c r="AP61" s="778"/>
      <c r="AQ61" s="778"/>
      <c r="AR61" s="778"/>
      <c r="AS61" s="778"/>
      <c r="AT61" s="778"/>
      <c r="AU61" s="778"/>
      <c r="AV61" s="778"/>
      <c r="AW61" s="778"/>
      <c r="AX61" s="778"/>
      <c r="AY61" s="778"/>
      <c r="AZ61" s="778"/>
      <c r="BA61" s="778"/>
      <c r="BB61" s="778"/>
    </row>
    <row r="62" ht="22.5" customHeight="1">
      <c r="A62" s="379">
        <v>10.0</v>
      </c>
      <c r="B62" s="379">
        <v>4.0</v>
      </c>
      <c r="C62" s="379" t="s">
        <v>225</v>
      </c>
      <c r="D62" s="379"/>
      <c r="E62" s="379"/>
      <c r="F62" s="379"/>
      <c r="G62" s="776">
        <v>1.0</v>
      </c>
      <c r="H62" s="777" t="s">
        <v>2713</v>
      </c>
      <c r="I62" s="378" t="s">
        <v>2714</v>
      </c>
      <c r="J62" s="379" t="s">
        <v>431</v>
      </c>
      <c r="K62" s="379" t="s">
        <v>2715</v>
      </c>
      <c r="L62" s="380">
        <v>43371.0</v>
      </c>
      <c r="M62" s="379" t="s">
        <v>351</v>
      </c>
      <c r="N62" s="379" t="s">
        <v>153</v>
      </c>
      <c r="O62" s="380">
        <v>44426.0</v>
      </c>
      <c r="P62" s="379" t="s">
        <v>133</v>
      </c>
      <c r="Q62" s="379" t="s">
        <v>212</v>
      </c>
      <c r="R62" s="433" t="s">
        <v>2716</v>
      </c>
      <c r="S62" s="222"/>
      <c r="T62" s="379" t="s">
        <v>11</v>
      </c>
      <c r="U62" s="379"/>
      <c r="V62" s="379"/>
      <c r="W62" s="379"/>
      <c r="X62" s="202" t="s">
        <v>2717</v>
      </c>
      <c r="Y62" s="202" t="s">
        <v>2718</v>
      </c>
      <c r="Z62" s="202" t="s">
        <v>2719</v>
      </c>
      <c r="AA62" s="202" t="s">
        <v>2720</v>
      </c>
      <c r="AB62" s="202" t="s">
        <v>2721</v>
      </c>
      <c r="AC62" s="202"/>
      <c r="AD62" s="202"/>
      <c r="AE62" s="202"/>
      <c r="AF62" s="379"/>
      <c r="AG62" s="379"/>
      <c r="AH62" s="379"/>
      <c r="AI62" s="379"/>
      <c r="AJ62" s="379"/>
      <c r="AK62" s="379"/>
      <c r="AL62" s="379"/>
      <c r="AM62" s="379"/>
      <c r="AN62" s="379"/>
      <c r="AO62" s="379"/>
      <c r="AP62" s="379"/>
      <c r="AQ62" s="379"/>
      <c r="AR62" s="379"/>
      <c r="AS62" s="379"/>
      <c r="AT62" s="379"/>
      <c r="AU62" s="379"/>
      <c r="AV62" s="379"/>
      <c r="AW62" s="379"/>
      <c r="AX62" s="379"/>
      <c r="AY62" s="379"/>
      <c r="AZ62" s="379"/>
      <c r="BA62" s="379"/>
      <c r="BB62" s="379"/>
    </row>
    <row r="63" ht="22.5" customHeight="1">
      <c r="A63" s="379">
        <v>11.0</v>
      </c>
      <c r="B63" s="379">
        <v>4.0</v>
      </c>
      <c r="C63" s="379" t="s">
        <v>225</v>
      </c>
      <c r="D63" s="379"/>
      <c r="E63" s="476"/>
      <c r="F63" s="476"/>
      <c r="G63" s="776">
        <v>1.0</v>
      </c>
      <c r="H63" s="777" t="s">
        <v>2722</v>
      </c>
      <c r="I63" s="378" t="s">
        <v>2723</v>
      </c>
      <c r="J63" s="379" t="s">
        <v>1440</v>
      </c>
      <c r="K63" s="379" t="s">
        <v>2724</v>
      </c>
      <c r="L63" s="380">
        <v>43492.0</v>
      </c>
      <c r="M63" s="379" t="s">
        <v>339</v>
      </c>
      <c r="N63" s="379" t="s">
        <v>153</v>
      </c>
      <c r="O63" s="380">
        <v>44790.0</v>
      </c>
      <c r="P63" s="379" t="s">
        <v>125</v>
      </c>
      <c r="Q63" s="379" t="s">
        <v>212</v>
      </c>
      <c r="R63" s="433"/>
      <c r="S63" s="409"/>
      <c r="T63" s="623" t="s">
        <v>26</v>
      </c>
      <c r="U63" s="379"/>
      <c r="V63" s="379"/>
      <c r="W63" s="379"/>
      <c r="X63" s="202" t="s">
        <v>2725</v>
      </c>
      <c r="Y63" s="202" t="s">
        <v>2726</v>
      </c>
      <c r="Z63" s="202" t="s">
        <v>2727</v>
      </c>
      <c r="AA63" s="202"/>
      <c r="AB63" s="202"/>
      <c r="AC63" s="202"/>
      <c r="AD63" s="202"/>
      <c r="AE63" s="202"/>
      <c r="AF63" s="778"/>
      <c r="AG63" s="778"/>
      <c r="AH63" s="778"/>
      <c r="AI63" s="778"/>
      <c r="AJ63" s="778"/>
      <c r="AK63" s="778"/>
      <c r="AL63" s="778"/>
      <c r="AM63" s="778"/>
      <c r="AN63" s="778"/>
      <c r="AO63" s="778"/>
      <c r="AP63" s="778"/>
      <c r="AQ63" s="778"/>
      <c r="AR63" s="778"/>
      <c r="AS63" s="778"/>
      <c r="AT63" s="778"/>
      <c r="AU63" s="778"/>
      <c r="AV63" s="778"/>
      <c r="AW63" s="778"/>
      <c r="AX63" s="778"/>
      <c r="AY63" s="778"/>
      <c r="AZ63" s="778"/>
      <c r="BA63" s="778"/>
      <c r="BB63" s="778"/>
    </row>
    <row r="64" ht="22.5" customHeight="1">
      <c r="A64" s="484">
        <v>12.0</v>
      </c>
      <c r="B64" s="484">
        <v>4.0</v>
      </c>
      <c r="C64" s="484" t="s">
        <v>225</v>
      </c>
      <c r="D64" s="484"/>
      <c r="E64" s="588"/>
      <c r="F64" s="588"/>
      <c r="G64" s="785">
        <v>1.0</v>
      </c>
      <c r="H64" s="786" t="s">
        <v>2728</v>
      </c>
      <c r="I64" s="485" t="s">
        <v>2729</v>
      </c>
      <c r="J64" s="484" t="s">
        <v>423</v>
      </c>
      <c r="K64" s="484" t="s">
        <v>2730</v>
      </c>
      <c r="L64" s="487">
        <v>43666.0</v>
      </c>
      <c r="M64" s="484" t="s">
        <v>339</v>
      </c>
      <c r="N64" s="484" t="s">
        <v>152</v>
      </c>
      <c r="O64" s="487">
        <v>45174.0</v>
      </c>
      <c r="P64" s="484" t="s">
        <v>115</v>
      </c>
      <c r="Q64" s="484" t="s">
        <v>214</v>
      </c>
      <c r="R64" s="489" t="s">
        <v>2731</v>
      </c>
      <c r="S64" s="803"/>
      <c r="T64" s="749" t="s">
        <v>26</v>
      </c>
      <c r="U64" s="588"/>
      <c r="V64" s="588"/>
      <c r="W64" s="588"/>
      <c r="X64" s="490" t="s">
        <v>2732</v>
      </c>
      <c r="Y64" s="490" t="s">
        <v>2733</v>
      </c>
      <c r="Z64" s="491"/>
      <c r="AA64" s="490"/>
      <c r="AB64" s="490"/>
      <c r="AC64" s="490"/>
      <c r="AD64" s="490"/>
      <c r="AE64" s="490"/>
      <c r="AF64" s="760"/>
      <c r="AG64" s="760"/>
      <c r="AH64" s="760"/>
      <c r="AI64" s="760"/>
      <c r="AJ64" s="760"/>
      <c r="AK64" s="760"/>
      <c r="AL64" s="760"/>
      <c r="AM64" s="760"/>
      <c r="AN64" s="760"/>
      <c r="AO64" s="760"/>
      <c r="AP64" s="760"/>
      <c r="AQ64" s="760"/>
      <c r="AR64" s="760"/>
      <c r="AS64" s="760"/>
      <c r="AT64" s="760"/>
      <c r="AU64" s="760"/>
      <c r="AV64" s="760"/>
      <c r="AW64" s="760"/>
      <c r="AX64" s="760"/>
      <c r="AY64" s="760"/>
      <c r="AZ64" s="760"/>
      <c r="BA64" s="760"/>
      <c r="BB64" s="760"/>
    </row>
    <row r="65" ht="22.5" customHeight="1">
      <c r="A65" s="379">
        <v>13.0</v>
      </c>
      <c r="B65" s="379">
        <v>4.0</v>
      </c>
      <c r="C65" s="379" t="s">
        <v>225</v>
      </c>
      <c r="D65" s="379"/>
      <c r="E65" s="379"/>
      <c r="F65" s="379"/>
      <c r="G65" s="776">
        <v>1.0</v>
      </c>
      <c r="H65" s="777" t="s">
        <v>2734</v>
      </c>
      <c r="I65" s="378" t="s">
        <v>2735</v>
      </c>
      <c r="J65" s="379" t="s">
        <v>2736</v>
      </c>
      <c r="K65" s="379" t="s">
        <v>2737</v>
      </c>
      <c r="L65" s="380">
        <v>43539.0</v>
      </c>
      <c r="M65" s="379" t="s">
        <v>339</v>
      </c>
      <c r="N65" s="379" t="s">
        <v>153</v>
      </c>
      <c r="O65" s="380">
        <v>44790.0</v>
      </c>
      <c r="P65" s="379" t="s">
        <v>115</v>
      </c>
      <c r="Q65" s="379" t="s">
        <v>214</v>
      </c>
      <c r="R65" s="433" t="s">
        <v>2738</v>
      </c>
      <c r="S65" s="222"/>
      <c r="T65" s="379" t="s">
        <v>11</v>
      </c>
      <c r="U65" s="379"/>
      <c r="V65" s="379"/>
      <c r="W65" s="379"/>
      <c r="X65" s="202" t="s">
        <v>2739</v>
      </c>
      <c r="Y65" s="202" t="s">
        <v>2740</v>
      </c>
      <c r="Z65" s="202" t="s">
        <v>2741</v>
      </c>
      <c r="AA65" s="202"/>
      <c r="AB65" s="202"/>
      <c r="AC65" s="479"/>
      <c r="AD65" s="479"/>
      <c r="AE65" s="479"/>
      <c r="AF65" s="778"/>
      <c r="AG65" s="778"/>
      <c r="AH65" s="778"/>
      <c r="AI65" s="778"/>
      <c r="AJ65" s="778"/>
      <c r="AK65" s="778"/>
      <c r="AL65" s="778"/>
      <c r="AM65" s="778"/>
      <c r="AN65" s="778"/>
      <c r="AO65" s="778"/>
      <c r="AP65" s="778"/>
      <c r="AQ65" s="778"/>
      <c r="AR65" s="778"/>
      <c r="AS65" s="778"/>
      <c r="AT65" s="778"/>
      <c r="AU65" s="778"/>
      <c r="AV65" s="778"/>
      <c r="AW65" s="778"/>
      <c r="AX65" s="778"/>
      <c r="AY65" s="778"/>
      <c r="AZ65" s="778"/>
      <c r="BA65" s="778"/>
      <c r="BB65" s="778"/>
    </row>
    <row r="66" ht="22.5" customHeight="1">
      <c r="A66" s="379">
        <v>14.0</v>
      </c>
      <c r="B66" s="379">
        <v>4.0</v>
      </c>
      <c r="C66" s="379" t="s">
        <v>225</v>
      </c>
      <c r="D66" s="379"/>
      <c r="E66" s="476"/>
      <c r="F66" s="476"/>
      <c r="G66" s="776">
        <v>1.0</v>
      </c>
      <c r="H66" s="777" t="s">
        <v>2742</v>
      </c>
      <c r="I66" s="378" t="s">
        <v>2743</v>
      </c>
      <c r="J66" s="379" t="s">
        <v>2744</v>
      </c>
      <c r="K66" s="379" t="s">
        <v>2745</v>
      </c>
      <c r="L66" s="380">
        <v>43562.0</v>
      </c>
      <c r="M66" s="379" t="s">
        <v>339</v>
      </c>
      <c r="N66" s="379" t="s">
        <v>152</v>
      </c>
      <c r="O66" s="380">
        <v>45222.0</v>
      </c>
      <c r="P66" s="379" t="s">
        <v>109</v>
      </c>
      <c r="Q66" s="379" t="s">
        <v>216</v>
      </c>
      <c r="R66" s="433" t="s">
        <v>2746</v>
      </c>
      <c r="S66" s="197"/>
      <c r="T66" s="379" t="s">
        <v>11</v>
      </c>
      <c r="U66" s="379"/>
      <c r="V66" s="379"/>
      <c r="W66" s="379"/>
      <c r="X66" s="202" t="s">
        <v>2747</v>
      </c>
      <c r="Y66" s="202" t="s">
        <v>2748</v>
      </c>
      <c r="Z66" s="202"/>
      <c r="AA66" s="202"/>
      <c r="AB66" s="202"/>
      <c r="AC66" s="202"/>
      <c r="AD66" s="479"/>
      <c r="AE66" s="479"/>
      <c r="AF66" s="778"/>
      <c r="AG66" s="778"/>
      <c r="AH66" s="778"/>
      <c r="AI66" s="778"/>
      <c r="AJ66" s="778"/>
      <c r="AK66" s="778"/>
      <c r="AL66" s="778"/>
      <c r="AM66" s="778"/>
      <c r="AN66" s="778"/>
      <c r="AO66" s="778"/>
      <c r="AP66" s="778"/>
      <c r="AQ66" s="778"/>
      <c r="AR66" s="778"/>
      <c r="AS66" s="778"/>
      <c r="AT66" s="778"/>
      <c r="AU66" s="778"/>
      <c r="AV66" s="778"/>
      <c r="AW66" s="778"/>
      <c r="AX66" s="778"/>
      <c r="AY66" s="778"/>
      <c r="AZ66" s="778"/>
      <c r="BA66" s="778"/>
      <c r="BB66" s="778"/>
    </row>
    <row r="67" ht="22.5" customHeight="1">
      <c r="A67" s="379">
        <v>15.0</v>
      </c>
      <c r="B67" s="379">
        <v>4.0</v>
      </c>
      <c r="C67" s="379" t="s">
        <v>225</v>
      </c>
      <c r="D67" s="379"/>
      <c r="E67" s="379"/>
      <c r="F67" s="379"/>
      <c r="G67" s="776">
        <v>1.0</v>
      </c>
      <c r="H67" s="777" t="s">
        <v>2749</v>
      </c>
      <c r="I67" s="378" t="s">
        <v>2750</v>
      </c>
      <c r="J67" s="379" t="s">
        <v>2751</v>
      </c>
      <c r="K67" s="379" t="s">
        <v>2752</v>
      </c>
      <c r="L67" s="380">
        <v>43492.0</v>
      </c>
      <c r="M67" s="379" t="s">
        <v>339</v>
      </c>
      <c r="N67" s="379" t="s">
        <v>151</v>
      </c>
      <c r="O67" s="380">
        <v>44249.0</v>
      </c>
      <c r="P67" s="379" t="s">
        <v>39</v>
      </c>
      <c r="Q67" s="379" t="s">
        <v>216</v>
      </c>
      <c r="R67" s="481"/>
      <c r="S67" s="222"/>
      <c r="T67" s="379" t="s">
        <v>11</v>
      </c>
      <c r="U67" s="379"/>
      <c r="V67" s="379"/>
      <c r="W67" s="379"/>
      <c r="X67" s="202" t="s">
        <v>2753</v>
      </c>
      <c r="Y67" s="202" t="s">
        <v>2754</v>
      </c>
      <c r="Z67" s="202" t="s">
        <v>2755</v>
      </c>
      <c r="AA67" s="202" t="s">
        <v>2756</v>
      </c>
      <c r="AB67" s="792"/>
      <c r="AC67" s="202"/>
      <c r="AD67" s="202"/>
      <c r="AE67" s="202"/>
      <c r="AF67" s="778"/>
      <c r="AG67" s="778"/>
      <c r="AH67" s="778"/>
      <c r="AI67" s="778"/>
      <c r="AJ67" s="778"/>
      <c r="AK67" s="778"/>
      <c r="AL67" s="778"/>
      <c r="AM67" s="778"/>
      <c r="AN67" s="778"/>
      <c r="AO67" s="778"/>
      <c r="AP67" s="778"/>
      <c r="AQ67" s="778"/>
      <c r="AR67" s="778"/>
      <c r="AS67" s="778"/>
      <c r="AT67" s="778"/>
      <c r="AU67" s="778"/>
      <c r="AV67" s="778"/>
      <c r="AW67" s="778"/>
      <c r="AX67" s="778"/>
      <c r="AY67" s="778"/>
      <c r="AZ67" s="778"/>
      <c r="BA67" s="778"/>
      <c r="BB67" s="778"/>
    </row>
    <row r="68" ht="22.5" customHeight="1">
      <c r="A68" s="379">
        <v>16.0</v>
      </c>
      <c r="B68" s="379">
        <v>4.0</v>
      </c>
      <c r="C68" s="379" t="s">
        <v>225</v>
      </c>
      <c r="D68" s="379"/>
      <c r="E68" s="476"/>
      <c r="F68" s="476"/>
      <c r="G68" s="776">
        <v>1.0</v>
      </c>
      <c r="H68" s="777" t="s">
        <v>2757</v>
      </c>
      <c r="I68" s="378" t="s">
        <v>2758</v>
      </c>
      <c r="J68" s="379" t="s">
        <v>784</v>
      </c>
      <c r="K68" s="379" t="s">
        <v>2759</v>
      </c>
      <c r="L68" s="380">
        <v>43603.0</v>
      </c>
      <c r="M68" s="379" t="s">
        <v>351</v>
      </c>
      <c r="N68" s="379" t="s">
        <v>151</v>
      </c>
      <c r="O68" s="380">
        <v>45545.0</v>
      </c>
      <c r="P68" s="379" t="s">
        <v>30</v>
      </c>
      <c r="Q68" s="379" t="s">
        <v>216</v>
      </c>
      <c r="R68" s="433" t="s">
        <v>786</v>
      </c>
      <c r="S68" s="408" t="s">
        <v>786</v>
      </c>
      <c r="T68" s="379" t="s">
        <v>11</v>
      </c>
      <c r="U68" s="379"/>
      <c r="V68" s="379"/>
      <c r="W68" s="379"/>
      <c r="X68" s="202" t="s">
        <v>2760</v>
      </c>
      <c r="Y68" s="293"/>
      <c r="Z68" s="202"/>
      <c r="AA68" s="202"/>
      <c r="AB68" s="202"/>
      <c r="AC68" s="202"/>
      <c r="AD68" s="202"/>
      <c r="AE68" s="202"/>
      <c r="AF68" s="784"/>
      <c r="AG68" s="778"/>
      <c r="AH68" s="778"/>
      <c r="AI68" s="778"/>
      <c r="AJ68" s="778"/>
      <c r="AK68" s="778"/>
      <c r="AL68" s="778"/>
      <c r="AM68" s="778"/>
      <c r="AN68" s="778"/>
      <c r="AO68" s="778"/>
      <c r="AP68" s="778"/>
      <c r="AQ68" s="778"/>
      <c r="AR68" s="778"/>
      <c r="AS68" s="778"/>
      <c r="AT68" s="778"/>
      <c r="AU68" s="778"/>
      <c r="AV68" s="778"/>
      <c r="AW68" s="778"/>
      <c r="AX68" s="778"/>
      <c r="AY68" s="778"/>
      <c r="AZ68" s="778"/>
      <c r="BA68" s="778"/>
      <c r="BB68" s="778"/>
    </row>
    <row r="69" ht="22.5" customHeight="1">
      <c r="A69" s="496">
        <v>17.0</v>
      </c>
      <c r="B69" s="496">
        <v>4.0</v>
      </c>
      <c r="C69" s="496" t="s">
        <v>225</v>
      </c>
      <c r="D69" s="496"/>
      <c r="E69" s="496"/>
      <c r="F69" s="496"/>
      <c r="G69" s="793">
        <v>1.0</v>
      </c>
      <c r="H69" s="797" t="s">
        <v>2761</v>
      </c>
      <c r="I69" s="531" t="s">
        <v>2762</v>
      </c>
      <c r="J69" s="646" t="s">
        <v>396</v>
      </c>
      <c r="K69" s="646" t="s">
        <v>2763</v>
      </c>
      <c r="L69" s="647">
        <v>43457.0</v>
      </c>
      <c r="M69" s="646" t="s">
        <v>351</v>
      </c>
      <c r="N69" s="646" t="s">
        <v>151</v>
      </c>
      <c r="O69" s="647">
        <v>45883.0</v>
      </c>
      <c r="P69" s="646" t="s">
        <v>39</v>
      </c>
      <c r="Q69" s="496" t="s">
        <v>346</v>
      </c>
      <c r="R69" s="499" t="s">
        <v>2196</v>
      </c>
      <c r="S69" s="226" t="s">
        <v>2764</v>
      </c>
      <c r="T69" s="496" t="s">
        <v>22</v>
      </c>
      <c r="U69" s="496"/>
      <c r="V69" s="240"/>
      <c r="W69" s="497"/>
      <c r="X69" s="231"/>
      <c r="Y69" s="231"/>
      <c r="Z69" s="231"/>
      <c r="AA69" s="231"/>
      <c r="AB69" s="798"/>
      <c r="AC69" s="798"/>
      <c r="AD69" s="798"/>
      <c r="AE69" s="798"/>
      <c r="AF69" s="649"/>
      <c r="AG69" s="649"/>
      <c r="AH69" s="649"/>
      <c r="AI69" s="649"/>
      <c r="AJ69" s="649"/>
      <c r="AK69" s="649"/>
      <c r="AL69" s="649"/>
      <c r="AM69" s="649"/>
      <c r="AN69" s="649"/>
      <c r="AO69" s="649"/>
      <c r="AP69" s="649"/>
      <c r="AQ69" s="649"/>
      <c r="AR69" s="649"/>
      <c r="AS69" s="649"/>
      <c r="AT69" s="649"/>
      <c r="AU69" s="649"/>
      <c r="AV69" s="649"/>
      <c r="AW69" s="649"/>
      <c r="AX69" s="649"/>
      <c r="AY69" s="649"/>
      <c r="AZ69" s="649"/>
      <c r="BA69" s="649"/>
      <c r="BB69" s="649"/>
    </row>
    <row r="70" ht="22.5" customHeight="1">
      <c r="A70" s="496">
        <v>18.0</v>
      </c>
      <c r="B70" s="496">
        <v>4.0</v>
      </c>
      <c r="C70" s="496" t="s">
        <v>225</v>
      </c>
      <c r="D70" s="496"/>
      <c r="E70" s="497"/>
      <c r="F70" s="497"/>
      <c r="G70" s="793">
        <v>1.0</v>
      </c>
      <c r="H70" s="797" t="s">
        <v>2765</v>
      </c>
      <c r="I70" s="531" t="s">
        <v>2766</v>
      </c>
      <c r="J70" s="646" t="s">
        <v>2148</v>
      </c>
      <c r="K70" s="646" t="s">
        <v>2767</v>
      </c>
      <c r="L70" s="647">
        <v>43437.0</v>
      </c>
      <c r="M70" s="646" t="s">
        <v>339</v>
      </c>
      <c r="N70" s="646" t="s">
        <v>152</v>
      </c>
      <c r="O70" s="647">
        <v>45883.0</v>
      </c>
      <c r="P70" s="646" t="s">
        <v>42</v>
      </c>
      <c r="Q70" s="496" t="s">
        <v>346</v>
      </c>
      <c r="R70" s="499" t="s">
        <v>2768</v>
      </c>
      <c r="S70" s="226"/>
      <c r="T70" s="496" t="s">
        <v>26</v>
      </c>
      <c r="U70" s="496"/>
      <c r="V70" s="240"/>
      <c r="W70" s="497"/>
      <c r="X70" s="231"/>
      <c r="Y70" s="231"/>
      <c r="Z70" s="231"/>
      <c r="AA70" s="231"/>
      <c r="AB70" s="798"/>
      <c r="AC70" s="798"/>
      <c r="AD70" s="798"/>
      <c r="AE70" s="798"/>
      <c r="AF70" s="649"/>
      <c r="AG70" s="649"/>
      <c r="AH70" s="649"/>
      <c r="AI70" s="649"/>
      <c r="AJ70" s="649"/>
      <c r="AK70" s="649"/>
      <c r="AL70" s="649"/>
      <c r="AM70" s="649"/>
      <c r="AN70" s="649"/>
      <c r="AO70" s="649"/>
      <c r="AP70" s="649"/>
      <c r="AQ70" s="649"/>
      <c r="AR70" s="649"/>
      <c r="AS70" s="649"/>
      <c r="AT70" s="649"/>
      <c r="AU70" s="649"/>
      <c r="AV70" s="649"/>
      <c r="AW70" s="649"/>
      <c r="AX70" s="649"/>
      <c r="AY70" s="649"/>
      <c r="AZ70" s="649"/>
      <c r="BA70" s="649"/>
      <c r="BB70" s="649"/>
    </row>
    <row r="71" ht="22.5" customHeight="1">
      <c r="A71" s="496">
        <v>19.0</v>
      </c>
      <c r="B71" s="496">
        <v>4.0</v>
      </c>
      <c r="C71" s="496" t="s">
        <v>225</v>
      </c>
      <c r="D71" s="496"/>
      <c r="E71" s="497"/>
      <c r="F71" s="497"/>
      <c r="G71" s="793">
        <v>1.0</v>
      </c>
      <c r="H71" s="797" t="s">
        <v>2769</v>
      </c>
      <c r="I71" s="531" t="s">
        <v>2770</v>
      </c>
      <c r="J71" s="646" t="s">
        <v>362</v>
      </c>
      <c r="K71" s="646" t="s">
        <v>2771</v>
      </c>
      <c r="L71" s="647">
        <v>43386.0</v>
      </c>
      <c r="M71" s="646" t="s">
        <v>339</v>
      </c>
      <c r="N71" s="646" t="s">
        <v>154</v>
      </c>
      <c r="O71" s="647">
        <v>45883.0</v>
      </c>
      <c r="P71" s="646" t="s">
        <v>133</v>
      </c>
      <c r="Q71" s="496" t="s">
        <v>346</v>
      </c>
      <c r="R71" s="499" t="s">
        <v>2645</v>
      </c>
      <c r="S71" s="226"/>
      <c r="T71" s="496" t="s">
        <v>26</v>
      </c>
      <c r="U71" s="496"/>
      <c r="V71" s="240"/>
      <c r="W71" s="497"/>
      <c r="X71" s="231"/>
      <c r="Y71" s="231"/>
      <c r="Z71" s="231"/>
      <c r="AA71" s="231"/>
      <c r="AB71" s="804"/>
      <c r="AC71" s="804"/>
      <c r="AD71" s="231"/>
      <c r="AE71" s="231"/>
      <c r="AF71" s="796"/>
      <c r="AG71" s="796"/>
      <c r="AH71" s="796"/>
      <c r="AI71" s="796"/>
      <c r="AJ71" s="796"/>
      <c r="AK71" s="796"/>
      <c r="AL71" s="796"/>
      <c r="AM71" s="796"/>
      <c r="AN71" s="796"/>
      <c r="AO71" s="796"/>
      <c r="AP71" s="796"/>
      <c r="AQ71" s="796"/>
      <c r="AR71" s="796"/>
      <c r="AS71" s="796"/>
      <c r="AT71" s="796"/>
      <c r="AU71" s="796"/>
      <c r="AV71" s="796"/>
      <c r="AW71" s="796"/>
      <c r="AX71" s="796"/>
      <c r="AY71" s="796"/>
      <c r="AZ71" s="796"/>
      <c r="BA71" s="796"/>
      <c r="BB71" s="796"/>
    </row>
    <row r="72" ht="22.5" customHeight="1">
      <c r="A72" s="496">
        <v>20.0</v>
      </c>
      <c r="B72" s="496">
        <v>4.0</v>
      </c>
      <c r="C72" s="496" t="s">
        <v>225</v>
      </c>
      <c r="D72" s="496"/>
      <c r="E72" s="497"/>
      <c r="F72" s="497"/>
      <c r="G72" s="793">
        <v>1.0</v>
      </c>
      <c r="H72" s="797" t="s">
        <v>2772</v>
      </c>
      <c r="I72" s="531" t="s">
        <v>2773</v>
      </c>
      <c r="J72" s="646" t="s">
        <v>702</v>
      </c>
      <c r="K72" s="646" t="s">
        <v>2774</v>
      </c>
      <c r="L72" s="647">
        <v>43601.0</v>
      </c>
      <c r="M72" s="646" t="s">
        <v>339</v>
      </c>
      <c r="N72" s="646" t="s">
        <v>153</v>
      </c>
      <c r="O72" s="647">
        <v>45883.0</v>
      </c>
      <c r="P72" s="646" t="s">
        <v>133</v>
      </c>
      <c r="Q72" s="496" t="s">
        <v>346</v>
      </c>
      <c r="R72" s="499" t="s">
        <v>2775</v>
      </c>
      <c r="S72" s="226" t="s">
        <v>2776</v>
      </c>
      <c r="T72" s="496" t="s">
        <v>11</v>
      </c>
      <c r="U72" s="496"/>
      <c r="V72" s="240"/>
      <c r="W72" s="497"/>
      <c r="X72" s="231"/>
      <c r="Y72" s="231"/>
      <c r="Z72" s="231"/>
      <c r="AA72" s="231"/>
      <c r="AB72" s="798"/>
      <c r="AC72" s="798"/>
      <c r="AD72" s="798"/>
      <c r="AE72" s="798"/>
      <c r="AF72" s="649"/>
      <c r="AG72" s="649"/>
      <c r="AH72" s="649"/>
      <c r="AI72" s="649"/>
      <c r="AJ72" s="649"/>
      <c r="AK72" s="649"/>
      <c r="AL72" s="649"/>
      <c r="AM72" s="649"/>
      <c r="AN72" s="649"/>
      <c r="AO72" s="649"/>
      <c r="AP72" s="649"/>
      <c r="AQ72" s="649"/>
      <c r="AR72" s="649"/>
      <c r="AS72" s="649"/>
      <c r="AT72" s="649"/>
      <c r="AU72" s="649"/>
      <c r="AV72" s="649"/>
      <c r="AW72" s="649"/>
      <c r="AX72" s="649"/>
      <c r="AY72" s="649"/>
      <c r="AZ72" s="649"/>
      <c r="BA72" s="649"/>
      <c r="BB72" s="649"/>
    </row>
    <row r="73" ht="22.5" customHeight="1">
      <c r="A73" s="496">
        <v>21.0</v>
      </c>
      <c r="B73" s="496">
        <v>4.0</v>
      </c>
      <c r="C73" s="496" t="s">
        <v>225</v>
      </c>
      <c r="D73" s="496"/>
      <c r="E73" s="497"/>
      <c r="F73" s="497"/>
      <c r="G73" s="793">
        <v>1.0</v>
      </c>
      <c r="H73" s="797" t="s">
        <v>2777</v>
      </c>
      <c r="I73" s="531" t="s">
        <v>2778</v>
      </c>
      <c r="J73" s="646" t="s">
        <v>896</v>
      </c>
      <c r="K73" s="646" t="s">
        <v>2779</v>
      </c>
      <c r="L73" s="647">
        <v>43470.0</v>
      </c>
      <c r="M73" s="646" t="s">
        <v>339</v>
      </c>
      <c r="N73" s="646" t="s">
        <v>154</v>
      </c>
      <c r="O73" s="647">
        <v>45883.0</v>
      </c>
      <c r="P73" s="646" t="s">
        <v>133</v>
      </c>
      <c r="Q73" s="496" t="s">
        <v>346</v>
      </c>
      <c r="R73" s="499" t="s">
        <v>2780</v>
      </c>
      <c r="S73" s="226" t="s">
        <v>2781</v>
      </c>
      <c r="T73" s="496" t="s">
        <v>11</v>
      </c>
      <c r="U73" s="496"/>
      <c r="V73" s="240"/>
      <c r="W73" s="497"/>
      <c r="X73" s="231"/>
      <c r="Y73" s="231"/>
      <c r="Z73" s="231"/>
      <c r="AA73" s="231"/>
      <c r="AB73" s="798"/>
      <c r="AC73" s="798"/>
      <c r="AD73" s="798"/>
      <c r="AE73" s="798"/>
      <c r="AF73" s="649"/>
      <c r="AG73" s="649"/>
      <c r="AH73" s="649"/>
      <c r="AI73" s="649"/>
      <c r="AJ73" s="649"/>
      <c r="AK73" s="649"/>
      <c r="AL73" s="649"/>
      <c r="AM73" s="649"/>
      <c r="AN73" s="649"/>
      <c r="AO73" s="649"/>
      <c r="AP73" s="649"/>
      <c r="AQ73" s="649"/>
      <c r="AR73" s="649"/>
      <c r="AS73" s="649"/>
      <c r="AT73" s="649"/>
      <c r="AU73" s="649"/>
      <c r="AV73" s="649"/>
      <c r="AW73" s="649"/>
      <c r="AX73" s="649"/>
      <c r="AY73" s="649"/>
      <c r="AZ73" s="649"/>
      <c r="BA73" s="649"/>
      <c r="BB73" s="649"/>
    </row>
    <row r="74" ht="22.5" customHeight="1">
      <c r="A74" s="379">
        <v>22.0</v>
      </c>
      <c r="B74" s="379"/>
      <c r="C74" s="379"/>
      <c r="D74" s="379"/>
      <c r="E74" s="379"/>
      <c r="F74" s="379"/>
      <c r="G74" s="776"/>
      <c r="H74" s="777"/>
      <c r="I74" s="378"/>
      <c r="J74" s="379"/>
      <c r="K74" s="379"/>
      <c r="L74" s="380"/>
      <c r="M74" s="379"/>
      <c r="N74" s="379"/>
      <c r="O74" s="380"/>
      <c r="P74" s="379"/>
      <c r="Q74" s="379"/>
      <c r="R74" s="433"/>
      <c r="S74" s="222"/>
      <c r="T74" s="379"/>
      <c r="U74" s="379"/>
      <c r="V74" s="379"/>
      <c r="W74" s="379"/>
      <c r="X74" s="479"/>
      <c r="Y74" s="479"/>
      <c r="Z74" s="479"/>
      <c r="AA74" s="479"/>
      <c r="AB74" s="792"/>
      <c r="AC74" s="202"/>
      <c r="AD74" s="202"/>
      <c r="AE74" s="202"/>
      <c r="AF74" s="778"/>
      <c r="AG74" s="778"/>
      <c r="AH74" s="778"/>
      <c r="AI74" s="778"/>
      <c r="AJ74" s="778"/>
      <c r="AK74" s="778"/>
      <c r="AL74" s="778"/>
      <c r="AM74" s="778"/>
      <c r="AN74" s="778"/>
      <c r="AO74" s="778"/>
      <c r="AP74" s="778"/>
      <c r="AQ74" s="778"/>
      <c r="AR74" s="778"/>
      <c r="AS74" s="778"/>
      <c r="AT74" s="778"/>
      <c r="AU74" s="778"/>
      <c r="AV74" s="778"/>
      <c r="AW74" s="778"/>
      <c r="AX74" s="778"/>
      <c r="AY74" s="778"/>
      <c r="AZ74" s="778"/>
      <c r="BA74" s="778"/>
      <c r="BB74" s="778"/>
    </row>
    <row r="75" ht="22.5" customHeight="1">
      <c r="A75" s="379">
        <v>23.0</v>
      </c>
      <c r="B75" s="379"/>
      <c r="C75" s="379"/>
      <c r="D75" s="379"/>
      <c r="E75" s="379"/>
      <c r="F75" s="379"/>
      <c r="G75" s="776"/>
      <c r="H75" s="777"/>
      <c r="I75" s="378"/>
      <c r="J75" s="379"/>
      <c r="K75" s="379"/>
      <c r="L75" s="380"/>
      <c r="M75" s="379"/>
      <c r="N75" s="379"/>
      <c r="O75" s="380"/>
      <c r="P75" s="379"/>
      <c r="Q75" s="379"/>
      <c r="R75" s="433"/>
      <c r="S75" s="222"/>
      <c r="T75" s="379"/>
      <c r="U75" s="379"/>
      <c r="V75" s="379"/>
      <c r="W75" s="379"/>
      <c r="X75" s="479"/>
      <c r="Y75" s="479"/>
      <c r="Z75" s="479"/>
      <c r="AA75" s="479"/>
      <c r="AB75" s="792"/>
      <c r="AC75" s="202"/>
      <c r="AD75" s="202"/>
      <c r="AE75" s="202"/>
      <c r="AF75" s="778"/>
      <c r="AG75" s="778"/>
      <c r="AH75" s="778"/>
      <c r="AI75" s="778"/>
      <c r="AJ75" s="778"/>
      <c r="AK75" s="778"/>
      <c r="AL75" s="778"/>
      <c r="AM75" s="778"/>
      <c r="AN75" s="778"/>
      <c r="AO75" s="778"/>
      <c r="AP75" s="778"/>
      <c r="AQ75" s="778"/>
      <c r="AR75" s="778"/>
      <c r="AS75" s="778"/>
      <c r="AT75" s="778"/>
      <c r="AU75" s="778"/>
      <c r="AV75" s="778"/>
      <c r="AW75" s="778"/>
      <c r="AX75" s="778"/>
      <c r="AY75" s="778"/>
      <c r="AZ75" s="778"/>
      <c r="BA75" s="778"/>
      <c r="BB75" s="778"/>
    </row>
    <row r="76" ht="22.5" customHeight="1">
      <c r="A76" s="379"/>
      <c r="B76" s="379"/>
      <c r="C76" s="379"/>
      <c r="D76" s="379"/>
      <c r="E76" s="379"/>
      <c r="F76" s="379"/>
      <c r="G76" s="776"/>
      <c r="H76" s="777"/>
      <c r="I76" s="378"/>
      <c r="J76" s="379"/>
      <c r="K76" s="379"/>
      <c r="L76" s="380"/>
      <c r="M76" s="379"/>
      <c r="N76" s="379"/>
      <c r="O76" s="380"/>
      <c r="P76" s="379"/>
      <c r="Q76" s="379"/>
      <c r="R76" s="433"/>
      <c r="S76" s="222"/>
      <c r="T76" s="379"/>
      <c r="U76" s="379"/>
      <c r="V76" s="379"/>
      <c r="W76" s="379"/>
      <c r="X76" s="479"/>
      <c r="Y76" s="479"/>
      <c r="Z76" s="479"/>
      <c r="AA76" s="479"/>
      <c r="AB76" s="792"/>
      <c r="AC76" s="202"/>
      <c r="AD76" s="202"/>
      <c r="AE76" s="202"/>
      <c r="AF76" s="778"/>
      <c r="AG76" s="778"/>
      <c r="AH76" s="778"/>
      <c r="AI76" s="778"/>
      <c r="AJ76" s="778"/>
      <c r="AK76" s="778"/>
      <c r="AL76" s="778"/>
      <c r="AM76" s="778"/>
      <c r="AN76" s="778"/>
      <c r="AO76" s="778"/>
      <c r="AP76" s="778"/>
      <c r="AQ76" s="778"/>
      <c r="AR76" s="778"/>
      <c r="AS76" s="778"/>
      <c r="AT76" s="778"/>
      <c r="AU76" s="778"/>
      <c r="AV76" s="778"/>
      <c r="AW76" s="778"/>
      <c r="AX76" s="778"/>
      <c r="AY76" s="778"/>
      <c r="AZ76" s="778"/>
      <c r="BA76" s="778"/>
      <c r="BB76" s="778"/>
    </row>
    <row r="77" ht="18.75" customHeight="1">
      <c r="A77" s="188" t="s">
        <v>2782</v>
      </c>
      <c r="B77" s="30"/>
      <c r="C77" s="30"/>
      <c r="D77" s="30"/>
      <c r="E77" s="30"/>
      <c r="F77" s="30"/>
      <c r="G77" s="30"/>
      <c r="H77" s="30"/>
      <c r="I77" s="30"/>
      <c r="J77" s="30"/>
      <c r="K77" s="31"/>
      <c r="L77" s="805"/>
      <c r="M77" s="806"/>
      <c r="N77" s="807"/>
      <c r="O77" s="805"/>
      <c r="P77" s="806"/>
      <c r="Q77" s="806"/>
      <c r="R77" s="808"/>
      <c r="S77" s="771"/>
      <c r="T77" s="806"/>
      <c r="U77" s="806"/>
      <c r="V77" s="806"/>
      <c r="W77" s="806"/>
      <c r="X77" s="529"/>
      <c r="Y77" s="529"/>
      <c r="Z77" s="529"/>
      <c r="AA77" s="529"/>
      <c r="AB77" s="529"/>
      <c r="AC77" s="529"/>
      <c r="AD77" s="529"/>
      <c r="AE77" s="529"/>
      <c r="AF77" s="774"/>
      <c r="AG77" s="774"/>
      <c r="AH77" s="774"/>
      <c r="AI77" s="774"/>
      <c r="AJ77" s="774"/>
      <c r="AK77" s="774"/>
      <c r="AL77" s="774"/>
      <c r="AM77" s="774"/>
      <c r="AN77" s="774"/>
      <c r="AO77" s="774"/>
      <c r="AP77" s="774"/>
      <c r="AQ77" s="775"/>
      <c r="AR77" s="775"/>
      <c r="AS77" s="775"/>
      <c r="AT77" s="775"/>
      <c r="AU77" s="775"/>
      <c r="AV77" s="775"/>
      <c r="AW77" s="775"/>
      <c r="AX77" s="775"/>
      <c r="AY77" s="775"/>
      <c r="AZ77" s="775"/>
      <c r="BA77" s="775"/>
      <c r="BB77" s="775"/>
    </row>
    <row r="78" ht="22.5" customHeight="1">
      <c r="A78" s="379">
        <v>1.0</v>
      </c>
      <c r="B78" s="379">
        <v>8.0</v>
      </c>
      <c r="C78" s="379" t="s">
        <v>227</v>
      </c>
      <c r="D78" s="379"/>
      <c r="E78" s="476"/>
      <c r="F78" s="379" t="s">
        <v>335</v>
      </c>
      <c r="G78" s="776">
        <v>1.0</v>
      </c>
      <c r="H78" s="777" t="s">
        <v>2783</v>
      </c>
      <c r="I78" s="378" t="s">
        <v>2784</v>
      </c>
      <c r="J78" s="379" t="s">
        <v>2785</v>
      </c>
      <c r="K78" s="379" t="s">
        <v>2786</v>
      </c>
      <c r="L78" s="380">
        <v>43523.0</v>
      </c>
      <c r="M78" s="379" t="s">
        <v>351</v>
      </c>
      <c r="N78" s="379" t="s">
        <v>152</v>
      </c>
      <c r="O78" s="380">
        <v>44426.0</v>
      </c>
      <c r="P78" s="379" t="s">
        <v>37</v>
      </c>
      <c r="Q78" s="379" t="s">
        <v>204</v>
      </c>
      <c r="R78" s="433" t="s">
        <v>2787</v>
      </c>
      <c r="S78" s="197"/>
      <c r="T78" s="379" t="s">
        <v>11</v>
      </c>
      <c r="U78" s="379"/>
      <c r="V78" s="379"/>
      <c r="W78" s="379"/>
      <c r="X78" s="202" t="s">
        <v>2788</v>
      </c>
      <c r="Y78" s="202" t="s">
        <v>2789</v>
      </c>
      <c r="Z78" s="202" t="s">
        <v>2790</v>
      </c>
      <c r="AA78" s="202" t="s">
        <v>2791</v>
      </c>
      <c r="AB78" s="202"/>
      <c r="AC78" s="202"/>
      <c r="AD78" s="202"/>
      <c r="AE78" s="202"/>
      <c r="AF78" s="778"/>
      <c r="AG78" s="778"/>
      <c r="AH78" s="778"/>
      <c r="AI78" s="778"/>
      <c r="AJ78" s="778"/>
      <c r="AK78" s="778"/>
      <c r="AL78" s="778"/>
      <c r="AM78" s="778"/>
      <c r="AN78" s="778"/>
      <c r="AO78" s="778"/>
      <c r="AP78" s="778"/>
      <c r="AQ78" s="778"/>
      <c r="AR78" s="778"/>
      <c r="AS78" s="778"/>
      <c r="AT78" s="778"/>
      <c r="AU78" s="778"/>
      <c r="AV78" s="778"/>
      <c r="AW78" s="778"/>
      <c r="AX78" s="778"/>
      <c r="AY78" s="778"/>
      <c r="AZ78" s="778"/>
      <c r="BA78" s="778"/>
      <c r="BB78" s="778"/>
    </row>
    <row r="79" ht="22.5" customHeight="1">
      <c r="A79" s="379">
        <v>2.0</v>
      </c>
      <c r="B79" s="379">
        <v>8.0</v>
      </c>
      <c r="C79" s="379" t="s">
        <v>227</v>
      </c>
      <c r="D79" s="379"/>
      <c r="E79" s="476"/>
      <c r="F79" s="476"/>
      <c r="G79" s="776">
        <v>1.0</v>
      </c>
      <c r="H79" s="777" t="s">
        <v>2792</v>
      </c>
      <c r="I79" s="378" t="s">
        <v>2793</v>
      </c>
      <c r="J79" s="379" t="s">
        <v>2794</v>
      </c>
      <c r="K79" s="379" t="s">
        <v>2795</v>
      </c>
      <c r="L79" s="380">
        <v>43348.0</v>
      </c>
      <c r="M79" s="379" t="s">
        <v>351</v>
      </c>
      <c r="N79" s="379" t="s">
        <v>154</v>
      </c>
      <c r="O79" s="380">
        <v>45155.0</v>
      </c>
      <c r="P79" s="379" t="s">
        <v>37</v>
      </c>
      <c r="Q79" s="379" t="s">
        <v>204</v>
      </c>
      <c r="R79" s="433" t="s">
        <v>2796</v>
      </c>
      <c r="S79" s="222"/>
      <c r="T79" s="379" t="s">
        <v>11</v>
      </c>
      <c r="U79" s="379"/>
      <c r="V79" s="379"/>
      <c r="W79" s="379"/>
      <c r="X79" s="202" t="s">
        <v>2797</v>
      </c>
      <c r="Y79" s="202" t="s">
        <v>2798</v>
      </c>
      <c r="Z79" s="202"/>
      <c r="AA79" s="202"/>
      <c r="AB79" s="202"/>
      <c r="AC79" s="202"/>
      <c r="AD79" s="202"/>
      <c r="AE79" s="202"/>
      <c r="AF79" s="778"/>
      <c r="AG79" s="778"/>
      <c r="AH79" s="778"/>
      <c r="AI79" s="778"/>
      <c r="AJ79" s="778"/>
      <c r="AK79" s="778"/>
      <c r="AL79" s="778"/>
      <c r="AM79" s="778"/>
      <c r="AN79" s="778"/>
      <c r="AO79" s="778"/>
      <c r="AP79" s="778"/>
      <c r="AQ79" s="778"/>
      <c r="AR79" s="778"/>
      <c r="AS79" s="778"/>
      <c r="AT79" s="778"/>
      <c r="AU79" s="778"/>
      <c r="AV79" s="778"/>
      <c r="AW79" s="778"/>
      <c r="AX79" s="778"/>
      <c r="AY79" s="778"/>
      <c r="AZ79" s="778"/>
      <c r="BA79" s="778"/>
      <c r="BB79" s="778"/>
    </row>
    <row r="80" ht="22.5" customHeight="1">
      <c r="A80" s="379">
        <v>3.0</v>
      </c>
      <c r="B80" s="379">
        <v>8.0</v>
      </c>
      <c r="C80" s="379" t="s">
        <v>227</v>
      </c>
      <c r="D80" s="379"/>
      <c r="E80" s="476"/>
      <c r="F80" s="379"/>
      <c r="G80" s="776">
        <v>1.0</v>
      </c>
      <c r="H80" s="777" t="s">
        <v>2799</v>
      </c>
      <c r="I80" s="378" t="s">
        <v>2800</v>
      </c>
      <c r="J80" s="379" t="s">
        <v>396</v>
      </c>
      <c r="K80" s="379" t="s">
        <v>2801</v>
      </c>
      <c r="L80" s="380">
        <v>43510.0</v>
      </c>
      <c r="M80" s="379" t="s">
        <v>339</v>
      </c>
      <c r="N80" s="379" t="s">
        <v>151</v>
      </c>
      <c r="O80" s="380">
        <v>45519.0</v>
      </c>
      <c r="P80" s="379" t="s">
        <v>133</v>
      </c>
      <c r="Q80" s="379" t="s">
        <v>204</v>
      </c>
      <c r="R80" s="433" t="s">
        <v>2802</v>
      </c>
      <c r="S80" s="222"/>
      <c r="T80" s="379" t="s">
        <v>11</v>
      </c>
      <c r="U80" s="379"/>
      <c r="V80" s="379"/>
      <c r="W80" s="379"/>
      <c r="X80" s="202" t="s">
        <v>2803</v>
      </c>
      <c r="Y80" s="202"/>
      <c r="Z80" s="202"/>
      <c r="AA80" s="202"/>
      <c r="AB80" s="202"/>
      <c r="AC80" s="202"/>
      <c r="AD80" s="202"/>
      <c r="AE80" s="202"/>
      <c r="AF80" s="778"/>
      <c r="AG80" s="778"/>
      <c r="AH80" s="778"/>
      <c r="AI80" s="778"/>
      <c r="AJ80" s="778"/>
      <c r="AK80" s="778"/>
      <c r="AL80" s="778"/>
      <c r="AM80" s="778"/>
      <c r="AN80" s="778"/>
      <c r="AO80" s="778"/>
      <c r="AP80" s="778"/>
      <c r="AQ80" s="778"/>
      <c r="AR80" s="778"/>
      <c r="AS80" s="778"/>
      <c r="AT80" s="778"/>
      <c r="AU80" s="778"/>
      <c r="AV80" s="778"/>
      <c r="AW80" s="778"/>
      <c r="AX80" s="778"/>
      <c r="AY80" s="778"/>
      <c r="AZ80" s="778"/>
      <c r="BA80" s="778"/>
      <c r="BB80" s="778"/>
    </row>
    <row r="81" ht="22.5" customHeight="1">
      <c r="A81" s="379">
        <v>4.0</v>
      </c>
      <c r="B81" s="379">
        <v>8.0</v>
      </c>
      <c r="C81" s="379" t="s">
        <v>227</v>
      </c>
      <c r="D81" s="379"/>
      <c r="E81" s="476"/>
      <c r="F81" s="476"/>
      <c r="G81" s="776">
        <v>1.0</v>
      </c>
      <c r="H81" s="777" t="s">
        <v>2804</v>
      </c>
      <c r="I81" s="378" t="s">
        <v>2805</v>
      </c>
      <c r="J81" s="379" t="s">
        <v>984</v>
      </c>
      <c r="K81" s="379" t="s">
        <v>2806</v>
      </c>
      <c r="L81" s="379">
        <v>43448.0</v>
      </c>
      <c r="M81" s="379" t="s">
        <v>339</v>
      </c>
      <c r="N81" s="379" t="s">
        <v>152</v>
      </c>
      <c r="O81" s="380">
        <v>45155.0</v>
      </c>
      <c r="P81" s="379" t="s">
        <v>115</v>
      </c>
      <c r="Q81" s="379" t="s">
        <v>204</v>
      </c>
      <c r="R81" s="433" t="s">
        <v>2807</v>
      </c>
      <c r="S81" s="409"/>
      <c r="T81" s="379" t="s">
        <v>11</v>
      </c>
      <c r="U81" s="379"/>
      <c r="V81" s="379"/>
      <c r="W81" s="379"/>
      <c r="X81" s="202" t="s">
        <v>2808</v>
      </c>
      <c r="Y81" s="202"/>
      <c r="Z81" s="202"/>
      <c r="AA81" s="202"/>
      <c r="AB81" s="479"/>
      <c r="AC81" s="479"/>
      <c r="AD81" s="479"/>
      <c r="AE81" s="479"/>
      <c r="AF81" s="784"/>
      <c r="AG81" s="778"/>
      <c r="AH81" s="778"/>
      <c r="AI81" s="778"/>
      <c r="AJ81" s="778"/>
      <c r="AK81" s="778"/>
      <c r="AL81" s="778"/>
      <c r="AM81" s="778"/>
      <c r="AN81" s="778"/>
      <c r="AO81" s="778"/>
      <c r="AP81" s="778"/>
      <c r="AQ81" s="778"/>
      <c r="AR81" s="778"/>
      <c r="AS81" s="778"/>
      <c r="AT81" s="778"/>
      <c r="AU81" s="778"/>
      <c r="AV81" s="778"/>
      <c r="AW81" s="778"/>
      <c r="AX81" s="778"/>
      <c r="AY81" s="778"/>
      <c r="AZ81" s="778"/>
      <c r="BA81" s="778"/>
      <c r="BB81" s="778"/>
    </row>
    <row r="82" ht="22.5" customHeight="1">
      <c r="A82" s="379">
        <v>5.0</v>
      </c>
      <c r="B82" s="379">
        <v>8.0</v>
      </c>
      <c r="C82" s="379" t="s">
        <v>227</v>
      </c>
      <c r="D82" s="379"/>
      <c r="E82" s="379"/>
      <c r="F82" s="379"/>
      <c r="G82" s="776">
        <v>1.0</v>
      </c>
      <c r="H82" s="777" t="s">
        <v>2809</v>
      </c>
      <c r="I82" s="378" t="s">
        <v>2810</v>
      </c>
      <c r="J82" s="379" t="s">
        <v>1608</v>
      </c>
      <c r="K82" s="379" t="s">
        <v>2811</v>
      </c>
      <c r="L82" s="380">
        <v>43448.0</v>
      </c>
      <c r="M82" s="379" t="s">
        <v>339</v>
      </c>
      <c r="N82" s="379" t="s">
        <v>153</v>
      </c>
      <c r="O82" s="380">
        <v>44958.0</v>
      </c>
      <c r="P82" s="379" t="s">
        <v>25</v>
      </c>
      <c r="Q82" s="379" t="s">
        <v>208</v>
      </c>
      <c r="R82" s="433"/>
      <c r="S82" s="197"/>
      <c r="T82" s="379" t="s">
        <v>11</v>
      </c>
      <c r="U82" s="379"/>
      <c r="V82" s="379"/>
      <c r="W82" s="379"/>
      <c r="X82" s="202" t="s">
        <v>2812</v>
      </c>
      <c r="Y82" s="202" t="s">
        <v>2813</v>
      </c>
      <c r="Z82" s="202" t="s">
        <v>2814</v>
      </c>
      <c r="AA82" s="202"/>
      <c r="AB82" s="202"/>
      <c r="AC82" s="202"/>
      <c r="AD82" s="202"/>
      <c r="AE82" s="202"/>
      <c r="AF82" s="379"/>
      <c r="AG82" s="379"/>
      <c r="AH82" s="379"/>
      <c r="AI82" s="379"/>
      <c r="AJ82" s="379"/>
      <c r="AK82" s="379"/>
      <c r="AL82" s="379"/>
      <c r="AM82" s="379"/>
      <c r="AN82" s="379"/>
      <c r="AO82" s="379"/>
      <c r="AP82" s="379"/>
      <c r="AQ82" s="379"/>
      <c r="AR82" s="379"/>
      <c r="AS82" s="379"/>
      <c r="AT82" s="379"/>
      <c r="AU82" s="379"/>
      <c r="AV82" s="379"/>
      <c r="AW82" s="379"/>
      <c r="AX82" s="379"/>
      <c r="AY82" s="379"/>
      <c r="AZ82" s="379"/>
      <c r="BA82" s="379"/>
      <c r="BB82" s="379"/>
    </row>
    <row r="83" ht="22.5" customHeight="1">
      <c r="A83" s="379">
        <v>6.0</v>
      </c>
      <c r="B83" s="379">
        <v>8.0</v>
      </c>
      <c r="C83" s="379" t="s">
        <v>227</v>
      </c>
      <c r="D83" s="379"/>
      <c r="E83" s="379"/>
      <c r="F83" s="379"/>
      <c r="G83" s="776">
        <v>1.0</v>
      </c>
      <c r="H83" s="777" t="s">
        <v>2815</v>
      </c>
      <c r="I83" s="378" t="s">
        <v>2816</v>
      </c>
      <c r="J83" s="379" t="s">
        <v>396</v>
      </c>
      <c r="K83" s="379" t="s">
        <v>2817</v>
      </c>
      <c r="L83" s="380">
        <v>43684.0</v>
      </c>
      <c r="M83" s="379" t="s">
        <v>339</v>
      </c>
      <c r="N83" s="379" t="s">
        <v>154</v>
      </c>
      <c r="O83" s="380">
        <v>44566.0</v>
      </c>
      <c r="P83" s="379" t="s">
        <v>133</v>
      </c>
      <c r="Q83" s="379" t="s">
        <v>208</v>
      </c>
      <c r="R83" s="433" t="s">
        <v>2818</v>
      </c>
      <c r="S83" s="197"/>
      <c r="T83" s="379" t="s">
        <v>11</v>
      </c>
      <c r="U83" s="379"/>
      <c r="V83" s="379"/>
      <c r="W83" s="379"/>
      <c r="X83" s="202" t="s">
        <v>2819</v>
      </c>
      <c r="Y83" s="202" t="s">
        <v>2820</v>
      </c>
      <c r="Z83" s="202" t="s">
        <v>2821</v>
      </c>
      <c r="AA83" s="202"/>
      <c r="AB83" s="202" t="s">
        <v>2822</v>
      </c>
      <c r="AC83" s="202"/>
      <c r="AD83" s="202"/>
      <c r="AE83" s="202"/>
      <c r="AF83" s="379"/>
      <c r="AG83" s="379"/>
      <c r="AH83" s="379"/>
      <c r="AI83" s="379"/>
      <c r="AJ83" s="379"/>
      <c r="AK83" s="379"/>
      <c r="AL83" s="379"/>
      <c r="AM83" s="379"/>
      <c r="AN83" s="379"/>
      <c r="AO83" s="379"/>
      <c r="AP83" s="379"/>
      <c r="AQ83" s="379"/>
      <c r="AR83" s="379"/>
      <c r="AS83" s="379"/>
      <c r="AT83" s="379"/>
      <c r="AU83" s="379"/>
      <c r="AV83" s="379"/>
      <c r="AW83" s="379"/>
      <c r="AX83" s="379"/>
      <c r="AY83" s="379"/>
      <c r="AZ83" s="379"/>
      <c r="BA83" s="379"/>
      <c r="BB83" s="379"/>
    </row>
    <row r="84" ht="22.5" customHeight="1">
      <c r="A84" s="379">
        <v>7.0</v>
      </c>
      <c r="B84" s="379">
        <v>8.0</v>
      </c>
      <c r="C84" s="379" t="s">
        <v>227</v>
      </c>
      <c r="D84" s="379"/>
      <c r="E84" s="476"/>
      <c r="F84" s="379" t="s">
        <v>335</v>
      </c>
      <c r="G84" s="776">
        <v>1.0</v>
      </c>
      <c r="H84" s="777" t="s">
        <v>2823</v>
      </c>
      <c r="I84" s="378" t="s">
        <v>2824</v>
      </c>
      <c r="J84" s="379" t="s">
        <v>2825</v>
      </c>
      <c r="K84" s="379" t="s">
        <v>1396</v>
      </c>
      <c r="L84" s="380">
        <v>43350.0</v>
      </c>
      <c r="M84" s="379" t="s">
        <v>339</v>
      </c>
      <c r="N84" s="379" t="s">
        <v>152</v>
      </c>
      <c r="O84" s="380">
        <v>44202.0</v>
      </c>
      <c r="P84" s="379" t="s">
        <v>37</v>
      </c>
      <c r="Q84" s="379" t="s">
        <v>208</v>
      </c>
      <c r="R84" s="433" t="s">
        <v>2826</v>
      </c>
      <c r="S84" s="197"/>
      <c r="T84" s="379" t="s">
        <v>11</v>
      </c>
      <c r="U84" s="379"/>
      <c r="V84" s="379"/>
      <c r="W84" s="379"/>
      <c r="X84" s="202" t="s">
        <v>2827</v>
      </c>
      <c r="Y84" s="202" t="s">
        <v>2828</v>
      </c>
      <c r="Z84" s="202" t="s">
        <v>2488</v>
      </c>
      <c r="AA84" s="202" t="s">
        <v>2829</v>
      </c>
      <c r="AB84" s="202" t="s">
        <v>1726</v>
      </c>
      <c r="AC84" s="202" t="s">
        <v>2830</v>
      </c>
      <c r="AD84" s="202"/>
      <c r="AE84" s="202"/>
      <c r="AF84" s="778"/>
      <c r="AG84" s="778"/>
      <c r="AH84" s="778"/>
      <c r="AI84" s="778"/>
      <c r="AJ84" s="778"/>
      <c r="AK84" s="778"/>
      <c r="AL84" s="778"/>
      <c r="AM84" s="778"/>
      <c r="AN84" s="778"/>
      <c r="AO84" s="778"/>
      <c r="AP84" s="778"/>
      <c r="AQ84" s="778"/>
      <c r="AR84" s="778"/>
      <c r="AS84" s="778"/>
      <c r="AT84" s="778"/>
      <c r="AU84" s="778"/>
      <c r="AV84" s="778"/>
      <c r="AW84" s="778"/>
      <c r="AX84" s="778"/>
      <c r="AY84" s="778"/>
      <c r="AZ84" s="778"/>
      <c r="BA84" s="778"/>
      <c r="BB84" s="778"/>
    </row>
    <row r="85" ht="22.5" customHeight="1">
      <c r="A85" s="379">
        <v>8.0</v>
      </c>
      <c r="B85" s="379">
        <v>8.0</v>
      </c>
      <c r="C85" s="379" t="s">
        <v>227</v>
      </c>
      <c r="D85" s="379"/>
      <c r="E85" s="379"/>
      <c r="F85" s="379"/>
      <c r="G85" s="776">
        <v>1.0</v>
      </c>
      <c r="H85" s="777" t="s">
        <v>2831</v>
      </c>
      <c r="I85" s="378" t="s">
        <v>2832</v>
      </c>
      <c r="J85" s="379" t="s">
        <v>396</v>
      </c>
      <c r="K85" s="379" t="s">
        <v>2833</v>
      </c>
      <c r="L85" s="380">
        <v>43715.0</v>
      </c>
      <c r="M85" s="379" t="s">
        <v>351</v>
      </c>
      <c r="N85" s="379" t="s">
        <v>152</v>
      </c>
      <c r="O85" s="380">
        <v>45155.0</v>
      </c>
      <c r="P85" s="379" t="s">
        <v>133</v>
      </c>
      <c r="Q85" s="379" t="s">
        <v>208</v>
      </c>
      <c r="R85" s="433" t="s">
        <v>2834</v>
      </c>
      <c r="S85" s="222"/>
      <c r="T85" s="379" t="s">
        <v>11</v>
      </c>
      <c r="U85" s="379"/>
      <c r="V85" s="379"/>
      <c r="W85" s="379"/>
      <c r="X85" s="202" t="s">
        <v>2835</v>
      </c>
      <c r="Y85" s="202" t="s">
        <v>2836</v>
      </c>
      <c r="Z85" s="202"/>
      <c r="AA85" s="202"/>
      <c r="AB85" s="202"/>
      <c r="AC85" s="479"/>
      <c r="AD85" s="479"/>
      <c r="AE85" s="479"/>
      <c r="AF85" s="778"/>
      <c r="AG85" s="778"/>
      <c r="AH85" s="778"/>
      <c r="AI85" s="778"/>
      <c r="AJ85" s="778"/>
      <c r="AK85" s="778"/>
      <c r="AL85" s="778"/>
      <c r="AM85" s="778"/>
      <c r="AN85" s="778"/>
      <c r="AO85" s="778"/>
      <c r="AP85" s="778"/>
      <c r="AQ85" s="778"/>
      <c r="AR85" s="778"/>
      <c r="AS85" s="778"/>
      <c r="AT85" s="778"/>
      <c r="AU85" s="778"/>
      <c r="AV85" s="778"/>
      <c r="AW85" s="778"/>
      <c r="AX85" s="778"/>
      <c r="AY85" s="778"/>
      <c r="AZ85" s="778"/>
      <c r="BA85" s="778"/>
      <c r="BB85" s="778"/>
    </row>
    <row r="86" ht="22.5" customHeight="1">
      <c r="A86" s="379">
        <v>9.0</v>
      </c>
      <c r="B86" s="379">
        <v>8.0</v>
      </c>
      <c r="C86" s="379" t="s">
        <v>227</v>
      </c>
      <c r="D86" s="379"/>
      <c r="E86" s="476"/>
      <c r="F86" s="476"/>
      <c r="G86" s="776">
        <v>1.0</v>
      </c>
      <c r="H86" s="777" t="s">
        <v>2837</v>
      </c>
      <c r="I86" s="378" t="s">
        <v>2838</v>
      </c>
      <c r="J86" s="379" t="s">
        <v>702</v>
      </c>
      <c r="K86" s="379" t="s">
        <v>2839</v>
      </c>
      <c r="L86" s="380">
        <v>43506.0</v>
      </c>
      <c r="M86" s="379" t="s">
        <v>339</v>
      </c>
      <c r="N86" s="379" t="s">
        <v>151</v>
      </c>
      <c r="O86" s="380">
        <v>44790.0</v>
      </c>
      <c r="P86" s="379" t="s">
        <v>133</v>
      </c>
      <c r="Q86" s="379" t="s">
        <v>210</v>
      </c>
      <c r="R86" s="433"/>
      <c r="S86" s="222"/>
      <c r="T86" s="379" t="s">
        <v>11</v>
      </c>
      <c r="U86" s="379"/>
      <c r="V86" s="379"/>
      <c r="W86" s="379"/>
      <c r="X86" s="202" t="s">
        <v>2840</v>
      </c>
      <c r="Y86" s="202" t="s">
        <v>2841</v>
      </c>
      <c r="Z86" s="202" t="s">
        <v>2842</v>
      </c>
      <c r="AA86" s="202"/>
      <c r="AB86" s="483"/>
      <c r="AC86" s="483"/>
      <c r="AD86" s="483"/>
      <c r="AE86" s="483"/>
      <c r="AF86" s="778"/>
      <c r="AG86" s="778"/>
      <c r="AH86" s="778"/>
      <c r="AI86" s="778"/>
      <c r="AJ86" s="778"/>
      <c r="AK86" s="778"/>
      <c r="AL86" s="778"/>
      <c r="AM86" s="778"/>
      <c r="AN86" s="778"/>
      <c r="AO86" s="778"/>
      <c r="AP86" s="778"/>
      <c r="AQ86" s="778"/>
      <c r="AR86" s="778"/>
      <c r="AS86" s="778"/>
      <c r="AT86" s="778"/>
      <c r="AU86" s="778"/>
      <c r="AV86" s="778"/>
      <c r="AW86" s="778"/>
      <c r="AX86" s="778"/>
      <c r="AY86" s="778"/>
      <c r="AZ86" s="778"/>
      <c r="BA86" s="778"/>
      <c r="BB86" s="778"/>
    </row>
    <row r="87" ht="22.5" customHeight="1">
      <c r="A87" s="379">
        <v>10.0</v>
      </c>
      <c r="B87" s="379">
        <v>8.0</v>
      </c>
      <c r="C87" s="379" t="s">
        <v>227</v>
      </c>
      <c r="D87" s="379"/>
      <c r="E87" s="476"/>
      <c r="F87" s="476"/>
      <c r="G87" s="776">
        <v>1.0</v>
      </c>
      <c r="H87" s="777" t="s">
        <v>2843</v>
      </c>
      <c r="I87" s="378" t="s">
        <v>2844</v>
      </c>
      <c r="J87" s="379" t="s">
        <v>2845</v>
      </c>
      <c r="K87" s="379" t="s">
        <v>2846</v>
      </c>
      <c r="L87" s="380">
        <v>43429.0</v>
      </c>
      <c r="M87" s="379" t="s">
        <v>351</v>
      </c>
      <c r="N87" s="379" t="s">
        <v>154</v>
      </c>
      <c r="O87" s="380">
        <v>44790.0</v>
      </c>
      <c r="P87" s="379" t="s">
        <v>66</v>
      </c>
      <c r="Q87" s="379" t="s">
        <v>210</v>
      </c>
      <c r="R87" s="433"/>
      <c r="S87" s="222"/>
      <c r="T87" s="379" t="s">
        <v>11</v>
      </c>
      <c r="U87" s="379"/>
      <c r="V87" s="379"/>
      <c r="W87" s="379"/>
      <c r="X87" s="202" t="s">
        <v>2847</v>
      </c>
      <c r="Y87" s="202" t="s">
        <v>2848</v>
      </c>
      <c r="Z87" s="202" t="s">
        <v>2849</v>
      </c>
      <c r="AA87" s="202"/>
      <c r="AB87" s="202"/>
      <c r="AC87" s="202"/>
      <c r="AD87" s="202"/>
      <c r="AE87" s="202"/>
      <c r="AF87" s="784"/>
      <c r="AG87" s="778"/>
      <c r="AH87" s="778"/>
      <c r="AI87" s="778"/>
      <c r="AJ87" s="778"/>
      <c r="AK87" s="778"/>
      <c r="AL87" s="778"/>
      <c r="AM87" s="778"/>
      <c r="AN87" s="778"/>
      <c r="AO87" s="778"/>
      <c r="AP87" s="778"/>
      <c r="AQ87" s="778"/>
      <c r="AR87" s="778"/>
      <c r="AS87" s="778"/>
      <c r="AT87" s="778"/>
      <c r="AU87" s="778"/>
      <c r="AV87" s="778"/>
      <c r="AW87" s="778"/>
      <c r="AX87" s="778"/>
      <c r="AY87" s="778"/>
      <c r="AZ87" s="778"/>
      <c r="BA87" s="778"/>
      <c r="BB87" s="778"/>
    </row>
    <row r="88" ht="22.5" customHeight="1">
      <c r="A88" s="379">
        <v>11.0</v>
      </c>
      <c r="B88" s="379">
        <v>8.0</v>
      </c>
      <c r="C88" s="379" t="s">
        <v>227</v>
      </c>
      <c r="D88" s="379"/>
      <c r="E88" s="476"/>
      <c r="F88" s="476"/>
      <c r="G88" s="776">
        <v>1.0</v>
      </c>
      <c r="H88" s="777" t="s">
        <v>2850</v>
      </c>
      <c r="I88" s="378" t="s">
        <v>2851</v>
      </c>
      <c r="J88" s="379" t="s">
        <v>2852</v>
      </c>
      <c r="K88" s="379" t="s">
        <v>2853</v>
      </c>
      <c r="L88" s="380">
        <v>43589.0</v>
      </c>
      <c r="M88" s="379" t="s">
        <v>351</v>
      </c>
      <c r="N88" s="379" t="s">
        <v>153</v>
      </c>
      <c r="O88" s="380">
        <v>45519.0</v>
      </c>
      <c r="P88" s="379" t="s">
        <v>66</v>
      </c>
      <c r="Q88" s="379" t="s">
        <v>210</v>
      </c>
      <c r="R88" s="433"/>
      <c r="S88" s="197" t="s">
        <v>2854</v>
      </c>
      <c r="T88" s="379" t="s">
        <v>11</v>
      </c>
      <c r="U88" s="379"/>
      <c r="V88" s="379"/>
      <c r="W88" s="379"/>
      <c r="X88" s="202" t="s">
        <v>2855</v>
      </c>
      <c r="Y88" s="202"/>
      <c r="Z88" s="202"/>
      <c r="AA88" s="202"/>
      <c r="AB88" s="202"/>
      <c r="AC88" s="202"/>
      <c r="AD88" s="202"/>
      <c r="AE88" s="202"/>
      <c r="AF88" s="778"/>
      <c r="AG88" s="778"/>
      <c r="AH88" s="778"/>
      <c r="AI88" s="778"/>
      <c r="AJ88" s="778"/>
      <c r="AK88" s="778"/>
      <c r="AL88" s="778"/>
      <c r="AM88" s="778"/>
      <c r="AN88" s="778"/>
      <c r="AO88" s="778"/>
      <c r="AP88" s="778"/>
      <c r="AQ88" s="778"/>
      <c r="AR88" s="778"/>
      <c r="AS88" s="778"/>
      <c r="AT88" s="778"/>
      <c r="AU88" s="778"/>
      <c r="AV88" s="778"/>
      <c r="AW88" s="778"/>
      <c r="AX88" s="778"/>
      <c r="AY88" s="778"/>
      <c r="AZ88" s="778"/>
      <c r="BA88" s="778"/>
      <c r="BB88" s="778"/>
    </row>
    <row r="89" ht="22.5" customHeight="1">
      <c r="A89" s="484">
        <v>12.0</v>
      </c>
      <c r="B89" s="484">
        <v>8.0</v>
      </c>
      <c r="C89" s="484" t="s">
        <v>227</v>
      </c>
      <c r="D89" s="484"/>
      <c r="E89" s="588"/>
      <c r="F89" s="588"/>
      <c r="G89" s="785">
        <v>1.0</v>
      </c>
      <c r="H89" s="786" t="s">
        <v>2856</v>
      </c>
      <c r="I89" s="485" t="s">
        <v>2857</v>
      </c>
      <c r="J89" s="484" t="s">
        <v>1033</v>
      </c>
      <c r="K89" s="484" t="s">
        <v>2858</v>
      </c>
      <c r="L89" s="487">
        <v>43433.0</v>
      </c>
      <c r="M89" s="484" t="s">
        <v>339</v>
      </c>
      <c r="N89" s="484" t="s">
        <v>151</v>
      </c>
      <c r="O89" s="487">
        <v>45026.0</v>
      </c>
      <c r="P89" s="484" t="s">
        <v>76</v>
      </c>
      <c r="Q89" s="484" t="s">
        <v>212</v>
      </c>
      <c r="R89" s="489" t="s">
        <v>2859</v>
      </c>
      <c r="S89" s="451"/>
      <c r="T89" s="749" t="s">
        <v>26</v>
      </c>
      <c r="U89" s="484"/>
      <c r="V89" s="484"/>
      <c r="W89" s="484"/>
      <c r="X89" s="490" t="s">
        <v>2860</v>
      </c>
      <c r="Y89" s="490"/>
      <c r="Z89" s="490" t="s">
        <v>2861</v>
      </c>
      <c r="AA89" s="490"/>
      <c r="AB89" s="490"/>
      <c r="AC89" s="491"/>
      <c r="AD89" s="491"/>
      <c r="AE89" s="491"/>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row>
    <row r="90" ht="22.5" customHeight="1">
      <c r="A90" s="379">
        <v>13.0</v>
      </c>
      <c r="B90" s="379">
        <v>8.0</v>
      </c>
      <c r="C90" s="379" t="s">
        <v>227</v>
      </c>
      <c r="D90" s="379"/>
      <c r="E90" s="476"/>
      <c r="F90" s="476"/>
      <c r="G90" s="776">
        <v>1.0</v>
      </c>
      <c r="H90" s="777" t="s">
        <v>2862</v>
      </c>
      <c r="I90" s="378" t="s">
        <v>2863</v>
      </c>
      <c r="J90" s="379" t="s">
        <v>2864</v>
      </c>
      <c r="K90" s="379" t="s">
        <v>2865</v>
      </c>
      <c r="L90" s="380">
        <v>43437.0</v>
      </c>
      <c r="M90" s="379" t="s">
        <v>339</v>
      </c>
      <c r="N90" s="379" t="s">
        <v>152</v>
      </c>
      <c r="O90" s="380">
        <v>45519.0</v>
      </c>
      <c r="P90" s="379" t="s">
        <v>9</v>
      </c>
      <c r="Q90" s="379" t="s">
        <v>212</v>
      </c>
      <c r="R90" s="433" t="s">
        <v>2866</v>
      </c>
      <c r="S90" s="197"/>
      <c r="T90" s="379" t="s">
        <v>11</v>
      </c>
      <c r="U90" s="379"/>
      <c r="V90" s="379"/>
      <c r="W90" s="379"/>
      <c r="X90" s="202" t="s">
        <v>2867</v>
      </c>
      <c r="Y90" s="202"/>
      <c r="Z90" s="202"/>
      <c r="AA90" s="202"/>
      <c r="AB90" s="202"/>
      <c r="AC90" s="202"/>
      <c r="AD90" s="202"/>
      <c r="AE90" s="202"/>
      <c r="AF90" s="778"/>
      <c r="AG90" s="778"/>
      <c r="AH90" s="778"/>
      <c r="AI90" s="778"/>
      <c r="AJ90" s="778"/>
      <c r="AK90" s="778"/>
      <c r="AL90" s="778"/>
      <c r="AM90" s="778"/>
      <c r="AN90" s="778"/>
      <c r="AO90" s="778"/>
      <c r="AP90" s="778"/>
      <c r="AQ90" s="778"/>
      <c r="AR90" s="778"/>
      <c r="AS90" s="778"/>
      <c r="AT90" s="778"/>
      <c r="AU90" s="778"/>
      <c r="AV90" s="778"/>
      <c r="AW90" s="778"/>
      <c r="AX90" s="778"/>
      <c r="AY90" s="778"/>
      <c r="AZ90" s="778"/>
      <c r="BA90" s="778"/>
      <c r="BB90" s="778"/>
    </row>
    <row r="91" ht="22.5" customHeight="1">
      <c r="A91" s="379">
        <v>14.0</v>
      </c>
      <c r="B91" s="379">
        <v>8.0</v>
      </c>
      <c r="C91" s="379" t="s">
        <v>227</v>
      </c>
      <c r="D91" s="379"/>
      <c r="E91" s="379"/>
      <c r="F91" s="379"/>
      <c r="G91" s="776">
        <v>1.0</v>
      </c>
      <c r="H91" s="777" t="s">
        <v>2868</v>
      </c>
      <c r="I91" s="378" t="s">
        <v>2869</v>
      </c>
      <c r="J91" s="379" t="s">
        <v>396</v>
      </c>
      <c r="K91" s="379" t="s">
        <v>2870</v>
      </c>
      <c r="L91" s="380">
        <v>43686.0</v>
      </c>
      <c r="M91" s="379" t="s">
        <v>351</v>
      </c>
      <c r="N91" s="379" t="s">
        <v>154</v>
      </c>
      <c r="O91" s="380">
        <v>44426.0</v>
      </c>
      <c r="P91" s="379" t="s">
        <v>133</v>
      </c>
      <c r="Q91" s="379" t="s">
        <v>214</v>
      </c>
      <c r="R91" s="433" t="s">
        <v>2871</v>
      </c>
      <c r="S91" s="409"/>
      <c r="T91" s="379" t="s">
        <v>11</v>
      </c>
      <c r="U91" s="379"/>
      <c r="V91" s="379"/>
      <c r="W91" s="379"/>
      <c r="X91" s="202" t="s">
        <v>2872</v>
      </c>
      <c r="Y91" s="202" t="s">
        <v>2873</v>
      </c>
      <c r="Z91" s="202" t="s">
        <v>2874</v>
      </c>
      <c r="AA91" s="202" t="s">
        <v>2875</v>
      </c>
      <c r="AB91" s="792" t="s">
        <v>2876</v>
      </c>
      <c r="AC91" s="202"/>
      <c r="AD91" s="202"/>
      <c r="AE91" s="202"/>
      <c r="AF91" s="778"/>
      <c r="AG91" s="778"/>
      <c r="AH91" s="778"/>
      <c r="AI91" s="778"/>
      <c r="AJ91" s="778"/>
      <c r="AK91" s="778"/>
      <c r="AL91" s="778"/>
      <c r="AM91" s="778"/>
      <c r="AN91" s="778"/>
      <c r="AO91" s="778"/>
      <c r="AP91" s="778"/>
      <c r="AQ91" s="778"/>
      <c r="AR91" s="778"/>
      <c r="AS91" s="778"/>
      <c r="AT91" s="778"/>
      <c r="AU91" s="778"/>
      <c r="AV91" s="778"/>
      <c r="AW91" s="778"/>
      <c r="AX91" s="778"/>
      <c r="AY91" s="778"/>
      <c r="AZ91" s="778"/>
      <c r="BA91" s="778"/>
      <c r="BB91" s="778"/>
    </row>
    <row r="92" ht="22.5" customHeight="1">
      <c r="A92" s="379">
        <v>15.0</v>
      </c>
      <c r="B92" s="379">
        <v>8.0</v>
      </c>
      <c r="C92" s="379" t="s">
        <v>227</v>
      </c>
      <c r="D92" s="379"/>
      <c r="E92" s="379"/>
      <c r="F92" s="379"/>
      <c r="G92" s="776">
        <v>1.0</v>
      </c>
      <c r="H92" s="791" t="s">
        <v>2877</v>
      </c>
      <c r="I92" s="378" t="s">
        <v>2878</v>
      </c>
      <c r="J92" s="625" t="s">
        <v>2148</v>
      </c>
      <c r="K92" s="625" t="s">
        <v>2879</v>
      </c>
      <c r="L92" s="626">
        <v>43418.0</v>
      </c>
      <c r="M92" s="625" t="s">
        <v>351</v>
      </c>
      <c r="N92" s="625" t="s">
        <v>153</v>
      </c>
      <c r="O92" s="626">
        <v>44566.0</v>
      </c>
      <c r="P92" s="625" t="s">
        <v>133</v>
      </c>
      <c r="Q92" s="379" t="s">
        <v>214</v>
      </c>
      <c r="R92" s="433"/>
      <c r="S92" s="197"/>
      <c r="T92" s="623" t="s">
        <v>22</v>
      </c>
      <c r="U92" s="379"/>
      <c r="V92" s="657"/>
      <c r="W92" s="476"/>
      <c r="X92" s="202" t="s">
        <v>2880</v>
      </c>
      <c r="Y92" s="202" t="s">
        <v>2881</v>
      </c>
      <c r="Z92" s="202" t="s">
        <v>2378</v>
      </c>
      <c r="AA92" s="202" t="s">
        <v>2882</v>
      </c>
      <c r="AB92" s="482"/>
      <c r="AC92" s="632"/>
      <c r="AD92" s="202"/>
      <c r="AE92" s="202"/>
      <c r="AF92" s="778"/>
      <c r="AG92" s="778"/>
      <c r="AH92" s="778"/>
      <c r="AI92" s="778"/>
      <c r="AJ92" s="778"/>
      <c r="AK92" s="778"/>
      <c r="AL92" s="778"/>
      <c r="AM92" s="778"/>
      <c r="AN92" s="778"/>
      <c r="AO92" s="778"/>
      <c r="AP92" s="778"/>
      <c r="AQ92" s="778"/>
      <c r="AR92" s="778"/>
      <c r="AS92" s="778"/>
      <c r="AT92" s="778"/>
      <c r="AU92" s="778"/>
      <c r="AV92" s="778"/>
      <c r="AW92" s="778"/>
      <c r="AX92" s="778"/>
      <c r="AY92" s="778"/>
      <c r="AZ92" s="778"/>
      <c r="BA92" s="778"/>
      <c r="BB92" s="778"/>
    </row>
    <row r="93" ht="22.5" customHeight="1">
      <c r="A93" s="379">
        <v>16.0</v>
      </c>
      <c r="B93" s="379">
        <v>8.0</v>
      </c>
      <c r="C93" s="379" t="s">
        <v>227</v>
      </c>
      <c r="D93" s="379"/>
      <c r="E93" s="379"/>
      <c r="F93" s="379"/>
      <c r="G93" s="776">
        <v>1.0</v>
      </c>
      <c r="H93" s="791" t="s">
        <v>2883</v>
      </c>
      <c r="I93" s="378" t="s">
        <v>2884</v>
      </c>
      <c r="J93" s="625" t="s">
        <v>362</v>
      </c>
      <c r="K93" s="625" t="s">
        <v>2885</v>
      </c>
      <c r="L93" s="626">
        <v>43535.0</v>
      </c>
      <c r="M93" s="625" t="s">
        <v>351</v>
      </c>
      <c r="N93" s="625" t="s">
        <v>154</v>
      </c>
      <c r="O93" s="625" t="s">
        <v>2374</v>
      </c>
      <c r="P93" s="625" t="s">
        <v>9</v>
      </c>
      <c r="Q93" s="379" t="s">
        <v>214</v>
      </c>
      <c r="R93" s="433" t="s">
        <v>2886</v>
      </c>
      <c r="S93" s="197"/>
      <c r="T93" s="379" t="s">
        <v>11</v>
      </c>
      <c r="U93" s="379"/>
      <c r="V93" s="657"/>
      <c r="W93" s="476"/>
      <c r="X93" s="202" t="s">
        <v>2887</v>
      </c>
      <c r="Y93" s="202" t="s">
        <v>2888</v>
      </c>
      <c r="Z93" s="202" t="s">
        <v>2889</v>
      </c>
      <c r="AA93" s="202" t="s">
        <v>2890</v>
      </c>
      <c r="AB93" s="482"/>
      <c r="AC93" s="202"/>
      <c r="AD93" s="202"/>
      <c r="AE93" s="202"/>
      <c r="AF93" s="778"/>
      <c r="AG93" s="778"/>
      <c r="AH93" s="778"/>
      <c r="AI93" s="778"/>
      <c r="AJ93" s="778"/>
      <c r="AK93" s="778"/>
      <c r="AL93" s="778"/>
      <c r="AM93" s="778"/>
      <c r="AN93" s="778"/>
      <c r="AO93" s="778"/>
      <c r="AP93" s="778"/>
      <c r="AQ93" s="778"/>
      <c r="AR93" s="778"/>
      <c r="AS93" s="778"/>
      <c r="AT93" s="778"/>
      <c r="AU93" s="778"/>
      <c r="AV93" s="778"/>
      <c r="AW93" s="778"/>
      <c r="AX93" s="778"/>
      <c r="AY93" s="778"/>
      <c r="AZ93" s="778"/>
      <c r="BA93" s="778"/>
      <c r="BB93" s="778"/>
    </row>
    <row r="94" ht="22.5" customHeight="1">
      <c r="A94" s="379">
        <v>17.0</v>
      </c>
      <c r="B94" s="379">
        <v>8.0</v>
      </c>
      <c r="C94" s="379" t="s">
        <v>227</v>
      </c>
      <c r="D94" s="379"/>
      <c r="E94" s="379"/>
      <c r="F94" s="379"/>
      <c r="G94" s="776">
        <v>1.0</v>
      </c>
      <c r="H94" s="791" t="s">
        <v>2891</v>
      </c>
      <c r="I94" s="378" t="s">
        <v>2892</v>
      </c>
      <c r="J94" s="625" t="s">
        <v>2893</v>
      </c>
      <c r="K94" s="625" t="s">
        <v>2894</v>
      </c>
      <c r="L94" s="626">
        <v>43375.0</v>
      </c>
      <c r="M94" s="625" t="s">
        <v>339</v>
      </c>
      <c r="N94" s="625" t="s">
        <v>154</v>
      </c>
      <c r="O94" s="626">
        <v>44958.0</v>
      </c>
      <c r="P94" s="625" t="s">
        <v>115</v>
      </c>
      <c r="Q94" s="379" t="s">
        <v>216</v>
      </c>
      <c r="R94" s="433"/>
      <c r="S94" s="197"/>
      <c r="T94" s="379" t="s">
        <v>11</v>
      </c>
      <c r="U94" s="379"/>
      <c r="V94" s="657"/>
      <c r="W94" s="476"/>
      <c r="X94" s="202" t="s">
        <v>2895</v>
      </c>
      <c r="Y94" s="202"/>
      <c r="Z94" s="202" t="s">
        <v>2896</v>
      </c>
      <c r="AA94" s="202"/>
      <c r="AB94" s="632"/>
      <c r="AC94" s="202"/>
      <c r="AD94" s="202"/>
      <c r="AE94" s="202"/>
      <c r="AF94" s="778"/>
      <c r="AG94" s="778"/>
      <c r="AH94" s="778"/>
      <c r="AI94" s="778"/>
      <c r="AJ94" s="778"/>
      <c r="AK94" s="778"/>
      <c r="AL94" s="778"/>
      <c r="AM94" s="778"/>
      <c r="AN94" s="778"/>
      <c r="AO94" s="778"/>
      <c r="AP94" s="778"/>
      <c r="AQ94" s="778"/>
      <c r="AR94" s="778"/>
      <c r="AS94" s="778"/>
      <c r="AT94" s="778"/>
      <c r="AU94" s="778"/>
      <c r="AV94" s="778"/>
      <c r="AW94" s="778"/>
      <c r="AX94" s="778"/>
      <c r="AY94" s="778"/>
      <c r="AZ94" s="778"/>
      <c r="BA94" s="778"/>
      <c r="BB94" s="778"/>
    </row>
    <row r="95" ht="22.5" customHeight="1">
      <c r="A95" s="379">
        <v>18.0</v>
      </c>
      <c r="B95" s="379">
        <v>8.0</v>
      </c>
      <c r="C95" s="379" t="s">
        <v>227</v>
      </c>
      <c r="D95" s="379"/>
      <c r="E95" s="379"/>
      <c r="F95" s="379"/>
      <c r="G95" s="776">
        <v>1.0</v>
      </c>
      <c r="H95" s="791" t="s">
        <v>2897</v>
      </c>
      <c r="I95" s="378" t="s">
        <v>2898</v>
      </c>
      <c r="J95" s="625" t="s">
        <v>2292</v>
      </c>
      <c r="K95" s="625" t="s">
        <v>2899</v>
      </c>
      <c r="L95" s="626">
        <v>43354.0</v>
      </c>
      <c r="M95" s="625" t="s">
        <v>339</v>
      </c>
      <c r="N95" s="625" t="s">
        <v>153</v>
      </c>
      <c r="O95" s="626">
        <v>45519.0</v>
      </c>
      <c r="P95" s="625" t="s">
        <v>125</v>
      </c>
      <c r="Q95" s="379" t="s">
        <v>216</v>
      </c>
      <c r="R95" s="433" t="s">
        <v>2900</v>
      </c>
      <c r="S95" s="197"/>
      <c r="T95" s="379" t="s">
        <v>11</v>
      </c>
      <c r="U95" s="379"/>
      <c r="V95" s="657"/>
      <c r="W95" s="379"/>
      <c r="X95" s="202" t="s">
        <v>2901</v>
      </c>
      <c r="Y95" s="479"/>
      <c r="Z95" s="479"/>
      <c r="AA95" s="202"/>
      <c r="AB95" s="494"/>
      <c r="AC95" s="494"/>
      <c r="AD95" s="494"/>
      <c r="AE95" s="494"/>
      <c r="AF95" s="778"/>
      <c r="AG95" s="778"/>
      <c r="AH95" s="778"/>
      <c r="AI95" s="778"/>
      <c r="AJ95" s="778"/>
      <c r="AK95" s="778"/>
      <c r="AL95" s="778"/>
      <c r="AM95" s="778"/>
      <c r="AN95" s="778"/>
      <c r="AO95" s="778"/>
      <c r="AP95" s="778"/>
      <c r="AQ95" s="778"/>
      <c r="AR95" s="778"/>
      <c r="AS95" s="778"/>
      <c r="AT95" s="778"/>
      <c r="AU95" s="778"/>
      <c r="AV95" s="778"/>
      <c r="AW95" s="778"/>
      <c r="AX95" s="778"/>
      <c r="AY95" s="778"/>
      <c r="AZ95" s="778"/>
      <c r="BA95" s="778"/>
      <c r="BB95" s="778"/>
    </row>
    <row r="96" ht="22.5" customHeight="1">
      <c r="A96" s="496">
        <v>19.0</v>
      </c>
      <c r="B96" s="496">
        <v>8.0</v>
      </c>
      <c r="C96" s="496" t="s">
        <v>227</v>
      </c>
      <c r="D96" s="496"/>
      <c r="E96" s="497"/>
      <c r="F96" s="496"/>
      <c r="G96" s="793">
        <v>1.0</v>
      </c>
      <c r="H96" s="797" t="s">
        <v>2902</v>
      </c>
      <c r="I96" s="531" t="s">
        <v>2903</v>
      </c>
      <c r="J96" s="646" t="s">
        <v>2904</v>
      </c>
      <c r="K96" s="646" t="s">
        <v>1834</v>
      </c>
      <c r="L96" s="647">
        <v>43680.0</v>
      </c>
      <c r="M96" s="646" t="s">
        <v>351</v>
      </c>
      <c r="N96" s="646" t="s">
        <v>153</v>
      </c>
      <c r="O96" s="647">
        <v>45924.0</v>
      </c>
      <c r="P96" s="646" t="s">
        <v>76</v>
      </c>
      <c r="Q96" s="496" t="s">
        <v>346</v>
      </c>
      <c r="R96" s="499" t="s">
        <v>2905</v>
      </c>
      <c r="S96" s="226"/>
      <c r="T96" s="496" t="s">
        <v>16</v>
      </c>
      <c r="U96" s="496"/>
      <c r="V96" s="240"/>
      <c r="W96" s="497"/>
      <c r="X96" s="231"/>
      <c r="Y96" s="231"/>
      <c r="Z96" s="231"/>
      <c r="AA96" s="231"/>
      <c r="AB96" s="798"/>
      <c r="AC96" s="798"/>
      <c r="AD96" s="798"/>
      <c r="AE96" s="798"/>
      <c r="AF96" s="649"/>
      <c r="AG96" s="649"/>
      <c r="AH96" s="649"/>
      <c r="AI96" s="649"/>
      <c r="AJ96" s="649"/>
      <c r="AK96" s="649"/>
      <c r="AL96" s="649"/>
      <c r="AM96" s="649"/>
      <c r="AN96" s="649"/>
      <c r="AO96" s="649"/>
      <c r="AP96" s="649"/>
      <c r="AQ96" s="649"/>
      <c r="AR96" s="649"/>
      <c r="AS96" s="649"/>
      <c r="AT96" s="649"/>
      <c r="AU96" s="649"/>
      <c r="AV96" s="649"/>
      <c r="AW96" s="649"/>
      <c r="AX96" s="649"/>
      <c r="AY96" s="649"/>
      <c r="AZ96" s="649"/>
      <c r="BA96" s="649"/>
      <c r="BB96" s="649"/>
    </row>
    <row r="97" ht="22.5" customHeight="1">
      <c r="A97" s="496">
        <v>20.0</v>
      </c>
      <c r="B97" s="496">
        <v>8.0</v>
      </c>
      <c r="C97" s="496" t="s">
        <v>227</v>
      </c>
      <c r="D97" s="496"/>
      <c r="E97" s="497"/>
      <c r="F97" s="497"/>
      <c r="G97" s="793">
        <v>1.0</v>
      </c>
      <c r="H97" s="797" t="s">
        <v>2906</v>
      </c>
      <c r="I97" s="531" t="s">
        <v>2907</v>
      </c>
      <c r="J97" s="646" t="s">
        <v>667</v>
      </c>
      <c r="K97" s="646" t="s">
        <v>2908</v>
      </c>
      <c r="L97" s="647">
        <v>43499.0</v>
      </c>
      <c r="M97" s="646" t="s">
        <v>339</v>
      </c>
      <c r="N97" s="646" t="s">
        <v>151</v>
      </c>
      <c r="O97" s="647">
        <v>45883.0</v>
      </c>
      <c r="P97" s="646" t="s">
        <v>115</v>
      </c>
      <c r="Q97" s="496" t="s">
        <v>346</v>
      </c>
      <c r="R97" s="499" t="s">
        <v>2909</v>
      </c>
      <c r="S97" s="226"/>
      <c r="T97" s="496" t="s">
        <v>26</v>
      </c>
      <c r="U97" s="496"/>
      <c r="V97" s="240"/>
      <c r="W97" s="497"/>
      <c r="X97" s="231"/>
      <c r="Y97" s="231"/>
      <c r="Z97" s="231"/>
      <c r="AA97" s="231"/>
      <c r="AB97" s="798"/>
      <c r="AC97" s="798"/>
      <c r="AD97" s="798"/>
      <c r="AE97" s="798"/>
      <c r="AF97" s="649"/>
      <c r="AG97" s="649"/>
      <c r="AH97" s="649"/>
      <c r="AI97" s="649"/>
      <c r="AJ97" s="649"/>
      <c r="AK97" s="649"/>
      <c r="AL97" s="649"/>
      <c r="AM97" s="649"/>
      <c r="AN97" s="649"/>
      <c r="AO97" s="649"/>
      <c r="AP97" s="649"/>
      <c r="AQ97" s="649"/>
      <c r="AR97" s="649"/>
      <c r="AS97" s="649"/>
      <c r="AT97" s="649"/>
      <c r="AU97" s="649"/>
      <c r="AV97" s="649"/>
      <c r="AW97" s="649"/>
      <c r="AX97" s="649"/>
      <c r="AY97" s="649"/>
      <c r="AZ97" s="649"/>
      <c r="BA97" s="649"/>
      <c r="BB97" s="649"/>
    </row>
    <row r="98" ht="22.5" customHeight="1">
      <c r="A98" s="496">
        <v>21.0</v>
      </c>
      <c r="B98" s="496">
        <v>8.0</v>
      </c>
      <c r="C98" s="496" t="s">
        <v>227</v>
      </c>
      <c r="D98" s="496"/>
      <c r="E98" s="497"/>
      <c r="F98" s="497"/>
      <c r="G98" s="793">
        <v>1.0</v>
      </c>
      <c r="H98" s="797" t="s">
        <v>2910</v>
      </c>
      <c r="I98" s="531" t="s">
        <v>2911</v>
      </c>
      <c r="J98" s="646" t="s">
        <v>499</v>
      </c>
      <c r="K98" s="646" t="s">
        <v>2912</v>
      </c>
      <c r="L98" s="647">
        <v>43502.0</v>
      </c>
      <c r="M98" s="646" t="s">
        <v>339</v>
      </c>
      <c r="N98" s="646" t="s">
        <v>151</v>
      </c>
      <c r="O98" s="647">
        <v>45883.0</v>
      </c>
      <c r="P98" s="646" t="s">
        <v>9</v>
      </c>
      <c r="Q98" s="496" t="s">
        <v>346</v>
      </c>
      <c r="R98" s="499" t="s">
        <v>2913</v>
      </c>
      <c r="S98" s="226"/>
      <c r="T98" s="496" t="s">
        <v>11</v>
      </c>
      <c r="U98" s="496"/>
      <c r="V98" s="240"/>
      <c r="W98" s="497"/>
      <c r="X98" s="231"/>
      <c r="Y98" s="231"/>
      <c r="Z98" s="231"/>
      <c r="AA98" s="231"/>
      <c r="AB98" s="804"/>
      <c r="AC98" s="804"/>
      <c r="AD98" s="231"/>
      <c r="AE98" s="231"/>
      <c r="AF98" s="796"/>
      <c r="AG98" s="796"/>
      <c r="AH98" s="796"/>
      <c r="AI98" s="796"/>
      <c r="AJ98" s="796"/>
      <c r="AK98" s="796"/>
      <c r="AL98" s="796"/>
      <c r="AM98" s="796"/>
      <c r="AN98" s="796"/>
      <c r="AO98" s="796"/>
      <c r="AP98" s="796"/>
      <c r="AQ98" s="796"/>
      <c r="AR98" s="796"/>
      <c r="AS98" s="796"/>
      <c r="AT98" s="796"/>
      <c r="AU98" s="796"/>
      <c r="AV98" s="796"/>
      <c r="AW98" s="796"/>
      <c r="AX98" s="796"/>
      <c r="AY98" s="796"/>
      <c r="AZ98" s="796"/>
      <c r="BA98" s="796"/>
      <c r="BB98" s="796"/>
    </row>
    <row r="99" ht="22.5" customHeight="1">
      <c r="A99" s="496">
        <v>22.0</v>
      </c>
      <c r="B99" s="496">
        <v>8.0</v>
      </c>
      <c r="C99" s="496" t="s">
        <v>227</v>
      </c>
      <c r="D99" s="496"/>
      <c r="E99" s="496"/>
      <c r="F99" s="496"/>
      <c r="G99" s="793">
        <v>1.0</v>
      </c>
      <c r="H99" s="794" t="s">
        <v>2914</v>
      </c>
      <c r="I99" s="531" t="s">
        <v>2915</v>
      </c>
      <c r="J99" s="496" t="s">
        <v>344</v>
      </c>
      <c r="K99" s="496" t="s">
        <v>2916</v>
      </c>
      <c r="L99" s="533">
        <v>43447.0</v>
      </c>
      <c r="M99" s="496" t="s">
        <v>351</v>
      </c>
      <c r="N99" s="496" t="s">
        <v>152</v>
      </c>
      <c r="O99" s="533">
        <v>45896.0</v>
      </c>
      <c r="P99" s="496" t="s">
        <v>133</v>
      </c>
      <c r="Q99" s="496" t="s">
        <v>346</v>
      </c>
      <c r="R99" s="499" t="s">
        <v>2917</v>
      </c>
      <c r="S99" s="233"/>
      <c r="T99" s="676" t="s">
        <v>26</v>
      </c>
      <c r="U99" s="496" t="s">
        <v>335</v>
      </c>
      <c r="V99" s="496"/>
      <c r="W99" s="496"/>
      <c r="X99" s="500"/>
      <c r="Y99" s="500"/>
      <c r="Z99" s="500"/>
      <c r="AA99" s="500"/>
      <c r="AB99" s="745"/>
      <c r="AC99" s="231"/>
      <c r="AD99" s="231"/>
      <c r="AE99" s="231"/>
      <c r="AF99" s="796"/>
      <c r="AG99" s="796"/>
      <c r="AH99" s="796"/>
      <c r="AI99" s="796"/>
      <c r="AJ99" s="796"/>
      <c r="AK99" s="796"/>
      <c r="AL99" s="796"/>
      <c r="AM99" s="796"/>
      <c r="AN99" s="796"/>
      <c r="AO99" s="796"/>
      <c r="AP99" s="796"/>
      <c r="AQ99" s="796"/>
      <c r="AR99" s="796"/>
      <c r="AS99" s="796"/>
      <c r="AT99" s="796"/>
      <c r="AU99" s="796"/>
      <c r="AV99" s="796"/>
      <c r="AW99" s="796"/>
      <c r="AX99" s="796"/>
      <c r="AY99" s="796"/>
      <c r="AZ99" s="796"/>
      <c r="BA99" s="796"/>
      <c r="BB99" s="796"/>
    </row>
    <row r="100" ht="22.5" customHeight="1">
      <c r="A100" s="379">
        <v>23.0</v>
      </c>
      <c r="B100" s="379"/>
      <c r="C100" s="379"/>
      <c r="D100" s="379"/>
      <c r="E100" s="379"/>
      <c r="F100" s="379"/>
      <c r="G100" s="776"/>
      <c r="H100" s="777"/>
      <c r="I100" s="378"/>
      <c r="J100" s="379"/>
      <c r="K100" s="379"/>
      <c r="L100" s="380"/>
      <c r="M100" s="379"/>
      <c r="N100" s="379"/>
      <c r="O100" s="380"/>
      <c r="P100" s="379"/>
      <c r="Q100" s="379"/>
      <c r="R100" s="433"/>
      <c r="S100" s="222"/>
      <c r="T100" s="379"/>
      <c r="U100" s="379"/>
      <c r="V100" s="379"/>
      <c r="W100" s="379"/>
      <c r="X100" s="479"/>
      <c r="Y100" s="479"/>
      <c r="Z100" s="479"/>
      <c r="AA100" s="479"/>
      <c r="AB100" s="792"/>
      <c r="AC100" s="202"/>
      <c r="AD100" s="202"/>
      <c r="AE100" s="202"/>
      <c r="AF100" s="778"/>
      <c r="AG100" s="778"/>
      <c r="AH100" s="778"/>
      <c r="AI100" s="778"/>
      <c r="AJ100" s="778"/>
      <c r="AK100" s="778"/>
      <c r="AL100" s="778"/>
      <c r="AM100" s="778"/>
      <c r="AN100" s="778"/>
      <c r="AO100" s="778"/>
      <c r="AP100" s="778"/>
      <c r="AQ100" s="778"/>
      <c r="AR100" s="778"/>
      <c r="AS100" s="778"/>
      <c r="AT100" s="778"/>
      <c r="AU100" s="778"/>
      <c r="AV100" s="778"/>
      <c r="AW100" s="778"/>
      <c r="AX100" s="778"/>
      <c r="AY100" s="778"/>
      <c r="AZ100" s="778"/>
      <c r="BA100" s="778"/>
      <c r="BB100" s="778"/>
    </row>
    <row r="101" ht="22.5" customHeight="1">
      <c r="A101" s="379">
        <v>24.0</v>
      </c>
      <c r="B101" s="379"/>
      <c r="C101" s="379"/>
      <c r="D101" s="379"/>
      <c r="E101" s="379"/>
      <c r="F101" s="379"/>
      <c r="G101" s="776"/>
      <c r="H101" s="777"/>
      <c r="I101" s="378"/>
      <c r="J101" s="379"/>
      <c r="K101" s="379"/>
      <c r="L101" s="380"/>
      <c r="M101" s="379"/>
      <c r="N101" s="379"/>
      <c r="O101" s="380"/>
      <c r="P101" s="379"/>
      <c r="Q101" s="379"/>
      <c r="R101" s="433"/>
      <c r="S101" s="222"/>
      <c r="T101" s="379"/>
      <c r="U101" s="379"/>
      <c r="V101" s="379"/>
      <c r="W101" s="379"/>
      <c r="X101" s="479"/>
      <c r="Y101" s="479"/>
      <c r="Z101" s="479"/>
      <c r="AA101" s="479"/>
      <c r="AB101" s="792"/>
      <c r="AC101" s="202"/>
      <c r="AD101" s="202"/>
      <c r="AE101" s="202"/>
      <c r="AF101" s="778"/>
      <c r="AG101" s="778"/>
      <c r="AH101" s="778"/>
      <c r="AI101" s="778"/>
      <c r="AJ101" s="778"/>
      <c r="AK101" s="778"/>
      <c r="AL101" s="778"/>
      <c r="AM101" s="778"/>
      <c r="AN101" s="778"/>
      <c r="AO101" s="778"/>
      <c r="AP101" s="778"/>
      <c r="AQ101" s="778"/>
      <c r="AR101" s="778"/>
      <c r="AS101" s="778"/>
      <c r="AT101" s="778"/>
      <c r="AU101" s="778"/>
      <c r="AV101" s="778"/>
      <c r="AW101" s="778"/>
      <c r="AX101" s="778"/>
      <c r="AY101" s="778"/>
      <c r="AZ101" s="778"/>
      <c r="BA101" s="778"/>
      <c r="BB101" s="778"/>
    </row>
    <row r="102" ht="18.75" customHeight="1">
      <c r="A102" s="188" t="s">
        <v>2918</v>
      </c>
      <c r="B102" s="30"/>
      <c r="C102" s="30"/>
      <c r="D102" s="30"/>
      <c r="E102" s="30"/>
      <c r="F102" s="30"/>
      <c r="G102" s="30"/>
      <c r="H102" s="30"/>
      <c r="I102" s="30"/>
      <c r="J102" s="30"/>
      <c r="K102" s="31"/>
      <c r="L102" s="610"/>
      <c r="M102" s="611"/>
      <c r="N102" s="769"/>
      <c r="O102" s="610"/>
      <c r="P102" s="611"/>
      <c r="Q102" s="611"/>
      <c r="R102" s="770"/>
      <c r="S102" s="771"/>
      <c r="T102" s="611"/>
      <c r="U102" s="611"/>
      <c r="V102" s="611"/>
      <c r="W102" s="611"/>
      <c r="X102" s="529"/>
      <c r="Y102" s="529"/>
      <c r="Z102" s="529"/>
      <c r="AA102" s="529"/>
      <c r="AB102" s="529"/>
      <c r="AC102" s="537"/>
      <c r="AD102" s="537"/>
      <c r="AE102" s="537"/>
      <c r="AF102" s="774"/>
      <c r="AG102" s="774"/>
      <c r="AH102" s="774"/>
      <c r="AI102" s="774"/>
      <c r="AJ102" s="774"/>
      <c r="AK102" s="774"/>
      <c r="AL102" s="774"/>
      <c r="AM102" s="774"/>
      <c r="AN102" s="774"/>
      <c r="AO102" s="774"/>
      <c r="AP102" s="774"/>
      <c r="AQ102" s="775"/>
      <c r="AR102" s="775"/>
      <c r="AS102" s="775"/>
      <c r="AT102" s="775"/>
      <c r="AU102" s="775"/>
      <c r="AV102" s="775"/>
      <c r="AW102" s="775"/>
      <c r="AX102" s="775"/>
      <c r="AY102" s="775"/>
      <c r="AZ102" s="775"/>
      <c r="BA102" s="775"/>
      <c r="BB102" s="775"/>
    </row>
    <row r="103" ht="22.5" customHeight="1">
      <c r="A103" s="379">
        <v>1.0</v>
      </c>
      <c r="B103" s="379">
        <v>3.0</v>
      </c>
      <c r="C103" s="379" t="s">
        <v>229</v>
      </c>
      <c r="D103" s="379"/>
      <c r="E103" s="476"/>
      <c r="F103" s="476"/>
      <c r="G103" s="776">
        <v>1.0</v>
      </c>
      <c r="H103" s="777" t="s">
        <v>2919</v>
      </c>
      <c r="I103" s="378" t="s">
        <v>2920</v>
      </c>
      <c r="J103" s="379" t="s">
        <v>362</v>
      </c>
      <c r="K103" s="379" t="s">
        <v>2921</v>
      </c>
      <c r="L103" s="380">
        <v>43553.0</v>
      </c>
      <c r="M103" s="379" t="s">
        <v>351</v>
      </c>
      <c r="N103" s="379" t="s">
        <v>151</v>
      </c>
      <c r="O103" s="380">
        <v>45054.0</v>
      </c>
      <c r="P103" s="379" t="s">
        <v>39</v>
      </c>
      <c r="Q103" s="379" t="s">
        <v>204</v>
      </c>
      <c r="R103" s="433"/>
      <c r="S103" s="197"/>
      <c r="T103" s="379" t="s">
        <v>11</v>
      </c>
      <c r="U103" s="379"/>
      <c r="V103" s="379"/>
      <c r="W103" s="379"/>
      <c r="X103" s="202" t="s">
        <v>2922</v>
      </c>
      <c r="Y103" s="202" t="s">
        <v>2923</v>
      </c>
      <c r="Z103" s="202"/>
      <c r="AA103" s="202"/>
      <c r="AB103" s="202"/>
      <c r="AC103" s="202"/>
      <c r="AD103" s="479"/>
      <c r="AE103" s="479"/>
      <c r="AF103" s="778"/>
      <c r="AG103" s="778"/>
      <c r="AH103" s="778"/>
      <c r="AI103" s="778"/>
      <c r="AJ103" s="778"/>
      <c r="AK103" s="778"/>
      <c r="AL103" s="778"/>
      <c r="AM103" s="778"/>
      <c r="AN103" s="778"/>
      <c r="AO103" s="778"/>
      <c r="AP103" s="778"/>
      <c r="AQ103" s="778"/>
      <c r="AR103" s="778"/>
      <c r="AS103" s="778"/>
      <c r="AT103" s="778"/>
      <c r="AU103" s="778"/>
      <c r="AV103" s="778"/>
      <c r="AW103" s="778"/>
      <c r="AX103" s="778"/>
      <c r="AY103" s="778"/>
      <c r="AZ103" s="778"/>
      <c r="BA103" s="778"/>
      <c r="BB103" s="778"/>
    </row>
    <row r="104" ht="22.5" customHeight="1">
      <c r="A104" s="379">
        <v>2.0</v>
      </c>
      <c r="B104" s="379">
        <v>3.0</v>
      </c>
      <c r="C104" s="379" t="s">
        <v>229</v>
      </c>
      <c r="D104" s="379"/>
      <c r="E104" s="476"/>
      <c r="F104" s="476"/>
      <c r="G104" s="776">
        <v>1.0</v>
      </c>
      <c r="H104" s="777" t="s">
        <v>2924</v>
      </c>
      <c r="I104" s="378" t="s">
        <v>2925</v>
      </c>
      <c r="J104" s="379" t="s">
        <v>2926</v>
      </c>
      <c r="K104" s="379" t="s">
        <v>2927</v>
      </c>
      <c r="L104" s="380">
        <v>43648.0</v>
      </c>
      <c r="M104" s="379" t="s">
        <v>339</v>
      </c>
      <c r="N104" s="379" t="s">
        <v>152</v>
      </c>
      <c r="O104" s="380">
        <v>44566.0</v>
      </c>
      <c r="P104" s="379" t="s">
        <v>9</v>
      </c>
      <c r="Q104" s="379" t="s">
        <v>204</v>
      </c>
      <c r="R104" s="433" t="s">
        <v>2928</v>
      </c>
      <c r="S104" s="222"/>
      <c r="T104" s="379" t="s">
        <v>11</v>
      </c>
      <c r="U104" s="379"/>
      <c r="V104" s="379"/>
      <c r="W104" s="379"/>
      <c r="X104" s="202" t="s">
        <v>2929</v>
      </c>
      <c r="Y104" s="202" t="s">
        <v>2930</v>
      </c>
      <c r="Z104" s="202" t="s">
        <v>2931</v>
      </c>
      <c r="AA104" s="202" t="s">
        <v>2932</v>
      </c>
      <c r="AB104" s="202" t="s">
        <v>2933</v>
      </c>
      <c r="AC104" s="494"/>
      <c r="AD104" s="494"/>
      <c r="AE104" s="494"/>
      <c r="AF104" s="778"/>
      <c r="AG104" s="778"/>
      <c r="AH104" s="778"/>
      <c r="AI104" s="778"/>
      <c r="AJ104" s="778"/>
      <c r="AK104" s="778"/>
      <c r="AL104" s="778"/>
      <c r="AM104" s="778"/>
      <c r="AN104" s="778"/>
      <c r="AO104" s="778"/>
      <c r="AP104" s="778"/>
      <c r="AQ104" s="778"/>
      <c r="AR104" s="778"/>
      <c r="AS104" s="778"/>
      <c r="AT104" s="778"/>
      <c r="AU104" s="778"/>
      <c r="AV104" s="778"/>
      <c r="AW104" s="778"/>
      <c r="AX104" s="778"/>
      <c r="AY104" s="778"/>
      <c r="AZ104" s="778"/>
      <c r="BA104" s="778"/>
      <c r="BB104" s="778"/>
    </row>
    <row r="105" ht="22.5" customHeight="1">
      <c r="A105" s="379">
        <v>3.0</v>
      </c>
      <c r="B105" s="379">
        <v>3.0</v>
      </c>
      <c r="C105" s="379" t="s">
        <v>229</v>
      </c>
      <c r="D105" s="379"/>
      <c r="E105" s="476"/>
      <c r="F105" s="476"/>
      <c r="G105" s="776">
        <v>1.0</v>
      </c>
      <c r="H105" s="777" t="s">
        <v>2934</v>
      </c>
      <c r="I105" s="378" t="s">
        <v>2935</v>
      </c>
      <c r="J105" s="379" t="s">
        <v>1695</v>
      </c>
      <c r="K105" s="379" t="s">
        <v>2936</v>
      </c>
      <c r="L105" s="380">
        <v>43659.0</v>
      </c>
      <c r="M105" s="379" t="s">
        <v>339</v>
      </c>
      <c r="N105" s="379" t="s">
        <v>151</v>
      </c>
      <c r="O105" s="380">
        <v>45301.0</v>
      </c>
      <c r="P105" s="379" t="s">
        <v>115</v>
      </c>
      <c r="Q105" s="379" t="s">
        <v>204</v>
      </c>
      <c r="R105" s="433" t="s">
        <v>2937</v>
      </c>
      <c r="S105" s="222"/>
      <c r="T105" s="623" t="s">
        <v>26</v>
      </c>
      <c r="U105" s="379"/>
      <c r="V105" s="379"/>
      <c r="W105" s="379"/>
      <c r="X105" s="202" t="s">
        <v>2938</v>
      </c>
      <c r="Y105" s="202" t="s">
        <v>2939</v>
      </c>
      <c r="Z105" s="202"/>
      <c r="AA105" s="202"/>
      <c r="AB105" s="202"/>
      <c r="AC105" s="479"/>
      <c r="AD105" s="479"/>
      <c r="AE105" s="479"/>
      <c r="AF105" s="784"/>
      <c r="AG105" s="778"/>
      <c r="AH105" s="778"/>
      <c r="AI105" s="778"/>
      <c r="AJ105" s="778"/>
      <c r="AK105" s="778"/>
      <c r="AL105" s="778"/>
      <c r="AM105" s="778"/>
      <c r="AN105" s="778"/>
      <c r="AO105" s="778"/>
      <c r="AP105" s="778"/>
      <c r="AQ105" s="778"/>
      <c r="AR105" s="778"/>
      <c r="AS105" s="778"/>
      <c r="AT105" s="778"/>
      <c r="AU105" s="778"/>
      <c r="AV105" s="778"/>
      <c r="AW105" s="778"/>
      <c r="AX105" s="778"/>
      <c r="AY105" s="778"/>
      <c r="AZ105" s="778"/>
      <c r="BA105" s="778"/>
      <c r="BB105" s="778"/>
    </row>
    <row r="106" ht="22.5" customHeight="1">
      <c r="A106" s="484">
        <v>4.0</v>
      </c>
      <c r="B106" s="484">
        <v>3.0</v>
      </c>
      <c r="C106" s="484" t="s">
        <v>229</v>
      </c>
      <c r="D106" s="484"/>
      <c r="E106" s="588"/>
      <c r="F106" s="588"/>
      <c r="G106" s="785">
        <v>1.0</v>
      </c>
      <c r="H106" s="786" t="s">
        <v>2940</v>
      </c>
      <c r="I106" s="485" t="s">
        <v>2941</v>
      </c>
      <c r="J106" s="484" t="s">
        <v>2942</v>
      </c>
      <c r="K106" s="484" t="s">
        <v>2943</v>
      </c>
      <c r="L106" s="487">
        <v>43574.0</v>
      </c>
      <c r="M106" s="484" t="s">
        <v>339</v>
      </c>
      <c r="N106" s="484" t="s">
        <v>151</v>
      </c>
      <c r="O106" s="487">
        <v>45155.0</v>
      </c>
      <c r="P106" s="484" t="s">
        <v>66</v>
      </c>
      <c r="Q106" s="484" t="s">
        <v>206</v>
      </c>
      <c r="R106" s="809" t="s">
        <v>2944</v>
      </c>
      <c r="S106" s="359" t="s">
        <v>2945</v>
      </c>
      <c r="T106" s="484" t="s">
        <v>11</v>
      </c>
      <c r="U106" s="810"/>
      <c r="V106" s="810"/>
      <c r="W106" s="484"/>
      <c r="X106" s="490"/>
      <c r="Y106" s="490" t="s">
        <v>2946</v>
      </c>
      <c r="Z106" s="490"/>
      <c r="AA106" s="490"/>
      <c r="AB106" s="490"/>
      <c r="AC106" s="490"/>
      <c r="AD106" s="490"/>
      <c r="AE106" s="490"/>
      <c r="AF106" s="760"/>
      <c r="AG106" s="760"/>
      <c r="AH106" s="760"/>
      <c r="AI106" s="760"/>
      <c r="AJ106" s="760"/>
      <c r="AK106" s="760"/>
      <c r="AL106" s="760"/>
      <c r="AM106" s="760"/>
      <c r="AN106" s="760"/>
      <c r="AO106" s="760"/>
      <c r="AP106" s="760"/>
      <c r="AQ106" s="760"/>
      <c r="AR106" s="760"/>
      <c r="AS106" s="760"/>
      <c r="AT106" s="760"/>
      <c r="AU106" s="760"/>
      <c r="AV106" s="760"/>
      <c r="AW106" s="760"/>
      <c r="AX106" s="760"/>
      <c r="AY106" s="760"/>
      <c r="AZ106" s="760"/>
      <c r="BA106" s="760"/>
      <c r="BB106" s="760"/>
    </row>
    <row r="107" ht="22.5" customHeight="1">
      <c r="A107" s="379">
        <v>5.0</v>
      </c>
      <c r="B107" s="379">
        <v>3.0</v>
      </c>
      <c r="C107" s="379" t="s">
        <v>229</v>
      </c>
      <c r="D107" s="379"/>
      <c r="E107" s="476"/>
      <c r="F107" s="476"/>
      <c r="G107" s="776">
        <v>1.0</v>
      </c>
      <c r="H107" s="777" t="s">
        <v>2947</v>
      </c>
      <c r="I107" s="378" t="s">
        <v>2948</v>
      </c>
      <c r="J107" s="379" t="s">
        <v>2949</v>
      </c>
      <c r="K107" s="379" t="s">
        <v>2950</v>
      </c>
      <c r="L107" s="380">
        <v>43587.0</v>
      </c>
      <c r="M107" s="379" t="s">
        <v>339</v>
      </c>
      <c r="N107" s="379" t="s">
        <v>152</v>
      </c>
      <c r="O107" s="380">
        <v>45306.0</v>
      </c>
      <c r="P107" s="379" t="s">
        <v>25</v>
      </c>
      <c r="Q107" s="379" t="s">
        <v>206</v>
      </c>
      <c r="R107" s="433" t="s">
        <v>2951</v>
      </c>
      <c r="S107" s="222"/>
      <c r="T107" s="379" t="s">
        <v>11</v>
      </c>
      <c r="U107" s="379"/>
      <c r="V107" s="379"/>
      <c r="W107" s="379"/>
      <c r="X107" s="202" t="s">
        <v>2952</v>
      </c>
      <c r="Y107" s="202" t="s">
        <v>2953</v>
      </c>
      <c r="Z107" s="202"/>
      <c r="AA107" s="202"/>
      <c r="AB107" s="202"/>
      <c r="AC107" s="483"/>
      <c r="AD107" s="494"/>
      <c r="AE107" s="494"/>
      <c r="AF107" s="784"/>
      <c r="AG107" s="778"/>
      <c r="AH107" s="778"/>
      <c r="AI107" s="778"/>
      <c r="AJ107" s="778"/>
      <c r="AK107" s="778"/>
      <c r="AL107" s="778"/>
      <c r="AM107" s="778"/>
      <c r="AN107" s="778"/>
      <c r="AO107" s="778"/>
      <c r="AP107" s="778"/>
      <c r="AQ107" s="778"/>
      <c r="AR107" s="778"/>
      <c r="AS107" s="778"/>
      <c r="AT107" s="778"/>
      <c r="AU107" s="778"/>
      <c r="AV107" s="778"/>
      <c r="AW107" s="778"/>
      <c r="AX107" s="778"/>
      <c r="AY107" s="778"/>
      <c r="AZ107" s="778"/>
      <c r="BA107" s="778"/>
      <c r="BB107" s="778"/>
    </row>
    <row r="108" ht="22.5" customHeight="1">
      <c r="A108" s="379">
        <v>6.0</v>
      </c>
      <c r="B108" s="379">
        <v>3.0</v>
      </c>
      <c r="C108" s="379" t="s">
        <v>229</v>
      </c>
      <c r="D108" s="379"/>
      <c r="E108" s="476"/>
      <c r="F108" s="476"/>
      <c r="G108" s="776">
        <v>1.0</v>
      </c>
      <c r="H108" s="777" t="s">
        <v>2954</v>
      </c>
      <c r="I108" s="378" t="s">
        <v>2955</v>
      </c>
      <c r="J108" s="379" t="s">
        <v>2956</v>
      </c>
      <c r="K108" s="379" t="s">
        <v>2957</v>
      </c>
      <c r="L108" s="380">
        <v>43456.0</v>
      </c>
      <c r="M108" s="379" t="s">
        <v>351</v>
      </c>
      <c r="N108" s="379" t="s">
        <v>154</v>
      </c>
      <c r="O108" s="380">
        <v>44426.0</v>
      </c>
      <c r="P108" s="379" t="s">
        <v>42</v>
      </c>
      <c r="Q108" s="379" t="s">
        <v>208</v>
      </c>
      <c r="R108" s="433" t="s">
        <v>2958</v>
      </c>
      <c r="S108" s="222"/>
      <c r="T108" s="379" t="s">
        <v>11</v>
      </c>
      <c r="U108" s="379"/>
      <c r="V108" s="379"/>
      <c r="W108" s="379"/>
      <c r="X108" s="202" t="s">
        <v>2959</v>
      </c>
      <c r="Y108" s="202" t="s">
        <v>2960</v>
      </c>
      <c r="Z108" s="202" t="s">
        <v>2961</v>
      </c>
      <c r="AA108" s="202" t="s">
        <v>2962</v>
      </c>
      <c r="AB108" s="202"/>
      <c r="AC108" s="479"/>
      <c r="AD108" s="479"/>
      <c r="AE108" s="479"/>
      <c r="AF108" s="784"/>
      <c r="AG108" s="778"/>
      <c r="AH108" s="778"/>
      <c r="AI108" s="778"/>
      <c r="AJ108" s="778"/>
      <c r="AK108" s="778"/>
      <c r="AL108" s="778"/>
      <c r="AM108" s="778"/>
      <c r="AN108" s="778"/>
      <c r="AO108" s="778"/>
      <c r="AP108" s="778"/>
      <c r="AQ108" s="778"/>
      <c r="AR108" s="778"/>
      <c r="AS108" s="778"/>
      <c r="AT108" s="778"/>
      <c r="AU108" s="778"/>
      <c r="AV108" s="778"/>
      <c r="AW108" s="778"/>
      <c r="AX108" s="778"/>
      <c r="AY108" s="778"/>
      <c r="AZ108" s="778"/>
      <c r="BA108" s="778"/>
      <c r="BB108" s="778"/>
    </row>
    <row r="109" ht="22.5" customHeight="1">
      <c r="A109" s="379">
        <v>7.0</v>
      </c>
      <c r="B109" s="379">
        <v>3.0</v>
      </c>
      <c r="C109" s="379" t="s">
        <v>229</v>
      </c>
      <c r="D109" s="379"/>
      <c r="E109" s="476"/>
      <c r="F109" s="476"/>
      <c r="G109" s="776">
        <v>1.0</v>
      </c>
      <c r="H109" s="777" t="s">
        <v>2963</v>
      </c>
      <c r="I109" s="378" t="s">
        <v>2964</v>
      </c>
      <c r="J109" s="379" t="s">
        <v>934</v>
      </c>
      <c r="K109" s="379" t="s">
        <v>2965</v>
      </c>
      <c r="L109" s="380">
        <v>43438.0</v>
      </c>
      <c r="M109" s="379" t="s">
        <v>351</v>
      </c>
      <c r="N109" s="379" t="s">
        <v>151</v>
      </c>
      <c r="O109" s="380">
        <v>44930.0</v>
      </c>
      <c r="P109" s="379" t="s">
        <v>66</v>
      </c>
      <c r="Q109" s="379" t="s">
        <v>208</v>
      </c>
      <c r="R109" s="433"/>
      <c r="S109" s="409"/>
      <c r="T109" s="379" t="s">
        <v>11</v>
      </c>
      <c r="U109" s="379"/>
      <c r="V109" s="379"/>
      <c r="W109" s="379"/>
      <c r="X109" s="202" t="s">
        <v>2966</v>
      </c>
      <c r="Y109" s="202" t="s">
        <v>2967</v>
      </c>
      <c r="Z109" s="202" t="s">
        <v>2968</v>
      </c>
      <c r="AA109" s="202"/>
      <c r="AB109" s="202"/>
      <c r="AC109" s="479"/>
      <c r="AD109" s="479"/>
      <c r="AE109" s="479"/>
      <c r="AF109" s="778"/>
      <c r="AG109" s="778"/>
      <c r="AH109" s="778"/>
      <c r="AI109" s="778"/>
      <c r="AJ109" s="778"/>
      <c r="AK109" s="778"/>
      <c r="AL109" s="778"/>
      <c r="AM109" s="778"/>
      <c r="AN109" s="778"/>
      <c r="AO109" s="778"/>
      <c r="AP109" s="778"/>
      <c r="AQ109" s="778"/>
      <c r="AR109" s="778"/>
      <c r="AS109" s="778"/>
      <c r="AT109" s="778"/>
      <c r="AU109" s="778"/>
      <c r="AV109" s="778"/>
      <c r="AW109" s="778"/>
      <c r="AX109" s="778"/>
      <c r="AY109" s="778"/>
      <c r="AZ109" s="778"/>
      <c r="BA109" s="778"/>
      <c r="BB109" s="778"/>
    </row>
    <row r="110" ht="22.5" customHeight="1">
      <c r="A110" s="379">
        <v>8.0</v>
      </c>
      <c r="B110" s="379">
        <v>3.0</v>
      </c>
      <c r="C110" s="379" t="s">
        <v>229</v>
      </c>
      <c r="D110" s="379"/>
      <c r="E110" s="379"/>
      <c r="F110" s="379"/>
      <c r="G110" s="776">
        <v>1.0</v>
      </c>
      <c r="H110" s="777" t="s">
        <v>2969</v>
      </c>
      <c r="I110" s="378" t="s">
        <v>2970</v>
      </c>
      <c r="J110" s="379" t="s">
        <v>627</v>
      </c>
      <c r="K110" s="379" t="s">
        <v>2971</v>
      </c>
      <c r="L110" s="380">
        <v>43575.0</v>
      </c>
      <c r="M110" s="379" t="s">
        <v>351</v>
      </c>
      <c r="N110" s="379" t="s">
        <v>153</v>
      </c>
      <c r="O110" s="380">
        <v>45519.0</v>
      </c>
      <c r="P110" s="379" t="s">
        <v>133</v>
      </c>
      <c r="Q110" s="379" t="s">
        <v>208</v>
      </c>
      <c r="R110" s="433" t="s">
        <v>2972</v>
      </c>
      <c r="S110" s="197" t="s">
        <v>2973</v>
      </c>
      <c r="T110" s="379" t="s">
        <v>11</v>
      </c>
      <c r="U110" s="379"/>
      <c r="V110" s="379"/>
      <c r="W110" s="379"/>
      <c r="X110" s="202" t="s">
        <v>2974</v>
      </c>
      <c r="Y110" s="202"/>
      <c r="Z110" s="202"/>
      <c r="AA110" s="202"/>
      <c r="AB110" s="202"/>
      <c r="AC110" s="202"/>
      <c r="AD110" s="202"/>
      <c r="AE110" s="202"/>
      <c r="AF110" s="379"/>
      <c r="AG110" s="379"/>
      <c r="AH110" s="379"/>
      <c r="AI110" s="379"/>
      <c r="AJ110" s="379"/>
      <c r="AK110" s="379"/>
      <c r="AL110" s="379"/>
      <c r="AM110" s="379"/>
      <c r="AN110" s="379"/>
      <c r="AO110" s="379"/>
      <c r="AP110" s="379"/>
      <c r="AQ110" s="379"/>
      <c r="AR110" s="379"/>
      <c r="AS110" s="379"/>
      <c r="AT110" s="379"/>
      <c r="AU110" s="379"/>
      <c r="AV110" s="379"/>
      <c r="AW110" s="379"/>
      <c r="AX110" s="379"/>
      <c r="AY110" s="379"/>
      <c r="AZ110" s="379"/>
      <c r="BA110" s="379"/>
      <c r="BB110" s="379"/>
    </row>
    <row r="111" ht="22.5" customHeight="1">
      <c r="A111" s="379">
        <v>9.0</v>
      </c>
      <c r="B111" s="379">
        <v>3.0</v>
      </c>
      <c r="C111" s="379" t="s">
        <v>229</v>
      </c>
      <c r="D111" s="379"/>
      <c r="E111" s="679"/>
      <c r="F111" s="679"/>
      <c r="G111" s="776">
        <v>1.0</v>
      </c>
      <c r="H111" s="777" t="s">
        <v>2975</v>
      </c>
      <c r="I111" s="378" t="s">
        <v>2976</v>
      </c>
      <c r="J111" s="379" t="s">
        <v>637</v>
      </c>
      <c r="K111" s="379" t="s">
        <v>2977</v>
      </c>
      <c r="L111" s="380">
        <v>43414.0</v>
      </c>
      <c r="M111" s="379" t="s">
        <v>351</v>
      </c>
      <c r="N111" s="379" t="s">
        <v>153</v>
      </c>
      <c r="O111" s="380">
        <v>45665.0</v>
      </c>
      <c r="P111" s="379" t="s">
        <v>115</v>
      </c>
      <c r="Q111" s="379" t="s">
        <v>208</v>
      </c>
      <c r="R111" s="433" t="s">
        <v>2978</v>
      </c>
      <c r="S111" s="197"/>
      <c r="T111" s="379" t="s">
        <v>11</v>
      </c>
      <c r="U111" s="379"/>
      <c r="V111" s="379"/>
      <c r="W111" s="379"/>
      <c r="X111" s="202" t="s">
        <v>2979</v>
      </c>
      <c r="Y111" s="202"/>
      <c r="Z111" s="202"/>
      <c r="AA111" s="202"/>
      <c r="AB111" s="202"/>
      <c r="AC111" s="202"/>
      <c r="AD111" s="202"/>
      <c r="AE111" s="202"/>
      <c r="AF111" s="476"/>
      <c r="AG111" s="519"/>
      <c r="AH111" s="778"/>
      <c r="AI111" s="778"/>
      <c r="AJ111" s="778"/>
      <c r="AK111" s="778"/>
      <c r="AL111" s="778"/>
      <c r="AM111" s="778"/>
      <c r="AN111" s="778"/>
      <c r="AO111" s="778"/>
      <c r="AP111" s="778"/>
      <c r="AQ111" s="778"/>
      <c r="AR111" s="778"/>
      <c r="AS111" s="778"/>
      <c r="AT111" s="778"/>
      <c r="AU111" s="778"/>
      <c r="AV111" s="778"/>
      <c r="AW111" s="778"/>
      <c r="AX111" s="778"/>
      <c r="AY111" s="778"/>
      <c r="AZ111" s="778"/>
      <c r="BA111" s="778"/>
      <c r="BB111" s="778"/>
    </row>
    <row r="112" ht="22.5" customHeight="1">
      <c r="A112" s="379">
        <v>10.0</v>
      </c>
      <c r="B112" s="379">
        <v>3.0</v>
      </c>
      <c r="C112" s="379" t="s">
        <v>229</v>
      </c>
      <c r="D112" s="379"/>
      <c r="E112" s="476"/>
      <c r="F112" s="476"/>
      <c r="G112" s="776">
        <v>1.0</v>
      </c>
      <c r="H112" s="777" t="s">
        <v>2980</v>
      </c>
      <c r="I112" s="378" t="s">
        <v>2981</v>
      </c>
      <c r="J112" s="379" t="s">
        <v>2982</v>
      </c>
      <c r="K112" s="379" t="s">
        <v>2983</v>
      </c>
      <c r="L112" s="380">
        <v>43555.0</v>
      </c>
      <c r="M112" s="379" t="s">
        <v>339</v>
      </c>
      <c r="N112" s="379" t="s">
        <v>154</v>
      </c>
      <c r="O112" s="380">
        <v>45155.0</v>
      </c>
      <c r="P112" s="379" t="s">
        <v>115</v>
      </c>
      <c r="Q112" s="379" t="s">
        <v>210</v>
      </c>
      <c r="R112" s="433" t="s">
        <v>2984</v>
      </c>
      <c r="S112" s="409"/>
      <c r="T112" s="379" t="s">
        <v>11</v>
      </c>
      <c r="U112" s="379"/>
      <c r="V112" s="379"/>
      <c r="W112" s="379"/>
      <c r="X112" s="202" t="s">
        <v>2985</v>
      </c>
      <c r="Y112" s="202" t="s">
        <v>2986</v>
      </c>
      <c r="Z112" s="202"/>
      <c r="AA112" s="202"/>
      <c r="AB112" s="202"/>
      <c r="AC112" s="202"/>
      <c r="AD112" s="202"/>
      <c r="AE112" s="202"/>
      <c r="AF112" s="778"/>
      <c r="AG112" s="778"/>
      <c r="AH112" s="778"/>
      <c r="AI112" s="778"/>
      <c r="AJ112" s="778"/>
      <c r="AK112" s="778"/>
      <c r="AL112" s="778"/>
      <c r="AM112" s="778"/>
      <c r="AN112" s="778"/>
      <c r="AO112" s="778"/>
      <c r="AP112" s="778"/>
      <c r="AQ112" s="778"/>
      <c r="AR112" s="778"/>
      <c r="AS112" s="778"/>
      <c r="AT112" s="778"/>
      <c r="AU112" s="778"/>
      <c r="AV112" s="778"/>
      <c r="AW112" s="778"/>
      <c r="AX112" s="778"/>
      <c r="AY112" s="778"/>
      <c r="AZ112" s="778"/>
      <c r="BA112" s="778"/>
      <c r="BB112" s="778"/>
    </row>
    <row r="113" ht="22.5" customHeight="1">
      <c r="A113" s="379">
        <v>11.0</v>
      </c>
      <c r="B113" s="379">
        <v>3.0</v>
      </c>
      <c r="C113" s="379" t="s">
        <v>229</v>
      </c>
      <c r="D113" s="379"/>
      <c r="E113" s="476"/>
      <c r="F113" s="476"/>
      <c r="G113" s="776">
        <v>1.0</v>
      </c>
      <c r="H113" s="777" t="s">
        <v>2987</v>
      </c>
      <c r="I113" s="378" t="s">
        <v>2988</v>
      </c>
      <c r="J113" s="379" t="s">
        <v>396</v>
      </c>
      <c r="K113" s="379" t="s">
        <v>2989</v>
      </c>
      <c r="L113" s="380">
        <v>43581.0</v>
      </c>
      <c r="M113" s="379" t="s">
        <v>351</v>
      </c>
      <c r="N113" s="379" t="s">
        <v>151</v>
      </c>
      <c r="O113" s="380">
        <v>44790.0</v>
      </c>
      <c r="P113" s="379" t="s">
        <v>133</v>
      </c>
      <c r="Q113" s="379" t="s">
        <v>210</v>
      </c>
      <c r="R113" s="433" t="s">
        <v>2990</v>
      </c>
      <c r="S113" s="197"/>
      <c r="T113" s="379" t="s">
        <v>11</v>
      </c>
      <c r="U113" s="379"/>
      <c r="V113" s="379"/>
      <c r="W113" s="379"/>
      <c r="X113" s="202" t="s">
        <v>2991</v>
      </c>
      <c r="Y113" s="202" t="s">
        <v>2992</v>
      </c>
      <c r="Z113" s="202" t="s">
        <v>2993</v>
      </c>
      <c r="AA113" s="202"/>
      <c r="AB113" s="202"/>
      <c r="AC113" s="202"/>
      <c r="AD113" s="202"/>
      <c r="AE113" s="202"/>
      <c r="AF113" s="778"/>
      <c r="AG113" s="778"/>
      <c r="AH113" s="778"/>
      <c r="AI113" s="778"/>
      <c r="AJ113" s="778"/>
      <c r="AK113" s="778"/>
      <c r="AL113" s="778"/>
      <c r="AM113" s="778"/>
      <c r="AN113" s="778"/>
      <c r="AO113" s="778"/>
      <c r="AP113" s="778"/>
      <c r="AQ113" s="778"/>
      <c r="AR113" s="778"/>
      <c r="AS113" s="778"/>
      <c r="AT113" s="778"/>
      <c r="AU113" s="778"/>
      <c r="AV113" s="778"/>
      <c r="AW113" s="778"/>
      <c r="AX113" s="778"/>
      <c r="AY113" s="778"/>
      <c r="AZ113" s="778"/>
      <c r="BA113" s="778"/>
      <c r="BB113" s="778"/>
    </row>
    <row r="114" ht="22.5" customHeight="1">
      <c r="A114" s="379">
        <v>12.0</v>
      </c>
      <c r="B114" s="379">
        <v>3.0</v>
      </c>
      <c r="C114" s="379" t="s">
        <v>229</v>
      </c>
      <c r="D114" s="379"/>
      <c r="E114" s="476"/>
      <c r="F114" s="476"/>
      <c r="G114" s="776">
        <v>1.0</v>
      </c>
      <c r="H114" s="777" t="s">
        <v>2994</v>
      </c>
      <c r="I114" s="378" t="s">
        <v>2995</v>
      </c>
      <c r="J114" s="379" t="s">
        <v>1706</v>
      </c>
      <c r="K114" s="379" t="s">
        <v>2996</v>
      </c>
      <c r="L114" s="380">
        <v>43516.0</v>
      </c>
      <c r="M114" s="379" t="s">
        <v>339</v>
      </c>
      <c r="N114" s="379" t="s">
        <v>153</v>
      </c>
      <c r="O114" s="380">
        <v>45155.0</v>
      </c>
      <c r="P114" s="379" t="s">
        <v>9</v>
      </c>
      <c r="Q114" s="379" t="s">
        <v>210</v>
      </c>
      <c r="R114" s="433" t="s">
        <v>2997</v>
      </c>
      <c r="S114" s="197"/>
      <c r="T114" s="379" t="s">
        <v>11</v>
      </c>
      <c r="U114" s="379"/>
      <c r="V114" s="379"/>
      <c r="W114" s="379"/>
      <c r="X114" s="202" t="s">
        <v>2998</v>
      </c>
      <c r="Y114" s="202" t="s">
        <v>2999</v>
      </c>
      <c r="Z114" s="202"/>
      <c r="AA114" s="202"/>
      <c r="AB114" s="202"/>
      <c r="AC114" s="202"/>
      <c r="AD114" s="202"/>
      <c r="AE114" s="202"/>
      <c r="AF114" s="778"/>
      <c r="AG114" s="778"/>
      <c r="AH114" s="778"/>
      <c r="AI114" s="778"/>
      <c r="AJ114" s="778"/>
      <c r="AK114" s="778"/>
      <c r="AL114" s="778"/>
      <c r="AM114" s="778"/>
      <c r="AN114" s="778"/>
      <c r="AO114" s="778"/>
      <c r="AP114" s="778"/>
      <c r="AQ114" s="778"/>
      <c r="AR114" s="778"/>
      <c r="AS114" s="778"/>
      <c r="AT114" s="778"/>
      <c r="AU114" s="778"/>
      <c r="AV114" s="778"/>
      <c r="AW114" s="778"/>
      <c r="AX114" s="778"/>
      <c r="AY114" s="778"/>
      <c r="AZ114" s="778"/>
      <c r="BA114" s="778"/>
      <c r="BB114" s="778"/>
    </row>
    <row r="115" ht="22.5" customHeight="1">
      <c r="A115" s="379">
        <v>13.0</v>
      </c>
      <c r="B115" s="379">
        <v>3.0</v>
      </c>
      <c r="C115" s="379" t="s">
        <v>229</v>
      </c>
      <c r="D115" s="379"/>
      <c r="E115" s="476"/>
      <c r="F115" s="476"/>
      <c r="G115" s="776">
        <v>1.0</v>
      </c>
      <c r="H115" s="791" t="s">
        <v>3000</v>
      </c>
      <c r="I115" s="378" t="s">
        <v>3001</v>
      </c>
      <c r="J115" s="625" t="s">
        <v>540</v>
      </c>
      <c r="K115" s="625" t="s">
        <v>3002</v>
      </c>
      <c r="L115" s="626">
        <v>43468.0</v>
      </c>
      <c r="M115" s="625" t="s">
        <v>339</v>
      </c>
      <c r="N115" s="625" t="s">
        <v>153</v>
      </c>
      <c r="O115" s="626">
        <v>45188.0</v>
      </c>
      <c r="P115" s="625" t="s">
        <v>133</v>
      </c>
      <c r="Q115" s="379" t="s">
        <v>212</v>
      </c>
      <c r="R115" s="433" t="s">
        <v>3003</v>
      </c>
      <c r="S115" s="197"/>
      <c r="T115" s="623" t="s">
        <v>26</v>
      </c>
      <c r="U115" s="379"/>
      <c r="V115" s="657"/>
      <c r="W115" s="476"/>
      <c r="X115" s="202" t="s">
        <v>3004</v>
      </c>
      <c r="Y115" s="202" t="s">
        <v>3005</v>
      </c>
      <c r="Z115" s="202"/>
      <c r="AA115" s="202"/>
      <c r="AB115" s="202"/>
      <c r="AC115" s="202"/>
      <c r="AD115" s="202"/>
      <c r="AE115" s="202"/>
      <c r="AF115" s="778"/>
      <c r="AG115" s="778"/>
      <c r="AH115" s="778"/>
      <c r="AI115" s="778"/>
      <c r="AJ115" s="778"/>
      <c r="AK115" s="778"/>
      <c r="AL115" s="778"/>
      <c r="AM115" s="778"/>
      <c r="AN115" s="778"/>
      <c r="AO115" s="778"/>
      <c r="AP115" s="778"/>
      <c r="AQ115" s="778"/>
      <c r="AR115" s="778"/>
      <c r="AS115" s="778"/>
      <c r="AT115" s="778"/>
      <c r="AU115" s="778"/>
      <c r="AV115" s="778"/>
      <c r="AW115" s="778"/>
      <c r="AX115" s="778"/>
      <c r="AY115" s="778"/>
      <c r="AZ115" s="778"/>
      <c r="BA115" s="778"/>
      <c r="BB115" s="778"/>
    </row>
    <row r="116" ht="22.5" customHeight="1">
      <c r="A116" s="379">
        <v>14.0</v>
      </c>
      <c r="B116" s="379">
        <v>3.0</v>
      </c>
      <c r="C116" s="379" t="s">
        <v>229</v>
      </c>
      <c r="D116" s="379"/>
      <c r="E116" s="476"/>
      <c r="F116" s="476"/>
      <c r="G116" s="776">
        <v>1.0</v>
      </c>
      <c r="H116" s="777" t="s">
        <v>3006</v>
      </c>
      <c r="I116" s="378" t="s">
        <v>3007</v>
      </c>
      <c r="J116" s="379" t="s">
        <v>3008</v>
      </c>
      <c r="K116" s="379" t="s">
        <v>3009</v>
      </c>
      <c r="L116" s="380">
        <v>43435.0</v>
      </c>
      <c r="M116" s="379" t="s">
        <v>339</v>
      </c>
      <c r="N116" s="379" t="s">
        <v>154</v>
      </c>
      <c r="O116" s="380">
        <v>45519.0</v>
      </c>
      <c r="P116" s="379" t="s">
        <v>115</v>
      </c>
      <c r="Q116" s="379" t="s">
        <v>212</v>
      </c>
      <c r="R116" s="433" t="s">
        <v>3010</v>
      </c>
      <c r="S116" s="197"/>
      <c r="T116" s="623" t="s">
        <v>26</v>
      </c>
      <c r="U116" s="379"/>
      <c r="V116" s="379"/>
      <c r="W116" s="379"/>
      <c r="X116" s="202" t="s">
        <v>3011</v>
      </c>
      <c r="Y116" s="202"/>
      <c r="Z116" s="202"/>
      <c r="AA116" s="202"/>
      <c r="AB116" s="202"/>
      <c r="AC116" s="202"/>
      <c r="AD116" s="202"/>
      <c r="AE116" s="202"/>
      <c r="AF116" s="778"/>
      <c r="AG116" s="778"/>
      <c r="AH116" s="778"/>
      <c r="AI116" s="778"/>
      <c r="AJ116" s="778"/>
      <c r="AK116" s="778"/>
      <c r="AL116" s="778"/>
      <c r="AM116" s="778"/>
      <c r="AN116" s="778"/>
      <c r="AO116" s="778"/>
      <c r="AP116" s="778"/>
      <c r="AQ116" s="778"/>
      <c r="AR116" s="778"/>
      <c r="AS116" s="778"/>
      <c r="AT116" s="778"/>
      <c r="AU116" s="778"/>
      <c r="AV116" s="778"/>
      <c r="AW116" s="778"/>
      <c r="AX116" s="778"/>
      <c r="AY116" s="778"/>
      <c r="AZ116" s="778"/>
      <c r="BA116" s="778"/>
      <c r="BB116" s="778"/>
    </row>
    <row r="117" ht="22.5" customHeight="1">
      <c r="A117" s="379">
        <v>15.0</v>
      </c>
      <c r="B117" s="379">
        <v>3.0</v>
      </c>
      <c r="C117" s="379" t="s">
        <v>229</v>
      </c>
      <c r="D117" s="379"/>
      <c r="E117" s="476"/>
      <c r="F117" s="476"/>
      <c r="G117" s="776">
        <v>1.0</v>
      </c>
      <c r="H117" s="777" t="s">
        <v>3012</v>
      </c>
      <c r="I117" s="378" t="s">
        <v>3013</v>
      </c>
      <c r="J117" s="379" t="s">
        <v>2698</v>
      </c>
      <c r="K117" s="379" t="s">
        <v>3014</v>
      </c>
      <c r="L117" s="380">
        <v>43607.0</v>
      </c>
      <c r="M117" s="379" t="s">
        <v>351</v>
      </c>
      <c r="N117" s="379" t="s">
        <v>151</v>
      </c>
      <c r="O117" s="380">
        <v>44566.0</v>
      </c>
      <c r="P117" s="379" t="s">
        <v>133</v>
      </c>
      <c r="Q117" s="379" t="s">
        <v>214</v>
      </c>
      <c r="R117" s="433" t="s">
        <v>3015</v>
      </c>
      <c r="S117" s="197"/>
      <c r="T117" s="379" t="s">
        <v>11</v>
      </c>
      <c r="U117" s="379"/>
      <c r="V117" s="379"/>
      <c r="W117" s="379"/>
      <c r="X117" s="202" t="s">
        <v>3016</v>
      </c>
      <c r="Y117" s="202" t="s">
        <v>3017</v>
      </c>
      <c r="Z117" s="202" t="s">
        <v>3018</v>
      </c>
      <c r="AA117" s="202" t="s">
        <v>3019</v>
      </c>
      <c r="AB117" s="202" t="s">
        <v>3020</v>
      </c>
      <c r="AC117" s="202"/>
      <c r="AD117" s="202"/>
      <c r="AE117" s="202"/>
      <c r="AF117" s="778"/>
      <c r="AG117" s="778"/>
      <c r="AH117" s="778"/>
      <c r="AI117" s="778"/>
      <c r="AJ117" s="778"/>
      <c r="AK117" s="778"/>
      <c r="AL117" s="778"/>
      <c r="AM117" s="778"/>
      <c r="AN117" s="778"/>
      <c r="AO117" s="778"/>
      <c r="AP117" s="778"/>
      <c r="AQ117" s="778"/>
      <c r="AR117" s="778"/>
      <c r="AS117" s="778"/>
      <c r="AT117" s="778"/>
      <c r="AU117" s="778"/>
      <c r="AV117" s="778"/>
      <c r="AW117" s="778"/>
      <c r="AX117" s="778"/>
      <c r="AY117" s="778"/>
      <c r="AZ117" s="778"/>
      <c r="BA117" s="778"/>
      <c r="BB117" s="778"/>
    </row>
    <row r="118" ht="22.5" customHeight="1">
      <c r="A118" s="379">
        <v>16.0</v>
      </c>
      <c r="B118" s="379">
        <v>3.0</v>
      </c>
      <c r="C118" s="379" t="s">
        <v>229</v>
      </c>
      <c r="D118" s="379"/>
      <c r="E118" s="476"/>
      <c r="F118" s="476"/>
      <c r="G118" s="776">
        <v>1.0</v>
      </c>
      <c r="H118" s="777" t="s">
        <v>3021</v>
      </c>
      <c r="I118" s="378" t="s">
        <v>3022</v>
      </c>
      <c r="J118" s="379" t="s">
        <v>396</v>
      </c>
      <c r="K118" s="379" t="s">
        <v>3023</v>
      </c>
      <c r="L118" s="380">
        <v>43468.0</v>
      </c>
      <c r="M118" s="379" t="s">
        <v>351</v>
      </c>
      <c r="N118" s="379" t="s">
        <v>152</v>
      </c>
      <c r="O118" s="380">
        <v>44669.0</v>
      </c>
      <c r="P118" s="379" t="s">
        <v>9</v>
      </c>
      <c r="Q118" s="379" t="s">
        <v>214</v>
      </c>
      <c r="R118" s="433" t="s">
        <v>3024</v>
      </c>
      <c r="S118" s="197"/>
      <c r="T118" s="379" t="s">
        <v>11</v>
      </c>
      <c r="U118" s="379"/>
      <c r="V118" s="379"/>
      <c r="W118" s="379"/>
      <c r="X118" s="202" t="s">
        <v>3025</v>
      </c>
      <c r="Y118" s="202" t="s">
        <v>3026</v>
      </c>
      <c r="Z118" s="202" t="s">
        <v>3027</v>
      </c>
      <c r="AA118" s="202" t="s">
        <v>3028</v>
      </c>
      <c r="AB118" s="202" t="s">
        <v>3029</v>
      </c>
      <c r="AC118" s="202"/>
      <c r="AD118" s="202"/>
      <c r="AE118" s="202"/>
      <c r="AF118" s="778"/>
      <c r="AG118" s="778"/>
      <c r="AH118" s="778"/>
      <c r="AI118" s="778"/>
      <c r="AJ118" s="778"/>
      <c r="AK118" s="778"/>
      <c r="AL118" s="778"/>
      <c r="AM118" s="778"/>
      <c r="AN118" s="778"/>
      <c r="AO118" s="778"/>
      <c r="AP118" s="778"/>
      <c r="AQ118" s="778"/>
      <c r="AR118" s="778"/>
      <c r="AS118" s="778"/>
      <c r="AT118" s="778"/>
      <c r="AU118" s="778"/>
      <c r="AV118" s="778"/>
      <c r="AW118" s="778"/>
      <c r="AX118" s="778"/>
      <c r="AY118" s="778"/>
      <c r="AZ118" s="778"/>
      <c r="BA118" s="778"/>
      <c r="BB118" s="778"/>
    </row>
    <row r="119" ht="22.5" customHeight="1">
      <c r="A119" s="379">
        <v>17.0</v>
      </c>
      <c r="B119" s="379">
        <v>3.0</v>
      </c>
      <c r="C119" s="379" t="s">
        <v>229</v>
      </c>
      <c r="D119" s="379"/>
      <c r="E119" s="476"/>
      <c r="F119" s="476"/>
      <c r="G119" s="776">
        <v>1.0</v>
      </c>
      <c r="H119" s="791" t="s">
        <v>3030</v>
      </c>
      <c r="I119" s="378" t="s">
        <v>3031</v>
      </c>
      <c r="J119" s="625" t="s">
        <v>3032</v>
      </c>
      <c r="K119" s="625" t="s">
        <v>3033</v>
      </c>
      <c r="L119" s="626">
        <v>43677.0</v>
      </c>
      <c r="M119" s="625" t="s">
        <v>339</v>
      </c>
      <c r="N119" s="625" t="s">
        <v>153</v>
      </c>
      <c r="O119" s="626">
        <v>44790.0</v>
      </c>
      <c r="P119" s="625" t="s">
        <v>39</v>
      </c>
      <c r="Q119" s="379" t="s">
        <v>216</v>
      </c>
      <c r="R119" s="433" t="s">
        <v>3034</v>
      </c>
      <c r="S119" s="197"/>
      <c r="T119" s="379" t="s">
        <v>11</v>
      </c>
      <c r="U119" s="379"/>
      <c r="V119" s="657"/>
      <c r="W119" s="476"/>
      <c r="X119" s="202" t="s">
        <v>3035</v>
      </c>
      <c r="Y119" s="202" t="s">
        <v>3036</v>
      </c>
      <c r="Z119" s="202" t="s">
        <v>3037</v>
      </c>
      <c r="AA119" s="202"/>
      <c r="AB119" s="202"/>
      <c r="AC119" s="202"/>
      <c r="AD119" s="202"/>
      <c r="AE119" s="202"/>
      <c r="AF119" s="778"/>
      <c r="AG119" s="778"/>
      <c r="AH119" s="778"/>
      <c r="AI119" s="778"/>
      <c r="AJ119" s="778"/>
      <c r="AK119" s="778"/>
      <c r="AL119" s="778"/>
      <c r="AM119" s="778"/>
      <c r="AN119" s="778"/>
      <c r="AO119" s="778"/>
      <c r="AP119" s="778"/>
      <c r="AQ119" s="778"/>
      <c r="AR119" s="778"/>
      <c r="AS119" s="778"/>
      <c r="AT119" s="778"/>
      <c r="AU119" s="778"/>
      <c r="AV119" s="778"/>
      <c r="AW119" s="778"/>
      <c r="AX119" s="778"/>
      <c r="AY119" s="778"/>
      <c r="AZ119" s="778"/>
      <c r="BA119" s="778"/>
      <c r="BB119" s="778"/>
    </row>
    <row r="120" ht="22.5" customHeight="1">
      <c r="A120" s="379">
        <v>18.0</v>
      </c>
      <c r="B120" s="379">
        <v>3.0</v>
      </c>
      <c r="C120" s="379" t="s">
        <v>229</v>
      </c>
      <c r="D120" s="379"/>
      <c r="E120" s="476"/>
      <c r="F120" s="476"/>
      <c r="G120" s="776">
        <v>1.0</v>
      </c>
      <c r="H120" s="777" t="s">
        <v>3038</v>
      </c>
      <c r="I120" s="378" t="s">
        <v>3039</v>
      </c>
      <c r="J120" s="379" t="s">
        <v>376</v>
      </c>
      <c r="K120" s="379" t="s">
        <v>3040</v>
      </c>
      <c r="L120" s="811">
        <v>43621.0</v>
      </c>
      <c r="M120" s="379" t="s">
        <v>351</v>
      </c>
      <c r="N120" s="379" t="s">
        <v>152</v>
      </c>
      <c r="O120" s="380">
        <v>44790.0</v>
      </c>
      <c r="P120" s="379" t="s">
        <v>37</v>
      </c>
      <c r="Q120" s="379" t="s">
        <v>216</v>
      </c>
      <c r="R120" s="433" t="s">
        <v>3041</v>
      </c>
      <c r="S120" s="197"/>
      <c r="T120" s="379" t="s">
        <v>11</v>
      </c>
      <c r="U120" s="379"/>
      <c r="V120" s="476"/>
      <c r="W120" s="476"/>
      <c r="X120" s="202" t="s">
        <v>3042</v>
      </c>
      <c r="Y120" s="202" t="s">
        <v>3043</v>
      </c>
      <c r="Z120" s="202" t="s">
        <v>3044</v>
      </c>
      <c r="AA120" s="202"/>
      <c r="AB120" s="518"/>
      <c r="AC120" s="202"/>
      <c r="AD120" s="202"/>
      <c r="AE120" s="202"/>
      <c r="AF120" s="778"/>
      <c r="AG120" s="778"/>
      <c r="AH120" s="778"/>
      <c r="AI120" s="778"/>
      <c r="AJ120" s="778"/>
      <c r="AK120" s="778"/>
      <c r="AL120" s="778"/>
      <c r="AM120" s="778"/>
      <c r="AN120" s="778"/>
      <c r="AO120" s="778"/>
      <c r="AP120" s="778"/>
      <c r="AQ120" s="778"/>
      <c r="AR120" s="778"/>
      <c r="AS120" s="778"/>
      <c r="AT120" s="778"/>
      <c r="AU120" s="778"/>
      <c r="AV120" s="778"/>
      <c r="AW120" s="778"/>
      <c r="AX120" s="778"/>
      <c r="AY120" s="778"/>
      <c r="AZ120" s="778"/>
      <c r="BA120" s="778"/>
      <c r="BB120" s="778"/>
    </row>
    <row r="121" ht="22.5" customHeight="1">
      <c r="A121" s="496">
        <v>19.0</v>
      </c>
      <c r="B121" s="496">
        <v>3.0</v>
      </c>
      <c r="C121" s="496" t="s">
        <v>229</v>
      </c>
      <c r="D121" s="496"/>
      <c r="E121" s="497"/>
      <c r="F121" s="497"/>
      <c r="G121" s="793">
        <v>1.0</v>
      </c>
      <c r="H121" s="794" t="s">
        <v>3045</v>
      </c>
      <c r="I121" s="531" t="s">
        <v>3046</v>
      </c>
      <c r="J121" s="496" t="s">
        <v>381</v>
      </c>
      <c r="K121" s="496" t="s">
        <v>3047</v>
      </c>
      <c r="L121" s="533">
        <v>43671.0</v>
      </c>
      <c r="M121" s="496" t="s">
        <v>339</v>
      </c>
      <c r="N121" s="496" t="s">
        <v>153</v>
      </c>
      <c r="O121" s="647">
        <v>45883.0</v>
      </c>
      <c r="P121" s="496" t="s">
        <v>133</v>
      </c>
      <c r="Q121" s="496" t="s">
        <v>346</v>
      </c>
      <c r="R121" s="499" t="s">
        <v>3048</v>
      </c>
      <c r="S121" s="226"/>
      <c r="T121" s="496" t="s">
        <v>22</v>
      </c>
      <c r="U121" s="496"/>
      <c r="V121" s="496"/>
      <c r="W121" s="496"/>
      <c r="X121" s="801"/>
      <c r="Y121" s="801"/>
      <c r="Z121" s="231"/>
      <c r="AA121" s="231"/>
      <c r="AB121" s="231"/>
      <c r="AC121" s="231"/>
      <c r="AD121" s="231"/>
      <c r="AE121" s="231"/>
      <c r="AF121" s="506"/>
      <c r="AG121" s="267"/>
      <c r="AH121" s="267"/>
      <c r="AI121" s="506"/>
      <c r="AJ121" s="506"/>
      <c r="AK121" s="506"/>
      <c r="AL121" s="506"/>
      <c r="AM121" s="506"/>
      <c r="AN121" s="506"/>
      <c r="AO121" s="506"/>
      <c r="AP121" s="506"/>
      <c r="AQ121" s="506"/>
      <c r="AR121" s="506"/>
      <c r="AS121" s="506"/>
      <c r="AT121" s="796"/>
      <c r="AU121" s="796"/>
      <c r="AV121" s="796"/>
      <c r="AW121" s="796"/>
      <c r="AX121" s="796"/>
      <c r="AY121" s="796"/>
      <c r="AZ121" s="796"/>
      <c r="BA121" s="796"/>
      <c r="BB121" s="796"/>
    </row>
    <row r="122" ht="22.5" customHeight="1">
      <c r="A122" s="496">
        <v>20.0</v>
      </c>
      <c r="B122" s="496">
        <v>3.0</v>
      </c>
      <c r="C122" s="496" t="s">
        <v>229</v>
      </c>
      <c r="D122" s="496" t="s">
        <v>335</v>
      </c>
      <c r="E122" s="497"/>
      <c r="F122" s="496" t="s">
        <v>335</v>
      </c>
      <c r="G122" s="793">
        <v>1.0</v>
      </c>
      <c r="H122" s="797" t="s">
        <v>3049</v>
      </c>
      <c r="I122" s="531" t="s">
        <v>3050</v>
      </c>
      <c r="J122" s="646" t="s">
        <v>926</v>
      </c>
      <c r="K122" s="646" t="s">
        <v>3051</v>
      </c>
      <c r="L122" s="647">
        <v>43607.0</v>
      </c>
      <c r="M122" s="646" t="s">
        <v>339</v>
      </c>
      <c r="N122" s="646" t="s">
        <v>152</v>
      </c>
      <c r="O122" s="647">
        <v>45883.0</v>
      </c>
      <c r="P122" s="646" t="s">
        <v>37</v>
      </c>
      <c r="Q122" s="496" t="s">
        <v>346</v>
      </c>
      <c r="R122" s="499" t="s">
        <v>3052</v>
      </c>
      <c r="S122" s="226"/>
      <c r="T122" s="496" t="s">
        <v>11</v>
      </c>
      <c r="U122" s="496"/>
      <c r="V122" s="240"/>
      <c r="W122" s="497"/>
      <c r="X122" s="231"/>
      <c r="Y122" s="231"/>
      <c r="Z122" s="231"/>
      <c r="AA122" s="231"/>
      <c r="AB122" s="798"/>
      <c r="AC122" s="798"/>
      <c r="AD122" s="798"/>
      <c r="AE122" s="798"/>
      <c r="AF122" s="649"/>
      <c r="AG122" s="649"/>
      <c r="AH122" s="649"/>
      <c r="AI122" s="649"/>
      <c r="AJ122" s="649"/>
      <c r="AK122" s="649"/>
      <c r="AL122" s="649"/>
      <c r="AM122" s="649"/>
      <c r="AN122" s="649"/>
      <c r="AO122" s="649"/>
      <c r="AP122" s="649"/>
      <c r="AQ122" s="649"/>
      <c r="AR122" s="649"/>
      <c r="AS122" s="649"/>
      <c r="AT122" s="649"/>
      <c r="AU122" s="649"/>
      <c r="AV122" s="649"/>
      <c r="AW122" s="649"/>
      <c r="AX122" s="649"/>
      <c r="AY122" s="649"/>
      <c r="AZ122" s="649"/>
      <c r="BA122" s="649"/>
      <c r="BB122" s="649"/>
    </row>
    <row r="123" ht="22.5" customHeight="1">
      <c r="A123" s="496">
        <v>21.0</v>
      </c>
      <c r="B123" s="496">
        <v>3.0</v>
      </c>
      <c r="C123" s="496" t="s">
        <v>229</v>
      </c>
      <c r="D123" s="496"/>
      <c r="E123" s="497"/>
      <c r="F123" s="497"/>
      <c r="G123" s="793">
        <v>1.0</v>
      </c>
      <c r="H123" s="794" t="s">
        <v>3053</v>
      </c>
      <c r="I123" s="531" t="s">
        <v>3054</v>
      </c>
      <c r="J123" s="496" t="s">
        <v>3055</v>
      </c>
      <c r="K123" s="496" t="s">
        <v>3056</v>
      </c>
      <c r="L123" s="533">
        <v>43663.0</v>
      </c>
      <c r="M123" s="496" t="s">
        <v>351</v>
      </c>
      <c r="N123" s="496" t="s">
        <v>154</v>
      </c>
      <c r="O123" s="647">
        <v>45883.0</v>
      </c>
      <c r="P123" s="496" t="s">
        <v>35</v>
      </c>
      <c r="Q123" s="496" t="s">
        <v>346</v>
      </c>
      <c r="R123" s="499" t="s">
        <v>3057</v>
      </c>
      <c r="S123" s="226" t="s">
        <v>3058</v>
      </c>
      <c r="T123" s="496" t="s">
        <v>11</v>
      </c>
      <c r="U123" s="496"/>
      <c r="V123" s="496"/>
      <c r="W123" s="496"/>
      <c r="X123" s="801"/>
      <c r="Y123" s="801"/>
      <c r="Z123" s="231"/>
      <c r="AA123" s="231"/>
      <c r="AB123" s="231"/>
      <c r="AC123" s="231"/>
      <c r="AD123" s="231"/>
      <c r="AE123" s="231"/>
      <c r="AF123" s="506"/>
      <c r="AG123" s="267"/>
      <c r="AH123" s="267"/>
      <c r="AI123" s="506"/>
      <c r="AJ123" s="506"/>
      <c r="AK123" s="506"/>
      <c r="AL123" s="506"/>
      <c r="AM123" s="506"/>
      <c r="AN123" s="506"/>
      <c r="AO123" s="506"/>
      <c r="AP123" s="506"/>
      <c r="AQ123" s="506"/>
      <c r="AR123" s="506"/>
      <c r="AS123" s="506"/>
      <c r="AT123" s="796"/>
      <c r="AU123" s="796"/>
      <c r="AV123" s="796"/>
      <c r="AW123" s="796"/>
      <c r="AX123" s="796"/>
      <c r="AY123" s="796"/>
      <c r="AZ123" s="796"/>
      <c r="BA123" s="796"/>
      <c r="BB123" s="796"/>
    </row>
    <row r="124" ht="22.5" customHeight="1">
      <c r="A124" s="379">
        <v>22.0</v>
      </c>
      <c r="B124" s="379"/>
      <c r="C124" s="379"/>
      <c r="D124" s="379"/>
      <c r="E124" s="476"/>
      <c r="F124" s="476"/>
      <c r="G124" s="776"/>
      <c r="H124" s="777"/>
      <c r="I124" s="378"/>
      <c r="J124" s="379"/>
      <c r="K124" s="379"/>
      <c r="L124" s="380"/>
      <c r="M124" s="379"/>
      <c r="N124" s="379"/>
      <c r="O124" s="380"/>
      <c r="P124" s="379"/>
      <c r="Q124" s="379"/>
      <c r="R124" s="433"/>
      <c r="S124" s="197"/>
      <c r="T124" s="379"/>
      <c r="U124" s="379"/>
      <c r="V124" s="379"/>
      <c r="W124" s="379"/>
      <c r="X124" s="293"/>
      <c r="Y124" s="293"/>
      <c r="Z124" s="202"/>
      <c r="AA124" s="202"/>
      <c r="AB124" s="202"/>
      <c r="AC124" s="202"/>
      <c r="AD124" s="202"/>
      <c r="AE124" s="202"/>
      <c r="AF124" s="778"/>
      <c r="AG124" s="778"/>
      <c r="AH124" s="778"/>
      <c r="AI124" s="778"/>
      <c r="AJ124" s="778"/>
      <c r="AK124" s="778"/>
      <c r="AL124" s="778"/>
      <c r="AM124" s="778"/>
      <c r="AN124" s="778"/>
      <c r="AO124" s="778"/>
      <c r="AP124" s="778"/>
      <c r="AQ124" s="778"/>
      <c r="AR124" s="778"/>
      <c r="AS124" s="778"/>
      <c r="AT124" s="778"/>
      <c r="AU124" s="778"/>
      <c r="AV124" s="778"/>
      <c r="AW124" s="778"/>
      <c r="AX124" s="778"/>
      <c r="AY124" s="778"/>
      <c r="AZ124" s="778"/>
      <c r="BA124" s="778"/>
      <c r="BB124" s="778"/>
    </row>
    <row r="125" ht="22.5" customHeight="1">
      <c r="A125" s="379">
        <v>23.0</v>
      </c>
      <c r="B125" s="379"/>
      <c r="C125" s="379"/>
      <c r="D125" s="379"/>
      <c r="E125" s="476"/>
      <c r="F125" s="476"/>
      <c r="G125" s="776"/>
      <c r="H125" s="777"/>
      <c r="I125" s="378"/>
      <c r="J125" s="379"/>
      <c r="K125" s="379"/>
      <c r="L125" s="380"/>
      <c r="M125" s="379"/>
      <c r="N125" s="379"/>
      <c r="O125" s="380"/>
      <c r="P125" s="379"/>
      <c r="Q125" s="379"/>
      <c r="R125" s="433"/>
      <c r="S125" s="197"/>
      <c r="T125" s="379"/>
      <c r="U125" s="379"/>
      <c r="V125" s="379"/>
      <c r="W125" s="379"/>
      <c r="X125" s="293"/>
      <c r="Y125" s="293"/>
      <c r="Z125" s="202"/>
      <c r="AA125" s="202"/>
      <c r="AB125" s="202"/>
      <c r="AC125" s="202"/>
      <c r="AD125" s="202"/>
      <c r="AE125" s="202"/>
      <c r="AF125" s="778"/>
      <c r="AG125" s="778"/>
      <c r="AH125" s="778"/>
      <c r="AI125" s="778"/>
      <c r="AJ125" s="778"/>
      <c r="AK125" s="778"/>
      <c r="AL125" s="778"/>
      <c r="AM125" s="778"/>
      <c r="AN125" s="778"/>
      <c r="AO125" s="778"/>
      <c r="AP125" s="778"/>
      <c r="AQ125" s="778"/>
      <c r="AR125" s="778"/>
      <c r="AS125" s="778"/>
      <c r="AT125" s="778"/>
      <c r="AU125" s="778"/>
      <c r="AV125" s="778"/>
      <c r="AW125" s="778"/>
      <c r="AX125" s="778"/>
      <c r="AY125" s="778"/>
      <c r="AZ125" s="778"/>
      <c r="BA125" s="778"/>
      <c r="BB125" s="778"/>
    </row>
    <row r="126" ht="22.5" customHeight="1">
      <c r="A126" s="379">
        <v>24.0</v>
      </c>
      <c r="B126" s="379"/>
      <c r="C126" s="379"/>
      <c r="D126" s="379"/>
      <c r="E126" s="476"/>
      <c r="F126" s="476"/>
      <c r="G126" s="776"/>
      <c r="H126" s="777"/>
      <c r="I126" s="378"/>
      <c r="J126" s="379"/>
      <c r="K126" s="379"/>
      <c r="L126" s="380"/>
      <c r="M126" s="379"/>
      <c r="N126" s="379"/>
      <c r="O126" s="380"/>
      <c r="P126" s="379"/>
      <c r="Q126" s="379"/>
      <c r="R126" s="433"/>
      <c r="S126" s="197"/>
      <c r="T126" s="379"/>
      <c r="U126" s="379"/>
      <c r="V126" s="379"/>
      <c r="W126" s="379"/>
      <c r="X126" s="293"/>
      <c r="Y126" s="293"/>
      <c r="Z126" s="202"/>
      <c r="AA126" s="202"/>
      <c r="AB126" s="202"/>
      <c r="AC126" s="202"/>
      <c r="AD126" s="202"/>
      <c r="AE126" s="202"/>
      <c r="AF126" s="778"/>
      <c r="AG126" s="778"/>
      <c r="AH126" s="778"/>
      <c r="AI126" s="778"/>
      <c r="AJ126" s="778"/>
      <c r="AK126" s="778"/>
      <c r="AL126" s="778"/>
      <c r="AM126" s="778"/>
      <c r="AN126" s="778"/>
      <c r="AO126" s="778"/>
      <c r="AP126" s="778"/>
      <c r="AQ126" s="778"/>
      <c r="AR126" s="778"/>
      <c r="AS126" s="778"/>
      <c r="AT126" s="778"/>
      <c r="AU126" s="778"/>
      <c r="AV126" s="778"/>
      <c r="AW126" s="778"/>
      <c r="AX126" s="778"/>
      <c r="AY126" s="778"/>
      <c r="AZ126" s="778"/>
      <c r="BA126" s="778"/>
      <c r="BB126" s="778"/>
    </row>
    <row r="127" ht="18.75" customHeight="1">
      <c r="A127" s="188" t="s">
        <v>3059</v>
      </c>
      <c r="B127" s="30"/>
      <c r="C127" s="30"/>
      <c r="D127" s="30"/>
      <c r="E127" s="30"/>
      <c r="F127" s="30"/>
      <c r="G127" s="30"/>
      <c r="H127" s="30"/>
      <c r="I127" s="30"/>
      <c r="J127" s="30"/>
      <c r="K127" s="31"/>
      <c r="L127" s="610"/>
      <c r="M127" s="611"/>
      <c r="N127" s="769"/>
      <c r="O127" s="610"/>
      <c r="P127" s="611"/>
      <c r="Q127" s="611"/>
      <c r="R127" s="770"/>
      <c r="S127" s="771"/>
      <c r="T127" s="611"/>
      <c r="U127" s="611"/>
      <c r="V127" s="611"/>
      <c r="W127" s="611"/>
      <c r="X127" s="529"/>
      <c r="Y127" s="529"/>
      <c r="Z127" s="529"/>
      <c r="AA127" s="529"/>
      <c r="AB127" s="529"/>
      <c r="AC127" s="529"/>
      <c r="AD127" s="529"/>
      <c r="AE127" s="529"/>
      <c r="AF127" s="774"/>
      <c r="AG127" s="774"/>
      <c r="AH127" s="774"/>
      <c r="AI127" s="774"/>
      <c r="AJ127" s="774"/>
      <c r="AK127" s="774"/>
      <c r="AL127" s="774"/>
      <c r="AM127" s="774"/>
      <c r="AN127" s="774"/>
      <c r="AO127" s="774"/>
      <c r="AP127" s="774"/>
      <c r="AQ127" s="775"/>
      <c r="AR127" s="775"/>
      <c r="AS127" s="775"/>
      <c r="AT127" s="775"/>
      <c r="AU127" s="775"/>
      <c r="AV127" s="775"/>
      <c r="AW127" s="775"/>
      <c r="AX127" s="775"/>
      <c r="AY127" s="775"/>
      <c r="AZ127" s="775"/>
      <c r="BA127" s="775"/>
      <c r="BB127" s="775"/>
    </row>
    <row r="128" ht="22.5" customHeight="1">
      <c r="A128" s="379">
        <v>1.0</v>
      </c>
      <c r="B128" s="379">
        <v>6.0</v>
      </c>
      <c r="C128" s="379" t="s">
        <v>235</v>
      </c>
      <c r="D128" s="379"/>
      <c r="E128" s="476"/>
      <c r="F128" s="476"/>
      <c r="G128" s="776">
        <v>1.0</v>
      </c>
      <c r="H128" s="777" t="s">
        <v>3060</v>
      </c>
      <c r="I128" s="378" t="s">
        <v>3061</v>
      </c>
      <c r="J128" s="379" t="s">
        <v>886</v>
      </c>
      <c r="K128" s="379" t="s">
        <v>3062</v>
      </c>
      <c r="L128" s="380">
        <v>43472.0</v>
      </c>
      <c r="M128" s="379" t="s">
        <v>351</v>
      </c>
      <c r="N128" s="379" t="s">
        <v>154</v>
      </c>
      <c r="O128" s="380">
        <v>45026.0</v>
      </c>
      <c r="P128" s="379" t="s">
        <v>74</v>
      </c>
      <c r="Q128" s="379" t="s">
        <v>204</v>
      </c>
      <c r="R128" s="433" t="s">
        <v>3063</v>
      </c>
      <c r="S128" s="197"/>
      <c r="T128" s="379" t="s">
        <v>11</v>
      </c>
      <c r="U128" s="379"/>
      <c r="V128" s="379"/>
      <c r="W128" s="379"/>
      <c r="X128" s="202" t="s">
        <v>3064</v>
      </c>
      <c r="Y128" s="202" t="s">
        <v>3065</v>
      </c>
      <c r="Z128" s="202"/>
      <c r="AA128" s="202"/>
      <c r="AB128" s="202"/>
      <c r="AC128" s="202"/>
      <c r="AD128" s="202"/>
      <c r="AE128" s="202"/>
      <c r="AF128" s="778"/>
      <c r="AG128" s="778"/>
      <c r="AH128" s="778"/>
      <c r="AI128" s="778"/>
      <c r="AJ128" s="778"/>
      <c r="AK128" s="778"/>
      <c r="AL128" s="778"/>
      <c r="AM128" s="778"/>
      <c r="AN128" s="778"/>
      <c r="AO128" s="778"/>
      <c r="AP128" s="778"/>
      <c r="AQ128" s="778"/>
      <c r="AR128" s="778"/>
      <c r="AS128" s="778"/>
      <c r="AT128" s="778"/>
      <c r="AU128" s="778"/>
      <c r="AV128" s="778"/>
      <c r="AW128" s="778"/>
      <c r="AX128" s="778"/>
      <c r="AY128" s="778"/>
      <c r="AZ128" s="778"/>
      <c r="BA128" s="778"/>
      <c r="BB128" s="778"/>
    </row>
    <row r="129" ht="22.5" customHeight="1">
      <c r="A129" s="379">
        <v>2.0</v>
      </c>
      <c r="B129" s="379">
        <v>6.0</v>
      </c>
      <c r="C129" s="379" t="s">
        <v>235</v>
      </c>
      <c r="D129" s="379"/>
      <c r="E129" s="476"/>
      <c r="F129" s="476"/>
      <c r="G129" s="776">
        <v>1.0</v>
      </c>
      <c r="H129" s="777" t="s">
        <v>3066</v>
      </c>
      <c r="I129" s="378" t="s">
        <v>3067</v>
      </c>
      <c r="J129" s="379" t="s">
        <v>362</v>
      </c>
      <c r="K129" s="379" t="s">
        <v>3068</v>
      </c>
      <c r="L129" s="380">
        <v>43580.0</v>
      </c>
      <c r="M129" s="379" t="s">
        <v>339</v>
      </c>
      <c r="N129" s="379" t="s">
        <v>151</v>
      </c>
      <c r="O129" s="380">
        <v>44426.0</v>
      </c>
      <c r="P129" s="379" t="s">
        <v>133</v>
      </c>
      <c r="Q129" s="379" t="s">
        <v>204</v>
      </c>
      <c r="R129" s="433" t="s">
        <v>3069</v>
      </c>
      <c r="S129" s="222"/>
      <c r="T129" s="623" t="s">
        <v>26</v>
      </c>
      <c r="U129" s="379"/>
      <c r="V129" s="379"/>
      <c r="W129" s="379"/>
      <c r="X129" s="202" t="s">
        <v>3070</v>
      </c>
      <c r="Y129" s="202" t="s">
        <v>3071</v>
      </c>
      <c r="Z129" s="202" t="s">
        <v>3072</v>
      </c>
      <c r="AA129" s="202" t="s">
        <v>3073</v>
      </c>
      <c r="AB129" s="202"/>
      <c r="AC129" s="494"/>
      <c r="AD129" s="494"/>
      <c r="AE129" s="494"/>
      <c r="AF129" s="784"/>
      <c r="AG129" s="778"/>
      <c r="AH129" s="778"/>
      <c r="AI129" s="778"/>
      <c r="AJ129" s="778"/>
      <c r="AK129" s="778"/>
      <c r="AL129" s="778"/>
      <c r="AM129" s="778"/>
      <c r="AN129" s="778"/>
      <c r="AO129" s="778"/>
      <c r="AP129" s="778"/>
      <c r="AQ129" s="778"/>
      <c r="AR129" s="778"/>
      <c r="AS129" s="778"/>
      <c r="AT129" s="778"/>
      <c r="AU129" s="778"/>
      <c r="AV129" s="778"/>
      <c r="AW129" s="778"/>
      <c r="AX129" s="778"/>
      <c r="AY129" s="778"/>
      <c r="AZ129" s="778"/>
      <c r="BA129" s="778"/>
      <c r="BB129" s="778"/>
    </row>
    <row r="130" ht="22.5" customHeight="1">
      <c r="A130" s="379">
        <v>3.0</v>
      </c>
      <c r="B130" s="379">
        <v>6.0</v>
      </c>
      <c r="C130" s="379" t="s">
        <v>235</v>
      </c>
      <c r="D130" s="379"/>
      <c r="E130" s="476"/>
      <c r="F130" s="476"/>
      <c r="G130" s="776">
        <v>1.0</v>
      </c>
      <c r="H130" s="777" t="s">
        <v>3074</v>
      </c>
      <c r="I130" s="378" t="s">
        <v>3075</v>
      </c>
      <c r="J130" s="379" t="s">
        <v>3076</v>
      </c>
      <c r="K130" s="379" t="s">
        <v>3077</v>
      </c>
      <c r="L130" s="380">
        <v>43644.0</v>
      </c>
      <c r="M130" s="379" t="s">
        <v>339</v>
      </c>
      <c r="N130" s="379" t="s">
        <v>151</v>
      </c>
      <c r="O130" s="380">
        <v>44858.0</v>
      </c>
      <c r="P130" s="379" t="s">
        <v>53</v>
      </c>
      <c r="Q130" s="379" t="s">
        <v>204</v>
      </c>
      <c r="R130" s="433" t="s">
        <v>3078</v>
      </c>
      <c r="S130" s="222"/>
      <c r="T130" s="379" t="s">
        <v>11</v>
      </c>
      <c r="U130" s="379"/>
      <c r="V130" s="379"/>
      <c r="W130" s="379"/>
      <c r="X130" s="202" t="s">
        <v>3079</v>
      </c>
      <c r="Y130" s="202" t="s">
        <v>3080</v>
      </c>
      <c r="Z130" s="202" t="s">
        <v>3081</v>
      </c>
      <c r="AA130" s="202"/>
      <c r="AB130" s="202"/>
      <c r="AC130" s="202"/>
      <c r="AD130" s="202"/>
      <c r="AE130" s="202"/>
      <c r="AF130" s="778"/>
      <c r="AG130" s="778"/>
      <c r="AH130" s="778"/>
      <c r="AI130" s="778"/>
      <c r="AJ130" s="778"/>
      <c r="AK130" s="778"/>
      <c r="AL130" s="778"/>
      <c r="AM130" s="778"/>
      <c r="AN130" s="778"/>
      <c r="AO130" s="778"/>
      <c r="AP130" s="778"/>
      <c r="AQ130" s="778"/>
      <c r="AR130" s="778"/>
      <c r="AS130" s="778"/>
      <c r="AT130" s="778"/>
      <c r="AU130" s="778"/>
      <c r="AV130" s="778"/>
      <c r="AW130" s="778"/>
      <c r="AX130" s="778"/>
      <c r="AY130" s="778"/>
      <c r="AZ130" s="778"/>
      <c r="BA130" s="778"/>
      <c r="BB130" s="778"/>
    </row>
    <row r="131" ht="22.5" customHeight="1">
      <c r="A131" s="379">
        <v>4.0</v>
      </c>
      <c r="B131" s="379">
        <v>6.0</v>
      </c>
      <c r="C131" s="379" t="s">
        <v>235</v>
      </c>
      <c r="D131" s="379"/>
      <c r="E131" s="476"/>
      <c r="F131" s="476"/>
      <c r="G131" s="776">
        <v>1.0</v>
      </c>
      <c r="H131" s="777" t="s">
        <v>3082</v>
      </c>
      <c r="I131" s="378" t="s">
        <v>3083</v>
      </c>
      <c r="J131" s="379" t="s">
        <v>829</v>
      </c>
      <c r="K131" s="379" t="s">
        <v>3084</v>
      </c>
      <c r="L131" s="380">
        <v>43385.0</v>
      </c>
      <c r="M131" s="379" t="s">
        <v>339</v>
      </c>
      <c r="N131" s="379" t="s">
        <v>152</v>
      </c>
      <c r="O131" s="380">
        <v>44202.0</v>
      </c>
      <c r="P131" s="379" t="s">
        <v>133</v>
      </c>
      <c r="Q131" s="379" t="s">
        <v>204</v>
      </c>
      <c r="R131" s="433" t="s">
        <v>3085</v>
      </c>
      <c r="S131" s="197"/>
      <c r="T131" s="379" t="s">
        <v>11</v>
      </c>
      <c r="U131" s="379"/>
      <c r="V131" s="379"/>
      <c r="W131" s="379"/>
      <c r="X131" s="202" t="s">
        <v>3086</v>
      </c>
      <c r="Y131" s="202" t="s">
        <v>3087</v>
      </c>
      <c r="Z131" s="202" t="s">
        <v>3088</v>
      </c>
      <c r="AA131" s="202" t="s">
        <v>3089</v>
      </c>
      <c r="AB131" s="202" t="s">
        <v>603</v>
      </c>
      <c r="AC131" s="202" t="s">
        <v>340</v>
      </c>
      <c r="AD131" s="202"/>
      <c r="AE131" s="202"/>
      <c r="AF131" s="784"/>
      <c r="AG131" s="778"/>
      <c r="AH131" s="778"/>
      <c r="AI131" s="778"/>
      <c r="AJ131" s="778"/>
      <c r="AK131" s="778"/>
      <c r="AL131" s="778"/>
      <c r="AM131" s="778"/>
      <c r="AN131" s="778"/>
      <c r="AO131" s="778"/>
      <c r="AP131" s="778"/>
      <c r="AQ131" s="778"/>
      <c r="AR131" s="778"/>
      <c r="AS131" s="778"/>
      <c r="AT131" s="778"/>
      <c r="AU131" s="778"/>
      <c r="AV131" s="778"/>
      <c r="AW131" s="778"/>
      <c r="AX131" s="778"/>
      <c r="AY131" s="778"/>
      <c r="AZ131" s="778"/>
      <c r="BA131" s="778"/>
      <c r="BB131" s="778"/>
    </row>
    <row r="132" ht="22.5" customHeight="1">
      <c r="A132" s="379">
        <v>5.0</v>
      </c>
      <c r="B132" s="379">
        <v>6.0</v>
      </c>
      <c r="C132" s="379" t="s">
        <v>235</v>
      </c>
      <c r="D132" s="379"/>
      <c r="E132" s="476"/>
      <c r="F132" s="476"/>
      <c r="G132" s="776">
        <v>1.0</v>
      </c>
      <c r="H132" s="777" t="s">
        <v>3090</v>
      </c>
      <c r="I132" s="378" t="s">
        <v>3091</v>
      </c>
      <c r="J132" s="379" t="s">
        <v>1863</v>
      </c>
      <c r="K132" s="379" t="s">
        <v>3092</v>
      </c>
      <c r="L132" s="380">
        <v>43513.0</v>
      </c>
      <c r="M132" s="379" t="s">
        <v>351</v>
      </c>
      <c r="N132" s="379" t="s">
        <v>151</v>
      </c>
      <c r="O132" s="380">
        <v>44426.0</v>
      </c>
      <c r="P132" s="379" t="s">
        <v>133</v>
      </c>
      <c r="Q132" s="379" t="s">
        <v>206</v>
      </c>
      <c r="R132" s="433" t="s">
        <v>3093</v>
      </c>
      <c r="S132" s="790"/>
      <c r="T132" s="379" t="s">
        <v>11</v>
      </c>
      <c r="U132" s="802"/>
      <c r="V132" s="802"/>
      <c r="W132" s="379"/>
      <c r="X132" s="202" t="s">
        <v>3094</v>
      </c>
      <c r="Y132" s="202" t="s">
        <v>3095</v>
      </c>
      <c r="Z132" s="202" t="s">
        <v>3096</v>
      </c>
      <c r="AA132" s="202" t="s">
        <v>3097</v>
      </c>
      <c r="AB132" s="202" t="s">
        <v>3098</v>
      </c>
      <c r="AC132" s="202"/>
      <c r="AD132" s="202"/>
      <c r="AE132" s="202"/>
      <c r="AF132" s="778"/>
      <c r="AG132" s="778"/>
      <c r="AH132" s="778"/>
      <c r="AI132" s="778"/>
      <c r="AJ132" s="778"/>
      <c r="AK132" s="778"/>
      <c r="AL132" s="778"/>
      <c r="AM132" s="778"/>
      <c r="AN132" s="778"/>
      <c r="AO132" s="778"/>
      <c r="AP132" s="778"/>
      <c r="AQ132" s="778"/>
      <c r="AR132" s="778"/>
      <c r="AS132" s="778"/>
      <c r="AT132" s="778"/>
      <c r="AU132" s="778"/>
      <c r="AV132" s="778"/>
      <c r="AW132" s="778"/>
      <c r="AX132" s="778"/>
      <c r="AY132" s="778"/>
      <c r="AZ132" s="778"/>
      <c r="BA132" s="778"/>
      <c r="BB132" s="778"/>
    </row>
    <row r="133" ht="22.5" customHeight="1">
      <c r="A133" s="379">
        <v>6.0</v>
      </c>
      <c r="B133" s="379">
        <v>6.0</v>
      </c>
      <c r="C133" s="379" t="s">
        <v>235</v>
      </c>
      <c r="D133" s="379"/>
      <c r="E133" s="476"/>
      <c r="F133" s="476"/>
      <c r="G133" s="776">
        <v>1.0</v>
      </c>
      <c r="H133" s="777" t="s">
        <v>3099</v>
      </c>
      <c r="I133" s="378" t="s">
        <v>3100</v>
      </c>
      <c r="J133" s="379" t="s">
        <v>3101</v>
      </c>
      <c r="K133" s="379" t="s">
        <v>3102</v>
      </c>
      <c r="L133" s="380">
        <v>43474.0</v>
      </c>
      <c r="M133" s="379" t="s">
        <v>339</v>
      </c>
      <c r="N133" s="379" t="s">
        <v>153</v>
      </c>
      <c r="O133" s="380">
        <v>44858.0</v>
      </c>
      <c r="P133" s="379" t="s">
        <v>35</v>
      </c>
      <c r="Q133" s="379" t="s">
        <v>206</v>
      </c>
      <c r="R133" s="433"/>
      <c r="S133" s="222"/>
      <c r="T133" s="379" t="s">
        <v>11</v>
      </c>
      <c r="U133" s="379"/>
      <c r="V133" s="379"/>
      <c r="W133" s="379"/>
      <c r="X133" s="202" t="s">
        <v>3103</v>
      </c>
      <c r="Y133" s="202" t="s">
        <v>3104</v>
      </c>
      <c r="Z133" s="202" t="s">
        <v>3105</v>
      </c>
      <c r="AA133" s="202"/>
      <c r="AB133" s="202"/>
      <c r="AC133" s="494"/>
      <c r="AD133" s="494"/>
      <c r="AE133" s="494"/>
      <c r="AF133" s="784"/>
      <c r="AG133" s="778"/>
      <c r="AH133" s="778"/>
      <c r="AI133" s="778"/>
      <c r="AJ133" s="778"/>
      <c r="AK133" s="778"/>
      <c r="AL133" s="778"/>
      <c r="AM133" s="778"/>
      <c r="AN133" s="778"/>
      <c r="AO133" s="778"/>
      <c r="AP133" s="778"/>
      <c r="AQ133" s="778"/>
      <c r="AR133" s="778"/>
      <c r="AS133" s="778"/>
      <c r="AT133" s="778"/>
      <c r="AU133" s="778"/>
      <c r="AV133" s="778"/>
      <c r="AW133" s="778"/>
      <c r="AX133" s="778"/>
      <c r="AY133" s="778"/>
      <c r="AZ133" s="778"/>
      <c r="BA133" s="778"/>
      <c r="BB133" s="778"/>
    </row>
    <row r="134" ht="22.5" customHeight="1">
      <c r="A134" s="379">
        <v>7.0</v>
      </c>
      <c r="B134" s="379">
        <v>6.0</v>
      </c>
      <c r="C134" s="379" t="s">
        <v>235</v>
      </c>
      <c r="D134" s="379"/>
      <c r="E134" s="379"/>
      <c r="F134" s="379"/>
      <c r="G134" s="776">
        <v>1.0</v>
      </c>
      <c r="H134" s="777" t="s">
        <v>3106</v>
      </c>
      <c r="I134" s="378" t="s">
        <v>3107</v>
      </c>
      <c r="J134" s="379" t="s">
        <v>431</v>
      </c>
      <c r="K134" s="379" t="s">
        <v>3108</v>
      </c>
      <c r="L134" s="380">
        <v>43475.0</v>
      </c>
      <c r="M134" s="379" t="s">
        <v>351</v>
      </c>
      <c r="N134" s="379" t="s">
        <v>151</v>
      </c>
      <c r="O134" s="380">
        <v>44426.0</v>
      </c>
      <c r="P134" s="379" t="s">
        <v>133</v>
      </c>
      <c r="Q134" s="379" t="s">
        <v>206</v>
      </c>
      <c r="R134" s="433"/>
      <c r="S134" s="222"/>
      <c r="T134" s="623" t="s">
        <v>26</v>
      </c>
      <c r="U134" s="379"/>
      <c r="V134" s="379"/>
      <c r="W134" s="379"/>
      <c r="X134" s="202" t="s">
        <v>3109</v>
      </c>
      <c r="Y134" s="202" t="s">
        <v>3110</v>
      </c>
      <c r="Z134" s="202" t="s">
        <v>3111</v>
      </c>
      <c r="AA134" s="202" t="s">
        <v>3112</v>
      </c>
      <c r="AB134" s="202" t="s">
        <v>3113</v>
      </c>
      <c r="AC134" s="202"/>
      <c r="AD134" s="202"/>
      <c r="AE134" s="202"/>
      <c r="AF134" s="778"/>
      <c r="AG134" s="778"/>
      <c r="AH134" s="778"/>
      <c r="AI134" s="778"/>
      <c r="AJ134" s="778"/>
      <c r="AK134" s="778"/>
      <c r="AL134" s="778"/>
      <c r="AM134" s="778"/>
      <c r="AN134" s="778"/>
      <c r="AO134" s="778"/>
      <c r="AP134" s="778"/>
      <c r="AQ134" s="778"/>
      <c r="AR134" s="778"/>
      <c r="AS134" s="778"/>
      <c r="AT134" s="778"/>
      <c r="AU134" s="778"/>
      <c r="AV134" s="778"/>
      <c r="AW134" s="778"/>
      <c r="AX134" s="778"/>
      <c r="AY134" s="778"/>
      <c r="AZ134" s="778"/>
      <c r="BA134" s="778"/>
      <c r="BB134" s="778"/>
    </row>
    <row r="135" ht="22.5" customHeight="1">
      <c r="A135" s="379">
        <v>8.0</v>
      </c>
      <c r="B135" s="379">
        <v>6.0</v>
      </c>
      <c r="C135" s="379" t="s">
        <v>235</v>
      </c>
      <c r="D135" s="379"/>
      <c r="E135" s="476"/>
      <c r="F135" s="476"/>
      <c r="G135" s="776">
        <v>1.0</v>
      </c>
      <c r="H135" s="777" t="s">
        <v>3114</v>
      </c>
      <c r="I135" s="378" t="s">
        <v>3115</v>
      </c>
      <c r="J135" s="379" t="s">
        <v>381</v>
      </c>
      <c r="K135" s="379" t="s">
        <v>3116</v>
      </c>
      <c r="L135" s="380">
        <v>43513.0</v>
      </c>
      <c r="M135" s="379" t="s">
        <v>351</v>
      </c>
      <c r="N135" s="379" t="s">
        <v>154</v>
      </c>
      <c r="O135" s="380">
        <v>45519.0</v>
      </c>
      <c r="P135" s="379" t="s">
        <v>9</v>
      </c>
      <c r="Q135" s="379" t="s">
        <v>206</v>
      </c>
      <c r="R135" s="433" t="s">
        <v>3117</v>
      </c>
      <c r="S135" s="197"/>
      <c r="T135" s="379" t="s">
        <v>11</v>
      </c>
      <c r="U135" s="379"/>
      <c r="V135" s="379"/>
      <c r="W135" s="379"/>
      <c r="X135" s="202" t="s">
        <v>3118</v>
      </c>
      <c r="Y135" s="202"/>
      <c r="Z135" s="202"/>
      <c r="AA135" s="202"/>
      <c r="AB135" s="202"/>
      <c r="AC135" s="202"/>
      <c r="AD135" s="202"/>
      <c r="AE135" s="202"/>
      <c r="AF135" s="778"/>
      <c r="AG135" s="778"/>
      <c r="AH135" s="778"/>
      <c r="AI135" s="778"/>
      <c r="AJ135" s="778"/>
      <c r="AK135" s="778"/>
      <c r="AL135" s="778"/>
      <c r="AM135" s="778"/>
      <c r="AN135" s="778"/>
      <c r="AO135" s="778"/>
      <c r="AP135" s="778"/>
      <c r="AQ135" s="778"/>
      <c r="AR135" s="778"/>
      <c r="AS135" s="778"/>
      <c r="AT135" s="778"/>
      <c r="AU135" s="778"/>
      <c r="AV135" s="778"/>
      <c r="AW135" s="778"/>
      <c r="AX135" s="778"/>
      <c r="AY135" s="778"/>
      <c r="AZ135" s="778"/>
      <c r="BA135" s="778"/>
      <c r="BB135" s="778"/>
    </row>
    <row r="136" ht="22.5" customHeight="1">
      <c r="A136" s="379">
        <v>9.0</v>
      </c>
      <c r="B136" s="379">
        <v>6.0</v>
      </c>
      <c r="C136" s="379" t="s">
        <v>235</v>
      </c>
      <c r="D136" s="379"/>
      <c r="E136" s="476"/>
      <c r="F136" s="476"/>
      <c r="G136" s="776">
        <v>1.0</v>
      </c>
      <c r="H136" s="777" t="s">
        <v>3119</v>
      </c>
      <c r="I136" s="378" t="s">
        <v>3120</v>
      </c>
      <c r="J136" s="379" t="s">
        <v>381</v>
      </c>
      <c r="K136" s="379" t="s">
        <v>3121</v>
      </c>
      <c r="L136" s="380">
        <v>43407.0</v>
      </c>
      <c r="M136" s="379" t="s">
        <v>351</v>
      </c>
      <c r="N136" s="379" t="s">
        <v>154</v>
      </c>
      <c r="O136" s="380">
        <v>44426.0</v>
      </c>
      <c r="P136" s="379" t="s">
        <v>133</v>
      </c>
      <c r="Q136" s="379" t="s">
        <v>212</v>
      </c>
      <c r="R136" s="433" t="s">
        <v>3122</v>
      </c>
      <c r="S136" s="222"/>
      <c r="T136" s="379" t="s">
        <v>11</v>
      </c>
      <c r="U136" s="379"/>
      <c r="V136" s="379"/>
      <c r="W136" s="379"/>
      <c r="X136" s="202" t="s">
        <v>3123</v>
      </c>
      <c r="Y136" s="202" t="s">
        <v>3124</v>
      </c>
      <c r="Z136" s="202" t="s">
        <v>2488</v>
      </c>
      <c r="AA136" s="202" t="s">
        <v>3125</v>
      </c>
      <c r="AB136" s="202" t="s">
        <v>3126</v>
      </c>
      <c r="AC136" s="494"/>
      <c r="AD136" s="494"/>
      <c r="AE136" s="494"/>
      <c r="AF136" s="778"/>
      <c r="AG136" s="778"/>
      <c r="AH136" s="778"/>
      <c r="AI136" s="778"/>
      <c r="AJ136" s="778"/>
      <c r="AK136" s="778"/>
      <c r="AL136" s="778"/>
      <c r="AM136" s="778"/>
      <c r="AN136" s="778"/>
      <c r="AO136" s="778"/>
      <c r="AP136" s="778"/>
      <c r="AQ136" s="778"/>
      <c r="AR136" s="778"/>
      <c r="AS136" s="778"/>
      <c r="AT136" s="778"/>
      <c r="AU136" s="778"/>
      <c r="AV136" s="778"/>
      <c r="AW136" s="778"/>
      <c r="AX136" s="778"/>
      <c r="AY136" s="778"/>
      <c r="AZ136" s="778"/>
      <c r="BA136" s="778"/>
      <c r="BB136" s="778"/>
    </row>
    <row r="137" ht="22.5" customHeight="1">
      <c r="A137" s="379">
        <v>10.0</v>
      </c>
      <c r="B137" s="379">
        <v>6.0</v>
      </c>
      <c r="C137" s="379" t="s">
        <v>235</v>
      </c>
      <c r="D137" s="379"/>
      <c r="E137" s="379"/>
      <c r="F137" s="379"/>
      <c r="G137" s="776">
        <v>1.0</v>
      </c>
      <c r="H137" s="777" t="s">
        <v>3127</v>
      </c>
      <c r="I137" s="378" t="s">
        <v>3128</v>
      </c>
      <c r="J137" s="379" t="s">
        <v>1755</v>
      </c>
      <c r="K137" s="379" t="s">
        <v>3129</v>
      </c>
      <c r="L137" s="380">
        <v>43535.0</v>
      </c>
      <c r="M137" s="379" t="s">
        <v>351</v>
      </c>
      <c r="N137" s="379" t="s">
        <v>153</v>
      </c>
      <c r="O137" s="380">
        <v>44566.0</v>
      </c>
      <c r="P137" s="379" t="s">
        <v>133</v>
      </c>
      <c r="Q137" s="379" t="s">
        <v>212</v>
      </c>
      <c r="R137" s="433"/>
      <c r="S137" s="222"/>
      <c r="T137" s="379" t="s">
        <v>11</v>
      </c>
      <c r="U137" s="379"/>
      <c r="V137" s="379"/>
      <c r="W137" s="379"/>
      <c r="X137" s="202" t="s">
        <v>3130</v>
      </c>
      <c r="Y137" s="202" t="s">
        <v>3131</v>
      </c>
      <c r="Z137" s="202" t="s">
        <v>3132</v>
      </c>
      <c r="AA137" s="202"/>
      <c r="AB137" s="792"/>
      <c r="AC137" s="202"/>
      <c r="AD137" s="202"/>
      <c r="AE137" s="202"/>
      <c r="AF137" s="778"/>
      <c r="AG137" s="778"/>
      <c r="AH137" s="778"/>
      <c r="AI137" s="778"/>
      <c r="AJ137" s="778"/>
      <c r="AK137" s="778"/>
      <c r="AL137" s="778"/>
      <c r="AM137" s="778"/>
      <c r="AN137" s="778"/>
      <c r="AO137" s="778"/>
      <c r="AP137" s="778"/>
      <c r="AQ137" s="778"/>
      <c r="AR137" s="778"/>
      <c r="AS137" s="778"/>
      <c r="AT137" s="778"/>
      <c r="AU137" s="778"/>
      <c r="AV137" s="778"/>
      <c r="AW137" s="778"/>
      <c r="AX137" s="778"/>
      <c r="AY137" s="778"/>
      <c r="AZ137" s="778"/>
      <c r="BA137" s="778"/>
      <c r="BB137" s="778"/>
    </row>
    <row r="138" ht="22.5" customHeight="1">
      <c r="A138" s="379">
        <v>11.0</v>
      </c>
      <c r="B138" s="379">
        <v>6.0</v>
      </c>
      <c r="C138" s="379" t="s">
        <v>235</v>
      </c>
      <c r="D138" s="379"/>
      <c r="E138" s="379"/>
      <c r="F138" s="379"/>
      <c r="G138" s="776">
        <v>1.0</v>
      </c>
      <c r="H138" s="777" t="s">
        <v>3133</v>
      </c>
      <c r="I138" s="378" t="s">
        <v>3134</v>
      </c>
      <c r="J138" s="379" t="s">
        <v>3135</v>
      </c>
      <c r="K138" s="379" t="s">
        <v>3136</v>
      </c>
      <c r="L138" s="380">
        <v>43601.0</v>
      </c>
      <c r="M138" s="379" t="s">
        <v>351</v>
      </c>
      <c r="N138" s="379" t="s">
        <v>154</v>
      </c>
      <c r="O138" s="380">
        <v>44790.0</v>
      </c>
      <c r="P138" s="379" t="s">
        <v>53</v>
      </c>
      <c r="Q138" s="379" t="s">
        <v>212</v>
      </c>
      <c r="R138" s="433" t="s">
        <v>2608</v>
      </c>
      <c r="S138" s="222"/>
      <c r="T138" s="379" t="s">
        <v>11</v>
      </c>
      <c r="U138" s="476"/>
      <c r="V138" s="476"/>
      <c r="W138" s="476"/>
      <c r="X138" s="202" t="s">
        <v>3137</v>
      </c>
      <c r="Y138" s="202" t="s">
        <v>3138</v>
      </c>
      <c r="Z138" s="202" t="s">
        <v>3139</v>
      </c>
      <c r="AA138" s="479"/>
      <c r="AB138" s="792"/>
      <c r="AC138" s="202"/>
      <c r="AD138" s="202"/>
      <c r="AE138" s="202"/>
      <c r="AF138" s="778"/>
      <c r="AG138" s="778"/>
      <c r="AH138" s="778"/>
      <c r="AI138" s="778"/>
      <c r="AJ138" s="778"/>
      <c r="AK138" s="778"/>
      <c r="AL138" s="778"/>
      <c r="AM138" s="778"/>
      <c r="AN138" s="778"/>
      <c r="AO138" s="778"/>
      <c r="AP138" s="778"/>
      <c r="AQ138" s="778"/>
      <c r="AR138" s="778"/>
      <c r="AS138" s="778"/>
      <c r="AT138" s="778"/>
      <c r="AU138" s="778"/>
      <c r="AV138" s="778"/>
      <c r="AW138" s="778"/>
      <c r="AX138" s="778"/>
      <c r="AY138" s="778"/>
      <c r="AZ138" s="778"/>
      <c r="BA138" s="778"/>
      <c r="BB138" s="778"/>
    </row>
    <row r="139" ht="22.5" customHeight="1">
      <c r="A139" s="379">
        <v>12.0</v>
      </c>
      <c r="B139" s="379">
        <v>6.0</v>
      </c>
      <c r="C139" s="379" t="s">
        <v>235</v>
      </c>
      <c r="D139" s="379"/>
      <c r="E139" s="379"/>
      <c r="F139" s="379"/>
      <c r="G139" s="776">
        <v>1.0</v>
      </c>
      <c r="H139" s="777" t="s">
        <v>3140</v>
      </c>
      <c r="I139" s="378" t="s">
        <v>3141</v>
      </c>
      <c r="J139" s="379" t="s">
        <v>2982</v>
      </c>
      <c r="K139" s="379" t="s">
        <v>3142</v>
      </c>
      <c r="L139" s="380">
        <v>43606.0</v>
      </c>
      <c r="M139" s="379" t="s">
        <v>339</v>
      </c>
      <c r="N139" s="379" t="s">
        <v>154</v>
      </c>
      <c r="O139" s="380">
        <v>45586.0</v>
      </c>
      <c r="P139" s="379" t="s">
        <v>115</v>
      </c>
      <c r="Q139" s="379" t="s">
        <v>212</v>
      </c>
      <c r="R139" s="433" t="s">
        <v>3143</v>
      </c>
      <c r="S139" s="222"/>
      <c r="T139" s="379" t="s">
        <v>11</v>
      </c>
      <c r="U139" s="379"/>
      <c r="V139" s="379"/>
      <c r="W139" s="379"/>
      <c r="X139" s="202" t="s">
        <v>3144</v>
      </c>
      <c r="Y139" s="202"/>
      <c r="Z139" s="202"/>
      <c r="AA139" s="202"/>
      <c r="AB139" s="202"/>
      <c r="AC139" s="479"/>
      <c r="AD139" s="479"/>
      <c r="AE139" s="479"/>
      <c r="AF139" s="778"/>
      <c r="AG139" s="778"/>
      <c r="AH139" s="778"/>
      <c r="AI139" s="778"/>
      <c r="AJ139" s="778"/>
      <c r="AK139" s="778"/>
      <c r="AL139" s="778"/>
      <c r="AM139" s="778"/>
      <c r="AN139" s="778"/>
      <c r="AO139" s="778"/>
      <c r="AP139" s="778"/>
      <c r="AQ139" s="778"/>
      <c r="AR139" s="778"/>
      <c r="AS139" s="778"/>
      <c r="AT139" s="778"/>
      <c r="AU139" s="778"/>
      <c r="AV139" s="778"/>
      <c r="AW139" s="778"/>
      <c r="AX139" s="778"/>
      <c r="AY139" s="778"/>
      <c r="AZ139" s="778"/>
      <c r="BA139" s="778"/>
      <c r="BB139" s="778"/>
    </row>
    <row r="140" ht="22.5" customHeight="1">
      <c r="A140" s="379">
        <v>13.0</v>
      </c>
      <c r="B140" s="379">
        <v>6.0</v>
      </c>
      <c r="C140" s="379" t="s">
        <v>235</v>
      </c>
      <c r="D140" s="379"/>
      <c r="E140" s="476"/>
      <c r="F140" s="476"/>
      <c r="G140" s="776">
        <v>1.0</v>
      </c>
      <c r="H140" s="777" t="s">
        <v>3145</v>
      </c>
      <c r="I140" s="378" t="s">
        <v>3146</v>
      </c>
      <c r="J140" s="379" t="s">
        <v>1906</v>
      </c>
      <c r="K140" s="379" t="s">
        <v>3147</v>
      </c>
      <c r="L140" s="380">
        <v>43646.0</v>
      </c>
      <c r="M140" s="379" t="s">
        <v>339</v>
      </c>
      <c r="N140" s="379" t="s">
        <v>152</v>
      </c>
      <c r="O140" s="380">
        <v>44426.0</v>
      </c>
      <c r="P140" s="379" t="s">
        <v>125</v>
      </c>
      <c r="Q140" s="379" t="s">
        <v>214</v>
      </c>
      <c r="R140" s="433"/>
      <c r="S140" s="222"/>
      <c r="T140" s="623" t="s">
        <v>11</v>
      </c>
      <c r="U140" s="379"/>
      <c r="V140" s="379"/>
      <c r="W140" s="379"/>
      <c r="X140" s="202" t="s">
        <v>3148</v>
      </c>
      <c r="Y140" s="202" t="s">
        <v>3149</v>
      </c>
      <c r="Z140" s="202" t="s">
        <v>3150</v>
      </c>
      <c r="AA140" s="202" t="s">
        <v>3151</v>
      </c>
      <c r="AB140" s="202"/>
      <c r="AC140" s="202"/>
      <c r="AD140" s="202"/>
      <c r="AE140" s="202"/>
      <c r="AF140" s="784"/>
      <c r="AG140" s="778"/>
      <c r="AH140" s="778"/>
      <c r="AI140" s="778"/>
      <c r="AJ140" s="778"/>
      <c r="AK140" s="778"/>
      <c r="AL140" s="778"/>
      <c r="AM140" s="778"/>
      <c r="AN140" s="778"/>
      <c r="AO140" s="778"/>
      <c r="AP140" s="778"/>
      <c r="AQ140" s="778"/>
      <c r="AR140" s="778"/>
      <c r="AS140" s="778"/>
      <c r="AT140" s="778"/>
      <c r="AU140" s="778"/>
      <c r="AV140" s="778"/>
      <c r="AW140" s="778"/>
      <c r="AX140" s="778"/>
      <c r="AY140" s="778"/>
      <c r="AZ140" s="778"/>
      <c r="BA140" s="778"/>
      <c r="BB140" s="778"/>
    </row>
    <row r="141" ht="22.5" customHeight="1">
      <c r="A141" s="379">
        <v>14.0</v>
      </c>
      <c r="B141" s="379">
        <v>6.0</v>
      </c>
      <c r="C141" s="379" t="s">
        <v>235</v>
      </c>
      <c r="D141" s="379"/>
      <c r="E141" s="476"/>
      <c r="F141" s="476"/>
      <c r="G141" s="776">
        <v>1.0</v>
      </c>
      <c r="H141" s="777" t="s">
        <v>3152</v>
      </c>
      <c r="I141" s="378" t="s">
        <v>3153</v>
      </c>
      <c r="J141" s="379" t="s">
        <v>423</v>
      </c>
      <c r="K141" s="379" t="s">
        <v>3154</v>
      </c>
      <c r="L141" s="380">
        <v>43486.0</v>
      </c>
      <c r="M141" s="379" t="s">
        <v>351</v>
      </c>
      <c r="N141" s="379" t="s">
        <v>154</v>
      </c>
      <c r="O141" s="380">
        <v>45519.0</v>
      </c>
      <c r="P141" s="379" t="s">
        <v>115</v>
      </c>
      <c r="Q141" s="379" t="s">
        <v>214</v>
      </c>
      <c r="R141" s="433" t="s">
        <v>3155</v>
      </c>
      <c r="S141" s="222"/>
      <c r="T141" s="379" t="s">
        <v>11</v>
      </c>
      <c r="U141" s="379"/>
      <c r="V141" s="379"/>
      <c r="W141" s="379"/>
      <c r="X141" s="202" t="s">
        <v>3156</v>
      </c>
      <c r="Y141" s="202"/>
      <c r="Z141" s="202"/>
      <c r="AA141" s="202"/>
      <c r="AB141" s="202"/>
      <c r="AC141" s="479"/>
      <c r="AD141" s="479"/>
      <c r="AE141" s="479"/>
      <c r="AF141" s="778"/>
      <c r="AG141" s="778"/>
      <c r="AH141" s="778"/>
      <c r="AI141" s="778"/>
      <c r="AJ141" s="778"/>
      <c r="AK141" s="778"/>
      <c r="AL141" s="778"/>
      <c r="AM141" s="778"/>
      <c r="AN141" s="778"/>
      <c r="AO141" s="778"/>
      <c r="AP141" s="778"/>
      <c r="AQ141" s="778"/>
      <c r="AR141" s="778"/>
      <c r="AS141" s="778"/>
      <c r="AT141" s="778"/>
      <c r="AU141" s="778"/>
      <c r="AV141" s="778"/>
      <c r="AW141" s="778"/>
      <c r="AX141" s="778"/>
      <c r="AY141" s="778"/>
      <c r="AZ141" s="778"/>
      <c r="BA141" s="778"/>
      <c r="BB141" s="778"/>
    </row>
    <row r="142" ht="22.5" customHeight="1">
      <c r="A142" s="379">
        <v>15.0</v>
      </c>
      <c r="B142" s="379">
        <v>6.0</v>
      </c>
      <c r="C142" s="379" t="s">
        <v>235</v>
      </c>
      <c r="D142" s="379"/>
      <c r="E142" s="476"/>
      <c r="F142" s="476"/>
      <c r="G142" s="776">
        <v>1.0</v>
      </c>
      <c r="H142" s="777" t="s">
        <v>3157</v>
      </c>
      <c r="I142" s="378" t="s">
        <v>3158</v>
      </c>
      <c r="J142" s="379" t="s">
        <v>3159</v>
      </c>
      <c r="K142" s="379" t="s">
        <v>3160</v>
      </c>
      <c r="L142" s="380">
        <v>43615.0</v>
      </c>
      <c r="M142" s="812" t="s">
        <v>351</v>
      </c>
      <c r="N142" s="379" t="s">
        <v>152</v>
      </c>
      <c r="O142" s="380">
        <v>45519.0</v>
      </c>
      <c r="P142" s="379" t="s">
        <v>21</v>
      </c>
      <c r="Q142" s="379" t="s">
        <v>214</v>
      </c>
      <c r="R142" s="813" t="s">
        <v>3161</v>
      </c>
      <c r="S142" s="197"/>
      <c r="T142" s="623" t="s">
        <v>11</v>
      </c>
      <c r="U142" s="476"/>
      <c r="V142" s="476"/>
      <c r="W142" s="476"/>
      <c r="X142" s="202" t="s">
        <v>3162</v>
      </c>
      <c r="Y142" s="202"/>
      <c r="Z142" s="202"/>
      <c r="AA142" s="202"/>
      <c r="AB142" s="202"/>
      <c r="AC142" s="202"/>
      <c r="AD142" s="202"/>
      <c r="AE142" s="202"/>
      <c r="AF142" s="784"/>
      <c r="AG142" s="778"/>
      <c r="AH142" s="778"/>
      <c r="AI142" s="778"/>
      <c r="AJ142" s="778"/>
      <c r="AK142" s="778"/>
      <c r="AL142" s="778"/>
      <c r="AM142" s="778"/>
      <c r="AN142" s="778"/>
      <c r="AO142" s="778"/>
      <c r="AP142" s="778"/>
      <c r="AQ142" s="778"/>
      <c r="AR142" s="778"/>
      <c r="AS142" s="778"/>
      <c r="AT142" s="778"/>
      <c r="AU142" s="778"/>
      <c r="AV142" s="778"/>
      <c r="AW142" s="778"/>
      <c r="AX142" s="778"/>
      <c r="AY142" s="778"/>
      <c r="AZ142" s="778"/>
      <c r="BA142" s="778"/>
      <c r="BB142" s="778"/>
    </row>
    <row r="143" ht="22.5" customHeight="1">
      <c r="A143" s="379">
        <v>16.0</v>
      </c>
      <c r="B143" s="379">
        <v>6.0</v>
      </c>
      <c r="C143" s="379" t="s">
        <v>235</v>
      </c>
      <c r="D143" s="379"/>
      <c r="E143" s="476"/>
      <c r="F143" s="379" t="s">
        <v>335</v>
      </c>
      <c r="G143" s="776">
        <v>1.0</v>
      </c>
      <c r="H143" s="777" t="s">
        <v>3163</v>
      </c>
      <c r="I143" s="378" t="s">
        <v>3164</v>
      </c>
      <c r="J143" s="379" t="s">
        <v>3165</v>
      </c>
      <c r="K143" s="379" t="s">
        <v>3166</v>
      </c>
      <c r="L143" s="380">
        <v>43686.0</v>
      </c>
      <c r="M143" s="812" t="s">
        <v>339</v>
      </c>
      <c r="N143" s="379" t="s">
        <v>151</v>
      </c>
      <c r="O143" s="380">
        <v>44790.0</v>
      </c>
      <c r="P143" s="379" t="s">
        <v>37</v>
      </c>
      <c r="Q143" s="379" t="s">
        <v>216</v>
      </c>
      <c r="R143" s="813" t="s">
        <v>3167</v>
      </c>
      <c r="S143" s="197"/>
      <c r="T143" s="379" t="s">
        <v>11</v>
      </c>
      <c r="U143" s="379"/>
      <c r="V143" s="379"/>
      <c r="W143" s="379"/>
      <c r="X143" s="202" t="s">
        <v>3168</v>
      </c>
      <c r="Y143" s="202" t="s">
        <v>3169</v>
      </c>
      <c r="Z143" s="202" t="s">
        <v>3170</v>
      </c>
      <c r="AA143" s="202"/>
      <c r="AB143" s="202"/>
      <c r="AC143" s="202"/>
      <c r="AD143" s="202"/>
      <c r="AE143" s="202"/>
      <c r="AF143" s="778"/>
      <c r="AG143" s="778"/>
      <c r="AH143" s="778"/>
      <c r="AI143" s="778"/>
      <c r="AJ143" s="778"/>
      <c r="AK143" s="778"/>
      <c r="AL143" s="778"/>
      <c r="AM143" s="778"/>
      <c r="AN143" s="778"/>
      <c r="AO143" s="778"/>
      <c r="AP143" s="778"/>
      <c r="AQ143" s="778"/>
      <c r="AR143" s="778"/>
      <c r="AS143" s="778"/>
      <c r="AT143" s="778"/>
      <c r="AU143" s="778"/>
      <c r="AV143" s="778"/>
      <c r="AW143" s="778"/>
      <c r="AX143" s="778"/>
      <c r="AY143" s="778"/>
      <c r="AZ143" s="778"/>
      <c r="BA143" s="778"/>
      <c r="BB143" s="778"/>
    </row>
    <row r="144" ht="22.5" customHeight="1">
      <c r="A144" s="379">
        <v>17.0</v>
      </c>
      <c r="B144" s="379">
        <v>6.0</v>
      </c>
      <c r="C144" s="379" t="s">
        <v>235</v>
      </c>
      <c r="D144" s="379"/>
      <c r="E144" s="379"/>
      <c r="F144" s="379"/>
      <c r="G144" s="776">
        <v>1.0</v>
      </c>
      <c r="H144" s="777" t="s">
        <v>3171</v>
      </c>
      <c r="I144" s="378" t="s">
        <v>3172</v>
      </c>
      <c r="J144" s="379" t="s">
        <v>3173</v>
      </c>
      <c r="K144" s="379" t="s">
        <v>3174</v>
      </c>
      <c r="L144" s="380">
        <v>43472.0</v>
      </c>
      <c r="M144" s="379" t="s">
        <v>339</v>
      </c>
      <c r="N144" s="379" t="s">
        <v>152</v>
      </c>
      <c r="O144" s="380">
        <v>45301.0</v>
      </c>
      <c r="P144" s="379" t="s">
        <v>76</v>
      </c>
      <c r="Q144" s="379" t="s">
        <v>216</v>
      </c>
      <c r="R144" s="433" t="s">
        <v>3175</v>
      </c>
      <c r="S144" s="197"/>
      <c r="T144" s="623" t="s">
        <v>26</v>
      </c>
      <c r="U144" s="379"/>
      <c r="V144" s="379"/>
      <c r="W144" s="379"/>
      <c r="X144" s="202" t="s">
        <v>3176</v>
      </c>
      <c r="Y144" s="202" t="s">
        <v>3177</v>
      </c>
      <c r="Z144" s="202"/>
      <c r="AA144" s="202"/>
      <c r="AB144" s="202"/>
      <c r="AC144" s="202"/>
      <c r="AD144" s="202"/>
      <c r="AE144" s="202"/>
      <c r="AF144" s="784"/>
      <c r="AG144" s="778"/>
      <c r="AH144" s="778"/>
      <c r="AI144" s="778"/>
      <c r="AJ144" s="778"/>
      <c r="AK144" s="778"/>
      <c r="AL144" s="778"/>
      <c r="AM144" s="778"/>
      <c r="AN144" s="778"/>
      <c r="AO144" s="778"/>
      <c r="AP144" s="778"/>
      <c r="AQ144" s="778"/>
      <c r="AR144" s="778"/>
      <c r="AS144" s="778"/>
      <c r="AT144" s="778"/>
      <c r="AU144" s="778"/>
      <c r="AV144" s="778"/>
      <c r="AW144" s="778"/>
      <c r="AX144" s="778"/>
      <c r="AY144" s="778"/>
      <c r="AZ144" s="778"/>
      <c r="BA144" s="778"/>
      <c r="BB144" s="778"/>
    </row>
    <row r="145" ht="22.5" customHeight="1">
      <c r="A145" s="379">
        <v>18.0</v>
      </c>
      <c r="B145" s="379">
        <v>6.0</v>
      </c>
      <c r="C145" s="379" t="s">
        <v>235</v>
      </c>
      <c r="D145" s="379"/>
      <c r="E145" s="379"/>
      <c r="F145" s="379"/>
      <c r="G145" s="776">
        <v>1.0</v>
      </c>
      <c r="H145" s="791" t="s">
        <v>3178</v>
      </c>
      <c r="I145" s="378" t="s">
        <v>3179</v>
      </c>
      <c r="J145" s="625" t="s">
        <v>702</v>
      </c>
      <c r="K145" s="625" t="s">
        <v>3180</v>
      </c>
      <c r="L145" s="626">
        <v>43545.0</v>
      </c>
      <c r="M145" s="625" t="s">
        <v>339</v>
      </c>
      <c r="N145" s="625" t="s">
        <v>152</v>
      </c>
      <c r="O145" s="626">
        <v>44426.0</v>
      </c>
      <c r="P145" s="625" t="s">
        <v>133</v>
      </c>
      <c r="Q145" s="379" t="s">
        <v>216</v>
      </c>
      <c r="R145" s="433" t="s">
        <v>3181</v>
      </c>
      <c r="S145" s="197"/>
      <c r="T145" s="379" t="s">
        <v>11</v>
      </c>
      <c r="U145" s="379"/>
      <c r="V145" s="657"/>
      <c r="W145" s="476"/>
      <c r="X145" s="202" t="s">
        <v>3182</v>
      </c>
      <c r="Y145" s="202" t="s">
        <v>3183</v>
      </c>
      <c r="Z145" s="202" t="s">
        <v>3184</v>
      </c>
      <c r="AA145" s="202" t="s">
        <v>3185</v>
      </c>
      <c r="AB145" s="482" t="s">
        <v>3186</v>
      </c>
      <c r="AC145" s="632"/>
      <c r="AD145" s="632"/>
      <c r="AE145" s="632"/>
      <c r="AF145" s="653"/>
      <c r="AG145" s="778"/>
      <c r="AH145" s="778"/>
      <c r="AI145" s="778"/>
      <c r="AJ145" s="778"/>
      <c r="AK145" s="778"/>
      <c r="AL145" s="778"/>
      <c r="AM145" s="778"/>
      <c r="AN145" s="778"/>
      <c r="AO145" s="778"/>
      <c r="AP145" s="778"/>
      <c r="AQ145" s="778"/>
      <c r="AR145" s="778"/>
      <c r="AS145" s="778"/>
      <c r="AT145" s="778"/>
      <c r="AU145" s="778"/>
      <c r="AV145" s="778"/>
      <c r="AW145" s="778"/>
      <c r="AX145" s="778"/>
      <c r="AY145" s="778"/>
      <c r="AZ145" s="778"/>
      <c r="BA145" s="778"/>
      <c r="BB145" s="778"/>
    </row>
    <row r="146" ht="22.5" customHeight="1">
      <c r="A146" s="496">
        <v>19.0</v>
      </c>
      <c r="B146" s="496">
        <v>6.0</v>
      </c>
      <c r="C146" s="496" t="s">
        <v>235</v>
      </c>
      <c r="D146" s="496"/>
      <c r="E146" s="497"/>
      <c r="F146" s="497"/>
      <c r="G146" s="793">
        <v>1.0</v>
      </c>
      <c r="H146" s="797" t="s">
        <v>3187</v>
      </c>
      <c r="I146" s="531" t="s">
        <v>3188</v>
      </c>
      <c r="J146" s="646" t="s">
        <v>637</v>
      </c>
      <c r="K146" s="646" t="s">
        <v>3189</v>
      </c>
      <c r="L146" s="647">
        <v>43567.0</v>
      </c>
      <c r="M146" s="646" t="s">
        <v>339</v>
      </c>
      <c r="N146" s="646" t="s">
        <v>153</v>
      </c>
      <c r="O146" s="647">
        <v>45883.0</v>
      </c>
      <c r="P146" s="646" t="s">
        <v>115</v>
      </c>
      <c r="Q146" s="496" t="s">
        <v>346</v>
      </c>
      <c r="R146" s="499" t="s">
        <v>3190</v>
      </c>
      <c r="S146" s="226"/>
      <c r="T146" s="496" t="s">
        <v>22</v>
      </c>
      <c r="U146" s="496"/>
      <c r="V146" s="240"/>
      <c r="W146" s="497"/>
      <c r="X146" s="231"/>
      <c r="Y146" s="231"/>
      <c r="Z146" s="231"/>
      <c r="AA146" s="231"/>
      <c r="AB146" s="798"/>
      <c r="AC146" s="798"/>
      <c r="AD146" s="798"/>
      <c r="AE146" s="798"/>
      <c r="AF146" s="649"/>
      <c r="AG146" s="649"/>
      <c r="AH146" s="649"/>
      <c r="AI146" s="649"/>
      <c r="AJ146" s="649"/>
      <c r="AK146" s="649"/>
      <c r="AL146" s="649"/>
      <c r="AM146" s="649"/>
      <c r="AN146" s="649"/>
      <c r="AO146" s="649"/>
      <c r="AP146" s="649"/>
      <c r="AQ146" s="649"/>
      <c r="AR146" s="649"/>
      <c r="AS146" s="649"/>
      <c r="AT146" s="649"/>
      <c r="AU146" s="649"/>
      <c r="AV146" s="649"/>
      <c r="AW146" s="649"/>
      <c r="AX146" s="649"/>
      <c r="AY146" s="649"/>
      <c r="AZ146" s="649"/>
      <c r="BA146" s="649"/>
      <c r="BB146" s="649"/>
    </row>
    <row r="147" ht="22.5" customHeight="1">
      <c r="A147" s="496">
        <v>20.0</v>
      </c>
      <c r="B147" s="496">
        <v>6.0</v>
      </c>
      <c r="C147" s="496" t="s">
        <v>235</v>
      </c>
      <c r="D147" s="496"/>
      <c r="E147" s="497"/>
      <c r="F147" s="497"/>
      <c r="G147" s="793">
        <v>1.0</v>
      </c>
      <c r="H147" s="797" t="s">
        <v>3191</v>
      </c>
      <c r="I147" s="531" t="s">
        <v>3192</v>
      </c>
      <c r="J147" s="646" t="s">
        <v>423</v>
      </c>
      <c r="K147" s="646" t="s">
        <v>3193</v>
      </c>
      <c r="L147" s="647">
        <v>43681.0</v>
      </c>
      <c r="M147" s="646" t="s">
        <v>351</v>
      </c>
      <c r="N147" s="646" t="s">
        <v>153</v>
      </c>
      <c r="O147" s="647">
        <v>45883.0</v>
      </c>
      <c r="P147" s="646" t="s">
        <v>115</v>
      </c>
      <c r="Q147" s="496" t="s">
        <v>346</v>
      </c>
      <c r="R147" s="499" t="s">
        <v>3194</v>
      </c>
      <c r="S147" s="226"/>
      <c r="T147" s="496" t="s">
        <v>22</v>
      </c>
      <c r="U147" s="496"/>
      <c r="V147" s="240"/>
      <c r="W147" s="497"/>
      <c r="X147" s="231"/>
      <c r="Y147" s="231"/>
      <c r="Z147" s="231"/>
      <c r="AA147" s="231"/>
      <c r="AB147" s="798"/>
      <c r="AC147" s="798"/>
      <c r="AD147" s="798"/>
      <c r="AE147" s="798"/>
      <c r="AF147" s="649"/>
      <c r="AG147" s="649"/>
      <c r="AH147" s="649"/>
      <c r="AI147" s="649"/>
      <c r="AJ147" s="649"/>
      <c r="AK147" s="649"/>
      <c r="AL147" s="649"/>
      <c r="AM147" s="649"/>
      <c r="AN147" s="649"/>
      <c r="AO147" s="649"/>
      <c r="AP147" s="649"/>
      <c r="AQ147" s="649"/>
      <c r="AR147" s="649"/>
      <c r="AS147" s="649"/>
      <c r="AT147" s="649"/>
      <c r="AU147" s="649"/>
      <c r="AV147" s="649"/>
      <c r="AW147" s="649"/>
      <c r="AX147" s="649"/>
      <c r="AY147" s="649"/>
      <c r="AZ147" s="649"/>
      <c r="BA147" s="649"/>
      <c r="BB147" s="649"/>
    </row>
    <row r="148" ht="22.5" customHeight="1">
      <c r="A148" s="496">
        <v>24.0</v>
      </c>
      <c r="B148" s="496">
        <v>6.0</v>
      </c>
      <c r="C148" s="496" t="s">
        <v>235</v>
      </c>
      <c r="D148" s="496"/>
      <c r="E148" s="497"/>
      <c r="F148" s="497"/>
      <c r="G148" s="793">
        <v>1.0</v>
      </c>
      <c r="H148" s="794" t="s">
        <v>3195</v>
      </c>
      <c r="I148" s="531" t="s">
        <v>3196</v>
      </c>
      <c r="J148" s="496" t="s">
        <v>362</v>
      </c>
      <c r="K148" s="496" t="s">
        <v>1128</v>
      </c>
      <c r="L148" s="533">
        <v>43550.0</v>
      </c>
      <c r="M148" s="496" t="s">
        <v>339</v>
      </c>
      <c r="N148" s="496" t="s">
        <v>153</v>
      </c>
      <c r="O148" s="647">
        <v>45883.0</v>
      </c>
      <c r="P148" s="496" t="s">
        <v>133</v>
      </c>
      <c r="Q148" s="496" t="s">
        <v>346</v>
      </c>
      <c r="R148" s="499" t="s">
        <v>3197</v>
      </c>
      <c r="S148" s="226"/>
      <c r="T148" s="496" t="s">
        <v>11</v>
      </c>
      <c r="U148" s="496"/>
      <c r="V148" s="496"/>
      <c r="W148" s="496"/>
      <c r="X148" s="801"/>
      <c r="Y148" s="801"/>
      <c r="Z148" s="231"/>
      <c r="AA148" s="231"/>
      <c r="AB148" s="231"/>
      <c r="AC148" s="231"/>
      <c r="AD148" s="231"/>
      <c r="AE148" s="231"/>
      <c r="AF148" s="506"/>
      <c r="AG148" s="267"/>
      <c r="AH148" s="267"/>
      <c r="AI148" s="506"/>
      <c r="AJ148" s="506"/>
      <c r="AK148" s="506"/>
      <c r="AL148" s="506"/>
      <c r="AM148" s="506"/>
      <c r="AN148" s="506"/>
      <c r="AO148" s="506"/>
      <c r="AP148" s="506"/>
      <c r="AQ148" s="506"/>
      <c r="AR148" s="506"/>
      <c r="AS148" s="506"/>
      <c r="AT148" s="796"/>
      <c r="AU148" s="796"/>
      <c r="AV148" s="796"/>
      <c r="AW148" s="796"/>
      <c r="AX148" s="796"/>
      <c r="AY148" s="796"/>
      <c r="AZ148" s="796"/>
      <c r="BA148" s="796"/>
      <c r="BB148" s="796"/>
    </row>
    <row r="149" ht="22.5" customHeight="1">
      <c r="A149" s="379">
        <v>22.0</v>
      </c>
      <c r="B149" s="379"/>
      <c r="C149" s="379"/>
      <c r="D149" s="379"/>
      <c r="E149" s="476"/>
      <c r="F149" s="476"/>
      <c r="G149" s="776"/>
      <c r="H149" s="777"/>
      <c r="I149" s="378"/>
      <c r="J149" s="379"/>
      <c r="K149" s="379"/>
      <c r="L149" s="380"/>
      <c r="M149" s="379"/>
      <c r="N149" s="379"/>
      <c r="O149" s="380"/>
      <c r="P149" s="379"/>
      <c r="Q149" s="379"/>
      <c r="R149" s="481"/>
      <c r="S149" s="222"/>
      <c r="T149" s="379"/>
      <c r="U149" s="379"/>
      <c r="V149" s="379"/>
      <c r="W149" s="379"/>
      <c r="X149" s="293"/>
      <c r="Y149" s="293"/>
      <c r="Z149" s="202"/>
      <c r="AA149" s="202"/>
      <c r="AB149" s="202"/>
      <c r="AC149" s="494"/>
      <c r="AD149" s="494"/>
      <c r="AE149" s="494"/>
      <c r="AF149" s="778"/>
      <c r="AG149" s="778"/>
      <c r="AH149" s="778"/>
      <c r="AI149" s="778"/>
      <c r="AJ149" s="778"/>
      <c r="AK149" s="778"/>
      <c r="AL149" s="778"/>
      <c r="AM149" s="778"/>
      <c r="AN149" s="778"/>
      <c r="AO149" s="778"/>
      <c r="AP149" s="778"/>
      <c r="AQ149" s="778"/>
      <c r="AR149" s="778"/>
      <c r="AS149" s="778"/>
      <c r="AT149" s="778"/>
      <c r="AU149" s="778"/>
      <c r="AV149" s="778"/>
      <c r="AW149" s="778"/>
      <c r="AX149" s="778"/>
      <c r="AY149" s="778"/>
      <c r="AZ149" s="778"/>
      <c r="BA149" s="778"/>
      <c r="BB149" s="778"/>
    </row>
    <row r="150" ht="22.5" customHeight="1">
      <c r="A150" s="379">
        <v>23.0</v>
      </c>
      <c r="B150" s="379"/>
      <c r="C150" s="379"/>
      <c r="D150" s="379"/>
      <c r="E150" s="476"/>
      <c r="F150" s="476"/>
      <c r="G150" s="776"/>
      <c r="H150" s="777"/>
      <c r="I150" s="378"/>
      <c r="J150" s="379"/>
      <c r="K150" s="379"/>
      <c r="L150" s="380"/>
      <c r="M150" s="379"/>
      <c r="N150" s="379"/>
      <c r="O150" s="380"/>
      <c r="P150" s="379"/>
      <c r="Q150" s="379"/>
      <c r="R150" s="481"/>
      <c r="S150" s="222"/>
      <c r="T150" s="379"/>
      <c r="U150" s="379"/>
      <c r="V150" s="379"/>
      <c r="W150" s="379"/>
      <c r="X150" s="293"/>
      <c r="Y150" s="293"/>
      <c r="Z150" s="202"/>
      <c r="AA150" s="202"/>
      <c r="AB150" s="202"/>
      <c r="AC150" s="494"/>
      <c r="AD150" s="494"/>
      <c r="AE150" s="494"/>
      <c r="AF150" s="778"/>
      <c r="AG150" s="778"/>
      <c r="AH150" s="778"/>
      <c r="AI150" s="778"/>
      <c r="AJ150" s="778"/>
      <c r="AK150" s="778"/>
      <c r="AL150" s="778"/>
      <c r="AM150" s="778"/>
      <c r="AN150" s="778"/>
      <c r="AO150" s="778"/>
      <c r="AP150" s="778"/>
      <c r="AQ150" s="778"/>
      <c r="AR150" s="778"/>
      <c r="AS150" s="778"/>
      <c r="AT150" s="778"/>
      <c r="AU150" s="778"/>
      <c r="AV150" s="778"/>
      <c r="AW150" s="778"/>
      <c r="AX150" s="778"/>
      <c r="AY150" s="778"/>
      <c r="AZ150" s="778"/>
      <c r="BA150" s="778"/>
      <c r="BB150" s="778"/>
    </row>
    <row r="151" ht="22.5" customHeight="1">
      <c r="A151" s="379">
        <v>24.0</v>
      </c>
      <c r="B151" s="379"/>
      <c r="C151" s="379"/>
      <c r="D151" s="379"/>
      <c r="E151" s="476"/>
      <c r="F151" s="476"/>
      <c r="G151" s="776"/>
      <c r="H151" s="777"/>
      <c r="I151" s="378"/>
      <c r="J151" s="379"/>
      <c r="K151" s="379"/>
      <c r="L151" s="380"/>
      <c r="M151" s="379"/>
      <c r="N151" s="379"/>
      <c r="O151" s="380"/>
      <c r="P151" s="379"/>
      <c r="Q151" s="379"/>
      <c r="R151" s="481"/>
      <c r="S151" s="222"/>
      <c r="T151" s="379"/>
      <c r="U151" s="379"/>
      <c r="V151" s="379"/>
      <c r="W151" s="379"/>
      <c r="X151" s="293"/>
      <c r="Y151" s="293"/>
      <c r="Z151" s="202"/>
      <c r="AA151" s="202"/>
      <c r="AB151" s="202"/>
      <c r="AC151" s="494"/>
      <c r="AD151" s="494"/>
      <c r="AE151" s="494"/>
      <c r="AF151" s="778"/>
      <c r="AG151" s="778"/>
      <c r="AH151" s="778"/>
      <c r="AI151" s="778"/>
      <c r="AJ151" s="778"/>
      <c r="AK151" s="778"/>
      <c r="AL151" s="778"/>
      <c r="AM151" s="778"/>
      <c r="AN151" s="778"/>
      <c r="AO151" s="778"/>
      <c r="AP151" s="778"/>
      <c r="AQ151" s="778"/>
      <c r="AR151" s="778"/>
      <c r="AS151" s="778"/>
      <c r="AT151" s="778"/>
      <c r="AU151" s="778"/>
      <c r="AV151" s="778"/>
      <c r="AW151" s="778"/>
      <c r="AX151" s="778"/>
      <c r="AY151" s="778"/>
      <c r="AZ151" s="778"/>
      <c r="BA151" s="778"/>
      <c r="BB151" s="778"/>
    </row>
    <row r="152" ht="18.75" customHeight="1">
      <c r="A152" s="188" t="s">
        <v>3198</v>
      </c>
      <c r="B152" s="30"/>
      <c r="C152" s="30"/>
      <c r="D152" s="30"/>
      <c r="E152" s="30"/>
      <c r="F152" s="30"/>
      <c r="G152" s="30"/>
      <c r="H152" s="30"/>
      <c r="I152" s="30"/>
      <c r="J152" s="30"/>
      <c r="K152" s="31"/>
      <c r="L152" s="610"/>
      <c r="M152" s="611"/>
      <c r="N152" s="769"/>
      <c r="O152" s="610"/>
      <c r="P152" s="611"/>
      <c r="Q152" s="611"/>
      <c r="R152" s="770"/>
      <c r="S152" s="800"/>
      <c r="T152" s="611"/>
      <c r="U152" s="611"/>
      <c r="V152" s="611"/>
      <c r="W152" s="611"/>
      <c r="X152" s="529"/>
      <c r="Y152" s="529"/>
      <c r="Z152" s="529"/>
      <c r="AA152" s="529"/>
      <c r="AB152" s="529"/>
      <c r="AC152" s="536"/>
      <c r="AD152" s="536"/>
      <c r="AE152" s="536"/>
      <c r="AF152" s="774"/>
      <c r="AG152" s="774"/>
      <c r="AH152" s="774"/>
      <c r="AI152" s="774"/>
      <c r="AJ152" s="774"/>
      <c r="AK152" s="774"/>
      <c r="AL152" s="774"/>
      <c r="AM152" s="774"/>
      <c r="AN152" s="774"/>
      <c r="AO152" s="774"/>
      <c r="AP152" s="774"/>
      <c r="AQ152" s="775"/>
      <c r="AR152" s="775"/>
      <c r="AS152" s="775"/>
      <c r="AT152" s="775"/>
      <c r="AU152" s="775"/>
      <c r="AV152" s="775"/>
      <c r="AW152" s="775"/>
      <c r="AX152" s="775"/>
      <c r="AY152" s="775"/>
      <c r="AZ152" s="775"/>
      <c r="BA152" s="775"/>
      <c r="BB152" s="775"/>
    </row>
    <row r="153" ht="22.5" customHeight="1">
      <c r="A153" s="379">
        <v>1.0</v>
      </c>
      <c r="B153" s="379">
        <v>2.0</v>
      </c>
      <c r="C153" s="379" t="s">
        <v>233</v>
      </c>
      <c r="D153" s="379"/>
      <c r="E153" s="476"/>
      <c r="F153" s="379"/>
      <c r="G153" s="776">
        <v>1.0</v>
      </c>
      <c r="H153" s="777" t="s">
        <v>3199</v>
      </c>
      <c r="I153" s="378" t="s">
        <v>3200</v>
      </c>
      <c r="J153" s="379" t="s">
        <v>984</v>
      </c>
      <c r="K153" s="379" t="s">
        <v>3201</v>
      </c>
      <c r="L153" s="380">
        <v>43503.0</v>
      </c>
      <c r="M153" s="379" t="s">
        <v>351</v>
      </c>
      <c r="N153" s="379" t="s">
        <v>151</v>
      </c>
      <c r="O153" s="380">
        <v>44606.0</v>
      </c>
      <c r="P153" s="379" t="s">
        <v>115</v>
      </c>
      <c r="Q153" s="379" t="s">
        <v>204</v>
      </c>
      <c r="R153" s="433"/>
      <c r="S153" s="222"/>
      <c r="T153" s="379" t="s">
        <v>11</v>
      </c>
      <c r="U153" s="379"/>
      <c r="V153" s="379"/>
      <c r="W153" s="379"/>
      <c r="X153" s="202" t="s">
        <v>3202</v>
      </c>
      <c r="Y153" s="202" t="s">
        <v>3203</v>
      </c>
      <c r="Z153" s="202" t="s">
        <v>3204</v>
      </c>
      <c r="AA153" s="202"/>
      <c r="AB153" s="202"/>
      <c r="AC153" s="494"/>
      <c r="AD153" s="494"/>
      <c r="AE153" s="494"/>
      <c r="AF153" s="778"/>
      <c r="AG153" s="778"/>
      <c r="AH153" s="778"/>
      <c r="AI153" s="778"/>
      <c r="AJ153" s="778"/>
      <c r="AK153" s="778"/>
      <c r="AL153" s="778"/>
      <c r="AM153" s="778"/>
      <c r="AN153" s="778"/>
      <c r="AO153" s="778"/>
      <c r="AP153" s="778"/>
      <c r="AQ153" s="778"/>
      <c r="AR153" s="778"/>
      <c r="AS153" s="778"/>
      <c r="AT153" s="778"/>
      <c r="AU153" s="778"/>
      <c r="AV153" s="778"/>
      <c r="AW153" s="778"/>
      <c r="AX153" s="778"/>
      <c r="AY153" s="778"/>
      <c r="AZ153" s="778"/>
      <c r="BA153" s="778"/>
      <c r="BB153" s="778"/>
    </row>
    <row r="154" ht="22.5" customHeight="1">
      <c r="A154" s="379">
        <v>2.0</v>
      </c>
      <c r="B154" s="379">
        <v>2.0</v>
      </c>
      <c r="C154" s="379" t="s">
        <v>233</v>
      </c>
      <c r="D154" s="379"/>
      <c r="E154" s="476"/>
      <c r="F154" s="476"/>
      <c r="G154" s="776">
        <v>1.0</v>
      </c>
      <c r="H154" s="777" t="s">
        <v>3205</v>
      </c>
      <c r="I154" s="378" t="s">
        <v>3206</v>
      </c>
      <c r="J154" s="379" t="s">
        <v>3207</v>
      </c>
      <c r="K154" s="379" t="s">
        <v>3208</v>
      </c>
      <c r="L154" s="380">
        <v>43571.0</v>
      </c>
      <c r="M154" s="379" t="s">
        <v>351</v>
      </c>
      <c r="N154" s="379" t="s">
        <v>153</v>
      </c>
      <c r="O154" s="380">
        <v>45519.0</v>
      </c>
      <c r="P154" s="379" t="s">
        <v>9</v>
      </c>
      <c r="Q154" s="379" t="s">
        <v>204</v>
      </c>
      <c r="R154" s="433" t="s">
        <v>3209</v>
      </c>
      <c r="S154" s="197" t="s">
        <v>3210</v>
      </c>
      <c r="T154" s="379" t="s">
        <v>11</v>
      </c>
      <c r="U154" s="379"/>
      <c r="V154" s="379"/>
      <c r="W154" s="379"/>
      <c r="X154" s="202" t="s">
        <v>3211</v>
      </c>
      <c r="Y154" s="202"/>
      <c r="Z154" s="202"/>
      <c r="AA154" s="202"/>
      <c r="AB154" s="202"/>
      <c r="AC154" s="202"/>
      <c r="AD154" s="202"/>
      <c r="AE154" s="202"/>
      <c r="AF154" s="778"/>
      <c r="AG154" s="778"/>
      <c r="AH154" s="778"/>
      <c r="AI154" s="778"/>
      <c r="AJ154" s="778"/>
      <c r="AK154" s="778"/>
      <c r="AL154" s="778"/>
      <c r="AM154" s="778"/>
      <c r="AN154" s="778"/>
      <c r="AO154" s="778"/>
      <c r="AP154" s="778"/>
      <c r="AQ154" s="778"/>
      <c r="AR154" s="778"/>
      <c r="AS154" s="778"/>
      <c r="AT154" s="778"/>
      <c r="AU154" s="778"/>
      <c r="AV154" s="778"/>
      <c r="AW154" s="778"/>
      <c r="AX154" s="778"/>
      <c r="AY154" s="778"/>
      <c r="AZ154" s="778"/>
      <c r="BA154" s="778"/>
      <c r="BB154" s="778"/>
    </row>
    <row r="155" ht="22.5" customHeight="1">
      <c r="A155" s="379">
        <v>3.0</v>
      </c>
      <c r="B155" s="379">
        <v>2.0</v>
      </c>
      <c r="C155" s="379" t="s">
        <v>233</v>
      </c>
      <c r="D155" s="379"/>
      <c r="E155" s="379"/>
      <c r="F155" s="379"/>
      <c r="G155" s="776">
        <v>1.0</v>
      </c>
      <c r="H155" s="777" t="s">
        <v>3212</v>
      </c>
      <c r="I155" s="378" t="s">
        <v>3213</v>
      </c>
      <c r="J155" s="379" t="s">
        <v>3214</v>
      </c>
      <c r="K155" s="379" t="s">
        <v>3215</v>
      </c>
      <c r="L155" s="380">
        <v>43518.0</v>
      </c>
      <c r="M155" s="379" t="s">
        <v>351</v>
      </c>
      <c r="N155" s="379" t="s">
        <v>152</v>
      </c>
      <c r="O155" s="380">
        <v>45519.0</v>
      </c>
      <c r="P155" s="379" t="s">
        <v>37</v>
      </c>
      <c r="Q155" s="379" t="s">
        <v>204</v>
      </c>
      <c r="R155" s="433" t="s">
        <v>3216</v>
      </c>
      <c r="S155" s="408" t="s">
        <v>3217</v>
      </c>
      <c r="T155" s="379" t="s">
        <v>11</v>
      </c>
      <c r="U155" s="476"/>
      <c r="V155" s="476"/>
      <c r="W155" s="379"/>
      <c r="X155" s="202" t="s">
        <v>3218</v>
      </c>
      <c r="Y155" s="202"/>
      <c r="Z155" s="202"/>
      <c r="AA155" s="202"/>
      <c r="AB155" s="202"/>
      <c r="AC155" s="479"/>
      <c r="AD155" s="479"/>
      <c r="AE155" s="479"/>
      <c r="AF155" s="379"/>
      <c r="AG155" s="379"/>
      <c r="AH155" s="379"/>
      <c r="AI155" s="379"/>
      <c r="AJ155" s="379"/>
      <c r="AK155" s="379"/>
      <c r="AL155" s="379"/>
      <c r="AM155" s="379"/>
      <c r="AN155" s="379"/>
      <c r="AO155" s="379"/>
      <c r="AP155" s="379"/>
      <c r="AQ155" s="379"/>
      <c r="AR155" s="379"/>
      <c r="AS155" s="379"/>
      <c r="AT155" s="379"/>
      <c r="AU155" s="379"/>
      <c r="AV155" s="379"/>
      <c r="AW155" s="379"/>
      <c r="AX155" s="379"/>
      <c r="AY155" s="379"/>
      <c r="AZ155" s="379"/>
      <c r="BA155" s="379"/>
      <c r="BB155" s="379"/>
    </row>
    <row r="156" ht="22.5" customHeight="1">
      <c r="A156" s="379">
        <v>4.0</v>
      </c>
      <c r="B156" s="379">
        <v>2.0</v>
      </c>
      <c r="C156" s="379" t="s">
        <v>233</v>
      </c>
      <c r="D156" s="379"/>
      <c r="E156" s="476"/>
      <c r="F156" s="476"/>
      <c r="G156" s="776">
        <v>1.0</v>
      </c>
      <c r="H156" s="777" t="s">
        <v>3219</v>
      </c>
      <c r="I156" s="378" t="s">
        <v>3220</v>
      </c>
      <c r="J156" s="379" t="s">
        <v>3221</v>
      </c>
      <c r="K156" s="379" t="s">
        <v>3222</v>
      </c>
      <c r="L156" s="380">
        <v>43451.0</v>
      </c>
      <c r="M156" s="379" t="s">
        <v>351</v>
      </c>
      <c r="N156" s="379" t="s">
        <v>153</v>
      </c>
      <c r="O156" s="380">
        <v>45155.0</v>
      </c>
      <c r="P156" s="379" t="s">
        <v>42</v>
      </c>
      <c r="Q156" s="379" t="s">
        <v>206</v>
      </c>
      <c r="R156" s="433" t="s">
        <v>3223</v>
      </c>
      <c r="S156" s="409"/>
      <c r="T156" s="623" t="s">
        <v>26</v>
      </c>
      <c r="U156" s="379"/>
      <c r="V156" s="379"/>
      <c r="W156" s="379"/>
      <c r="X156" s="202" t="s">
        <v>3224</v>
      </c>
      <c r="Y156" s="202" t="s">
        <v>3225</v>
      </c>
      <c r="Z156" s="479"/>
      <c r="AA156" s="202"/>
      <c r="AB156" s="479"/>
      <c r="AC156" s="479"/>
      <c r="AD156" s="479"/>
      <c r="AE156" s="479"/>
      <c r="AF156" s="476"/>
      <c r="AG156" s="519"/>
      <c r="AH156" s="778"/>
      <c r="AI156" s="778"/>
      <c r="AJ156" s="778"/>
      <c r="AK156" s="778"/>
      <c r="AL156" s="778"/>
      <c r="AM156" s="778"/>
      <c r="AN156" s="778"/>
      <c r="AO156" s="778"/>
      <c r="AP156" s="778"/>
      <c r="AQ156" s="778"/>
      <c r="AR156" s="778"/>
      <c r="AS156" s="778"/>
      <c r="AT156" s="778"/>
      <c r="AU156" s="778"/>
      <c r="AV156" s="778"/>
      <c r="AW156" s="778"/>
      <c r="AX156" s="778"/>
      <c r="AY156" s="778"/>
      <c r="AZ156" s="778"/>
      <c r="BA156" s="778"/>
      <c r="BB156" s="778"/>
    </row>
    <row r="157" ht="22.5" customHeight="1">
      <c r="A157" s="379">
        <v>5.0</v>
      </c>
      <c r="B157" s="379">
        <v>2.0</v>
      </c>
      <c r="C157" s="379" t="s">
        <v>233</v>
      </c>
      <c r="D157" s="379"/>
      <c r="E157" s="476"/>
      <c r="F157" s="476"/>
      <c r="G157" s="776">
        <v>1.0</v>
      </c>
      <c r="H157" s="777" t="s">
        <v>3226</v>
      </c>
      <c r="I157" s="378" t="s">
        <v>3227</v>
      </c>
      <c r="J157" s="379" t="s">
        <v>3228</v>
      </c>
      <c r="K157" s="379" t="s">
        <v>3229</v>
      </c>
      <c r="L157" s="380">
        <v>43351.0</v>
      </c>
      <c r="M157" s="379" t="s">
        <v>339</v>
      </c>
      <c r="N157" s="379" t="s">
        <v>151</v>
      </c>
      <c r="O157" s="380">
        <v>44790.0</v>
      </c>
      <c r="P157" s="379" t="s">
        <v>37</v>
      </c>
      <c r="Q157" s="379" t="s">
        <v>206</v>
      </c>
      <c r="R157" s="433" t="s">
        <v>3230</v>
      </c>
      <c r="S157" s="197"/>
      <c r="T157" s="379" t="s">
        <v>11</v>
      </c>
      <c r="U157" s="379"/>
      <c r="V157" s="379"/>
      <c r="W157" s="379"/>
      <c r="X157" s="202" t="s">
        <v>3231</v>
      </c>
      <c r="Y157" s="202"/>
      <c r="Z157" s="202"/>
      <c r="AA157" s="202"/>
      <c r="AB157" s="202"/>
      <c r="AC157" s="202"/>
      <c r="AD157" s="202"/>
      <c r="AE157" s="202"/>
      <c r="AF157" s="778"/>
      <c r="AG157" s="778"/>
      <c r="AH157" s="778"/>
      <c r="AI157" s="778"/>
      <c r="AJ157" s="778"/>
      <c r="AK157" s="778"/>
      <c r="AL157" s="778"/>
      <c r="AM157" s="778"/>
      <c r="AN157" s="778"/>
      <c r="AO157" s="778"/>
      <c r="AP157" s="778"/>
      <c r="AQ157" s="778"/>
      <c r="AR157" s="778"/>
      <c r="AS157" s="778"/>
      <c r="AT157" s="778"/>
      <c r="AU157" s="778"/>
      <c r="AV157" s="778"/>
      <c r="AW157" s="778"/>
      <c r="AX157" s="778"/>
      <c r="AY157" s="778"/>
      <c r="AZ157" s="778"/>
      <c r="BA157" s="778"/>
      <c r="BB157" s="778"/>
    </row>
    <row r="158" ht="22.5" customHeight="1">
      <c r="A158" s="379">
        <v>6.0</v>
      </c>
      <c r="B158" s="379">
        <v>2.0</v>
      </c>
      <c r="C158" s="379" t="s">
        <v>233</v>
      </c>
      <c r="D158" s="379"/>
      <c r="E158" s="476"/>
      <c r="F158" s="379"/>
      <c r="G158" s="776">
        <v>1.0</v>
      </c>
      <c r="H158" s="777" t="s">
        <v>3232</v>
      </c>
      <c r="I158" s="378" t="s">
        <v>3233</v>
      </c>
      <c r="J158" s="379" t="s">
        <v>396</v>
      </c>
      <c r="K158" s="379" t="s">
        <v>3234</v>
      </c>
      <c r="L158" s="380">
        <v>43657.0</v>
      </c>
      <c r="M158" s="379" t="s">
        <v>339</v>
      </c>
      <c r="N158" s="379" t="s">
        <v>154</v>
      </c>
      <c r="O158" s="380">
        <v>45665.0</v>
      </c>
      <c r="P158" s="379" t="s">
        <v>133</v>
      </c>
      <c r="Q158" s="379" t="s">
        <v>206</v>
      </c>
      <c r="R158" s="481"/>
      <c r="S158" s="222"/>
      <c r="T158" s="379" t="s">
        <v>11</v>
      </c>
      <c r="U158" s="379"/>
      <c r="V158" s="379"/>
      <c r="W158" s="379"/>
      <c r="X158" s="202" t="s">
        <v>3235</v>
      </c>
      <c r="Y158" s="202"/>
      <c r="Z158" s="202"/>
      <c r="AA158" s="202"/>
      <c r="AB158" s="202"/>
      <c r="AC158" s="483"/>
      <c r="AD158" s="483"/>
      <c r="AE158" s="483"/>
      <c r="AF158" s="778"/>
      <c r="AG158" s="778"/>
      <c r="AH158" s="778"/>
      <c r="AI158" s="778"/>
      <c r="AJ158" s="778"/>
      <c r="AK158" s="778"/>
      <c r="AL158" s="778"/>
      <c r="AM158" s="778"/>
      <c r="AN158" s="778"/>
      <c r="AO158" s="778"/>
      <c r="AP158" s="778"/>
      <c r="AQ158" s="778"/>
      <c r="AR158" s="778"/>
      <c r="AS158" s="778"/>
      <c r="AT158" s="778"/>
      <c r="AU158" s="778"/>
      <c r="AV158" s="778"/>
      <c r="AW158" s="778"/>
      <c r="AX158" s="778"/>
      <c r="AY158" s="778"/>
      <c r="AZ158" s="778"/>
      <c r="BA158" s="778"/>
      <c r="BB158" s="778"/>
    </row>
    <row r="159" ht="22.5" customHeight="1">
      <c r="A159" s="379">
        <v>7.0</v>
      </c>
      <c r="B159" s="379">
        <v>2.0</v>
      </c>
      <c r="C159" s="379" t="s">
        <v>233</v>
      </c>
      <c r="D159" s="379"/>
      <c r="E159" s="379"/>
      <c r="F159" s="379"/>
      <c r="G159" s="776">
        <v>1.0</v>
      </c>
      <c r="H159" s="777" t="s">
        <v>3236</v>
      </c>
      <c r="I159" s="378" t="s">
        <v>3237</v>
      </c>
      <c r="J159" s="379" t="s">
        <v>344</v>
      </c>
      <c r="K159" s="379" t="s">
        <v>3238</v>
      </c>
      <c r="L159" s="380">
        <v>43392.0</v>
      </c>
      <c r="M159" s="379" t="s">
        <v>339</v>
      </c>
      <c r="N159" s="379" t="s">
        <v>151</v>
      </c>
      <c r="O159" s="380">
        <v>44566.0</v>
      </c>
      <c r="P159" s="379" t="s">
        <v>9</v>
      </c>
      <c r="Q159" s="379" t="s">
        <v>208</v>
      </c>
      <c r="R159" s="433" t="s">
        <v>3239</v>
      </c>
      <c r="S159" s="409"/>
      <c r="T159" s="379" t="s">
        <v>11</v>
      </c>
      <c r="U159" s="379"/>
      <c r="V159" s="379"/>
      <c r="W159" s="379"/>
      <c r="X159" s="202" t="s">
        <v>3240</v>
      </c>
      <c r="Y159" s="202" t="s">
        <v>3241</v>
      </c>
      <c r="Z159" s="202" t="s">
        <v>3242</v>
      </c>
      <c r="AA159" s="202" t="s">
        <v>3243</v>
      </c>
      <c r="AB159" s="792" t="s">
        <v>3244</v>
      </c>
      <c r="AC159" s="202"/>
      <c r="AD159" s="202"/>
      <c r="AE159" s="202"/>
      <c r="AF159" s="778"/>
      <c r="AG159" s="778"/>
      <c r="AH159" s="778"/>
      <c r="AI159" s="778"/>
      <c r="AJ159" s="778"/>
      <c r="AK159" s="778"/>
      <c r="AL159" s="778"/>
      <c r="AM159" s="778"/>
      <c r="AN159" s="778"/>
      <c r="AO159" s="778"/>
      <c r="AP159" s="778"/>
      <c r="AQ159" s="778"/>
      <c r="AR159" s="778"/>
      <c r="AS159" s="778"/>
      <c r="AT159" s="778"/>
      <c r="AU159" s="778"/>
      <c r="AV159" s="778"/>
      <c r="AW159" s="778"/>
      <c r="AX159" s="778"/>
      <c r="AY159" s="778"/>
      <c r="AZ159" s="778"/>
      <c r="BA159" s="778"/>
      <c r="BB159" s="778"/>
    </row>
    <row r="160" ht="22.5" customHeight="1">
      <c r="A160" s="379">
        <v>8.0</v>
      </c>
      <c r="B160" s="379">
        <v>2.0</v>
      </c>
      <c r="C160" s="379" t="s">
        <v>233</v>
      </c>
      <c r="D160" s="379"/>
      <c r="E160" s="379"/>
      <c r="F160" s="379" t="s">
        <v>335</v>
      </c>
      <c r="G160" s="776">
        <v>1.0</v>
      </c>
      <c r="H160" s="791" t="s">
        <v>3245</v>
      </c>
      <c r="I160" s="378" t="s">
        <v>3246</v>
      </c>
      <c r="J160" s="379" t="s">
        <v>2825</v>
      </c>
      <c r="K160" s="379" t="s">
        <v>3247</v>
      </c>
      <c r="L160" s="538">
        <v>43352.0</v>
      </c>
      <c r="M160" s="379" t="s">
        <v>339</v>
      </c>
      <c r="N160" s="379" t="s">
        <v>152</v>
      </c>
      <c r="O160" s="538">
        <v>44202.0</v>
      </c>
      <c r="P160" s="379" t="s">
        <v>37</v>
      </c>
      <c r="Q160" s="379" t="s">
        <v>208</v>
      </c>
      <c r="R160" s="433" t="s">
        <v>3248</v>
      </c>
      <c r="S160" s="197"/>
      <c r="T160" s="379" t="s">
        <v>11</v>
      </c>
      <c r="U160" s="476"/>
      <c r="V160" s="516"/>
      <c r="W160" s="379"/>
      <c r="X160" s="202" t="s">
        <v>3249</v>
      </c>
      <c r="Y160" s="202" t="s">
        <v>3250</v>
      </c>
      <c r="Z160" s="202" t="s">
        <v>2488</v>
      </c>
      <c r="AA160" s="202" t="s">
        <v>3251</v>
      </c>
      <c r="AB160" s="202" t="s">
        <v>1726</v>
      </c>
      <c r="AC160" s="814" t="s">
        <v>2830</v>
      </c>
      <c r="AD160" s="202"/>
      <c r="AE160" s="202"/>
      <c r="AF160" s="379"/>
      <c r="AG160" s="379"/>
      <c r="AH160" s="379"/>
      <c r="AI160" s="379"/>
      <c r="AJ160" s="379"/>
      <c r="AK160" s="379"/>
      <c r="AL160" s="379"/>
      <c r="AM160" s="379"/>
      <c r="AN160" s="379"/>
      <c r="AO160" s="379"/>
      <c r="AP160" s="379"/>
      <c r="AQ160" s="379"/>
      <c r="AR160" s="379"/>
      <c r="AS160" s="379"/>
      <c r="AT160" s="379"/>
      <c r="AU160" s="379"/>
      <c r="AV160" s="379"/>
      <c r="AW160" s="379"/>
      <c r="AX160" s="379"/>
      <c r="AY160" s="379"/>
      <c r="AZ160" s="379"/>
      <c r="BA160" s="379"/>
      <c r="BB160" s="379"/>
    </row>
    <row r="161" ht="22.5" customHeight="1">
      <c r="A161" s="379">
        <v>9.0</v>
      </c>
      <c r="B161" s="379">
        <v>2.0</v>
      </c>
      <c r="C161" s="379" t="s">
        <v>233</v>
      </c>
      <c r="D161" s="379"/>
      <c r="E161" s="476"/>
      <c r="F161" s="476"/>
      <c r="G161" s="776">
        <v>1.0</v>
      </c>
      <c r="H161" s="777" t="s">
        <v>3252</v>
      </c>
      <c r="I161" s="378" t="s">
        <v>3253</v>
      </c>
      <c r="J161" s="379" t="s">
        <v>362</v>
      </c>
      <c r="K161" s="379" t="s">
        <v>3254</v>
      </c>
      <c r="L161" s="380">
        <v>43357.0</v>
      </c>
      <c r="M161" s="379" t="s">
        <v>339</v>
      </c>
      <c r="N161" s="379" t="s">
        <v>154</v>
      </c>
      <c r="O161" s="380">
        <v>45519.0</v>
      </c>
      <c r="P161" s="379" t="s">
        <v>133</v>
      </c>
      <c r="Q161" s="379" t="s">
        <v>208</v>
      </c>
      <c r="R161" s="433" t="s">
        <v>3255</v>
      </c>
      <c r="S161" s="409"/>
      <c r="T161" s="623" t="s">
        <v>26</v>
      </c>
      <c r="U161" s="379"/>
      <c r="V161" s="379"/>
      <c r="W161" s="379"/>
      <c r="X161" s="202" t="s">
        <v>3256</v>
      </c>
      <c r="Y161" s="202"/>
      <c r="Z161" s="202"/>
      <c r="AA161" s="202"/>
      <c r="AB161" s="202"/>
      <c r="AC161" s="479"/>
      <c r="AD161" s="479"/>
      <c r="AE161" s="479"/>
      <c r="AF161" s="379"/>
      <c r="AG161" s="379"/>
      <c r="AH161" s="476"/>
      <c r="AI161" s="516"/>
      <c r="AJ161" s="379"/>
      <c r="AK161" s="379"/>
      <c r="AL161" s="379"/>
      <c r="AM161" s="476"/>
      <c r="AN161" s="516"/>
      <c r="AO161" s="379"/>
      <c r="AP161" s="379"/>
      <c r="AQ161" s="379"/>
      <c r="AR161" s="476"/>
      <c r="AS161" s="516"/>
      <c r="AT161" s="379"/>
      <c r="AU161" s="379"/>
      <c r="AV161" s="379"/>
      <c r="AW161" s="379"/>
      <c r="AX161" s="379"/>
      <c r="AY161" s="379"/>
      <c r="AZ161" s="379"/>
      <c r="BA161" s="379"/>
      <c r="BB161" s="379"/>
    </row>
    <row r="162" ht="22.5" customHeight="1">
      <c r="A162" s="379">
        <v>10.0</v>
      </c>
      <c r="B162" s="379">
        <v>2.0</v>
      </c>
      <c r="C162" s="379" t="s">
        <v>233</v>
      </c>
      <c r="D162" s="379"/>
      <c r="E162" s="476"/>
      <c r="F162" s="476"/>
      <c r="G162" s="776">
        <v>1.0</v>
      </c>
      <c r="H162" s="777" t="s">
        <v>3257</v>
      </c>
      <c r="I162" s="378" t="s">
        <v>3258</v>
      </c>
      <c r="J162" s="379" t="s">
        <v>423</v>
      </c>
      <c r="K162" s="379" t="s">
        <v>3259</v>
      </c>
      <c r="L162" s="380">
        <v>43522.0</v>
      </c>
      <c r="M162" s="379" t="s">
        <v>351</v>
      </c>
      <c r="N162" s="379" t="s">
        <v>151</v>
      </c>
      <c r="O162" s="380">
        <v>44312.0</v>
      </c>
      <c r="P162" s="379" t="s">
        <v>115</v>
      </c>
      <c r="Q162" s="379" t="s">
        <v>210</v>
      </c>
      <c r="R162" s="433" t="s">
        <v>1722</v>
      </c>
      <c r="S162" s="409"/>
      <c r="T162" s="623" t="s">
        <v>22</v>
      </c>
      <c r="U162" s="379"/>
      <c r="V162" s="379"/>
      <c r="W162" s="379"/>
      <c r="X162" s="202" t="s">
        <v>3260</v>
      </c>
      <c r="Y162" s="202" t="s">
        <v>3261</v>
      </c>
      <c r="Z162" s="202" t="s">
        <v>3262</v>
      </c>
      <c r="AA162" s="202" t="s">
        <v>3263</v>
      </c>
      <c r="AB162" s="202" t="s">
        <v>1726</v>
      </c>
      <c r="AC162" s="202"/>
      <c r="AD162" s="202"/>
      <c r="AE162" s="202"/>
      <c r="AF162" s="778"/>
      <c r="AG162" s="778"/>
      <c r="AH162" s="778"/>
      <c r="AI162" s="778"/>
      <c r="AJ162" s="778"/>
      <c r="AK162" s="778"/>
      <c r="AL162" s="778"/>
      <c r="AM162" s="778"/>
      <c r="AN162" s="778"/>
      <c r="AO162" s="778"/>
      <c r="AP162" s="778"/>
      <c r="AQ162" s="778"/>
      <c r="AR162" s="778"/>
      <c r="AS162" s="778"/>
      <c r="AT162" s="778"/>
      <c r="AU162" s="778"/>
      <c r="AV162" s="778"/>
      <c r="AW162" s="778"/>
      <c r="AX162" s="778"/>
      <c r="AY162" s="778"/>
      <c r="AZ162" s="778"/>
      <c r="BA162" s="778"/>
      <c r="BB162" s="778"/>
    </row>
    <row r="163" ht="22.5" customHeight="1">
      <c r="A163" s="379">
        <v>11.0</v>
      </c>
      <c r="B163" s="379">
        <v>2.0</v>
      </c>
      <c r="C163" s="379" t="s">
        <v>233</v>
      </c>
      <c r="D163" s="379"/>
      <c r="E163" s="476"/>
      <c r="F163" s="476"/>
      <c r="G163" s="776">
        <v>1.0</v>
      </c>
      <c r="H163" s="777" t="s">
        <v>3264</v>
      </c>
      <c r="I163" s="378" t="s">
        <v>3265</v>
      </c>
      <c r="J163" s="379" t="s">
        <v>1045</v>
      </c>
      <c r="K163" s="379" t="s">
        <v>3266</v>
      </c>
      <c r="L163" s="380">
        <v>43693.0</v>
      </c>
      <c r="M163" s="379" t="s">
        <v>351</v>
      </c>
      <c r="N163" s="379" t="s">
        <v>152</v>
      </c>
      <c r="O163" s="380">
        <v>45155.0</v>
      </c>
      <c r="P163" s="379" t="s">
        <v>9</v>
      </c>
      <c r="Q163" s="379" t="s">
        <v>210</v>
      </c>
      <c r="R163" s="433" t="s">
        <v>3267</v>
      </c>
      <c r="S163" s="409"/>
      <c r="T163" s="379" t="s">
        <v>11</v>
      </c>
      <c r="U163" s="379"/>
      <c r="V163" s="379"/>
      <c r="W163" s="379"/>
      <c r="X163" s="202" t="s">
        <v>3268</v>
      </c>
      <c r="Y163" s="202" t="s">
        <v>3269</v>
      </c>
      <c r="Z163" s="202"/>
      <c r="AA163" s="202"/>
      <c r="AB163" s="202"/>
      <c r="AC163" s="202"/>
      <c r="AD163" s="202"/>
      <c r="AE163" s="202"/>
      <c r="AF163" s="778"/>
      <c r="AG163" s="778"/>
      <c r="AH163" s="778"/>
      <c r="AI163" s="778"/>
      <c r="AJ163" s="778"/>
      <c r="AK163" s="778"/>
      <c r="AL163" s="778"/>
      <c r="AM163" s="778"/>
      <c r="AN163" s="778"/>
      <c r="AO163" s="778"/>
      <c r="AP163" s="778"/>
      <c r="AQ163" s="778"/>
      <c r="AR163" s="778"/>
      <c r="AS163" s="778"/>
      <c r="AT163" s="778"/>
      <c r="AU163" s="778"/>
      <c r="AV163" s="778"/>
      <c r="AW163" s="778"/>
      <c r="AX163" s="778"/>
      <c r="AY163" s="778"/>
      <c r="AZ163" s="778"/>
      <c r="BA163" s="778"/>
      <c r="BB163" s="778"/>
    </row>
    <row r="164" ht="22.5" customHeight="1">
      <c r="A164" s="379">
        <v>12.0</v>
      </c>
      <c r="B164" s="379">
        <v>2.0</v>
      </c>
      <c r="C164" s="379" t="s">
        <v>233</v>
      </c>
      <c r="D164" s="379"/>
      <c r="E164" s="476"/>
      <c r="F164" s="476"/>
      <c r="G164" s="776">
        <v>1.0</v>
      </c>
      <c r="H164" s="777" t="s">
        <v>3270</v>
      </c>
      <c r="I164" s="378" t="s">
        <v>3271</v>
      </c>
      <c r="J164" s="379" t="s">
        <v>3272</v>
      </c>
      <c r="K164" s="379" t="s">
        <v>3273</v>
      </c>
      <c r="L164" s="380">
        <v>43643.0</v>
      </c>
      <c r="M164" s="379" t="s">
        <v>339</v>
      </c>
      <c r="N164" s="379" t="s">
        <v>151</v>
      </c>
      <c r="O164" s="380">
        <v>44566.0</v>
      </c>
      <c r="P164" s="379" t="s">
        <v>60</v>
      </c>
      <c r="Q164" s="379" t="s">
        <v>210</v>
      </c>
      <c r="R164" s="433" t="s">
        <v>3274</v>
      </c>
      <c r="S164" s="222"/>
      <c r="T164" s="379" t="s">
        <v>11</v>
      </c>
      <c r="U164" s="379"/>
      <c r="V164" s="379"/>
      <c r="W164" s="379"/>
      <c r="X164" s="202" t="s">
        <v>3275</v>
      </c>
      <c r="Y164" s="202" t="s">
        <v>3276</v>
      </c>
      <c r="Z164" s="202" t="s">
        <v>3277</v>
      </c>
      <c r="AA164" s="202" t="s">
        <v>3278</v>
      </c>
      <c r="AB164" s="202" t="s">
        <v>3279</v>
      </c>
      <c r="AC164" s="202"/>
      <c r="AD164" s="202"/>
      <c r="AE164" s="202"/>
      <c r="AF164" s="778"/>
      <c r="AG164" s="778"/>
      <c r="AH164" s="778"/>
      <c r="AI164" s="778"/>
      <c r="AJ164" s="778"/>
      <c r="AK164" s="778"/>
      <c r="AL164" s="778"/>
      <c r="AM164" s="778"/>
      <c r="AN164" s="778"/>
      <c r="AO164" s="778"/>
      <c r="AP164" s="778"/>
      <c r="AQ164" s="778"/>
      <c r="AR164" s="778"/>
      <c r="AS164" s="778"/>
      <c r="AT164" s="778"/>
      <c r="AU164" s="778"/>
      <c r="AV164" s="778"/>
      <c r="AW164" s="778"/>
      <c r="AX164" s="778"/>
      <c r="AY164" s="778"/>
      <c r="AZ164" s="778"/>
      <c r="BA164" s="778"/>
      <c r="BB164" s="778"/>
    </row>
    <row r="165" ht="22.5" customHeight="1">
      <c r="A165" s="379">
        <v>13.0</v>
      </c>
      <c r="B165" s="379">
        <v>2.0</v>
      </c>
      <c r="C165" s="379" t="s">
        <v>233</v>
      </c>
      <c r="D165" s="379"/>
      <c r="E165" s="476"/>
      <c r="F165" s="476"/>
      <c r="G165" s="776">
        <v>1.0</v>
      </c>
      <c r="H165" s="777" t="s">
        <v>3280</v>
      </c>
      <c r="I165" s="378" t="s">
        <v>3281</v>
      </c>
      <c r="J165" s="379" t="s">
        <v>913</v>
      </c>
      <c r="K165" s="379" t="s">
        <v>3282</v>
      </c>
      <c r="L165" s="380">
        <v>43664.0</v>
      </c>
      <c r="M165" s="379" t="s">
        <v>351</v>
      </c>
      <c r="N165" s="379" t="s">
        <v>152</v>
      </c>
      <c r="O165" s="380">
        <v>45155.0</v>
      </c>
      <c r="P165" s="379" t="s">
        <v>9</v>
      </c>
      <c r="Q165" s="379" t="s">
        <v>210</v>
      </c>
      <c r="R165" s="433" t="s">
        <v>3283</v>
      </c>
      <c r="S165" s="197" t="s">
        <v>3284</v>
      </c>
      <c r="T165" s="379" t="s">
        <v>11</v>
      </c>
      <c r="U165" s="379"/>
      <c r="V165" s="379"/>
      <c r="W165" s="379"/>
      <c r="X165" s="202" t="s">
        <v>3285</v>
      </c>
      <c r="Y165" s="202" t="s">
        <v>3286</v>
      </c>
      <c r="Z165" s="202"/>
      <c r="AA165" s="202"/>
      <c r="AB165" s="202"/>
      <c r="AC165" s="479"/>
      <c r="AD165" s="479"/>
      <c r="AE165" s="479"/>
      <c r="AF165" s="778"/>
      <c r="AG165" s="778"/>
      <c r="AH165" s="778"/>
      <c r="AI165" s="778"/>
      <c r="AJ165" s="778"/>
      <c r="AK165" s="778"/>
      <c r="AL165" s="778"/>
      <c r="AM165" s="778"/>
      <c r="AN165" s="778"/>
      <c r="AO165" s="778"/>
      <c r="AP165" s="778"/>
      <c r="AQ165" s="778"/>
      <c r="AR165" s="778"/>
      <c r="AS165" s="778"/>
      <c r="AT165" s="778"/>
      <c r="AU165" s="778"/>
      <c r="AV165" s="778"/>
      <c r="AW165" s="778"/>
      <c r="AX165" s="778"/>
      <c r="AY165" s="778"/>
      <c r="AZ165" s="778"/>
      <c r="BA165" s="778"/>
      <c r="BB165" s="778"/>
    </row>
    <row r="166" ht="22.5" customHeight="1">
      <c r="A166" s="379">
        <v>14.0</v>
      </c>
      <c r="B166" s="379">
        <v>2.0</v>
      </c>
      <c r="C166" s="379" t="s">
        <v>233</v>
      </c>
      <c r="D166" s="379"/>
      <c r="E166" s="379"/>
      <c r="F166" s="379"/>
      <c r="G166" s="776">
        <v>1.0</v>
      </c>
      <c r="H166" s="777" t="s">
        <v>3287</v>
      </c>
      <c r="I166" s="378" t="s">
        <v>3288</v>
      </c>
      <c r="J166" s="379" t="s">
        <v>460</v>
      </c>
      <c r="K166" s="379" t="s">
        <v>3289</v>
      </c>
      <c r="L166" s="380">
        <v>43610.0</v>
      </c>
      <c r="M166" s="379" t="s">
        <v>339</v>
      </c>
      <c r="N166" s="379" t="s">
        <v>154</v>
      </c>
      <c r="O166" s="380">
        <v>45519.0</v>
      </c>
      <c r="P166" s="379" t="s">
        <v>133</v>
      </c>
      <c r="Q166" s="379" t="s">
        <v>210</v>
      </c>
      <c r="R166" s="433" t="s">
        <v>3290</v>
      </c>
      <c r="S166" s="222"/>
      <c r="T166" s="623" t="s">
        <v>11</v>
      </c>
      <c r="U166" s="379"/>
      <c r="V166" s="379"/>
      <c r="W166" s="379"/>
      <c r="X166" s="202" t="s">
        <v>3291</v>
      </c>
      <c r="Y166" s="202"/>
      <c r="Z166" s="202"/>
      <c r="AA166" s="202"/>
      <c r="AB166" s="202"/>
      <c r="AC166" s="202"/>
      <c r="AD166" s="202"/>
      <c r="AE166" s="202"/>
      <c r="AF166" s="778"/>
      <c r="AG166" s="778"/>
      <c r="AH166" s="778"/>
      <c r="AI166" s="778"/>
      <c r="AJ166" s="778"/>
      <c r="AK166" s="778"/>
      <c r="AL166" s="778"/>
      <c r="AM166" s="778"/>
      <c r="AN166" s="778"/>
      <c r="AO166" s="778"/>
      <c r="AP166" s="778"/>
      <c r="AQ166" s="778"/>
      <c r="AR166" s="778"/>
      <c r="AS166" s="778"/>
      <c r="AT166" s="778"/>
      <c r="AU166" s="778"/>
      <c r="AV166" s="778"/>
      <c r="AW166" s="778"/>
      <c r="AX166" s="778"/>
      <c r="AY166" s="778"/>
      <c r="AZ166" s="778"/>
      <c r="BA166" s="778"/>
      <c r="BB166" s="778"/>
    </row>
    <row r="167" ht="22.5" customHeight="1">
      <c r="A167" s="379">
        <v>15.0</v>
      </c>
      <c r="B167" s="379">
        <v>2.0</v>
      </c>
      <c r="C167" s="379" t="s">
        <v>233</v>
      </c>
      <c r="D167" s="379"/>
      <c r="E167" s="476"/>
      <c r="F167" s="476"/>
      <c r="G167" s="776">
        <v>1.0</v>
      </c>
      <c r="H167" s="777" t="s">
        <v>3292</v>
      </c>
      <c r="I167" s="378" t="s">
        <v>3293</v>
      </c>
      <c r="J167" s="379" t="s">
        <v>396</v>
      </c>
      <c r="K167" s="379" t="s">
        <v>3294</v>
      </c>
      <c r="L167" s="380">
        <v>43516.0</v>
      </c>
      <c r="M167" s="379" t="s">
        <v>339</v>
      </c>
      <c r="N167" s="379" t="s">
        <v>152</v>
      </c>
      <c r="O167" s="380">
        <v>45026.0</v>
      </c>
      <c r="P167" s="379" t="s">
        <v>25</v>
      </c>
      <c r="Q167" s="379" t="s">
        <v>212</v>
      </c>
      <c r="R167" s="433"/>
      <c r="S167" s="222"/>
      <c r="T167" s="379" t="s">
        <v>11</v>
      </c>
      <c r="U167" s="379"/>
      <c r="V167" s="379"/>
      <c r="W167" s="379"/>
      <c r="X167" s="202" t="s">
        <v>3295</v>
      </c>
      <c r="Y167" s="202" t="s">
        <v>3296</v>
      </c>
      <c r="Z167" s="202" t="s">
        <v>3297</v>
      </c>
      <c r="AA167" s="202"/>
      <c r="AB167" s="202"/>
      <c r="AC167" s="494"/>
      <c r="AD167" s="494"/>
      <c r="AE167" s="494"/>
      <c r="AF167" s="778"/>
      <c r="AG167" s="778"/>
      <c r="AH167" s="778"/>
      <c r="AI167" s="778"/>
      <c r="AJ167" s="778"/>
      <c r="AK167" s="778"/>
      <c r="AL167" s="778"/>
      <c r="AM167" s="778"/>
      <c r="AN167" s="778"/>
      <c r="AO167" s="778"/>
      <c r="AP167" s="778"/>
      <c r="AQ167" s="778"/>
      <c r="AR167" s="778"/>
      <c r="AS167" s="778"/>
      <c r="AT167" s="778"/>
      <c r="AU167" s="778"/>
      <c r="AV167" s="778"/>
      <c r="AW167" s="778"/>
      <c r="AX167" s="778"/>
      <c r="AY167" s="778"/>
      <c r="AZ167" s="778"/>
      <c r="BA167" s="778"/>
      <c r="BB167" s="778"/>
    </row>
    <row r="168" ht="22.5" customHeight="1">
      <c r="A168" s="379">
        <v>16.0</v>
      </c>
      <c r="B168" s="379">
        <v>2.0</v>
      </c>
      <c r="C168" s="379" t="s">
        <v>233</v>
      </c>
      <c r="D168" s="379"/>
      <c r="E168" s="476"/>
      <c r="F168" s="476"/>
      <c r="G168" s="776">
        <v>1.0</v>
      </c>
      <c r="H168" s="777" t="s">
        <v>3298</v>
      </c>
      <c r="I168" s="378" t="s">
        <v>3299</v>
      </c>
      <c r="J168" s="379" t="s">
        <v>3300</v>
      </c>
      <c r="K168" s="379" t="s">
        <v>3301</v>
      </c>
      <c r="L168" s="380">
        <v>43585.0</v>
      </c>
      <c r="M168" s="379" t="s">
        <v>339</v>
      </c>
      <c r="N168" s="379" t="s">
        <v>151</v>
      </c>
      <c r="O168" s="380">
        <v>45665.0</v>
      </c>
      <c r="P168" s="379" t="s">
        <v>53</v>
      </c>
      <c r="Q168" s="379" t="s">
        <v>212</v>
      </c>
      <c r="R168" s="433" t="s">
        <v>3302</v>
      </c>
      <c r="S168" s="409"/>
      <c r="T168" s="379" t="s">
        <v>11</v>
      </c>
      <c r="U168" s="379"/>
      <c r="V168" s="379"/>
      <c r="W168" s="379"/>
      <c r="X168" s="202" t="s">
        <v>3303</v>
      </c>
      <c r="Y168" s="202"/>
      <c r="Z168" s="202"/>
      <c r="AA168" s="202"/>
      <c r="AB168" s="202"/>
      <c r="AC168" s="202"/>
      <c r="AD168" s="202"/>
      <c r="AE168" s="202"/>
      <c r="AF168" s="784"/>
      <c r="AG168" s="778"/>
      <c r="AH168" s="778"/>
      <c r="AI168" s="778"/>
      <c r="AJ168" s="778"/>
      <c r="AK168" s="778"/>
      <c r="AL168" s="778"/>
      <c r="AM168" s="778"/>
      <c r="AN168" s="778"/>
      <c r="AO168" s="778"/>
      <c r="AP168" s="778"/>
      <c r="AQ168" s="778"/>
      <c r="AR168" s="778"/>
      <c r="AS168" s="778"/>
      <c r="AT168" s="778"/>
      <c r="AU168" s="778"/>
      <c r="AV168" s="778"/>
      <c r="AW168" s="778"/>
      <c r="AX168" s="778"/>
      <c r="AY168" s="778"/>
      <c r="AZ168" s="778"/>
      <c r="BA168" s="778"/>
      <c r="BB168" s="778"/>
    </row>
    <row r="169" ht="22.5" customHeight="1">
      <c r="A169" s="484">
        <v>17.0</v>
      </c>
      <c r="B169" s="484">
        <v>2.0</v>
      </c>
      <c r="C169" s="484" t="s">
        <v>233</v>
      </c>
      <c r="D169" s="484"/>
      <c r="E169" s="588"/>
      <c r="F169" s="588"/>
      <c r="G169" s="785">
        <v>1.0</v>
      </c>
      <c r="H169" s="815" t="s">
        <v>3304</v>
      </c>
      <c r="I169" s="485" t="s">
        <v>3305</v>
      </c>
      <c r="J169" s="752" t="s">
        <v>693</v>
      </c>
      <c r="K169" s="752" t="s">
        <v>3306</v>
      </c>
      <c r="L169" s="753">
        <v>43400.0</v>
      </c>
      <c r="M169" s="752" t="s">
        <v>339</v>
      </c>
      <c r="N169" s="752" t="s">
        <v>152</v>
      </c>
      <c r="O169" s="753">
        <v>44426.0</v>
      </c>
      <c r="P169" s="752" t="s">
        <v>133</v>
      </c>
      <c r="Q169" s="484" t="s">
        <v>214</v>
      </c>
      <c r="R169" s="489"/>
      <c r="S169" s="451"/>
      <c r="T169" s="484" t="s">
        <v>11</v>
      </c>
      <c r="U169" s="484"/>
      <c r="V169" s="816"/>
      <c r="W169" s="588"/>
      <c r="X169" s="490" t="s">
        <v>3307</v>
      </c>
      <c r="Y169" s="490" t="s">
        <v>3308</v>
      </c>
      <c r="Z169" s="490" t="s">
        <v>3309</v>
      </c>
      <c r="AA169" s="490"/>
      <c r="AB169" s="597" t="s">
        <v>3310</v>
      </c>
      <c r="AC169" s="817"/>
      <c r="AD169" s="817"/>
      <c r="AE169" s="817"/>
      <c r="AF169" s="818"/>
      <c r="AG169" s="760"/>
      <c r="AH169" s="760"/>
      <c r="AI169" s="760"/>
      <c r="AJ169" s="760"/>
      <c r="AK169" s="760"/>
      <c r="AL169" s="760"/>
      <c r="AM169" s="760"/>
      <c r="AN169" s="760"/>
      <c r="AO169" s="760"/>
      <c r="AP169" s="760"/>
      <c r="AQ169" s="760"/>
      <c r="AR169" s="760"/>
      <c r="AS169" s="760"/>
      <c r="AT169" s="760"/>
      <c r="AU169" s="760"/>
      <c r="AV169" s="760"/>
      <c r="AW169" s="760"/>
      <c r="AX169" s="760"/>
      <c r="AY169" s="760"/>
      <c r="AZ169" s="760"/>
      <c r="BA169" s="760"/>
      <c r="BB169" s="760"/>
    </row>
    <row r="170" ht="22.5" customHeight="1">
      <c r="A170" s="379">
        <v>18.0</v>
      </c>
      <c r="B170" s="379">
        <v>2.0</v>
      </c>
      <c r="C170" s="379" t="s">
        <v>233</v>
      </c>
      <c r="D170" s="379"/>
      <c r="E170" s="476"/>
      <c r="F170" s="379" t="s">
        <v>335</v>
      </c>
      <c r="G170" s="776">
        <v>1.0</v>
      </c>
      <c r="H170" s="791" t="s">
        <v>3311</v>
      </c>
      <c r="I170" s="378" t="s">
        <v>3312</v>
      </c>
      <c r="J170" s="625" t="s">
        <v>3313</v>
      </c>
      <c r="K170" s="625" t="s">
        <v>3314</v>
      </c>
      <c r="L170" s="626">
        <v>43619.0</v>
      </c>
      <c r="M170" s="625" t="s">
        <v>339</v>
      </c>
      <c r="N170" s="625" t="s">
        <v>154</v>
      </c>
      <c r="O170" s="626">
        <v>45155.0</v>
      </c>
      <c r="P170" s="625" t="s">
        <v>9</v>
      </c>
      <c r="Q170" s="379" t="s">
        <v>214</v>
      </c>
      <c r="R170" s="433" t="s">
        <v>3315</v>
      </c>
      <c r="S170" s="197"/>
      <c r="T170" s="379" t="s">
        <v>11</v>
      </c>
      <c r="U170" s="379"/>
      <c r="V170" s="379"/>
      <c r="W170" s="379"/>
      <c r="X170" s="202" t="s">
        <v>3316</v>
      </c>
      <c r="Y170" s="202" t="s">
        <v>3317</v>
      </c>
      <c r="Z170" s="202"/>
      <c r="AA170" s="202"/>
      <c r="AB170" s="202"/>
      <c r="AC170" s="202"/>
      <c r="AD170" s="202"/>
      <c r="AE170" s="202"/>
      <c r="AF170" s="778"/>
      <c r="AG170" s="778"/>
      <c r="AH170" s="778"/>
      <c r="AI170" s="778"/>
      <c r="AJ170" s="778"/>
      <c r="AK170" s="778"/>
      <c r="AL170" s="778"/>
      <c r="AM170" s="778"/>
      <c r="AN170" s="778"/>
      <c r="AO170" s="778"/>
      <c r="AP170" s="778"/>
      <c r="AQ170" s="778"/>
      <c r="AR170" s="778"/>
      <c r="AS170" s="778"/>
      <c r="AT170" s="778"/>
      <c r="AU170" s="778"/>
      <c r="AV170" s="778"/>
      <c r="AW170" s="778"/>
      <c r="AX170" s="778"/>
      <c r="AY170" s="778"/>
      <c r="AZ170" s="778"/>
      <c r="BA170" s="778"/>
      <c r="BB170" s="778"/>
    </row>
    <row r="171" ht="22.5" customHeight="1">
      <c r="A171" s="379">
        <v>19.0</v>
      </c>
      <c r="B171" s="379">
        <v>2.0</v>
      </c>
      <c r="C171" s="379" t="s">
        <v>233</v>
      </c>
      <c r="D171" s="379"/>
      <c r="E171" s="476"/>
      <c r="F171" s="379" t="s">
        <v>335</v>
      </c>
      <c r="G171" s="776">
        <v>1.0</v>
      </c>
      <c r="H171" s="777" t="s">
        <v>3318</v>
      </c>
      <c r="I171" s="378" t="s">
        <v>3319</v>
      </c>
      <c r="J171" s="379" t="s">
        <v>632</v>
      </c>
      <c r="K171" s="379" t="s">
        <v>3320</v>
      </c>
      <c r="L171" s="380">
        <v>43393.0</v>
      </c>
      <c r="M171" s="379" t="s">
        <v>351</v>
      </c>
      <c r="N171" s="379" t="s">
        <v>151</v>
      </c>
      <c r="O171" s="380">
        <v>45519.0</v>
      </c>
      <c r="P171" s="379" t="s">
        <v>37</v>
      </c>
      <c r="Q171" s="379" t="s">
        <v>214</v>
      </c>
      <c r="R171" s="433"/>
      <c r="S171" s="409"/>
      <c r="T171" s="379" t="s">
        <v>11</v>
      </c>
      <c r="U171" s="379"/>
      <c r="V171" s="379"/>
      <c r="W171" s="379"/>
      <c r="X171" s="202" t="s">
        <v>3321</v>
      </c>
      <c r="Y171" s="202"/>
      <c r="Z171" s="202"/>
      <c r="AA171" s="202"/>
      <c r="AB171" s="202"/>
      <c r="AC171" s="202"/>
      <c r="AD171" s="202"/>
      <c r="AE171" s="202"/>
      <c r="AF171" s="784"/>
      <c r="AG171" s="778"/>
      <c r="AH171" s="778"/>
      <c r="AI171" s="778"/>
      <c r="AJ171" s="778"/>
      <c r="AK171" s="778"/>
      <c r="AL171" s="778"/>
      <c r="AM171" s="778"/>
      <c r="AN171" s="778"/>
      <c r="AO171" s="778"/>
      <c r="AP171" s="778"/>
      <c r="AQ171" s="778"/>
      <c r="AR171" s="778"/>
      <c r="AS171" s="778"/>
      <c r="AT171" s="778"/>
      <c r="AU171" s="778"/>
      <c r="AV171" s="778"/>
      <c r="AW171" s="778"/>
      <c r="AX171" s="778"/>
      <c r="AY171" s="778"/>
      <c r="AZ171" s="778"/>
      <c r="BA171" s="778"/>
      <c r="BB171" s="778"/>
    </row>
    <row r="172" ht="22.5" customHeight="1">
      <c r="A172" s="496">
        <v>20.0</v>
      </c>
      <c r="B172" s="496">
        <v>2.0</v>
      </c>
      <c r="C172" s="496" t="s">
        <v>233</v>
      </c>
      <c r="D172" s="496"/>
      <c r="E172" s="497"/>
      <c r="F172" s="497"/>
      <c r="G172" s="793">
        <v>1.0</v>
      </c>
      <c r="H172" s="797" t="s">
        <v>3322</v>
      </c>
      <c r="I172" s="531" t="s">
        <v>3323</v>
      </c>
      <c r="J172" s="646" t="s">
        <v>637</v>
      </c>
      <c r="K172" s="646" t="s">
        <v>3324</v>
      </c>
      <c r="L172" s="647">
        <v>43686.0</v>
      </c>
      <c r="M172" s="646" t="s">
        <v>339</v>
      </c>
      <c r="N172" s="646" t="s">
        <v>153</v>
      </c>
      <c r="O172" s="647">
        <v>45883.0</v>
      </c>
      <c r="P172" s="646" t="s">
        <v>115</v>
      </c>
      <c r="Q172" s="496" t="s">
        <v>346</v>
      </c>
      <c r="R172" s="499" t="s">
        <v>3325</v>
      </c>
      <c r="S172" s="226"/>
      <c r="T172" s="496" t="s">
        <v>16</v>
      </c>
      <c r="U172" s="496" t="s">
        <v>3326</v>
      </c>
      <c r="V172" s="240"/>
      <c r="W172" s="497"/>
      <c r="X172" s="231"/>
      <c r="Y172" s="231"/>
      <c r="Z172" s="231"/>
      <c r="AA172" s="231"/>
      <c r="AB172" s="798"/>
      <c r="AC172" s="798"/>
      <c r="AD172" s="798"/>
      <c r="AE172" s="798"/>
      <c r="AF172" s="649"/>
      <c r="AG172" s="649"/>
      <c r="AH172" s="649"/>
      <c r="AI172" s="649"/>
      <c r="AJ172" s="649"/>
      <c r="AK172" s="649"/>
      <c r="AL172" s="649"/>
      <c r="AM172" s="649"/>
      <c r="AN172" s="649"/>
      <c r="AO172" s="649"/>
      <c r="AP172" s="649"/>
      <c r="AQ172" s="649"/>
      <c r="AR172" s="649"/>
      <c r="AS172" s="649"/>
      <c r="AT172" s="649"/>
      <c r="AU172" s="649"/>
      <c r="AV172" s="649"/>
      <c r="AW172" s="649"/>
      <c r="AX172" s="649"/>
      <c r="AY172" s="649"/>
      <c r="AZ172" s="649"/>
      <c r="BA172" s="649"/>
      <c r="BB172" s="649"/>
    </row>
    <row r="173" ht="22.5" customHeight="1">
      <c r="A173" s="496">
        <v>21.0</v>
      </c>
      <c r="B173" s="496">
        <v>2.0</v>
      </c>
      <c r="C173" s="496" t="s">
        <v>233</v>
      </c>
      <c r="D173" s="496"/>
      <c r="E173" s="497"/>
      <c r="F173" s="497"/>
      <c r="G173" s="793">
        <v>1.0</v>
      </c>
      <c r="H173" s="819">
        <v>1.5035831958E11</v>
      </c>
      <c r="I173" s="531" t="s">
        <v>3327</v>
      </c>
      <c r="J173" s="496" t="s">
        <v>499</v>
      </c>
      <c r="K173" s="496" t="s">
        <v>3328</v>
      </c>
      <c r="L173" s="533">
        <v>43651.0</v>
      </c>
      <c r="M173" s="646" t="s">
        <v>351</v>
      </c>
      <c r="N173" s="646" t="s">
        <v>152</v>
      </c>
      <c r="O173" s="647">
        <v>45883.0</v>
      </c>
      <c r="P173" s="646" t="s">
        <v>133</v>
      </c>
      <c r="Q173" s="496" t="s">
        <v>3329</v>
      </c>
      <c r="R173" s="499" t="s">
        <v>3330</v>
      </c>
      <c r="S173" s="226"/>
      <c r="T173" s="676" t="s">
        <v>22</v>
      </c>
      <c r="U173" s="496"/>
      <c r="V173" s="496"/>
      <c r="W173" s="496"/>
      <c r="X173" s="678"/>
      <c r="Y173" s="678"/>
      <c r="Z173" s="231"/>
      <c r="AA173" s="231"/>
      <c r="AB173" s="231"/>
      <c r="AC173" s="501"/>
      <c r="AD173" s="501"/>
      <c r="AE173" s="501"/>
      <c r="AF173" s="796"/>
      <c r="AG173" s="796"/>
      <c r="AH173" s="796"/>
      <c r="AI173" s="796"/>
      <c r="AJ173" s="796"/>
      <c r="AK173" s="796"/>
      <c r="AL173" s="796"/>
      <c r="AM173" s="796"/>
      <c r="AN173" s="796"/>
      <c r="AO173" s="796"/>
      <c r="AP173" s="796"/>
      <c r="AQ173" s="796"/>
      <c r="AR173" s="796"/>
      <c r="AS173" s="796"/>
      <c r="AT173" s="796"/>
      <c r="AU173" s="796"/>
      <c r="AV173" s="796"/>
      <c r="AW173" s="796"/>
      <c r="AX173" s="796"/>
      <c r="AY173" s="796"/>
      <c r="AZ173" s="796"/>
      <c r="BA173" s="796"/>
      <c r="BB173" s="796"/>
    </row>
    <row r="174" ht="22.5" customHeight="1">
      <c r="A174" s="496">
        <v>22.0</v>
      </c>
      <c r="B174" s="496">
        <v>2.0</v>
      </c>
      <c r="C174" s="496" t="s">
        <v>233</v>
      </c>
      <c r="D174" s="496"/>
      <c r="E174" s="497"/>
      <c r="F174" s="497"/>
      <c r="G174" s="793">
        <v>1.0</v>
      </c>
      <c r="H174" s="797" t="s">
        <v>3331</v>
      </c>
      <c r="I174" s="531" t="s">
        <v>3332</v>
      </c>
      <c r="J174" s="646" t="s">
        <v>1395</v>
      </c>
      <c r="K174" s="646" t="s">
        <v>3166</v>
      </c>
      <c r="L174" s="647">
        <v>43494.0</v>
      </c>
      <c r="M174" s="646" t="s">
        <v>339</v>
      </c>
      <c r="N174" s="646" t="s">
        <v>154</v>
      </c>
      <c r="O174" s="647">
        <v>45883.0</v>
      </c>
      <c r="P174" s="646" t="s">
        <v>37</v>
      </c>
      <c r="Q174" s="496" t="s">
        <v>346</v>
      </c>
      <c r="R174" s="499" t="s">
        <v>3333</v>
      </c>
      <c r="S174" s="226" t="s">
        <v>3334</v>
      </c>
      <c r="T174" s="496" t="s">
        <v>11</v>
      </c>
      <c r="U174" s="496" t="s">
        <v>335</v>
      </c>
      <c r="V174" s="240"/>
      <c r="W174" s="497"/>
      <c r="X174" s="231"/>
      <c r="Y174" s="231"/>
      <c r="Z174" s="231"/>
      <c r="AA174" s="231"/>
      <c r="AB174" s="798"/>
      <c r="AC174" s="798"/>
      <c r="AD174" s="798"/>
      <c r="AE174" s="798"/>
      <c r="AF174" s="649"/>
      <c r="AG174" s="649"/>
      <c r="AH174" s="649"/>
      <c r="AI174" s="649"/>
      <c r="AJ174" s="649"/>
      <c r="AK174" s="649"/>
      <c r="AL174" s="649"/>
      <c r="AM174" s="649"/>
      <c r="AN174" s="649"/>
      <c r="AO174" s="649"/>
      <c r="AP174" s="649"/>
      <c r="AQ174" s="649"/>
      <c r="AR174" s="649"/>
      <c r="AS174" s="649"/>
      <c r="AT174" s="649"/>
      <c r="AU174" s="649"/>
      <c r="AV174" s="649"/>
      <c r="AW174" s="649"/>
      <c r="AX174" s="649"/>
      <c r="AY174" s="649"/>
      <c r="AZ174" s="649"/>
      <c r="BA174" s="649"/>
      <c r="BB174" s="649"/>
    </row>
    <row r="175" ht="22.5" customHeight="1">
      <c r="A175" s="496">
        <v>23.0</v>
      </c>
      <c r="B175" s="496">
        <v>2.0</v>
      </c>
      <c r="C175" s="496" t="s">
        <v>233</v>
      </c>
      <c r="D175" s="496"/>
      <c r="E175" s="497"/>
      <c r="F175" s="497"/>
      <c r="G175" s="793">
        <v>1.0</v>
      </c>
      <c r="H175" s="797" t="s">
        <v>3335</v>
      </c>
      <c r="I175" s="531" t="s">
        <v>3336</v>
      </c>
      <c r="J175" s="646" t="s">
        <v>423</v>
      </c>
      <c r="K175" s="646" t="s">
        <v>3337</v>
      </c>
      <c r="L175" s="647">
        <v>43672.0</v>
      </c>
      <c r="M175" s="646" t="s">
        <v>351</v>
      </c>
      <c r="N175" s="646" t="s">
        <v>153</v>
      </c>
      <c r="O175" s="647">
        <v>45883.0</v>
      </c>
      <c r="P175" s="646" t="s">
        <v>115</v>
      </c>
      <c r="Q175" s="496" t="s">
        <v>346</v>
      </c>
      <c r="R175" s="499" t="s">
        <v>3338</v>
      </c>
      <c r="S175" s="226" t="s">
        <v>3339</v>
      </c>
      <c r="T175" s="496" t="s">
        <v>11</v>
      </c>
      <c r="U175" s="496"/>
      <c r="V175" s="240"/>
      <c r="W175" s="497"/>
      <c r="X175" s="231"/>
      <c r="Y175" s="231"/>
      <c r="Z175" s="231"/>
      <c r="AA175" s="231"/>
      <c r="AB175" s="798"/>
      <c r="AC175" s="798"/>
      <c r="AD175" s="798"/>
      <c r="AE175" s="798"/>
      <c r="AF175" s="649"/>
      <c r="AG175" s="649"/>
      <c r="AH175" s="649"/>
      <c r="AI175" s="649"/>
      <c r="AJ175" s="649"/>
      <c r="AK175" s="649"/>
      <c r="AL175" s="649"/>
      <c r="AM175" s="649"/>
      <c r="AN175" s="649"/>
      <c r="AO175" s="649"/>
      <c r="AP175" s="649"/>
      <c r="AQ175" s="649"/>
      <c r="AR175" s="649"/>
      <c r="AS175" s="649"/>
      <c r="AT175" s="649"/>
      <c r="AU175" s="649"/>
      <c r="AV175" s="649"/>
      <c r="AW175" s="649"/>
      <c r="AX175" s="649"/>
      <c r="AY175" s="649"/>
      <c r="AZ175" s="649"/>
      <c r="BA175" s="649"/>
      <c r="BB175" s="649"/>
    </row>
    <row r="176" ht="22.5" customHeight="1">
      <c r="A176" s="496">
        <v>24.0</v>
      </c>
      <c r="B176" s="496"/>
      <c r="C176" s="496"/>
      <c r="D176" s="496"/>
      <c r="E176" s="497"/>
      <c r="F176" s="497"/>
      <c r="G176" s="793"/>
      <c r="H176" s="797"/>
      <c r="I176" s="531"/>
      <c r="J176" s="646"/>
      <c r="K176" s="646"/>
      <c r="L176" s="647"/>
      <c r="M176" s="646"/>
      <c r="N176" s="646"/>
      <c r="O176" s="647"/>
      <c r="P176" s="646"/>
      <c r="Q176" s="496"/>
      <c r="R176" s="499"/>
      <c r="S176" s="226"/>
      <c r="T176" s="496"/>
      <c r="U176" s="496"/>
      <c r="V176" s="240"/>
      <c r="W176" s="497"/>
      <c r="X176" s="231"/>
      <c r="Y176" s="231"/>
      <c r="Z176" s="231"/>
      <c r="AA176" s="231"/>
      <c r="AB176" s="798"/>
      <c r="AC176" s="798"/>
      <c r="AD176" s="798"/>
      <c r="AE176" s="798"/>
      <c r="AF176" s="649"/>
      <c r="AG176" s="649"/>
      <c r="AH176" s="649"/>
      <c r="AI176" s="649"/>
      <c r="AJ176" s="649"/>
      <c r="AK176" s="649"/>
      <c r="AL176" s="649"/>
      <c r="AM176" s="649"/>
      <c r="AN176" s="649"/>
      <c r="AO176" s="649"/>
      <c r="AP176" s="649"/>
      <c r="AQ176" s="649"/>
      <c r="AR176" s="649"/>
      <c r="AS176" s="649"/>
      <c r="AT176" s="649"/>
      <c r="AU176" s="649"/>
      <c r="AV176" s="649"/>
      <c r="AW176" s="649"/>
      <c r="AX176" s="649"/>
      <c r="AY176" s="649"/>
      <c r="AZ176" s="649"/>
      <c r="BA176" s="649"/>
      <c r="BB176" s="649"/>
    </row>
    <row r="177" ht="18.75" customHeight="1">
      <c r="A177" s="188" t="s">
        <v>3340</v>
      </c>
      <c r="B177" s="30"/>
      <c r="C177" s="30"/>
      <c r="D177" s="30"/>
      <c r="E177" s="30"/>
      <c r="F177" s="30"/>
      <c r="G177" s="30"/>
      <c r="H177" s="30"/>
      <c r="I177" s="30"/>
      <c r="J177" s="30"/>
      <c r="K177" s="31"/>
      <c r="L177" s="610"/>
      <c r="M177" s="611"/>
      <c r="N177" s="769"/>
      <c r="O177" s="610"/>
      <c r="P177" s="611"/>
      <c r="Q177" s="611"/>
      <c r="R177" s="799"/>
      <c r="S177" s="800"/>
      <c r="T177" s="611"/>
      <c r="U177" s="611"/>
      <c r="V177" s="820"/>
      <c r="W177" s="611"/>
      <c r="X177" s="529"/>
      <c r="Y177" s="529"/>
      <c r="Z177" s="529"/>
      <c r="AA177" s="529"/>
      <c r="AB177" s="529"/>
      <c r="AC177" s="537"/>
      <c r="AD177" s="537"/>
      <c r="AE177" s="537"/>
      <c r="AF177" s="774"/>
      <c r="AG177" s="774"/>
      <c r="AH177" s="774"/>
      <c r="AI177" s="774"/>
      <c r="AJ177" s="774"/>
      <c r="AK177" s="774"/>
      <c r="AL177" s="774"/>
      <c r="AM177" s="774"/>
      <c r="AN177" s="774"/>
      <c r="AO177" s="774"/>
      <c r="AP177" s="774"/>
      <c r="AQ177" s="775"/>
      <c r="AR177" s="775"/>
      <c r="AS177" s="775"/>
      <c r="AT177" s="775"/>
      <c r="AU177" s="775"/>
      <c r="AV177" s="775"/>
      <c r="AW177" s="775"/>
      <c r="AX177" s="775"/>
      <c r="AY177" s="775"/>
      <c r="AZ177" s="775"/>
      <c r="BA177" s="775"/>
      <c r="BB177" s="775"/>
    </row>
    <row r="178" ht="22.5" customHeight="1">
      <c r="A178" s="379">
        <v>1.0</v>
      </c>
      <c r="B178" s="379">
        <v>5.0</v>
      </c>
      <c r="C178" s="379" t="s">
        <v>231</v>
      </c>
      <c r="D178" s="379"/>
      <c r="E178" s="476"/>
      <c r="F178" s="476"/>
      <c r="G178" s="776">
        <v>1.0</v>
      </c>
      <c r="H178" s="777" t="s">
        <v>3341</v>
      </c>
      <c r="I178" s="378" t="s">
        <v>3342</v>
      </c>
      <c r="J178" s="379" t="s">
        <v>540</v>
      </c>
      <c r="K178" s="379" t="s">
        <v>3343</v>
      </c>
      <c r="L178" s="380">
        <v>43405.0</v>
      </c>
      <c r="M178" s="379" t="s">
        <v>351</v>
      </c>
      <c r="N178" s="379" t="s">
        <v>154</v>
      </c>
      <c r="O178" s="380">
        <v>44426.0</v>
      </c>
      <c r="P178" s="379" t="s">
        <v>25</v>
      </c>
      <c r="Q178" s="379" t="s">
        <v>204</v>
      </c>
      <c r="R178" s="433"/>
      <c r="S178" s="197" t="s">
        <v>3344</v>
      </c>
      <c r="T178" s="379" t="s">
        <v>11</v>
      </c>
      <c r="U178" s="379"/>
      <c r="V178" s="288"/>
      <c r="W178" s="379"/>
      <c r="X178" s="202" t="s">
        <v>3345</v>
      </c>
      <c r="Y178" s="202"/>
      <c r="Z178" s="202" t="s">
        <v>3346</v>
      </c>
      <c r="AA178" s="202" t="s">
        <v>3347</v>
      </c>
      <c r="AB178" s="202"/>
      <c r="AC178" s="479"/>
      <c r="AD178" s="479"/>
      <c r="AE178" s="479"/>
      <c r="AF178" s="778"/>
      <c r="AG178" s="778"/>
      <c r="AH178" s="778"/>
      <c r="AI178" s="778"/>
      <c r="AJ178" s="778"/>
      <c r="AK178" s="778"/>
      <c r="AL178" s="778"/>
      <c r="AM178" s="778"/>
      <c r="AN178" s="778"/>
      <c r="AO178" s="778"/>
      <c r="AP178" s="778"/>
      <c r="AQ178" s="778"/>
      <c r="AR178" s="778"/>
      <c r="AS178" s="778"/>
      <c r="AT178" s="778"/>
      <c r="AU178" s="778"/>
      <c r="AV178" s="778"/>
      <c r="AW178" s="778"/>
      <c r="AX178" s="778"/>
      <c r="AY178" s="778"/>
      <c r="AZ178" s="778"/>
      <c r="BA178" s="778"/>
      <c r="BB178" s="778"/>
    </row>
    <row r="179" ht="22.5" customHeight="1">
      <c r="A179" s="484">
        <v>2.0</v>
      </c>
      <c r="B179" s="484">
        <v>5.0</v>
      </c>
      <c r="C179" s="484" t="s">
        <v>231</v>
      </c>
      <c r="D179" s="484"/>
      <c r="E179" s="588"/>
      <c r="F179" s="588"/>
      <c r="G179" s="785">
        <v>1.0</v>
      </c>
      <c r="H179" s="786" t="s">
        <v>3348</v>
      </c>
      <c r="I179" s="485" t="s">
        <v>3349</v>
      </c>
      <c r="J179" s="484" t="s">
        <v>577</v>
      </c>
      <c r="K179" s="484" t="s">
        <v>3350</v>
      </c>
      <c r="L179" s="487">
        <v>43683.0</v>
      </c>
      <c r="M179" s="484" t="s">
        <v>351</v>
      </c>
      <c r="N179" s="484" t="s">
        <v>153</v>
      </c>
      <c r="O179" s="487">
        <v>44963.0</v>
      </c>
      <c r="P179" s="484" t="s">
        <v>66</v>
      </c>
      <c r="Q179" s="484" t="s">
        <v>204</v>
      </c>
      <c r="R179" s="489"/>
      <c r="S179" s="452"/>
      <c r="T179" s="484" t="s">
        <v>11</v>
      </c>
      <c r="U179" s="484"/>
      <c r="V179" s="484"/>
      <c r="W179" s="484"/>
      <c r="X179" s="490" t="s">
        <v>3351</v>
      </c>
      <c r="Y179" s="490" t="s">
        <v>3352</v>
      </c>
      <c r="Z179" s="490" t="s">
        <v>3353</v>
      </c>
      <c r="AA179" s="490"/>
      <c r="AB179" s="490"/>
      <c r="AC179" s="490"/>
      <c r="AD179" s="490"/>
      <c r="AE179" s="490"/>
      <c r="AF179" s="760"/>
      <c r="AG179" s="760"/>
      <c r="AH179" s="760"/>
      <c r="AI179" s="760"/>
      <c r="AJ179" s="760"/>
      <c r="AK179" s="760"/>
      <c r="AL179" s="760"/>
      <c r="AM179" s="760"/>
      <c r="AN179" s="760"/>
      <c r="AO179" s="760"/>
      <c r="AP179" s="760"/>
      <c r="AQ179" s="760"/>
      <c r="AR179" s="760"/>
      <c r="AS179" s="760"/>
      <c r="AT179" s="760"/>
      <c r="AU179" s="760"/>
      <c r="AV179" s="760"/>
      <c r="AW179" s="760"/>
      <c r="AX179" s="760"/>
      <c r="AY179" s="760"/>
      <c r="AZ179" s="760"/>
      <c r="BA179" s="760"/>
      <c r="BB179" s="760"/>
    </row>
    <row r="180" ht="22.5" customHeight="1">
      <c r="A180" s="379">
        <v>3.0</v>
      </c>
      <c r="B180" s="379">
        <v>5.0</v>
      </c>
      <c r="C180" s="379" t="s">
        <v>231</v>
      </c>
      <c r="D180" s="379"/>
      <c r="E180" s="379"/>
      <c r="F180" s="379"/>
      <c r="G180" s="776">
        <v>1.0</v>
      </c>
      <c r="H180" s="777" t="s">
        <v>3354</v>
      </c>
      <c r="I180" s="378" t="s">
        <v>3355</v>
      </c>
      <c r="J180" s="379" t="s">
        <v>1453</v>
      </c>
      <c r="K180" s="379" t="s">
        <v>3356</v>
      </c>
      <c r="L180" s="380">
        <v>43362.0</v>
      </c>
      <c r="M180" s="379" t="s">
        <v>339</v>
      </c>
      <c r="N180" s="379" t="s">
        <v>153</v>
      </c>
      <c r="O180" s="380">
        <v>44669.0</v>
      </c>
      <c r="P180" s="379" t="s">
        <v>39</v>
      </c>
      <c r="Q180" s="379" t="s">
        <v>206</v>
      </c>
      <c r="R180" s="433"/>
      <c r="S180" s="222"/>
      <c r="T180" s="379" t="s">
        <v>11</v>
      </c>
      <c r="U180" s="379"/>
      <c r="V180" s="379"/>
      <c r="W180" s="379"/>
      <c r="X180" s="202" t="s">
        <v>3357</v>
      </c>
      <c r="Y180" s="202" t="s">
        <v>3358</v>
      </c>
      <c r="Z180" s="202" t="s">
        <v>3359</v>
      </c>
      <c r="AA180" s="202" t="s">
        <v>3360</v>
      </c>
      <c r="AB180" s="202"/>
      <c r="AC180" s="202"/>
      <c r="AD180" s="202"/>
      <c r="AE180" s="202"/>
      <c r="AF180" s="778"/>
      <c r="AG180" s="778"/>
      <c r="AH180" s="778"/>
      <c r="AI180" s="778"/>
      <c r="AJ180" s="778"/>
      <c r="AK180" s="778"/>
      <c r="AL180" s="778"/>
      <c r="AM180" s="778"/>
      <c r="AN180" s="778"/>
      <c r="AO180" s="778"/>
      <c r="AP180" s="778"/>
      <c r="AQ180" s="778"/>
      <c r="AR180" s="778"/>
      <c r="AS180" s="778"/>
      <c r="AT180" s="778"/>
      <c r="AU180" s="778"/>
      <c r="AV180" s="778"/>
      <c r="AW180" s="778"/>
      <c r="AX180" s="778"/>
      <c r="AY180" s="778"/>
      <c r="AZ180" s="778"/>
      <c r="BA180" s="778"/>
      <c r="BB180" s="778"/>
    </row>
    <row r="181" ht="22.5" customHeight="1">
      <c r="A181" s="379">
        <v>4.0</v>
      </c>
      <c r="B181" s="379">
        <v>5.0</v>
      </c>
      <c r="C181" s="379" t="s">
        <v>231</v>
      </c>
      <c r="D181" s="379"/>
      <c r="E181" s="379"/>
      <c r="F181" s="379"/>
      <c r="G181" s="776">
        <v>1.0</v>
      </c>
      <c r="H181" s="777" t="s">
        <v>3361</v>
      </c>
      <c r="I181" s="378" t="s">
        <v>3362</v>
      </c>
      <c r="J181" s="379" t="s">
        <v>344</v>
      </c>
      <c r="K181" s="379" t="s">
        <v>3363</v>
      </c>
      <c r="L181" s="380">
        <v>43683.0</v>
      </c>
      <c r="M181" s="379" t="s">
        <v>351</v>
      </c>
      <c r="N181" s="379" t="s">
        <v>154</v>
      </c>
      <c r="O181" s="380">
        <v>44930.0</v>
      </c>
      <c r="P181" s="379" t="s">
        <v>133</v>
      </c>
      <c r="Q181" s="379" t="s">
        <v>206</v>
      </c>
      <c r="R181" s="433" t="s">
        <v>3364</v>
      </c>
      <c r="S181" s="222"/>
      <c r="T181" s="379" t="s">
        <v>11</v>
      </c>
      <c r="U181" s="379"/>
      <c r="V181" s="379"/>
      <c r="W181" s="379"/>
      <c r="X181" s="202" t="s">
        <v>2685</v>
      </c>
      <c r="Y181" s="202" t="s">
        <v>3365</v>
      </c>
      <c r="Z181" s="202" t="s">
        <v>3366</v>
      </c>
      <c r="AA181" s="202"/>
      <c r="AB181" s="202"/>
      <c r="AC181" s="202"/>
      <c r="AD181" s="202"/>
      <c r="AE181" s="202"/>
      <c r="AF181" s="784"/>
      <c r="AG181" s="778"/>
      <c r="AH181" s="778"/>
      <c r="AI181" s="778"/>
      <c r="AJ181" s="778"/>
      <c r="AK181" s="778"/>
      <c r="AL181" s="778"/>
      <c r="AM181" s="778"/>
      <c r="AN181" s="778"/>
      <c r="AO181" s="778"/>
      <c r="AP181" s="778"/>
      <c r="AQ181" s="778"/>
      <c r="AR181" s="778"/>
      <c r="AS181" s="778"/>
      <c r="AT181" s="778"/>
      <c r="AU181" s="778"/>
      <c r="AV181" s="778"/>
      <c r="AW181" s="778"/>
      <c r="AX181" s="778"/>
      <c r="AY181" s="778"/>
      <c r="AZ181" s="778"/>
      <c r="BA181" s="778"/>
      <c r="BB181" s="778"/>
    </row>
    <row r="182" ht="22.5" customHeight="1">
      <c r="A182" s="379">
        <v>5.0</v>
      </c>
      <c r="B182" s="379">
        <v>5.0</v>
      </c>
      <c r="C182" s="379" t="s">
        <v>231</v>
      </c>
      <c r="D182" s="379"/>
      <c r="E182" s="476"/>
      <c r="F182" s="476"/>
      <c r="G182" s="776">
        <v>1.0</v>
      </c>
      <c r="H182" s="777" t="s">
        <v>3367</v>
      </c>
      <c r="I182" s="378" t="s">
        <v>3368</v>
      </c>
      <c r="J182" s="379" t="s">
        <v>499</v>
      </c>
      <c r="K182" s="379" t="s">
        <v>3369</v>
      </c>
      <c r="L182" s="380">
        <v>43368.0</v>
      </c>
      <c r="M182" s="379" t="s">
        <v>351</v>
      </c>
      <c r="N182" s="379" t="s">
        <v>153</v>
      </c>
      <c r="O182" s="380">
        <v>45665.0</v>
      </c>
      <c r="P182" s="379" t="s">
        <v>133</v>
      </c>
      <c r="Q182" s="379" t="s">
        <v>206</v>
      </c>
      <c r="R182" s="433" t="s">
        <v>3370</v>
      </c>
      <c r="S182" s="197"/>
      <c r="T182" s="623" t="s">
        <v>26</v>
      </c>
      <c r="U182" s="379"/>
      <c r="V182" s="379"/>
      <c r="W182" s="379"/>
      <c r="X182" s="202" t="s">
        <v>2685</v>
      </c>
      <c r="Y182" s="202"/>
      <c r="Z182" s="202"/>
      <c r="AA182" s="202"/>
      <c r="AB182" s="202"/>
      <c r="AC182" s="202"/>
      <c r="AD182" s="202"/>
      <c r="AE182" s="202"/>
      <c r="AF182" s="778"/>
      <c r="AG182" s="778"/>
      <c r="AH182" s="778"/>
      <c r="AI182" s="778"/>
      <c r="AJ182" s="778"/>
      <c r="AK182" s="778"/>
      <c r="AL182" s="778"/>
      <c r="AM182" s="778"/>
      <c r="AN182" s="778"/>
      <c r="AO182" s="778"/>
      <c r="AP182" s="778"/>
      <c r="AQ182" s="778"/>
      <c r="AR182" s="778"/>
      <c r="AS182" s="778"/>
      <c r="AT182" s="778"/>
      <c r="AU182" s="778"/>
      <c r="AV182" s="778"/>
      <c r="AW182" s="778"/>
      <c r="AX182" s="778"/>
      <c r="AY182" s="778"/>
      <c r="AZ182" s="778"/>
      <c r="BA182" s="778"/>
      <c r="BB182" s="778"/>
    </row>
    <row r="183" ht="22.5" customHeight="1">
      <c r="A183" s="379">
        <v>6.0</v>
      </c>
      <c r="B183" s="379">
        <v>5.0</v>
      </c>
      <c r="C183" s="379" t="s">
        <v>231</v>
      </c>
      <c r="D183" s="379"/>
      <c r="E183" s="476"/>
      <c r="F183" s="476"/>
      <c r="G183" s="776">
        <v>1.0</v>
      </c>
      <c r="H183" s="777" t="s">
        <v>3371</v>
      </c>
      <c r="I183" s="378" t="s">
        <v>3372</v>
      </c>
      <c r="J183" s="379" t="s">
        <v>3373</v>
      </c>
      <c r="K183" s="379" t="s">
        <v>3374</v>
      </c>
      <c r="L183" s="380">
        <v>43569.0</v>
      </c>
      <c r="M183" s="379" t="s">
        <v>339</v>
      </c>
      <c r="N183" s="379" t="s">
        <v>152</v>
      </c>
      <c r="O183" s="380">
        <v>45155.0</v>
      </c>
      <c r="P183" s="379" t="s">
        <v>131</v>
      </c>
      <c r="Q183" s="379" t="s">
        <v>208</v>
      </c>
      <c r="R183" s="433" t="s">
        <v>3375</v>
      </c>
      <c r="S183" s="197"/>
      <c r="T183" s="379" t="s">
        <v>11</v>
      </c>
      <c r="U183" s="379"/>
      <c r="V183" s="379"/>
      <c r="W183" s="379"/>
      <c r="X183" s="202" t="s">
        <v>3376</v>
      </c>
      <c r="Y183" s="202" t="s">
        <v>3377</v>
      </c>
      <c r="Z183" s="202"/>
      <c r="AA183" s="202"/>
      <c r="AB183" s="479"/>
      <c r="AC183" s="479"/>
      <c r="AD183" s="479"/>
      <c r="AE183" s="479"/>
      <c r="AF183" s="784"/>
      <c r="AG183" s="778"/>
      <c r="AH183" s="778"/>
      <c r="AI183" s="778"/>
      <c r="AJ183" s="778"/>
      <c r="AK183" s="778"/>
      <c r="AL183" s="778"/>
      <c r="AM183" s="778"/>
      <c r="AN183" s="778"/>
      <c r="AO183" s="778"/>
      <c r="AP183" s="778"/>
      <c r="AQ183" s="778"/>
      <c r="AR183" s="778"/>
      <c r="AS183" s="778"/>
      <c r="AT183" s="778"/>
      <c r="AU183" s="778"/>
      <c r="AV183" s="778"/>
      <c r="AW183" s="778"/>
      <c r="AX183" s="778"/>
      <c r="AY183" s="778"/>
      <c r="AZ183" s="778"/>
      <c r="BA183" s="778"/>
      <c r="BB183" s="778"/>
    </row>
    <row r="184" ht="22.5" customHeight="1">
      <c r="A184" s="379">
        <v>7.0</v>
      </c>
      <c r="B184" s="379">
        <v>5.0</v>
      </c>
      <c r="C184" s="379" t="s">
        <v>231</v>
      </c>
      <c r="D184" s="379"/>
      <c r="E184" s="476"/>
      <c r="F184" s="476"/>
      <c r="G184" s="776">
        <v>1.0</v>
      </c>
      <c r="H184" s="777" t="s">
        <v>3378</v>
      </c>
      <c r="I184" s="378" t="s">
        <v>3379</v>
      </c>
      <c r="J184" s="379" t="s">
        <v>1505</v>
      </c>
      <c r="K184" s="379" t="s">
        <v>3380</v>
      </c>
      <c r="L184" s="380">
        <v>43353.0</v>
      </c>
      <c r="M184" s="379" t="s">
        <v>339</v>
      </c>
      <c r="N184" s="379" t="s">
        <v>154</v>
      </c>
      <c r="O184" s="380">
        <v>45519.0</v>
      </c>
      <c r="P184" s="379" t="s">
        <v>115</v>
      </c>
      <c r="Q184" s="379" t="s">
        <v>208</v>
      </c>
      <c r="R184" s="433" t="s">
        <v>2028</v>
      </c>
      <c r="S184" s="197"/>
      <c r="T184" s="379" t="s">
        <v>11</v>
      </c>
      <c r="U184" s="379"/>
      <c r="V184" s="379"/>
      <c r="W184" s="379"/>
      <c r="X184" s="202" t="s">
        <v>3381</v>
      </c>
      <c r="Y184" s="202"/>
      <c r="Z184" s="202"/>
      <c r="AA184" s="202"/>
      <c r="AB184" s="202"/>
      <c r="AC184" s="202"/>
      <c r="AD184" s="202"/>
      <c r="AE184" s="202"/>
      <c r="AF184" s="778"/>
      <c r="AG184" s="778"/>
      <c r="AH184" s="778"/>
      <c r="AI184" s="778"/>
      <c r="AJ184" s="778"/>
      <c r="AK184" s="778"/>
      <c r="AL184" s="778"/>
      <c r="AM184" s="778"/>
      <c r="AN184" s="778"/>
      <c r="AO184" s="778"/>
      <c r="AP184" s="778"/>
      <c r="AQ184" s="778"/>
      <c r="AR184" s="778"/>
      <c r="AS184" s="778"/>
      <c r="AT184" s="778"/>
      <c r="AU184" s="778"/>
      <c r="AV184" s="778"/>
      <c r="AW184" s="778"/>
      <c r="AX184" s="778"/>
      <c r="AY184" s="778"/>
      <c r="AZ184" s="778"/>
      <c r="BA184" s="778"/>
      <c r="BB184" s="778"/>
    </row>
    <row r="185" ht="22.5" customHeight="1">
      <c r="A185" s="379">
        <v>8.0</v>
      </c>
      <c r="B185" s="379">
        <v>5.0</v>
      </c>
      <c r="C185" s="379" t="s">
        <v>231</v>
      </c>
      <c r="D185" s="379"/>
      <c r="E185" s="476"/>
      <c r="F185" s="476"/>
      <c r="G185" s="776">
        <v>1.0</v>
      </c>
      <c r="H185" s="777" t="s">
        <v>3382</v>
      </c>
      <c r="I185" s="378" t="s">
        <v>3383</v>
      </c>
      <c r="J185" s="379" t="s">
        <v>524</v>
      </c>
      <c r="K185" s="379" t="s">
        <v>3384</v>
      </c>
      <c r="L185" s="380">
        <v>43589.0</v>
      </c>
      <c r="M185" s="379" t="s">
        <v>351</v>
      </c>
      <c r="N185" s="379" t="s">
        <v>154</v>
      </c>
      <c r="O185" s="380">
        <v>44426.0</v>
      </c>
      <c r="P185" s="379" t="s">
        <v>42</v>
      </c>
      <c r="Q185" s="379" t="s">
        <v>210</v>
      </c>
      <c r="R185" s="481"/>
      <c r="S185" s="197"/>
      <c r="T185" s="623" t="s">
        <v>22</v>
      </c>
      <c r="U185" s="379"/>
      <c r="V185" s="379"/>
      <c r="W185" s="379"/>
      <c r="X185" s="202" t="s">
        <v>3385</v>
      </c>
      <c r="Y185" s="202" t="s">
        <v>3386</v>
      </c>
      <c r="Z185" s="202" t="s">
        <v>3387</v>
      </c>
      <c r="AA185" s="202" t="s">
        <v>3388</v>
      </c>
      <c r="AB185" s="202"/>
      <c r="AC185" s="202"/>
      <c r="AD185" s="202"/>
      <c r="AE185" s="202"/>
      <c r="AF185" s="778"/>
      <c r="AG185" s="778"/>
      <c r="AH185" s="778"/>
      <c r="AI185" s="778"/>
      <c r="AJ185" s="778"/>
      <c r="AK185" s="778"/>
      <c r="AL185" s="778"/>
      <c r="AM185" s="778"/>
      <c r="AN185" s="778"/>
      <c r="AO185" s="778"/>
      <c r="AP185" s="778"/>
      <c r="AQ185" s="778"/>
      <c r="AR185" s="778"/>
      <c r="AS185" s="778"/>
      <c r="AT185" s="778"/>
      <c r="AU185" s="778"/>
      <c r="AV185" s="778"/>
      <c r="AW185" s="778"/>
      <c r="AX185" s="778"/>
      <c r="AY185" s="778"/>
      <c r="AZ185" s="778"/>
      <c r="BA185" s="778"/>
      <c r="BB185" s="778"/>
    </row>
    <row r="186" ht="22.5" customHeight="1">
      <c r="A186" s="379">
        <v>9.0</v>
      </c>
      <c r="B186" s="379">
        <v>5.0</v>
      </c>
      <c r="C186" s="379" t="s">
        <v>231</v>
      </c>
      <c r="D186" s="379"/>
      <c r="E186" s="476"/>
      <c r="F186" s="476"/>
      <c r="G186" s="776">
        <v>1.0</v>
      </c>
      <c r="H186" s="777" t="s">
        <v>3389</v>
      </c>
      <c r="I186" s="378" t="s">
        <v>3390</v>
      </c>
      <c r="J186" s="379" t="s">
        <v>3391</v>
      </c>
      <c r="K186" s="379" t="s">
        <v>3392</v>
      </c>
      <c r="L186" s="380">
        <v>43462.0</v>
      </c>
      <c r="M186" s="379" t="s">
        <v>351</v>
      </c>
      <c r="N186" s="379" t="s">
        <v>153</v>
      </c>
      <c r="O186" s="380">
        <v>45519.0</v>
      </c>
      <c r="P186" s="379" t="s">
        <v>37</v>
      </c>
      <c r="Q186" s="379" t="s">
        <v>210</v>
      </c>
      <c r="R186" s="433" t="s">
        <v>3393</v>
      </c>
      <c r="S186" s="222"/>
      <c r="T186" s="379" t="s">
        <v>11</v>
      </c>
      <c r="U186" s="379"/>
      <c r="V186" s="379"/>
      <c r="W186" s="379"/>
      <c r="X186" s="202" t="s">
        <v>3394</v>
      </c>
      <c r="Y186" s="202"/>
      <c r="Z186" s="202"/>
      <c r="AA186" s="202"/>
      <c r="AB186" s="202"/>
      <c r="AC186" s="494"/>
      <c r="AD186" s="494"/>
      <c r="AE186" s="494"/>
      <c r="AF186" s="778"/>
      <c r="AG186" s="778"/>
      <c r="AH186" s="778"/>
      <c r="AI186" s="778"/>
      <c r="AJ186" s="778"/>
      <c r="AK186" s="778"/>
      <c r="AL186" s="778"/>
      <c r="AM186" s="778"/>
      <c r="AN186" s="778"/>
      <c r="AO186" s="778"/>
      <c r="AP186" s="778"/>
      <c r="AQ186" s="778"/>
      <c r="AR186" s="778"/>
      <c r="AS186" s="778"/>
      <c r="AT186" s="778"/>
      <c r="AU186" s="778"/>
      <c r="AV186" s="778"/>
      <c r="AW186" s="778"/>
      <c r="AX186" s="778"/>
      <c r="AY186" s="778"/>
      <c r="AZ186" s="778"/>
      <c r="BA186" s="778"/>
      <c r="BB186" s="778"/>
    </row>
    <row r="187" ht="22.5" customHeight="1">
      <c r="A187" s="634">
        <v>10.0</v>
      </c>
      <c r="B187" s="634">
        <v>5.0</v>
      </c>
      <c r="C187" s="634" t="s">
        <v>231</v>
      </c>
      <c r="D187" s="634"/>
      <c r="E187" s="635"/>
      <c r="F187" s="635"/>
      <c r="G187" s="779">
        <v>1.0</v>
      </c>
      <c r="H187" s="780" t="s">
        <v>3395</v>
      </c>
      <c r="I187" s="636" t="s">
        <v>3396</v>
      </c>
      <c r="J187" s="634" t="s">
        <v>3397</v>
      </c>
      <c r="K187" s="634" t="s">
        <v>3398</v>
      </c>
      <c r="L187" s="662">
        <v>6683813.0</v>
      </c>
      <c r="M187" s="634" t="s">
        <v>339</v>
      </c>
      <c r="N187" s="634" t="s">
        <v>151</v>
      </c>
      <c r="O187" s="662">
        <v>45665.0</v>
      </c>
      <c r="P187" s="634" t="s">
        <v>76</v>
      </c>
      <c r="Q187" s="634" t="s">
        <v>210</v>
      </c>
      <c r="R187" s="781" t="s">
        <v>3399</v>
      </c>
      <c r="S187" s="209" t="s">
        <v>3400</v>
      </c>
      <c r="T187" s="821" t="s">
        <v>16</v>
      </c>
      <c r="U187" s="634"/>
      <c r="V187" s="634"/>
      <c r="W187" s="634"/>
      <c r="X187" s="214" t="s">
        <v>3401</v>
      </c>
      <c r="Y187" s="214"/>
      <c r="Z187" s="214"/>
      <c r="AA187" s="214"/>
      <c r="AB187" s="214"/>
      <c r="AC187" s="214"/>
      <c r="AD187" s="214"/>
      <c r="AE187" s="214"/>
      <c r="AF187" s="783"/>
      <c r="AG187" s="783"/>
      <c r="AH187" s="783"/>
      <c r="AI187" s="783"/>
      <c r="AJ187" s="783"/>
      <c r="AK187" s="783"/>
      <c r="AL187" s="783"/>
      <c r="AM187" s="783"/>
      <c r="AN187" s="783"/>
      <c r="AO187" s="783"/>
      <c r="AP187" s="783"/>
      <c r="AQ187" s="783"/>
      <c r="AR187" s="783"/>
      <c r="AS187" s="783"/>
      <c r="AT187" s="783"/>
      <c r="AU187" s="783"/>
      <c r="AV187" s="783"/>
      <c r="AW187" s="783"/>
      <c r="AX187" s="783"/>
      <c r="AY187" s="783"/>
      <c r="AZ187" s="783"/>
      <c r="BA187" s="783"/>
      <c r="BB187" s="783"/>
    </row>
    <row r="188" ht="22.5" customHeight="1">
      <c r="A188" s="379">
        <v>11.0</v>
      </c>
      <c r="B188" s="379">
        <v>5.0</v>
      </c>
      <c r="C188" s="379" t="s">
        <v>231</v>
      </c>
      <c r="D188" s="379"/>
      <c r="E188" s="476"/>
      <c r="F188" s="476"/>
      <c r="G188" s="776">
        <v>1.0</v>
      </c>
      <c r="H188" s="777" t="s">
        <v>3402</v>
      </c>
      <c r="I188" s="378" t="s">
        <v>3403</v>
      </c>
      <c r="J188" s="379" t="s">
        <v>566</v>
      </c>
      <c r="K188" s="379" t="s">
        <v>3404</v>
      </c>
      <c r="L188" s="380">
        <v>43632.0</v>
      </c>
      <c r="M188" s="379" t="s">
        <v>339</v>
      </c>
      <c r="N188" s="379" t="s">
        <v>152</v>
      </c>
      <c r="O188" s="380">
        <v>44608.0</v>
      </c>
      <c r="P188" s="379" t="s">
        <v>76</v>
      </c>
      <c r="Q188" s="379" t="s">
        <v>212</v>
      </c>
      <c r="R188" s="433"/>
      <c r="S188" s="222"/>
      <c r="T188" s="379" t="s">
        <v>11</v>
      </c>
      <c r="U188" s="379"/>
      <c r="V188" s="379"/>
      <c r="W188" s="379"/>
      <c r="X188" s="202" t="s">
        <v>3405</v>
      </c>
      <c r="Y188" s="202" t="s">
        <v>3406</v>
      </c>
      <c r="Z188" s="202" t="s">
        <v>3407</v>
      </c>
      <c r="AA188" s="202" t="s">
        <v>3408</v>
      </c>
      <c r="AB188" s="202"/>
      <c r="AC188" s="494"/>
      <c r="AD188" s="494"/>
      <c r="AE188" s="494"/>
      <c r="AF188" s="778"/>
      <c r="AG188" s="778"/>
      <c r="AH188" s="778"/>
      <c r="AI188" s="778"/>
      <c r="AJ188" s="778"/>
      <c r="AK188" s="778"/>
      <c r="AL188" s="778"/>
      <c r="AM188" s="778"/>
      <c r="AN188" s="778"/>
      <c r="AO188" s="778"/>
      <c r="AP188" s="778"/>
      <c r="AQ188" s="778"/>
      <c r="AR188" s="778"/>
      <c r="AS188" s="778"/>
      <c r="AT188" s="778"/>
      <c r="AU188" s="778"/>
      <c r="AV188" s="778"/>
      <c r="AW188" s="778"/>
      <c r="AX188" s="778"/>
      <c r="AY188" s="778"/>
      <c r="AZ188" s="778"/>
      <c r="BA188" s="778"/>
      <c r="BB188" s="778"/>
    </row>
    <row r="189" ht="22.5" customHeight="1">
      <c r="A189" s="379">
        <v>12.0</v>
      </c>
      <c r="B189" s="379">
        <v>5.0</v>
      </c>
      <c r="C189" s="379" t="s">
        <v>231</v>
      </c>
      <c r="D189" s="379"/>
      <c r="E189" s="379"/>
      <c r="F189" s="379"/>
      <c r="G189" s="776">
        <v>1.0</v>
      </c>
      <c r="H189" s="777" t="s">
        <v>3409</v>
      </c>
      <c r="I189" s="378" t="s">
        <v>3410</v>
      </c>
      <c r="J189" s="379" t="s">
        <v>3411</v>
      </c>
      <c r="K189" s="379" t="s">
        <v>3412</v>
      </c>
      <c r="L189" s="380">
        <v>43606.0</v>
      </c>
      <c r="M189" s="379" t="s">
        <v>351</v>
      </c>
      <c r="N189" s="379" t="s">
        <v>153</v>
      </c>
      <c r="O189" s="380">
        <v>45519.0</v>
      </c>
      <c r="P189" s="379" t="s">
        <v>115</v>
      </c>
      <c r="Q189" s="379" t="s">
        <v>212</v>
      </c>
      <c r="R189" s="433" t="s">
        <v>3413</v>
      </c>
      <c r="S189" s="222"/>
      <c r="T189" s="379" t="s">
        <v>11</v>
      </c>
      <c r="U189" s="379"/>
      <c r="V189" s="379"/>
      <c r="W189" s="379"/>
      <c r="X189" s="202" t="s">
        <v>3414</v>
      </c>
      <c r="Y189" s="202"/>
      <c r="Z189" s="202"/>
      <c r="AA189" s="202"/>
      <c r="AB189" s="202"/>
      <c r="AC189" s="202"/>
      <c r="AD189" s="202"/>
      <c r="AE189" s="202"/>
      <c r="AF189" s="778"/>
      <c r="AG189" s="778"/>
      <c r="AH189" s="778"/>
      <c r="AI189" s="778"/>
      <c r="AJ189" s="778"/>
      <c r="AK189" s="778"/>
      <c r="AL189" s="778"/>
      <c r="AM189" s="778"/>
      <c r="AN189" s="778"/>
      <c r="AO189" s="778"/>
      <c r="AP189" s="778"/>
      <c r="AQ189" s="778"/>
      <c r="AR189" s="778"/>
      <c r="AS189" s="778"/>
      <c r="AT189" s="778"/>
      <c r="AU189" s="778"/>
      <c r="AV189" s="778"/>
      <c r="AW189" s="778"/>
      <c r="AX189" s="778"/>
      <c r="AY189" s="778"/>
      <c r="AZ189" s="778"/>
      <c r="BA189" s="778"/>
      <c r="BB189" s="778"/>
    </row>
    <row r="190" ht="22.5" customHeight="1">
      <c r="A190" s="379">
        <v>13.0</v>
      </c>
      <c r="B190" s="379">
        <v>5.0</v>
      </c>
      <c r="C190" s="379" t="s">
        <v>231</v>
      </c>
      <c r="D190" s="379"/>
      <c r="E190" s="476"/>
      <c r="F190" s="476"/>
      <c r="G190" s="776">
        <v>1.0</v>
      </c>
      <c r="H190" s="777" t="s">
        <v>3415</v>
      </c>
      <c r="I190" s="378" t="s">
        <v>3416</v>
      </c>
      <c r="J190" s="379" t="s">
        <v>3417</v>
      </c>
      <c r="K190" s="379" t="s">
        <v>3418</v>
      </c>
      <c r="L190" s="380">
        <v>43435.0</v>
      </c>
      <c r="M190" s="379" t="s">
        <v>351</v>
      </c>
      <c r="N190" s="379" t="s">
        <v>151</v>
      </c>
      <c r="O190" s="380">
        <v>45519.0</v>
      </c>
      <c r="P190" s="379" t="s">
        <v>76</v>
      </c>
      <c r="Q190" s="379" t="s">
        <v>212</v>
      </c>
      <c r="R190" s="433" t="s">
        <v>3419</v>
      </c>
      <c r="S190" s="197"/>
      <c r="T190" s="623" t="s">
        <v>22</v>
      </c>
      <c r="U190" s="379"/>
      <c r="V190" s="379"/>
      <c r="W190" s="379"/>
      <c r="X190" s="202" t="s">
        <v>3420</v>
      </c>
      <c r="Y190" s="202"/>
      <c r="Z190" s="202"/>
      <c r="AA190" s="202"/>
      <c r="AB190" s="202"/>
      <c r="AC190" s="479"/>
      <c r="AD190" s="479"/>
      <c r="AE190" s="479"/>
      <c r="AF190" s="778"/>
      <c r="AG190" s="778"/>
      <c r="AH190" s="778"/>
      <c r="AI190" s="778"/>
      <c r="AJ190" s="778"/>
      <c r="AK190" s="778"/>
      <c r="AL190" s="778"/>
      <c r="AM190" s="778"/>
      <c r="AN190" s="778"/>
      <c r="AO190" s="778"/>
      <c r="AP190" s="778"/>
      <c r="AQ190" s="778"/>
      <c r="AR190" s="778"/>
      <c r="AS190" s="778"/>
      <c r="AT190" s="778"/>
      <c r="AU190" s="778"/>
      <c r="AV190" s="778"/>
      <c r="AW190" s="778"/>
      <c r="AX190" s="778"/>
      <c r="AY190" s="778"/>
      <c r="AZ190" s="778"/>
      <c r="BA190" s="778"/>
      <c r="BB190" s="778"/>
    </row>
    <row r="191" ht="22.5" customHeight="1">
      <c r="A191" s="379">
        <v>14.0</v>
      </c>
      <c r="B191" s="379">
        <v>5.0</v>
      </c>
      <c r="C191" s="379" t="s">
        <v>231</v>
      </c>
      <c r="D191" s="379"/>
      <c r="E191" s="476"/>
      <c r="F191" s="476"/>
      <c r="G191" s="776">
        <v>1.0</v>
      </c>
      <c r="H191" s="777" t="s">
        <v>3421</v>
      </c>
      <c r="I191" s="378" t="s">
        <v>3422</v>
      </c>
      <c r="J191" s="379" t="s">
        <v>1447</v>
      </c>
      <c r="K191" s="379" t="s">
        <v>3423</v>
      </c>
      <c r="L191" s="380">
        <v>43654.0</v>
      </c>
      <c r="M191" s="379" t="s">
        <v>339</v>
      </c>
      <c r="N191" s="379" t="s">
        <v>154</v>
      </c>
      <c r="O191" s="380">
        <v>45519.0</v>
      </c>
      <c r="P191" s="379" t="s">
        <v>53</v>
      </c>
      <c r="Q191" s="379" t="s">
        <v>212</v>
      </c>
      <c r="R191" s="433"/>
      <c r="S191" s="197"/>
      <c r="T191" s="379" t="s">
        <v>11</v>
      </c>
      <c r="U191" s="379"/>
      <c r="V191" s="379"/>
      <c r="W191" s="379"/>
      <c r="X191" s="202" t="s">
        <v>3424</v>
      </c>
      <c r="Y191" s="202"/>
      <c r="Z191" s="202"/>
      <c r="AA191" s="202"/>
      <c r="AB191" s="202"/>
      <c r="AC191" s="202"/>
      <c r="AD191" s="202"/>
      <c r="AE191" s="202"/>
      <c r="AF191" s="778"/>
      <c r="AG191" s="778"/>
      <c r="AH191" s="778"/>
      <c r="AI191" s="778"/>
      <c r="AJ191" s="778"/>
      <c r="AK191" s="778"/>
      <c r="AL191" s="778"/>
      <c r="AM191" s="778"/>
      <c r="AN191" s="778"/>
      <c r="AO191" s="778"/>
      <c r="AP191" s="778"/>
      <c r="AQ191" s="778"/>
      <c r="AR191" s="778"/>
      <c r="AS191" s="778"/>
      <c r="AT191" s="778"/>
      <c r="AU191" s="778"/>
      <c r="AV191" s="778"/>
      <c r="AW191" s="778"/>
      <c r="AX191" s="778"/>
      <c r="AY191" s="778"/>
      <c r="AZ191" s="778"/>
      <c r="BA191" s="778"/>
      <c r="BB191" s="778"/>
    </row>
    <row r="192" ht="22.5" customHeight="1">
      <c r="A192" s="379">
        <v>15.0</v>
      </c>
      <c r="B192" s="379">
        <v>5.0</v>
      </c>
      <c r="C192" s="379" t="s">
        <v>231</v>
      </c>
      <c r="D192" s="379" t="s">
        <v>335</v>
      </c>
      <c r="E192" s="476"/>
      <c r="F192" s="379" t="s">
        <v>335</v>
      </c>
      <c r="G192" s="776">
        <v>1.0</v>
      </c>
      <c r="H192" s="791" t="s">
        <v>3425</v>
      </c>
      <c r="I192" s="378" t="s">
        <v>3426</v>
      </c>
      <c r="J192" s="625" t="s">
        <v>675</v>
      </c>
      <c r="K192" s="625" t="s">
        <v>3427</v>
      </c>
      <c r="L192" s="626">
        <v>43685.0</v>
      </c>
      <c r="M192" s="625" t="s">
        <v>339</v>
      </c>
      <c r="N192" s="625" t="s">
        <v>154</v>
      </c>
      <c r="O192" s="626">
        <v>44790.0</v>
      </c>
      <c r="P192" s="625" t="s">
        <v>37</v>
      </c>
      <c r="Q192" s="379" t="s">
        <v>214</v>
      </c>
      <c r="R192" s="433"/>
      <c r="S192" s="197"/>
      <c r="T192" s="379" t="s">
        <v>11</v>
      </c>
      <c r="U192" s="379"/>
      <c r="V192" s="657"/>
      <c r="W192" s="476"/>
      <c r="X192" s="202" t="s">
        <v>3428</v>
      </c>
      <c r="Y192" s="202" t="s">
        <v>3429</v>
      </c>
      <c r="Z192" s="202" t="s">
        <v>3430</v>
      </c>
      <c r="AA192" s="202"/>
      <c r="AB192" s="482"/>
      <c r="AC192" s="202"/>
      <c r="AD192" s="202"/>
      <c r="AE192" s="202"/>
      <c r="AF192" s="778"/>
      <c r="AG192" s="778"/>
      <c r="AH192" s="778"/>
      <c r="AI192" s="778"/>
      <c r="AJ192" s="778"/>
      <c r="AK192" s="778"/>
      <c r="AL192" s="778"/>
      <c r="AM192" s="778"/>
      <c r="AN192" s="778"/>
      <c r="AO192" s="778"/>
      <c r="AP192" s="778"/>
      <c r="AQ192" s="778"/>
      <c r="AR192" s="778"/>
      <c r="AS192" s="778"/>
      <c r="AT192" s="778"/>
      <c r="AU192" s="778"/>
      <c r="AV192" s="778"/>
      <c r="AW192" s="778"/>
      <c r="AX192" s="778"/>
      <c r="AY192" s="778"/>
      <c r="AZ192" s="778"/>
      <c r="BA192" s="778"/>
      <c r="BB192" s="778"/>
    </row>
    <row r="193" ht="22.5" customHeight="1">
      <c r="A193" s="379">
        <v>16.0</v>
      </c>
      <c r="B193" s="379">
        <v>5.0</v>
      </c>
      <c r="C193" s="379" t="s">
        <v>231</v>
      </c>
      <c r="D193" s="379"/>
      <c r="E193" s="476"/>
      <c r="F193" s="476"/>
      <c r="G193" s="776">
        <v>1.0</v>
      </c>
      <c r="H193" s="791" t="s">
        <v>3431</v>
      </c>
      <c r="I193" s="378" t="s">
        <v>3432</v>
      </c>
      <c r="J193" s="625" t="s">
        <v>1608</v>
      </c>
      <c r="K193" s="625" t="s">
        <v>3433</v>
      </c>
      <c r="L193" s="626">
        <v>43420.0</v>
      </c>
      <c r="M193" s="625" t="s">
        <v>339</v>
      </c>
      <c r="N193" s="625" t="s">
        <v>153</v>
      </c>
      <c r="O193" s="626">
        <v>44426.0</v>
      </c>
      <c r="P193" s="625" t="s">
        <v>133</v>
      </c>
      <c r="Q193" s="379" t="s">
        <v>214</v>
      </c>
      <c r="R193" s="433" t="s">
        <v>3434</v>
      </c>
      <c r="S193" s="197"/>
      <c r="T193" s="379" t="s">
        <v>11</v>
      </c>
      <c r="U193" s="379"/>
      <c r="V193" s="657"/>
      <c r="W193" s="476"/>
      <c r="X193" s="202" t="s">
        <v>3435</v>
      </c>
      <c r="Y193" s="202" t="s">
        <v>3436</v>
      </c>
      <c r="Z193" s="202" t="s">
        <v>3437</v>
      </c>
      <c r="AA193" s="202" t="s">
        <v>3438</v>
      </c>
      <c r="AB193" s="202" t="s">
        <v>3439</v>
      </c>
      <c r="AC193" s="202"/>
      <c r="AD193" s="202"/>
      <c r="AE193" s="202"/>
      <c r="AF193" s="778"/>
      <c r="AG193" s="778"/>
      <c r="AH193" s="778"/>
      <c r="AI193" s="778"/>
      <c r="AJ193" s="778"/>
      <c r="AK193" s="778"/>
      <c r="AL193" s="778"/>
      <c r="AM193" s="778"/>
      <c r="AN193" s="778"/>
      <c r="AO193" s="778"/>
      <c r="AP193" s="778"/>
      <c r="AQ193" s="778"/>
      <c r="AR193" s="778"/>
      <c r="AS193" s="778"/>
      <c r="AT193" s="778"/>
      <c r="AU193" s="778"/>
      <c r="AV193" s="778"/>
      <c r="AW193" s="778"/>
      <c r="AX193" s="778"/>
      <c r="AY193" s="778"/>
      <c r="AZ193" s="778"/>
      <c r="BA193" s="778"/>
      <c r="BB193" s="778"/>
    </row>
    <row r="194" ht="22.5" customHeight="1">
      <c r="A194" s="379">
        <v>17.0</v>
      </c>
      <c r="B194" s="379">
        <v>5.0</v>
      </c>
      <c r="C194" s="379" t="s">
        <v>231</v>
      </c>
      <c r="D194" s="379"/>
      <c r="E194" s="476"/>
      <c r="F194" s="476"/>
      <c r="G194" s="776">
        <v>1.0</v>
      </c>
      <c r="H194" s="791" t="s">
        <v>3440</v>
      </c>
      <c r="I194" s="378" t="s">
        <v>3441</v>
      </c>
      <c r="J194" s="625" t="s">
        <v>1328</v>
      </c>
      <c r="K194" s="625" t="s">
        <v>3442</v>
      </c>
      <c r="L194" s="626">
        <v>43391.0</v>
      </c>
      <c r="M194" s="625" t="s">
        <v>339</v>
      </c>
      <c r="N194" s="625" t="s">
        <v>153</v>
      </c>
      <c r="O194" s="626">
        <v>45301.0</v>
      </c>
      <c r="P194" s="625" t="s">
        <v>37</v>
      </c>
      <c r="Q194" s="379" t="s">
        <v>214</v>
      </c>
      <c r="R194" s="433" t="s">
        <v>3443</v>
      </c>
      <c r="S194" s="197" t="s">
        <v>3444</v>
      </c>
      <c r="T194" s="379" t="s">
        <v>11</v>
      </c>
      <c r="U194" s="379"/>
      <c r="V194" s="657"/>
      <c r="W194" s="476"/>
      <c r="X194" s="202" t="s">
        <v>3445</v>
      </c>
      <c r="Y194" s="202" t="s">
        <v>3446</v>
      </c>
      <c r="Z194" s="202"/>
      <c r="AA194" s="202"/>
      <c r="AB194" s="632"/>
      <c r="AC194" s="632"/>
      <c r="AD194" s="632"/>
      <c r="AE194" s="632"/>
      <c r="AF194" s="653"/>
      <c r="AG194" s="653"/>
      <c r="AH194" s="778"/>
      <c r="AI194" s="778"/>
      <c r="AJ194" s="778"/>
      <c r="AK194" s="778"/>
      <c r="AL194" s="778"/>
      <c r="AM194" s="778"/>
      <c r="AN194" s="778"/>
      <c r="AO194" s="778"/>
      <c r="AP194" s="778"/>
      <c r="AQ194" s="778"/>
      <c r="AR194" s="778"/>
      <c r="AS194" s="778"/>
      <c r="AT194" s="778"/>
      <c r="AU194" s="778"/>
      <c r="AV194" s="778"/>
      <c r="AW194" s="778"/>
      <c r="AX194" s="778"/>
      <c r="AY194" s="778"/>
      <c r="AZ194" s="778"/>
      <c r="BA194" s="778"/>
      <c r="BB194" s="778"/>
    </row>
    <row r="195" ht="22.5" customHeight="1">
      <c r="A195" s="379">
        <v>18.0</v>
      </c>
      <c r="B195" s="379">
        <v>5.0</v>
      </c>
      <c r="C195" s="379" t="s">
        <v>231</v>
      </c>
      <c r="D195" s="379"/>
      <c r="E195" s="476"/>
      <c r="F195" s="476"/>
      <c r="G195" s="776">
        <v>1.0</v>
      </c>
      <c r="H195" s="791" t="s">
        <v>3447</v>
      </c>
      <c r="I195" s="378" t="s">
        <v>3448</v>
      </c>
      <c r="J195" s="625" t="s">
        <v>3221</v>
      </c>
      <c r="K195" s="625" t="s">
        <v>3449</v>
      </c>
      <c r="L195" s="626">
        <v>43451.0</v>
      </c>
      <c r="M195" s="625" t="s">
        <v>351</v>
      </c>
      <c r="N195" s="625" t="s">
        <v>153</v>
      </c>
      <c r="O195" s="626">
        <v>45155.0</v>
      </c>
      <c r="P195" s="625" t="s">
        <v>42</v>
      </c>
      <c r="Q195" s="379" t="s">
        <v>214</v>
      </c>
      <c r="R195" s="433" t="s">
        <v>3450</v>
      </c>
      <c r="S195" s="197"/>
      <c r="T195" s="379" t="s">
        <v>11</v>
      </c>
      <c r="U195" s="379"/>
      <c r="V195" s="657"/>
      <c r="W195" s="476"/>
      <c r="X195" s="202" t="s">
        <v>3451</v>
      </c>
      <c r="Y195" s="202" t="s">
        <v>3452</v>
      </c>
      <c r="Z195" s="202"/>
      <c r="AA195" s="202"/>
      <c r="AB195" s="202"/>
      <c r="AC195" s="202"/>
      <c r="AD195" s="202"/>
      <c r="AE195" s="202"/>
      <c r="AF195" s="778"/>
      <c r="AG195" s="778"/>
      <c r="AH195" s="778"/>
      <c r="AI195" s="778"/>
      <c r="AJ195" s="778"/>
      <c r="AK195" s="778"/>
      <c r="AL195" s="778"/>
      <c r="AM195" s="778"/>
      <c r="AN195" s="778"/>
      <c r="AO195" s="778"/>
      <c r="AP195" s="778"/>
      <c r="AQ195" s="778"/>
      <c r="AR195" s="778"/>
      <c r="AS195" s="778"/>
      <c r="AT195" s="778"/>
      <c r="AU195" s="778"/>
      <c r="AV195" s="778"/>
      <c r="AW195" s="778"/>
      <c r="AX195" s="778"/>
      <c r="AY195" s="778"/>
      <c r="AZ195" s="778"/>
      <c r="BA195" s="778"/>
      <c r="BB195" s="778"/>
    </row>
    <row r="196" ht="22.5" customHeight="1">
      <c r="A196" s="379">
        <v>19.0</v>
      </c>
      <c r="B196" s="379">
        <v>5.0</v>
      </c>
      <c r="C196" s="379" t="s">
        <v>231</v>
      </c>
      <c r="D196" s="379"/>
      <c r="E196" s="476"/>
      <c r="F196" s="379"/>
      <c r="G196" s="776">
        <v>1.0</v>
      </c>
      <c r="H196" s="791" t="s">
        <v>3453</v>
      </c>
      <c r="I196" s="378" t="s">
        <v>3454</v>
      </c>
      <c r="J196" s="625" t="s">
        <v>396</v>
      </c>
      <c r="K196" s="625" t="s">
        <v>3455</v>
      </c>
      <c r="L196" s="626">
        <v>43453.0</v>
      </c>
      <c r="M196" s="625" t="s">
        <v>339</v>
      </c>
      <c r="N196" s="625" t="s">
        <v>151</v>
      </c>
      <c r="O196" s="626">
        <v>45519.0</v>
      </c>
      <c r="P196" s="625" t="s">
        <v>9</v>
      </c>
      <c r="Q196" s="379" t="s">
        <v>214</v>
      </c>
      <c r="R196" s="433" t="s">
        <v>3456</v>
      </c>
      <c r="S196" s="197"/>
      <c r="T196" s="623" t="s">
        <v>22</v>
      </c>
      <c r="U196" s="379"/>
      <c r="V196" s="657"/>
      <c r="W196" s="476"/>
      <c r="X196" s="202" t="s">
        <v>3457</v>
      </c>
      <c r="Y196" s="202"/>
      <c r="Z196" s="202"/>
      <c r="AA196" s="202"/>
      <c r="AB196" s="632"/>
      <c r="AC196" s="202"/>
      <c r="AD196" s="202"/>
      <c r="AE196" s="202"/>
      <c r="AF196" s="778"/>
      <c r="AG196" s="778"/>
      <c r="AH196" s="778"/>
      <c r="AI196" s="778"/>
      <c r="AJ196" s="778"/>
      <c r="AK196" s="778"/>
      <c r="AL196" s="778"/>
      <c r="AM196" s="778"/>
      <c r="AN196" s="778"/>
      <c r="AO196" s="778"/>
      <c r="AP196" s="778"/>
      <c r="AQ196" s="778"/>
      <c r="AR196" s="778"/>
      <c r="AS196" s="778"/>
      <c r="AT196" s="778"/>
      <c r="AU196" s="778"/>
      <c r="AV196" s="778"/>
      <c r="AW196" s="778"/>
      <c r="AX196" s="778"/>
      <c r="AY196" s="778"/>
      <c r="AZ196" s="778"/>
      <c r="BA196" s="778"/>
      <c r="BB196" s="778"/>
    </row>
    <row r="197" ht="22.5" customHeight="1">
      <c r="A197" s="379">
        <v>20.0</v>
      </c>
      <c r="B197" s="379">
        <v>5.0</v>
      </c>
      <c r="C197" s="379" t="s">
        <v>231</v>
      </c>
      <c r="D197" s="379"/>
      <c r="E197" s="476"/>
      <c r="F197" s="476"/>
      <c r="G197" s="776">
        <v>1.0</v>
      </c>
      <c r="H197" s="791" t="s">
        <v>3458</v>
      </c>
      <c r="I197" s="378" t="s">
        <v>3459</v>
      </c>
      <c r="J197" s="625" t="s">
        <v>396</v>
      </c>
      <c r="K197" s="625" t="s">
        <v>3460</v>
      </c>
      <c r="L197" s="626">
        <v>43475.0</v>
      </c>
      <c r="M197" s="625" t="s">
        <v>351</v>
      </c>
      <c r="N197" s="625" t="s">
        <v>153</v>
      </c>
      <c r="O197" s="626">
        <v>44790.0</v>
      </c>
      <c r="P197" s="625" t="s">
        <v>133</v>
      </c>
      <c r="Q197" s="379" t="s">
        <v>216</v>
      </c>
      <c r="R197" s="433"/>
      <c r="S197" s="197"/>
      <c r="T197" s="379" t="s">
        <v>11</v>
      </c>
      <c r="U197" s="379"/>
      <c r="V197" s="657"/>
      <c r="W197" s="476"/>
      <c r="X197" s="202" t="s">
        <v>3461</v>
      </c>
      <c r="Y197" s="202" t="s">
        <v>3462</v>
      </c>
      <c r="Z197" s="202" t="s">
        <v>3463</v>
      </c>
      <c r="AA197" s="202"/>
      <c r="AB197" s="202"/>
      <c r="AC197" s="202"/>
      <c r="AD197" s="202"/>
      <c r="AE197" s="202"/>
      <c r="AF197" s="778"/>
      <c r="AG197" s="778"/>
      <c r="AH197" s="778"/>
      <c r="AI197" s="778"/>
      <c r="AJ197" s="778"/>
      <c r="AK197" s="778"/>
      <c r="AL197" s="778"/>
      <c r="AM197" s="778"/>
      <c r="AN197" s="778"/>
      <c r="AO197" s="778"/>
      <c r="AP197" s="778"/>
      <c r="AQ197" s="778"/>
      <c r="AR197" s="778"/>
      <c r="AS197" s="778"/>
      <c r="AT197" s="778"/>
      <c r="AU197" s="778"/>
      <c r="AV197" s="778"/>
      <c r="AW197" s="778"/>
      <c r="AX197" s="778"/>
      <c r="AY197" s="778"/>
      <c r="AZ197" s="778"/>
      <c r="BA197" s="778"/>
      <c r="BB197" s="778"/>
    </row>
    <row r="198" ht="22.5" customHeight="1">
      <c r="A198" s="379">
        <v>21.0</v>
      </c>
      <c r="B198" s="379">
        <v>5.0</v>
      </c>
      <c r="C198" s="379" t="s">
        <v>231</v>
      </c>
      <c r="D198" s="379"/>
      <c r="E198" s="476"/>
      <c r="F198" s="476"/>
      <c r="G198" s="776">
        <v>1.0</v>
      </c>
      <c r="H198" s="791" t="s">
        <v>3464</v>
      </c>
      <c r="I198" s="378" t="s">
        <v>3465</v>
      </c>
      <c r="J198" s="625" t="s">
        <v>499</v>
      </c>
      <c r="K198" s="625" t="s">
        <v>3466</v>
      </c>
      <c r="L198" s="626">
        <v>43377.0</v>
      </c>
      <c r="M198" s="625" t="s">
        <v>351</v>
      </c>
      <c r="N198" s="625" t="s">
        <v>154</v>
      </c>
      <c r="O198" s="626">
        <v>44669.0</v>
      </c>
      <c r="P198" s="625" t="s">
        <v>133</v>
      </c>
      <c r="Q198" s="379" t="s">
        <v>216</v>
      </c>
      <c r="R198" s="433" t="s">
        <v>3467</v>
      </c>
      <c r="S198" s="197"/>
      <c r="T198" s="623" t="s">
        <v>22</v>
      </c>
      <c r="U198" s="379"/>
      <c r="V198" s="657"/>
      <c r="W198" s="476"/>
      <c r="X198" s="202" t="s">
        <v>3468</v>
      </c>
      <c r="Y198" s="202" t="s">
        <v>3469</v>
      </c>
      <c r="Z198" s="202" t="s">
        <v>3470</v>
      </c>
      <c r="AA198" s="202" t="s">
        <v>3471</v>
      </c>
      <c r="AB198" s="202"/>
      <c r="AC198" s="202"/>
      <c r="AD198" s="202"/>
      <c r="AE198" s="202"/>
      <c r="AF198" s="778"/>
      <c r="AG198" s="778"/>
      <c r="AH198" s="778"/>
      <c r="AI198" s="778"/>
      <c r="AJ198" s="778"/>
      <c r="AK198" s="778"/>
      <c r="AL198" s="778"/>
      <c r="AM198" s="778"/>
      <c r="AN198" s="778"/>
      <c r="AO198" s="778"/>
      <c r="AP198" s="778"/>
      <c r="AQ198" s="778"/>
      <c r="AR198" s="778"/>
      <c r="AS198" s="778"/>
      <c r="AT198" s="778"/>
      <c r="AU198" s="778"/>
      <c r="AV198" s="778"/>
      <c r="AW198" s="778"/>
      <c r="AX198" s="778"/>
      <c r="AY198" s="778"/>
      <c r="AZ198" s="778"/>
      <c r="BA198" s="778"/>
      <c r="BB198" s="778"/>
    </row>
    <row r="199" ht="22.5" customHeight="1">
      <c r="A199" s="496">
        <v>22.0</v>
      </c>
      <c r="B199" s="496">
        <v>5.0</v>
      </c>
      <c r="C199" s="496" t="s">
        <v>231</v>
      </c>
      <c r="D199" s="496"/>
      <c r="E199" s="497"/>
      <c r="F199" s="497"/>
      <c r="G199" s="793">
        <v>1.0</v>
      </c>
      <c r="H199" s="797" t="s">
        <v>3472</v>
      </c>
      <c r="I199" s="531" t="s">
        <v>3473</v>
      </c>
      <c r="J199" s="646" t="s">
        <v>637</v>
      </c>
      <c r="K199" s="646" t="s">
        <v>3474</v>
      </c>
      <c r="L199" s="647">
        <v>43372.0</v>
      </c>
      <c r="M199" s="646" t="s">
        <v>351</v>
      </c>
      <c r="N199" s="646" t="s">
        <v>152</v>
      </c>
      <c r="O199" s="647">
        <v>45883.0</v>
      </c>
      <c r="P199" s="646" t="s">
        <v>115</v>
      </c>
      <c r="Q199" s="496" t="s">
        <v>346</v>
      </c>
      <c r="R199" s="499"/>
      <c r="S199" s="226"/>
      <c r="T199" s="496" t="s">
        <v>16</v>
      </c>
      <c r="U199" s="496"/>
      <c r="V199" s="240"/>
      <c r="W199" s="497"/>
      <c r="X199" s="231"/>
      <c r="Y199" s="231"/>
      <c r="Z199" s="231"/>
      <c r="AA199" s="231"/>
      <c r="AB199" s="798"/>
      <c r="AC199" s="798"/>
      <c r="AD199" s="798"/>
      <c r="AE199" s="798"/>
      <c r="AF199" s="649"/>
      <c r="AG199" s="649"/>
      <c r="AH199" s="649"/>
      <c r="AI199" s="649"/>
      <c r="AJ199" s="649"/>
      <c r="AK199" s="649"/>
      <c r="AL199" s="649"/>
      <c r="AM199" s="649"/>
      <c r="AN199" s="649"/>
      <c r="AO199" s="649"/>
      <c r="AP199" s="649"/>
      <c r="AQ199" s="649"/>
      <c r="AR199" s="649"/>
      <c r="AS199" s="649"/>
      <c r="AT199" s="649"/>
      <c r="AU199" s="649"/>
      <c r="AV199" s="649"/>
      <c r="AW199" s="649"/>
      <c r="AX199" s="649"/>
      <c r="AY199" s="649"/>
      <c r="AZ199" s="649"/>
      <c r="BA199" s="649"/>
      <c r="BB199" s="649"/>
    </row>
    <row r="200" ht="22.5" customHeight="1">
      <c r="A200" s="496">
        <v>23.0</v>
      </c>
      <c r="B200" s="496">
        <v>5.0</v>
      </c>
      <c r="C200" s="496" t="s">
        <v>231</v>
      </c>
      <c r="D200" s="496"/>
      <c r="E200" s="497"/>
      <c r="F200" s="497"/>
      <c r="G200" s="793">
        <v>1.0</v>
      </c>
      <c r="H200" s="797" t="s">
        <v>3475</v>
      </c>
      <c r="I200" s="531" t="s">
        <v>3476</v>
      </c>
      <c r="J200" s="646" t="s">
        <v>667</v>
      </c>
      <c r="K200" s="646" t="s">
        <v>1778</v>
      </c>
      <c r="L200" s="647">
        <v>43499.0</v>
      </c>
      <c r="M200" s="646" t="s">
        <v>339</v>
      </c>
      <c r="N200" s="646" t="s">
        <v>151</v>
      </c>
      <c r="O200" s="647">
        <v>45883.0</v>
      </c>
      <c r="P200" s="646" t="s">
        <v>115</v>
      </c>
      <c r="Q200" s="496" t="s">
        <v>346</v>
      </c>
      <c r="R200" s="499" t="s">
        <v>3477</v>
      </c>
      <c r="S200" s="226"/>
      <c r="T200" s="496" t="s">
        <v>26</v>
      </c>
      <c r="U200" s="496"/>
      <c r="V200" s="240"/>
      <c r="W200" s="497"/>
      <c r="X200" s="231"/>
      <c r="Y200" s="231"/>
      <c r="Z200" s="231"/>
      <c r="AA200" s="231"/>
      <c r="AB200" s="798"/>
      <c r="AC200" s="798"/>
      <c r="AD200" s="798"/>
      <c r="AE200" s="798"/>
      <c r="AF200" s="649"/>
      <c r="AG200" s="649"/>
      <c r="AH200" s="649"/>
      <c r="AI200" s="649"/>
      <c r="AJ200" s="649"/>
      <c r="AK200" s="649"/>
      <c r="AL200" s="649"/>
      <c r="AM200" s="649"/>
      <c r="AN200" s="649"/>
      <c r="AO200" s="649"/>
      <c r="AP200" s="649"/>
      <c r="AQ200" s="649"/>
      <c r="AR200" s="649"/>
      <c r="AS200" s="649"/>
      <c r="AT200" s="649"/>
      <c r="AU200" s="649"/>
      <c r="AV200" s="649"/>
      <c r="AW200" s="649"/>
      <c r="AX200" s="649"/>
      <c r="AY200" s="649"/>
      <c r="AZ200" s="649"/>
      <c r="BA200" s="649"/>
      <c r="BB200" s="649"/>
    </row>
    <row r="201" ht="22.5" customHeight="1">
      <c r="A201" s="496">
        <v>24.0</v>
      </c>
      <c r="B201" s="496">
        <v>5.0</v>
      </c>
      <c r="C201" s="496" t="s">
        <v>231</v>
      </c>
      <c r="D201" s="496" t="s">
        <v>335</v>
      </c>
      <c r="E201" s="497"/>
      <c r="F201" s="497"/>
      <c r="G201" s="793">
        <v>1.0</v>
      </c>
      <c r="H201" s="797" t="s">
        <v>3478</v>
      </c>
      <c r="I201" s="531" t="s">
        <v>3479</v>
      </c>
      <c r="J201" s="646" t="s">
        <v>396</v>
      </c>
      <c r="K201" s="646" t="s">
        <v>3480</v>
      </c>
      <c r="L201" s="647">
        <v>43513.0</v>
      </c>
      <c r="M201" s="646" t="s">
        <v>339</v>
      </c>
      <c r="N201" s="646" t="s">
        <v>152</v>
      </c>
      <c r="O201" s="647">
        <v>45883.0</v>
      </c>
      <c r="P201" s="646" t="s">
        <v>133</v>
      </c>
      <c r="Q201" s="496" t="s">
        <v>346</v>
      </c>
      <c r="R201" s="499" t="s">
        <v>3481</v>
      </c>
      <c r="S201" s="226"/>
      <c r="T201" s="496" t="s">
        <v>26</v>
      </c>
      <c r="U201" s="496"/>
      <c r="V201" s="240"/>
      <c r="W201" s="497"/>
      <c r="X201" s="231"/>
      <c r="Y201" s="231"/>
      <c r="Z201" s="231"/>
      <c r="AA201" s="231"/>
      <c r="AB201" s="798"/>
      <c r="AC201" s="231"/>
      <c r="AD201" s="231"/>
      <c r="AE201" s="231"/>
      <c r="AF201" s="796"/>
      <c r="AG201" s="796"/>
      <c r="AH201" s="796"/>
      <c r="AI201" s="796"/>
      <c r="AJ201" s="796"/>
      <c r="AK201" s="796"/>
      <c r="AL201" s="796"/>
      <c r="AM201" s="796"/>
      <c r="AN201" s="796"/>
      <c r="AO201" s="796"/>
      <c r="AP201" s="796"/>
      <c r="AQ201" s="796"/>
      <c r="AR201" s="796"/>
      <c r="AS201" s="796"/>
      <c r="AT201" s="796"/>
      <c r="AU201" s="796"/>
      <c r="AV201" s="796"/>
      <c r="AW201" s="796"/>
      <c r="AX201" s="796"/>
      <c r="AY201" s="796"/>
      <c r="AZ201" s="796"/>
      <c r="BA201" s="796"/>
      <c r="BB201" s="796"/>
    </row>
    <row r="202" ht="14.25" customHeight="1">
      <c r="A202" s="728"/>
      <c r="B202" s="728"/>
      <c r="C202" s="728"/>
      <c r="D202" s="728"/>
      <c r="E202" s="728"/>
      <c r="F202" s="728"/>
      <c r="G202" s="822"/>
      <c r="H202" s="823"/>
      <c r="I202" s="824"/>
      <c r="J202" s="728"/>
      <c r="K202" s="825"/>
      <c r="L202" s="728"/>
      <c r="M202" s="728"/>
      <c r="N202" s="728"/>
      <c r="O202" s="728"/>
      <c r="P202" s="728"/>
      <c r="Q202" s="728"/>
      <c r="R202" s="826"/>
      <c r="S202" s="827"/>
      <c r="T202" s="728"/>
      <c r="U202" s="728"/>
      <c r="V202" s="728"/>
      <c r="W202" s="728"/>
      <c r="X202" s="733"/>
      <c r="Y202" s="733"/>
      <c r="Z202" s="828"/>
      <c r="AA202" s="828"/>
      <c r="AB202" s="828"/>
      <c r="AC202" s="828"/>
      <c r="AD202" s="828"/>
      <c r="AE202" s="828"/>
      <c r="AF202" s="829"/>
      <c r="AG202" s="829"/>
      <c r="AH202" s="829"/>
      <c r="AI202" s="829"/>
      <c r="AJ202" s="829"/>
      <c r="AK202" s="829"/>
      <c r="AL202" s="829"/>
      <c r="AM202" s="829"/>
      <c r="AN202" s="829"/>
      <c r="AO202" s="829"/>
      <c r="AP202" s="829"/>
      <c r="AQ202" s="829"/>
      <c r="AR202" s="829"/>
      <c r="AS202" s="829"/>
      <c r="AT202" s="829"/>
      <c r="AU202" s="829"/>
      <c r="AV202" s="829"/>
      <c r="AW202" s="829"/>
      <c r="AX202" s="829"/>
      <c r="AY202" s="829"/>
      <c r="AZ202" s="829"/>
      <c r="BA202" s="829"/>
      <c r="BB202" s="829"/>
    </row>
    <row r="203" ht="14.25" customHeight="1">
      <c r="A203" s="557" t="s">
        <v>2325</v>
      </c>
      <c r="B203" s="30"/>
      <c r="C203" s="30"/>
      <c r="D203" s="30"/>
      <c r="E203" s="30"/>
      <c r="F203" s="30"/>
      <c r="G203" s="30"/>
      <c r="H203" s="30"/>
      <c r="I203" s="30"/>
      <c r="J203" s="30"/>
      <c r="K203" s="31"/>
      <c r="L203" s="735"/>
      <c r="M203" s="735"/>
      <c r="N203" s="564"/>
      <c r="O203" s="735"/>
      <c r="P203" s="735"/>
      <c r="Q203" s="735"/>
      <c r="R203" s="736"/>
      <c r="S203" s="335"/>
      <c r="T203" s="735"/>
      <c r="U203" s="735"/>
      <c r="V203" s="735"/>
      <c r="W203" s="735"/>
      <c r="X203" s="737"/>
      <c r="Y203" s="737"/>
      <c r="Z203" s="737"/>
      <c r="AA203" s="564"/>
      <c r="AB203" s="830"/>
      <c r="AC203" s="830"/>
      <c r="AD203" s="333"/>
      <c r="AE203" s="333"/>
      <c r="AF203" s="672"/>
      <c r="AG203" s="672"/>
      <c r="AH203" s="672"/>
      <c r="AI203" s="672"/>
      <c r="AJ203" s="672"/>
      <c r="AK203" s="672"/>
      <c r="AL203" s="672"/>
      <c r="AM203" s="672"/>
      <c r="AN203" s="672"/>
      <c r="AO203" s="672"/>
      <c r="AP203" s="672"/>
      <c r="AQ203" s="672"/>
      <c r="AR203" s="672"/>
      <c r="AS203" s="672"/>
      <c r="AT203" s="672"/>
      <c r="AU203" s="672"/>
      <c r="AV203" s="672"/>
      <c r="AW203" s="672"/>
      <c r="AX203" s="672"/>
      <c r="AY203" s="672"/>
      <c r="AZ203" s="672"/>
      <c r="BA203" s="672"/>
      <c r="BB203" s="658"/>
    </row>
    <row r="204" ht="22.5" customHeight="1">
      <c r="A204" s="565">
        <v>21.0</v>
      </c>
      <c r="B204" s="565">
        <v>8.0</v>
      </c>
      <c r="C204" s="565" t="s">
        <v>3482</v>
      </c>
      <c r="D204" s="565"/>
      <c r="E204" s="831"/>
      <c r="F204" s="831"/>
      <c r="G204" s="832"/>
      <c r="H204" s="833" t="s">
        <v>3483</v>
      </c>
      <c r="I204" s="834"/>
      <c r="J204" s="835" t="s">
        <v>362</v>
      </c>
      <c r="K204" s="835" t="s">
        <v>3484</v>
      </c>
      <c r="L204" s="836">
        <v>43588.0</v>
      </c>
      <c r="M204" s="835" t="s">
        <v>339</v>
      </c>
      <c r="N204" s="835"/>
      <c r="O204" s="836">
        <v>45883.0</v>
      </c>
      <c r="P204" s="835" t="s">
        <v>133</v>
      </c>
      <c r="Q204" s="565" t="s">
        <v>346</v>
      </c>
      <c r="R204" s="568" t="s">
        <v>3485</v>
      </c>
      <c r="S204" s="337"/>
      <c r="T204" s="565" t="s">
        <v>22</v>
      </c>
      <c r="U204" s="565"/>
      <c r="V204" s="837"/>
      <c r="W204" s="831"/>
      <c r="X204" s="343"/>
      <c r="Y204" s="343"/>
      <c r="Z204" s="343"/>
      <c r="AA204" s="343"/>
      <c r="AB204" s="838"/>
      <c r="AC204" s="838"/>
      <c r="AD204" s="838"/>
      <c r="AE204" s="838"/>
      <c r="AF204" s="839"/>
      <c r="AG204" s="839"/>
      <c r="AH204" s="839"/>
      <c r="AI204" s="839"/>
      <c r="AJ204" s="839"/>
      <c r="AK204" s="839"/>
      <c r="AL204" s="839"/>
      <c r="AM204" s="839"/>
      <c r="AN204" s="839"/>
      <c r="AO204" s="839"/>
      <c r="AP204" s="839"/>
      <c r="AQ204" s="839"/>
      <c r="AR204" s="839"/>
      <c r="AS204" s="839"/>
      <c r="AT204" s="839"/>
      <c r="AU204" s="839"/>
      <c r="AV204" s="839"/>
      <c r="AW204" s="839"/>
      <c r="AX204" s="839"/>
      <c r="AY204" s="839"/>
      <c r="AZ204" s="839"/>
      <c r="BA204" s="839"/>
      <c r="BB204" s="839"/>
    </row>
    <row r="205" ht="22.5" customHeight="1">
      <c r="A205" s="379"/>
      <c r="B205" s="379"/>
      <c r="C205" s="379"/>
      <c r="D205" s="379"/>
      <c r="E205" s="476"/>
      <c r="F205" s="476"/>
      <c r="G205" s="776"/>
      <c r="H205" s="791"/>
      <c r="I205" s="378"/>
      <c r="J205" s="625"/>
      <c r="K205" s="625"/>
      <c r="L205" s="626"/>
      <c r="M205" s="625"/>
      <c r="N205" s="625"/>
      <c r="O205" s="626"/>
      <c r="P205" s="625"/>
      <c r="Q205" s="379"/>
      <c r="R205" s="433"/>
      <c r="S205" s="197"/>
      <c r="T205" s="379"/>
      <c r="U205" s="379"/>
      <c r="V205" s="657"/>
      <c r="W205" s="476"/>
      <c r="X205" s="202"/>
      <c r="Y205" s="202"/>
      <c r="Z205" s="202"/>
      <c r="AA205" s="202"/>
      <c r="AB205" s="632"/>
      <c r="AC205" s="632"/>
      <c r="AD205" s="202"/>
      <c r="AE205" s="202"/>
      <c r="AF205" s="778"/>
      <c r="AG205" s="778"/>
      <c r="AH205" s="778"/>
      <c r="AI205" s="778"/>
      <c r="AJ205" s="778"/>
      <c r="AK205" s="778"/>
      <c r="AL205" s="778"/>
      <c r="AM205" s="778"/>
      <c r="AN205" s="778"/>
      <c r="AO205" s="778"/>
      <c r="AP205" s="778"/>
      <c r="AQ205" s="778"/>
      <c r="AR205" s="778"/>
      <c r="AS205" s="778"/>
      <c r="AT205" s="778"/>
      <c r="AU205" s="778"/>
      <c r="AV205" s="778"/>
      <c r="AW205" s="778"/>
      <c r="AX205" s="778"/>
      <c r="AY205" s="778"/>
      <c r="AZ205" s="778"/>
      <c r="BA205" s="778"/>
      <c r="BB205" s="778"/>
    </row>
    <row r="206" ht="22.5" customHeight="1">
      <c r="A206" s="379"/>
      <c r="B206" s="379"/>
      <c r="C206" s="379"/>
      <c r="D206" s="379"/>
      <c r="E206" s="476"/>
      <c r="F206" s="476"/>
      <c r="G206" s="776"/>
      <c r="H206" s="791"/>
      <c r="I206" s="378"/>
      <c r="J206" s="625"/>
      <c r="K206" s="625"/>
      <c r="L206" s="626"/>
      <c r="M206" s="625"/>
      <c r="N206" s="625"/>
      <c r="O206" s="626"/>
      <c r="P206" s="625"/>
      <c r="Q206" s="379"/>
      <c r="R206" s="433"/>
      <c r="S206" s="197"/>
      <c r="T206" s="379"/>
      <c r="U206" s="379"/>
      <c r="V206" s="657"/>
      <c r="W206" s="476"/>
      <c r="X206" s="202"/>
      <c r="Y206" s="202"/>
      <c r="Z206" s="202"/>
      <c r="AA206" s="202"/>
      <c r="AB206" s="632"/>
      <c r="AC206" s="632"/>
      <c r="AD206" s="202"/>
      <c r="AE206" s="202"/>
      <c r="AF206" s="778"/>
      <c r="AG206" s="778"/>
      <c r="AH206" s="778"/>
      <c r="AI206" s="778"/>
      <c r="AJ206" s="778"/>
      <c r="AK206" s="778"/>
      <c r="AL206" s="778"/>
      <c r="AM206" s="778"/>
      <c r="AN206" s="778"/>
      <c r="AO206" s="778"/>
      <c r="AP206" s="778"/>
      <c r="AQ206" s="778"/>
      <c r="AR206" s="778"/>
      <c r="AS206" s="778"/>
      <c r="AT206" s="778"/>
      <c r="AU206" s="778"/>
      <c r="AV206" s="778"/>
      <c r="AW206" s="778"/>
      <c r="AX206" s="778"/>
      <c r="AY206" s="778"/>
      <c r="AZ206" s="778"/>
      <c r="BA206" s="778"/>
      <c r="BB206" s="778"/>
    </row>
    <row r="207" ht="14.25" customHeight="1">
      <c r="A207" s="728"/>
      <c r="B207" s="728"/>
      <c r="C207" s="728"/>
      <c r="D207" s="728"/>
      <c r="E207" s="728"/>
      <c r="F207" s="728"/>
      <c r="G207" s="822"/>
      <c r="H207" s="840"/>
      <c r="I207" s="824"/>
      <c r="J207" s="728"/>
      <c r="K207" s="825"/>
      <c r="L207" s="728"/>
      <c r="M207" s="728"/>
      <c r="N207" s="730"/>
      <c r="O207" s="728"/>
      <c r="P207" s="728"/>
      <c r="Q207" s="728"/>
      <c r="R207" s="826"/>
      <c r="S207" s="827"/>
      <c r="T207" s="728"/>
      <c r="U207" s="728"/>
      <c r="V207" s="841"/>
      <c r="W207" s="728"/>
      <c r="X207" s="828"/>
      <c r="Y207" s="828"/>
      <c r="Z207" s="828"/>
      <c r="AA207" s="828"/>
      <c r="AB207" s="842"/>
      <c r="AC207" s="842"/>
      <c r="AD207" s="842"/>
      <c r="AE207" s="842"/>
      <c r="AF207" s="843"/>
      <c r="AG207" s="843"/>
      <c r="AH207" s="843"/>
      <c r="AI207" s="843"/>
      <c r="AJ207" s="843"/>
      <c r="AK207" s="843"/>
      <c r="AL207" s="843"/>
      <c r="AM207" s="843"/>
      <c r="AN207" s="843"/>
      <c r="AO207" s="843"/>
      <c r="AP207" s="843"/>
      <c r="AQ207" s="843"/>
      <c r="AR207" s="843"/>
      <c r="AS207" s="843"/>
      <c r="AT207" s="843"/>
      <c r="AU207" s="843"/>
      <c r="AV207" s="843"/>
      <c r="AW207" s="843"/>
      <c r="AX207" s="843"/>
      <c r="AY207" s="843"/>
      <c r="AZ207" s="843"/>
      <c r="BA207" s="843"/>
      <c r="BB207" s="843"/>
    </row>
    <row r="208" ht="14.25" customHeight="1">
      <c r="A208" s="578" t="s">
        <v>593</v>
      </c>
      <c r="B208" s="30"/>
      <c r="C208" s="30"/>
      <c r="D208" s="30"/>
      <c r="E208" s="30"/>
      <c r="F208" s="30"/>
      <c r="G208" s="30"/>
      <c r="H208" s="30"/>
      <c r="I208" s="30"/>
      <c r="J208" s="30"/>
      <c r="K208" s="31"/>
      <c r="L208" s="810"/>
      <c r="M208" s="810"/>
      <c r="N208" s="585"/>
      <c r="O208" s="810"/>
      <c r="P208" s="810"/>
      <c r="Q208" s="810"/>
      <c r="R208" s="809"/>
      <c r="S208" s="359"/>
      <c r="T208" s="810"/>
      <c r="U208" s="810"/>
      <c r="V208" s="844"/>
      <c r="W208" s="810"/>
      <c r="X208" s="845"/>
      <c r="Y208" s="845"/>
      <c r="Z208" s="845"/>
      <c r="AA208" s="845"/>
      <c r="AB208" s="846"/>
      <c r="AC208" s="846"/>
      <c r="AD208" s="846"/>
      <c r="AE208" s="846"/>
      <c r="AF208" s="847"/>
      <c r="AG208" s="847"/>
      <c r="AH208" s="847"/>
      <c r="AI208" s="847"/>
      <c r="AJ208" s="847"/>
      <c r="AK208" s="847"/>
      <c r="AL208" s="847"/>
      <c r="AM208" s="847"/>
      <c r="AN208" s="847"/>
      <c r="AO208" s="847"/>
      <c r="AP208" s="847"/>
      <c r="AQ208" s="847"/>
      <c r="AR208" s="847"/>
      <c r="AS208" s="847"/>
      <c r="AT208" s="847"/>
      <c r="AU208" s="847"/>
      <c r="AV208" s="847"/>
      <c r="AW208" s="847"/>
      <c r="AX208" s="847"/>
      <c r="AY208" s="847"/>
      <c r="AZ208" s="847"/>
      <c r="BA208" s="847"/>
      <c r="BB208" s="847"/>
    </row>
    <row r="209" ht="22.5" customHeight="1">
      <c r="A209" s="484">
        <v>6.0</v>
      </c>
      <c r="B209" s="484">
        <v>4.0</v>
      </c>
      <c r="C209" s="484" t="s">
        <v>225</v>
      </c>
      <c r="D209" s="484"/>
      <c r="E209" s="588"/>
      <c r="F209" s="588"/>
      <c r="G209" s="848"/>
      <c r="H209" s="786" t="s">
        <v>3486</v>
      </c>
      <c r="I209" s="485" t="s">
        <v>3487</v>
      </c>
      <c r="J209" s="484" t="s">
        <v>2237</v>
      </c>
      <c r="K209" s="484" t="s">
        <v>3488</v>
      </c>
      <c r="L209" s="487">
        <v>43536.0</v>
      </c>
      <c r="M209" s="484" t="s">
        <v>339</v>
      </c>
      <c r="N209" s="484" t="s">
        <v>152</v>
      </c>
      <c r="O209" s="487">
        <v>45162.0</v>
      </c>
      <c r="P209" s="484" t="s">
        <v>133</v>
      </c>
      <c r="Q209" s="484" t="s">
        <v>208</v>
      </c>
      <c r="R209" s="489" t="s">
        <v>3489</v>
      </c>
      <c r="S209" s="451"/>
      <c r="T209" s="484" t="s">
        <v>11</v>
      </c>
      <c r="U209" s="484"/>
      <c r="V209" s="484"/>
      <c r="W209" s="484"/>
      <c r="X209" s="490" t="s">
        <v>3490</v>
      </c>
      <c r="Y209" s="490" t="s">
        <v>3491</v>
      </c>
      <c r="Z209" s="490"/>
      <c r="AA209" s="490"/>
      <c r="AB209" s="490"/>
      <c r="AC209" s="598"/>
      <c r="AD209" s="603"/>
      <c r="AE209" s="603"/>
      <c r="AF209" s="788"/>
      <c r="AG209" s="760"/>
      <c r="AH209" s="760"/>
      <c r="AI209" s="760"/>
      <c r="AJ209" s="760"/>
      <c r="AK209" s="760"/>
      <c r="AL209" s="760"/>
      <c r="AM209" s="760"/>
      <c r="AN209" s="760"/>
      <c r="AO209" s="760"/>
      <c r="AP209" s="760"/>
      <c r="AQ209" s="760"/>
      <c r="AR209" s="760"/>
      <c r="AS209" s="760"/>
      <c r="AT209" s="760"/>
      <c r="AU209" s="760"/>
      <c r="AV209" s="760"/>
      <c r="AW209" s="760"/>
      <c r="AX209" s="760"/>
      <c r="AY209" s="760"/>
      <c r="AZ209" s="760"/>
      <c r="BA209" s="760"/>
      <c r="BB209" s="760"/>
    </row>
    <row r="210" ht="22.5" customHeight="1">
      <c r="A210" s="484">
        <v>16.0</v>
      </c>
      <c r="B210" s="484">
        <v>4.0</v>
      </c>
      <c r="C210" s="484" t="s">
        <v>225</v>
      </c>
      <c r="D210" s="484"/>
      <c r="E210" s="588"/>
      <c r="F210" s="588"/>
      <c r="G210" s="848"/>
      <c r="H210" s="752">
        <v>1.33204017849E11</v>
      </c>
      <c r="I210" s="485" t="s">
        <v>3492</v>
      </c>
      <c r="J210" s="752" t="s">
        <v>3493</v>
      </c>
      <c r="K210" s="484" t="s">
        <v>3494</v>
      </c>
      <c r="L210" s="753">
        <v>43360.0</v>
      </c>
      <c r="M210" s="752" t="s">
        <v>351</v>
      </c>
      <c r="N210" s="752" t="s">
        <v>152</v>
      </c>
      <c r="O210" s="753">
        <v>44202.0</v>
      </c>
      <c r="P210" s="752" t="s">
        <v>37</v>
      </c>
      <c r="Q210" s="484" t="s">
        <v>216</v>
      </c>
      <c r="R210" s="489" t="s">
        <v>3495</v>
      </c>
      <c r="S210" s="451"/>
      <c r="T210" s="484" t="s">
        <v>11</v>
      </c>
      <c r="U210" s="484"/>
      <c r="V210" s="816"/>
      <c r="W210" s="588"/>
      <c r="X210" s="490" t="s">
        <v>3496</v>
      </c>
      <c r="Y210" s="490" t="s">
        <v>3497</v>
      </c>
      <c r="Z210" s="490" t="s">
        <v>3498</v>
      </c>
      <c r="AA210" s="490" t="s">
        <v>3499</v>
      </c>
      <c r="AB210" s="597" t="s">
        <v>1726</v>
      </c>
      <c r="AC210" s="817"/>
      <c r="AD210" s="490"/>
      <c r="AE210" s="490"/>
      <c r="AF210" s="760"/>
      <c r="AG210" s="760"/>
      <c r="AH210" s="760"/>
      <c r="AI210" s="760"/>
      <c r="AJ210" s="760"/>
      <c r="AK210" s="760"/>
      <c r="AL210" s="760"/>
      <c r="AM210" s="760"/>
      <c r="AN210" s="760"/>
      <c r="AO210" s="760"/>
      <c r="AP210" s="760"/>
      <c r="AQ210" s="760"/>
      <c r="AR210" s="760"/>
      <c r="AS210" s="760"/>
      <c r="AT210" s="760"/>
      <c r="AU210" s="760"/>
      <c r="AV210" s="760"/>
      <c r="AW210" s="760"/>
      <c r="AX210" s="760"/>
      <c r="AY210" s="760"/>
      <c r="AZ210" s="760"/>
      <c r="BA210" s="760"/>
      <c r="BB210" s="760"/>
    </row>
    <row r="211" ht="22.5" customHeight="1">
      <c r="A211" s="484">
        <v>19.0</v>
      </c>
      <c r="B211" s="484">
        <v>7.0</v>
      </c>
      <c r="C211" s="484" t="s">
        <v>223</v>
      </c>
      <c r="D211" s="484"/>
      <c r="E211" s="588"/>
      <c r="F211" s="588"/>
      <c r="G211" s="848"/>
      <c r="H211" s="815" t="s">
        <v>3500</v>
      </c>
      <c r="I211" s="485" t="s">
        <v>3501</v>
      </c>
      <c r="J211" s="484" t="s">
        <v>3502</v>
      </c>
      <c r="K211" s="752" t="s">
        <v>769</v>
      </c>
      <c r="L211" s="487">
        <v>43370.0</v>
      </c>
      <c r="M211" s="484" t="s">
        <v>351</v>
      </c>
      <c r="N211" s="484" t="s">
        <v>153</v>
      </c>
      <c r="O211" s="753">
        <v>45519.0</v>
      </c>
      <c r="P211" s="484" t="s">
        <v>115</v>
      </c>
      <c r="Q211" s="484" t="s">
        <v>216</v>
      </c>
      <c r="R211" s="489" t="s">
        <v>3503</v>
      </c>
      <c r="S211" s="452"/>
      <c r="T211" s="484" t="s">
        <v>11</v>
      </c>
      <c r="U211" s="484"/>
      <c r="V211" s="816"/>
      <c r="W211" s="588"/>
      <c r="X211" s="490" t="s">
        <v>3504</v>
      </c>
      <c r="Y211" s="490"/>
      <c r="Z211" s="490"/>
      <c r="AA211" s="490"/>
      <c r="AB211" s="817"/>
      <c r="AC211" s="490"/>
      <c r="AD211" s="490"/>
      <c r="AE211" s="490"/>
      <c r="AF211" s="760"/>
      <c r="AG211" s="760"/>
      <c r="AH211" s="760"/>
      <c r="AI211" s="760"/>
      <c r="AJ211" s="760"/>
      <c r="AK211" s="760"/>
      <c r="AL211" s="760"/>
      <c r="AM211" s="760"/>
      <c r="AN211" s="760"/>
      <c r="AO211" s="760"/>
      <c r="AP211" s="760"/>
      <c r="AQ211" s="760"/>
      <c r="AR211" s="760"/>
      <c r="AS211" s="760"/>
      <c r="AT211" s="760"/>
      <c r="AU211" s="760"/>
      <c r="AV211" s="760"/>
      <c r="AW211" s="760"/>
      <c r="AX211" s="760"/>
      <c r="AY211" s="760"/>
      <c r="AZ211" s="760"/>
      <c r="BA211" s="760"/>
      <c r="BB211" s="760"/>
    </row>
    <row r="212" ht="22.5" customHeight="1">
      <c r="A212" s="484">
        <v>19.0</v>
      </c>
      <c r="B212" s="484">
        <v>3.0</v>
      </c>
      <c r="C212" s="484" t="s">
        <v>229</v>
      </c>
      <c r="D212" s="484"/>
      <c r="E212" s="588"/>
      <c r="F212" s="588"/>
      <c r="G212" s="848"/>
      <c r="H212" s="815" t="s">
        <v>3505</v>
      </c>
      <c r="I212" s="485" t="s">
        <v>3506</v>
      </c>
      <c r="J212" s="752" t="s">
        <v>3507</v>
      </c>
      <c r="K212" s="752" t="s">
        <v>3508</v>
      </c>
      <c r="L212" s="753">
        <v>43345.0</v>
      </c>
      <c r="M212" s="752" t="s">
        <v>339</v>
      </c>
      <c r="N212" s="752" t="s">
        <v>151</v>
      </c>
      <c r="O212" s="753">
        <v>44426.0</v>
      </c>
      <c r="P212" s="752" t="s">
        <v>66</v>
      </c>
      <c r="Q212" s="484" t="s">
        <v>216</v>
      </c>
      <c r="R212" s="489" t="s">
        <v>3509</v>
      </c>
      <c r="S212" s="451"/>
      <c r="T212" s="484" t="s">
        <v>11</v>
      </c>
      <c r="U212" s="484"/>
      <c r="V212" s="816"/>
      <c r="W212" s="588"/>
      <c r="X212" s="490" t="s">
        <v>3510</v>
      </c>
      <c r="Y212" s="490" t="s">
        <v>3511</v>
      </c>
      <c r="Z212" s="490" t="s">
        <v>3512</v>
      </c>
      <c r="AA212" s="490" t="s">
        <v>3513</v>
      </c>
      <c r="AB212" s="817"/>
      <c r="AC212" s="490"/>
      <c r="AD212" s="490"/>
      <c r="AE212" s="490"/>
      <c r="AF212" s="760"/>
      <c r="AG212" s="760"/>
      <c r="AH212" s="760"/>
      <c r="AI212" s="760"/>
      <c r="AJ212" s="760"/>
      <c r="AK212" s="760"/>
      <c r="AL212" s="760"/>
      <c r="AM212" s="760"/>
      <c r="AN212" s="760"/>
      <c r="AO212" s="760"/>
      <c r="AP212" s="760"/>
      <c r="AQ212" s="760"/>
      <c r="AR212" s="760"/>
      <c r="AS212" s="760"/>
      <c r="AT212" s="760"/>
      <c r="AU212" s="760"/>
      <c r="AV212" s="760"/>
      <c r="AW212" s="760"/>
      <c r="AX212" s="760"/>
      <c r="AY212" s="760"/>
      <c r="AZ212" s="760"/>
      <c r="BA212" s="760"/>
      <c r="BB212" s="760"/>
    </row>
    <row r="213" ht="22.5" customHeight="1">
      <c r="A213" s="484">
        <v>10.0</v>
      </c>
      <c r="B213" s="484">
        <v>3.0</v>
      </c>
      <c r="C213" s="484" t="s">
        <v>229</v>
      </c>
      <c r="D213" s="484"/>
      <c r="E213" s="588"/>
      <c r="F213" s="588"/>
      <c r="G213" s="848"/>
      <c r="H213" s="786" t="s">
        <v>3514</v>
      </c>
      <c r="I213" s="485" t="s">
        <v>3515</v>
      </c>
      <c r="J213" s="484" t="s">
        <v>460</v>
      </c>
      <c r="K213" s="484" t="s">
        <v>3516</v>
      </c>
      <c r="L213" s="487">
        <v>43392.0</v>
      </c>
      <c r="M213" s="484" t="s">
        <v>339</v>
      </c>
      <c r="N213" s="484" t="s">
        <v>154</v>
      </c>
      <c r="O213" s="487">
        <v>44669.0</v>
      </c>
      <c r="P213" s="484" t="s">
        <v>133</v>
      </c>
      <c r="Q213" s="484" t="s">
        <v>210</v>
      </c>
      <c r="R213" s="489" t="s">
        <v>3517</v>
      </c>
      <c r="S213" s="803"/>
      <c r="T213" s="749" t="s">
        <v>26</v>
      </c>
      <c r="U213" s="484"/>
      <c r="V213" s="484"/>
      <c r="W213" s="484"/>
      <c r="X213" s="490" t="s">
        <v>3518</v>
      </c>
      <c r="Y213" s="490" t="s">
        <v>3519</v>
      </c>
      <c r="Z213" s="490" t="s">
        <v>3520</v>
      </c>
      <c r="AA213" s="490" t="s">
        <v>3521</v>
      </c>
      <c r="AB213" s="491"/>
      <c r="AC213" s="490"/>
      <c r="AD213" s="490"/>
      <c r="AE213" s="490"/>
      <c r="AF213" s="788"/>
      <c r="AG213" s="760"/>
      <c r="AH213" s="760"/>
      <c r="AI213" s="760"/>
      <c r="AJ213" s="760"/>
      <c r="AK213" s="760"/>
      <c r="AL213" s="760"/>
      <c r="AM213" s="760"/>
      <c r="AN213" s="760"/>
      <c r="AO213" s="760"/>
      <c r="AP213" s="760"/>
      <c r="AQ213" s="760"/>
      <c r="AR213" s="760"/>
      <c r="AS213" s="760"/>
      <c r="AT213" s="760"/>
      <c r="AU213" s="760"/>
      <c r="AV213" s="760"/>
      <c r="AW213" s="760"/>
      <c r="AX213" s="760"/>
      <c r="AY213" s="760"/>
      <c r="AZ213" s="760"/>
      <c r="BA213" s="760"/>
      <c r="BB213" s="760"/>
    </row>
    <row r="214" ht="22.5" customHeight="1">
      <c r="A214" s="484">
        <v>9.0</v>
      </c>
      <c r="B214" s="484">
        <v>8.0</v>
      </c>
      <c r="C214" s="484" t="s">
        <v>227</v>
      </c>
      <c r="D214" s="484"/>
      <c r="E214" s="588"/>
      <c r="F214" s="588"/>
      <c r="G214" s="785"/>
      <c r="H214" s="786" t="s">
        <v>3522</v>
      </c>
      <c r="I214" s="485" t="s">
        <v>3523</v>
      </c>
      <c r="J214" s="484" t="s">
        <v>2159</v>
      </c>
      <c r="K214" s="484" t="s">
        <v>3524</v>
      </c>
      <c r="L214" s="487">
        <v>43385.0</v>
      </c>
      <c r="M214" s="484" t="s">
        <v>351</v>
      </c>
      <c r="N214" s="484" t="s">
        <v>152</v>
      </c>
      <c r="O214" s="487">
        <v>45544.0</v>
      </c>
      <c r="P214" s="484" t="s">
        <v>115</v>
      </c>
      <c r="Q214" s="484" t="s">
        <v>208</v>
      </c>
      <c r="R214" s="489"/>
      <c r="S214" s="452"/>
      <c r="T214" s="749" t="s">
        <v>26</v>
      </c>
      <c r="U214" s="484"/>
      <c r="V214" s="484"/>
      <c r="W214" s="484"/>
      <c r="X214" s="490" t="s">
        <v>3525</v>
      </c>
      <c r="Y214" s="490" t="s">
        <v>3526</v>
      </c>
      <c r="Z214" s="490" t="s">
        <v>3527</v>
      </c>
      <c r="AA214" s="490"/>
      <c r="AB214" s="490"/>
      <c r="AC214" s="490"/>
      <c r="AD214" s="490"/>
      <c r="AE214" s="490"/>
      <c r="AF214" s="788"/>
      <c r="AG214" s="760"/>
      <c r="AH214" s="760"/>
      <c r="AI214" s="760"/>
      <c r="AJ214" s="760"/>
      <c r="AK214" s="760"/>
      <c r="AL214" s="760"/>
      <c r="AM214" s="760"/>
      <c r="AN214" s="760"/>
      <c r="AO214" s="760"/>
      <c r="AP214" s="760"/>
      <c r="AQ214" s="760"/>
      <c r="AR214" s="760"/>
      <c r="AS214" s="760"/>
      <c r="AT214" s="760"/>
      <c r="AU214" s="760"/>
      <c r="AV214" s="760"/>
      <c r="AW214" s="760"/>
      <c r="AX214" s="760"/>
      <c r="AY214" s="760"/>
      <c r="AZ214" s="760"/>
      <c r="BA214" s="760"/>
      <c r="BB214" s="760"/>
    </row>
    <row r="215" ht="22.5" customHeight="1">
      <c r="A215" s="484">
        <v>5.0</v>
      </c>
      <c r="B215" s="484">
        <v>2.0</v>
      </c>
      <c r="C215" s="484" t="s">
        <v>233</v>
      </c>
      <c r="D215" s="484"/>
      <c r="E215" s="588"/>
      <c r="F215" s="588"/>
      <c r="G215" s="785"/>
      <c r="H215" s="786" t="s">
        <v>3528</v>
      </c>
      <c r="I215" s="485" t="s">
        <v>3529</v>
      </c>
      <c r="J215" s="484" t="s">
        <v>663</v>
      </c>
      <c r="K215" s="484" t="s">
        <v>3530</v>
      </c>
      <c r="L215" s="487">
        <v>43352.0</v>
      </c>
      <c r="M215" s="484" t="s">
        <v>351</v>
      </c>
      <c r="N215" s="484" t="s">
        <v>152</v>
      </c>
      <c r="O215" s="487">
        <v>45519.0</v>
      </c>
      <c r="P215" s="484" t="s">
        <v>43</v>
      </c>
      <c r="Q215" s="484" t="s">
        <v>206</v>
      </c>
      <c r="R215" s="489" t="s">
        <v>3531</v>
      </c>
      <c r="S215" s="452"/>
      <c r="T215" s="484" t="s">
        <v>11</v>
      </c>
      <c r="U215" s="484"/>
      <c r="V215" s="484"/>
      <c r="W215" s="484"/>
      <c r="X215" s="490" t="s">
        <v>3532</v>
      </c>
      <c r="Y215" s="490"/>
      <c r="Z215" s="490"/>
      <c r="AA215" s="490"/>
      <c r="AB215" s="490"/>
      <c r="AC215" s="490"/>
      <c r="AD215" s="490"/>
      <c r="AE215" s="490"/>
      <c r="AF215" s="760"/>
      <c r="AG215" s="760"/>
      <c r="AH215" s="760"/>
      <c r="AI215" s="760"/>
      <c r="AJ215" s="760"/>
      <c r="AK215" s="760"/>
      <c r="AL215" s="760"/>
      <c r="AM215" s="760"/>
      <c r="AN215" s="760"/>
      <c r="AO215" s="760"/>
      <c r="AP215" s="760"/>
      <c r="AQ215" s="760"/>
      <c r="AR215" s="760"/>
      <c r="AS215" s="760"/>
      <c r="AT215" s="760"/>
      <c r="AU215" s="760"/>
      <c r="AV215" s="760"/>
      <c r="AW215" s="760"/>
      <c r="AX215" s="760"/>
      <c r="AY215" s="760"/>
      <c r="AZ215" s="760"/>
      <c r="BA215" s="760"/>
      <c r="BB215" s="760"/>
    </row>
    <row r="216" ht="14.25" customHeight="1">
      <c r="A216" s="484"/>
      <c r="B216" s="484"/>
      <c r="C216" s="484"/>
      <c r="D216" s="484"/>
      <c r="E216" s="588"/>
      <c r="F216" s="588"/>
      <c r="G216" s="849"/>
      <c r="H216" s="786"/>
      <c r="I216" s="485"/>
      <c r="J216" s="484"/>
      <c r="K216" s="484"/>
      <c r="L216" s="487"/>
      <c r="M216" s="484"/>
      <c r="N216" s="484"/>
      <c r="O216" s="487"/>
      <c r="P216" s="484"/>
      <c r="Q216" s="484"/>
      <c r="R216" s="489"/>
      <c r="S216" s="452"/>
      <c r="T216" s="484"/>
      <c r="U216" s="484"/>
      <c r="V216" s="484"/>
      <c r="W216" s="484"/>
      <c r="X216" s="850"/>
      <c r="Y216" s="850"/>
      <c r="Z216" s="490"/>
      <c r="AA216" s="490"/>
      <c r="AB216" s="490"/>
      <c r="AC216" s="490"/>
      <c r="AD216" s="490"/>
      <c r="AE216" s="490"/>
      <c r="AF216" s="316"/>
      <c r="AG216" s="287"/>
      <c r="AH216" s="287"/>
      <c r="AI216" s="316"/>
      <c r="AJ216" s="316"/>
      <c r="AK216" s="316"/>
      <c r="AL216" s="316"/>
      <c r="AM216" s="316"/>
      <c r="AN216" s="316"/>
      <c r="AO216" s="316"/>
      <c r="AP216" s="316"/>
      <c r="AQ216" s="316"/>
      <c r="AR216" s="316"/>
      <c r="AS216" s="316"/>
      <c r="AT216" s="316"/>
      <c r="AU216" s="316"/>
      <c r="AV216" s="316"/>
      <c r="AW216" s="316"/>
      <c r="AX216" s="316"/>
      <c r="AY216" s="316"/>
      <c r="AZ216" s="316"/>
      <c r="BA216" s="316"/>
      <c r="BB216" s="316"/>
    </row>
    <row r="217" ht="22.5" customHeight="1">
      <c r="A217" s="484"/>
      <c r="B217" s="484"/>
      <c r="C217" s="484"/>
      <c r="D217" s="484"/>
      <c r="E217" s="484"/>
      <c r="F217" s="484"/>
      <c r="G217" s="848"/>
      <c r="H217" s="786"/>
      <c r="I217" s="485"/>
      <c r="J217" s="484"/>
      <c r="K217" s="484"/>
      <c r="L217" s="487"/>
      <c r="M217" s="484"/>
      <c r="N217" s="484"/>
      <c r="O217" s="487"/>
      <c r="P217" s="484"/>
      <c r="Q217" s="484"/>
      <c r="R217" s="489"/>
      <c r="S217" s="803"/>
      <c r="T217" s="484"/>
      <c r="U217" s="484"/>
      <c r="V217" s="484"/>
      <c r="W217" s="484"/>
      <c r="X217" s="816"/>
      <c r="Y217" s="816"/>
      <c r="Z217" s="491"/>
      <c r="AA217" s="491"/>
      <c r="AB217" s="491"/>
      <c r="AC217" s="491"/>
      <c r="AD217" s="491"/>
      <c r="AE217" s="491"/>
      <c r="AF217" s="760"/>
      <c r="AG217" s="760"/>
      <c r="AH217" s="760"/>
      <c r="AI217" s="760"/>
      <c r="AJ217" s="760"/>
      <c r="AK217" s="760"/>
      <c r="AL217" s="760"/>
      <c r="AM217" s="760"/>
      <c r="AN217" s="760"/>
      <c r="AO217" s="760"/>
      <c r="AP217" s="760"/>
      <c r="AQ217" s="760"/>
      <c r="AR217" s="760"/>
      <c r="AS217" s="760"/>
      <c r="AT217" s="760"/>
      <c r="AU217" s="760"/>
      <c r="AV217" s="760"/>
      <c r="AW217" s="760"/>
      <c r="AX217" s="760"/>
      <c r="AY217" s="760"/>
      <c r="AZ217" s="760"/>
      <c r="BA217" s="760"/>
      <c r="BB217" s="760"/>
    </row>
    <row r="218" ht="22.5" customHeight="1">
      <c r="A218" s="484"/>
      <c r="B218" s="484"/>
      <c r="C218" s="484"/>
      <c r="D218" s="484"/>
      <c r="E218" s="588"/>
      <c r="F218" s="588"/>
      <c r="G218" s="848"/>
      <c r="H218" s="786"/>
      <c r="I218" s="485"/>
      <c r="J218" s="484"/>
      <c r="K218" s="484"/>
      <c r="L218" s="487"/>
      <c r="M218" s="484"/>
      <c r="N218" s="484"/>
      <c r="O218" s="487"/>
      <c r="P218" s="484"/>
      <c r="Q218" s="484"/>
      <c r="R218" s="489"/>
      <c r="S218" s="803"/>
      <c r="T218" s="484"/>
      <c r="U218" s="484"/>
      <c r="V218" s="484"/>
      <c r="W218" s="484"/>
      <c r="X218" s="850"/>
      <c r="Y218" s="850"/>
      <c r="Z218" s="490"/>
      <c r="AA218" s="490"/>
      <c r="AB218" s="490"/>
      <c r="AC218" s="490"/>
      <c r="AD218" s="490"/>
      <c r="AE218" s="490"/>
      <c r="AF218" s="760"/>
      <c r="AG218" s="760"/>
      <c r="AH218" s="760"/>
      <c r="AI218" s="760"/>
      <c r="AJ218" s="760"/>
      <c r="AK218" s="760"/>
      <c r="AL218" s="760"/>
      <c r="AM218" s="760"/>
      <c r="AN218" s="760"/>
      <c r="AO218" s="760"/>
      <c r="AP218" s="760"/>
      <c r="AQ218" s="760"/>
      <c r="AR218" s="760"/>
      <c r="AS218" s="760"/>
      <c r="AT218" s="760"/>
      <c r="AU218" s="760"/>
      <c r="AV218" s="760"/>
      <c r="AW218" s="760"/>
      <c r="AX218" s="760"/>
      <c r="AY218" s="760"/>
      <c r="AZ218" s="760"/>
      <c r="BA218" s="760"/>
      <c r="BB218" s="760"/>
    </row>
    <row r="219" ht="22.5" customHeight="1">
      <c r="A219" s="484"/>
      <c r="B219" s="484"/>
      <c r="C219" s="484"/>
      <c r="D219" s="484"/>
      <c r="E219" s="484"/>
      <c r="F219" s="484"/>
      <c r="G219" s="848"/>
      <c r="H219" s="786"/>
      <c r="I219" s="485"/>
      <c r="J219" s="484"/>
      <c r="K219" s="484"/>
      <c r="L219" s="487"/>
      <c r="M219" s="484"/>
      <c r="N219" s="484"/>
      <c r="O219" s="487"/>
      <c r="P219" s="484"/>
      <c r="Q219" s="484"/>
      <c r="R219" s="591"/>
      <c r="S219" s="451"/>
      <c r="T219" s="484"/>
      <c r="U219" s="484"/>
      <c r="V219" s="484"/>
      <c r="W219" s="484"/>
      <c r="X219" s="850"/>
      <c r="Y219" s="850"/>
      <c r="Z219" s="490"/>
      <c r="AA219" s="490"/>
      <c r="AB219" s="490"/>
      <c r="AC219" s="490"/>
      <c r="AD219" s="490"/>
      <c r="AE219" s="490"/>
      <c r="AF219" s="760"/>
      <c r="AG219" s="760"/>
      <c r="AH219" s="760"/>
      <c r="AI219" s="760"/>
      <c r="AJ219" s="760"/>
      <c r="AK219" s="760"/>
      <c r="AL219" s="760"/>
      <c r="AM219" s="760"/>
      <c r="AN219" s="760"/>
      <c r="AO219" s="760"/>
      <c r="AP219" s="760"/>
      <c r="AQ219" s="760"/>
      <c r="AR219" s="760"/>
      <c r="AS219" s="760"/>
      <c r="AT219" s="760"/>
      <c r="AU219" s="760"/>
      <c r="AV219" s="760"/>
      <c r="AW219" s="760"/>
      <c r="AX219" s="760"/>
      <c r="AY219" s="760"/>
      <c r="AZ219" s="760"/>
      <c r="BA219" s="760"/>
      <c r="BB219" s="760"/>
    </row>
    <row r="220" ht="22.5" customHeight="1">
      <c r="A220" s="484"/>
      <c r="B220" s="484"/>
      <c r="C220" s="484"/>
      <c r="D220" s="484"/>
      <c r="E220" s="588"/>
      <c r="F220" s="588"/>
      <c r="G220" s="848"/>
      <c r="H220" s="786"/>
      <c r="I220" s="485"/>
      <c r="J220" s="484"/>
      <c r="K220" s="484"/>
      <c r="L220" s="487"/>
      <c r="M220" s="484"/>
      <c r="N220" s="484"/>
      <c r="O220" s="487"/>
      <c r="P220" s="484"/>
      <c r="Q220" s="484"/>
      <c r="R220" s="591"/>
      <c r="S220" s="803"/>
      <c r="T220" s="484"/>
      <c r="U220" s="484"/>
      <c r="V220" s="484"/>
      <c r="W220" s="484"/>
      <c r="X220" s="850"/>
      <c r="Y220" s="850"/>
      <c r="Z220" s="490"/>
      <c r="AA220" s="490"/>
      <c r="AB220" s="490"/>
      <c r="AC220" s="490"/>
      <c r="AD220" s="490"/>
      <c r="AE220" s="490"/>
      <c r="AF220" s="760"/>
      <c r="AG220" s="760"/>
      <c r="AH220" s="760"/>
      <c r="AI220" s="760"/>
      <c r="AJ220" s="760"/>
      <c r="AK220" s="760"/>
      <c r="AL220" s="760"/>
      <c r="AM220" s="760"/>
      <c r="AN220" s="760"/>
      <c r="AO220" s="760"/>
      <c r="AP220" s="760"/>
      <c r="AQ220" s="760"/>
      <c r="AR220" s="760"/>
      <c r="AS220" s="760"/>
      <c r="AT220" s="760"/>
      <c r="AU220" s="760"/>
      <c r="AV220" s="760"/>
      <c r="AW220" s="760"/>
      <c r="AX220" s="760"/>
      <c r="AY220" s="760"/>
      <c r="AZ220" s="760"/>
      <c r="BA220" s="760"/>
      <c r="BB220" s="760"/>
    </row>
    <row r="221" ht="22.5" customHeight="1">
      <c r="A221" s="484"/>
      <c r="B221" s="484"/>
      <c r="C221" s="484"/>
      <c r="D221" s="484"/>
      <c r="E221" s="588"/>
      <c r="F221" s="588"/>
      <c r="G221" s="848"/>
      <c r="H221" s="786"/>
      <c r="I221" s="485"/>
      <c r="J221" s="484"/>
      <c r="K221" s="484"/>
      <c r="L221" s="487"/>
      <c r="M221" s="484"/>
      <c r="N221" s="484"/>
      <c r="O221" s="487"/>
      <c r="P221" s="484"/>
      <c r="Q221" s="484"/>
      <c r="R221" s="489"/>
      <c r="S221" s="803"/>
      <c r="T221" s="484"/>
      <c r="U221" s="484"/>
      <c r="V221" s="484"/>
      <c r="W221" s="484"/>
      <c r="X221" s="850"/>
      <c r="Y221" s="850"/>
      <c r="Z221" s="490"/>
      <c r="AA221" s="490"/>
      <c r="AB221" s="491"/>
      <c r="AC221" s="491"/>
      <c r="AD221" s="491"/>
      <c r="AE221" s="491"/>
      <c r="AF221" s="760"/>
      <c r="AG221" s="760"/>
      <c r="AH221" s="760"/>
      <c r="AI221" s="760"/>
      <c r="AJ221" s="760"/>
      <c r="AK221" s="760"/>
      <c r="AL221" s="760"/>
      <c r="AM221" s="760"/>
      <c r="AN221" s="760"/>
      <c r="AO221" s="760"/>
      <c r="AP221" s="760"/>
      <c r="AQ221" s="760"/>
      <c r="AR221" s="760"/>
      <c r="AS221" s="760"/>
      <c r="AT221" s="760"/>
      <c r="AU221" s="760"/>
      <c r="AV221" s="760"/>
      <c r="AW221" s="760"/>
      <c r="AX221" s="760"/>
      <c r="AY221" s="760"/>
      <c r="AZ221" s="760"/>
      <c r="BA221" s="760"/>
      <c r="BB221" s="760"/>
    </row>
  </sheetData>
  <customSheetViews>
    <customSheetView guid="{8EBB9AF4-EC36-476A-ADCB-4FB7851C8305}" filter="1" showAutoFilter="1">
      <autoFilter ref="$P$1:$P$221"/>
    </customSheetView>
    <customSheetView guid="{B7FAE7FF-B048-4A68-8CB3-AFD04E873752}" filter="1" showAutoFilter="1">
      <autoFilter ref="$P$1:$P$221">
        <filterColumn colId="0">
          <filters>
            <filter val="Italian"/>
            <filter val="Bangladeshi"/>
            <filter val="Ukrainian"/>
            <filter val="Egyptian"/>
            <filter val="Chinese - Hong Kong"/>
            <filter val="British"/>
            <filter val="Belgian"/>
            <filter val="Dutch"/>
          </filters>
        </filterColumn>
      </autoFilter>
    </customSheetView>
  </customSheetViews>
  <mergeCells count="10">
    <mergeCell ref="A177:K177"/>
    <mergeCell ref="A203:K203"/>
    <mergeCell ref="A208:K208"/>
    <mergeCell ref="A2:K2"/>
    <mergeCell ref="A27:K27"/>
    <mergeCell ref="A52:K52"/>
    <mergeCell ref="A77:K77"/>
    <mergeCell ref="A102:K102"/>
    <mergeCell ref="A127:K127"/>
    <mergeCell ref="A152:K152"/>
  </mergeCells>
  <conditionalFormatting sqref="D1 C216:D219">
    <cfRule type="containsText" dxfId="3" priority="1" operator="containsText" text="Admitted">
      <formula>NOT(ISERROR(SEARCH(("Admitted"),(D1))))</formula>
    </cfRule>
  </conditionalFormatting>
  <conditionalFormatting sqref="R217:R219">
    <cfRule type="containsText" dxfId="4" priority="2" operator="containsText" text="Ftots">
      <formula>NOT(ISERROR(SEARCH(("Ftots"),(R217))))</formula>
    </cfRule>
  </conditionalFormatting>
  <conditionalFormatting sqref="T49 T122 T146 T174 T203:T204 I217:I219">
    <cfRule type="notContainsBlanks" dxfId="4" priority="3">
      <formula>LEN(TRIM(T49))&gt;0</formula>
    </cfRule>
  </conditionalFormatting>
  <conditionalFormatting sqref="Q20:Q22 W20 E23:F24 Q25:Q28 M27:N28 P27:P28 R27:Z28 H28:K28 B29:F29 AF29:AG30 AH29:BB29 X30:AE30 J32:K32 M32:N32 P32:S32 U32:AE32 AG45 E46:F49 H53:H54 I53 Q64:Q67 E69:F73 H69:K69 M69:N69 P69 R69:S69 X69:AG69 Q79:Q81 H80:I81 H83:K83 M83:N83 P83 R83:S83 U83:AB83 Q92:Q96 E96:F98 B104:D108 E104:F105 AF104:AK106 AL104:BB105 H105:H107 I105:I108 J105:K107 M105:N107 P105:P107 R105:S107 U106:U107 B110:D110 E116:F119 E121:F123 N142:N146 H144:H146 I144:I147 J144:K146 M144:M146 P144:S146 X144:AE146 E145:F148 AF145:AG146 H149:K151 M149:N151 P149:S151 X149:AG151 H165:I168 J165:K171 M165:N171 P165:P171 R165:S171 U165:Z171 AA165:AE168 B166:C176 D166:D173 E166:F176 AF166:BB171 Q167:Q171 H170:H171 I170:I175 AA170:AE171 H173 J173:K173 M173 P173:S173 X173:AG173 Q181:Q182 B183:C201 D183:D194 E183:F186 AF183:BB186 J185:K186 M185:N186 P185:S186 X185:AE186 H186:I186 T186:U186 E189:F189 E198:F200 D201 E204:F207 Q204:Q206 S204 E210:F210 K210 Q210 S210 U210 AG211 E217:F217 Q219 B220:D220 H221:I221 Q221">
    <cfRule type="colorScale" priority="4">
      <colorScale>
        <cfvo type="min"/>
        <cfvo type="max"/>
        <color rgb="FFFFFFFF"/>
        <color rgb="FFE67C73"/>
      </colorScale>
    </cfRule>
  </conditionalFormatting>
  <conditionalFormatting sqref="Q20:Q22 W20 Q25:Q28 M27:N28 P27:P28 R27:Z28 H28:K28 B29:F29 AF29:AG30 AH29:BB29 X30:AE30 J32:K32 M32:N32 P32:S32 U32:AE32 AG45 H53:H54 I53 Q64:Q67 H69:K69 M69:N69 P69 R69:S69 X69:AG69 Q79:Q81 H80:I81 H83:K83 M83:N83 P83 R83:S83 U83:AB83 Q92:Q95 B104:D108 E104:F105 AF104:AK106 AL104:BB105 H105:H107 I105:I108 J105:K107 M105:N107 P105:P107 R105:S107 U106:U107 B110:D110 N142:N145 H144:H145 I144:I147 J144:K145 M144:M145 P144:S145 X144:AE145 AF145:AG145 H149:K151 M149:N151 P149:S151 X149:AG151 H165:I168 J165:K171 M165:N171 P165:P171 R165:S171 U165:Z171 AA165:AE168 B166:C176 D166:F171 AF166:BB171 Q167:Q171 H170:H171 I170:I175 AA170:AE171 H173 J173:K173 M173 P173:S173 X173:AG173 Q181:Q182 B183:C201 D183:D194 E183:F186 AF183:BB186 J185:K186 M185:N186 P185:S186 X185:AE186 H186:I186 T186:U186 E189:F189 D201 Q205:Q206 K210 Q210 S210 U210 AG211 Q219 B220:D220 H221:I221 Q221">
    <cfRule type="containsText" dxfId="1" priority="5" operator="containsText" text="Yes">
      <formula>NOT(ISERROR(SEARCH(("Yes"),(Q20))))</formula>
    </cfRule>
  </conditionalFormatting>
  <conditionalFormatting sqref="E1:F1 E3:F26 Q20:Q28 W20 M27:N28 P27:P28 R27:Z28 E28:F51 H28:K28 B29:D29 AF29:AG30 AH29:BB29 X30:AE30 J32:K32 M32:N32 P32:S32 U32:AE32 AG45 E53:F76 H53:H54 I53 Q64:Q67 H69:K69 M69:N69 P69 R69:S69 X69:AG69 E78:F101 Q79:Q81 H80:I81 H83:K83 M83:N83 P83 R83:S83 U83:AB83 Q92:Q96 E103:F126 B104:D110 K104:K107 P104:P107 U104:U107 AB104:AB105 AF104:AK106 AL104:BB105 H105:H107 I105:I108 J105:J107 M105:N107 R105:S107 E128:F151 N142:N151 H144:K151 M144:M151 P144:S151 X144:AE151 AF145:AG151 E153:F176 H165:I168 J165:J171 K165:K173 M165:N171 P165:P171 R165:R171 S165:S173 U165:U172 V165:Z171 AA165:AE168 B166:C176 D166:D173 AF166:BB171 Q167:Q173 H170:H171 I170:I175 AA170:AE171 H173 J173 M173 P173 R173 X173:AG173 E178:F202 Q181:Q182 B183:C201 D183:D194 AF183:BB186 J185:K186 M185:N186 P185:S186 X185:AE186 H186:I186 T186:U186 D201 E204:F207 Q204:Q206 S204 B209:D209 E209:F221 K210 Q210 S210 U210 AG211 Q212 B215:D215 Q219 B220:D220 H221:I221 Q221">
    <cfRule type="containsText" dxfId="1" priority="6" operator="containsText" text="yes">
      <formula>NOT(ISERROR(SEARCH(("yes"),(E1))))</formula>
    </cfRule>
  </conditionalFormatting>
  <conditionalFormatting sqref="C1:D1 C3:D26 C28:D51 C53:D76 C78:D101 C103:D126 J104:J105 O104:O105 T104:T105 AA104:AA105 AG105 AL105 AQ105 C128:D151 C153:D176 C178:D202 C204:D207 C209:D221">
    <cfRule type="containsText" dxfId="2" priority="7" operator="containsText" text="offered">
      <formula>NOT(ISERROR(SEARCH(("offered"),(C1))))</formula>
    </cfRule>
  </conditionalFormatting>
  <conditionalFormatting sqref="D169 D171 S203">
    <cfRule type="notContainsBlanks" dxfId="5" priority="8">
      <formula>LEN(TRIM(D169))&gt;0</formula>
    </cfRule>
  </conditionalFormatting>
  <conditionalFormatting sqref="I3:I26 I28:I51 I53:I76 I78:I101 I103:I126 I128:I151 I153:I175 I178:I201 I205:I206 I209:I215">
    <cfRule type="notContainsBlanks" dxfId="4" priority="9">
      <formula>LEN(TRIM(I3))&gt;0</formula>
    </cfRule>
  </conditionalFormatting>
  <conditionalFormatting sqref="I23:I26 I71:I73 I97:I98 I173:I175 I205:I206 I210">
    <cfRule type="notContainsBlanks" dxfId="4" priority="10">
      <formula>LEN(TRIM(I23))&gt;0</formula>
    </cfRule>
  </conditionalFormatting>
  <conditionalFormatting sqref="D3:D23 D25:D26 D71 D98 D173 D205:D206 D210 D217">
    <cfRule type="notContainsBlanks" dxfId="5" priority="11">
      <formula>LEN(TRIM(D3))&gt;0</formula>
    </cfRule>
  </conditionalFormatting>
  <conditionalFormatting sqref="D28:D45 D50:D51 D211">
    <cfRule type="notContainsBlanks" dxfId="5" priority="12">
      <formula>LEN(TRIM(D28))&gt;0</formula>
    </cfRule>
  </conditionalFormatting>
  <conditionalFormatting sqref="D53:D67 D74:D76 D95 D209">
    <cfRule type="notContainsBlanks" dxfId="5" priority="13">
      <formula>LEN(TRIM(D53))&gt;0</formula>
    </cfRule>
  </conditionalFormatting>
  <conditionalFormatting sqref="D78:D95 D99:D101 D145 D214 D221">
    <cfRule type="notContainsBlanks" dxfId="5" priority="14">
      <formula>LEN(TRIM(D78))&gt;0</formula>
    </cfRule>
  </conditionalFormatting>
  <conditionalFormatting sqref="D23 D103:D120 D124:D126 D192 D201 D212:D213 D218">
    <cfRule type="notContainsBlanks" dxfId="5" priority="15">
      <formula>LEN(TRIM(D23))&gt;0</formula>
    </cfRule>
  </conditionalFormatting>
  <conditionalFormatting sqref="D128:D144 D149:D151 D173">
    <cfRule type="notContainsBlanks" dxfId="5" priority="16">
      <formula>LEN(TRIM(D128))&gt;0</formula>
    </cfRule>
  </conditionalFormatting>
  <conditionalFormatting sqref="D170 D178:D198 D201 D219:D220">
    <cfRule type="notContainsBlanks" dxfId="5" priority="17">
      <formula>LEN(TRIM(D170))&gt;0</formula>
    </cfRule>
  </conditionalFormatting>
  <conditionalFormatting sqref="I92:I94">
    <cfRule type="notContainsBlanks" dxfId="4" priority="18">
      <formula>LEN(TRIM(I92))&gt;0</formula>
    </cfRule>
  </conditionalFormatting>
  <conditionalFormatting sqref="I168 I170:I175 I210">
    <cfRule type="notContainsBlanks" dxfId="4" priority="19">
      <formula>LEN(TRIM(I168))&gt;0</formula>
    </cfRule>
  </conditionalFormatting>
  <conditionalFormatting sqref="I3:I24 I71:I73 I97:I98 I173:I175 I205:I206 I210">
    <cfRule type="notContainsBlanks" dxfId="4" priority="20">
      <formula>LEN(TRIM(I3))&gt;0</formula>
    </cfRule>
  </conditionalFormatting>
  <conditionalFormatting sqref="T1:T221">
    <cfRule type="notContainsBlanks" dxfId="4" priority="21">
      <formula>LEN(TRIM(T1))&gt;0</formula>
    </cfRule>
  </conditionalFormatting>
  <conditionalFormatting sqref="U1:U221">
    <cfRule type="notContainsBlanks" dxfId="6" priority="22">
      <formula>LEN(TRIM(U1))&gt;0</formula>
    </cfRule>
  </conditionalFormatting>
  <conditionalFormatting sqref="S1:S221">
    <cfRule type="notContainsBlanks" dxfId="6" priority="23">
      <formula>LEN(TRIM(S1))&gt;0</formula>
    </cfRule>
  </conditionalFormatting>
  <dataValidations>
    <dataValidation type="list" allowBlank="1" sqref="Q23:Q24 Q46:Q49 Q69:Q73 Q96:Q98 Q121:Q123 Q146:Q148 Q172:Q176 Q199:Q201 Q203:Q204 Q207:Q208">
      <formula1>"F3B,F3I,F3S,F3V,F3N,F3H,F3C,F3M,Ftots,New,Returning"</formula1>
    </dataValidation>
    <dataValidation type="list" allowBlank="1" sqref="T2:T201 T204:T206 T209:T221">
      <formula1>'Drop down list'!$H$2:$H$22</formula1>
    </dataValidation>
    <dataValidation type="list" allowBlank="1" sqref="S4 S11 U2:U18 U23 U25:U43 U46:U47 U50:U68 U71 U74:U91 U98:U114 U117:U118 U120:U121 S131 U123:U144 S161 U148:U168 U170 S183 S191 U177:U191 U198 U202 U205:U206 U209:U211 S217 U213:U221">
      <formula1>"Yes"</formula1>
    </dataValidation>
    <dataValidation type="list" allowBlank="1" sqref="P4 P11 P19:P22 P24 P44:P45 P48:P49 P69:P70 P72:P76 P92:P97 P115:P116 P119 P122 P131 P145:P147 P161 P169:P176 P183 P191:P197 P199:P201 P204 P212 P217">
      <formula1>'Drop down list'!$C$2:$C$100</formula1>
    </dataValidation>
    <dataValidation type="list" allowBlank="1" sqref="Q2:Q22 Q25:Q45 Q50:Q68 Q74:Q95 Q99:Q120 Q124:Q145 Q149:Q171 Q177:Q198 Q202 Q205:Q206 Q209:Q221">
      <formula1>"1B,1I,1S,1V,1N,1H,1C,1M,New,Returning"</formula1>
    </dataValidation>
    <dataValidation type="list" allowBlank="1" sqref="P2:P3 P5:P10 P12:P18 P23 P25:P43 P46:P47 P50:P68 P71 P77:P91 P98:P114 P117:P118 P120:P121 P123:P130 P132:P144 P148:P160 P162:P168 P177:P182 P184:P190 P198 P205:P206 P209:P211 P213:P216 P218:P221">
      <formula1>'Drop down list'!$C$2:$C$104</formula1>
    </dataValidation>
    <dataValidation type="list" allowBlank="1" showErrorMessage="1" sqref="M2:M201 M204:M206 M209:M221">
      <formula1>"M,F"</formula1>
    </dataValidation>
    <dataValidation type="list" allowBlank="1" showErrorMessage="1" sqref="S2:S3 S5:S9 S12:S14 S16 S18 E3:F26 S25:S43 E28:F51 S50:S56 S58:S67 E53:F76 S74:S89 S91 E78:F101 S99:S101 S104:S105 S107:S118 S120 E103:F126 S124:S130 S133:S144 E128:F151 S149:S160 S162:S168 E153:F176 S177:S182 S184:S190 S192 S198 E178:F201 E204:F206 S205:S206 S209 S211 S213:S216 S218:S219 E209:F221 S221">
      <formula1>"Yes"</formula1>
    </dataValidation>
    <dataValidation type="list" allowBlank="1" showErrorMessage="1" sqref="U203">
      <formula1>"Yes"</formula1>
    </dataValidation>
    <dataValidation type="list" allowBlank="1" sqref="G3:G26 G28:G49 G53:G76 G78:G101 G103:G126 G128:G151 G153:G176 G178:G201 G204 G209:G215 G217:G221">
      <formula1>"1"</formula1>
    </dataValidation>
    <dataValidation type="list" allowBlank="1" showErrorMessage="1" sqref="G205:G206">
      <formula1>"0.5,1"</formula1>
    </dataValidation>
    <dataValidation type="list" allowBlank="1" showErrorMessage="1" sqref="N2:N201 N204:N206 N209:N221">
      <formula1>"Dalat,Hanoi,Hue,Saigon"</formula1>
    </dataValidation>
    <dataValidation type="list" allowBlank="1" showErrorMessage="1" sqref="D3:D26 D28:D51 D53:D76 D78:D101 D103:D126 D128:D151 D153:D176 D178:D202 D204:D207 D209:D221">
      <formula1>"Yes,No"</formula1>
    </dataValidation>
    <dataValidation type="list" allowBlank="1" sqref="T203">
      <formula1>'Drop down list'!$H$2:$H$22</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4.43" defaultRowHeight="15.0"/>
  <cols>
    <col customWidth="1" min="1" max="1" width="4.71"/>
    <col customWidth="1" min="2" max="2" width="6.57"/>
    <col customWidth="1" min="3" max="3" width="6.29"/>
    <col customWidth="1" min="4" max="4" width="9.71"/>
    <col customWidth="1" min="5" max="5" width="11.14"/>
    <col customWidth="1" min="6" max="7" width="7.0"/>
    <col customWidth="1" min="8" max="8" width="12.71"/>
    <col customWidth="1" min="9" max="9" width="11.71"/>
    <col customWidth="1" min="10" max="10" width="18.14"/>
    <col customWidth="1" min="11" max="11" width="29.71"/>
    <col customWidth="1" min="12" max="12" width="13.0"/>
    <col customWidth="1" min="13" max="13" width="7.43"/>
    <col customWidth="1" min="14" max="14" width="9.0"/>
    <col customWidth="1" min="15" max="15" width="12.86"/>
    <col customWidth="1" min="16" max="16" width="15.71"/>
    <col customWidth="1" min="17" max="17" width="8.57"/>
    <col customWidth="1" min="18" max="18" width="30.0"/>
    <col customWidth="1" min="19" max="19" width="19.29"/>
    <col customWidth="1" min="20" max="20" width="11.43"/>
    <col customWidth="1" min="21" max="22" width="16.14"/>
    <col customWidth="1" min="23" max="24" width="11.86"/>
    <col customWidth="1" min="25" max="29" width="38.57"/>
    <col customWidth="1" min="30" max="30" width="35.71"/>
    <col customWidth="1" min="31" max="31" width="59.14"/>
    <col customWidth="1" min="33" max="53" width="8.71"/>
  </cols>
  <sheetData>
    <row r="1" ht="14.25" customHeight="1">
      <c r="A1" s="851" t="s">
        <v>3</v>
      </c>
      <c r="B1" s="165" t="s">
        <v>305</v>
      </c>
      <c r="C1" s="463" t="s">
        <v>141</v>
      </c>
      <c r="D1" s="166" t="s">
        <v>306</v>
      </c>
      <c r="E1" s="165" t="s">
        <v>307</v>
      </c>
      <c r="F1" s="165" t="s">
        <v>308</v>
      </c>
      <c r="G1" s="852" t="s">
        <v>309</v>
      </c>
      <c r="H1" s="461" t="s">
        <v>310</v>
      </c>
      <c r="I1" s="461" t="s">
        <v>311</v>
      </c>
      <c r="J1" s="463" t="s">
        <v>312</v>
      </c>
      <c r="K1" s="463" t="s">
        <v>313</v>
      </c>
      <c r="L1" s="464" t="s">
        <v>315</v>
      </c>
      <c r="M1" s="463" t="s">
        <v>316</v>
      </c>
      <c r="N1" s="463" t="s">
        <v>317</v>
      </c>
      <c r="O1" s="165" t="s">
        <v>318</v>
      </c>
      <c r="P1" s="463" t="s">
        <v>319</v>
      </c>
      <c r="Q1" s="165" t="s">
        <v>2358</v>
      </c>
      <c r="R1" s="463" t="s">
        <v>323</v>
      </c>
      <c r="S1" s="463" t="s">
        <v>596</v>
      </c>
      <c r="T1" s="463" t="s">
        <v>5</v>
      </c>
      <c r="U1" s="165" t="s">
        <v>4</v>
      </c>
      <c r="V1" s="463" t="s">
        <v>1672</v>
      </c>
      <c r="W1" s="165" t="s">
        <v>1673</v>
      </c>
      <c r="X1" s="165" t="s">
        <v>1674</v>
      </c>
      <c r="Y1" s="165" t="s">
        <v>325</v>
      </c>
      <c r="Z1" s="165" t="s">
        <v>326</v>
      </c>
      <c r="AA1" s="853" t="s">
        <v>597</v>
      </c>
      <c r="AB1" s="173" t="s">
        <v>1675</v>
      </c>
      <c r="AC1" s="173" t="s">
        <v>2360</v>
      </c>
      <c r="AD1" s="173" t="s">
        <v>2361</v>
      </c>
      <c r="AE1" s="854" t="s">
        <v>2362</v>
      </c>
      <c r="AF1" s="855"/>
      <c r="AG1" s="856"/>
      <c r="AH1" s="856"/>
      <c r="AI1" s="856"/>
      <c r="AJ1" s="856"/>
      <c r="AK1" s="856"/>
      <c r="AL1" s="856"/>
      <c r="AM1" s="856"/>
      <c r="AN1" s="856"/>
      <c r="AO1" s="856"/>
      <c r="AP1" s="856"/>
      <c r="AQ1" s="856"/>
      <c r="AR1" s="856"/>
      <c r="AS1" s="856"/>
      <c r="AT1" s="856"/>
      <c r="AU1" s="856"/>
      <c r="AV1" s="856"/>
      <c r="AW1" s="856"/>
      <c r="AX1" s="856"/>
      <c r="AY1" s="856"/>
      <c r="AZ1" s="856"/>
      <c r="BA1" s="856"/>
    </row>
    <row r="2" ht="14.25" customHeight="1">
      <c r="A2" s="857" t="s">
        <v>3533</v>
      </c>
      <c r="B2" s="30"/>
      <c r="C2" s="30"/>
      <c r="D2" s="30"/>
      <c r="E2" s="30"/>
      <c r="F2" s="30"/>
      <c r="G2" s="30"/>
      <c r="H2" s="30"/>
      <c r="I2" s="30"/>
      <c r="J2" s="30"/>
      <c r="K2" s="31"/>
      <c r="L2" s="858"/>
      <c r="M2" s="859"/>
      <c r="N2" s="860"/>
      <c r="O2" s="858"/>
      <c r="P2" s="859"/>
      <c r="Q2" s="859"/>
      <c r="R2" s="859"/>
      <c r="S2" s="859"/>
      <c r="T2" s="859"/>
      <c r="U2" s="860"/>
      <c r="V2" s="860"/>
      <c r="W2" s="860"/>
      <c r="X2" s="860"/>
      <c r="Y2" s="861"/>
      <c r="Z2" s="861"/>
      <c r="AA2" s="861"/>
      <c r="AB2" s="859"/>
      <c r="AC2" s="859"/>
      <c r="AD2" s="859"/>
      <c r="AE2" s="859"/>
      <c r="AF2" s="862"/>
      <c r="AG2" s="862"/>
      <c r="AH2" s="862"/>
      <c r="AI2" s="862"/>
      <c r="AJ2" s="862"/>
      <c r="AK2" s="862"/>
      <c r="AL2" s="862"/>
      <c r="AM2" s="862"/>
      <c r="AN2" s="862"/>
      <c r="AO2" s="862"/>
      <c r="AP2" s="862"/>
      <c r="AQ2" s="862"/>
      <c r="AR2" s="862"/>
      <c r="AS2" s="862"/>
      <c r="AT2" s="862"/>
      <c r="AU2" s="862"/>
      <c r="AV2" s="862"/>
      <c r="AW2" s="862"/>
      <c r="AX2" s="862"/>
      <c r="AY2" s="862"/>
      <c r="AZ2" s="862"/>
      <c r="BA2" s="862"/>
    </row>
    <row r="3" ht="22.5" customHeight="1">
      <c r="A3" s="379">
        <v>1.0</v>
      </c>
      <c r="B3" s="379">
        <v>5.0</v>
      </c>
      <c r="C3" s="379" t="s">
        <v>239</v>
      </c>
      <c r="D3" s="379"/>
      <c r="E3" s="476"/>
      <c r="F3" s="476"/>
      <c r="G3" s="863">
        <v>1.0</v>
      </c>
      <c r="H3" s="378" t="s">
        <v>3534</v>
      </c>
      <c r="I3" s="378" t="s">
        <v>3535</v>
      </c>
      <c r="J3" s="864" t="s">
        <v>396</v>
      </c>
      <c r="K3" s="379" t="s">
        <v>3536</v>
      </c>
      <c r="L3" s="380">
        <v>43112.0</v>
      </c>
      <c r="M3" s="379" t="s">
        <v>339</v>
      </c>
      <c r="N3" s="379" t="s">
        <v>154</v>
      </c>
      <c r="O3" s="380">
        <v>44606.0</v>
      </c>
      <c r="P3" s="379" t="s">
        <v>133</v>
      </c>
      <c r="Q3" s="379" t="s">
        <v>221</v>
      </c>
      <c r="R3" s="379"/>
      <c r="S3" s="476"/>
      <c r="T3" s="379" t="s">
        <v>11</v>
      </c>
      <c r="U3" s="379" t="s">
        <v>15</v>
      </c>
      <c r="V3" s="476"/>
      <c r="W3" s="379"/>
      <c r="X3" s="379"/>
      <c r="Y3" s="865" t="s">
        <v>3537</v>
      </c>
      <c r="Z3" s="865" t="s">
        <v>3538</v>
      </c>
      <c r="AA3" s="865" t="s">
        <v>3539</v>
      </c>
      <c r="AB3" s="197" t="s">
        <v>3540</v>
      </c>
      <c r="AC3" s="197" t="s">
        <v>3541</v>
      </c>
      <c r="AD3" s="197"/>
      <c r="AE3" s="379"/>
      <c r="AF3" s="624"/>
      <c r="AG3" s="624"/>
      <c r="AH3" s="624"/>
      <c r="AI3" s="624"/>
      <c r="AJ3" s="624"/>
      <c r="AK3" s="624"/>
      <c r="AL3" s="624"/>
      <c r="AM3" s="624"/>
      <c r="AN3" s="624"/>
      <c r="AO3" s="624"/>
      <c r="AP3" s="624"/>
      <c r="AQ3" s="624"/>
      <c r="AR3" s="624"/>
      <c r="AS3" s="624"/>
      <c r="AT3" s="624"/>
      <c r="AU3" s="624"/>
      <c r="AV3" s="624"/>
      <c r="AW3" s="624"/>
      <c r="AX3" s="624"/>
      <c r="AY3" s="624"/>
      <c r="AZ3" s="624"/>
      <c r="BA3" s="624"/>
    </row>
    <row r="4" ht="22.5" customHeight="1">
      <c r="A4" s="379">
        <v>2.0</v>
      </c>
      <c r="B4" s="379">
        <v>5.0</v>
      </c>
      <c r="C4" s="379" t="s">
        <v>239</v>
      </c>
      <c r="D4" s="379"/>
      <c r="E4" s="476"/>
      <c r="F4" s="476"/>
      <c r="G4" s="863">
        <v>1.0</v>
      </c>
      <c r="H4" s="378" t="s">
        <v>3542</v>
      </c>
      <c r="I4" s="378" t="s">
        <v>3543</v>
      </c>
      <c r="J4" s="379" t="s">
        <v>344</v>
      </c>
      <c r="K4" s="379" t="s">
        <v>3544</v>
      </c>
      <c r="L4" s="380">
        <v>43111.0</v>
      </c>
      <c r="M4" s="379" t="s">
        <v>339</v>
      </c>
      <c r="N4" s="379" t="s">
        <v>153</v>
      </c>
      <c r="O4" s="380">
        <v>44062.0</v>
      </c>
      <c r="P4" s="379" t="s">
        <v>133</v>
      </c>
      <c r="Q4" s="379" t="s">
        <v>221</v>
      </c>
      <c r="R4" s="379" t="s">
        <v>3545</v>
      </c>
      <c r="S4" s="476"/>
      <c r="T4" s="623" t="s">
        <v>26</v>
      </c>
      <c r="U4" s="379" t="s">
        <v>10</v>
      </c>
      <c r="V4" s="476"/>
      <c r="W4" s="379"/>
      <c r="X4" s="379"/>
      <c r="Y4" s="865" t="s">
        <v>3546</v>
      </c>
      <c r="Z4" s="865" t="s">
        <v>3547</v>
      </c>
      <c r="AA4" s="865" t="s">
        <v>3548</v>
      </c>
      <c r="AB4" s="197" t="s">
        <v>3549</v>
      </c>
      <c r="AC4" s="197" t="s">
        <v>3550</v>
      </c>
      <c r="AD4" s="197"/>
      <c r="AE4" s="476"/>
      <c r="AF4" s="624"/>
      <c r="AG4" s="624"/>
      <c r="AH4" s="624"/>
      <c r="AI4" s="624"/>
      <c r="AJ4" s="624"/>
      <c r="AK4" s="624"/>
      <c r="AL4" s="624"/>
      <c r="AM4" s="624"/>
      <c r="AN4" s="624"/>
      <c r="AO4" s="624"/>
      <c r="AP4" s="624"/>
      <c r="AQ4" s="624"/>
      <c r="AR4" s="624"/>
      <c r="AS4" s="624"/>
      <c r="AT4" s="624"/>
      <c r="AU4" s="624"/>
      <c r="AV4" s="624"/>
      <c r="AW4" s="624"/>
      <c r="AX4" s="624"/>
      <c r="AY4" s="624"/>
      <c r="AZ4" s="624"/>
      <c r="BA4" s="624"/>
    </row>
    <row r="5" ht="22.5" customHeight="1">
      <c r="A5" s="379">
        <v>3.0</v>
      </c>
      <c r="B5" s="379">
        <v>5.0</v>
      </c>
      <c r="C5" s="379" t="s">
        <v>239</v>
      </c>
      <c r="D5" s="379"/>
      <c r="E5" s="476"/>
      <c r="F5" s="476"/>
      <c r="G5" s="863">
        <v>1.0</v>
      </c>
      <c r="H5" s="378" t="s">
        <v>3551</v>
      </c>
      <c r="I5" s="378" t="s">
        <v>3552</v>
      </c>
      <c r="J5" s="379" t="s">
        <v>396</v>
      </c>
      <c r="K5" s="379" t="s">
        <v>3553</v>
      </c>
      <c r="L5" s="380">
        <v>43319.0</v>
      </c>
      <c r="M5" s="379" t="s">
        <v>339</v>
      </c>
      <c r="N5" s="379" t="s">
        <v>151</v>
      </c>
      <c r="O5" s="380">
        <v>44669.0</v>
      </c>
      <c r="P5" s="379" t="s">
        <v>133</v>
      </c>
      <c r="Q5" s="379" t="s">
        <v>221</v>
      </c>
      <c r="R5" s="379" t="s">
        <v>3554</v>
      </c>
      <c r="S5" s="379"/>
      <c r="T5" s="623" t="s">
        <v>26</v>
      </c>
      <c r="U5" s="625" t="s">
        <v>15</v>
      </c>
      <c r="V5" s="866"/>
      <c r="W5" s="625"/>
      <c r="X5" s="379"/>
      <c r="Y5" s="865" t="s">
        <v>3555</v>
      </c>
      <c r="Z5" s="865" t="s">
        <v>3556</v>
      </c>
      <c r="AA5" s="865" t="s">
        <v>3557</v>
      </c>
      <c r="AB5" s="197" t="s">
        <v>3558</v>
      </c>
      <c r="AC5" s="197"/>
      <c r="AD5" s="222"/>
      <c r="AE5" s="476"/>
      <c r="AF5" s="653"/>
      <c r="AG5" s="653"/>
      <c r="AH5" s="653"/>
      <c r="AI5" s="653"/>
      <c r="AJ5" s="653"/>
      <c r="AK5" s="653"/>
      <c r="AL5" s="653"/>
      <c r="AM5" s="653"/>
      <c r="AN5" s="653"/>
      <c r="AO5" s="653"/>
      <c r="AP5" s="653"/>
      <c r="AQ5" s="624"/>
      <c r="AR5" s="624"/>
      <c r="AS5" s="624"/>
      <c r="AT5" s="624"/>
      <c r="AU5" s="624"/>
      <c r="AV5" s="624"/>
      <c r="AW5" s="624"/>
      <c r="AX5" s="624"/>
      <c r="AY5" s="624"/>
      <c r="AZ5" s="624"/>
      <c r="BA5" s="624"/>
    </row>
    <row r="6" ht="22.5" customHeight="1">
      <c r="A6" s="379">
        <v>4.0</v>
      </c>
      <c r="B6" s="379">
        <v>5.0</v>
      </c>
      <c r="C6" s="379" t="s">
        <v>239</v>
      </c>
      <c r="D6" s="379"/>
      <c r="E6" s="476"/>
      <c r="F6" s="476"/>
      <c r="G6" s="863">
        <v>1.0</v>
      </c>
      <c r="H6" s="378" t="s">
        <v>3559</v>
      </c>
      <c r="I6" s="378" t="s">
        <v>3560</v>
      </c>
      <c r="J6" s="379" t="s">
        <v>3032</v>
      </c>
      <c r="K6" s="379" t="s">
        <v>3561</v>
      </c>
      <c r="L6" s="380">
        <v>43100.0</v>
      </c>
      <c r="M6" s="379" t="s">
        <v>351</v>
      </c>
      <c r="N6" s="379" t="s">
        <v>153</v>
      </c>
      <c r="O6" s="380">
        <v>44790.0</v>
      </c>
      <c r="P6" s="379" t="s">
        <v>39</v>
      </c>
      <c r="Q6" s="379" t="s">
        <v>223</v>
      </c>
      <c r="R6" s="379" t="s">
        <v>3562</v>
      </c>
      <c r="S6" s="379"/>
      <c r="T6" s="379" t="s">
        <v>11</v>
      </c>
      <c r="U6" s="625" t="s">
        <v>15</v>
      </c>
      <c r="V6" s="866"/>
      <c r="W6" s="866"/>
      <c r="X6" s="476"/>
      <c r="Y6" s="865" t="s">
        <v>3563</v>
      </c>
      <c r="Z6" s="865" t="s">
        <v>3564</v>
      </c>
      <c r="AA6" s="865" t="s">
        <v>3565</v>
      </c>
      <c r="AB6" s="867"/>
      <c r="AC6" s="868"/>
      <c r="AD6" s="868"/>
      <c r="AE6" s="476"/>
      <c r="AF6" s="653"/>
      <c r="AG6" s="653"/>
      <c r="AH6" s="653"/>
      <c r="AI6" s="653"/>
      <c r="AJ6" s="653"/>
      <c r="AK6" s="653"/>
      <c r="AL6" s="653"/>
      <c r="AM6" s="653"/>
      <c r="AN6" s="653"/>
      <c r="AO6" s="653"/>
      <c r="AP6" s="653"/>
      <c r="AQ6" s="624"/>
      <c r="AR6" s="624"/>
      <c r="AS6" s="624"/>
      <c r="AT6" s="624"/>
      <c r="AU6" s="624"/>
      <c r="AV6" s="624"/>
      <c r="AW6" s="624"/>
      <c r="AX6" s="624"/>
      <c r="AY6" s="624"/>
      <c r="AZ6" s="624"/>
      <c r="BA6" s="624"/>
    </row>
    <row r="7" ht="22.5" customHeight="1">
      <c r="A7" s="379">
        <v>5.0</v>
      </c>
      <c r="B7" s="379">
        <v>5.0</v>
      </c>
      <c r="C7" s="379" t="s">
        <v>239</v>
      </c>
      <c r="D7" s="379"/>
      <c r="E7" s="476"/>
      <c r="F7" s="476"/>
      <c r="G7" s="863">
        <v>1.0</v>
      </c>
      <c r="H7" s="378" t="s">
        <v>3566</v>
      </c>
      <c r="I7" s="378" t="s">
        <v>3567</v>
      </c>
      <c r="J7" s="379" t="s">
        <v>3568</v>
      </c>
      <c r="K7" s="379" t="s">
        <v>3569</v>
      </c>
      <c r="L7" s="380">
        <v>43103.0</v>
      </c>
      <c r="M7" s="379" t="s">
        <v>351</v>
      </c>
      <c r="N7" s="379" t="s">
        <v>153</v>
      </c>
      <c r="O7" s="380">
        <v>44202.0</v>
      </c>
      <c r="P7" s="379" t="s">
        <v>125</v>
      </c>
      <c r="Q7" s="379" t="s">
        <v>223</v>
      </c>
      <c r="R7" s="379" t="s">
        <v>3570</v>
      </c>
      <c r="S7" s="476"/>
      <c r="T7" s="379" t="s">
        <v>11</v>
      </c>
      <c r="U7" s="379" t="s">
        <v>21</v>
      </c>
      <c r="V7" s="476"/>
      <c r="W7" s="379"/>
      <c r="X7" s="379"/>
      <c r="Y7" s="865" t="s">
        <v>3571</v>
      </c>
      <c r="Z7" s="865" t="s">
        <v>3572</v>
      </c>
      <c r="AA7" s="865" t="s">
        <v>3573</v>
      </c>
      <c r="AB7" s="197" t="s">
        <v>3574</v>
      </c>
      <c r="AC7" s="197" t="s">
        <v>3575</v>
      </c>
      <c r="AD7" s="197"/>
      <c r="AE7" s="476"/>
      <c r="AF7" s="653"/>
      <c r="AG7" s="653"/>
      <c r="AH7" s="653"/>
      <c r="AI7" s="653"/>
      <c r="AJ7" s="653"/>
      <c r="AK7" s="653"/>
      <c r="AL7" s="653"/>
      <c r="AM7" s="653"/>
      <c r="AN7" s="653"/>
      <c r="AO7" s="653"/>
      <c r="AP7" s="653"/>
      <c r="AQ7" s="624"/>
      <c r="AR7" s="624"/>
      <c r="AS7" s="624"/>
      <c r="AT7" s="624"/>
      <c r="AU7" s="624"/>
      <c r="AV7" s="624"/>
      <c r="AW7" s="624"/>
      <c r="AX7" s="624"/>
      <c r="AY7" s="624"/>
      <c r="AZ7" s="624"/>
      <c r="BA7" s="624"/>
    </row>
    <row r="8" ht="22.5" customHeight="1">
      <c r="A8" s="379">
        <v>6.0</v>
      </c>
      <c r="B8" s="379">
        <v>5.0</v>
      </c>
      <c r="C8" s="379" t="s">
        <v>239</v>
      </c>
      <c r="D8" s="379"/>
      <c r="E8" s="476"/>
      <c r="F8" s="476"/>
      <c r="G8" s="863">
        <v>1.0</v>
      </c>
      <c r="H8" s="378" t="s">
        <v>3576</v>
      </c>
      <c r="I8" s="378" t="s">
        <v>3577</v>
      </c>
      <c r="J8" s="379" t="s">
        <v>344</v>
      </c>
      <c r="K8" s="379" t="s">
        <v>3578</v>
      </c>
      <c r="L8" s="380">
        <v>43132.0</v>
      </c>
      <c r="M8" s="379" t="s">
        <v>351</v>
      </c>
      <c r="N8" s="379" t="s">
        <v>154</v>
      </c>
      <c r="O8" s="380">
        <v>44669.0</v>
      </c>
      <c r="P8" s="379" t="s">
        <v>133</v>
      </c>
      <c r="Q8" s="379" t="s">
        <v>223</v>
      </c>
      <c r="R8" s="379"/>
      <c r="S8" s="476"/>
      <c r="T8" s="379" t="s">
        <v>11</v>
      </c>
      <c r="U8" s="379" t="s">
        <v>21</v>
      </c>
      <c r="V8" s="476"/>
      <c r="W8" s="379"/>
      <c r="X8" s="379"/>
      <c r="Y8" s="865" t="s">
        <v>3579</v>
      </c>
      <c r="Z8" s="865" t="s">
        <v>3580</v>
      </c>
      <c r="AA8" s="865" t="s">
        <v>3581</v>
      </c>
      <c r="AB8" s="197" t="s">
        <v>3582</v>
      </c>
      <c r="AC8" s="197"/>
      <c r="AD8" s="197"/>
      <c r="AE8" s="476"/>
      <c r="AF8" s="653"/>
      <c r="AG8" s="653"/>
      <c r="AH8" s="653"/>
      <c r="AI8" s="653"/>
      <c r="AJ8" s="653"/>
      <c r="AK8" s="653"/>
      <c r="AL8" s="653"/>
      <c r="AM8" s="653"/>
      <c r="AN8" s="653"/>
      <c r="AO8" s="653"/>
      <c r="AP8" s="653"/>
      <c r="AQ8" s="624"/>
      <c r="AR8" s="624"/>
      <c r="AS8" s="624"/>
      <c r="AT8" s="624"/>
      <c r="AU8" s="624"/>
      <c r="AV8" s="624"/>
      <c r="AW8" s="624"/>
      <c r="AX8" s="624"/>
      <c r="AY8" s="624"/>
      <c r="AZ8" s="624"/>
      <c r="BA8" s="624"/>
    </row>
    <row r="9" ht="22.5" customHeight="1">
      <c r="A9" s="379">
        <v>7.0</v>
      </c>
      <c r="B9" s="379">
        <v>5.0</v>
      </c>
      <c r="C9" s="379" t="s">
        <v>239</v>
      </c>
      <c r="D9" s="379"/>
      <c r="E9" s="476"/>
      <c r="F9" s="476"/>
      <c r="G9" s="863">
        <v>1.0</v>
      </c>
      <c r="H9" s="378" t="s">
        <v>3583</v>
      </c>
      <c r="I9" s="378" t="s">
        <v>3584</v>
      </c>
      <c r="J9" s="379" t="s">
        <v>396</v>
      </c>
      <c r="K9" s="379" t="s">
        <v>3585</v>
      </c>
      <c r="L9" s="380">
        <v>43140.0</v>
      </c>
      <c r="M9" s="379" t="s">
        <v>339</v>
      </c>
      <c r="N9" s="379" t="s">
        <v>151</v>
      </c>
      <c r="O9" s="380">
        <v>44062.0</v>
      </c>
      <c r="P9" s="379" t="s">
        <v>133</v>
      </c>
      <c r="Q9" s="379" t="s">
        <v>223</v>
      </c>
      <c r="R9" s="379"/>
      <c r="S9" s="379"/>
      <c r="T9" s="623" t="s">
        <v>26</v>
      </c>
      <c r="U9" s="625" t="s">
        <v>15</v>
      </c>
      <c r="V9" s="866"/>
      <c r="W9" s="379"/>
      <c r="X9" s="379"/>
      <c r="Y9" s="865" t="s">
        <v>3586</v>
      </c>
      <c r="Z9" s="865" t="s">
        <v>3587</v>
      </c>
      <c r="AA9" s="865" t="s">
        <v>3588</v>
      </c>
      <c r="AB9" s="197" t="s">
        <v>3589</v>
      </c>
      <c r="AC9" s="197" t="s">
        <v>3590</v>
      </c>
      <c r="AD9" s="197" t="s">
        <v>3591</v>
      </c>
      <c r="AE9" s="379"/>
      <c r="AF9" s="624"/>
      <c r="AG9" s="624"/>
      <c r="AH9" s="624"/>
      <c r="AI9" s="624"/>
      <c r="AJ9" s="624"/>
      <c r="AK9" s="624"/>
      <c r="AL9" s="624"/>
      <c r="AM9" s="624"/>
      <c r="AN9" s="624"/>
      <c r="AO9" s="624"/>
      <c r="AP9" s="624"/>
      <c r="AQ9" s="624"/>
      <c r="AR9" s="624"/>
      <c r="AS9" s="624"/>
      <c r="AT9" s="624"/>
      <c r="AU9" s="624"/>
      <c r="AV9" s="624"/>
      <c r="AW9" s="624"/>
      <c r="AX9" s="624"/>
      <c r="AY9" s="624"/>
      <c r="AZ9" s="624"/>
      <c r="BA9" s="624"/>
    </row>
    <row r="10" ht="22.5" customHeight="1">
      <c r="A10" s="379">
        <v>8.0</v>
      </c>
      <c r="B10" s="379">
        <v>5.0</v>
      </c>
      <c r="C10" s="379" t="s">
        <v>239</v>
      </c>
      <c r="D10" s="379"/>
      <c r="E10" s="476"/>
      <c r="F10" s="476"/>
      <c r="G10" s="863">
        <v>1.0</v>
      </c>
      <c r="H10" s="378" t="s">
        <v>3592</v>
      </c>
      <c r="I10" s="378" t="s">
        <v>3593</v>
      </c>
      <c r="J10" s="379" t="s">
        <v>667</v>
      </c>
      <c r="K10" s="379" t="s">
        <v>3594</v>
      </c>
      <c r="L10" s="380">
        <v>43312.0</v>
      </c>
      <c r="M10" s="379" t="s">
        <v>339</v>
      </c>
      <c r="N10" s="379" t="s">
        <v>154</v>
      </c>
      <c r="O10" s="380">
        <v>45665.0</v>
      </c>
      <c r="P10" s="379" t="s">
        <v>115</v>
      </c>
      <c r="Q10" s="379" t="s">
        <v>223</v>
      </c>
      <c r="R10" s="379" t="s">
        <v>3595</v>
      </c>
      <c r="S10" s="476"/>
      <c r="T10" s="379" t="s">
        <v>11</v>
      </c>
      <c r="U10" s="379" t="s">
        <v>21</v>
      </c>
      <c r="V10" s="476"/>
      <c r="W10" s="379"/>
      <c r="X10" s="379"/>
      <c r="Y10" s="865" t="s">
        <v>3596</v>
      </c>
      <c r="Z10" s="865"/>
      <c r="AA10" s="865"/>
      <c r="AB10" s="197"/>
      <c r="AC10" s="197"/>
      <c r="AD10" s="222"/>
      <c r="AE10" s="476"/>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row>
    <row r="11" ht="22.5" customHeight="1">
      <c r="A11" s="379">
        <v>9.0</v>
      </c>
      <c r="B11" s="379">
        <v>5.0</v>
      </c>
      <c r="C11" s="379" t="s">
        <v>239</v>
      </c>
      <c r="D11" s="379"/>
      <c r="E11" s="476"/>
      <c r="F11" s="476"/>
      <c r="G11" s="863">
        <v>1.0</v>
      </c>
      <c r="H11" s="378" t="s">
        <v>3597</v>
      </c>
      <c r="I11" s="378" t="s">
        <v>3598</v>
      </c>
      <c r="J11" s="379" t="s">
        <v>460</v>
      </c>
      <c r="K11" s="379" t="s">
        <v>3599</v>
      </c>
      <c r="L11" s="380">
        <v>43010.0</v>
      </c>
      <c r="M11" s="379" t="s">
        <v>351</v>
      </c>
      <c r="N11" s="379" t="s">
        <v>152</v>
      </c>
      <c r="O11" s="380">
        <v>44062.0</v>
      </c>
      <c r="P11" s="379" t="s">
        <v>133</v>
      </c>
      <c r="Q11" s="379" t="s">
        <v>227</v>
      </c>
      <c r="R11" s="379" t="s">
        <v>3600</v>
      </c>
      <c r="S11" s="379"/>
      <c r="T11" s="379" t="s">
        <v>11</v>
      </c>
      <c r="U11" s="379" t="s">
        <v>15</v>
      </c>
      <c r="V11" s="476"/>
      <c r="W11" s="379"/>
      <c r="X11" s="379"/>
      <c r="Y11" s="865" t="s">
        <v>3601</v>
      </c>
      <c r="Z11" s="865" t="s">
        <v>3602</v>
      </c>
      <c r="AA11" s="865" t="s">
        <v>3603</v>
      </c>
      <c r="AB11" s="197" t="s">
        <v>3604</v>
      </c>
      <c r="AC11" s="197" t="s">
        <v>3605</v>
      </c>
      <c r="AD11" s="197"/>
      <c r="AE11" s="476"/>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row>
    <row r="12" ht="22.5" customHeight="1">
      <c r="A12" s="379">
        <v>10.0</v>
      </c>
      <c r="B12" s="379">
        <v>5.0</v>
      </c>
      <c r="C12" s="379" t="s">
        <v>239</v>
      </c>
      <c r="D12" s="379"/>
      <c r="E12" s="476"/>
      <c r="F12" s="379"/>
      <c r="G12" s="863">
        <v>1.0</v>
      </c>
      <c r="H12" s="378" t="s">
        <v>3606</v>
      </c>
      <c r="I12" s="378" t="s">
        <v>3607</v>
      </c>
      <c r="J12" s="379" t="s">
        <v>3608</v>
      </c>
      <c r="K12" s="379" t="s">
        <v>3609</v>
      </c>
      <c r="L12" s="380">
        <v>43218.0</v>
      </c>
      <c r="M12" s="379" t="s">
        <v>351</v>
      </c>
      <c r="N12" s="379" t="s">
        <v>154</v>
      </c>
      <c r="O12" s="380">
        <v>45519.0</v>
      </c>
      <c r="P12" s="379" t="s">
        <v>133</v>
      </c>
      <c r="Q12" s="379" t="s">
        <v>227</v>
      </c>
      <c r="R12" s="379" t="s">
        <v>3610</v>
      </c>
      <c r="S12" s="476"/>
      <c r="T12" s="623" t="s">
        <v>26</v>
      </c>
      <c r="U12" s="379" t="s">
        <v>10</v>
      </c>
      <c r="V12" s="379"/>
      <c r="W12" s="379"/>
      <c r="X12" s="379"/>
      <c r="Y12" s="865" t="s">
        <v>3611</v>
      </c>
      <c r="Z12" s="865"/>
      <c r="AA12" s="865"/>
      <c r="AB12" s="197"/>
      <c r="AC12" s="197"/>
      <c r="AD12" s="197"/>
      <c r="AE12" s="379"/>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row>
    <row r="13" ht="22.5" customHeight="1">
      <c r="A13" s="379">
        <v>11.0</v>
      </c>
      <c r="B13" s="379">
        <v>5.0</v>
      </c>
      <c r="C13" s="379" t="s">
        <v>239</v>
      </c>
      <c r="D13" s="379"/>
      <c r="E13" s="476"/>
      <c r="F13" s="476"/>
      <c r="G13" s="863">
        <v>1.0</v>
      </c>
      <c r="H13" s="378" t="s">
        <v>3612</v>
      </c>
      <c r="I13" s="378" t="s">
        <v>3613</v>
      </c>
      <c r="J13" s="379" t="s">
        <v>2254</v>
      </c>
      <c r="K13" s="379" t="s">
        <v>3614</v>
      </c>
      <c r="L13" s="380">
        <v>43064.0</v>
      </c>
      <c r="M13" s="379" t="s">
        <v>339</v>
      </c>
      <c r="N13" s="379" t="s">
        <v>153</v>
      </c>
      <c r="O13" s="380">
        <v>44930.0</v>
      </c>
      <c r="P13" s="379" t="s">
        <v>25</v>
      </c>
      <c r="Q13" s="379" t="s">
        <v>229</v>
      </c>
      <c r="R13" s="379" t="s">
        <v>3615</v>
      </c>
      <c r="S13" s="476"/>
      <c r="T13" s="379" t="s">
        <v>11</v>
      </c>
      <c r="U13" s="379" t="s">
        <v>15</v>
      </c>
      <c r="V13" s="476"/>
      <c r="W13" s="379"/>
      <c r="X13" s="379"/>
      <c r="Y13" s="865" t="s">
        <v>3616</v>
      </c>
      <c r="Z13" s="865" t="s">
        <v>3617</v>
      </c>
      <c r="AA13" s="865" t="s">
        <v>3618</v>
      </c>
      <c r="AB13" s="197"/>
      <c r="AC13" s="197"/>
      <c r="AD13" s="197"/>
      <c r="AE13" s="379"/>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row>
    <row r="14" ht="22.5" customHeight="1">
      <c r="A14" s="379">
        <v>12.0</v>
      </c>
      <c r="B14" s="379">
        <v>5.0</v>
      </c>
      <c r="C14" s="379" t="s">
        <v>239</v>
      </c>
      <c r="D14" s="379"/>
      <c r="E14" s="476"/>
      <c r="F14" s="476"/>
      <c r="G14" s="863">
        <v>1.0</v>
      </c>
      <c r="H14" s="378" t="s">
        <v>3619</v>
      </c>
      <c r="I14" s="378" t="s">
        <v>3620</v>
      </c>
      <c r="J14" s="379" t="s">
        <v>637</v>
      </c>
      <c r="K14" s="379" t="s">
        <v>3621</v>
      </c>
      <c r="L14" s="380">
        <v>43055.0</v>
      </c>
      <c r="M14" s="379" t="s">
        <v>351</v>
      </c>
      <c r="N14" s="379" t="s">
        <v>152</v>
      </c>
      <c r="O14" s="380">
        <v>44958.0</v>
      </c>
      <c r="P14" s="379" t="s">
        <v>115</v>
      </c>
      <c r="Q14" s="379" t="s">
        <v>229</v>
      </c>
      <c r="R14" s="379"/>
      <c r="S14" s="476"/>
      <c r="T14" s="379" t="s">
        <v>11</v>
      </c>
      <c r="U14" s="379" t="s">
        <v>15</v>
      </c>
      <c r="V14" s="379"/>
      <c r="W14" s="379"/>
      <c r="X14" s="379"/>
      <c r="Y14" s="865" t="s">
        <v>3622</v>
      </c>
      <c r="Z14" s="865" t="s">
        <v>3623</v>
      </c>
      <c r="AA14" s="865" t="s">
        <v>3624</v>
      </c>
      <c r="AB14" s="197"/>
      <c r="AC14" s="197"/>
      <c r="AD14" s="197"/>
      <c r="AE14" s="476"/>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row>
    <row r="15" ht="22.5" customHeight="1">
      <c r="A15" s="379">
        <v>13.0</v>
      </c>
      <c r="B15" s="379">
        <v>5.0</v>
      </c>
      <c r="C15" s="379" t="s">
        <v>239</v>
      </c>
      <c r="D15" s="379"/>
      <c r="E15" s="476"/>
      <c r="F15" s="476"/>
      <c r="G15" s="863">
        <v>1.0</v>
      </c>
      <c r="H15" s="378" t="s">
        <v>3625</v>
      </c>
      <c r="I15" s="378" t="s">
        <v>3626</v>
      </c>
      <c r="J15" s="379" t="s">
        <v>667</v>
      </c>
      <c r="K15" s="379" t="s">
        <v>3627</v>
      </c>
      <c r="L15" s="380">
        <v>43265.0</v>
      </c>
      <c r="M15" s="379" t="s">
        <v>351</v>
      </c>
      <c r="N15" s="379" t="s">
        <v>154</v>
      </c>
      <c r="O15" s="380">
        <v>45301.0</v>
      </c>
      <c r="P15" s="379" t="s">
        <v>39</v>
      </c>
      <c r="Q15" s="379" t="s">
        <v>229</v>
      </c>
      <c r="R15" s="379" t="s">
        <v>3628</v>
      </c>
      <c r="S15" s="476"/>
      <c r="T15" s="379" t="s">
        <v>11</v>
      </c>
      <c r="U15" s="379" t="s">
        <v>15</v>
      </c>
      <c r="V15" s="476"/>
      <c r="W15" s="379"/>
      <c r="X15" s="379"/>
      <c r="Y15" s="865" t="s">
        <v>3629</v>
      </c>
      <c r="Z15" s="865" t="s">
        <v>3630</v>
      </c>
      <c r="AA15" s="869"/>
      <c r="AB15" s="197"/>
      <c r="AC15" s="197"/>
      <c r="AD15" s="197"/>
      <c r="AE15" s="476"/>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row>
    <row r="16" ht="22.5" customHeight="1">
      <c r="A16" s="379">
        <v>14.0</v>
      </c>
      <c r="B16" s="379">
        <v>5.0</v>
      </c>
      <c r="C16" s="379" t="s">
        <v>239</v>
      </c>
      <c r="D16" s="379"/>
      <c r="E16" s="476"/>
      <c r="F16" s="476"/>
      <c r="G16" s="863">
        <v>1.0</v>
      </c>
      <c r="H16" s="378" t="s">
        <v>3631</v>
      </c>
      <c r="I16" s="378" t="s">
        <v>3632</v>
      </c>
      <c r="J16" s="379" t="s">
        <v>3633</v>
      </c>
      <c r="K16" s="379" t="s">
        <v>1848</v>
      </c>
      <c r="L16" s="380">
        <v>43046.0</v>
      </c>
      <c r="M16" s="379" t="s">
        <v>339</v>
      </c>
      <c r="N16" s="379" t="s">
        <v>151</v>
      </c>
      <c r="O16" s="380">
        <v>44062.0</v>
      </c>
      <c r="P16" s="379" t="s">
        <v>66</v>
      </c>
      <c r="Q16" s="379" t="s">
        <v>229</v>
      </c>
      <c r="R16" s="379" t="s">
        <v>3634</v>
      </c>
      <c r="S16" s="476"/>
      <c r="T16" s="379" t="s">
        <v>11</v>
      </c>
      <c r="U16" s="379" t="s">
        <v>21</v>
      </c>
      <c r="V16" s="379"/>
      <c r="W16" s="379"/>
      <c r="X16" s="870"/>
      <c r="Y16" s="871" t="s">
        <v>3635</v>
      </c>
      <c r="Z16" s="871" t="s">
        <v>3636</v>
      </c>
      <c r="AA16" s="865" t="s">
        <v>3637</v>
      </c>
      <c r="AB16" s="872" t="s">
        <v>3638</v>
      </c>
      <c r="AC16" s="197" t="s">
        <v>3639</v>
      </c>
      <c r="AD16" s="197"/>
      <c r="AE16" s="476"/>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row>
    <row r="17" ht="22.5" customHeight="1">
      <c r="A17" s="379">
        <v>15.0</v>
      </c>
      <c r="B17" s="379">
        <v>5.0</v>
      </c>
      <c r="C17" s="379" t="s">
        <v>239</v>
      </c>
      <c r="D17" s="379"/>
      <c r="E17" s="476"/>
      <c r="F17" s="476"/>
      <c r="G17" s="863">
        <v>1.0</v>
      </c>
      <c r="H17" s="378" t="s">
        <v>3640</v>
      </c>
      <c r="I17" s="378" t="s">
        <v>3641</v>
      </c>
      <c r="J17" s="379" t="s">
        <v>1151</v>
      </c>
      <c r="K17" s="379" t="s">
        <v>3642</v>
      </c>
      <c r="L17" s="380">
        <v>43294.0</v>
      </c>
      <c r="M17" s="379" t="s">
        <v>351</v>
      </c>
      <c r="N17" s="379" t="s">
        <v>151</v>
      </c>
      <c r="O17" s="380">
        <v>45155.0</v>
      </c>
      <c r="P17" s="379" t="s">
        <v>42</v>
      </c>
      <c r="Q17" s="379" t="s">
        <v>229</v>
      </c>
      <c r="R17" s="379" t="s">
        <v>3643</v>
      </c>
      <c r="S17" s="476"/>
      <c r="T17" s="379" t="s">
        <v>11</v>
      </c>
      <c r="U17" s="379" t="s">
        <v>21</v>
      </c>
      <c r="V17" s="476"/>
      <c r="W17" s="379"/>
      <c r="X17" s="870"/>
      <c r="Y17" s="871" t="s">
        <v>3644</v>
      </c>
      <c r="Z17" s="871" t="s">
        <v>3645</v>
      </c>
      <c r="AA17" s="865"/>
      <c r="AB17" s="872"/>
      <c r="AC17" s="197"/>
      <c r="AD17" s="197"/>
      <c r="AE17" s="476"/>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row>
    <row r="18" ht="22.5" customHeight="1">
      <c r="A18" s="379">
        <v>16.0</v>
      </c>
      <c r="B18" s="379">
        <v>5.0</v>
      </c>
      <c r="C18" s="379" t="s">
        <v>239</v>
      </c>
      <c r="D18" s="379"/>
      <c r="E18" s="476"/>
      <c r="F18" s="476"/>
      <c r="G18" s="863">
        <v>1.0</v>
      </c>
      <c r="H18" s="378" t="s">
        <v>3646</v>
      </c>
      <c r="I18" s="378" t="s">
        <v>3647</v>
      </c>
      <c r="J18" s="379" t="s">
        <v>3648</v>
      </c>
      <c r="K18" s="379" t="s">
        <v>3649</v>
      </c>
      <c r="L18" s="380">
        <v>43291.0</v>
      </c>
      <c r="M18" s="379" t="s">
        <v>339</v>
      </c>
      <c r="N18" s="379" t="s">
        <v>151</v>
      </c>
      <c r="O18" s="380">
        <v>45414.0</v>
      </c>
      <c r="P18" s="379" t="s">
        <v>42</v>
      </c>
      <c r="Q18" s="379" t="s">
        <v>231</v>
      </c>
      <c r="R18" s="379"/>
      <c r="S18" s="476"/>
      <c r="T18" s="623" t="s">
        <v>22</v>
      </c>
      <c r="U18" s="379" t="s">
        <v>21</v>
      </c>
      <c r="V18" s="379"/>
      <c r="W18" s="379"/>
      <c r="X18" s="379"/>
      <c r="Y18" s="865" t="s">
        <v>3650</v>
      </c>
      <c r="Z18" s="865" t="s">
        <v>3651</v>
      </c>
      <c r="AA18" s="865"/>
      <c r="AB18" s="197"/>
      <c r="AC18" s="197"/>
      <c r="AD18" s="197"/>
      <c r="AE18" s="476"/>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row>
    <row r="19" ht="22.5" customHeight="1">
      <c r="A19" s="379">
        <v>17.0</v>
      </c>
      <c r="B19" s="379">
        <v>5.0</v>
      </c>
      <c r="C19" s="379" t="s">
        <v>239</v>
      </c>
      <c r="D19" s="379"/>
      <c r="E19" s="476"/>
      <c r="F19" s="476"/>
      <c r="G19" s="863">
        <v>1.0</v>
      </c>
      <c r="H19" s="378" t="s">
        <v>3652</v>
      </c>
      <c r="I19" s="378" t="s">
        <v>3653</v>
      </c>
      <c r="J19" s="379" t="s">
        <v>3654</v>
      </c>
      <c r="K19" s="379" t="s">
        <v>3655</v>
      </c>
      <c r="L19" s="380">
        <v>43293.0</v>
      </c>
      <c r="M19" s="379" t="s">
        <v>339</v>
      </c>
      <c r="N19" s="379" t="s">
        <v>151</v>
      </c>
      <c r="O19" s="380">
        <v>44067.0</v>
      </c>
      <c r="P19" s="379" t="s">
        <v>66</v>
      </c>
      <c r="Q19" s="379" t="s">
        <v>231</v>
      </c>
      <c r="R19" s="379" t="s">
        <v>3656</v>
      </c>
      <c r="S19" s="476"/>
      <c r="T19" s="379" t="s">
        <v>11</v>
      </c>
      <c r="U19" s="379" t="s">
        <v>10</v>
      </c>
      <c r="V19" s="476"/>
      <c r="W19" s="379"/>
      <c r="X19" s="379"/>
      <c r="Y19" s="682" t="s">
        <v>3657</v>
      </c>
      <c r="Z19" s="682" t="s">
        <v>3658</v>
      </c>
      <c r="AA19" s="682" t="s">
        <v>3659</v>
      </c>
      <c r="AB19" s="197" t="s">
        <v>3660</v>
      </c>
      <c r="AC19" s="197" t="s">
        <v>3661</v>
      </c>
      <c r="AD19" s="197"/>
      <c r="AE19" s="476"/>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row>
    <row r="20" ht="22.5" customHeight="1">
      <c r="A20" s="379">
        <v>18.0</v>
      </c>
      <c r="B20" s="379">
        <v>5.0</v>
      </c>
      <c r="C20" s="379" t="s">
        <v>239</v>
      </c>
      <c r="D20" s="379"/>
      <c r="E20" s="476"/>
      <c r="F20" s="476"/>
      <c r="G20" s="863">
        <v>1.0</v>
      </c>
      <c r="H20" s="378" t="s">
        <v>3662</v>
      </c>
      <c r="I20" s="378" t="s">
        <v>3663</v>
      </c>
      <c r="J20" s="625" t="s">
        <v>2207</v>
      </c>
      <c r="K20" s="625" t="s">
        <v>3664</v>
      </c>
      <c r="L20" s="626">
        <v>43211.0</v>
      </c>
      <c r="M20" s="625" t="s">
        <v>339</v>
      </c>
      <c r="N20" s="625" t="s">
        <v>152</v>
      </c>
      <c r="O20" s="626">
        <v>45519.0</v>
      </c>
      <c r="P20" s="625" t="s">
        <v>9</v>
      </c>
      <c r="Q20" s="379" t="s">
        <v>231</v>
      </c>
      <c r="R20" s="379" t="s">
        <v>3665</v>
      </c>
      <c r="S20" s="379"/>
      <c r="T20" s="379" t="s">
        <v>11</v>
      </c>
      <c r="U20" s="379" t="s">
        <v>21</v>
      </c>
      <c r="V20" s="379"/>
      <c r="W20" s="476"/>
      <c r="X20" s="379"/>
      <c r="Y20" s="682" t="s">
        <v>3666</v>
      </c>
      <c r="Z20" s="682"/>
      <c r="AA20" s="682"/>
      <c r="AB20" s="197"/>
      <c r="AC20" s="197"/>
      <c r="AD20" s="197"/>
      <c r="AE20" s="476"/>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row>
    <row r="21" ht="22.5" customHeight="1">
      <c r="A21" s="379">
        <v>19.0</v>
      </c>
      <c r="B21" s="379">
        <v>5.0</v>
      </c>
      <c r="C21" s="379" t="s">
        <v>239</v>
      </c>
      <c r="D21" s="379"/>
      <c r="E21" s="476"/>
      <c r="F21" s="476"/>
      <c r="G21" s="863">
        <v>1.0</v>
      </c>
      <c r="H21" s="378" t="s">
        <v>3667</v>
      </c>
      <c r="I21" s="378" t="s">
        <v>3668</v>
      </c>
      <c r="J21" s="625" t="s">
        <v>3669</v>
      </c>
      <c r="K21" s="625" t="s">
        <v>3670</v>
      </c>
      <c r="L21" s="626">
        <v>43136.0</v>
      </c>
      <c r="M21" s="625" t="s">
        <v>339</v>
      </c>
      <c r="N21" s="625" t="s">
        <v>154</v>
      </c>
      <c r="O21" s="626">
        <v>45519.0</v>
      </c>
      <c r="P21" s="625" t="s">
        <v>121</v>
      </c>
      <c r="Q21" s="379" t="s">
        <v>231</v>
      </c>
      <c r="R21" s="379" t="s">
        <v>3671</v>
      </c>
      <c r="S21" s="379"/>
      <c r="T21" s="623" t="s">
        <v>26</v>
      </c>
      <c r="U21" s="379" t="s">
        <v>21</v>
      </c>
      <c r="V21" s="379"/>
      <c r="W21" s="476"/>
      <c r="X21" s="476"/>
      <c r="Y21" s="202" t="s">
        <v>3672</v>
      </c>
      <c r="Z21" s="202"/>
      <c r="AA21" s="202"/>
      <c r="AB21" s="202"/>
      <c r="AC21" s="202"/>
      <c r="AD21" s="197"/>
      <c r="AE21" s="476"/>
      <c r="AF21" s="653"/>
      <c r="AG21" s="653"/>
      <c r="AH21" s="653"/>
      <c r="AI21" s="653"/>
      <c r="AJ21" s="653"/>
      <c r="AK21" s="653"/>
      <c r="AL21" s="653"/>
      <c r="AM21" s="653"/>
      <c r="AN21" s="653"/>
      <c r="AO21" s="653"/>
      <c r="AP21" s="653"/>
      <c r="AQ21" s="653"/>
      <c r="AR21" s="653"/>
      <c r="AS21" s="653"/>
      <c r="AT21" s="653"/>
      <c r="AU21" s="653"/>
      <c r="AV21" s="653"/>
      <c r="AW21" s="653"/>
      <c r="AX21" s="624"/>
      <c r="AY21" s="624"/>
      <c r="AZ21" s="624"/>
      <c r="BA21" s="624"/>
    </row>
    <row r="22" ht="22.5" customHeight="1">
      <c r="A22" s="507">
        <v>20.0</v>
      </c>
      <c r="B22" s="379">
        <v>5.0</v>
      </c>
      <c r="C22" s="873" t="s">
        <v>239</v>
      </c>
      <c r="D22" s="507"/>
      <c r="E22" s="738"/>
      <c r="F22" s="738"/>
      <c r="G22" s="874">
        <v>1.0</v>
      </c>
      <c r="H22" s="508" t="s">
        <v>3673</v>
      </c>
      <c r="I22" s="508" t="s">
        <v>3674</v>
      </c>
      <c r="J22" s="741" t="s">
        <v>1966</v>
      </c>
      <c r="K22" s="741" t="s">
        <v>3675</v>
      </c>
      <c r="L22" s="742">
        <v>43272.0</v>
      </c>
      <c r="M22" s="741" t="s">
        <v>351</v>
      </c>
      <c r="N22" s="741" t="s">
        <v>152</v>
      </c>
      <c r="O22" s="742">
        <v>45883.0</v>
      </c>
      <c r="P22" s="741" t="s">
        <v>115</v>
      </c>
      <c r="Q22" s="507" t="s">
        <v>346</v>
      </c>
      <c r="R22" s="507" t="s">
        <v>3676</v>
      </c>
      <c r="S22" s="507"/>
      <c r="T22" s="875" t="s">
        <v>26</v>
      </c>
      <c r="U22" s="507" t="s">
        <v>15</v>
      </c>
      <c r="V22" s="507" t="s">
        <v>3677</v>
      </c>
      <c r="W22" s="738"/>
      <c r="X22" s="738"/>
      <c r="Y22" s="249"/>
      <c r="Z22" s="249"/>
      <c r="AA22" s="249"/>
      <c r="AB22" s="249"/>
      <c r="AC22" s="249"/>
      <c r="AD22" s="744"/>
      <c r="AE22" s="744"/>
      <c r="AF22" s="744"/>
      <c r="AG22" s="744"/>
      <c r="AH22" s="744"/>
      <c r="AI22" s="744"/>
      <c r="AJ22" s="744"/>
      <c r="AK22" s="744"/>
      <c r="AL22" s="744"/>
      <c r="AM22" s="744"/>
      <c r="AN22" s="744"/>
      <c r="AO22" s="744"/>
      <c r="AP22" s="744"/>
      <c r="AQ22" s="744"/>
      <c r="AR22" s="744"/>
      <c r="AS22" s="744"/>
      <c r="AT22" s="744"/>
      <c r="AU22" s="744"/>
      <c r="AV22" s="744"/>
      <c r="AW22" s="744"/>
      <c r="AX22" s="876"/>
      <c r="AY22" s="876"/>
      <c r="AZ22" s="876"/>
      <c r="BA22" s="876"/>
    </row>
    <row r="23" ht="22.5" customHeight="1">
      <c r="A23" s="507">
        <v>21.0</v>
      </c>
      <c r="B23" s="379">
        <v>5.0</v>
      </c>
      <c r="C23" s="873" t="s">
        <v>239</v>
      </c>
      <c r="D23" s="507"/>
      <c r="E23" s="738"/>
      <c r="F23" s="738"/>
      <c r="G23" s="874">
        <v>1.0</v>
      </c>
      <c r="H23" s="508" t="s">
        <v>3678</v>
      </c>
      <c r="I23" s="508" t="s">
        <v>3679</v>
      </c>
      <c r="J23" s="741" t="s">
        <v>3680</v>
      </c>
      <c r="K23" s="741" t="s">
        <v>3681</v>
      </c>
      <c r="L23" s="742">
        <v>43157.0</v>
      </c>
      <c r="M23" s="741" t="s">
        <v>351</v>
      </c>
      <c r="N23" s="741" t="s">
        <v>153</v>
      </c>
      <c r="O23" s="742">
        <v>45883.0</v>
      </c>
      <c r="P23" s="741" t="s">
        <v>76</v>
      </c>
      <c r="Q23" s="507" t="s">
        <v>346</v>
      </c>
      <c r="R23" s="249" t="s">
        <v>3682</v>
      </c>
      <c r="S23" s="507"/>
      <c r="T23" s="507" t="s">
        <v>11</v>
      </c>
      <c r="U23" s="507" t="s">
        <v>15</v>
      </c>
      <c r="V23" s="507"/>
      <c r="W23" s="738"/>
      <c r="X23" s="738"/>
      <c r="Y23" s="249"/>
      <c r="Z23" s="249"/>
      <c r="AA23" s="249"/>
      <c r="AB23" s="249"/>
      <c r="AC23" s="249"/>
      <c r="AD23" s="744"/>
      <c r="AE23" s="744"/>
      <c r="AF23" s="744"/>
      <c r="AG23" s="744"/>
      <c r="AH23" s="744"/>
      <c r="AI23" s="744"/>
      <c r="AJ23" s="744"/>
      <c r="AK23" s="744"/>
      <c r="AL23" s="744"/>
      <c r="AM23" s="744"/>
      <c r="AN23" s="744"/>
      <c r="AO23" s="744"/>
      <c r="AP23" s="744"/>
      <c r="AQ23" s="744"/>
      <c r="AR23" s="744"/>
      <c r="AS23" s="744"/>
      <c r="AT23" s="744"/>
      <c r="AU23" s="744"/>
      <c r="AV23" s="744"/>
      <c r="AW23" s="744"/>
      <c r="AX23" s="876"/>
      <c r="AY23" s="876"/>
      <c r="AZ23" s="876"/>
      <c r="BA23" s="876"/>
    </row>
    <row r="24" ht="22.5" customHeight="1">
      <c r="A24" s="507">
        <v>22.0</v>
      </c>
      <c r="B24" s="379">
        <v>5.0</v>
      </c>
      <c r="C24" s="873" t="s">
        <v>239</v>
      </c>
      <c r="D24" s="507"/>
      <c r="E24" s="738"/>
      <c r="F24" s="738"/>
      <c r="G24" s="874">
        <v>1.0</v>
      </c>
      <c r="H24" s="508" t="s">
        <v>3683</v>
      </c>
      <c r="I24" s="508" t="s">
        <v>3684</v>
      </c>
      <c r="J24" s="741" t="s">
        <v>3685</v>
      </c>
      <c r="K24" s="741" t="s">
        <v>3686</v>
      </c>
      <c r="L24" s="742">
        <v>43115.0</v>
      </c>
      <c r="M24" s="741" t="s">
        <v>339</v>
      </c>
      <c r="N24" s="741" t="s">
        <v>153</v>
      </c>
      <c r="O24" s="742">
        <v>45883.0</v>
      </c>
      <c r="P24" s="741" t="s">
        <v>76</v>
      </c>
      <c r="Q24" s="507" t="s">
        <v>346</v>
      </c>
      <c r="R24" s="248" t="s">
        <v>3687</v>
      </c>
      <c r="S24" s="507"/>
      <c r="T24" s="507" t="s">
        <v>16</v>
      </c>
      <c r="U24" s="507" t="s">
        <v>15</v>
      </c>
      <c r="V24" s="507"/>
      <c r="W24" s="738"/>
      <c r="X24" s="738"/>
      <c r="Y24" s="249"/>
      <c r="Z24" s="248"/>
      <c r="AA24" s="248"/>
      <c r="AB24" s="248"/>
      <c r="AC24" s="248"/>
      <c r="AD24" s="877"/>
      <c r="AE24" s="877"/>
      <c r="AF24" s="877"/>
      <c r="AG24" s="877"/>
      <c r="AH24" s="877"/>
      <c r="AI24" s="877"/>
      <c r="AJ24" s="877"/>
      <c r="AK24" s="877"/>
      <c r="AL24" s="877"/>
      <c r="AM24" s="877"/>
      <c r="AN24" s="877"/>
      <c r="AO24" s="877"/>
      <c r="AP24" s="877"/>
      <c r="AQ24" s="877"/>
      <c r="AR24" s="877"/>
      <c r="AS24" s="877"/>
      <c r="AT24" s="877"/>
      <c r="AU24" s="877"/>
      <c r="AV24" s="877"/>
      <c r="AW24" s="877"/>
      <c r="AX24" s="877"/>
      <c r="AY24" s="877"/>
      <c r="AZ24" s="877"/>
      <c r="BA24" s="877"/>
    </row>
    <row r="25" ht="22.5" customHeight="1">
      <c r="A25" s="507">
        <v>23.0</v>
      </c>
      <c r="B25" s="379">
        <v>5.0</v>
      </c>
      <c r="C25" s="873" t="s">
        <v>239</v>
      </c>
      <c r="D25" s="507"/>
      <c r="E25" s="738"/>
      <c r="F25" s="738"/>
      <c r="G25" s="874">
        <v>1.0</v>
      </c>
      <c r="H25" s="508" t="s">
        <v>3688</v>
      </c>
      <c r="I25" s="508" t="s">
        <v>3689</v>
      </c>
      <c r="J25" s="741" t="s">
        <v>396</v>
      </c>
      <c r="K25" s="741" t="s">
        <v>3690</v>
      </c>
      <c r="L25" s="878">
        <v>43317.0</v>
      </c>
      <c r="M25" s="879" t="s">
        <v>339</v>
      </c>
      <c r="N25" s="741" t="s">
        <v>152</v>
      </c>
      <c r="O25" s="742">
        <v>45883.0</v>
      </c>
      <c r="P25" s="741" t="s">
        <v>133</v>
      </c>
      <c r="Q25" s="507" t="s">
        <v>346</v>
      </c>
      <c r="R25" s="248" t="s">
        <v>3691</v>
      </c>
      <c r="S25" s="880" t="s">
        <v>3692</v>
      </c>
      <c r="T25" s="507" t="s">
        <v>11</v>
      </c>
      <c r="U25" s="507" t="s">
        <v>15</v>
      </c>
      <c r="V25" s="507" t="s">
        <v>335</v>
      </c>
      <c r="W25" s="738"/>
      <c r="X25" s="738"/>
      <c r="Y25" s="248"/>
      <c r="Z25" s="248"/>
      <c r="AA25" s="248"/>
      <c r="AB25" s="248"/>
      <c r="AC25" s="248"/>
      <c r="AD25" s="877"/>
      <c r="AE25" s="877"/>
      <c r="AF25" s="877"/>
      <c r="AG25" s="877"/>
      <c r="AH25" s="877"/>
      <c r="AI25" s="877"/>
      <c r="AJ25" s="877"/>
      <c r="AK25" s="877"/>
      <c r="AL25" s="877"/>
      <c r="AM25" s="877"/>
      <c r="AN25" s="877"/>
      <c r="AO25" s="877"/>
      <c r="AP25" s="877"/>
      <c r="AQ25" s="877"/>
      <c r="AR25" s="877"/>
      <c r="AS25" s="877"/>
      <c r="AT25" s="877"/>
      <c r="AU25" s="877"/>
      <c r="AV25" s="877"/>
      <c r="AW25" s="877"/>
      <c r="AX25" s="877"/>
      <c r="AY25" s="877"/>
      <c r="AZ25" s="877"/>
      <c r="BA25" s="877"/>
    </row>
    <row r="27" ht="14.25" customHeight="1">
      <c r="A27" s="857" t="s">
        <v>3693</v>
      </c>
      <c r="B27" s="30"/>
      <c r="C27" s="30"/>
      <c r="D27" s="30"/>
      <c r="E27" s="30"/>
      <c r="F27" s="30"/>
      <c r="G27" s="30"/>
      <c r="H27" s="30"/>
      <c r="I27" s="30"/>
      <c r="J27" s="30"/>
      <c r="K27" s="31"/>
      <c r="L27" s="858"/>
      <c r="M27" s="859"/>
      <c r="N27" s="860"/>
      <c r="O27" s="858"/>
      <c r="P27" s="859"/>
      <c r="Q27" s="859"/>
      <c r="R27" s="859"/>
      <c r="S27" s="859"/>
      <c r="T27" s="859"/>
      <c r="U27" s="860"/>
      <c r="V27" s="860"/>
      <c r="W27" s="860"/>
      <c r="X27" s="860"/>
      <c r="Y27" s="861"/>
      <c r="Z27" s="861"/>
      <c r="AA27" s="861"/>
      <c r="AB27" s="859"/>
      <c r="AC27" s="859"/>
      <c r="AD27" s="859"/>
      <c r="AE27" s="881"/>
      <c r="AF27" s="862"/>
      <c r="AG27" s="862"/>
      <c r="AH27" s="862"/>
      <c r="AI27" s="862"/>
      <c r="AJ27" s="862"/>
      <c r="AK27" s="862"/>
      <c r="AL27" s="862"/>
      <c r="AM27" s="862"/>
      <c r="AN27" s="862"/>
      <c r="AO27" s="862"/>
      <c r="AP27" s="862"/>
      <c r="AQ27" s="862"/>
      <c r="AR27" s="862"/>
      <c r="AS27" s="862"/>
      <c r="AT27" s="862"/>
      <c r="AU27" s="862"/>
      <c r="AV27" s="862"/>
      <c r="AW27" s="862"/>
      <c r="AX27" s="862"/>
      <c r="AY27" s="862"/>
      <c r="AZ27" s="862"/>
      <c r="BA27" s="862"/>
    </row>
    <row r="28" ht="22.5" customHeight="1">
      <c r="A28" s="379">
        <v>1.0</v>
      </c>
      <c r="B28" s="379">
        <v>2.0</v>
      </c>
      <c r="C28" s="379" t="s">
        <v>241</v>
      </c>
      <c r="D28" s="379"/>
      <c r="E28" s="476"/>
      <c r="F28" s="476"/>
      <c r="G28" s="863">
        <v>1.0</v>
      </c>
      <c r="H28" s="378" t="s">
        <v>3694</v>
      </c>
      <c r="I28" s="378" t="s">
        <v>3695</v>
      </c>
      <c r="J28" s="625" t="s">
        <v>381</v>
      </c>
      <c r="K28" s="625" t="s">
        <v>3696</v>
      </c>
      <c r="L28" s="380">
        <v>43247.0</v>
      </c>
      <c r="M28" s="379" t="s">
        <v>339</v>
      </c>
      <c r="N28" s="379" t="s">
        <v>154</v>
      </c>
      <c r="O28" s="380">
        <v>44062.0</v>
      </c>
      <c r="P28" s="379" t="s">
        <v>133</v>
      </c>
      <c r="Q28" s="379" t="s">
        <v>221</v>
      </c>
      <c r="R28" s="882" t="s">
        <v>3697</v>
      </c>
      <c r="S28" s="653"/>
      <c r="T28" s="379" t="s">
        <v>11</v>
      </c>
      <c r="U28" s="625" t="s">
        <v>15</v>
      </c>
      <c r="V28" s="866"/>
      <c r="W28" s="625"/>
      <c r="X28" s="625"/>
      <c r="Y28" s="883" t="s">
        <v>3698</v>
      </c>
      <c r="Z28" s="883" t="s">
        <v>3699</v>
      </c>
      <c r="AA28" s="883" t="s">
        <v>3700</v>
      </c>
      <c r="AB28" s="388" t="s">
        <v>3701</v>
      </c>
      <c r="AC28" s="197" t="s">
        <v>3702</v>
      </c>
      <c r="AD28" s="884" t="s">
        <v>3591</v>
      </c>
      <c r="AE28" s="653"/>
      <c r="AF28" s="653"/>
      <c r="AG28" s="653"/>
      <c r="AH28" s="653"/>
      <c r="AI28" s="653"/>
      <c r="AJ28" s="653"/>
      <c r="AK28" s="653"/>
      <c r="AL28" s="653"/>
      <c r="AM28" s="653"/>
      <c r="AN28" s="653"/>
      <c r="AO28" s="653"/>
      <c r="AP28" s="653"/>
      <c r="AQ28" s="624"/>
      <c r="AR28" s="624"/>
      <c r="AS28" s="624"/>
      <c r="AT28" s="624"/>
      <c r="AU28" s="624"/>
      <c r="AV28" s="624"/>
      <c r="AW28" s="624"/>
      <c r="AX28" s="624"/>
      <c r="AY28" s="624"/>
      <c r="AZ28" s="624"/>
      <c r="BA28" s="624"/>
    </row>
    <row r="29" ht="22.5" customHeight="1">
      <c r="A29" s="379">
        <v>2.0</v>
      </c>
      <c r="B29" s="379">
        <v>2.0</v>
      </c>
      <c r="C29" s="379" t="s">
        <v>241</v>
      </c>
      <c r="D29" s="379"/>
      <c r="E29" s="379"/>
      <c r="F29" s="379"/>
      <c r="G29" s="863">
        <v>1.0</v>
      </c>
      <c r="H29" s="378" t="s">
        <v>3703</v>
      </c>
      <c r="I29" s="378" t="s">
        <v>3704</v>
      </c>
      <c r="J29" s="379" t="s">
        <v>3705</v>
      </c>
      <c r="K29" s="379" t="s">
        <v>3706</v>
      </c>
      <c r="L29" s="380">
        <v>43272.0</v>
      </c>
      <c r="M29" s="379" t="s">
        <v>339</v>
      </c>
      <c r="N29" s="379" t="s">
        <v>154</v>
      </c>
      <c r="O29" s="380">
        <v>45026.0</v>
      </c>
      <c r="P29" s="379" t="s">
        <v>76</v>
      </c>
      <c r="Q29" s="379" t="s">
        <v>221</v>
      </c>
      <c r="R29" s="379" t="s">
        <v>3707</v>
      </c>
      <c r="S29" s="476"/>
      <c r="T29" s="379" t="s">
        <v>11</v>
      </c>
      <c r="U29" s="379" t="s">
        <v>21</v>
      </c>
      <c r="V29" s="476"/>
      <c r="W29" s="379"/>
      <c r="X29" s="379"/>
      <c r="Y29" s="865" t="s">
        <v>3708</v>
      </c>
      <c r="Z29" s="865" t="s">
        <v>3709</v>
      </c>
      <c r="AA29" s="865" t="s">
        <v>3710</v>
      </c>
      <c r="AB29" s="197"/>
      <c r="AC29" s="197"/>
      <c r="AD29" s="197"/>
      <c r="AE29" s="379"/>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row>
    <row r="30" ht="22.5" customHeight="1">
      <c r="A30" s="379">
        <v>3.0</v>
      </c>
      <c r="B30" s="379">
        <v>2.0</v>
      </c>
      <c r="C30" s="379" t="s">
        <v>241</v>
      </c>
      <c r="D30" s="379"/>
      <c r="E30" s="379"/>
      <c r="F30" s="379" t="s">
        <v>335</v>
      </c>
      <c r="G30" s="863">
        <v>1.0</v>
      </c>
      <c r="H30" s="378" t="s">
        <v>3711</v>
      </c>
      <c r="I30" s="378" t="s">
        <v>3712</v>
      </c>
      <c r="J30" s="379" t="s">
        <v>3713</v>
      </c>
      <c r="K30" s="379" t="s">
        <v>3714</v>
      </c>
      <c r="L30" s="380">
        <v>42721.0</v>
      </c>
      <c r="M30" s="379" t="s">
        <v>339</v>
      </c>
      <c r="N30" s="379" t="s">
        <v>153</v>
      </c>
      <c r="O30" s="380">
        <v>45155.0</v>
      </c>
      <c r="P30" s="379" t="s">
        <v>56</v>
      </c>
      <c r="Q30" s="379" t="s">
        <v>223</v>
      </c>
      <c r="R30" s="379" t="s">
        <v>3715</v>
      </c>
      <c r="S30" s="379" t="s">
        <v>335</v>
      </c>
      <c r="T30" s="623" t="s">
        <v>26</v>
      </c>
      <c r="U30" s="379" t="s">
        <v>15</v>
      </c>
      <c r="V30" s="379" t="s">
        <v>3716</v>
      </c>
      <c r="W30" s="379"/>
      <c r="X30" s="379"/>
      <c r="Y30" s="865" t="s">
        <v>3717</v>
      </c>
      <c r="Z30" s="865" t="s">
        <v>3718</v>
      </c>
      <c r="AA30" s="865"/>
      <c r="AB30" s="197"/>
      <c r="AC30" s="197"/>
      <c r="AD30" s="197"/>
      <c r="AE30" s="379"/>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row>
    <row r="31" ht="22.5" customHeight="1">
      <c r="A31" s="379">
        <v>4.0</v>
      </c>
      <c r="B31" s="379">
        <v>2.0</v>
      </c>
      <c r="C31" s="379" t="s">
        <v>241</v>
      </c>
      <c r="D31" s="379"/>
      <c r="E31" s="379"/>
      <c r="F31" s="379"/>
      <c r="G31" s="863">
        <v>1.0</v>
      </c>
      <c r="H31" s="378" t="s">
        <v>3719</v>
      </c>
      <c r="I31" s="378" t="s">
        <v>3720</v>
      </c>
      <c r="J31" s="625" t="s">
        <v>3721</v>
      </c>
      <c r="K31" s="625" t="s">
        <v>3722</v>
      </c>
      <c r="L31" s="380">
        <v>43013.0</v>
      </c>
      <c r="M31" s="379" t="s">
        <v>351</v>
      </c>
      <c r="N31" s="379" t="s">
        <v>154</v>
      </c>
      <c r="O31" s="380">
        <v>44426.0</v>
      </c>
      <c r="P31" s="379" t="s">
        <v>133</v>
      </c>
      <c r="Q31" s="379" t="s">
        <v>223</v>
      </c>
      <c r="R31" s="882" t="s">
        <v>3723</v>
      </c>
      <c r="S31" s="653"/>
      <c r="T31" s="379" t="s">
        <v>11</v>
      </c>
      <c r="U31" s="625" t="s">
        <v>15</v>
      </c>
      <c r="V31" s="866"/>
      <c r="W31" s="625"/>
      <c r="X31" s="625"/>
      <c r="Y31" s="865" t="s">
        <v>3724</v>
      </c>
      <c r="Z31" s="865" t="s">
        <v>3725</v>
      </c>
      <c r="AA31" s="865" t="s">
        <v>3726</v>
      </c>
      <c r="AB31" s="197" t="s">
        <v>3727</v>
      </c>
      <c r="AC31" s="197"/>
      <c r="AD31" s="884"/>
      <c r="AE31" s="653"/>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row>
    <row r="32" ht="22.5" customHeight="1">
      <c r="A32" s="379">
        <v>5.0</v>
      </c>
      <c r="B32" s="379">
        <v>2.0</v>
      </c>
      <c r="C32" s="379" t="s">
        <v>241</v>
      </c>
      <c r="D32" s="379"/>
      <c r="E32" s="476"/>
      <c r="F32" s="476"/>
      <c r="G32" s="863">
        <v>1.0</v>
      </c>
      <c r="H32" s="378" t="s">
        <v>3728</v>
      </c>
      <c r="I32" s="378" t="s">
        <v>3729</v>
      </c>
      <c r="J32" s="379" t="s">
        <v>3730</v>
      </c>
      <c r="K32" s="379" t="s">
        <v>3731</v>
      </c>
      <c r="L32" s="380">
        <v>43027.0</v>
      </c>
      <c r="M32" s="379" t="s">
        <v>339</v>
      </c>
      <c r="N32" s="379" t="s">
        <v>152</v>
      </c>
      <c r="O32" s="380">
        <v>45236.0</v>
      </c>
      <c r="P32" s="379" t="s">
        <v>9</v>
      </c>
      <c r="Q32" s="379" t="s">
        <v>223</v>
      </c>
      <c r="R32" s="379" t="s">
        <v>3732</v>
      </c>
      <c r="S32" s="476"/>
      <c r="T32" s="379" t="s">
        <v>11</v>
      </c>
      <c r="U32" s="379" t="s">
        <v>10</v>
      </c>
      <c r="V32" s="476"/>
      <c r="W32" s="379"/>
      <c r="X32" s="379"/>
      <c r="Y32" s="865" t="s">
        <v>3733</v>
      </c>
      <c r="Z32" s="865" t="s">
        <v>3734</v>
      </c>
      <c r="AA32" s="865"/>
      <c r="AB32" s="197"/>
      <c r="AC32" s="197"/>
      <c r="AD32" s="197"/>
      <c r="AE32" s="476"/>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row>
    <row r="33" ht="22.5" customHeight="1">
      <c r="A33" s="379">
        <v>6.0</v>
      </c>
      <c r="B33" s="379">
        <v>2.0</v>
      </c>
      <c r="C33" s="379" t="s">
        <v>241</v>
      </c>
      <c r="D33" s="379"/>
      <c r="E33" s="476"/>
      <c r="F33" s="476"/>
      <c r="G33" s="863">
        <v>1.0</v>
      </c>
      <c r="H33" s="378" t="s">
        <v>3735</v>
      </c>
      <c r="I33" s="378" t="s">
        <v>3736</v>
      </c>
      <c r="J33" s="379" t="s">
        <v>1613</v>
      </c>
      <c r="K33" s="379" t="s">
        <v>3737</v>
      </c>
      <c r="L33" s="380">
        <v>43000.0</v>
      </c>
      <c r="M33" s="379" t="s">
        <v>339</v>
      </c>
      <c r="N33" s="379" t="s">
        <v>152</v>
      </c>
      <c r="O33" s="380">
        <v>44566.0</v>
      </c>
      <c r="P33" s="379" t="s">
        <v>133</v>
      </c>
      <c r="Q33" s="379" t="s">
        <v>225</v>
      </c>
      <c r="R33" s="379" t="s">
        <v>3738</v>
      </c>
      <c r="S33" s="379"/>
      <c r="T33" s="379" t="s">
        <v>11</v>
      </c>
      <c r="U33" s="625" t="s">
        <v>15</v>
      </c>
      <c r="V33" s="866"/>
      <c r="W33" s="866"/>
      <c r="X33" s="476"/>
      <c r="Y33" s="865" t="s">
        <v>3739</v>
      </c>
      <c r="Z33" s="865" t="s">
        <v>3740</v>
      </c>
      <c r="AA33" s="865" t="s">
        <v>3741</v>
      </c>
      <c r="AB33" s="197" t="s">
        <v>3742</v>
      </c>
      <c r="AC33" s="197"/>
      <c r="AD33" s="197"/>
      <c r="AE33" s="476"/>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row>
    <row r="34" ht="22.5" customHeight="1">
      <c r="A34" s="379">
        <v>7.0</v>
      </c>
      <c r="B34" s="379">
        <v>2.0</v>
      </c>
      <c r="C34" s="379" t="s">
        <v>241</v>
      </c>
      <c r="D34" s="379"/>
      <c r="E34" s="476"/>
      <c r="F34" s="476"/>
      <c r="G34" s="863">
        <v>1.0</v>
      </c>
      <c r="H34" s="378" t="s">
        <v>3743</v>
      </c>
      <c r="I34" s="378" t="s">
        <v>3744</v>
      </c>
      <c r="J34" s="379" t="s">
        <v>637</v>
      </c>
      <c r="K34" s="379" t="s">
        <v>3745</v>
      </c>
      <c r="L34" s="380">
        <v>43087.0</v>
      </c>
      <c r="M34" s="379" t="s">
        <v>339</v>
      </c>
      <c r="N34" s="379" t="s">
        <v>151</v>
      </c>
      <c r="O34" s="380">
        <v>45342.0</v>
      </c>
      <c r="P34" s="379" t="s">
        <v>115</v>
      </c>
      <c r="Q34" s="379" t="s">
        <v>225</v>
      </c>
      <c r="R34" s="379"/>
      <c r="S34" s="476"/>
      <c r="T34" s="379" t="s">
        <v>11</v>
      </c>
      <c r="U34" s="379" t="s">
        <v>21</v>
      </c>
      <c r="V34" s="476"/>
      <c r="W34" s="379"/>
      <c r="X34" s="379"/>
      <c r="Y34" s="865" t="s">
        <v>3746</v>
      </c>
      <c r="Z34" s="865" t="s">
        <v>3747</v>
      </c>
      <c r="AA34" s="865"/>
      <c r="AB34" s="197"/>
      <c r="AC34" s="197"/>
      <c r="AD34" s="197"/>
      <c r="AE34" s="476"/>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row>
    <row r="35" ht="22.5" customHeight="1">
      <c r="A35" s="379">
        <v>8.0</v>
      </c>
      <c r="B35" s="379">
        <v>2.0</v>
      </c>
      <c r="C35" s="379" t="s">
        <v>241</v>
      </c>
      <c r="D35" s="379"/>
      <c r="E35" s="476"/>
      <c r="F35" s="476"/>
      <c r="G35" s="863">
        <v>1.0</v>
      </c>
      <c r="H35" s="378" t="s">
        <v>3748</v>
      </c>
      <c r="I35" s="378" t="s">
        <v>3749</v>
      </c>
      <c r="J35" s="379" t="s">
        <v>3750</v>
      </c>
      <c r="K35" s="379" t="s">
        <v>3751</v>
      </c>
      <c r="L35" s="380">
        <v>43292.0</v>
      </c>
      <c r="M35" s="379" t="s">
        <v>339</v>
      </c>
      <c r="N35" s="379" t="s">
        <v>154</v>
      </c>
      <c r="O35" s="380">
        <v>45791.0</v>
      </c>
      <c r="P35" s="379" t="s">
        <v>39</v>
      </c>
      <c r="Q35" s="379" t="s">
        <v>225</v>
      </c>
      <c r="R35" s="379" t="s">
        <v>3752</v>
      </c>
      <c r="S35" s="476"/>
      <c r="T35" s="379" t="s">
        <v>11</v>
      </c>
      <c r="U35" s="379" t="s">
        <v>15</v>
      </c>
      <c r="V35" s="476"/>
      <c r="W35" s="379"/>
      <c r="X35" s="476"/>
      <c r="Y35" s="865"/>
      <c r="Z35" s="865"/>
      <c r="AA35" s="869"/>
      <c r="AB35" s="197"/>
      <c r="AC35" s="197"/>
      <c r="AD35" s="197"/>
      <c r="AE35" s="379"/>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row>
    <row r="36" ht="22.5" customHeight="1">
      <c r="A36" s="379">
        <v>9.0</v>
      </c>
      <c r="B36" s="379">
        <v>2.0</v>
      </c>
      <c r="C36" s="379" t="s">
        <v>241</v>
      </c>
      <c r="D36" s="379"/>
      <c r="E36" s="476"/>
      <c r="F36" s="476"/>
      <c r="G36" s="863">
        <v>1.0</v>
      </c>
      <c r="H36" s="378" t="s">
        <v>3753</v>
      </c>
      <c r="I36" s="378" t="s">
        <v>3754</v>
      </c>
      <c r="J36" s="379" t="s">
        <v>3755</v>
      </c>
      <c r="K36" s="379" t="s">
        <v>3756</v>
      </c>
      <c r="L36" s="380">
        <v>43126.0</v>
      </c>
      <c r="M36" s="379" t="s">
        <v>339</v>
      </c>
      <c r="N36" s="379" t="s">
        <v>153</v>
      </c>
      <c r="O36" s="380">
        <v>44426.0</v>
      </c>
      <c r="P36" s="379" t="s">
        <v>125</v>
      </c>
      <c r="Q36" s="379" t="s">
        <v>227</v>
      </c>
      <c r="R36" s="379" t="s">
        <v>3757</v>
      </c>
      <c r="S36" s="476"/>
      <c r="T36" s="623" t="s">
        <v>26</v>
      </c>
      <c r="U36" s="379" t="s">
        <v>10</v>
      </c>
      <c r="V36" s="476"/>
      <c r="W36" s="379"/>
      <c r="X36" s="379"/>
      <c r="Y36" s="682" t="s">
        <v>3758</v>
      </c>
      <c r="Z36" s="682" t="s">
        <v>3759</v>
      </c>
      <c r="AA36" s="682" t="s">
        <v>3760</v>
      </c>
      <c r="AB36" s="197" t="s">
        <v>3761</v>
      </c>
      <c r="AC36" s="197"/>
      <c r="AD36" s="197"/>
      <c r="AE36" s="476"/>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row>
    <row r="37" ht="22.5" customHeight="1">
      <c r="A37" s="379">
        <v>10.0</v>
      </c>
      <c r="B37" s="379">
        <v>2.0</v>
      </c>
      <c r="C37" s="379" t="s">
        <v>241</v>
      </c>
      <c r="D37" s="379"/>
      <c r="E37" s="476"/>
      <c r="F37" s="476"/>
      <c r="G37" s="863">
        <v>1.0</v>
      </c>
      <c r="H37" s="378" t="s">
        <v>3762</v>
      </c>
      <c r="I37" s="378" t="s">
        <v>3763</v>
      </c>
      <c r="J37" s="379" t="s">
        <v>1706</v>
      </c>
      <c r="K37" s="379" t="s">
        <v>3764</v>
      </c>
      <c r="L37" s="380">
        <v>43151.0</v>
      </c>
      <c r="M37" s="379" t="s">
        <v>339</v>
      </c>
      <c r="N37" s="379" t="s">
        <v>153</v>
      </c>
      <c r="O37" s="380">
        <v>45301.0</v>
      </c>
      <c r="P37" s="379" t="s">
        <v>9</v>
      </c>
      <c r="Q37" s="379" t="s">
        <v>227</v>
      </c>
      <c r="R37" s="379" t="s">
        <v>3765</v>
      </c>
      <c r="S37" s="379"/>
      <c r="T37" s="623" t="s">
        <v>26</v>
      </c>
      <c r="U37" s="625" t="s">
        <v>10</v>
      </c>
      <c r="V37" s="866"/>
      <c r="W37" s="866"/>
      <c r="X37" s="379"/>
      <c r="Y37" s="682" t="s">
        <v>3766</v>
      </c>
      <c r="Z37" s="682" t="s">
        <v>3767</v>
      </c>
      <c r="AA37" s="682"/>
      <c r="AB37" s="197"/>
      <c r="AC37" s="197"/>
      <c r="AD37" s="222"/>
      <c r="AE37" s="476"/>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row>
    <row r="38" ht="22.5" customHeight="1">
      <c r="A38" s="379">
        <v>11.0</v>
      </c>
      <c r="B38" s="379">
        <v>2.0</v>
      </c>
      <c r="C38" s="379" t="s">
        <v>241</v>
      </c>
      <c r="D38" s="379"/>
      <c r="E38" s="476"/>
      <c r="F38" s="476"/>
      <c r="G38" s="863">
        <v>1.0</v>
      </c>
      <c r="H38" s="378" t="s">
        <v>3768</v>
      </c>
      <c r="I38" s="378" t="s">
        <v>3769</v>
      </c>
      <c r="J38" s="379" t="s">
        <v>637</v>
      </c>
      <c r="K38" s="379" t="s">
        <v>3770</v>
      </c>
      <c r="L38" s="380">
        <v>43293.0</v>
      </c>
      <c r="M38" s="379" t="s">
        <v>339</v>
      </c>
      <c r="N38" s="379" t="s">
        <v>153</v>
      </c>
      <c r="O38" s="380">
        <v>45748.0</v>
      </c>
      <c r="P38" s="379" t="s">
        <v>115</v>
      </c>
      <c r="Q38" s="379" t="s">
        <v>227</v>
      </c>
      <c r="R38" s="379" t="s">
        <v>3771</v>
      </c>
      <c r="S38" s="379"/>
      <c r="T38" s="623" t="s">
        <v>22</v>
      </c>
      <c r="U38" s="625" t="s">
        <v>15</v>
      </c>
      <c r="V38" s="866"/>
      <c r="W38" s="866"/>
      <c r="X38" s="476"/>
      <c r="Y38" s="682" t="s">
        <v>3772</v>
      </c>
      <c r="Z38" s="682"/>
      <c r="AA38" s="657"/>
      <c r="AB38" s="868"/>
      <c r="AC38" s="868"/>
      <c r="AD38" s="868"/>
      <c r="AE38" s="476"/>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row>
    <row r="39" ht="22.5" customHeight="1">
      <c r="A39" s="496">
        <v>12.0</v>
      </c>
      <c r="B39" s="496">
        <v>2.0</v>
      </c>
      <c r="C39" s="496" t="s">
        <v>241</v>
      </c>
      <c r="D39" s="496"/>
      <c r="E39" s="497"/>
      <c r="F39" s="497"/>
      <c r="G39" s="885">
        <v>1.0</v>
      </c>
      <c r="H39" s="531" t="s">
        <v>3773</v>
      </c>
      <c r="I39" s="531" t="s">
        <v>3774</v>
      </c>
      <c r="J39" s="496" t="s">
        <v>344</v>
      </c>
      <c r="K39" s="496" t="s">
        <v>3775</v>
      </c>
      <c r="L39" s="533">
        <v>43299.0</v>
      </c>
      <c r="M39" s="496" t="s">
        <v>339</v>
      </c>
      <c r="N39" s="496" t="s">
        <v>154</v>
      </c>
      <c r="O39" s="533">
        <v>44062.0</v>
      </c>
      <c r="P39" s="496" t="s">
        <v>133</v>
      </c>
      <c r="Q39" s="496" t="s">
        <v>229</v>
      </c>
      <c r="R39" s="496" t="s">
        <v>3545</v>
      </c>
      <c r="S39" s="496"/>
      <c r="T39" s="676" t="s">
        <v>22</v>
      </c>
      <c r="U39" s="646" t="s">
        <v>15</v>
      </c>
      <c r="V39" s="886"/>
      <c r="W39" s="496"/>
      <c r="X39" s="496"/>
      <c r="Y39" s="238" t="s">
        <v>3776</v>
      </c>
      <c r="Z39" s="238" t="s">
        <v>3777</v>
      </c>
      <c r="AA39" s="238" t="s">
        <v>3778</v>
      </c>
      <c r="AB39" s="226" t="s">
        <v>3779</v>
      </c>
      <c r="AC39" s="226" t="s">
        <v>3780</v>
      </c>
      <c r="AD39" s="226" t="s">
        <v>629</v>
      </c>
      <c r="AE39" s="497"/>
      <c r="AF39" s="502"/>
      <c r="AG39" s="502"/>
      <c r="AH39" s="727"/>
      <c r="AI39" s="727"/>
      <c r="AJ39" s="727"/>
      <c r="AK39" s="727"/>
      <c r="AL39" s="727"/>
      <c r="AM39" s="727"/>
      <c r="AN39" s="727"/>
      <c r="AO39" s="727"/>
      <c r="AP39" s="727"/>
      <c r="AQ39" s="727"/>
      <c r="AR39" s="727"/>
      <c r="AS39" s="727"/>
      <c r="AT39" s="727"/>
      <c r="AU39" s="727"/>
      <c r="AV39" s="727"/>
      <c r="AW39" s="727"/>
      <c r="AX39" s="727"/>
      <c r="AY39" s="727"/>
      <c r="AZ39" s="727"/>
      <c r="BA39" s="727"/>
    </row>
    <row r="40" ht="22.5" customHeight="1">
      <c r="A40" s="379">
        <v>13.0</v>
      </c>
      <c r="B40" s="625">
        <v>2.0</v>
      </c>
      <c r="C40" s="379" t="s">
        <v>241</v>
      </c>
      <c r="D40" s="379"/>
      <c r="E40" s="887"/>
      <c r="F40" s="625"/>
      <c r="G40" s="888">
        <v>1.0</v>
      </c>
      <c r="H40" s="791" t="s">
        <v>3781</v>
      </c>
      <c r="I40" s="791" t="s">
        <v>3782</v>
      </c>
      <c r="J40" s="625" t="s">
        <v>423</v>
      </c>
      <c r="K40" s="625" t="s">
        <v>3783</v>
      </c>
      <c r="L40" s="626">
        <v>43031.0</v>
      </c>
      <c r="M40" s="625" t="s">
        <v>351</v>
      </c>
      <c r="N40" s="625" t="s">
        <v>152</v>
      </c>
      <c r="O40" s="626">
        <v>44930.0</v>
      </c>
      <c r="P40" s="625" t="s">
        <v>9</v>
      </c>
      <c r="Q40" s="625" t="s">
        <v>229</v>
      </c>
      <c r="R40" s="625"/>
      <c r="S40" s="625"/>
      <c r="T40" s="379" t="s">
        <v>11</v>
      </c>
      <c r="U40" s="625" t="s">
        <v>15</v>
      </c>
      <c r="V40" s="887"/>
      <c r="W40" s="625"/>
      <c r="X40" s="625"/>
      <c r="Y40" s="889" t="s">
        <v>3784</v>
      </c>
      <c r="Z40" s="889" t="s">
        <v>3785</v>
      </c>
      <c r="AA40" s="889" t="s">
        <v>3786</v>
      </c>
      <c r="AB40" s="388"/>
      <c r="AC40" s="388"/>
      <c r="AD40" s="388"/>
      <c r="AE40" s="887"/>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row>
    <row r="41" ht="22.5" customHeight="1">
      <c r="A41" s="379">
        <v>14.0</v>
      </c>
      <c r="B41" s="625">
        <v>2.0</v>
      </c>
      <c r="C41" s="379" t="s">
        <v>241</v>
      </c>
      <c r="D41" s="379"/>
      <c r="E41" s="625"/>
      <c r="F41" s="625"/>
      <c r="G41" s="888">
        <v>1.0</v>
      </c>
      <c r="H41" s="791" t="s">
        <v>3787</v>
      </c>
      <c r="I41" s="791" t="s">
        <v>3788</v>
      </c>
      <c r="J41" s="625" t="s">
        <v>1158</v>
      </c>
      <c r="K41" s="625" t="s">
        <v>3789</v>
      </c>
      <c r="L41" s="626">
        <v>43218.0</v>
      </c>
      <c r="M41" s="625" t="s">
        <v>351</v>
      </c>
      <c r="N41" s="625" t="s">
        <v>154</v>
      </c>
      <c r="O41" s="626">
        <v>44062.0</v>
      </c>
      <c r="P41" s="625" t="s">
        <v>125</v>
      </c>
      <c r="Q41" s="625" t="s">
        <v>229</v>
      </c>
      <c r="R41" s="625" t="s">
        <v>3790</v>
      </c>
      <c r="S41" s="887"/>
      <c r="T41" s="379" t="s">
        <v>11</v>
      </c>
      <c r="U41" s="625" t="s">
        <v>10</v>
      </c>
      <c r="V41" s="887"/>
      <c r="W41" s="625"/>
      <c r="X41" s="625"/>
      <c r="Y41" s="889" t="s">
        <v>3791</v>
      </c>
      <c r="Z41" s="889" t="s">
        <v>3792</v>
      </c>
      <c r="AA41" s="889" t="s">
        <v>3793</v>
      </c>
      <c r="AB41" s="388" t="s">
        <v>3794</v>
      </c>
      <c r="AC41" s="388" t="s">
        <v>3795</v>
      </c>
      <c r="AD41" s="890"/>
      <c r="AE41" s="887"/>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row>
    <row r="42" ht="22.5" customHeight="1">
      <c r="A42" s="379">
        <v>15.0</v>
      </c>
      <c r="B42" s="379">
        <v>2.0</v>
      </c>
      <c r="C42" s="379" t="s">
        <v>241</v>
      </c>
      <c r="D42" s="379"/>
      <c r="E42" s="379"/>
      <c r="F42" s="379"/>
      <c r="G42" s="863">
        <v>1.0</v>
      </c>
      <c r="H42" s="378" t="s">
        <v>3796</v>
      </c>
      <c r="I42" s="378" t="s">
        <v>3797</v>
      </c>
      <c r="J42" s="379" t="s">
        <v>3798</v>
      </c>
      <c r="K42" s="379" t="s">
        <v>3799</v>
      </c>
      <c r="L42" s="380">
        <v>43321.0</v>
      </c>
      <c r="M42" s="379" t="s">
        <v>339</v>
      </c>
      <c r="N42" s="379" t="s">
        <v>152</v>
      </c>
      <c r="O42" s="380">
        <v>45155.0</v>
      </c>
      <c r="P42" s="379" t="s">
        <v>66</v>
      </c>
      <c r="Q42" s="379" t="s">
        <v>229</v>
      </c>
      <c r="R42" s="379" t="s">
        <v>3800</v>
      </c>
      <c r="S42" s="379"/>
      <c r="T42" s="379" t="s">
        <v>11</v>
      </c>
      <c r="U42" s="625" t="s">
        <v>21</v>
      </c>
      <c r="V42" s="866"/>
      <c r="W42" s="866"/>
      <c r="X42" s="379"/>
      <c r="Y42" s="883" t="s">
        <v>3801</v>
      </c>
      <c r="Z42" s="883" t="s">
        <v>3802</v>
      </c>
      <c r="AA42" s="883"/>
      <c r="AB42" s="867"/>
      <c r="AC42" s="867"/>
      <c r="AD42" s="868"/>
      <c r="AE42" s="379"/>
      <c r="AF42" s="480"/>
      <c r="AG42" s="480"/>
      <c r="AH42" s="480"/>
      <c r="AI42" s="480"/>
      <c r="AJ42" s="480"/>
      <c r="AK42" s="480"/>
      <c r="AL42" s="480"/>
      <c r="AM42" s="480"/>
      <c r="AN42" s="480"/>
      <c r="AO42" s="480"/>
      <c r="AP42" s="480"/>
      <c r="AQ42" s="480"/>
      <c r="AR42" s="480"/>
      <c r="AS42" s="480"/>
      <c r="AT42" s="480"/>
      <c r="AU42" s="480"/>
      <c r="AV42" s="480"/>
      <c r="AW42" s="480"/>
      <c r="AX42" s="480"/>
      <c r="AY42" s="480"/>
      <c r="AZ42" s="480"/>
      <c r="BA42" s="480"/>
    </row>
    <row r="43" ht="22.5" customHeight="1">
      <c r="A43" s="379">
        <v>16.0</v>
      </c>
      <c r="B43" s="379">
        <v>2.0</v>
      </c>
      <c r="C43" s="379" t="s">
        <v>241</v>
      </c>
      <c r="D43" s="379"/>
      <c r="E43" s="379"/>
      <c r="F43" s="379"/>
      <c r="G43" s="863">
        <v>1.0</v>
      </c>
      <c r="H43" s="378" t="s">
        <v>3803</v>
      </c>
      <c r="I43" s="378" t="s">
        <v>3804</v>
      </c>
      <c r="J43" s="625" t="s">
        <v>1689</v>
      </c>
      <c r="K43" s="625" t="s">
        <v>3805</v>
      </c>
      <c r="L43" s="626">
        <v>43145.0</v>
      </c>
      <c r="M43" s="625" t="s">
        <v>339</v>
      </c>
      <c r="N43" s="625" t="s">
        <v>154</v>
      </c>
      <c r="O43" s="626">
        <v>44426.0</v>
      </c>
      <c r="P43" s="625" t="s">
        <v>133</v>
      </c>
      <c r="Q43" s="379" t="s">
        <v>235</v>
      </c>
      <c r="R43" s="379"/>
      <c r="S43" s="379"/>
      <c r="T43" s="379" t="s">
        <v>11</v>
      </c>
      <c r="U43" s="379" t="s">
        <v>15</v>
      </c>
      <c r="V43" s="379"/>
      <c r="W43" s="476"/>
      <c r="X43" s="476"/>
      <c r="Y43" s="202" t="s">
        <v>3806</v>
      </c>
      <c r="Z43" s="202" t="s">
        <v>3807</v>
      </c>
      <c r="AA43" s="202" t="s">
        <v>3808</v>
      </c>
      <c r="AB43" s="891" t="s">
        <v>3809</v>
      </c>
      <c r="AC43" s="891" t="s">
        <v>3810</v>
      </c>
      <c r="AD43" s="891"/>
      <c r="AE43" s="379"/>
      <c r="AF43" s="480"/>
      <c r="AG43" s="480"/>
      <c r="AH43" s="480"/>
      <c r="AI43" s="480"/>
      <c r="AJ43" s="480"/>
      <c r="AK43" s="480"/>
      <c r="AL43" s="480"/>
      <c r="AM43" s="480"/>
      <c r="AN43" s="480"/>
      <c r="AO43" s="480"/>
      <c r="AP43" s="480"/>
      <c r="AQ43" s="480"/>
      <c r="AR43" s="480"/>
      <c r="AS43" s="480"/>
      <c r="AT43" s="480"/>
      <c r="AU43" s="480"/>
      <c r="AV43" s="480"/>
      <c r="AW43" s="480"/>
      <c r="AX43" s="480"/>
      <c r="AY43" s="480"/>
      <c r="AZ43" s="480"/>
      <c r="BA43" s="480"/>
    </row>
    <row r="44" ht="22.5" customHeight="1">
      <c r="A44" s="379">
        <v>17.0</v>
      </c>
      <c r="B44" s="379">
        <v>2.0</v>
      </c>
      <c r="C44" s="379" t="s">
        <v>241</v>
      </c>
      <c r="D44" s="379"/>
      <c r="E44" s="379"/>
      <c r="F44" s="379"/>
      <c r="G44" s="863">
        <v>1.0</v>
      </c>
      <c r="H44" s="378" t="s">
        <v>3811</v>
      </c>
      <c r="I44" s="378" t="s">
        <v>3812</v>
      </c>
      <c r="J44" s="625" t="s">
        <v>3813</v>
      </c>
      <c r="K44" s="625" t="s">
        <v>3814</v>
      </c>
      <c r="L44" s="626">
        <v>43285.0</v>
      </c>
      <c r="M44" s="625" t="s">
        <v>339</v>
      </c>
      <c r="N44" s="625" t="s">
        <v>152</v>
      </c>
      <c r="O44" s="626">
        <v>45301.0</v>
      </c>
      <c r="P44" s="625" t="s">
        <v>115</v>
      </c>
      <c r="Q44" s="379" t="s">
        <v>235</v>
      </c>
      <c r="R44" s="379" t="s">
        <v>3815</v>
      </c>
      <c r="S44" s="379"/>
      <c r="T44" s="379" t="s">
        <v>11</v>
      </c>
      <c r="U44" s="379" t="s">
        <v>15</v>
      </c>
      <c r="V44" s="379"/>
      <c r="W44" s="866"/>
      <c r="X44" s="379"/>
      <c r="Y44" s="889" t="s">
        <v>3816</v>
      </c>
      <c r="Z44" s="889" t="s">
        <v>3817</v>
      </c>
      <c r="AA44" s="889"/>
      <c r="AB44" s="868"/>
      <c r="AC44" s="868"/>
      <c r="AD44" s="868"/>
      <c r="AE44" s="379"/>
      <c r="AF44" s="519"/>
      <c r="AG44" s="519"/>
      <c r="AH44" s="519"/>
      <c r="AI44" s="519"/>
      <c r="AJ44" s="519"/>
      <c r="AK44" s="519"/>
      <c r="AL44" s="519"/>
      <c r="AM44" s="519"/>
      <c r="AN44" s="519"/>
      <c r="AO44" s="519"/>
      <c r="AP44" s="519"/>
      <c r="AQ44" s="519"/>
      <c r="AR44" s="519"/>
      <c r="AS44" s="519"/>
      <c r="AT44" s="519"/>
      <c r="AU44" s="519"/>
      <c r="AV44" s="519"/>
      <c r="AW44" s="519"/>
      <c r="AX44" s="480"/>
      <c r="AY44" s="480"/>
      <c r="AZ44" s="480"/>
      <c r="BA44" s="480"/>
    </row>
    <row r="45" ht="22.5" customHeight="1">
      <c r="A45" s="379">
        <v>18.0</v>
      </c>
      <c r="B45" s="379">
        <v>2.0</v>
      </c>
      <c r="C45" s="379" t="s">
        <v>241</v>
      </c>
      <c r="D45" s="379"/>
      <c r="E45" s="379"/>
      <c r="F45" s="379"/>
      <c r="G45" s="863">
        <v>1.0</v>
      </c>
      <c r="H45" s="378" t="s">
        <v>3818</v>
      </c>
      <c r="I45" s="378" t="s">
        <v>3819</v>
      </c>
      <c r="J45" s="625" t="s">
        <v>396</v>
      </c>
      <c r="K45" s="625" t="s">
        <v>3820</v>
      </c>
      <c r="L45" s="626">
        <v>43048.0</v>
      </c>
      <c r="M45" s="625" t="s">
        <v>351</v>
      </c>
      <c r="N45" s="625" t="s">
        <v>153</v>
      </c>
      <c r="O45" s="626">
        <v>45155.0</v>
      </c>
      <c r="P45" s="625" t="s">
        <v>133</v>
      </c>
      <c r="Q45" s="379" t="s">
        <v>233</v>
      </c>
      <c r="R45" s="379" t="s">
        <v>3821</v>
      </c>
      <c r="S45" s="379"/>
      <c r="T45" s="379" t="s">
        <v>11</v>
      </c>
      <c r="U45" s="379" t="s">
        <v>15</v>
      </c>
      <c r="V45" s="379"/>
      <c r="W45" s="866"/>
      <c r="X45" s="379"/>
      <c r="Y45" s="889" t="s">
        <v>3822</v>
      </c>
      <c r="Z45" s="889" t="s">
        <v>3823</v>
      </c>
      <c r="AA45" s="889"/>
      <c r="AB45" s="868"/>
      <c r="AC45" s="868"/>
      <c r="AD45" s="868"/>
      <c r="AE45" s="379"/>
      <c r="AF45" s="519"/>
      <c r="AG45" s="519"/>
      <c r="AH45" s="519"/>
      <c r="AI45" s="519"/>
      <c r="AJ45" s="519"/>
      <c r="AK45" s="519"/>
      <c r="AL45" s="519"/>
      <c r="AM45" s="519"/>
      <c r="AN45" s="519"/>
      <c r="AO45" s="519"/>
      <c r="AP45" s="519"/>
      <c r="AQ45" s="519"/>
      <c r="AR45" s="519"/>
      <c r="AS45" s="519"/>
      <c r="AT45" s="519"/>
      <c r="AU45" s="519"/>
      <c r="AV45" s="519"/>
      <c r="AW45" s="519"/>
      <c r="AX45" s="480"/>
      <c r="AY45" s="480"/>
      <c r="AZ45" s="480"/>
      <c r="BA45" s="480"/>
    </row>
    <row r="46" ht="22.5" customHeight="1">
      <c r="A46" s="379">
        <v>19.0</v>
      </c>
      <c r="B46" s="379">
        <v>2.0</v>
      </c>
      <c r="C46" s="379" t="s">
        <v>241</v>
      </c>
      <c r="D46" s="379"/>
      <c r="E46" s="379"/>
      <c r="F46" s="379"/>
      <c r="G46" s="863">
        <v>1.0</v>
      </c>
      <c r="H46" s="378" t="s">
        <v>3824</v>
      </c>
      <c r="I46" s="378" t="s">
        <v>3825</v>
      </c>
      <c r="J46" s="625" t="s">
        <v>3826</v>
      </c>
      <c r="K46" s="625" t="s">
        <v>3827</v>
      </c>
      <c r="L46" s="626">
        <v>43187.0</v>
      </c>
      <c r="M46" s="625" t="s">
        <v>351</v>
      </c>
      <c r="N46" s="625" t="s">
        <v>153</v>
      </c>
      <c r="O46" s="626">
        <v>44691.0</v>
      </c>
      <c r="P46" s="625" t="s">
        <v>94</v>
      </c>
      <c r="Q46" s="379" t="s">
        <v>233</v>
      </c>
      <c r="R46" s="379"/>
      <c r="S46" s="379"/>
      <c r="T46" s="379" t="s">
        <v>11</v>
      </c>
      <c r="U46" s="379" t="s">
        <v>15</v>
      </c>
      <c r="V46" s="379"/>
      <c r="W46" s="866"/>
      <c r="X46" s="379"/>
      <c r="Y46" s="889" t="s">
        <v>3828</v>
      </c>
      <c r="Z46" s="889" t="s">
        <v>3829</v>
      </c>
      <c r="AA46" s="889" t="s">
        <v>3830</v>
      </c>
      <c r="AB46" s="867" t="s">
        <v>3831</v>
      </c>
      <c r="AC46" s="868"/>
      <c r="AD46" s="868"/>
      <c r="AE46" s="379"/>
      <c r="AF46" s="519"/>
      <c r="AG46" s="519"/>
      <c r="AH46" s="519"/>
      <c r="AI46" s="519"/>
      <c r="AJ46" s="519"/>
      <c r="AK46" s="519"/>
      <c r="AL46" s="519"/>
      <c r="AM46" s="519"/>
      <c r="AN46" s="519"/>
      <c r="AO46" s="519"/>
      <c r="AP46" s="519"/>
      <c r="AQ46" s="519"/>
      <c r="AR46" s="519"/>
      <c r="AS46" s="519"/>
      <c r="AT46" s="519"/>
      <c r="AU46" s="519"/>
      <c r="AV46" s="519"/>
      <c r="AW46" s="519"/>
      <c r="AX46" s="480"/>
      <c r="AY46" s="480"/>
      <c r="AZ46" s="480"/>
      <c r="BA46" s="480"/>
    </row>
    <row r="47" ht="22.5" customHeight="1">
      <c r="A47" s="634">
        <v>20.0</v>
      </c>
      <c r="B47" s="634">
        <v>2.0</v>
      </c>
      <c r="C47" s="634" t="s">
        <v>241</v>
      </c>
      <c r="D47" s="634"/>
      <c r="E47" s="634"/>
      <c r="F47" s="634"/>
      <c r="G47" s="892">
        <v>1.0</v>
      </c>
      <c r="H47" s="636" t="s">
        <v>3832</v>
      </c>
      <c r="I47" s="636" t="s">
        <v>3833</v>
      </c>
      <c r="J47" s="634" t="s">
        <v>2464</v>
      </c>
      <c r="K47" s="634" t="s">
        <v>3834</v>
      </c>
      <c r="L47" s="662">
        <v>43327.0</v>
      </c>
      <c r="M47" s="634" t="s">
        <v>351</v>
      </c>
      <c r="N47" s="634" t="s">
        <v>153</v>
      </c>
      <c r="O47" s="662">
        <v>44790.0</v>
      </c>
      <c r="P47" s="634" t="s">
        <v>125</v>
      </c>
      <c r="Q47" s="634" t="s">
        <v>231</v>
      </c>
      <c r="R47" s="634" t="s">
        <v>3835</v>
      </c>
      <c r="S47" s="634"/>
      <c r="T47" s="634" t="s">
        <v>11</v>
      </c>
      <c r="U47" s="638" t="s">
        <v>21</v>
      </c>
      <c r="V47" s="688"/>
      <c r="W47" s="688"/>
      <c r="X47" s="634"/>
      <c r="Y47" s="893" t="s">
        <v>3836</v>
      </c>
      <c r="Z47" s="893" t="s">
        <v>3564</v>
      </c>
      <c r="AA47" s="893" t="s">
        <v>3837</v>
      </c>
      <c r="AB47" s="894"/>
      <c r="AC47" s="894"/>
      <c r="AD47" s="894"/>
      <c r="AE47" s="634"/>
      <c r="AF47" s="895"/>
      <c r="AG47" s="895"/>
      <c r="AH47" s="895"/>
      <c r="AI47" s="895"/>
      <c r="AJ47" s="895"/>
      <c r="AK47" s="895"/>
      <c r="AL47" s="895"/>
      <c r="AM47" s="895"/>
      <c r="AN47" s="895"/>
      <c r="AO47" s="895"/>
      <c r="AP47" s="895"/>
      <c r="AQ47" s="895"/>
      <c r="AR47" s="895"/>
      <c r="AS47" s="895"/>
      <c r="AT47" s="895"/>
      <c r="AU47" s="895"/>
      <c r="AV47" s="895"/>
      <c r="AW47" s="895"/>
      <c r="AX47" s="895"/>
      <c r="AY47" s="895"/>
      <c r="AZ47" s="895"/>
      <c r="BA47" s="895"/>
    </row>
    <row r="48" ht="22.5" customHeight="1">
      <c r="A48" s="379">
        <v>21.0</v>
      </c>
      <c r="B48" s="379">
        <v>2.0</v>
      </c>
      <c r="C48" s="379" t="s">
        <v>241</v>
      </c>
      <c r="D48" s="379"/>
      <c r="E48" s="379"/>
      <c r="F48" s="379"/>
      <c r="G48" s="863">
        <v>1.0</v>
      </c>
      <c r="H48" s="378" t="s">
        <v>3838</v>
      </c>
      <c r="I48" s="378" t="s">
        <v>3839</v>
      </c>
      <c r="J48" s="379" t="s">
        <v>1052</v>
      </c>
      <c r="K48" s="379" t="s">
        <v>3840</v>
      </c>
      <c r="L48" s="380">
        <v>42998.0</v>
      </c>
      <c r="M48" s="379" t="s">
        <v>351</v>
      </c>
      <c r="N48" s="379" t="s">
        <v>153</v>
      </c>
      <c r="O48" s="380">
        <v>43836.0</v>
      </c>
      <c r="P48" s="379" t="s">
        <v>37</v>
      </c>
      <c r="Q48" s="379" t="s">
        <v>231</v>
      </c>
      <c r="R48" s="379"/>
      <c r="S48" s="379"/>
      <c r="T48" s="379" t="s">
        <v>11</v>
      </c>
      <c r="U48" s="625" t="s">
        <v>15</v>
      </c>
      <c r="V48" s="866"/>
      <c r="W48" s="866"/>
      <c r="X48" s="379"/>
      <c r="Y48" s="889" t="s">
        <v>3841</v>
      </c>
      <c r="Z48" s="889" t="s">
        <v>3842</v>
      </c>
      <c r="AA48" s="889" t="s">
        <v>3843</v>
      </c>
      <c r="AB48" s="867" t="s">
        <v>3844</v>
      </c>
      <c r="AC48" s="867" t="s">
        <v>3845</v>
      </c>
      <c r="AD48" s="868"/>
      <c r="AE48" s="379"/>
      <c r="AF48" s="519"/>
      <c r="AG48" s="519"/>
      <c r="AH48" s="519"/>
      <c r="AI48" s="519"/>
      <c r="AJ48" s="519"/>
      <c r="AK48" s="519"/>
      <c r="AL48" s="519"/>
      <c r="AM48" s="519"/>
      <c r="AN48" s="519"/>
      <c r="AO48" s="519"/>
      <c r="AP48" s="519"/>
      <c r="AQ48" s="519"/>
      <c r="AR48" s="519"/>
      <c r="AS48" s="519"/>
      <c r="AT48" s="519"/>
      <c r="AU48" s="519"/>
      <c r="AV48" s="519"/>
      <c r="AW48" s="519"/>
      <c r="AX48" s="519"/>
      <c r="AY48" s="519"/>
      <c r="AZ48" s="519"/>
      <c r="BA48" s="519"/>
    </row>
    <row r="49" ht="22.5" customHeight="1">
      <c r="A49" s="379">
        <v>22.0</v>
      </c>
      <c r="B49" s="379">
        <v>2.0</v>
      </c>
      <c r="C49" s="379" t="s">
        <v>241</v>
      </c>
      <c r="D49" s="379"/>
      <c r="E49" s="379"/>
      <c r="F49" s="379"/>
      <c r="G49" s="863">
        <v>1.0</v>
      </c>
      <c r="H49" s="378" t="s">
        <v>3846</v>
      </c>
      <c r="I49" s="378" t="s">
        <v>3847</v>
      </c>
      <c r="J49" s="379" t="s">
        <v>376</v>
      </c>
      <c r="K49" s="379" t="s">
        <v>3848</v>
      </c>
      <c r="L49" s="380">
        <v>43222.0</v>
      </c>
      <c r="M49" s="379" t="s">
        <v>351</v>
      </c>
      <c r="N49" s="379" t="s">
        <v>152</v>
      </c>
      <c r="O49" s="380">
        <v>44566.0</v>
      </c>
      <c r="P49" s="379" t="s">
        <v>133</v>
      </c>
      <c r="Q49" s="379" t="s">
        <v>231</v>
      </c>
      <c r="R49" s="379"/>
      <c r="S49" s="379"/>
      <c r="T49" s="379" t="s">
        <v>11</v>
      </c>
      <c r="U49" s="625" t="s">
        <v>15</v>
      </c>
      <c r="V49" s="866"/>
      <c r="W49" s="866"/>
      <c r="X49" s="379"/>
      <c r="Y49" s="889" t="s">
        <v>3849</v>
      </c>
      <c r="Z49" s="889" t="s">
        <v>3850</v>
      </c>
      <c r="AA49" s="889" t="s">
        <v>3851</v>
      </c>
      <c r="AB49" s="867" t="s">
        <v>3852</v>
      </c>
      <c r="AC49" s="868"/>
      <c r="AD49" s="868"/>
      <c r="AE49" s="379"/>
      <c r="AF49" s="519"/>
      <c r="AG49" s="519"/>
      <c r="AH49" s="519"/>
      <c r="AI49" s="519"/>
      <c r="AJ49" s="519"/>
      <c r="AK49" s="519"/>
      <c r="AL49" s="519"/>
      <c r="AM49" s="519"/>
      <c r="AN49" s="519"/>
      <c r="AO49" s="519"/>
      <c r="AP49" s="519"/>
      <c r="AQ49" s="519"/>
      <c r="AR49" s="519"/>
      <c r="AS49" s="519"/>
      <c r="AT49" s="519"/>
      <c r="AU49" s="519"/>
      <c r="AV49" s="519"/>
      <c r="AW49" s="519"/>
      <c r="AX49" s="519"/>
      <c r="AY49" s="519"/>
      <c r="AZ49" s="519"/>
      <c r="BA49" s="519"/>
    </row>
    <row r="50" ht="22.5" customHeight="1">
      <c r="A50" s="379">
        <v>23.0</v>
      </c>
      <c r="B50" s="379">
        <v>2.0</v>
      </c>
      <c r="C50" s="379" t="s">
        <v>241</v>
      </c>
      <c r="D50" s="379"/>
      <c r="E50" s="379"/>
      <c r="F50" s="379"/>
      <c r="G50" s="863">
        <v>1.0</v>
      </c>
      <c r="H50" s="378" t="s">
        <v>3853</v>
      </c>
      <c r="I50" s="378" t="s">
        <v>3854</v>
      </c>
      <c r="J50" s="379" t="s">
        <v>499</v>
      </c>
      <c r="K50" s="379" t="s">
        <v>3855</v>
      </c>
      <c r="L50" s="380">
        <v>43231.0</v>
      </c>
      <c r="M50" s="379" t="s">
        <v>351</v>
      </c>
      <c r="N50" s="379" t="s">
        <v>153</v>
      </c>
      <c r="O50" s="380">
        <v>44062.0</v>
      </c>
      <c r="P50" s="379" t="s">
        <v>133</v>
      </c>
      <c r="Q50" s="379" t="s">
        <v>231</v>
      </c>
      <c r="R50" s="379" t="s">
        <v>3856</v>
      </c>
      <c r="S50" s="379"/>
      <c r="T50" s="379" t="s">
        <v>11</v>
      </c>
      <c r="U50" s="625" t="s">
        <v>15</v>
      </c>
      <c r="V50" s="866"/>
      <c r="W50" s="866"/>
      <c r="X50" s="379"/>
      <c r="Y50" s="889" t="s">
        <v>3857</v>
      </c>
      <c r="Z50" s="889" t="s">
        <v>3858</v>
      </c>
      <c r="AA50" s="889" t="s">
        <v>3859</v>
      </c>
      <c r="AB50" s="867" t="s">
        <v>3860</v>
      </c>
      <c r="AC50" s="867" t="s">
        <v>3861</v>
      </c>
      <c r="AD50" s="868"/>
      <c r="AE50" s="379"/>
      <c r="AF50" s="519"/>
      <c r="AG50" s="519"/>
      <c r="AH50" s="519"/>
      <c r="AI50" s="519"/>
      <c r="AJ50" s="519"/>
      <c r="AK50" s="519"/>
      <c r="AL50" s="519"/>
      <c r="AM50" s="519"/>
      <c r="AN50" s="519"/>
      <c r="AO50" s="519"/>
      <c r="AP50" s="519"/>
      <c r="AQ50" s="519"/>
      <c r="AR50" s="519"/>
      <c r="AS50" s="519"/>
      <c r="AT50" s="519"/>
      <c r="AU50" s="519"/>
      <c r="AV50" s="519"/>
      <c r="AW50" s="519"/>
      <c r="AX50" s="519"/>
      <c r="AY50" s="519"/>
      <c r="AZ50" s="519"/>
      <c r="BA50" s="519"/>
    </row>
    <row r="51" ht="22.5" customHeight="1">
      <c r="A51" s="507">
        <v>24.0</v>
      </c>
      <c r="B51" s="379">
        <v>2.0</v>
      </c>
      <c r="C51" s="873" t="s">
        <v>241</v>
      </c>
      <c r="D51" s="507"/>
      <c r="E51" s="738"/>
      <c r="F51" s="738"/>
      <c r="G51" s="874">
        <v>1.0</v>
      </c>
      <c r="H51" s="508" t="s">
        <v>3862</v>
      </c>
      <c r="I51" s="508" t="s">
        <v>3863</v>
      </c>
      <c r="J51" s="741" t="s">
        <v>396</v>
      </c>
      <c r="K51" s="741" t="s">
        <v>3864</v>
      </c>
      <c r="L51" s="878">
        <v>43312.0</v>
      </c>
      <c r="M51" s="879" t="s">
        <v>351</v>
      </c>
      <c r="N51" s="741" t="s">
        <v>151</v>
      </c>
      <c r="O51" s="742">
        <v>45883.0</v>
      </c>
      <c r="P51" s="741" t="s">
        <v>133</v>
      </c>
      <c r="Q51" s="507" t="s">
        <v>346</v>
      </c>
      <c r="R51" s="507" t="s">
        <v>3865</v>
      </c>
      <c r="S51" s="880" t="s">
        <v>3866</v>
      </c>
      <c r="T51" s="507" t="s">
        <v>11</v>
      </c>
      <c r="U51" s="507" t="s">
        <v>15</v>
      </c>
      <c r="V51" s="507"/>
      <c r="W51" s="738"/>
      <c r="X51" s="738"/>
      <c r="Y51" s="248"/>
      <c r="Z51" s="248"/>
      <c r="AA51" s="248"/>
      <c r="AB51" s="248"/>
      <c r="AC51" s="248"/>
      <c r="AD51" s="877"/>
      <c r="AE51" s="877"/>
      <c r="AF51" s="877"/>
      <c r="AG51" s="877"/>
      <c r="AH51" s="877"/>
      <c r="AI51" s="877"/>
      <c r="AJ51" s="877"/>
      <c r="AK51" s="877"/>
      <c r="AL51" s="877"/>
      <c r="AM51" s="877"/>
      <c r="AN51" s="877"/>
      <c r="AO51" s="877"/>
      <c r="AP51" s="877"/>
      <c r="AQ51" s="877"/>
      <c r="AR51" s="877"/>
      <c r="AS51" s="877"/>
      <c r="AT51" s="877"/>
      <c r="AU51" s="877"/>
      <c r="AV51" s="877"/>
      <c r="AW51" s="877"/>
      <c r="AX51" s="877"/>
      <c r="AY51" s="877"/>
      <c r="AZ51" s="877"/>
      <c r="BA51" s="877"/>
    </row>
    <row r="52" ht="14.25" customHeight="1">
      <c r="A52" s="857" t="s">
        <v>3867</v>
      </c>
      <c r="B52" s="30"/>
      <c r="C52" s="30"/>
      <c r="D52" s="30"/>
      <c r="E52" s="30"/>
      <c r="F52" s="30"/>
      <c r="G52" s="30"/>
      <c r="H52" s="30"/>
      <c r="I52" s="30"/>
      <c r="J52" s="30"/>
      <c r="K52" s="31"/>
      <c r="L52" s="896"/>
      <c r="M52" s="897"/>
      <c r="N52" s="898"/>
      <c r="O52" s="896"/>
      <c r="P52" s="897"/>
      <c r="Q52" s="897"/>
      <c r="R52" s="897"/>
      <c r="S52" s="897"/>
      <c r="T52" s="897"/>
      <c r="U52" s="898"/>
      <c r="V52" s="898"/>
      <c r="W52" s="898"/>
      <c r="X52" s="898"/>
      <c r="Y52" s="899"/>
      <c r="Z52" s="899"/>
      <c r="AA52" s="899"/>
      <c r="AB52" s="897"/>
      <c r="AC52" s="897"/>
      <c r="AD52" s="897"/>
      <c r="AE52" s="900"/>
      <c r="AF52" s="901"/>
      <c r="AG52" s="901"/>
      <c r="AH52" s="901"/>
      <c r="AI52" s="901"/>
      <c r="AJ52" s="901"/>
      <c r="AK52" s="901"/>
      <c r="AL52" s="901"/>
      <c r="AM52" s="901"/>
      <c r="AN52" s="901"/>
      <c r="AO52" s="901"/>
      <c r="AP52" s="901"/>
      <c r="AQ52" s="901"/>
      <c r="AR52" s="901"/>
      <c r="AS52" s="901"/>
      <c r="AT52" s="901"/>
      <c r="AU52" s="901"/>
      <c r="AV52" s="901"/>
      <c r="AW52" s="901"/>
      <c r="AX52" s="901"/>
      <c r="AY52" s="901"/>
      <c r="AZ52" s="901"/>
      <c r="BA52" s="901"/>
    </row>
    <row r="53" ht="22.5" customHeight="1">
      <c r="A53" s="379">
        <v>1.0</v>
      </c>
      <c r="B53" s="379">
        <v>1.0</v>
      </c>
      <c r="C53" s="379" t="s">
        <v>243</v>
      </c>
      <c r="D53" s="379"/>
      <c r="E53" s="476"/>
      <c r="F53" s="476"/>
      <c r="G53" s="863">
        <v>1.0</v>
      </c>
      <c r="H53" s="378" t="s">
        <v>3868</v>
      </c>
      <c r="I53" s="378" t="s">
        <v>3869</v>
      </c>
      <c r="J53" s="379" t="s">
        <v>3870</v>
      </c>
      <c r="K53" s="379" t="s">
        <v>3871</v>
      </c>
      <c r="L53" s="380">
        <v>43280.0</v>
      </c>
      <c r="M53" s="379" t="s">
        <v>351</v>
      </c>
      <c r="N53" s="379" t="s">
        <v>151</v>
      </c>
      <c r="O53" s="380">
        <v>44426.0</v>
      </c>
      <c r="P53" s="379" t="s">
        <v>74</v>
      </c>
      <c r="Q53" s="379" t="s">
        <v>221</v>
      </c>
      <c r="R53" s="379" t="s">
        <v>3872</v>
      </c>
      <c r="S53" s="379"/>
      <c r="T53" s="379" t="s">
        <v>11</v>
      </c>
      <c r="U53" s="625" t="s">
        <v>15</v>
      </c>
      <c r="V53" s="866"/>
      <c r="W53" s="866"/>
      <c r="X53" s="379"/>
      <c r="Y53" s="865" t="s">
        <v>3873</v>
      </c>
      <c r="Z53" s="865" t="s">
        <v>3874</v>
      </c>
      <c r="AA53" s="865" t="s">
        <v>3875</v>
      </c>
      <c r="AB53" s="197" t="s">
        <v>3876</v>
      </c>
      <c r="AC53" s="197"/>
      <c r="AD53" s="197"/>
      <c r="AE53" s="476"/>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row>
    <row r="54" ht="22.5" customHeight="1">
      <c r="A54" s="379">
        <v>2.0</v>
      </c>
      <c r="B54" s="379">
        <v>1.0</v>
      </c>
      <c r="C54" s="379" t="s">
        <v>243</v>
      </c>
      <c r="D54" s="379"/>
      <c r="E54" s="476"/>
      <c r="F54" s="476"/>
      <c r="G54" s="863">
        <v>1.0</v>
      </c>
      <c r="H54" s="378" t="s">
        <v>3877</v>
      </c>
      <c r="I54" s="378" t="s">
        <v>3878</v>
      </c>
      <c r="J54" s="379" t="s">
        <v>362</v>
      </c>
      <c r="K54" s="379" t="s">
        <v>3879</v>
      </c>
      <c r="L54" s="380">
        <v>43219.0</v>
      </c>
      <c r="M54" s="379" t="s">
        <v>351</v>
      </c>
      <c r="N54" s="379" t="s">
        <v>153</v>
      </c>
      <c r="O54" s="380">
        <v>44669.0</v>
      </c>
      <c r="P54" s="379" t="s">
        <v>39</v>
      </c>
      <c r="Q54" s="379" t="s">
        <v>221</v>
      </c>
      <c r="R54" s="379"/>
      <c r="S54" s="476"/>
      <c r="T54" s="623" t="s">
        <v>11</v>
      </c>
      <c r="U54" s="379" t="s">
        <v>10</v>
      </c>
      <c r="V54" s="379"/>
      <c r="W54" s="379"/>
      <c r="X54" s="379"/>
      <c r="Y54" s="865" t="s">
        <v>3880</v>
      </c>
      <c r="Z54" s="865" t="s">
        <v>3881</v>
      </c>
      <c r="AA54" s="865" t="s">
        <v>3882</v>
      </c>
      <c r="AB54" s="197" t="s">
        <v>3883</v>
      </c>
      <c r="AC54" s="197"/>
      <c r="AD54" s="197"/>
      <c r="AE54" s="476"/>
      <c r="AF54" s="480"/>
      <c r="AG54" s="624"/>
      <c r="AH54" s="624"/>
      <c r="AI54" s="624"/>
      <c r="AJ54" s="624"/>
      <c r="AK54" s="624"/>
      <c r="AL54" s="624"/>
      <c r="AM54" s="624"/>
      <c r="AN54" s="624"/>
      <c r="AO54" s="624"/>
      <c r="AP54" s="624"/>
      <c r="AQ54" s="624"/>
      <c r="AR54" s="624"/>
      <c r="AS54" s="624"/>
      <c r="AT54" s="624"/>
      <c r="AU54" s="624"/>
      <c r="AV54" s="624"/>
      <c r="AW54" s="624"/>
      <c r="AX54" s="624"/>
      <c r="AY54" s="624"/>
      <c r="AZ54" s="624"/>
      <c r="BA54" s="624"/>
    </row>
    <row r="55" ht="22.5" customHeight="1">
      <c r="A55" s="379">
        <v>3.0</v>
      </c>
      <c r="B55" s="379">
        <v>1.0</v>
      </c>
      <c r="C55" s="379" t="s">
        <v>243</v>
      </c>
      <c r="D55" s="379"/>
      <c r="E55" s="476"/>
      <c r="F55" s="476"/>
      <c r="G55" s="863">
        <v>1.0</v>
      </c>
      <c r="H55" s="378" t="s">
        <v>3884</v>
      </c>
      <c r="I55" s="378" t="s">
        <v>3885</v>
      </c>
      <c r="J55" s="379" t="s">
        <v>3886</v>
      </c>
      <c r="K55" s="379" t="s">
        <v>3887</v>
      </c>
      <c r="L55" s="380">
        <v>43125.0</v>
      </c>
      <c r="M55" s="379" t="s">
        <v>351</v>
      </c>
      <c r="N55" s="379" t="s">
        <v>152</v>
      </c>
      <c r="O55" s="380">
        <v>45519.0</v>
      </c>
      <c r="P55" s="379" t="s">
        <v>10</v>
      </c>
      <c r="Q55" s="379" t="s">
        <v>221</v>
      </c>
      <c r="R55" s="379" t="s">
        <v>3888</v>
      </c>
      <c r="S55" s="476"/>
      <c r="T55" s="379" t="s">
        <v>11</v>
      </c>
      <c r="U55" s="379" t="s">
        <v>15</v>
      </c>
      <c r="V55" s="476"/>
      <c r="W55" s="379"/>
      <c r="X55" s="379"/>
      <c r="Y55" s="865" t="s">
        <v>3889</v>
      </c>
      <c r="Z55" s="865"/>
      <c r="AA55" s="865"/>
      <c r="AB55" s="197"/>
      <c r="AC55" s="197"/>
      <c r="AD55" s="197"/>
      <c r="AE55" s="476"/>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row>
    <row r="56" ht="22.5" customHeight="1">
      <c r="A56" s="379">
        <v>4.0</v>
      </c>
      <c r="B56" s="379">
        <v>1.0</v>
      </c>
      <c r="C56" s="379" t="s">
        <v>243</v>
      </c>
      <c r="D56" s="379"/>
      <c r="E56" s="476"/>
      <c r="F56" s="379" t="s">
        <v>335</v>
      </c>
      <c r="G56" s="863">
        <v>1.0</v>
      </c>
      <c r="H56" s="378" t="s">
        <v>3890</v>
      </c>
      <c r="I56" s="378" t="s">
        <v>3891</v>
      </c>
      <c r="J56" s="379" t="s">
        <v>423</v>
      </c>
      <c r="K56" s="379" t="s">
        <v>3892</v>
      </c>
      <c r="L56" s="380">
        <v>43326.0</v>
      </c>
      <c r="M56" s="379" t="s">
        <v>339</v>
      </c>
      <c r="N56" s="379" t="s">
        <v>151</v>
      </c>
      <c r="O56" s="380">
        <v>44062.0</v>
      </c>
      <c r="P56" s="379" t="s">
        <v>37</v>
      </c>
      <c r="Q56" s="379" t="s">
        <v>223</v>
      </c>
      <c r="R56" s="902"/>
      <c r="S56" s="476"/>
      <c r="T56" s="379" t="s">
        <v>11</v>
      </c>
      <c r="U56" s="379" t="s">
        <v>10</v>
      </c>
      <c r="V56" s="476"/>
      <c r="W56" s="902"/>
      <c r="X56" s="902"/>
      <c r="Y56" s="865" t="s">
        <v>3893</v>
      </c>
      <c r="Z56" s="865" t="s">
        <v>3894</v>
      </c>
      <c r="AA56" s="865" t="s">
        <v>3895</v>
      </c>
      <c r="AB56" s="197" t="s">
        <v>3896</v>
      </c>
      <c r="AC56" s="197" t="s">
        <v>3897</v>
      </c>
      <c r="AD56" s="197" t="s">
        <v>3898</v>
      </c>
      <c r="AE56" s="476"/>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row>
    <row r="57" ht="22.5" customHeight="1">
      <c r="A57" s="379">
        <v>5.0</v>
      </c>
      <c r="B57" s="379">
        <v>1.0</v>
      </c>
      <c r="C57" s="379" t="s">
        <v>243</v>
      </c>
      <c r="D57" s="379"/>
      <c r="E57" s="476"/>
      <c r="F57" s="476"/>
      <c r="G57" s="863">
        <v>1.0</v>
      </c>
      <c r="H57" s="378" t="s">
        <v>3899</v>
      </c>
      <c r="I57" s="378" t="s">
        <v>3900</v>
      </c>
      <c r="J57" s="379" t="s">
        <v>3901</v>
      </c>
      <c r="K57" s="379" t="s">
        <v>3902</v>
      </c>
      <c r="L57" s="380">
        <v>43192.0</v>
      </c>
      <c r="M57" s="379" t="s">
        <v>339</v>
      </c>
      <c r="N57" s="379" t="s">
        <v>153</v>
      </c>
      <c r="O57" s="380">
        <v>45155.0</v>
      </c>
      <c r="P57" s="379" t="s">
        <v>42</v>
      </c>
      <c r="Q57" s="379" t="s">
        <v>223</v>
      </c>
      <c r="R57" s="379" t="s">
        <v>3903</v>
      </c>
      <c r="S57" s="476"/>
      <c r="T57" s="379" t="s">
        <v>11</v>
      </c>
      <c r="U57" s="379" t="s">
        <v>10</v>
      </c>
      <c r="V57" s="379"/>
      <c r="W57" s="379"/>
      <c r="X57" s="903"/>
      <c r="Y57" s="871" t="s">
        <v>3904</v>
      </c>
      <c r="Z57" s="871" t="s">
        <v>3905</v>
      </c>
      <c r="AA57" s="869"/>
      <c r="AB57" s="904"/>
      <c r="AC57" s="197"/>
      <c r="AD57" s="197"/>
      <c r="AE57" s="476"/>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row>
    <row r="58" ht="22.5" customHeight="1">
      <c r="A58" s="379">
        <v>6.0</v>
      </c>
      <c r="B58" s="379">
        <v>1.0</v>
      </c>
      <c r="C58" s="379" t="s">
        <v>243</v>
      </c>
      <c r="D58" s="379"/>
      <c r="E58" s="476"/>
      <c r="F58" s="476"/>
      <c r="G58" s="863">
        <v>1.0</v>
      </c>
      <c r="H58" s="378" t="s">
        <v>3906</v>
      </c>
      <c r="I58" s="378" t="s">
        <v>3907</v>
      </c>
      <c r="J58" s="379" t="s">
        <v>627</v>
      </c>
      <c r="K58" s="379" t="s">
        <v>3908</v>
      </c>
      <c r="L58" s="380">
        <v>43133.0</v>
      </c>
      <c r="M58" s="379" t="s">
        <v>339</v>
      </c>
      <c r="N58" s="379" t="s">
        <v>152</v>
      </c>
      <c r="O58" s="380">
        <v>44062.0</v>
      </c>
      <c r="P58" s="379" t="s">
        <v>133</v>
      </c>
      <c r="Q58" s="379" t="s">
        <v>225</v>
      </c>
      <c r="R58" s="476"/>
      <c r="S58" s="476"/>
      <c r="T58" s="379" t="s">
        <v>11</v>
      </c>
      <c r="U58" s="379" t="s">
        <v>15</v>
      </c>
      <c r="V58" s="379"/>
      <c r="W58" s="379"/>
      <c r="X58" s="870"/>
      <c r="Y58" s="871" t="s">
        <v>3909</v>
      </c>
      <c r="Z58" s="871" t="s">
        <v>3910</v>
      </c>
      <c r="AA58" s="865" t="s">
        <v>3837</v>
      </c>
      <c r="AB58" s="872" t="s">
        <v>3911</v>
      </c>
      <c r="AC58" s="197" t="s">
        <v>3912</v>
      </c>
      <c r="AD58" s="197"/>
      <c r="AE58" s="476"/>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row>
    <row r="59" ht="22.5" customHeight="1">
      <c r="A59" s="379">
        <v>7.0</v>
      </c>
      <c r="B59" s="379">
        <v>1.0</v>
      </c>
      <c r="C59" s="379" t="s">
        <v>243</v>
      </c>
      <c r="D59" s="379"/>
      <c r="E59" s="476"/>
      <c r="F59" s="476"/>
      <c r="G59" s="863">
        <v>1.0</v>
      </c>
      <c r="H59" s="378" t="s">
        <v>3913</v>
      </c>
      <c r="I59" s="378" t="s">
        <v>3914</v>
      </c>
      <c r="J59" s="379" t="s">
        <v>344</v>
      </c>
      <c r="K59" s="379" t="s">
        <v>3915</v>
      </c>
      <c r="L59" s="380">
        <v>43091.0</v>
      </c>
      <c r="M59" s="379" t="s">
        <v>351</v>
      </c>
      <c r="N59" s="379" t="s">
        <v>151</v>
      </c>
      <c r="O59" s="380">
        <v>44062.0</v>
      </c>
      <c r="P59" s="379" t="s">
        <v>133</v>
      </c>
      <c r="Q59" s="379" t="s">
        <v>225</v>
      </c>
      <c r="R59" s="379"/>
      <c r="S59" s="476"/>
      <c r="T59" s="379" t="s">
        <v>11</v>
      </c>
      <c r="U59" s="379" t="s">
        <v>15</v>
      </c>
      <c r="V59" s="379"/>
      <c r="W59" s="379"/>
      <c r="X59" s="870"/>
      <c r="Y59" s="871" t="s">
        <v>3916</v>
      </c>
      <c r="Z59" s="871" t="s">
        <v>3917</v>
      </c>
      <c r="AA59" s="865" t="s">
        <v>3918</v>
      </c>
      <c r="AB59" s="872" t="s">
        <v>3919</v>
      </c>
      <c r="AC59" s="197" t="s">
        <v>3920</v>
      </c>
      <c r="AD59" s="197"/>
      <c r="AE59" s="476"/>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row>
    <row r="60" ht="22.5" customHeight="1">
      <c r="A60" s="379">
        <v>8.0</v>
      </c>
      <c r="B60" s="379">
        <v>1.0</v>
      </c>
      <c r="C60" s="379" t="s">
        <v>243</v>
      </c>
      <c r="D60" s="379"/>
      <c r="E60" s="476"/>
      <c r="F60" s="476"/>
      <c r="G60" s="863">
        <v>1.0</v>
      </c>
      <c r="H60" s="378" t="s">
        <v>3921</v>
      </c>
      <c r="I60" s="378" t="s">
        <v>3922</v>
      </c>
      <c r="J60" s="379" t="s">
        <v>2298</v>
      </c>
      <c r="K60" s="379" t="s">
        <v>3923</v>
      </c>
      <c r="L60" s="380">
        <v>43251.0</v>
      </c>
      <c r="M60" s="379" t="s">
        <v>339</v>
      </c>
      <c r="N60" s="379" t="s">
        <v>154</v>
      </c>
      <c r="O60" s="380">
        <v>45155.0</v>
      </c>
      <c r="P60" s="379" t="s">
        <v>133</v>
      </c>
      <c r="Q60" s="379" t="s">
        <v>225</v>
      </c>
      <c r="R60" s="379" t="s">
        <v>3924</v>
      </c>
      <c r="S60" s="476"/>
      <c r="T60" s="379" t="s">
        <v>11</v>
      </c>
      <c r="U60" s="379" t="s">
        <v>15</v>
      </c>
      <c r="V60" s="476"/>
      <c r="W60" s="905"/>
      <c r="X60" s="905"/>
      <c r="Y60" s="871" t="s">
        <v>3925</v>
      </c>
      <c r="Z60" s="871" t="s">
        <v>3926</v>
      </c>
      <c r="AA60" s="865"/>
      <c r="AB60" s="872"/>
      <c r="AC60" s="197"/>
      <c r="AD60" s="197"/>
      <c r="AE60" s="476"/>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row>
    <row r="61" ht="22.5" customHeight="1">
      <c r="A61" s="379">
        <v>9.0</v>
      </c>
      <c r="B61" s="379">
        <v>1.0</v>
      </c>
      <c r="C61" s="379" t="s">
        <v>243</v>
      </c>
      <c r="D61" s="379"/>
      <c r="E61" s="476"/>
      <c r="F61" s="476"/>
      <c r="G61" s="863">
        <v>1.0</v>
      </c>
      <c r="H61" s="378" t="s">
        <v>3927</v>
      </c>
      <c r="I61" s="378" t="s">
        <v>3928</v>
      </c>
      <c r="J61" s="379" t="s">
        <v>520</v>
      </c>
      <c r="K61" s="379" t="s">
        <v>3929</v>
      </c>
      <c r="L61" s="380">
        <v>42986.0</v>
      </c>
      <c r="M61" s="379" t="s">
        <v>339</v>
      </c>
      <c r="N61" s="379" t="s">
        <v>152</v>
      </c>
      <c r="O61" s="380">
        <v>44426.0</v>
      </c>
      <c r="P61" s="379" t="s">
        <v>9</v>
      </c>
      <c r="Q61" s="379" t="s">
        <v>227</v>
      </c>
      <c r="R61" s="482"/>
      <c r="S61" s="379"/>
      <c r="T61" s="379" t="s">
        <v>11</v>
      </c>
      <c r="U61" s="625" t="s">
        <v>15</v>
      </c>
      <c r="V61" s="866"/>
      <c r="W61" s="866"/>
      <c r="X61" s="476"/>
      <c r="Y61" s="865" t="s">
        <v>3930</v>
      </c>
      <c r="Z61" s="865" t="s">
        <v>3931</v>
      </c>
      <c r="AA61" s="865"/>
      <c r="AB61" s="867" t="s">
        <v>3932</v>
      </c>
      <c r="AC61" s="868"/>
      <c r="AD61" s="222"/>
      <c r="AE61" s="476"/>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row>
    <row r="62" ht="22.5" customHeight="1">
      <c r="A62" s="379">
        <v>10.0</v>
      </c>
      <c r="B62" s="379">
        <v>1.0</v>
      </c>
      <c r="C62" s="379" t="s">
        <v>243</v>
      </c>
      <c r="D62" s="379"/>
      <c r="E62" s="476"/>
      <c r="F62" s="476"/>
      <c r="G62" s="863">
        <v>1.0</v>
      </c>
      <c r="H62" s="378" t="s">
        <v>3933</v>
      </c>
      <c r="I62" s="378" t="s">
        <v>3934</v>
      </c>
      <c r="J62" s="379" t="s">
        <v>1513</v>
      </c>
      <c r="K62" s="379" t="s">
        <v>3935</v>
      </c>
      <c r="L62" s="380">
        <v>43310.0</v>
      </c>
      <c r="M62" s="379" t="s">
        <v>339</v>
      </c>
      <c r="N62" s="379" t="s">
        <v>154</v>
      </c>
      <c r="O62" s="380">
        <v>45187.0</v>
      </c>
      <c r="P62" s="379" t="s">
        <v>109</v>
      </c>
      <c r="Q62" s="379" t="s">
        <v>227</v>
      </c>
      <c r="R62" s="379" t="s">
        <v>3936</v>
      </c>
      <c r="S62" s="379" t="s">
        <v>3937</v>
      </c>
      <c r="T62" s="379" t="s">
        <v>11</v>
      </c>
      <c r="U62" s="379" t="s">
        <v>15</v>
      </c>
      <c r="V62" s="476"/>
      <c r="W62" s="379"/>
      <c r="X62" s="379"/>
      <c r="Y62" s="865" t="s">
        <v>3938</v>
      </c>
      <c r="Z62" s="865" t="s">
        <v>3939</v>
      </c>
      <c r="AA62" s="869"/>
      <c r="AB62" s="197"/>
      <c r="AC62" s="197"/>
      <c r="AD62" s="197"/>
      <c r="AE62" s="476"/>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row>
    <row r="63" ht="22.5" customHeight="1">
      <c r="A63" s="379">
        <v>11.0</v>
      </c>
      <c r="B63" s="379">
        <v>1.0</v>
      </c>
      <c r="C63" s="379" t="s">
        <v>243</v>
      </c>
      <c r="D63" s="379"/>
      <c r="E63" s="476"/>
      <c r="F63" s="476"/>
      <c r="G63" s="863">
        <v>1.0</v>
      </c>
      <c r="H63" s="378" t="s">
        <v>3940</v>
      </c>
      <c r="I63" s="378" t="s">
        <v>3941</v>
      </c>
      <c r="J63" s="379" t="s">
        <v>396</v>
      </c>
      <c r="K63" s="379" t="s">
        <v>3942</v>
      </c>
      <c r="L63" s="380">
        <v>43183.0</v>
      </c>
      <c r="M63" s="379" t="s">
        <v>339</v>
      </c>
      <c r="N63" s="379" t="s">
        <v>151</v>
      </c>
      <c r="O63" s="380">
        <v>44790.0</v>
      </c>
      <c r="P63" s="379" t="s">
        <v>133</v>
      </c>
      <c r="Q63" s="379" t="s">
        <v>227</v>
      </c>
      <c r="R63" s="379"/>
      <c r="S63" s="476"/>
      <c r="T63" s="379" t="s">
        <v>11</v>
      </c>
      <c r="U63" s="379" t="s">
        <v>15</v>
      </c>
      <c r="V63" s="476"/>
      <c r="W63" s="379"/>
      <c r="X63" s="379"/>
      <c r="Y63" s="865" t="s">
        <v>3943</v>
      </c>
      <c r="Z63" s="865" t="s">
        <v>3944</v>
      </c>
      <c r="AA63" s="865" t="s">
        <v>3945</v>
      </c>
      <c r="AB63" s="197"/>
      <c r="AC63" s="197"/>
      <c r="AD63" s="197"/>
      <c r="AE63" s="476"/>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row>
    <row r="64" ht="22.5" customHeight="1">
      <c r="A64" s="379">
        <v>12.0</v>
      </c>
      <c r="B64" s="625">
        <v>1.0</v>
      </c>
      <c r="C64" s="379" t="s">
        <v>243</v>
      </c>
      <c r="D64" s="379"/>
      <c r="E64" s="887"/>
      <c r="F64" s="887"/>
      <c r="G64" s="863">
        <v>1.0</v>
      </c>
      <c r="H64" s="791" t="s">
        <v>3946</v>
      </c>
      <c r="I64" s="791" t="s">
        <v>3947</v>
      </c>
      <c r="J64" s="625" t="s">
        <v>3948</v>
      </c>
      <c r="K64" s="625" t="s">
        <v>3949</v>
      </c>
      <c r="L64" s="626">
        <v>43307.0</v>
      </c>
      <c r="M64" s="625" t="s">
        <v>339</v>
      </c>
      <c r="N64" s="625" t="s">
        <v>154</v>
      </c>
      <c r="O64" s="626">
        <v>44062.0</v>
      </c>
      <c r="P64" s="625" t="s">
        <v>37</v>
      </c>
      <c r="Q64" s="625" t="s">
        <v>227</v>
      </c>
      <c r="R64" s="625"/>
      <c r="S64" s="379"/>
      <c r="T64" s="379" t="s">
        <v>11</v>
      </c>
      <c r="U64" s="625" t="s">
        <v>21</v>
      </c>
      <c r="V64" s="866"/>
      <c r="W64" s="866"/>
      <c r="X64" s="625"/>
      <c r="Y64" s="883" t="s">
        <v>3950</v>
      </c>
      <c r="Z64" s="883" t="s">
        <v>3951</v>
      </c>
      <c r="AA64" s="883" t="s">
        <v>3952</v>
      </c>
      <c r="AB64" s="388" t="s">
        <v>3953</v>
      </c>
      <c r="AC64" s="388" t="s">
        <v>3954</v>
      </c>
      <c r="AD64" s="388"/>
      <c r="AE64" s="887"/>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row>
    <row r="65" ht="22.5" customHeight="1">
      <c r="A65" s="379">
        <v>13.0</v>
      </c>
      <c r="B65" s="379">
        <v>1.0</v>
      </c>
      <c r="C65" s="379" t="s">
        <v>243</v>
      </c>
      <c r="D65" s="379"/>
      <c r="E65" s="476"/>
      <c r="F65" s="476"/>
      <c r="G65" s="863">
        <v>1.0</v>
      </c>
      <c r="H65" s="378" t="s">
        <v>3955</v>
      </c>
      <c r="I65" s="378" t="s">
        <v>3956</v>
      </c>
      <c r="J65" s="379" t="s">
        <v>362</v>
      </c>
      <c r="K65" s="379" t="s">
        <v>3957</v>
      </c>
      <c r="L65" s="380">
        <v>43187.0</v>
      </c>
      <c r="M65" s="379" t="s">
        <v>351</v>
      </c>
      <c r="N65" s="379" t="s">
        <v>152</v>
      </c>
      <c r="O65" s="380">
        <v>44062.0</v>
      </c>
      <c r="P65" s="379" t="s">
        <v>133</v>
      </c>
      <c r="Q65" s="379" t="s">
        <v>229</v>
      </c>
      <c r="R65" s="379" t="s">
        <v>3958</v>
      </c>
      <c r="S65" s="476"/>
      <c r="T65" s="379" t="s">
        <v>11</v>
      </c>
      <c r="U65" s="379" t="s">
        <v>15</v>
      </c>
      <c r="V65" s="379"/>
      <c r="W65" s="379"/>
      <c r="X65" s="379"/>
      <c r="Y65" s="865" t="s">
        <v>3959</v>
      </c>
      <c r="Z65" s="865" t="s">
        <v>3960</v>
      </c>
      <c r="AA65" s="865" t="s">
        <v>3961</v>
      </c>
      <c r="AB65" s="197" t="s">
        <v>3962</v>
      </c>
      <c r="AC65" s="197" t="s">
        <v>3963</v>
      </c>
      <c r="AD65" s="197"/>
      <c r="AE65" s="476"/>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row>
    <row r="66" ht="22.5" customHeight="1">
      <c r="A66" s="379">
        <v>14.0</v>
      </c>
      <c r="B66" s="379">
        <v>1.0</v>
      </c>
      <c r="C66" s="379" t="s">
        <v>243</v>
      </c>
      <c r="D66" s="379"/>
      <c r="E66" s="476"/>
      <c r="F66" s="476"/>
      <c r="G66" s="863">
        <v>1.0</v>
      </c>
      <c r="H66" s="378" t="s">
        <v>3964</v>
      </c>
      <c r="I66" s="378" t="s">
        <v>3965</v>
      </c>
      <c r="J66" s="379" t="s">
        <v>637</v>
      </c>
      <c r="K66" s="379" t="s">
        <v>3966</v>
      </c>
      <c r="L66" s="380">
        <v>43201.0</v>
      </c>
      <c r="M66" s="379" t="s">
        <v>351</v>
      </c>
      <c r="N66" s="379" t="s">
        <v>151</v>
      </c>
      <c r="O66" s="380">
        <v>45519.0</v>
      </c>
      <c r="P66" s="379" t="s">
        <v>115</v>
      </c>
      <c r="Q66" s="379" t="s">
        <v>229</v>
      </c>
      <c r="R66" s="379" t="s">
        <v>3967</v>
      </c>
      <c r="S66" s="476"/>
      <c r="T66" s="379" t="s">
        <v>11</v>
      </c>
      <c r="U66" s="379" t="s">
        <v>21</v>
      </c>
      <c r="V66" s="379"/>
      <c r="W66" s="379"/>
      <c r="X66" s="379"/>
      <c r="Y66" s="865" t="s">
        <v>3968</v>
      </c>
      <c r="Z66" s="865"/>
      <c r="AA66" s="865"/>
      <c r="AB66" s="197"/>
      <c r="AC66" s="197"/>
      <c r="AD66" s="197"/>
      <c r="AE66" s="476"/>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row>
    <row r="67" ht="22.5" customHeight="1">
      <c r="A67" s="379">
        <v>15.0</v>
      </c>
      <c r="B67" s="379">
        <v>1.0</v>
      </c>
      <c r="C67" s="379" t="s">
        <v>243</v>
      </c>
      <c r="D67" s="379"/>
      <c r="E67" s="476"/>
      <c r="F67" s="476"/>
      <c r="G67" s="863">
        <v>1.0</v>
      </c>
      <c r="H67" s="378" t="s">
        <v>3969</v>
      </c>
      <c r="I67" s="378" t="s">
        <v>3970</v>
      </c>
      <c r="J67" s="379" t="s">
        <v>396</v>
      </c>
      <c r="K67" s="379" t="s">
        <v>3971</v>
      </c>
      <c r="L67" s="380">
        <v>43128.0</v>
      </c>
      <c r="M67" s="379" t="s">
        <v>339</v>
      </c>
      <c r="N67" s="379" t="s">
        <v>152</v>
      </c>
      <c r="O67" s="380">
        <v>44062.0</v>
      </c>
      <c r="P67" s="379" t="s">
        <v>133</v>
      </c>
      <c r="Q67" s="379" t="s">
        <v>235</v>
      </c>
      <c r="R67" s="379" t="s">
        <v>3972</v>
      </c>
      <c r="S67" s="379"/>
      <c r="T67" s="379" t="s">
        <v>11</v>
      </c>
      <c r="U67" s="379" t="s">
        <v>15</v>
      </c>
      <c r="V67" s="476"/>
      <c r="W67" s="379"/>
      <c r="X67" s="379"/>
      <c r="Y67" s="865" t="s">
        <v>3973</v>
      </c>
      <c r="Z67" s="865" t="s">
        <v>3974</v>
      </c>
      <c r="AA67" s="865" t="s">
        <v>3975</v>
      </c>
      <c r="AB67" s="197" t="s">
        <v>3976</v>
      </c>
      <c r="AC67" s="197" t="s">
        <v>3977</v>
      </c>
      <c r="AD67" s="197" t="s">
        <v>3978</v>
      </c>
      <c r="AE67" s="476"/>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row>
    <row r="68" ht="22.5" customHeight="1">
      <c r="A68" s="379">
        <v>16.0</v>
      </c>
      <c r="B68" s="379">
        <v>1.0</v>
      </c>
      <c r="C68" s="379" t="s">
        <v>243</v>
      </c>
      <c r="D68" s="379"/>
      <c r="E68" s="476"/>
      <c r="F68" s="476"/>
      <c r="G68" s="863">
        <v>1.0</v>
      </c>
      <c r="H68" s="378" t="s">
        <v>3979</v>
      </c>
      <c r="I68" s="378" t="s">
        <v>3980</v>
      </c>
      <c r="J68" s="379" t="s">
        <v>1084</v>
      </c>
      <c r="K68" s="379" t="s">
        <v>3981</v>
      </c>
      <c r="L68" s="380">
        <v>43138.0</v>
      </c>
      <c r="M68" s="379" t="s">
        <v>351</v>
      </c>
      <c r="N68" s="379" t="s">
        <v>153</v>
      </c>
      <c r="O68" s="380">
        <v>45208.0</v>
      </c>
      <c r="P68" s="379" t="s">
        <v>91</v>
      </c>
      <c r="Q68" s="379" t="s">
        <v>235</v>
      </c>
      <c r="R68" s="379" t="s">
        <v>3982</v>
      </c>
      <c r="S68" s="379"/>
      <c r="T68" s="379" t="s">
        <v>11</v>
      </c>
      <c r="U68" s="379" t="s">
        <v>15</v>
      </c>
      <c r="V68" s="476"/>
      <c r="W68" s="379"/>
      <c r="X68" s="379"/>
      <c r="Y68" s="865" t="s">
        <v>3983</v>
      </c>
      <c r="Z68" s="865" t="s">
        <v>3984</v>
      </c>
      <c r="AA68" s="865"/>
      <c r="AB68" s="197"/>
      <c r="AC68" s="197"/>
      <c r="AD68" s="197"/>
      <c r="AE68" s="476"/>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row>
    <row r="69" ht="22.5" customHeight="1">
      <c r="A69" s="379">
        <v>17.0</v>
      </c>
      <c r="B69" s="379">
        <v>1.0</v>
      </c>
      <c r="C69" s="379" t="s">
        <v>243</v>
      </c>
      <c r="D69" s="379"/>
      <c r="E69" s="476"/>
      <c r="F69" s="476"/>
      <c r="G69" s="863">
        <v>1.0</v>
      </c>
      <c r="H69" s="378" t="s">
        <v>3985</v>
      </c>
      <c r="I69" s="378" t="s">
        <v>3986</v>
      </c>
      <c r="J69" s="379" t="s">
        <v>3987</v>
      </c>
      <c r="K69" s="379" t="s">
        <v>3988</v>
      </c>
      <c r="L69" s="380">
        <v>42984.0</v>
      </c>
      <c r="M69" s="379" t="s">
        <v>351</v>
      </c>
      <c r="N69" s="379" t="s">
        <v>152</v>
      </c>
      <c r="O69" s="380">
        <v>45301.0</v>
      </c>
      <c r="P69" s="379" t="s">
        <v>91</v>
      </c>
      <c r="Q69" s="379" t="s">
        <v>235</v>
      </c>
      <c r="R69" s="379" t="s">
        <v>3989</v>
      </c>
      <c r="S69" s="379"/>
      <c r="T69" s="379" t="s">
        <v>11</v>
      </c>
      <c r="U69" s="625" t="s">
        <v>10</v>
      </c>
      <c r="V69" s="866"/>
      <c r="W69" s="866"/>
      <c r="X69" s="379"/>
      <c r="Y69" s="865" t="s">
        <v>3990</v>
      </c>
      <c r="Z69" s="865" t="s">
        <v>3991</v>
      </c>
      <c r="AA69" s="865"/>
      <c r="AB69" s="197"/>
      <c r="AC69" s="197"/>
      <c r="AD69" s="197"/>
      <c r="AE69" s="476"/>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row>
    <row r="70" ht="22.5" customHeight="1">
      <c r="A70" s="379">
        <v>18.0</v>
      </c>
      <c r="B70" s="379">
        <v>1.0</v>
      </c>
      <c r="C70" s="379" t="s">
        <v>243</v>
      </c>
      <c r="D70" s="379"/>
      <c r="E70" s="379"/>
      <c r="F70" s="379"/>
      <c r="G70" s="863">
        <v>1.0</v>
      </c>
      <c r="H70" s="378" t="s">
        <v>3992</v>
      </c>
      <c r="I70" s="378" t="s">
        <v>3993</v>
      </c>
      <c r="J70" s="625" t="s">
        <v>3994</v>
      </c>
      <c r="K70" s="625" t="s">
        <v>3995</v>
      </c>
      <c r="L70" s="626">
        <v>43064.0</v>
      </c>
      <c r="M70" s="625" t="s">
        <v>339</v>
      </c>
      <c r="N70" s="625" t="s">
        <v>154</v>
      </c>
      <c r="O70" s="626">
        <v>44062.0</v>
      </c>
      <c r="P70" s="625" t="s">
        <v>133</v>
      </c>
      <c r="Q70" s="379" t="s">
        <v>235</v>
      </c>
      <c r="R70" s="379"/>
      <c r="S70" s="379"/>
      <c r="T70" s="379" t="s">
        <v>11</v>
      </c>
      <c r="U70" s="379" t="s">
        <v>15</v>
      </c>
      <c r="V70" s="379"/>
      <c r="W70" s="476"/>
      <c r="X70" s="476"/>
      <c r="Y70" s="202" t="s">
        <v>3996</v>
      </c>
      <c r="Z70" s="202" t="s">
        <v>3997</v>
      </c>
      <c r="AA70" s="202" t="s">
        <v>3998</v>
      </c>
      <c r="AB70" s="423" t="s">
        <v>3999</v>
      </c>
      <c r="AC70" s="423" t="s">
        <v>4000</v>
      </c>
      <c r="AD70" s="423"/>
      <c r="AE70" s="476"/>
      <c r="AF70" s="519"/>
      <c r="AG70" s="519"/>
      <c r="AH70" s="519"/>
      <c r="AI70" s="519"/>
      <c r="AJ70" s="519"/>
      <c r="AK70" s="519"/>
      <c r="AL70" s="519"/>
      <c r="AM70" s="519"/>
      <c r="AN70" s="519"/>
      <c r="AO70" s="480"/>
      <c r="AP70" s="906"/>
      <c r="AQ70" s="906"/>
      <c r="AR70" s="906"/>
      <c r="AS70" s="906"/>
      <c r="AT70" s="906"/>
      <c r="AU70" s="906"/>
      <c r="AV70" s="906"/>
      <c r="AW70" s="906"/>
      <c r="AX70" s="906"/>
      <c r="AY70" s="906"/>
      <c r="AZ70" s="906"/>
      <c r="BA70" s="906"/>
    </row>
    <row r="71" ht="22.5" customHeight="1">
      <c r="A71" s="379">
        <v>19.0</v>
      </c>
      <c r="B71" s="379">
        <v>1.0</v>
      </c>
      <c r="C71" s="379" t="s">
        <v>243</v>
      </c>
      <c r="D71" s="379"/>
      <c r="E71" s="476"/>
      <c r="F71" s="476"/>
      <c r="G71" s="863">
        <v>1.0</v>
      </c>
      <c r="H71" s="378" t="s">
        <v>4001</v>
      </c>
      <c r="I71" s="378" t="s">
        <v>4002</v>
      </c>
      <c r="J71" s="625" t="s">
        <v>1946</v>
      </c>
      <c r="K71" s="625" t="s">
        <v>4003</v>
      </c>
      <c r="L71" s="626">
        <v>43249.0</v>
      </c>
      <c r="M71" s="625" t="s">
        <v>339</v>
      </c>
      <c r="N71" s="625" t="s">
        <v>151</v>
      </c>
      <c r="O71" s="626">
        <v>44930.0</v>
      </c>
      <c r="P71" s="625" t="s">
        <v>9</v>
      </c>
      <c r="Q71" s="379" t="s">
        <v>233</v>
      </c>
      <c r="R71" s="379" t="s">
        <v>4004</v>
      </c>
      <c r="S71" s="379"/>
      <c r="T71" s="379" t="s">
        <v>11</v>
      </c>
      <c r="U71" s="379" t="s">
        <v>15</v>
      </c>
      <c r="V71" s="379"/>
      <c r="W71" s="379"/>
      <c r="X71" s="379"/>
      <c r="Y71" s="865" t="s">
        <v>4005</v>
      </c>
      <c r="Z71" s="865" t="s">
        <v>4006</v>
      </c>
      <c r="AA71" s="865" t="s">
        <v>4007</v>
      </c>
      <c r="AB71" s="197"/>
      <c r="AC71" s="197"/>
      <c r="AD71" s="197"/>
      <c r="AE71" s="476"/>
      <c r="AF71" s="624"/>
      <c r="AG71" s="653"/>
      <c r="AH71" s="653"/>
      <c r="AI71" s="653"/>
      <c r="AJ71" s="653"/>
      <c r="AK71" s="653"/>
      <c r="AL71" s="653"/>
      <c r="AM71" s="653"/>
      <c r="AN71" s="653"/>
      <c r="AO71" s="624"/>
      <c r="AP71" s="624"/>
      <c r="AQ71" s="624"/>
      <c r="AR71" s="624"/>
      <c r="AS71" s="624"/>
      <c r="AT71" s="624"/>
      <c r="AU71" s="624"/>
      <c r="AV71" s="624"/>
      <c r="AW71" s="624"/>
      <c r="AX71" s="624"/>
      <c r="AY71" s="624"/>
      <c r="AZ71" s="624"/>
      <c r="BA71" s="624"/>
    </row>
    <row r="72" ht="22.5" customHeight="1">
      <c r="A72" s="379">
        <v>20.0</v>
      </c>
      <c r="B72" s="379">
        <v>1.0</v>
      </c>
      <c r="C72" s="379" t="s">
        <v>243</v>
      </c>
      <c r="D72" s="379"/>
      <c r="E72" s="379"/>
      <c r="F72" s="379"/>
      <c r="G72" s="863">
        <v>1.0</v>
      </c>
      <c r="H72" s="378" t="s">
        <v>4008</v>
      </c>
      <c r="I72" s="378" t="s">
        <v>4009</v>
      </c>
      <c r="J72" s="625" t="s">
        <v>1096</v>
      </c>
      <c r="K72" s="625" t="s">
        <v>4010</v>
      </c>
      <c r="L72" s="626">
        <v>43144.0</v>
      </c>
      <c r="M72" s="625" t="s">
        <v>339</v>
      </c>
      <c r="N72" s="625" t="s">
        <v>154</v>
      </c>
      <c r="O72" s="626">
        <v>44790.0</v>
      </c>
      <c r="P72" s="625" t="s">
        <v>115</v>
      </c>
      <c r="Q72" s="379" t="s">
        <v>233</v>
      </c>
      <c r="R72" s="379"/>
      <c r="S72" s="379"/>
      <c r="T72" s="379" t="s">
        <v>11</v>
      </c>
      <c r="U72" s="379" t="s">
        <v>21</v>
      </c>
      <c r="V72" s="379"/>
      <c r="W72" s="476"/>
      <c r="X72" s="476"/>
      <c r="Y72" s="682" t="s">
        <v>4011</v>
      </c>
      <c r="Z72" s="682" t="s">
        <v>4012</v>
      </c>
      <c r="AA72" s="682" t="s">
        <v>4013</v>
      </c>
      <c r="AB72" s="197"/>
      <c r="AC72" s="197"/>
      <c r="AD72" s="197"/>
      <c r="AE72" s="476"/>
      <c r="AF72" s="653"/>
      <c r="AG72" s="653"/>
      <c r="AH72" s="653"/>
      <c r="AI72" s="653"/>
      <c r="AJ72" s="653"/>
      <c r="AK72" s="653"/>
      <c r="AL72" s="653"/>
      <c r="AM72" s="653"/>
      <c r="AN72" s="653"/>
      <c r="AO72" s="653"/>
      <c r="AP72" s="653"/>
      <c r="AQ72" s="653"/>
      <c r="AR72" s="653"/>
      <c r="AS72" s="653"/>
      <c r="AT72" s="653"/>
      <c r="AU72" s="653"/>
      <c r="AV72" s="653"/>
      <c r="AW72" s="653"/>
      <c r="AX72" s="624"/>
      <c r="AY72" s="624"/>
      <c r="AZ72" s="624"/>
      <c r="BA72" s="624"/>
    </row>
    <row r="73" ht="22.5" customHeight="1">
      <c r="A73" s="379">
        <v>21.0</v>
      </c>
      <c r="B73" s="379">
        <v>1.0</v>
      </c>
      <c r="C73" s="379" t="s">
        <v>243</v>
      </c>
      <c r="D73" s="379"/>
      <c r="E73" s="476"/>
      <c r="F73" s="476"/>
      <c r="G73" s="863">
        <v>1.0</v>
      </c>
      <c r="H73" s="378" t="s">
        <v>4014</v>
      </c>
      <c r="I73" s="378" t="s">
        <v>4015</v>
      </c>
      <c r="J73" s="379" t="s">
        <v>667</v>
      </c>
      <c r="K73" s="379" t="s">
        <v>4016</v>
      </c>
      <c r="L73" s="380">
        <v>43108.0</v>
      </c>
      <c r="M73" s="379" t="s">
        <v>351</v>
      </c>
      <c r="N73" s="379" t="s">
        <v>153</v>
      </c>
      <c r="O73" s="380">
        <v>45421.0</v>
      </c>
      <c r="P73" s="379" t="s">
        <v>115</v>
      </c>
      <c r="Q73" s="379" t="s">
        <v>233</v>
      </c>
      <c r="R73" s="379"/>
      <c r="S73" s="476"/>
      <c r="T73" s="623" t="s">
        <v>26</v>
      </c>
      <c r="U73" s="379" t="s">
        <v>15</v>
      </c>
      <c r="V73" s="379"/>
      <c r="W73" s="379"/>
      <c r="X73" s="379"/>
      <c r="Y73" s="682" t="s">
        <v>4017</v>
      </c>
      <c r="Z73" s="682" t="s">
        <v>4018</v>
      </c>
      <c r="AA73" s="907"/>
      <c r="AB73" s="197"/>
      <c r="AC73" s="197"/>
      <c r="AD73" s="197"/>
      <c r="AE73" s="476"/>
      <c r="AF73" s="653"/>
      <c r="AG73" s="653"/>
      <c r="AH73" s="653"/>
      <c r="AI73" s="653"/>
      <c r="AJ73" s="653"/>
      <c r="AK73" s="653"/>
      <c r="AL73" s="653"/>
      <c r="AM73" s="653"/>
      <c r="AN73" s="653"/>
      <c r="AO73" s="653"/>
      <c r="AP73" s="653"/>
      <c r="AQ73" s="653"/>
      <c r="AR73" s="653"/>
      <c r="AS73" s="653"/>
      <c r="AT73" s="653"/>
      <c r="AU73" s="653"/>
      <c r="AV73" s="653"/>
      <c r="AW73" s="653"/>
      <c r="AX73" s="624"/>
      <c r="AY73" s="624"/>
      <c r="AZ73" s="624"/>
      <c r="BA73" s="624"/>
    </row>
    <row r="74" ht="22.5" customHeight="1">
      <c r="A74" s="379">
        <v>22.0</v>
      </c>
      <c r="B74" s="379">
        <v>1.0</v>
      </c>
      <c r="C74" s="379" t="s">
        <v>243</v>
      </c>
      <c r="D74" s="379"/>
      <c r="E74" s="476"/>
      <c r="F74" s="476"/>
      <c r="G74" s="863">
        <v>1.0</v>
      </c>
      <c r="H74" s="378" t="s">
        <v>4019</v>
      </c>
      <c r="I74" s="378" t="s">
        <v>4020</v>
      </c>
      <c r="J74" s="625" t="s">
        <v>627</v>
      </c>
      <c r="K74" s="625" t="s">
        <v>4021</v>
      </c>
      <c r="L74" s="626">
        <v>43314.0</v>
      </c>
      <c r="M74" s="625" t="s">
        <v>351</v>
      </c>
      <c r="N74" s="625" t="s">
        <v>152</v>
      </c>
      <c r="O74" s="380">
        <v>45519.0</v>
      </c>
      <c r="P74" s="625" t="s">
        <v>9</v>
      </c>
      <c r="Q74" s="379" t="s">
        <v>233</v>
      </c>
      <c r="R74" s="379" t="s">
        <v>4022</v>
      </c>
      <c r="S74" s="379"/>
      <c r="T74" s="379" t="s">
        <v>11</v>
      </c>
      <c r="U74" s="379" t="s">
        <v>15</v>
      </c>
      <c r="V74" s="379"/>
      <c r="W74" s="476"/>
      <c r="X74" s="476"/>
      <c r="Y74" s="202" t="s">
        <v>4023</v>
      </c>
      <c r="Z74" s="202"/>
      <c r="AA74" s="202"/>
      <c r="AB74" s="202"/>
      <c r="AC74" s="202"/>
      <c r="AD74" s="197"/>
      <c r="AE74" s="476"/>
      <c r="AF74" s="653"/>
      <c r="AG74" s="653"/>
      <c r="AH74" s="653"/>
      <c r="AI74" s="653"/>
      <c r="AJ74" s="653"/>
      <c r="AK74" s="653"/>
      <c r="AL74" s="653"/>
      <c r="AM74" s="653"/>
      <c r="AN74" s="653"/>
      <c r="AO74" s="653"/>
      <c r="AP74" s="653"/>
      <c r="AQ74" s="653"/>
      <c r="AR74" s="653"/>
      <c r="AS74" s="653"/>
      <c r="AT74" s="653"/>
      <c r="AU74" s="653"/>
      <c r="AV74" s="653"/>
      <c r="AW74" s="653"/>
      <c r="AX74" s="624"/>
      <c r="AY74" s="624"/>
      <c r="AZ74" s="624"/>
      <c r="BA74" s="624"/>
    </row>
    <row r="75" ht="22.5" customHeight="1">
      <c r="A75" s="507">
        <v>23.0</v>
      </c>
      <c r="B75" s="379">
        <v>1.0</v>
      </c>
      <c r="C75" s="873" t="s">
        <v>243</v>
      </c>
      <c r="D75" s="507"/>
      <c r="E75" s="738"/>
      <c r="F75" s="738"/>
      <c r="G75" s="874">
        <v>1.0</v>
      </c>
      <c r="H75" s="508" t="s">
        <v>4024</v>
      </c>
      <c r="I75" s="508" t="s">
        <v>4025</v>
      </c>
      <c r="J75" s="741" t="s">
        <v>344</v>
      </c>
      <c r="K75" s="741" t="s">
        <v>4026</v>
      </c>
      <c r="L75" s="742">
        <v>43076.0</v>
      </c>
      <c r="M75" s="741" t="s">
        <v>339</v>
      </c>
      <c r="N75" s="741" t="s">
        <v>153</v>
      </c>
      <c r="O75" s="742">
        <v>45883.0</v>
      </c>
      <c r="P75" s="741" t="s">
        <v>133</v>
      </c>
      <c r="Q75" s="507" t="s">
        <v>346</v>
      </c>
      <c r="R75" s="507" t="s">
        <v>4027</v>
      </c>
      <c r="S75" s="507"/>
      <c r="T75" s="507" t="s">
        <v>11</v>
      </c>
      <c r="U75" s="507" t="s">
        <v>15</v>
      </c>
      <c r="V75" s="507"/>
      <c r="W75" s="738"/>
      <c r="X75" s="738"/>
      <c r="Y75" s="249"/>
      <c r="Z75" s="249"/>
      <c r="AA75" s="249"/>
      <c r="AB75" s="249"/>
      <c r="AC75" s="249"/>
      <c r="AD75" s="744"/>
      <c r="AE75" s="744"/>
      <c r="AF75" s="744"/>
      <c r="AG75" s="744"/>
      <c r="AH75" s="744"/>
      <c r="AI75" s="744"/>
      <c r="AJ75" s="744"/>
      <c r="AK75" s="744"/>
      <c r="AL75" s="744"/>
      <c r="AM75" s="744"/>
      <c r="AN75" s="744"/>
      <c r="AO75" s="744"/>
      <c r="AP75" s="744"/>
      <c r="AQ75" s="744"/>
      <c r="AR75" s="744"/>
      <c r="AS75" s="744"/>
      <c r="AT75" s="744"/>
      <c r="AU75" s="744"/>
      <c r="AV75" s="744"/>
      <c r="AW75" s="744"/>
      <c r="AX75" s="876"/>
      <c r="AY75" s="876"/>
      <c r="AZ75" s="876"/>
      <c r="BA75" s="876"/>
    </row>
    <row r="76" ht="22.5" customHeight="1">
      <c r="A76" s="507">
        <v>24.0</v>
      </c>
      <c r="B76" s="507">
        <v>1.0</v>
      </c>
      <c r="C76" s="873" t="s">
        <v>243</v>
      </c>
      <c r="D76" s="507"/>
      <c r="E76" s="738"/>
      <c r="F76" s="738"/>
      <c r="G76" s="874">
        <v>1.0</v>
      </c>
      <c r="H76" s="508" t="s">
        <v>4028</v>
      </c>
      <c r="I76" s="508" t="s">
        <v>4029</v>
      </c>
      <c r="J76" s="507" t="s">
        <v>4030</v>
      </c>
      <c r="K76" s="507" t="s">
        <v>4031</v>
      </c>
      <c r="L76" s="908">
        <v>43006.0</v>
      </c>
      <c r="M76" s="507" t="s">
        <v>339</v>
      </c>
      <c r="N76" s="507" t="s">
        <v>154</v>
      </c>
      <c r="O76" s="908">
        <v>45883.0</v>
      </c>
      <c r="P76" s="507" t="s">
        <v>115</v>
      </c>
      <c r="Q76" s="507" t="s">
        <v>346</v>
      </c>
      <c r="R76" s="507" t="s">
        <v>4032</v>
      </c>
      <c r="S76" s="738"/>
      <c r="T76" s="507" t="s">
        <v>26</v>
      </c>
      <c r="U76" s="507" t="s">
        <v>21</v>
      </c>
      <c r="V76" s="507"/>
      <c r="W76" s="507"/>
      <c r="X76" s="507"/>
      <c r="Y76" s="909"/>
      <c r="Z76" s="909"/>
      <c r="AA76" s="909"/>
      <c r="AB76" s="248"/>
      <c r="AC76" s="248"/>
      <c r="AD76" s="248"/>
      <c r="AE76" s="738"/>
      <c r="AF76" s="744"/>
      <c r="AG76" s="744"/>
      <c r="AH76" s="744"/>
      <c r="AI76" s="744"/>
      <c r="AJ76" s="744"/>
      <c r="AK76" s="744"/>
      <c r="AL76" s="744"/>
      <c r="AM76" s="744"/>
      <c r="AN76" s="744"/>
      <c r="AO76" s="744"/>
      <c r="AP76" s="744"/>
      <c r="AQ76" s="744"/>
      <c r="AR76" s="744"/>
      <c r="AS76" s="744"/>
      <c r="AT76" s="744"/>
      <c r="AU76" s="744"/>
      <c r="AV76" s="744"/>
      <c r="AW76" s="744"/>
      <c r="AX76" s="876"/>
      <c r="AY76" s="876"/>
      <c r="AZ76" s="876"/>
      <c r="BA76" s="876"/>
    </row>
    <row r="77" ht="14.25" customHeight="1">
      <c r="A77" s="857" t="s">
        <v>4033</v>
      </c>
      <c r="B77" s="30"/>
      <c r="C77" s="30"/>
      <c r="D77" s="30"/>
      <c r="E77" s="30"/>
      <c r="F77" s="30"/>
      <c r="G77" s="30"/>
      <c r="H77" s="30"/>
      <c r="I77" s="30"/>
      <c r="J77" s="30"/>
      <c r="K77" s="31"/>
      <c r="L77" s="858"/>
      <c r="M77" s="859"/>
      <c r="N77" s="860"/>
      <c r="O77" s="858"/>
      <c r="P77" s="859"/>
      <c r="Q77" s="859"/>
      <c r="R77" s="859"/>
      <c r="S77" s="859"/>
      <c r="T77" s="859"/>
      <c r="U77" s="860"/>
      <c r="V77" s="860"/>
      <c r="W77" s="860"/>
      <c r="X77" s="860"/>
      <c r="Y77" s="861"/>
      <c r="Z77" s="861"/>
      <c r="AA77" s="861"/>
      <c r="AB77" s="859"/>
      <c r="AC77" s="859"/>
      <c r="AD77" s="859"/>
      <c r="AE77" s="881"/>
      <c r="AF77" s="862"/>
      <c r="AG77" s="862"/>
      <c r="AH77" s="862"/>
      <c r="AI77" s="862"/>
      <c r="AJ77" s="862"/>
      <c r="AK77" s="862"/>
      <c r="AL77" s="862"/>
      <c r="AM77" s="862"/>
      <c r="AN77" s="862"/>
      <c r="AO77" s="862"/>
      <c r="AP77" s="862"/>
      <c r="AQ77" s="862"/>
      <c r="AR77" s="862"/>
      <c r="AS77" s="862"/>
      <c r="AT77" s="862"/>
      <c r="AU77" s="862"/>
      <c r="AV77" s="862"/>
      <c r="AW77" s="862"/>
      <c r="AX77" s="862"/>
      <c r="AY77" s="862"/>
      <c r="AZ77" s="862"/>
      <c r="BA77" s="862"/>
    </row>
    <row r="78" ht="22.5" customHeight="1">
      <c r="A78" s="634">
        <v>1.0</v>
      </c>
      <c r="B78" s="634">
        <v>8.0</v>
      </c>
      <c r="C78" s="634" t="s">
        <v>245</v>
      </c>
      <c r="D78" s="634"/>
      <c r="E78" s="634"/>
      <c r="F78" s="634"/>
      <c r="G78" s="892">
        <v>1.0</v>
      </c>
      <c r="H78" s="636" t="s">
        <v>4034</v>
      </c>
      <c r="I78" s="636" t="s">
        <v>4035</v>
      </c>
      <c r="J78" s="634" t="s">
        <v>637</v>
      </c>
      <c r="K78" s="634" t="s">
        <v>4036</v>
      </c>
      <c r="L78" s="662">
        <v>43189.0</v>
      </c>
      <c r="M78" s="634" t="s">
        <v>351</v>
      </c>
      <c r="N78" s="634" t="s">
        <v>153</v>
      </c>
      <c r="O78" s="662">
        <v>44676.0</v>
      </c>
      <c r="P78" s="634" t="s">
        <v>115</v>
      </c>
      <c r="Q78" s="634" t="s">
        <v>221</v>
      </c>
      <c r="R78" s="634"/>
      <c r="S78" s="635"/>
      <c r="T78" s="634" t="s">
        <v>11</v>
      </c>
      <c r="U78" s="634" t="s">
        <v>10</v>
      </c>
      <c r="V78" s="635"/>
      <c r="W78" s="634"/>
      <c r="X78" s="634"/>
      <c r="Y78" s="910" t="s">
        <v>4037</v>
      </c>
      <c r="Z78" s="910" t="s">
        <v>4038</v>
      </c>
      <c r="AA78" s="910" t="s">
        <v>4039</v>
      </c>
      <c r="AB78" s="209" t="s">
        <v>4040</v>
      </c>
      <c r="AC78" s="209"/>
      <c r="AD78" s="209"/>
      <c r="AE78" s="635"/>
      <c r="AF78" s="642"/>
      <c r="AG78" s="642"/>
      <c r="AH78" s="642"/>
      <c r="AI78" s="642"/>
      <c r="AJ78" s="642"/>
      <c r="AK78" s="642"/>
      <c r="AL78" s="642"/>
      <c r="AM78" s="642"/>
      <c r="AN78" s="642"/>
      <c r="AO78" s="642"/>
      <c r="AP78" s="642"/>
      <c r="AQ78" s="642"/>
      <c r="AR78" s="642"/>
      <c r="AS78" s="642"/>
      <c r="AT78" s="642"/>
      <c r="AU78" s="642"/>
      <c r="AV78" s="642"/>
      <c r="AW78" s="642"/>
      <c r="AX78" s="642"/>
      <c r="AY78" s="642"/>
      <c r="AZ78" s="642"/>
      <c r="BA78" s="642"/>
    </row>
    <row r="79" ht="22.5" customHeight="1">
      <c r="A79" s="379">
        <v>2.0</v>
      </c>
      <c r="B79" s="379">
        <v>8.0</v>
      </c>
      <c r="C79" s="379" t="s">
        <v>245</v>
      </c>
      <c r="D79" s="379" t="s">
        <v>335</v>
      </c>
      <c r="E79" s="476"/>
      <c r="F79" s="379" t="s">
        <v>335</v>
      </c>
      <c r="G79" s="863">
        <v>1.0</v>
      </c>
      <c r="H79" s="378" t="s">
        <v>4041</v>
      </c>
      <c r="I79" s="378" t="s">
        <v>4042</v>
      </c>
      <c r="J79" s="379" t="s">
        <v>1989</v>
      </c>
      <c r="K79" s="379" t="s">
        <v>4043</v>
      </c>
      <c r="L79" s="380">
        <v>43208.0</v>
      </c>
      <c r="M79" s="379" t="s">
        <v>351</v>
      </c>
      <c r="N79" s="379" t="s">
        <v>153</v>
      </c>
      <c r="O79" s="380">
        <v>44426.0</v>
      </c>
      <c r="P79" s="379" t="s">
        <v>39</v>
      </c>
      <c r="Q79" s="379" t="s">
        <v>221</v>
      </c>
      <c r="R79" s="379" t="s">
        <v>4044</v>
      </c>
      <c r="S79" s="476"/>
      <c r="T79" s="379" t="s">
        <v>11</v>
      </c>
      <c r="U79" s="379" t="s">
        <v>15</v>
      </c>
      <c r="V79" s="379"/>
      <c r="W79" s="625"/>
      <c r="X79" s="625"/>
      <c r="Y79" s="883" t="s">
        <v>4045</v>
      </c>
      <c r="Z79" s="883" t="s">
        <v>3564</v>
      </c>
      <c r="AA79" s="883" t="s">
        <v>4046</v>
      </c>
      <c r="AB79" s="388" t="s">
        <v>4047</v>
      </c>
      <c r="AC79" s="197"/>
      <c r="AD79" s="197"/>
      <c r="AE79" s="379"/>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row>
    <row r="80" ht="22.5" customHeight="1">
      <c r="A80" s="379">
        <v>3.0</v>
      </c>
      <c r="B80" s="379">
        <v>8.0</v>
      </c>
      <c r="C80" s="379" t="s">
        <v>245</v>
      </c>
      <c r="D80" s="379"/>
      <c r="E80" s="476"/>
      <c r="F80" s="476"/>
      <c r="G80" s="863">
        <v>1.0</v>
      </c>
      <c r="H80" s="378" t="s">
        <v>4048</v>
      </c>
      <c r="I80" s="378" t="s">
        <v>4049</v>
      </c>
      <c r="J80" s="379" t="s">
        <v>2223</v>
      </c>
      <c r="K80" s="379" t="s">
        <v>4050</v>
      </c>
      <c r="L80" s="380">
        <v>43193.0</v>
      </c>
      <c r="M80" s="379" t="s">
        <v>339</v>
      </c>
      <c r="N80" s="379" t="s">
        <v>151</v>
      </c>
      <c r="O80" s="380">
        <v>45414.0</v>
      </c>
      <c r="P80" s="379" t="s">
        <v>133</v>
      </c>
      <c r="Q80" s="379" t="s">
        <v>221</v>
      </c>
      <c r="R80" s="379"/>
      <c r="S80" s="379"/>
      <c r="T80" s="623" t="s">
        <v>26</v>
      </c>
      <c r="U80" s="625" t="s">
        <v>15</v>
      </c>
      <c r="V80" s="866"/>
      <c r="W80" s="379"/>
      <c r="X80" s="379"/>
      <c r="Y80" s="911" t="s">
        <v>4051</v>
      </c>
      <c r="Z80" s="911" t="s">
        <v>4052</v>
      </c>
      <c r="AA80" s="911"/>
      <c r="AB80" s="423"/>
      <c r="AC80" s="423"/>
      <c r="AD80" s="222"/>
      <c r="AE80" s="476"/>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row>
    <row r="81" ht="22.5" customHeight="1">
      <c r="A81" s="379">
        <v>4.0</v>
      </c>
      <c r="B81" s="379">
        <v>8.0</v>
      </c>
      <c r="C81" s="379" t="s">
        <v>245</v>
      </c>
      <c r="D81" s="379"/>
      <c r="E81" s="476"/>
      <c r="F81" s="476"/>
      <c r="G81" s="863">
        <v>1.0</v>
      </c>
      <c r="H81" s="378" t="s">
        <v>4053</v>
      </c>
      <c r="I81" s="378" t="s">
        <v>4054</v>
      </c>
      <c r="J81" s="379" t="s">
        <v>3135</v>
      </c>
      <c r="K81" s="379" t="s">
        <v>4055</v>
      </c>
      <c r="L81" s="380">
        <v>43189.0</v>
      </c>
      <c r="M81" s="379" t="s">
        <v>339</v>
      </c>
      <c r="N81" s="379" t="s">
        <v>154</v>
      </c>
      <c r="O81" s="380">
        <v>45519.0</v>
      </c>
      <c r="P81" s="379" t="s">
        <v>133</v>
      </c>
      <c r="Q81" s="379" t="s">
        <v>221</v>
      </c>
      <c r="R81" s="379" t="s">
        <v>4056</v>
      </c>
      <c r="S81" s="476"/>
      <c r="T81" s="623" t="s">
        <v>26</v>
      </c>
      <c r="U81" s="379" t="s">
        <v>21</v>
      </c>
      <c r="V81" s="476"/>
      <c r="W81" s="379"/>
      <c r="X81" s="379"/>
      <c r="Y81" s="865" t="s">
        <v>4057</v>
      </c>
      <c r="Z81" s="865"/>
      <c r="AA81" s="865"/>
      <c r="AB81" s="197"/>
      <c r="AC81" s="197"/>
      <c r="AD81" s="197"/>
      <c r="AE81" s="476"/>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row>
    <row r="82" ht="22.5" customHeight="1">
      <c r="A82" s="379">
        <v>5.0</v>
      </c>
      <c r="B82" s="379">
        <v>8.0</v>
      </c>
      <c r="C82" s="379" t="s">
        <v>245</v>
      </c>
      <c r="D82" s="379"/>
      <c r="E82" s="476"/>
      <c r="F82" s="476"/>
      <c r="G82" s="863">
        <v>1.0</v>
      </c>
      <c r="H82" s="378" t="s">
        <v>4058</v>
      </c>
      <c r="I82" s="378" t="s">
        <v>4059</v>
      </c>
      <c r="J82" s="379" t="s">
        <v>4060</v>
      </c>
      <c r="K82" s="379" t="s">
        <v>4061</v>
      </c>
      <c r="L82" s="380">
        <v>43250.0</v>
      </c>
      <c r="M82" s="379" t="s">
        <v>339</v>
      </c>
      <c r="N82" s="379" t="s">
        <v>152</v>
      </c>
      <c r="O82" s="380">
        <v>44790.0</v>
      </c>
      <c r="P82" s="379" t="s">
        <v>10</v>
      </c>
      <c r="Q82" s="379" t="s">
        <v>223</v>
      </c>
      <c r="R82" s="379" t="s">
        <v>4062</v>
      </c>
      <c r="S82" s="476"/>
      <c r="T82" s="379" t="s">
        <v>11</v>
      </c>
      <c r="U82" s="379" t="s">
        <v>21</v>
      </c>
      <c r="V82" s="476"/>
      <c r="W82" s="379"/>
      <c r="X82" s="379"/>
      <c r="Y82" s="865" t="s">
        <v>4063</v>
      </c>
      <c r="Z82" s="865" t="s">
        <v>4064</v>
      </c>
      <c r="AA82" s="865" t="s">
        <v>4065</v>
      </c>
      <c r="AB82" s="197"/>
      <c r="AC82" s="197"/>
      <c r="AD82" s="197"/>
      <c r="AE82" s="476"/>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row>
    <row r="83" ht="22.5" customHeight="1">
      <c r="A83" s="379">
        <v>6.0</v>
      </c>
      <c r="B83" s="379">
        <v>8.0</v>
      </c>
      <c r="C83" s="379" t="s">
        <v>245</v>
      </c>
      <c r="D83" s="379"/>
      <c r="E83" s="476"/>
      <c r="F83" s="476"/>
      <c r="G83" s="863">
        <v>1.0</v>
      </c>
      <c r="H83" s="378" t="s">
        <v>4066</v>
      </c>
      <c r="I83" s="378" t="s">
        <v>4067</v>
      </c>
      <c r="J83" s="379" t="s">
        <v>702</v>
      </c>
      <c r="K83" s="379" t="s">
        <v>4068</v>
      </c>
      <c r="L83" s="380">
        <v>43034.0</v>
      </c>
      <c r="M83" s="379" t="s">
        <v>351</v>
      </c>
      <c r="N83" s="379" t="s">
        <v>152</v>
      </c>
      <c r="O83" s="380">
        <v>44062.0</v>
      </c>
      <c r="P83" s="379" t="s">
        <v>133</v>
      </c>
      <c r="Q83" s="379" t="s">
        <v>223</v>
      </c>
      <c r="R83" s="379" t="s">
        <v>4069</v>
      </c>
      <c r="S83" s="476"/>
      <c r="T83" s="379" t="s">
        <v>11</v>
      </c>
      <c r="U83" s="379" t="s">
        <v>21</v>
      </c>
      <c r="V83" s="476"/>
      <c r="W83" s="379"/>
      <c r="X83" s="379"/>
      <c r="Y83" s="865" t="s">
        <v>4070</v>
      </c>
      <c r="Z83" s="865" t="s">
        <v>4071</v>
      </c>
      <c r="AA83" s="865" t="s">
        <v>4072</v>
      </c>
      <c r="AB83" s="197" t="s">
        <v>4073</v>
      </c>
      <c r="AC83" s="197" t="s">
        <v>4074</v>
      </c>
      <c r="AD83" s="197" t="s">
        <v>4075</v>
      </c>
      <c r="AE83" s="379"/>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row>
    <row r="84" ht="22.5" customHeight="1">
      <c r="A84" s="379">
        <v>7.0</v>
      </c>
      <c r="B84" s="379">
        <v>8.0</v>
      </c>
      <c r="C84" s="379" t="s">
        <v>245</v>
      </c>
      <c r="D84" s="379"/>
      <c r="E84" s="476"/>
      <c r="F84" s="476"/>
      <c r="G84" s="863">
        <v>1.0</v>
      </c>
      <c r="H84" s="378" t="s">
        <v>4076</v>
      </c>
      <c r="I84" s="378" t="s">
        <v>4077</v>
      </c>
      <c r="J84" s="379" t="s">
        <v>2464</v>
      </c>
      <c r="K84" s="379" t="s">
        <v>4078</v>
      </c>
      <c r="L84" s="380">
        <v>43115.0</v>
      </c>
      <c r="M84" s="379" t="s">
        <v>339</v>
      </c>
      <c r="N84" s="379" t="s">
        <v>151</v>
      </c>
      <c r="O84" s="380">
        <v>44685.0</v>
      </c>
      <c r="P84" s="379" t="s">
        <v>125</v>
      </c>
      <c r="Q84" s="379" t="s">
        <v>223</v>
      </c>
      <c r="R84" s="379" t="s">
        <v>4079</v>
      </c>
      <c r="S84" s="476"/>
      <c r="T84" s="379" t="s">
        <v>11</v>
      </c>
      <c r="U84" s="379" t="s">
        <v>10</v>
      </c>
      <c r="V84" s="379"/>
      <c r="W84" s="379"/>
      <c r="X84" s="379"/>
      <c r="Y84" s="865" t="s">
        <v>4080</v>
      </c>
      <c r="Z84" s="865" t="s">
        <v>4081</v>
      </c>
      <c r="AA84" s="865" t="s">
        <v>4082</v>
      </c>
      <c r="AB84" s="197" t="s">
        <v>4083</v>
      </c>
      <c r="AC84" s="197"/>
      <c r="AD84" s="197"/>
      <c r="AE84" s="476"/>
      <c r="AF84" s="653"/>
      <c r="AG84" s="653"/>
      <c r="AH84" s="653"/>
      <c r="AI84" s="653"/>
      <c r="AJ84" s="653"/>
      <c r="AK84" s="653"/>
      <c r="AL84" s="653"/>
      <c r="AM84" s="653"/>
      <c r="AN84" s="653"/>
      <c r="AO84" s="624"/>
      <c r="AP84" s="624"/>
      <c r="AQ84" s="624"/>
      <c r="AR84" s="624"/>
      <c r="AS84" s="624"/>
      <c r="AT84" s="624"/>
      <c r="AU84" s="624"/>
      <c r="AV84" s="624"/>
      <c r="AW84" s="624"/>
      <c r="AX84" s="624"/>
      <c r="AY84" s="624"/>
      <c r="AZ84" s="624"/>
      <c r="BA84" s="624"/>
    </row>
    <row r="85" ht="22.5" customHeight="1">
      <c r="A85" s="379">
        <v>8.0</v>
      </c>
      <c r="B85" s="379">
        <v>8.0</v>
      </c>
      <c r="C85" s="379" t="s">
        <v>245</v>
      </c>
      <c r="D85" s="379"/>
      <c r="E85" s="476"/>
      <c r="F85" s="476"/>
      <c r="G85" s="863">
        <v>1.0</v>
      </c>
      <c r="H85" s="378" t="s">
        <v>4084</v>
      </c>
      <c r="I85" s="378" t="s">
        <v>4085</v>
      </c>
      <c r="J85" s="379" t="s">
        <v>396</v>
      </c>
      <c r="K85" s="379" t="s">
        <v>4086</v>
      </c>
      <c r="L85" s="380">
        <v>43294.0</v>
      </c>
      <c r="M85" s="379" t="s">
        <v>351</v>
      </c>
      <c r="N85" s="379" t="s">
        <v>152</v>
      </c>
      <c r="O85" s="380">
        <v>44062.0</v>
      </c>
      <c r="P85" s="379" t="s">
        <v>133</v>
      </c>
      <c r="Q85" s="379" t="s">
        <v>229</v>
      </c>
      <c r="R85" s="379" t="s">
        <v>4087</v>
      </c>
      <c r="S85" s="476"/>
      <c r="T85" s="379" t="s">
        <v>11</v>
      </c>
      <c r="U85" s="379" t="s">
        <v>15</v>
      </c>
      <c r="V85" s="476"/>
      <c r="W85" s="902"/>
      <c r="X85" s="902"/>
      <c r="Y85" s="865" t="s">
        <v>4088</v>
      </c>
      <c r="Z85" s="865" t="s">
        <v>4089</v>
      </c>
      <c r="AA85" s="865" t="s">
        <v>4090</v>
      </c>
      <c r="AB85" s="197" t="s">
        <v>4091</v>
      </c>
      <c r="AC85" s="197" t="s">
        <v>4092</v>
      </c>
      <c r="AD85" s="197" t="s">
        <v>4093</v>
      </c>
      <c r="AE85" s="476"/>
      <c r="AF85" s="653"/>
      <c r="AG85" s="653"/>
      <c r="AH85" s="653"/>
      <c r="AI85" s="653"/>
      <c r="AJ85" s="653"/>
      <c r="AK85" s="653"/>
      <c r="AL85" s="653"/>
      <c r="AM85" s="653"/>
      <c r="AN85" s="653"/>
      <c r="AO85" s="624"/>
      <c r="AP85" s="624"/>
      <c r="AQ85" s="624"/>
      <c r="AR85" s="624"/>
      <c r="AS85" s="624"/>
      <c r="AT85" s="624"/>
      <c r="AU85" s="624"/>
      <c r="AV85" s="624"/>
      <c r="AW85" s="624"/>
      <c r="AX85" s="624"/>
      <c r="AY85" s="624"/>
      <c r="AZ85" s="624"/>
      <c r="BA85" s="624"/>
    </row>
    <row r="86" ht="22.5" customHeight="1">
      <c r="A86" s="379">
        <v>9.0</v>
      </c>
      <c r="B86" s="379">
        <v>8.0</v>
      </c>
      <c r="C86" s="379" t="s">
        <v>245</v>
      </c>
      <c r="D86" s="379"/>
      <c r="E86" s="476"/>
      <c r="F86" s="476"/>
      <c r="G86" s="863">
        <v>1.0</v>
      </c>
      <c r="H86" s="378" t="s">
        <v>4094</v>
      </c>
      <c r="I86" s="378" t="s">
        <v>4095</v>
      </c>
      <c r="J86" s="379" t="s">
        <v>381</v>
      </c>
      <c r="K86" s="379" t="s">
        <v>4096</v>
      </c>
      <c r="L86" s="380">
        <v>43097.0</v>
      </c>
      <c r="M86" s="379" t="s">
        <v>351</v>
      </c>
      <c r="N86" s="379" t="s">
        <v>151</v>
      </c>
      <c r="O86" s="380">
        <v>45155.0</v>
      </c>
      <c r="P86" s="379" t="s">
        <v>133</v>
      </c>
      <c r="Q86" s="379" t="s">
        <v>229</v>
      </c>
      <c r="R86" s="379" t="s">
        <v>4097</v>
      </c>
      <c r="S86" s="476"/>
      <c r="T86" s="623" t="s">
        <v>26</v>
      </c>
      <c r="U86" s="379" t="s">
        <v>15</v>
      </c>
      <c r="V86" s="476"/>
      <c r="W86" s="625"/>
      <c r="X86" s="625"/>
      <c r="Y86" s="883" t="s">
        <v>4098</v>
      </c>
      <c r="Z86" s="883" t="s">
        <v>4099</v>
      </c>
      <c r="AA86" s="912"/>
      <c r="AB86" s="388"/>
      <c r="AC86" s="197"/>
      <c r="AD86" s="197"/>
      <c r="AE86" s="379"/>
      <c r="AF86" s="653"/>
      <c r="AG86" s="653"/>
      <c r="AH86" s="653"/>
      <c r="AI86" s="653"/>
      <c r="AJ86" s="653"/>
      <c r="AK86" s="653"/>
      <c r="AL86" s="653"/>
      <c r="AM86" s="653"/>
      <c r="AN86" s="653"/>
      <c r="AO86" s="624"/>
      <c r="AP86" s="624"/>
      <c r="AQ86" s="624"/>
      <c r="AR86" s="624"/>
      <c r="AS86" s="624"/>
      <c r="AT86" s="624"/>
      <c r="AU86" s="624"/>
      <c r="AV86" s="624"/>
      <c r="AW86" s="624"/>
      <c r="AX86" s="624"/>
      <c r="AY86" s="624"/>
      <c r="AZ86" s="624"/>
      <c r="BA86" s="624"/>
    </row>
    <row r="87" ht="22.5" customHeight="1">
      <c r="A87" s="379">
        <v>10.0</v>
      </c>
      <c r="B87" s="379">
        <v>8.0</v>
      </c>
      <c r="C87" s="379" t="s">
        <v>245</v>
      </c>
      <c r="D87" s="379"/>
      <c r="E87" s="379"/>
      <c r="F87" s="379"/>
      <c r="G87" s="863">
        <v>1.0</v>
      </c>
      <c r="H87" s="378" t="s">
        <v>4100</v>
      </c>
      <c r="I87" s="378" t="s">
        <v>4101</v>
      </c>
      <c r="J87" s="625" t="s">
        <v>1695</v>
      </c>
      <c r="K87" s="625" t="s">
        <v>4102</v>
      </c>
      <c r="L87" s="380">
        <v>43253.0</v>
      </c>
      <c r="M87" s="379" t="s">
        <v>339</v>
      </c>
      <c r="N87" s="379" t="s">
        <v>154</v>
      </c>
      <c r="O87" s="380">
        <v>44790.0</v>
      </c>
      <c r="P87" s="379" t="s">
        <v>115</v>
      </c>
      <c r="Q87" s="379" t="s">
        <v>229</v>
      </c>
      <c r="R87" s="882"/>
      <c r="S87" s="653"/>
      <c r="T87" s="379" t="s">
        <v>11</v>
      </c>
      <c r="U87" s="625" t="s">
        <v>21</v>
      </c>
      <c r="V87" s="625"/>
      <c r="W87" s="625"/>
      <c r="X87" s="625"/>
      <c r="Y87" s="865" t="s">
        <v>4103</v>
      </c>
      <c r="Z87" s="865" t="s">
        <v>4104</v>
      </c>
      <c r="AA87" s="865" t="s">
        <v>4105</v>
      </c>
      <c r="AB87" s="197"/>
      <c r="AC87" s="197"/>
      <c r="AD87" s="884"/>
      <c r="AE87" s="653"/>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row>
    <row r="88" ht="22.5" customHeight="1">
      <c r="A88" s="379">
        <v>11.0</v>
      </c>
      <c r="B88" s="379">
        <v>8.0</v>
      </c>
      <c r="C88" s="379" t="s">
        <v>245</v>
      </c>
      <c r="D88" s="379"/>
      <c r="E88" s="476"/>
      <c r="F88" s="476"/>
      <c r="G88" s="863">
        <v>1.0</v>
      </c>
      <c r="H88" s="378" t="s">
        <v>4106</v>
      </c>
      <c r="I88" s="378" t="s">
        <v>4107</v>
      </c>
      <c r="J88" s="379" t="s">
        <v>1151</v>
      </c>
      <c r="K88" s="379" t="s">
        <v>4108</v>
      </c>
      <c r="L88" s="380">
        <v>43326.0</v>
      </c>
      <c r="M88" s="379" t="s">
        <v>339</v>
      </c>
      <c r="N88" s="379" t="s">
        <v>151</v>
      </c>
      <c r="O88" s="380">
        <v>44202.0</v>
      </c>
      <c r="P88" s="379" t="s">
        <v>125</v>
      </c>
      <c r="Q88" s="379" t="s">
        <v>229</v>
      </c>
      <c r="R88" s="379" t="s">
        <v>4109</v>
      </c>
      <c r="S88" s="476"/>
      <c r="T88" s="379" t="s">
        <v>11</v>
      </c>
      <c r="U88" s="379" t="s">
        <v>21</v>
      </c>
      <c r="V88" s="476"/>
      <c r="W88" s="379"/>
      <c r="X88" s="870"/>
      <c r="Y88" s="871" t="s">
        <v>4110</v>
      </c>
      <c r="Z88" s="871" t="s">
        <v>4111</v>
      </c>
      <c r="AA88" s="865" t="s">
        <v>4112</v>
      </c>
      <c r="AB88" s="872" t="s">
        <v>4113</v>
      </c>
      <c r="AC88" s="197" t="s">
        <v>4114</v>
      </c>
      <c r="AD88" s="197"/>
      <c r="AE88" s="476"/>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row>
    <row r="89" ht="22.5" customHeight="1">
      <c r="A89" s="379">
        <v>12.0</v>
      </c>
      <c r="B89" s="379">
        <v>8.0</v>
      </c>
      <c r="C89" s="379" t="s">
        <v>245</v>
      </c>
      <c r="D89" s="379"/>
      <c r="E89" s="476"/>
      <c r="F89" s="476"/>
      <c r="G89" s="863">
        <v>1.0</v>
      </c>
      <c r="H89" s="378" t="s">
        <v>4115</v>
      </c>
      <c r="I89" s="378" t="s">
        <v>4116</v>
      </c>
      <c r="J89" s="256" t="s">
        <v>4117</v>
      </c>
      <c r="K89" s="379" t="s">
        <v>4118</v>
      </c>
      <c r="L89" s="380">
        <v>43202.0</v>
      </c>
      <c r="M89" s="379" t="s">
        <v>339</v>
      </c>
      <c r="N89" s="379" t="s">
        <v>153</v>
      </c>
      <c r="O89" s="380">
        <v>45755.0</v>
      </c>
      <c r="P89" s="379" t="s">
        <v>66</v>
      </c>
      <c r="Q89" s="379" t="s">
        <v>229</v>
      </c>
      <c r="R89" s="379" t="s">
        <v>4119</v>
      </c>
      <c r="S89" s="379" t="s">
        <v>4120</v>
      </c>
      <c r="T89" s="379" t="s">
        <v>11</v>
      </c>
      <c r="U89" s="379" t="s">
        <v>15</v>
      </c>
      <c r="V89" s="476"/>
      <c r="W89" s="379"/>
      <c r="X89" s="870"/>
      <c r="Y89" s="871" t="s">
        <v>4121</v>
      </c>
      <c r="Z89" s="871"/>
      <c r="AA89" s="865"/>
      <c r="AB89" s="872"/>
      <c r="AC89" s="197"/>
      <c r="AD89" s="197"/>
      <c r="AE89" s="476"/>
      <c r="AF89" s="624"/>
      <c r="AG89" s="624"/>
      <c r="AH89" s="624"/>
      <c r="AI89" s="624"/>
      <c r="AJ89" s="624"/>
      <c r="AK89" s="624"/>
      <c r="AL89" s="624"/>
      <c r="AM89" s="624"/>
      <c r="AN89" s="624"/>
      <c r="AO89" s="624"/>
      <c r="AP89" s="624"/>
      <c r="AQ89" s="624"/>
      <c r="AR89" s="624"/>
      <c r="AS89" s="624"/>
      <c r="AT89" s="624"/>
      <c r="AU89" s="624"/>
      <c r="AV89" s="624"/>
      <c r="AW89" s="624"/>
      <c r="AX89" s="624"/>
      <c r="AY89" s="624"/>
      <c r="AZ89" s="624"/>
      <c r="BA89" s="624"/>
    </row>
    <row r="90" ht="22.5" customHeight="1">
      <c r="A90" s="379">
        <v>13.0</v>
      </c>
      <c r="B90" s="625">
        <v>8.0</v>
      </c>
      <c r="C90" s="379" t="s">
        <v>245</v>
      </c>
      <c r="D90" s="379"/>
      <c r="E90" s="887"/>
      <c r="F90" s="887"/>
      <c r="G90" s="888">
        <v>1.0</v>
      </c>
      <c r="H90" s="791" t="s">
        <v>4122</v>
      </c>
      <c r="I90" s="791" t="s">
        <v>4123</v>
      </c>
      <c r="J90" s="625" t="s">
        <v>4124</v>
      </c>
      <c r="K90" s="625" t="s">
        <v>4125</v>
      </c>
      <c r="L90" s="626">
        <v>42995.0</v>
      </c>
      <c r="M90" s="625" t="s">
        <v>351</v>
      </c>
      <c r="N90" s="625" t="s">
        <v>151</v>
      </c>
      <c r="O90" s="626">
        <v>44790.0</v>
      </c>
      <c r="P90" s="625" t="s">
        <v>66</v>
      </c>
      <c r="Q90" s="625" t="s">
        <v>235</v>
      </c>
      <c r="R90" s="625"/>
      <c r="S90" s="887"/>
      <c r="T90" s="379" t="s">
        <v>11</v>
      </c>
      <c r="U90" s="625" t="s">
        <v>21</v>
      </c>
      <c r="V90" s="887"/>
      <c r="W90" s="625"/>
      <c r="X90" s="913"/>
      <c r="Y90" s="914" t="s">
        <v>4126</v>
      </c>
      <c r="Z90" s="914" t="s">
        <v>4127</v>
      </c>
      <c r="AA90" s="883" t="s">
        <v>4128</v>
      </c>
      <c r="AB90" s="915"/>
      <c r="AC90" s="388"/>
      <c r="AD90" s="296"/>
      <c r="AE90" s="887"/>
      <c r="AF90" s="624"/>
      <c r="AG90" s="624"/>
      <c r="AH90" s="624"/>
      <c r="AI90" s="624"/>
      <c r="AJ90" s="624"/>
      <c r="AK90" s="624"/>
      <c r="AL90" s="624"/>
      <c r="AM90" s="624"/>
      <c r="AN90" s="624"/>
      <c r="AO90" s="624"/>
      <c r="AP90" s="624"/>
      <c r="AQ90" s="624"/>
      <c r="AR90" s="624"/>
      <c r="AS90" s="624"/>
      <c r="AT90" s="624"/>
      <c r="AU90" s="624"/>
      <c r="AV90" s="624"/>
      <c r="AW90" s="624"/>
      <c r="AX90" s="624"/>
      <c r="AY90" s="624"/>
      <c r="AZ90" s="624"/>
      <c r="BA90" s="624"/>
    </row>
    <row r="91" ht="22.5" customHeight="1">
      <c r="A91" s="379">
        <v>14.0</v>
      </c>
      <c r="B91" s="625">
        <v>8.0</v>
      </c>
      <c r="C91" s="379" t="s">
        <v>245</v>
      </c>
      <c r="D91" s="379"/>
      <c r="E91" s="887"/>
      <c r="F91" s="887"/>
      <c r="G91" s="888">
        <v>1.0</v>
      </c>
      <c r="H91" s="791" t="s">
        <v>4129</v>
      </c>
      <c r="I91" s="791" t="s">
        <v>4130</v>
      </c>
      <c r="J91" s="625" t="s">
        <v>396</v>
      </c>
      <c r="K91" s="625" t="s">
        <v>4131</v>
      </c>
      <c r="L91" s="626">
        <v>43180.0</v>
      </c>
      <c r="M91" s="625" t="s">
        <v>339</v>
      </c>
      <c r="N91" s="625" t="s">
        <v>154</v>
      </c>
      <c r="O91" s="626">
        <v>44062.0</v>
      </c>
      <c r="P91" s="625" t="s">
        <v>133</v>
      </c>
      <c r="Q91" s="625" t="s">
        <v>231</v>
      </c>
      <c r="R91" s="625"/>
      <c r="S91" s="887"/>
      <c r="T91" s="379" t="s">
        <v>11</v>
      </c>
      <c r="U91" s="625" t="s">
        <v>15</v>
      </c>
      <c r="V91" s="887"/>
      <c r="W91" s="625"/>
      <c r="X91" s="625"/>
      <c r="Y91" s="883" t="s">
        <v>4132</v>
      </c>
      <c r="Z91" s="883" t="s">
        <v>4133</v>
      </c>
      <c r="AA91" s="883" t="s">
        <v>4134</v>
      </c>
      <c r="AB91" s="388" t="s">
        <v>4135</v>
      </c>
      <c r="AC91" s="388" t="s">
        <v>4136</v>
      </c>
      <c r="AD91" s="388"/>
      <c r="AE91" s="887"/>
      <c r="AF91" s="624"/>
      <c r="AG91" s="624"/>
      <c r="AH91" s="624"/>
      <c r="AI91" s="624"/>
      <c r="AJ91" s="624"/>
      <c r="AK91" s="624"/>
      <c r="AL91" s="624"/>
      <c r="AM91" s="624"/>
      <c r="AN91" s="624"/>
      <c r="AO91" s="624"/>
      <c r="AP91" s="624"/>
      <c r="AQ91" s="624"/>
      <c r="AR91" s="624"/>
      <c r="AS91" s="624"/>
      <c r="AT91" s="624"/>
      <c r="AU91" s="624"/>
      <c r="AV91" s="624"/>
      <c r="AW91" s="624"/>
      <c r="AX91" s="624"/>
      <c r="AY91" s="624"/>
      <c r="AZ91" s="624"/>
      <c r="BA91" s="624"/>
    </row>
    <row r="92" ht="22.5" customHeight="1">
      <c r="A92" s="379">
        <v>15.0</v>
      </c>
      <c r="B92" s="379">
        <v>8.0</v>
      </c>
      <c r="C92" s="379" t="s">
        <v>245</v>
      </c>
      <c r="D92" s="379"/>
      <c r="E92" s="476"/>
      <c r="F92" s="476"/>
      <c r="G92" s="863">
        <v>1.0</v>
      </c>
      <c r="H92" s="378" t="s">
        <v>4137</v>
      </c>
      <c r="I92" s="378" t="s">
        <v>4138</v>
      </c>
      <c r="J92" s="625" t="s">
        <v>344</v>
      </c>
      <c r="K92" s="625" t="s">
        <v>4139</v>
      </c>
      <c r="L92" s="380">
        <v>43240.0</v>
      </c>
      <c r="M92" s="379" t="s">
        <v>339</v>
      </c>
      <c r="N92" s="379" t="s">
        <v>151</v>
      </c>
      <c r="O92" s="380">
        <v>44062.0</v>
      </c>
      <c r="P92" s="379" t="s">
        <v>133</v>
      </c>
      <c r="Q92" s="379" t="s">
        <v>231</v>
      </c>
      <c r="R92" s="882" t="s">
        <v>4140</v>
      </c>
      <c r="S92" s="653"/>
      <c r="T92" s="623" t="s">
        <v>26</v>
      </c>
      <c r="U92" s="625" t="s">
        <v>15</v>
      </c>
      <c r="V92" s="866"/>
      <c r="W92" s="625"/>
      <c r="X92" s="625"/>
      <c r="Y92" s="883" t="s">
        <v>4141</v>
      </c>
      <c r="Z92" s="883" t="s">
        <v>4142</v>
      </c>
      <c r="AA92" s="883" t="s">
        <v>4143</v>
      </c>
      <c r="AB92" s="388" t="s">
        <v>4144</v>
      </c>
      <c r="AC92" s="884" t="s">
        <v>4145</v>
      </c>
      <c r="AD92" s="884"/>
      <c r="AE92" s="653"/>
      <c r="AF92" s="624"/>
      <c r="AG92" s="624"/>
      <c r="AH92" s="624"/>
      <c r="AI92" s="624"/>
      <c r="AJ92" s="624"/>
      <c r="AK92" s="624"/>
      <c r="AL92" s="624"/>
      <c r="AM92" s="624"/>
      <c r="AN92" s="624"/>
      <c r="AO92" s="624"/>
      <c r="AP92" s="624"/>
      <c r="AQ92" s="624"/>
      <c r="AR92" s="624"/>
      <c r="AS92" s="624"/>
      <c r="AT92" s="624"/>
      <c r="AU92" s="624"/>
      <c r="AV92" s="624"/>
      <c r="AW92" s="624"/>
      <c r="AX92" s="624"/>
      <c r="AY92" s="624"/>
      <c r="AZ92" s="624"/>
      <c r="BA92" s="624"/>
    </row>
    <row r="93" ht="22.5" customHeight="1">
      <c r="A93" s="379">
        <v>16.0</v>
      </c>
      <c r="B93" s="379">
        <v>8.0</v>
      </c>
      <c r="C93" s="379" t="s">
        <v>245</v>
      </c>
      <c r="D93" s="379"/>
      <c r="E93" s="476"/>
      <c r="F93" s="476"/>
      <c r="G93" s="863">
        <v>1.0</v>
      </c>
      <c r="H93" s="378" t="s">
        <v>4146</v>
      </c>
      <c r="I93" s="378" t="s">
        <v>4147</v>
      </c>
      <c r="J93" s="379" t="s">
        <v>396</v>
      </c>
      <c r="K93" s="379" t="s">
        <v>4148</v>
      </c>
      <c r="L93" s="380">
        <v>43141.0</v>
      </c>
      <c r="M93" s="379" t="s">
        <v>339</v>
      </c>
      <c r="N93" s="379" t="s">
        <v>151</v>
      </c>
      <c r="O93" s="380">
        <v>44062.0</v>
      </c>
      <c r="P93" s="379" t="s">
        <v>133</v>
      </c>
      <c r="Q93" s="379" t="s">
        <v>231</v>
      </c>
      <c r="R93" s="379" t="s">
        <v>4149</v>
      </c>
      <c r="S93" s="476"/>
      <c r="T93" s="379" t="s">
        <v>11</v>
      </c>
      <c r="U93" s="379" t="s">
        <v>15</v>
      </c>
      <c r="V93" s="476"/>
      <c r="W93" s="625"/>
      <c r="X93" s="625"/>
      <c r="Y93" s="883" t="s">
        <v>4150</v>
      </c>
      <c r="Z93" s="883" t="s">
        <v>4151</v>
      </c>
      <c r="AA93" s="883" t="s">
        <v>4152</v>
      </c>
      <c r="AB93" s="388" t="s">
        <v>4153</v>
      </c>
      <c r="AC93" s="197" t="s">
        <v>4154</v>
      </c>
      <c r="AD93" s="197"/>
      <c r="AE93" s="476"/>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row>
    <row r="94" ht="22.5" customHeight="1">
      <c r="A94" s="379">
        <v>17.0</v>
      </c>
      <c r="B94" s="379">
        <v>8.0</v>
      </c>
      <c r="C94" s="379" t="s">
        <v>245</v>
      </c>
      <c r="D94" s="379"/>
      <c r="E94" s="476"/>
      <c r="F94" s="476"/>
      <c r="G94" s="863">
        <v>1.0</v>
      </c>
      <c r="H94" s="378" t="s">
        <v>4155</v>
      </c>
      <c r="I94" s="378" t="s">
        <v>4156</v>
      </c>
      <c r="J94" s="379" t="s">
        <v>667</v>
      </c>
      <c r="K94" s="379" t="s">
        <v>4157</v>
      </c>
      <c r="L94" s="380">
        <v>43016.0</v>
      </c>
      <c r="M94" s="379" t="s">
        <v>351</v>
      </c>
      <c r="N94" s="379" t="s">
        <v>151</v>
      </c>
      <c r="O94" s="380">
        <v>45519.0</v>
      </c>
      <c r="P94" s="379" t="s">
        <v>115</v>
      </c>
      <c r="Q94" s="379" t="s">
        <v>231</v>
      </c>
      <c r="R94" s="379"/>
      <c r="S94" s="476"/>
      <c r="T94" s="379" t="s">
        <v>11</v>
      </c>
      <c r="U94" s="379" t="s">
        <v>15</v>
      </c>
      <c r="V94" s="476"/>
      <c r="W94" s="379"/>
      <c r="X94" s="379"/>
      <c r="Y94" s="865" t="s">
        <v>4158</v>
      </c>
      <c r="Z94" s="865"/>
      <c r="AA94" s="865"/>
      <c r="AB94" s="197"/>
      <c r="AC94" s="197"/>
      <c r="AD94" s="197"/>
      <c r="AE94" s="476"/>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row>
    <row r="95" ht="22.5" customHeight="1">
      <c r="A95" s="379">
        <v>18.0</v>
      </c>
      <c r="B95" s="379">
        <v>8.0</v>
      </c>
      <c r="C95" s="379" t="s">
        <v>245</v>
      </c>
      <c r="D95" s="379"/>
      <c r="E95" s="476"/>
      <c r="F95" s="476"/>
      <c r="G95" s="863">
        <v>1.0</v>
      </c>
      <c r="H95" s="378" t="s">
        <v>4159</v>
      </c>
      <c r="I95" s="378" t="s">
        <v>4160</v>
      </c>
      <c r="J95" s="625" t="s">
        <v>396</v>
      </c>
      <c r="K95" s="625" t="s">
        <v>4161</v>
      </c>
      <c r="L95" s="626">
        <v>43268.0</v>
      </c>
      <c r="M95" s="625" t="s">
        <v>351</v>
      </c>
      <c r="N95" s="625" t="s">
        <v>152</v>
      </c>
      <c r="O95" s="626">
        <v>45665.0</v>
      </c>
      <c r="P95" s="625" t="s">
        <v>37</v>
      </c>
      <c r="Q95" s="379" t="s">
        <v>231</v>
      </c>
      <c r="R95" s="379" t="s">
        <v>4162</v>
      </c>
      <c r="S95" s="379"/>
      <c r="T95" s="379" t="s">
        <v>11</v>
      </c>
      <c r="U95" s="379" t="s">
        <v>10</v>
      </c>
      <c r="V95" s="379"/>
      <c r="W95" s="476"/>
      <c r="X95" s="476"/>
      <c r="Y95" s="202" t="s">
        <v>4163</v>
      </c>
      <c r="Z95" s="202"/>
      <c r="AA95" s="202"/>
      <c r="AB95" s="202"/>
      <c r="AC95" s="202"/>
      <c r="AD95" s="653"/>
      <c r="AE95" s="476"/>
      <c r="AF95" s="653"/>
      <c r="AG95" s="653"/>
      <c r="AH95" s="653"/>
      <c r="AI95" s="653"/>
      <c r="AJ95" s="653"/>
      <c r="AK95" s="653"/>
      <c r="AL95" s="653"/>
      <c r="AM95" s="653"/>
      <c r="AN95" s="653"/>
      <c r="AO95" s="653"/>
      <c r="AP95" s="653"/>
      <c r="AQ95" s="653"/>
      <c r="AR95" s="653"/>
      <c r="AS95" s="653"/>
      <c r="AT95" s="653"/>
      <c r="AU95" s="653"/>
      <c r="AV95" s="653"/>
      <c r="AW95" s="653"/>
      <c r="AX95" s="653"/>
      <c r="AY95" s="653"/>
      <c r="AZ95" s="653"/>
      <c r="BA95" s="653"/>
    </row>
    <row r="96" ht="22.5" customHeight="1">
      <c r="A96" s="507">
        <v>19.0</v>
      </c>
      <c r="B96" s="379">
        <v>8.0</v>
      </c>
      <c r="C96" s="873" t="s">
        <v>245</v>
      </c>
      <c r="D96" s="507"/>
      <c r="E96" s="507" t="s">
        <v>335</v>
      </c>
      <c r="F96" s="507"/>
      <c r="G96" s="874">
        <v>1.0</v>
      </c>
      <c r="H96" s="508" t="s">
        <v>4164</v>
      </c>
      <c r="I96" s="508" t="s">
        <v>4165</v>
      </c>
      <c r="J96" s="741" t="s">
        <v>423</v>
      </c>
      <c r="K96" s="741" t="s">
        <v>4166</v>
      </c>
      <c r="L96" s="742">
        <v>43150.0</v>
      </c>
      <c r="M96" s="741" t="s">
        <v>339</v>
      </c>
      <c r="N96" s="741" t="s">
        <v>153</v>
      </c>
      <c r="O96" s="742">
        <v>45883.0</v>
      </c>
      <c r="P96" s="741" t="s">
        <v>115</v>
      </c>
      <c r="Q96" s="507" t="s">
        <v>346</v>
      </c>
      <c r="R96" s="507" t="s">
        <v>4167</v>
      </c>
      <c r="S96" s="507"/>
      <c r="T96" s="507" t="s">
        <v>22</v>
      </c>
      <c r="U96" s="507" t="s">
        <v>21</v>
      </c>
      <c r="V96" s="507" t="s">
        <v>3326</v>
      </c>
      <c r="W96" s="738"/>
      <c r="X96" s="738"/>
      <c r="Y96" s="249"/>
      <c r="Z96" s="249"/>
      <c r="AA96" s="249"/>
      <c r="AB96" s="249"/>
      <c r="AC96" s="249"/>
      <c r="AD96" s="744"/>
      <c r="AE96" s="744"/>
      <c r="AF96" s="744"/>
      <c r="AG96" s="744"/>
      <c r="AH96" s="744"/>
      <c r="AI96" s="744"/>
      <c r="AJ96" s="744"/>
      <c r="AK96" s="744"/>
      <c r="AL96" s="744"/>
      <c r="AM96" s="744"/>
      <c r="AN96" s="744"/>
      <c r="AO96" s="744"/>
      <c r="AP96" s="744"/>
      <c r="AQ96" s="744"/>
      <c r="AR96" s="744"/>
      <c r="AS96" s="744"/>
      <c r="AT96" s="744"/>
      <c r="AU96" s="744"/>
      <c r="AV96" s="744"/>
      <c r="AW96" s="744"/>
      <c r="AX96" s="744"/>
      <c r="AY96" s="744"/>
      <c r="AZ96" s="744"/>
      <c r="BA96" s="744"/>
    </row>
    <row r="97" ht="22.5" customHeight="1">
      <c r="A97" s="507">
        <v>20.0</v>
      </c>
      <c r="B97" s="379">
        <v>8.0</v>
      </c>
      <c r="C97" s="873" t="s">
        <v>245</v>
      </c>
      <c r="D97" s="507"/>
      <c r="E97" s="738"/>
      <c r="F97" s="738"/>
      <c r="G97" s="874">
        <v>1.0</v>
      </c>
      <c r="H97" s="508" t="s">
        <v>4168</v>
      </c>
      <c r="I97" s="508" t="s">
        <v>4169</v>
      </c>
      <c r="J97" s="741" t="s">
        <v>4170</v>
      </c>
      <c r="K97" s="741" t="s">
        <v>4171</v>
      </c>
      <c r="L97" s="742">
        <v>43131.0</v>
      </c>
      <c r="M97" s="741" t="s">
        <v>351</v>
      </c>
      <c r="N97" s="741" t="s">
        <v>153</v>
      </c>
      <c r="O97" s="742">
        <v>45883.0</v>
      </c>
      <c r="P97" s="741" t="s">
        <v>37</v>
      </c>
      <c r="Q97" s="507" t="s">
        <v>346</v>
      </c>
      <c r="R97" s="507" t="s">
        <v>4172</v>
      </c>
      <c r="S97" s="507"/>
      <c r="T97" s="507" t="s">
        <v>11</v>
      </c>
      <c r="U97" s="507" t="s">
        <v>21</v>
      </c>
      <c r="V97" s="507"/>
      <c r="W97" s="738"/>
      <c r="X97" s="738"/>
      <c r="Y97" s="249"/>
      <c r="Z97" s="249"/>
      <c r="AA97" s="249"/>
      <c r="AB97" s="249"/>
      <c r="AC97" s="249"/>
      <c r="AD97" s="744"/>
      <c r="AE97" s="744"/>
      <c r="AF97" s="744"/>
      <c r="AG97" s="744"/>
      <c r="AH97" s="744"/>
      <c r="AI97" s="744"/>
      <c r="AJ97" s="744"/>
      <c r="AK97" s="744"/>
      <c r="AL97" s="744"/>
      <c r="AM97" s="744"/>
      <c r="AN97" s="744"/>
      <c r="AO97" s="744"/>
      <c r="AP97" s="744"/>
      <c r="AQ97" s="744"/>
      <c r="AR97" s="744"/>
      <c r="AS97" s="744"/>
      <c r="AT97" s="744"/>
      <c r="AU97" s="744"/>
      <c r="AV97" s="744"/>
      <c r="AW97" s="744"/>
      <c r="AX97" s="744"/>
      <c r="AY97" s="744"/>
      <c r="AZ97" s="744"/>
      <c r="BA97" s="744"/>
    </row>
    <row r="98" ht="22.5" customHeight="1">
      <c r="A98" s="507">
        <v>21.0</v>
      </c>
      <c r="B98" s="507">
        <v>8.0</v>
      </c>
      <c r="C98" s="873" t="s">
        <v>245</v>
      </c>
      <c r="D98" s="507"/>
      <c r="E98" s="738"/>
      <c r="F98" s="738"/>
      <c r="G98" s="874">
        <v>1.0</v>
      </c>
      <c r="H98" s="508" t="s">
        <v>4173</v>
      </c>
      <c r="I98" s="508" t="s">
        <v>4174</v>
      </c>
      <c r="J98" s="241" t="s">
        <v>709</v>
      </c>
      <c r="K98" s="741" t="s">
        <v>4175</v>
      </c>
      <c r="L98" s="742">
        <v>43199.0</v>
      </c>
      <c r="M98" s="741" t="s">
        <v>339</v>
      </c>
      <c r="N98" s="741" t="s">
        <v>154</v>
      </c>
      <c r="O98" s="908">
        <v>45883.0</v>
      </c>
      <c r="P98" s="741" t="s">
        <v>10</v>
      </c>
      <c r="Q98" s="507" t="s">
        <v>346</v>
      </c>
      <c r="R98" s="507" t="s">
        <v>4176</v>
      </c>
      <c r="S98" s="507"/>
      <c r="T98" s="507" t="s">
        <v>11</v>
      </c>
      <c r="U98" s="507" t="s">
        <v>21</v>
      </c>
      <c r="V98" s="507"/>
      <c r="W98" s="738"/>
      <c r="X98" s="738"/>
      <c r="Y98" s="249"/>
      <c r="Z98" s="249"/>
      <c r="AA98" s="249"/>
      <c r="AB98" s="249"/>
      <c r="AC98" s="249"/>
      <c r="AD98" s="248"/>
      <c r="AE98" s="738"/>
      <c r="AF98" s="744"/>
      <c r="AG98" s="744"/>
      <c r="AH98" s="744"/>
      <c r="AI98" s="744"/>
      <c r="AJ98" s="744"/>
      <c r="AK98" s="744"/>
      <c r="AL98" s="744"/>
      <c r="AM98" s="744"/>
      <c r="AN98" s="744"/>
      <c r="AO98" s="744"/>
      <c r="AP98" s="744"/>
      <c r="AQ98" s="744"/>
      <c r="AR98" s="744"/>
      <c r="AS98" s="744"/>
      <c r="AT98" s="744"/>
      <c r="AU98" s="744"/>
      <c r="AV98" s="744"/>
      <c r="AW98" s="744"/>
      <c r="AX98" s="744"/>
      <c r="AY98" s="744"/>
      <c r="AZ98" s="744"/>
      <c r="BA98" s="744"/>
    </row>
    <row r="99" ht="22.5" customHeight="1">
      <c r="A99" s="507">
        <v>22.0</v>
      </c>
      <c r="B99" s="507">
        <v>8.0</v>
      </c>
      <c r="C99" s="507" t="s">
        <v>245</v>
      </c>
      <c r="D99" s="507"/>
      <c r="E99" s="738"/>
      <c r="F99" s="738"/>
      <c r="G99" s="874">
        <v>1.0</v>
      </c>
      <c r="H99" s="508" t="s">
        <v>4177</v>
      </c>
      <c r="I99" s="508"/>
      <c r="J99" s="741" t="s">
        <v>4178</v>
      </c>
      <c r="K99" s="741" t="s">
        <v>4179</v>
      </c>
      <c r="L99" s="742">
        <v>43098.0</v>
      </c>
      <c r="M99" s="741" t="s">
        <v>339</v>
      </c>
      <c r="N99" s="741" t="s">
        <v>154</v>
      </c>
      <c r="O99" s="908">
        <v>45883.0</v>
      </c>
      <c r="P99" s="741" t="s">
        <v>68</v>
      </c>
      <c r="Q99" s="507" t="s">
        <v>346</v>
      </c>
      <c r="R99" s="507" t="s">
        <v>4180</v>
      </c>
      <c r="S99" s="507"/>
      <c r="T99" s="507" t="s">
        <v>26</v>
      </c>
      <c r="U99" s="507" t="s">
        <v>15</v>
      </c>
      <c r="V99" s="507"/>
      <c r="W99" s="738"/>
      <c r="X99" s="738"/>
      <c r="Y99" s="249"/>
      <c r="Z99" s="249"/>
      <c r="AA99" s="249"/>
      <c r="AB99" s="249"/>
      <c r="AC99" s="249"/>
      <c r="AD99" s="248"/>
      <c r="AE99" s="738"/>
      <c r="AF99" s="744"/>
      <c r="AG99" s="744"/>
      <c r="AH99" s="744"/>
      <c r="AI99" s="744"/>
      <c r="AJ99" s="744"/>
      <c r="AK99" s="744"/>
      <c r="AL99" s="744"/>
      <c r="AM99" s="744"/>
      <c r="AN99" s="744"/>
      <c r="AO99" s="744"/>
      <c r="AP99" s="744"/>
      <c r="AQ99" s="744"/>
      <c r="AR99" s="744"/>
      <c r="AS99" s="744"/>
      <c r="AT99" s="744"/>
      <c r="AU99" s="744"/>
      <c r="AV99" s="744"/>
      <c r="AW99" s="744"/>
      <c r="AX99" s="744"/>
      <c r="AY99" s="744"/>
      <c r="AZ99" s="744"/>
      <c r="BA99" s="744"/>
    </row>
    <row r="100" ht="22.5" customHeight="1">
      <c r="A100" s="507">
        <v>23.0</v>
      </c>
      <c r="B100" s="507">
        <v>8.0</v>
      </c>
      <c r="C100" s="507" t="s">
        <v>245</v>
      </c>
      <c r="D100" s="507"/>
      <c r="E100" s="738"/>
      <c r="F100" s="738"/>
      <c r="G100" s="874">
        <v>1.0</v>
      </c>
      <c r="H100" s="508" t="s">
        <v>4181</v>
      </c>
      <c r="I100" s="508"/>
      <c r="J100" s="507" t="s">
        <v>4182</v>
      </c>
      <c r="K100" s="507" t="s">
        <v>4183</v>
      </c>
      <c r="L100" s="908">
        <v>42985.0</v>
      </c>
      <c r="M100" s="507" t="s">
        <v>339</v>
      </c>
      <c r="N100" s="507" t="s">
        <v>151</v>
      </c>
      <c r="O100" s="908">
        <v>45883.0</v>
      </c>
      <c r="P100" s="507" t="s">
        <v>9</v>
      </c>
      <c r="Q100" s="507" t="s">
        <v>346</v>
      </c>
      <c r="R100" s="507" t="s">
        <v>4184</v>
      </c>
      <c r="S100" s="738"/>
      <c r="T100" s="507" t="s">
        <v>11</v>
      </c>
      <c r="U100" s="507" t="s">
        <v>21</v>
      </c>
      <c r="V100" s="507"/>
      <c r="W100" s="507"/>
      <c r="X100" s="507"/>
      <c r="Y100" s="909"/>
      <c r="Z100" s="909"/>
      <c r="AA100" s="909"/>
      <c r="AB100" s="248"/>
      <c r="AC100" s="248"/>
      <c r="AD100" s="248"/>
      <c r="AE100" s="738"/>
      <c r="AF100" s="744"/>
      <c r="AG100" s="744"/>
      <c r="AH100" s="744"/>
      <c r="AI100" s="744"/>
      <c r="AJ100" s="744"/>
      <c r="AK100" s="744"/>
      <c r="AL100" s="744"/>
      <c r="AM100" s="744"/>
      <c r="AN100" s="744"/>
      <c r="AO100" s="744"/>
      <c r="AP100" s="744"/>
      <c r="AQ100" s="744"/>
      <c r="AR100" s="744"/>
      <c r="AS100" s="744"/>
      <c r="AT100" s="744"/>
      <c r="AU100" s="744"/>
      <c r="AV100" s="744"/>
      <c r="AW100" s="744"/>
      <c r="AX100" s="744"/>
      <c r="AY100" s="744"/>
      <c r="AZ100" s="744"/>
      <c r="BA100" s="744"/>
    </row>
    <row r="101" ht="22.5" customHeight="1">
      <c r="A101" s="379">
        <v>24.0</v>
      </c>
      <c r="B101" s="379"/>
      <c r="C101" s="379"/>
      <c r="D101" s="379"/>
      <c r="E101" s="476"/>
      <c r="F101" s="476"/>
      <c r="G101" s="863"/>
      <c r="H101" s="378"/>
      <c r="I101" s="378"/>
      <c r="J101" s="379"/>
      <c r="K101" s="916"/>
      <c r="L101" s="380"/>
      <c r="M101" s="379"/>
      <c r="N101" s="379"/>
      <c r="O101" s="380"/>
      <c r="P101" s="379"/>
      <c r="Q101" s="379"/>
      <c r="R101" s="476"/>
      <c r="S101" s="476"/>
      <c r="T101" s="379"/>
      <c r="U101" s="379"/>
      <c r="V101" s="379"/>
      <c r="W101" s="379"/>
      <c r="X101" s="379"/>
      <c r="Y101" s="907"/>
      <c r="Z101" s="907"/>
      <c r="AA101" s="907"/>
      <c r="AB101" s="197"/>
      <c r="AC101" s="197"/>
      <c r="AD101" s="197"/>
      <c r="AE101" s="476"/>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row>
    <row r="102" ht="14.25" customHeight="1">
      <c r="A102" s="857" t="s">
        <v>4185</v>
      </c>
      <c r="B102" s="30"/>
      <c r="C102" s="30"/>
      <c r="D102" s="30"/>
      <c r="E102" s="30"/>
      <c r="F102" s="30"/>
      <c r="G102" s="30"/>
      <c r="H102" s="30"/>
      <c r="I102" s="30"/>
      <c r="J102" s="30"/>
      <c r="K102" s="31"/>
      <c r="L102" s="858"/>
      <c r="M102" s="859"/>
      <c r="N102" s="860"/>
      <c r="O102" s="858"/>
      <c r="P102" s="859"/>
      <c r="Q102" s="859"/>
      <c r="R102" s="859"/>
      <c r="S102" s="859"/>
      <c r="T102" s="859"/>
      <c r="U102" s="860"/>
      <c r="V102" s="860"/>
      <c r="W102" s="860"/>
      <c r="X102" s="860"/>
      <c r="Y102" s="861"/>
      <c r="Z102" s="861"/>
      <c r="AA102" s="861"/>
      <c r="AB102" s="859"/>
      <c r="AC102" s="859"/>
      <c r="AD102" s="859"/>
      <c r="AE102" s="881"/>
      <c r="AF102" s="862"/>
      <c r="AG102" s="862"/>
      <c r="AH102" s="862"/>
      <c r="AI102" s="862"/>
      <c r="AJ102" s="862"/>
      <c r="AK102" s="862"/>
      <c r="AL102" s="862"/>
      <c r="AM102" s="862"/>
      <c r="AN102" s="862"/>
      <c r="AO102" s="862"/>
      <c r="AP102" s="862"/>
      <c r="AQ102" s="862"/>
      <c r="AR102" s="862"/>
      <c r="AS102" s="862"/>
      <c r="AT102" s="862"/>
      <c r="AU102" s="862"/>
      <c r="AV102" s="862"/>
      <c r="AW102" s="862"/>
      <c r="AX102" s="862"/>
      <c r="AY102" s="862"/>
      <c r="AZ102" s="862"/>
      <c r="BA102" s="862"/>
    </row>
    <row r="103" ht="22.5" customHeight="1">
      <c r="A103" s="379">
        <v>1.0</v>
      </c>
      <c r="B103" s="379">
        <v>7.0</v>
      </c>
      <c r="C103" s="379" t="s">
        <v>247</v>
      </c>
      <c r="D103" s="917"/>
      <c r="E103" s="917"/>
      <c r="F103" s="917" t="s">
        <v>335</v>
      </c>
      <c r="G103" s="918">
        <v>1.0</v>
      </c>
      <c r="H103" s="919" t="s">
        <v>4186</v>
      </c>
      <c r="I103" s="919" t="s">
        <v>4187</v>
      </c>
      <c r="J103" s="917" t="s">
        <v>4188</v>
      </c>
      <c r="K103" s="379" t="s">
        <v>4189</v>
      </c>
      <c r="L103" s="380">
        <v>43291.0</v>
      </c>
      <c r="M103" s="379" t="s">
        <v>351</v>
      </c>
      <c r="N103" s="379" t="s">
        <v>152</v>
      </c>
      <c r="O103" s="380">
        <v>44062.0</v>
      </c>
      <c r="P103" s="379" t="s">
        <v>37</v>
      </c>
      <c r="Q103" s="379" t="s">
        <v>221</v>
      </c>
      <c r="R103" s="379"/>
      <c r="S103" s="476"/>
      <c r="T103" s="379" t="s">
        <v>11</v>
      </c>
      <c r="U103" s="379" t="s">
        <v>15</v>
      </c>
      <c r="V103" s="379"/>
      <c r="W103" s="379"/>
      <c r="X103" s="379"/>
      <c r="Y103" s="865" t="s">
        <v>4190</v>
      </c>
      <c r="Z103" s="865" t="s">
        <v>4191</v>
      </c>
      <c r="AA103" s="865" t="s">
        <v>4192</v>
      </c>
      <c r="AB103" s="197" t="s">
        <v>4193</v>
      </c>
      <c r="AC103" s="197" t="s">
        <v>4194</v>
      </c>
      <c r="AD103" s="197" t="s">
        <v>4195</v>
      </c>
      <c r="AE103" s="476"/>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row>
    <row r="104" ht="22.5" customHeight="1">
      <c r="A104" s="379">
        <v>2.0</v>
      </c>
      <c r="B104" s="379">
        <v>7.0</v>
      </c>
      <c r="C104" s="379" t="s">
        <v>247</v>
      </c>
      <c r="D104" s="917"/>
      <c r="E104" s="920"/>
      <c r="F104" s="920"/>
      <c r="G104" s="918">
        <v>1.0</v>
      </c>
      <c r="H104" s="919" t="s">
        <v>4196</v>
      </c>
      <c r="I104" s="919" t="s">
        <v>4197</v>
      </c>
      <c r="J104" s="917" t="s">
        <v>381</v>
      </c>
      <c r="K104" s="379" t="s">
        <v>4198</v>
      </c>
      <c r="L104" s="380">
        <v>43305.0</v>
      </c>
      <c r="M104" s="379" t="s">
        <v>339</v>
      </c>
      <c r="N104" s="379" t="s">
        <v>152</v>
      </c>
      <c r="O104" s="380">
        <v>44062.0</v>
      </c>
      <c r="P104" s="379" t="s">
        <v>133</v>
      </c>
      <c r="Q104" s="379" t="s">
        <v>221</v>
      </c>
      <c r="R104" s="379"/>
      <c r="S104" s="902"/>
      <c r="T104" s="379" t="s">
        <v>11</v>
      </c>
      <c r="U104" s="625" t="s">
        <v>15</v>
      </c>
      <c r="V104" s="866"/>
      <c r="W104" s="902"/>
      <c r="X104" s="476"/>
      <c r="Y104" s="865" t="s">
        <v>4199</v>
      </c>
      <c r="Z104" s="865" t="s">
        <v>4200</v>
      </c>
      <c r="AA104" s="865" t="s">
        <v>4201</v>
      </c>
      <c r="AB104" s="197" t="s">
        <v>4202</v>
      </c>
      <c r="AC104" s="197" t="s">
        <v>4203</v>
      </c>
      <c r="AD104" s="262"/>
      <c r="AE104" s="902"/>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row>
    <row r="105" ht="22.5" customHeight="1">
      <c r="A105" s="379">
        <v>3.0</v>
      </c>
      <c r="B105" s="379">
        <v>7.0</v>
      </c>
      <c r="C105" s="379" t="s">
        <v>247</v>
      </c>
      <c r="D105" s="379"/>
      <c r="E105" s="476"/>
      <c r="F105" s="476"/>
      <c r="G105" s="863">
        <v>1.0</v>
      </c>
      <c r="H105" s="378" t="s">
        <v>4204</v>
      </c>
      <c r="I105" s="378" t="s">
        <v>4205</v>
      </c>
      <c r="J105" s="379" t="s">
        <v>627</v>
      </c>
      <c r="K105" s="379" t="s">
        <v>4206</v>
      </c>
      <c r="L105" s="380">
        <v>43111.0</v>
      </c>
      <c r="M105" s="379" t="s">
        <v>351</v>
      </c>
      <c r="N105" s="379" t="s">
        <v>153</v>
      </c>
      <c r="O105" s="380">
        <v>44062.0</v>
      </c>
      <c r="P105" s="379" t="s">
        <v>133</v>
      </c>
      <c r="Q105" s="379" t="s">
        <v>223</v>
      </c>
      <c r="R105" s="379" t="s">
        <v>4207</v>
      </c>
      <c r="S105" s="476"/>
      <c r="T105" s="379" t="s">
        <v>11</v>
      </c>
      <c r="U105" s="379" t="s">
        <v>15</v>
      </c>
      <c r="V105" s="476"/>
      <c r="W105" s="379"/>
      <c r="X105" s="379"/>
      <c r="Y105" s="865" t="s">
        <v>4208</v>
      </c>
      <c r="Z105" s="865" t="s">
        <v>4209</v>
      </c>
      <c r="AA105" s="865" t="s">
        <v>4210</v>
      </c>
      <c r="AB105" s="197" t="s">
        <v>150</v>
      </c>
      <c r="AC105" s="197" t="s">
        <v>4211</v>
      </c>
      <c r="AD105" s="197"/>
      <c r="AE105" s="476"/>
      <c r="AF105" s="480"/>
      <c r="AG105" s="480"/>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row>
    <row r="106" ht="22.5" customHeight="1">
      <c r="A106" s="379">
        <v>4.0</v>
      </c>
      <c r="B106" s="379">
        <v>7.0</v>
      </c>
      <c r="C106" s="379" t="s">
        <v>247</v>
      </c>
      <c r="D106" s="379"/>
      <c r="E106" s="379"/>
      <c r="F106" s="379"/>
      <c r="G106" s="863">
        <v>1.0</v>
      </c>
      <c r="H106" s="378" t="s">
        <v>4212</v>
      </c>
      <c r="I106" s="378" t="s">
        <v>4213</v>
      </c>
      <c r="J106" s="379" t="s">
        <v>637</v>
      </c>
      <c r="K106" s="379" t="s">
        <v>4214</v>
      </c>
      <c r="L106" s="380">
        <v>43263.0</v>
      </c>
      <c r="M106" s="379" t="s">
        <v>351</v>
      </c>
      <c r="N106" s="379" t="s">
        <v>152</v>
      </c>
      <c r="O106" s="380">
        <v>44790.0</v>
      </c>
      <c r="P106" s="379" t="s">
        <v>115</v>
      </c>
      <c r="Q106" s="379" t="s">
        <v>223</v>
      </c>
      <c r="R106" s="379"/>
      <c r="S106" s="476"/>
      <c r="T106" s="379" t="s">
        <v>11</v>
      </c>
      <c r="U106" s="379" t="s">
        <v>15</v>
      </c>
      <c r="V106" s="476"/>
      <c r="W106" s="379"/>
      <c r="X106" s="379"/>
      <c r="Y106" s="865" t="s">
        <v>4215</v>
      </c>
      <c r="Z106" s="865" t="s">
        <v>4216</v>
      </c>
      <c r="AA106" s="865" t="s">
        <v>4152</v>
      </c>
      <c r="AB106" s="197"/>
      <c r="AC106" s="197"/>
      <c r="AD106" s="197"/>
      <c r="AE106" s="476"/>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row>
    <row r="107" ht="22.5" customHeight="1">
      <c r="A107" s="379">
        <v>5.0</v>
      </c>
      <c r="B107" s="379">
        <v>7.0</v>
      </c>
      <c r="C107" s="379" t="s">
        <v>247</v>
      </c>
      <c r="D107" s="379"/>
      <c r="E107" s="476"/>
      <c r="F107" s="476"/>
      <c r="G107" s="863">
        <v>1.0</v>
      </c>
      <c r="H107" s="378" t="s">
        <v>4217</v>
      </c>
      <c r="I107" s="378" t="s">
        <v>4218</v>
      </c>
      <c r="J107" s="379" t="s">
        <v>637</v>
      </c>
      <c r="K107" s="379" t="s">
        <v>4219</v>
      </c>
      <c r="L107" s="380">
        <v>43004.0</v>
      </c>
      <c r="M107" s="379" t="s">
        <v>339</v>
      </c>
      <c r="N107" s="379" t="s">
        <v>152</v>
      </c>
      <c r="O107" s="380">
        <v>45068.0</v>
      </c>
      <c r="P107" s="379" t="s">
        <v>115</v>
      </c>
      <c r="Q107" s="379" t="s">
        <v>223</v>
      </c>
      <c r="R107" s="476"/>
      <c r="S107" s="476"/>
      <c r="T107" s="623" t="s">
        <v>11</v>
      </c>
      <c r="U107" s="379" t="s">
        <v>15</v>
      </c>
      <c r="V107" s="476"/>
      <c r="W107" s="379"/>
      <c r="X107" s="379"/>
      <c r="Y107" s="865" t="s">
        <v>4220</v>
      </c>
      <c r="Z107" s="865" t="s">
        <v>4221</v>
      </c>
      <c r="AA107" s="865"/>
      <c r="AB107" s="197"/>
      <c r="AC107" s="197"/>
      <c r="AD107" s="222"/>
      <c r="AE107" s="476"/>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row>
    <row r="108" ht="22.5" customHeight="1">
      <c r="A108" s="379">
        <v>6.0</v>
      </c>
      <c r="B108" s="379">
        <v>7.0</v>
      </c>
      <c r="C108" s="379" t="s">
        <v>247</v>
      </c>
      <c r="D108" s="379"/>
      <c r="E108" s="476"/>
      <c r="F108" s="476"/>
      <c r="G108" s="863">
        <v>1.0</v>
      </c>
      <c r="H108" s="378" t="s">
        <v>4222</v>
      </c>
      <c r="I108" s="378" t="s">
        <v>4223</v>
      </c>
      <c r="J108" s="379" t="s">
        <v>362</v>
      </c>
      <c r="K108" s="379" t="s">
        <v>4224</v>
      </c>
      <c r="L108" s="380">
        <v>43201.0</v>
      </c>
      <c r="M108" s="379" t="s">
        <v>351</v>
      </c>
      <c r="N108" s="379" t="s">
        <v>154</v>
      </c>
      <c r="O108" s="380">
        <v>45519.0</v>
      </c>
      <c r="P108" s="379" t="s">
        <v>133</v>
      </c>
      <c r="Q108" s="379" t="s">
        <v>223</v>
      </c>
      <c r="R108" s="379" t="s">
        <v>4225</v>
      </c>
      <c r="S108" s="476"/>
      <c r="T108" s="623" t="s">
        <v>26</v>
      </c>
      <c r="U108" s="379" t="s">
        <v>10</v>
      </c>
      <c r="V108" s="476"/>
      <c r="W108" s="379"/>
      <c r="X108" s="379"/>
      <c r="Y108" s="865" t="s">
        <v>4226</v>
      </c>
      <c r="Z108" s="865"/>
      <c r="AA108" s="865"/>
      <c r="AB108" s="197"/>
      <c r="AC108" s="197"/>
      <c r="AD108" s="197"/>
      <c r="AE108" s="379"/>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row>
    <row r="109" ht="22.5" customHeight="1">
      <c r="A109" s="379">
        <v>7.0</v>
      </c>
      <c r="B109" s="625">
        <v>7.0</v>
      </c>
      <c r="C109" s="379" t="s">
        <v>247</v>
      </c>
      <c r="D109" s="379"/>
      <c r="E109" s="625"/>
      <c r="F109" s="625"/>
      <c r="G109" s="888">
        <v>1.0</v>
      </c>
      <c r="H109" s="791" t="s">
        <v>4227</v>
      </c>
      <c r="I109" s="791" t="s">
        <v>4228</v>
      </c>
      <c r="J109" s="625" t="s">
        <v>4229</v>
      </c>
      <c r="K109" s="625" t="s">
        <v>4230</v>
      </c>
      <c r="L109" s="626">
        <v>43156.0</v>
      </c>
      <c r="M109" s="625" t="s">
        <v>351</v>
      </c>
      <c r="N109" s="625" t="s">
        <v>154</v>
      </c>
      <c r="O109" s="626">
        <v>45519.0</v>
      </c>
      <c r="P109" s="625" t="s">
        <v>25</v>
      </c>
      <c r="Q109" s="625" t="s">
        <v>223</v>
      </c>
      <c r="R109" s="625" t="s">
        <v>4231</v>
      </c>
      <c r="S109" s="887"/>
      <c r="T109" s="379" t="s">
        <v>11</v>
      </c>
      <c r="U109" s="625" t="s">
        <v>10</v>
      </c>
      <c r="V109" s="887"/>
      <c r="W109" s="625"/>
      <c r="X109" s="625"/>
      <c r="Y109" s="921" t="s">
        <v>4232</v>
      </c>
      <c r="Z109" s="921"/>
      <c r="AA109" s="921"/>
      <c r="AB109" s="388"/>
      <c r="AC109" s="388"/>
      <c r="AD109" s="388"/>
      <c r="AE109" s="887"/>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row>
    <row r="110" ht="22.5" customHeight="1">
      <c r="A110" s="379">
        <v>8.0</v>
      </c>
      <c r="B110" s="379">
        <v>7.0</v>
      </c>
      <c r="C110" s="379" t="s">
        <v>247</v>
      </c>
      <c r="D110" s="379"/>
      <c r="E110" s="476"/>
      <c r="F110" s="476"/>
      <c r="G110" s="863">
        <v>1.0</v>
      </c>
      <c r="H110" s="378" t="s">
        <v>4233</v>
      </c>
      <c r="I110" s="378" t="s">
        <v>4234</v>
      </c>
      <c r="J110" s="379" t="s">
        <v>4235</v>
      </c>
      <c r="K110" s="379" t="s">
        <v>4236</v>
      </c>
      <c r="L110" s="380">
        <v>42764.0</v>
      </c>
      <c r="M110" s="379" t="s">
        <v>339</v>
      </c>
      <c r="N110" s="379" t="s">
        <v>154</v>
      </c>
      <c r="O110" s="380">
        <v>44062.0</v>
      </c>
      <c r="P110" s="379" t="s">
        <v>37</v>
      </c>
      <c r="Q110" s="379" t="s">
        <v>225</v>
      </c>
      <c r="R110" s="379" t="s">
        <v>3634</v>
      </c>
      <c r="S110" s="476"/>
      <c r="T110" s="379" t="s">
        <v>11</v>
      </c>
      <c r="U110" s="379" t="s">
        <v>15</v>
      </c>
      <c r="V110" s="476"/>
      <c r="W110" s="379"/>
      <c r="X110" s="379"/>
      <c r="Y110" s="865" t="s">
        <v>4237</v>
      </c>
      <c r="Z110" s="865" t="s">
        <v>4238</v>
      </c>
      <c r="AA110" s="865" t="s">
        <v>4239</v>
      </c>
      <c r="AB110" s="197" t="s">
        <v>4240</v>
      </c>
      <c r="AC110" s="197" t="s">
        <v>4241</v>
      </c>
      <c r="AD110" s="197"/>
      <c r="AE110" s="476"/>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row>
    <row r="111" ht="22.5" customHeight="1">
      <c r="A111" s="379">
        <v>9.0</v>
      </c>
      <c r="B111" s="379">
        <v>7.0</v>
      </c>
      <c r="C111" s="379" t="s">
        <v>247</v>
      </c>
      <c r="D111" s="379"/>
      <c r="E111" s="476"/>
      <c r="F111" s="476"/>
      <c r="G111" s="863">
        <v>1.0</v>
      </c>
      <c r="H111" s="378" t="s">
        <v>4242</v>
      </c>
      <c r="I111" s="378" t="s">
        <v>4243</v>
      </c>
      <c r="J111" s="379" t="s">
        <v>702</v>
      </c>
      <c r="K111" s="379" t="s">
        <v>4244</v>
      </c>
      <c r="L111" s="380">
        <v>43026.0</v>
      </c>
      <c r="M111" s="379" t="s">
        <v>351</v>
      </c>
      <c r="N111" s="379" t="s">
        <v>153</v>
      </c>
      <c r="O111" s="380">
        <v>44606.0</v>
      </c>
      <c r="P111" s="379" t="s">
        <v>133</v>
      </c>
      <c r="Q111" s="379" t="s">
        <v>225</v>
      </c>
      <c r="R111" s="476"/>
      <c r="S111" s="476"/>
      <c r="T111" s="379" t="s">
        <v>11</v>
      </c>
      <c r="U111" s="379" t="s">
        <v>15</v>
      </c>
      <c r="V111" s="476"/>
      <c r="W111" s="625"/>
      <c r="X111" s="379"/>
      <c r="Y111" s="883" t="s">
        <v>4245</v>
      </c>
      <c r="Z111" s="883" t="s">
        <v>4246</v>
      </c>
      <c r="AA111" s="883" t="s">
        <v>4247</v>
      </c>
      <c r="AB111" s="388" t="s">
        <v>4248</v>
      </c>
      <c r="AC111" s="197" t="s">
        <v>4249</v>
      </c>
      <c r="AD111" s="197" t="s">
        <v>3591</v>
      </c>
      <c r="AE111" s="379"/>
      <c r="AF111" s="624"/>
      <c r="AG111" s="624"/>
      <c r="AH111" s="624"/>
      <c r="AI111" s="624"/>
      <c r="AJ111" s="624"/>
      <c r="AK111" s="624"/>
      <c r="AL111" s="624"/>
      <c r="AM111" s="624"/>
      <c r="AN111" s="624"/>
      <c r="AO111" s="624"/>
      <c r="AP111" s="624"/>
      <c r="AQ111" s="624"/>
      <c r="AR111" s="624"/>
      <c r="AS111" s="624"/>
      <c r="AT111" s="624"/>
      <c r="AU111" s="624"/>
      <c r="AV111" s="624"/>
      <c r="AW111" s="624"/>
      <c r="AX111" s="624"/>
      <c r="AY111" s="624"/>
      <c r="AZ111" s="624"/>
      <c r="BA111" s="624"/>
    </row>
    <row r="112" ht="22.5" customHeight="1">
      <c r="A112" s="379">
        <v>10.0</v>
      </c>
      <c r="B112" s="625">
        <v>7.0</v>
      </c>
      <c r="C112" s="379" t="s">
        <v>247</v>
      </c>
      <c r="D112" s="379"/>
      <c r="E112" s="887"/>
      <c r="F112" s="887"/>
      <c r="G112" s="888">
        <v>1.0</v>
      </c>
      <c r="H112" s="791" t="s">
        <v>4250</v>
      </c>
      <c r="I112" s="378" t="s">
        <v>4251</v>
      </c>
      <c r="J112" s="625" t="s">
        <v>2736</v>
      </c>
      <c r="K112" s="625" t="s">
        <v>4252</v>
      </c>
      <c r="L112" s="626">
        <v>43182.0</v>
      </c>
      <c r="M112" s="625" t="s">
        <v>351</v>
      </c>
      <c r="N112" s="625" t="s">
        <v>152</v>
      </c>
      <c r="O112" s="626">
        <v>44930.0</v>
      </c>
      <c r="P112" s="625" t="s">
        <v>115</v>
      </c>
      <c r="Q112" s="625" t="s">
        <v>225</v>
      </c>
      <c r="R112" s="625"/>
      <c r="S112" s="887"/>
      <c r="T112" s="379" t="s">
        <v>11</v>
      </c>
      <c r="U112" s="625" t="s">
        <v>15</v>
      </c>
      <c r="V112" s="887"/>
      <c r="W112" s="625"/>
      <c r="X112" s="625"/>
      <c r="Y112" s="883" t="s">
        <v>4253</v>
      </c>
      <c r="Z112" s="883" t="s">
        <v>4254</v>
      </c>
      <c r="AA112" s="883" t="s">
        <v>4255</v>
      </c>
      <c r="AB112" s="388"/>
      <c r="AC112" s="388"/>
      <c r="AD112" s="388"/>
      <c r="AE112" s="887"/>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row>
    <row r="113" ht="22.5" customHeight="1">
      <c r="A113" s="379">
        <v>11.0</v>
      </c>
      <c r="B113" s="625">
        <v>7.0</v>
      </c>
      <c r="C113" s="379" t="s">
        <v>247</v>
      </c>
      <c r="D113" s="379"/>
      <c r="E113" s="887"/>
      <c r="F113" s="887"/>
      <c r="G113" s="888">
        <v>1.0</v>
      </c>
      <c r="H113" s="791" t="s">
        <v>4256</v>
      </c>
      <c r="I113" s="791" t="s">
        <v>4257</v>
      </c>
      <c r="J113" s="625" t="s">
        <v>4258</v>
      </c>
      <c r="K113" s="625" t="s">
        <v>4259</v>
      </c>
      <c r="L113" s="626">
        <v>43210.0</v>
      </c>
      <c r="M113" s="625" t="s">
        <v>339</v>
      </c>
      <c r="N113" s="625" t="s">
        <v>151</v>
      </c>
      <c r="O113" s="626">
        <v>45155.0</v>
      </c>
      <c r="P113" s="625" t="s">
        <v>125</v>
      </c>
      <c r="Q113" s="625" t="s">
        <v>227</v>
      </c>
      <c r="R113" s="625" t="s">
        <v>4260</v>
      </c>
      <c r="S113" s="887"/>
      <c r="T113" s="379" t="s">
        <v>11</v>
      </c>
      <c r="U113" s="625" t="s">
        <v>10</v>
      </c>
      <c r="V113" s="887"/>
      <c r="W113" s="625"/>
      <c r="X113" s="625"/>
      <c r="Y113" s="883" t="s">
        <v>4261</v>
      </c>
      <c r="Z113" s="883" t="s">
        <v>4262</v>
      </c>
      <c r="AA113" s="883"/>
      <c r="AB113" s="388"/>
      <c r="AC113" s="388"/>
      <c r="AD113" s="388"/>
      <c r="AE113" s="887"/>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row>
    <row r="114" ht="22.5" customHeight="1">
      <c r="A114" s="379">
        <v>12.0</v>
      </c>
      <c r="B114" s="379">
        <v>7.0</v>
      </c>
      <c r="C114" s="379" t="s">
        <v>247</v>
      </c>
      <c r="D114" s="379"/>
      <c r="E114" s="476"/>
      <c r="F114" s="476"/>
      <c r="G114" s="863">
        <v>1.0</v>
      </c>
      <c r="H114" s="378" t="s">
        <v>4263</v>
      </c>
      <c r="I114" s="378" t="s">
        <v>4264</v>
      </c>
      <c r="J114" s="379" t="s">
        <v>652</v>
      </c>
      <c r="K114" s="379" t="s">
        <v>4265</v>
      </c>
      <c r="L114" s="380">
        <v>43283.0</v>
      </c>
      <c r="M114" s="379" t="s">
        <v>339</v>
      </c>
      <c r="N114" s="379" t="s">
        <v>154</v>
      </c>
      <c r="O114" s="380">
        <v>45155.0</v>
      </c>
      <c r="P114" s="379" t="s">
        <v>37</v>
      </c>
      <c r="Q114" s="379" t="s">
        <v>227</v>
      </c>
      <c r="R114" s="379" t="s">
        <v>4266</v>
      </c>
      <c r="S114" s="476"/>
      <c r="T114" s="379" t="s">
        <v>11</v>
      </c>
      <c r="U114" s="379" t="s">
        <v>15</v>
      </c>
      <c r="V114" s="476"/>
      <c r="W114" s="379"/>
      <c r="X114" s="379"/>
      <c r="Y114" s="865" t="s">
        <v>4267</v>
      </c>
      <c r="Z114" s="865" t="s">
        <v>4268</v>
      </c>
      <c r="AA114" s="865"/>
      <c r="AB114" s="197"/>
      <c r="AC114" s="197"/>
      <c r="AD114" s="197"/>
      <c r="AE114" s="476"/>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row>
    <row r="115" ht="22.5" customHeight="1">
      <c r="A115" s="379">
        <v>13.0</v>
      </c>
      <c r="B115" s="379">
        <v>7.0</v>
      </c>
      <c r="C115" s="379" t="s">
        <v>247</v>
      </c>
      <c r="D115" s="379"/>
      <c r="E115" s="476"/>
      <c r="F115" s="379"/>
      <c r="G115" s="863">
        <v>1.0</v>
      </c>
      <c r="H115" s="378" t="s">
        <v>4269</v>
      </c>
      <c r="I115" s="378" t="s">
        <v>4270</v>
      </c>
      <c r="J115" s="379" t="s">
        <v>344</v>
      </c>
      <c r="K115" s="379" t="s">
        <v>4271</v>
      </c>
      <c r="L115" s="380">
        <v>43067.0</v>
      </c>
      <c r="M115" s="379" t="s">
        <v>351</v>
      </c>
      <c r="N115" s="379" t="s">
        <v>153</v>
      </c>
      <c r="O115" s="380">
        <v>45155.0</v>
      </c>
      <c r="P115" s="379" t="s">
        <v>9</v>
      </c>
      <c r="Q115" s="379" t="s">
        <v>229</v>
      </c>
      <c r="R115" s="379" t="s">
        <v>4272</v>
      </c>
      <c r="S115" s="476"/>
      <c r="T115" s="379" t="s">
        <v>11</v>
      </c>
      <c r="U115" s="379" t="s">
        <v>21</v>
      </c>
      <c r="V115" s="379"/>
      <c r="W115" s="379"/>
      <c r="X115" s="379"/>
      <c r="Y115" s="865" t="s">
        <v>4273</v>
      </c>
      <c r="Z115" s="865" t="s">
        <v>4274</v>
      </c>
      <c r="AA115" s="865"/>
      <c r="AB115" s="197"/>
      <c r="AC115" s="197"/>
      <c r="AD115" s="197"/>
      <c r="AE115" s="476"/>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row>
    <row r="116" ht="22.5" customHeight="1">
      <c r="A116" s="379">
        <v>14.0</v>
      </c>
      <c r="B116" s="625">
        <v>7.0</v>
      </c>
      <c r="C116" s="379" t="s">
        <v>247</v>
      </c>
      <c r="D116" s="379"/>
      <c r="E116" s="625"/>
      <c r="F116" s="625"/>
      <c r="G116" s="888">
        <v>1.0</v>
      </c>
      <c r="H116" s="791" t="s">
        <v>4275</v>
      </c>
      <c r="I116" s="791" t="s">
        <v>4276</v>
      </c>
      <c r="J116" s="625" t="s">
        <v>344</v>
      </c>
      <c r="K116" s="625" t="s">
        <v>4277</v>
      </c>
      <c r="L116" s="626">
        <v>43062.0</v>
      </c>
      <c r="M116" s="625" t="s">
        <v>339</v>
      </c>
      <c r="N116" s="625" t="s">
        <v>153</v>
      </c>
      <c r="O116" s="626">
        <v>45155.0</v>
      </c>
      <c r="P116" s="625" t="s">
        <v>133</v>
      </c>
      <c r="Q116" s="625" t="s">
        <v>235</v>
      </c>
      <c r="R116" s="625" t="s">
        <v>4278</v>
      </c>
      <c r="S116" s="625"/>
      <c r="T116" s="379" t="s">
        <v>11</v>
      </c>
      <c r="U116" s="625" t="s">
        <v>15</v>
      </c>
      <c r="V116" s="866"/>
      <c r="W116" s="866"/>
      <c r="X116" s="625"/>
      <c r="Y116" s="883" t="s">
        <v>4279</v>
      </c>
      <c r="Z116" s="883" t="s">
        <v>4280</v>
      </c>
      <c r="AA116" s="883"/>
      <c r="AB116" s="884"/>
      <c r="AC116" s="884"/>
      <c r="AD116" s="884"/>
      <c r="AE116" s="887"/>
      <c r="AF116" s="922"/>
      <c r="AG116" s="922"/>
      <c r="AH116" s="922"/>
      <c r="AI116" s="922"/>
      <c r="AJ116" s="922"/>
      <c r="AK116" s="922"/>
      <c r="AL116" s="922"/>
      <c r="AM116" s="922"/>
      <c r="AN116" s="922"/>
      <c r="AO116" s="922"/>
      <c r="AP116" s="922"/>
      <c r="AQ116" s="922"/>
      <c r="AR116" s="922"/>
      <c r="AS116" s="922"/>
      <c r="AT116" s="922"/>
      <c r="AU116" s="922"/>
      <c r="AV116" s="922"/>
      <c r="AW116" s="922"/>
      <c r="AX116" s="922"/>
      <c r="AY116" s="922"/>
      <c r="AZ116" s="922"/>
      <c r="BA116" s="922"/>
    </row>
    <row r="117" ht="22.5" customHeight="1">
      <c r="A117" s="379">
        <v>15.0</v>
      </c>
      <c r="B117" s="625">
        <v>7.0</v>
      </c>
      <c r="C117" s="379" t="s">
        <v>247</v>
      </c>
      <c r="D117" s="379"/>
      <c r="E117" s="625"/>
      <c r="F117" s="625" t="s">
        <v>335</v>
      </c>
      <c r="G117" s="888">
        <v>1.0</v>
      </c>
      <c r="H117" s="378" t="s">
        <v>4281</v>
      </c>
      <c r="I117" s="378" t="s">
        <v>4282</v>
      </c>
      <c r="J117" s="625" t="s">
        <v>4283</v>
      </c>
      <c r="K117" s="625" t="s">
        <v>4284</v>
      </c>
      <c r="L117" s="626">
        <v>43101.0</v>
      </c>
      <c r="M117" s="625" t="s">
        <v>339</v>
      </c>
      <c r="N117" s="625" t="s">
        <v>154</v>
      </c>
      <c r="O117" s="626">
        <v>44790.0</v>
      </c>
      <c r="P117" s="625" t="s">
        <v>37</v>
      </c>
      <c r="Q117" s="625" t="s">
        <v>235</v>
      </c>
      <c r="R117" s="379"/>
      <c r="S117" s="379"/>
      <c r="T117" s="379" t="s">
        <v>11</v>
      </c>
      <c r="U117" s="379" t="s">
        <v>10</v>
      </c>
      <c r="V117" s="379"/>
      <c r="W117" s="476"/>
      <c r="X117" s="476"/>
      <c r="Y117" s="202" t="s">
        <v>4285</v>
      </c>
      <c r="Z117" s="202" t="s">
        <v>4286</v>
      </c>
      <c r="AA117" s="889" t="s">
        <v>4287</v>
      </c>
      <c r="AB117" s="884"/>
      <c r="AC117" s="884"/>
      <c r="AD117" s="884"/>
      <c r="AE117" s="887"/>
      <c r="AF117" s="923"/>
      <c r="AG117" s="923"/>
      <c r="AH117" s="923"/>
      <c r="AI117" s="923"/>
      <c r="AJ117" s="923"/>
      <c r="AK117" s="923"/>
      <c r="AL117" s="923"/>
      <c r="AM117" s="923"/>
      <c r="AN117" s="923"/>
      <c r="AO117" s="923"/>
      <c r="AP117" s="923"/>
      <c r="AQ117" s="923"/>
      <c r="AR117" s="923"/>
      <c r="AS117" s="923"/>
      <c r="AT117" s="923"/>
      <c r="AU117" s="923"/>
      <c r="AV117" s="923"/>
      <c r="AW117" s="923"/>
      <c r="AX117" s="923"/>
      <c r="AY117" s="923"/>
      <c r="AZ117" s="923"/>
      <c r="BA117" s="923"/>
    </row>
    <row r="118" ht="22.5" customHeight="1">
      <c r="A118" s="379">
        <v>16.0</v>
      </c>
      <c r="B118" s="625">
        <v>7.0</v>
      </c>
      <c r="C118" s="379" t="s">
        <v>247</v>
      </c>
      <c r="D118" s="379"/>
      <c r="E118" s="625"/>
      <c r="F118" s="625"/>
      <c r="G118" s="888">
        <v>1.0</v>
      </c>
      <c r="H118" s="378" t="s">
        <v>4288</v>
      </c>
      <c r="I118" s="378" t="s">
        <v>4289</v>
      </c>
      <c r="J118" s="625" t="s">
        <v>370</v>
      </c>
      <c r="K118" s="625" t="s">
        <v>4290</v>
      </c>
      <c r="L118" s="626">
        <v>43307.0</v>
      </c>
      <c r="M118" s="625" t="s">
        <v>339</v>
      </c>
      <c r="N118" s="625" t="s">
        <v>153</v>
      </c>
      <c r="O118" s="626">
        <v>45155.0</v>
      </c>
      <c r="P118" s="625" t="s">
        <v>133</v>
      </c>
      <c r="Q118" s="379" t="s">
        <v>233</v>
      </c>
      <c r="R118" s="379" t="s">
        <v>4291</v>
      </c>
      <c r="S118" s="379"/>
      <c r="T118" s="623" t="s">
        <v>26</v>
      </c>
      <c r="U118" s="379" t="s">
        <v>15</v>
      </c>
      <c r="V118" s="379"/>
      <c r="W118" s="866"/>
      <c r="X118" s="625"/>
      <c r="Y118" s="889" t="s">
        <v>4292</v>
      </c>
      <c r="Z118" s="889" t="s">
        <v>4293</v>
      </c>
      <c r="AA118" s="889"/>
      <c r="AB118" s="884"/>
      <c r="AC118" s="884"/>
      <c r="AD118" s="884"/>
      <c r="AE118" s="887"/>
      <c r="AF118" s="923"/>
      <c r="AG118" s="923"/>
      <c r="AH118" s="923"/>
      <c r="AI118" s="923"/>
      <c r="AJ118" s="923"/>
      <c r="AK118" s="923"/>
      <c r="AL118" s="923"/>
      <c r="AM118" s="923"/>
      <c r="AN118" s="923"/>
      <c r="AO118" s="923"/>
      <c r="AP118" s="923"/>
      <c r="AQ118" s="923"/>
      <c r="AR118" s="923"/>
      <c r="AS118" s="923"/>
      <c r="AT118" s="923"/>
      <c r="AU118" s="923"/>
      <c r="AV118" s="923"/>
      <c r="AW118" s="923"/>
      <c r="AX118" s="923"/>
      <c r="AY118" s="923"/>
      <c r="AZ118" s="923"/>
      <c r="BA118" s="923"/>
    </row>
    <row r="119" ht="22.5" customHeight="1">
      <c r="A119" s="379">
        <v>17.0</v>
      </c>
      <c r="B119" s="625">
        <v>7.0</v>
      </c>
      <c r="C119" s="379" t="s">
        <v>247</v>
      </c>
      <c r="D119" s="379"/>
      <c r="E119" s="625"/>
      <c r="F119" s="625"/>
      <c r="G119" s="888">
        <v>1.0</v>
      </c>
      <c r="H119" s="378" t="s">
        <v>4294</v>
      </c>
      <c r="I119" s="791" t="s">
        <v>4295</v>
      </c>
      <c r="J119" s="625" t="s">
        <v>540</v>
      </c>
      <c r="K119" s="625" t="s">
        <v>4296</v>
      </c>
      <c r="L119" s="626">
        <v>43117.0</v>
      </c>
      <c r="M119" s="625" t="s">
        <v>339</v>
      </c>
      <c r="N119" s="625" t="s">
        <v>151</v>
      </c>
      <c r="O119" s="626">
        <v>44062.0</v>
      </c>
      <c r="P119" s="625" t="s">
        <v>133</v>
      </c>
      <c r="Q119" s="379" t="s">
        <v>233</v>
      </c>
      <c r="R119" s="379" t="s">
        <v>4297</v>
      </c>
      <c r="S119" s="379"/>
      <c r="T119" s="623" t="s">
        <v>11</v>
      </c>
      <c r="U119" s="379" t="s">
        <v>15</v>
      </c>
      <c r="V119" s="379"/>
      <c r="W119" s="866"/>
      <c r="X119" s="625"/>
      <c r="Y119" s="889" t="s">
        <v>4298</v>
      </c>
      <c r="Z119" s="889" t="s">
        <v>4299</v>
      </c>
      <c r="AA119" s="889" t="s">
        <v>4300</v>
      </c>
      <c r="AB119" s="884" t="s">
        <v>4301</v>
      </c>
      <c r="AC119" s="884" t="s">
        <v>150</v>
      </c>
      <c r="AD119" s="884"/>
      <c r="AE119" s="887"/>
      <c r="AF119" s="923"/>
      <c r="AG119" s="923"/>
      <c r="AH119" s="923"/>
      <c r="AI119" s="923"/>
      <c r="AJ119" s="923"/>
      <c r="AK119" s="923"/>
      <c r="AL119" s="923"/>
      <c r="AM119" s="923"/>
      <c r="AN119" s="923"/>
      <c r="AO119" s="923"/>
      <c r="AP119" s="923"/>
      <c r="AQ119" s="923"/>
      <c r="AR119" s="923"/>
      <c r="AS119" s="923"/>
      <c r="AT119" s="923"/>
      <c r="AU119" s="923"/>
      <c r="AV119" s="923"/>
      <c r="AW119" s="923"/>
      <c r="AX119" s="923"/>
      <c r="AY119" s="923"/>
      <c r="AZ119" s="923"/>
      <c r="BA119" s="923"/>
    </row>
    <row r="120" ht="22.5" customHeight="1">
      <c r="A120" s="379">
        <v>18.0</v>
      </c>
      <c r="B120" s="625">
        <v>7.0</v>
      </c>
      <c r="C120" s="379" t="s">
        <v>247</v>
      </c>
      <c r="D120" s="379"/>
      <c r="E120" s="625"/>
      <c r="F120" s="625"/>
      <c r="G120" s="888">
        <v>1.0</v>
      </c>
      <c r="H120" s="378" t="s">
        <v>4302</v>
      </c>
      <c r="I120" s="791" t="s">
        <v>4303</v>
      </c>
      <c r="J120" s="625" t="s">
        <v>483</v>
      </c>
      <c r="K120" s="625" t="s">
        <v>4304</v>
      </c>
      <c r="L120" s="626">
        <v>43314.0</v>
      </c>
      <c r="M120" s="625" t="s">
        <v>339</v>
      </c>
      <c r="N120" s="625" t="s">
        <v>151</v>
      </c>
      <c r="O120" s="626">
        <v>44977.0</v>
      </c>
      <c r="P120" s="625" t="s">
        <v>9</v>
      </c>
      <c r="Q120" s="379" t="s">
        <v>233</v>
      </c>
      <c r="R120" s="379"/>
      <c r="S120" s="379"/>
      <c r="T120" s="379" t="s">
        <v>11</v>
      </c>
      <c r="U120" s="379" t="s">
        <v>10</v>
      </c>
      <c r="V120" s="379"/>
      <c r="W120" s="866"/>
      <c r="X120" s="625"/>
      <c r="Y120" s="889" t="s">
        <v>4305</v>
      </c>
      <c r="Z120" s="889" t="s">
        <v>4306</v>
      </c>
      <c r="AA120" s="889" t="s">
        <v>4307</v>
      </c>
      <c r="AB120" s="884"/>
      <c r="AC120" s="884"/>
      <c r="AD120" s="884"/>
      <c r="AE120" s="887"/>
      <c r="AF120" s="923"/>
      <c r="AG120" s="923"/>
      <c r="AH120" s="923"/>
      <c r="AI120" s="923"/>
      <c r="AJ120" s="923"/>
      <c r="AK120" s="923"/>
      <c r="AL120" s="923"/>
      <c r="AM120" s="923"/>
      <c r="AN120" s="923"/>
      <c r="AO120" s="923"/>
      <c r="AP120" s="923"/>
      <c r="AQ120" s="923"/>
      <c r="AR120" s="923"/>
      <c r="AS120" s="923"/>
      <c r="AT120" s="923"/>
      <c r="AU120" s="923"/>
      <c r="AV120" s="923"/>
      <c r="AW120" s="923"/>
      <c r="AX120" s="923"/>
      <c r="AY120" s="923"/>
      <c r="AZ120" s="923"/>
      <c r="BA120" s="923"/>
    </row>
    <row r="121" ht="22.5" customHeight="1">
      <c r="A121" s="379">
        <v>19.0</v>
      </c>
      <c r="B121" s="625">
        <v>7.0</v>
      </c>
      <c r="C121" s="379" t="s">
        <v>247</v>
      </c>
      <c r="D121" s="379"/>
      <c r="E121" s="476"/>
      <c r="F121" s="476"/>
      <c r="G121" s="888">
        <v>1.0</v>
      </c>
      <c r="H121" s="378" t="s">
        <v>4308</v>
      </c>
      <c r="I121" s="378" t="s">
        <v>4309</v>
      </c>
      <c r="J121" s="625" t="s">
        <v>1115</v>
      </c>
      <c r="K121" s="625" t="s">
        <v>4310</v>
      </c>
      <c r="L121" s="924">
        <v>43143.0</v>
      </c>
      <c r="M121" s="925" t="s">
        <v>351</v>
      </c>
      <c r="N121" s="379" t="s">
        <v>154</v>
      </c>
      <c r="O121" s="380">
        <v>45519.0</v>
      </c>
      <c r="P121" s="379" t="s">
        <v>109</v>
      </c>
      <c r="Q121" s="379" t="s">
        <v>233</v>
      </c>
      <c r="R121" s="379" t="s">
        <v>4311</v>
      </c>
      <c r="S121" s="476"/>
      <c r="T121" s="379" t="s">
        <v>11</v>
      </c>
      <c r="U121" s="379" t="s">
        <v>21</v>
      </c>
      <c r="V121" s="476"/>
      <c r="W121" s="379"/>
      <c r="X121" s="379"/>
      <c r="Y121" s="379" t="s">
        <v>4312</v>
      </c>
      <c r="Z121" s="379"/>
      <c r="AA121" s="379"/>
      <c r="AB121" s="197"/>
      <c r="AC121" s="197"/>
      <c r="AD121" s="197"/>
      <c r="AE121" s="476"/>
      <c r="AF121" s="866"/>
      <c r="AG121" s="866"/>
      <c r="AH121" s="866"/>
      <c r="AI121" s="866"/>
      <c r="AJ121" s="866"/>
      <c r="AK121" s="866"/>
      <c r="AL121" s="866"/>
      <c r="AM121" s="866"/>
      <c r="AN121" s="866"/>
      <c r="AO121" s="866"/>
      <c r="AP121" s="866"/>
      <c r="AQ121" s="866"/>
      <c r="AR121" s="866"/>
      <c r="AS121" s="866"/>
      <c r="AT121" s="866"/>
      <c r="AU121" s="866"/>
      <c r="AV121" s="866"/>
      <c r="AW121" s="866"/>
      <c r="AX121" s="866"/>
      <c r="AY121" s="866"/>
      <c r="AZ121" s="866"/>
      <c r="BA121" s="866"/>
    </row>
    <row r="122" ht="22.5" customHeight="1">
      <c r="A122" s="379">
        <v>20.0</v>
      </c>
      <c r="B122" s="625">
        <v>7.0</v>
      </c>
      <c r="C122" s="873" t="s">
        <v>247</v>
      </c>
      <c r="D122" s="507"/>
      <c r="E122" s="507"/>
      <c r="F122" s="507"/>
      <c r="G122" s="874">
        <v>1.0</v>
      </c>
      <c r="H122" s="508" t="s">
        <v>4313</v>
      </c>
      <c r="I122" s="508" t="s">
        <v>4314</v>
      </c>
      <c r="J122" s="741" t="s">
        <v>3502</v>
      </c>
      <c r="K122" s="741" t="s">
        <v>4315</v>
      </c>
      <c r="L122" s="742">
        <v>43139.0</v>
      </c>
      <c r="M122" s="741" t="s">
        <v>339</v>
      </c>
      <c r="N122" s="741" t="s">
        <v>152</v>
      </c>
      <c r="O122" s="742">
        <v>45883.0</v>
      </c>
      <c r="P122" s="741" t="s">
        <v>115</v>
      </c>
      <c r="Q122" s="507" t="s">
        <v>346</v>
      </c>
      <c r="R122" s="507" t="s">
        <v>2616</v>
      </c>
      <c r="S122" s="507"/>
      <c r="T122" s="507" t="s">
        <v>11</v>
      </c>
      <c r="U122" s="507" t="s">
        <v>15</v>
      </c>
      <c r="V122" s="507"/>
      <c r="W122" s="738"/>
      <c r="X122" s="738"/>
      <c r="Y122" s="249"/>
      <c r="Z122" s="249"/>
      <c r="AA122" s="249"/>
      <c r="AB122" s="249"/>
      <c r="AC122" s="249"/>
      <c r="AD122" s="744"/>
      <c r="AE122" s="744"/>
      <c r="AF122" s="744"/>
      <c r="AG122" s="744"/>
      <c r="AH122" s="744"/>
      <c r="AI122" s="744"/>
      <c r="AJ122" s="744"/>
      <c r="AK122" s="744"/>
      <c r="AL122" s="744"/>
      <c r="AM122" s="744"/>
      <c r="AN122" s="744"/>
      <c r="AO122" s="744"/>
      <c r="AP122" s="744"/>
      <c r="AQ122" s="744"/>
      <c r="AR122" s="744"/>
      <c r="AS122" s="744"/>
      <c r="AT122" s="744"/>
      <c r="AU122" s="744"/>
      <c r="AV122" s="744"/>
      <c r="AW122" s="744"/>
      <c r="AX122" s="744"/>
      <c r="AY122" s="744"/>
      <c r="AZ122" s="744"/>
      <c r="BA122" s="744"/>
    </row>
    <row r="123" ht="22.5" customHeight="1">
      <c r="A123" s="379">
        <v>21.0</v>
      </c>
      <c r="B123" s="625">
        <v>7.0</v>
      </c>
      <c r="C123" s="873" t="s">
        <v>247</v>
      </c>
      <c r="D123" s="507"/>
      <c r="E123" s="738"/>
      <c r="F123" s="738"/>
      <c r="G123" s="874">
        <v>1.0</v>
      </c>
      <c r="H123" s="508" t="s">
        <v>4316</v>
      </c>
      <c r="I123" s="508" t="s">
        <v>4317</v>
      </c>
      <c r="J123" s="741" t="s">
        <v>1194</v>
      </c>
      <c r="K123" s="741" t="s">
        <v>4318</v>
      </c>
      <c r="L123" s="742">
        <v>43073.0</v>
      </c>
      <c r="M123" s="741" t="s">
        <v>339</v>
      </c>
      <c r="N123" s="741" t="s">
        <v>153</v>
      </c>
      <c r="O123" s="742">
        <v>45883.0</v>
      </c>
      <c r="P123" s="741" t="s">
        <v>127</v>
      </c>
      <c r="Q123" s="507" t="s">
        <v>346</v>
      </c>
      <c r="R123" s="507" t="s">
        <v>4319</v>
      </c>
      <c r="S123" s="507"/>
      <c r="T123" s="507" t="s">
        <v>16</v>
      </c>
      <c r="U123" s="507" t="s">
        <v>15</v>
      </c>
      <c r="V123" s="507"/>
      <c r="W123" s="738"/>
      <c r="X123" s="738"/>
      <c r="Y123" s="249"/>
      <c r="Z123" s="249"/>
      <c r="AA123" s="249"/>
      <c r="AB123" s="249"/>
      <c r="AC123" s="249"/>
      <c r="AD123" s="744"/>
      <c r="AE123" s="744"/>
      <c r="AF123" s="744"/>
      <c r="AG123" s="744"/>
      <c r="AH123" s="744"/>
      <c r="AI123" s="744"/>
      <c r="AJ123" s="744"/>
      <c r="AK123" s="744"/>
      <c r="AL123" s="744"/>
      <c r="AM123" s="744"/>
      <c r="AN123" s="744"/>
      <c r="AO123" s="744"/>
      <c r="AP123" s="744"/>
      <c r="AQ123" s="744"/>
      <c r="AR123" s="744"/>
      <c r="AS123" s="744"/>
      <c r="AT123" s="744"/>
      <c r="AU123" s="744"/>
      <c r="AV123" s="744"/>
      <c r="AW123" s="744"/>
      <c r="AX123" s="744"/>
      <c r="AY123" s="744"/>
      <c r="AZ123" s="744"/>
      <c r="BA123" s="744"/>
    </row>
    <row r="124" ht="22.5" customHeight="1">
      <c r="A124" s="379">
        <v>22.0</v>
      </c>
      <c r="B124" s="625">
        <v>7.0</v>
      </c>
      <c r="C124" s="873" t="s">
        <v>247</v>
      </c>
      <c r="D124" s="507"/>
      <c r="E124" s="738"/>
      <c r="F124" s="738"/>
      <c r="G124" s="874">
        <v>1.0</v>
      </c>
      <c r="H124" s="508" t="s">
        <v>4320</v>
      </c>
      <c r="I124" s="508" t="s">
        <v>4321</v>
      </c>
      <c r="J124" s="741" t="s">
        <v>4322</v>
      </c>
      <c r="K124" s="741" t="s">
        <v>4323</v>
      </c>
      <c r="L124" s="742">
        <v>43283.0</v>
      </c>
      <c r="M124" s="741" t="s">
        <v>339</v>
      </c>
      <c r="N124" s="741" t="s">
        <v>153</v>
      </c>
      <c r="O124" s="742">
        <v>45883.0</v>
      </c>
      <c r="P124" s="741" t="s">
        <v>66</v>
      </c>
      <c r="Q124" s="507" t="s">
        <v>346</v>
      </c>
      <c r="R124" s="507" t="s">
        <v>4324</v>
      </c>
      <c r="S124" s="507" t="s">
        <v>4325</v>
      </c>
      <c r="T124" s="507" t="s">
        <v>26</v>
      </c>
      <c r="U124" s="507" t="s">
        <v>10</v>
      </c>
      <c r="V124" s="507"/>
      <c r="W124" s="738"/>
      <c r="X124" s="738"/>
      <c r="Y124" s="249"/>
      <c r="Z124" s="249"/>
      <c r="AA124" s="249"/>
      <c r="AB124" s="249"/>
      <c r="AC124" s="249"/>
      <c r="AD124" s="744"/>
      <c r="AE124" s="744"/>
      <c r="AF124" s="744"/>
      <c r="AG124" s="744"/>
      <c r="AH124" s="744"/>
      <c r="AI124" s="744"/>
      <c r="AJ124" s="744"/>
      <c r="AK124" s="744"/>
      <c r="AL124" s="744"/>
      <c r="AM124" s="744"/>
      <c r="AN124" s="744"/>
      <c r="AO124" s="744"/>
      <c r="AP124" s="744"/>
      <c r="AQ124" s="744"/>
      <c r="AR124" s="744"/>
      <c r="AS124" s="744"/>
      <c r="AT124" s="744"/>
      <c r="AU124" s="744"/>
      <c r="AV124" s="744"/>
      <c r="AW124" s="744"/>
      <c r="AX124" s="744"/>
      <c r="AY124" s="744"/>
      <c r="AZ124" s="744"/>
      <c r="BA124" s="744"/>
    </row>
    <row r="125" ht="22.5" customHeight="1">
      <c r="A125" s="507">
        <v>24.0</v>
      </c>
      <c r="B125" s="741">
        <v>7.0</v>
      </c>
      <c r="C125" s="873" t="s">
        <v>247</v>
      </c>
      <c r="D125" s="507"/>
      <c r="E125" s="738"/>
      <c r="F125" s="738"/>
      <c r="G125" s="874">
        <v>1.0</v>
      </c>
      <c r="H125" s="508" t="s">
        <v>4326</v>
      </c>
      <c r="I125" s="508" t="s">
        <v>4327</v>
      </c>
      <c r="J125" s="741" t="s">
        <v>637</v>
      </c>
      <c r="K125" s="741" t="s">
        <v>4328</v>
      </c>
      <c r="L125" s="878">
        <v>43052.0</v>
      </c>
      <c r="M125" s="879" t="s">
        <v>339</v>
      </c>
      <c r="N125" s="741" t="s">
        <v>152</v>
      </c>
      <c r="O125" s="742">
        <v>38599.0</v>
      </c>
      <c r="P125" s="741" t="s">
        <v>115</v>
      </c>
      <c r="Q125" s="507" t="s">
        <v>346</v>
      </c>
      <c r="R125" s="248"/>
      <c r="S125" s="507"/>
      <c r="T125" s="507" t="s">
        <v>16</v>
      </c>
      <c r="U125" s="507"/>
      <c r="V125" s="507"/>
      <c r="W125" s="738"/>
      <c r="X125" s="738"/>
      <c r="Y125" s="248"/>
      <c r="Z125" s="248"/>
      <c r="AA125" s="248"/>
      <c r="AB125" s="248"/>
      <c r="AC125" s="248"/>
      <c r="AD125" s="877"/>
      <c r="AE125" s="877"/>
      <c r="AF125" s="877"/>
      <c r="AG125" s="877"/>
      <c r="AH125" s="877"/>
      <c r="AI125" s="877"/>
      <c r="AJ125" s="877"/>
      <c r="AK125" s="877"/>
      <c r="AL125" s="877"/>
      <c r="AM125" s="877"/>
      <c r="AN125" s="877"/>
      <c r="AO125" s="877"/>
      <c r="AP125" s="877"/>
      <c r="AQ125" s="877"/>
      <c r="AR125" s="877"/>
      <c r="AS125" s="877"/>
      <c r="AT125" s="877"/>
      <c r="AU125" s="877"/>
      <c r="AV125" s="877"/>
      <c r="AW125" s="877"/>
      <c r="AX125" s="877"/>
      <c r="AY125" s="877"/>
      <c r="AZ125" s="877"/>
      <c r="BA125" s="877"/>
    </row>
    <row r="126" ht="22.5" customHeight="1">
      <c r="A126" s="379">
        <v>24.0</v>
      </c>
      <c r="B126" s="625"/>
      <c r="C126" s="379"/>
      <c r="D126" s="379"/>
      <c r="E126" s="625"/>
      <c r="F126" s="625"/>
      <c r="G126" s="888"/>
      <c r="H126" s="791"/>
      <c r="I126" s="791"/>
      <c r="J126" s="625"/>
      <c r="K126" s="625"/>
      <c r="L126" s="626"/>
      <c r="M126" s="625"/>
      <c r="N126" s="625"/>
      <c r="O126" s="626"/>
      <c r="P126" s="625"/>
      <c r="Q126" s="625"/>
      <c r="R126" s="625"/>
      <c r="S126" s="625"/>
      <c r="T126" s="625"/>
      <c r="U126" s="866"/>
      <c r="V126" s="866"/>
      <c r="W126" s="866"/>
      <c r="X126" s="625"/>
      <c r="Y126" s="889"/>
      <c r="Z126" s="889"/>
      <c r="AA126" s="889"/>
      <c r="AB126" s="884"/>
      <c r="AC126" s="884"/>
      <c r="AD126" s="884"/>
      <c r="AE126" s="887"/>
      <c r="AF126" s="923"/>
      <c r="AG126" s="923"/>
      <c r="AH126" s="923"/>
      <c r="AI126" s="923"/>
      <c r="AJ126" s="923"/>
      <c r="AK126" s="923"/>
      <c r="AL126" s="923"/>
      <c r="AM126" s="923"/>
      <c r="AN126" s="923"/>
      <c r="AO126" s="923"/>
      <c r="AP126" s="923"/>
      <c r="AQ126" s="923"/>
      <c r="AR126" s="923"/>
      <c r="AS126" s="923"/>
      <c r="AT126" s="923"/>
      <c r="AU126" s="923"/>
      <c r="AV126" s="923"/>
      <c r="AW126" s="923"/>
      <c r="AX126" s="923"/>
      <c r="AY126" s="923"/>
      <c r="AZ126" s="923"/>
      <c r="BA126" s="923"/>
    </row>
    <row r="127" ht="14.25" customHeight="1">
      <c r="A127" s="857" t="s">
        <v>4329</v>
      </c>
      <c r="B127" s="30"/>
      <c r="C127" s="30"/>
      <c r="D127" s="30"/>
      <c r="E127" s="30"/>
      <c r="F127" s="30"/>
      <c r="G127" s="30"/>
      <c r="H127" s="30"/>
      <c r="I127" s="30"/>
      <c r="J127" s="30"/>
      <c r="K127" s="31"/>
      <c r="L127" s="858"/>
      <c r="M127" s="859"/>
      <c r="N127" s="860"/>
      <c r="O127" s="858"/>
      <c r="P127" s="859"/>
      <c r="Q127" s="859"/>
      <c r="R127" s="859"/>
      <c r="S127" s="859"/>
      <c r="T127" s="859"/>
      <c r="U127" s="860"/>
      <c r="V127" s="860"/>
      <c r="W127" s="860"/>
      <c r="X127" s="860"/>
      <c r="Y127" s="861"/>
      <c r="Z127" s="861"/>
      <c r="AA127" s="861"/>
      <c r="AB127" s="859"/>
      <c r="AC127" s="859"/>
      <c r="AD127" s="859"/>
      <c r="AE127" s="881"/>
      <c r="AF127" s="862"/>
      <c r="AG127" s="862"/>
      <c r="AH127" s="862"/>
      <c r="AI127" s="862"/>
      <c r="AJ127" s="862"/>
      <c r="AK127" s="862"/>
      <c r="AL127" s="862"/>
      <c r="AM127" s="862"/>
      <c r="AN127" s="862"/>
      <c r="AO127" s="862"/>
      <c r="AP127" s="862"/>
      <c r="AQ127" s="862"/>
      <c r="AR127" s="862"/>
      <c r="AS127" s="862"/>
      <c r="AT127" s="862"/>
      <c r="AU127" s="862"/>
      <c r="AV127" s="862"/>
      <c r="AW127" s="862"/>
      <c r="AX127" s="862"/>
      <c r="AY127" s="862"/>
      <c r="AZ127" s="862"/>
      <c r="BA127" s="862"/>
    </row>
    <row r="128" ht="22.5" customHeight="1">
      <c r="A128" s="379">
        <v>1.0</v>
      </c>
      <c r="B128" s="379">
        <v>3.0</v>
      </c>
      <c r="C128" s="379" t="s">
        <v>248</v>
      </c>
      <c r="D128" s="379"/>
      <c r="E128" s="476"/>
      <c r="F128" s="476"/>
      <c r="G128" s="863">
        <v>1.0</v>
      </c>
      <c r="H128" s="378" t="s">
        <v>4330</v>
      </c>
      <c r="I128" s="378" t="s">
        <v>4331</v>
      </c>
      <c r="J128" s="379" t="s">
        <v>381</v>
      </c>
      <c r="K128" s="379" t="s">
        <v>4332</v>
      </c>
      <c r="L128" s="380">
        <v>43303.0</v>
      </c>
      <c r="M128" s="379" t="s">
        <v>339</v>
      </c>
      <c r="N128" s="379" t="s">
        <v>152</v>
      </c>
      <c r="O128" s="380">
        <v>44062.0</v>
      </c>
      <c r="P128" s="379" t="s">
        <v>133</v>
      </c>
      <c r="Q128" s="379" t="s">
        <v>223</v>
      </c>
      <c r="R128" s="379" t="s">
        <v>4333</v>
      </c>
      <c r="S128" s="476"/>
      <c r="T128" s="623" t="s">
        <v>11</v>
      </c>
      <c r="U128" s="379" t="s">
        <v>15</v>
      </c>
      <c r="V128" s="476"/>
      <c r="W128" s="379"/>
      <c r="X128" s="379"/>
      <c r="Y128" s="865" t="s">
        <v>4334</v>
      </c>
      <c r="Z128" s="865" t="s">
        <v>4335</v>
      </c>
      <c r="AA128" s="865" t="s">
        <v>4336</v>
      </c>
      <c r="AB128" s="197" t="s">
        <v>4337</v>
      </c>
      <c r="AC128" s="197" t="s">
        <v>3861</v>
      </c>
      <c r="AD128" s="197"/>
      <c r="AE128" s="476"/>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row>
    <row r="129" ht="22.5" customHeight="1">
      <c r="A129" s="379">
        <v>2.0</v>
      </c>
      <c r="B129" s="379">
        <v>3.0</v>
      </c>
      <c r="C129" s="379" t="s">
        <v>248</v>
      </c>
      <c r="D129" s="379"/>
      <c r="E129" s="476"/>
      <c r="F129" s="476"/>
      <c r="G129" s="863">
        <v>1.0</v>
      </c>
      <c r="H129" s="378" t="s">
        <v>4338</v>
      </c>
      <c r="I129" s="378" t="s">
        <v>4339</v>
      </c>
      <c r="J129" s="379" t="s">
        <v>1728</v>
      </c>
      <c r="K129" s="379" t="s">
        <v>4340</v>
      </c>
      <c r="L129" s="380">
        <v>43323.0</v>
      </c>
      <c r="M129" s="379" t="s">
        <v>339</v>
      </c>
      <c r="N129" s="379" t="s">
        <v>151</v>
      </c>
      <c r="O129" s="380">
        <v>45519.0</v>
      </c>
      <c r="P129" s="379" t="s">
        <v>66</v>
      </c>
      <c r="Q129" s="379" t="s">
        <v>223</v>
      </c>
      <c r="R129" s="379" t="s">
        <v>4341</v>
      </c>
      <c r="S129" s="476"/>
      <c r="T129" s="379" t="s">
        <v>11</v>
      </c>
      <c r="U129" s="379" t="s">
        <v>21</v>
      </c>
      <c r="V129" s="379"/>
      <c r="W129" s="379"/>
      <c r="X129" s="379"/>
      <c r="Y129" s="865" t="s">
        <v>4342</v>
      </c>
      <c r="Z129" s="865"/>
      <c r="AA129" s="869"/>
      <c r="AB129" s="197"/>
      <c r="AC129" s="197"/>
      <c r="AD129" s="197"/>
      <c r="AE129" s="476"/>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row>
    <row r="130" ht="22.5" customHeight="1">
      <c r="A130" s="379">
        <v>3.0</v>
      </c>
      <c r="B130" s="379">
        <v>3.0</v>
      </c>
      <c r="C130" s="379" t="s">
        <v>248</v>
      </c>
      <c r="D130" s="379"/>
      <c r="E130" s="476"/>
      <c r="F130" s="476"/>
      <c r="G130" s="863">
        <v>1.0</v>
      </c>
      <c r="H130" s="378" t="s">
        <v>4343</v>
      </c>
      <c r="I130" s="378" t="s">
        <v>4344</v>
      </c>
      <c r="J130" s="379" t="s">
        <v>1760</v>
      </c>
      <c r="K130" s="379" t="s">
        <v>4345</v>
      </c>
      <c r="L130" s="380">
        <v>43117.0</v>
      </c>
      <c r="M130" s="379" t="s">
        <v>339</v>
      </c>
      <c r="N130" s="379" t="s">
        <v>151</v>
      </c>
      <c r="O130" s="380">
        <v>45665.0</v>
      </c>
      <c r="P130" s="379" t="s">
        <v>9</v>
      </c>
      <c r="Q130" s="379" t="s">
        <v>223</v>
      </c>
      <c r="R130" s="379" t="s">
        <v>4346</v>
      </c>
      <c r="S130" s="476"/>
      <c r="T130" s="379" t="s">
        <v>11</v>
      </c>
      <c r="U130" s="379" t="s">
        <v>21</v>
      </c>
      <c r="V130" s="476"/>
      <c r="W130" s="379"/>
      <c r="X130" s="379"/>
      <c r="Y130" s="682" t="s">
        <v>4347</v>
      </c>
      <c r="Z130" s="682"/>
      <c r="AA130" s="682"/>
      <c r="AB130" s="423"/>
      <c r="AC130" s="423"/>
      <c r="AD130" s="423"/>
      <c r="AE130" s="476"/>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row>
    <row r="131" ht="22.5" customHeight="1">
      <c r="A131" s="379">
        <v>4.0</v>
      </c>
      <c r="B131" s="379">
        <v>3.0</v>
      </c>
      <c r="C131" s="379" t="s">
        <v>248</v>
      </c>
      <c r="D131" s="379"/>
      <c r="E131" s="379"/>
      <c r="F131" s="379"/>
      <c r="G131" s="863">
        <v>1.0</v>
      </c>
      <c r="H131" s="378" t="s">
        <v>4348</v>
      </c>
      <c r="I131" s="378" t="s">
        <v>4349</v>
      </c>
      <c r="J131" s="379" t="s">
        <v>4350</v>
      </c>
      <c r="K131" s="379" t="s">
        <v>4351</v>
      </c>
      <c r="L131" s="380">
        <v>43041.0</v>
      </c>
      <c r="M131" s="379" t="s">
        <v>339</v>
      </c>
      <c r="N131" s="379" t="s">
        <v>154</v>
      </c>
      <c r="O131" s="380">
        <v>45342.0</v>
      </c>
      <c r="P131" s="379" t="s">
        <v>115</v>
      </c>
      <c r="Q131" s="379" t="s">
        <v>225</v>
      </c>
      <c r="R131" s="476"/>
      <c r="S131" s="476"/>
      <c r="T131" s="379" t="s">
        <v>11</v>
      </c>
      <c r="U131" s="379" t="s">
        <v>21</v>
      </c>
      <c r="V131" s="476"/>
      <c r="W131" s="625"/>
      <c r="X131" s="625"/>
      <c r="Y131" s="883" t="s">
        <v>4352</v>
      </c>
      <c r="Z131" s="883" t="s">
        <v>4353</v>
      </c>
      <c r="AA131" s="883"/>
      <c r="AB131" s="388"/>
      <c r="AC131" s="197"/>
      <c r="AD131" s="197"/>
      <c r="AE131" s="476"/>
      <c r="AF131" s="624"/>
      <c r="AG131" s="624"/>
      <c r="AH131" s="624"/>
      <c r="AI131" s="624"/>
      <c r="AJ131" s="624"/>
      <c r="AK131" s="624"/>
      <c r="AL131" s="624"/>
      <c r="AM131" s="624"/>
      <c r="AN131" s="624"/>
      <c r="AO131" s="624"/>
      <c r="AP131" s="624"/>
      <c r="AQ131" s="624"/>
      <c r="AR131" s="624"/>
      <c r="AS131" s="624"/>
      <c r="AT131" s="624"/>
      <c r="AU131" s="624"/>
      <c r="AV131" s="624"/>
      <c r="AW131" s="624"/>
      <c r="AX131" s="624"/>
      <c r="AY131" s="624"/>
      <c r="AZ131" s="624"/>
      <c r="BA131" s="624"/>
    </row>
    <row r="132" ht="22.5" customHeight="1">
      <c r="A132" s="379">
        <v>5.0</v>
      </c>
      <c r="B132" s="379">
        <v>3.0</v>
      </c>
      <c r="C132" s="379" t="s">
        <v>248</v>
      </c>
      <c r="D132" s="379"/>
      <c r="E132" s="476"/>
      <c r="F132" s="476"/>
      <c r="G132" s="863">
        <v>1.0</v>
      </c>
      <c r="H132" s="378" t="s">
        <v>4354</v>
      </c>
      <c r="I132" s="378" t="s">
        <v>4355</v>
      </c>
      <c r="J132" s="379" t="s">
        <v>1151</v>
      </c>
      <c r="K132" s="379" t="s">
        <v>4356</v>
      </c>
      <c r="L132" s="380">
        <v>43082.0</v>
      </c>
      <c r="M132" s="379" t="s">
        <v>339</v>
      </c>
      <c r="N132" s="379" t="s">
        <v>153</v>
      </c>
      <c r="O132" s="380">
        <v>45519.0</v>
      </c>
      <c r="P132" s="379" t="s">
        <v>42</v>
      </c>
      <c r="Q132" s="379" t="s">
        <v>225</v>
      </c>
      <c r="R132" s="379" t="s">
        <v>4357</v>
      </c>
      <c r="S132" s="476"/>
      <c r="T132" s="379" t="s">
        <v>11</v>
      </c>
      <c r="U132" s="379" t="s">
        <v>21</v>
      </c>
      <c r="V132" s="476"/>
      <c r="W132" s="379"/>
      <c r="X132" s="379"/>
      <c r="Y132" s="865" t="s">
        <v>4358</v>
      </c>
      <c r="Z132" s="865"/>
      <c r="AA132" s="865"/>
      <c r="AB132" s="197"/>
      <c r="AC132" s="197"/>
      <c r="AD132" s="197"/>
      <c r="AE132" s="476"/>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row>
    <row r="133" ht="22.5" customHeight="1">
      <c r="A133" s="379">
        <v>6.0</v>
      </c>
      <c r="B133" s="379">
        <v>3.0</v>
      </c>
      <c r="C133" s="379" t="s">
        <v>248</v>
      </c>
      <c r="D133" s="379"/>
      <c r="E133" s="476"/>
      <c r="F133" s="379" t="s">
        <v>335</v>
      </c>
      <c r="G133" s="863">
        <v>1.0</v>
      </c>
      <c r="H133" s="378" t="s">
        <v>4359</v>
      </c>
      <c r="I133" s="378" t="s">
        <v>4360</v>
      </c>
      <c r="J133" s="379" t="s">
        <v>4361</v>
      </c>
      <c r="K133" s="379" t="s">
        <v>4362</v>
      </c>
      <c r="L133" s="380">
        <v>43035.0</v>
      </c>
      <c r="M133" s="379" t="s">
        <v>351</v>
      </c>
      <c r="N133" s="379" t="s">
        <v>151</v>
      </c>
      <c r="O133" s="380">
        <v>44790.0</v>
      </c>
      <c r="P133" s="379" t="s">
        <v>37</v>
      </c>
      <c r="Q133" s="379" t="s">
        <v>227</v>
      </c>
      <c r="R133" s="379" t="s">
        <v>1902</v>
      </c>
      <c r="S133" s="476"/>
      <c r="T133" s="379" t="s">
        <v>11</v>
      </c>
      <c r="U133" s="379" t="s">
        <v>15</v>
      </c>
      <c r="V133" s="476"/>
      <c r="W133" s="379"/>
      <c r="X133" s="379"/>
      <c r="Y133" s="865" t="s">
        <v>4363</v>
      </c>
      <c r="Z133" s="865" t="s">
        <v>4364</v>
      </c>
      <c r="AA133" s="865" t="s">
        <v>4365</v>
      </c>
      <c r="AB133" s="197"/>
      <c r="AC133" s="197"/>
      <c r="AD133" s="222"/>
      <c r="AE133" s="476"/>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row>
    <row r="134" ht="22.5" customHeight="1">
      <c r="A134" s="379">
        <v>7.0</v>
      </c>
      <c r="B134" s="379">
        <v>3.0</v>
      </c>
      <c r="C134" s="379" t="s">
        <v>248</v>
      </c>
      <c r="D134" s="379"/>
      <c r="E134" s="476"/>
      <c r="F134" s="476"/>
      <c r="G134" s="863">
        <v>1.0</v>
      </c>
      <c r="H134" s="378" t="s">
        <v>4366</v>
      </c>
      <c r="I134" s="378" t="s">
        <v>4367</v>
      </c>
      <c r="J134" s="926" t="s">
        <v>4368</v>
      </c>
      <c r="K134" s="379" t="s">
        <v>4369</v>
      </c>
      <c r="L134" s="380">
        <v>43226.0</v>
      </c>
      <c r="M134" s="379" t="s">
        <v>351</v>
      </c>
      <c r="N134" s="379" t="s">
        <v>151</v>
      </c>
      <c r="O134" s="380">
        <v>45301.0</v>
      </c>
      <c r="P134" s="379" t="s">
        <v>98</v>
      </c>
      <c r="Q134" s="379" t="s">
        <v>227</v>
      </c>
      <c r="R134" s="379" t="s">
        <v>4370</v>
      </c>
      <c r="S134" s="476"/>
      <c r="T134" s="379" t="s">
        <v>11</v>
      </c>
      <c r="U134" s="379" t="s">
        <v>10</v>
      </c>
      <c r="V134" s="476"/>
      <c r="W134" s="379"/>
      <c r="X134" s="379"/>
      <c r="Y134" s="865" t="s">
        <v>4371</v>
      </c>
      <c r="Z134" s="865" t="s">
        <v>4372</v>
      </c>
      <c r="AA134" s="865"/>
      <c r="AB134" s="197"/>
      <c r="AC134" s="197"/>
      <c r="AD134" s="222"/>
      <c r="AE134" s="476"/>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row>
    <row r="135" ht="22.5" customHeight="1">
      <c r="A135" s="379">
        <v>8.0</v>
      </c>
      <c r="B135" s="379">
        <v>3.0</v>
      </c>
      <c r="C135" s="379" t="s">
        <v>248</v>
      </c>
      <c r="D135" s="379"/>
      <c r="E135" s="476"/>
      <c r="F135" s="476"/>
      <c r="G135" s="863">
        <v>1.0</v>
      </c>
      <c r="H135" s="378" t="s">
        <v>4373</v>
      </c>
      <c r="I135" s="378" t="s">
        <v>4374</v>
      </c>
      <c r="J135" s="379" t="s">
        <v>1151</v>
      </c>
      <c r="K135" s="379" t="s">
        <v>4375</v>
      </c>
      <c r="L135" s="380">
        <v>43066.0</v>
      </c>
      <c r="M135" s="379" t="s">
        <v>351</v>
      </c>
      <c r="N135" s="379" t="s">
        <v>154</v>
      </c>
      <c r="O135" s="380">
        <v>44669.0</v>
      </c>
      <c r="P135" s="379" t="s">
        <v>125</v>
      </c>
      <c r="Q135" s="379" t="s">
        <v>235</v>
      </c>
      <c r="R135" s="379"/>
      <c r="S135" s="476"/>
      <c r="T135" s="379" t="s">
        <v>11</v>
      </c>
      <c r="U135" s="379" t="s">
        <v>21</v>
      </c>
      <c r="V135" s="476"/>
      <c r="W135" s="379"/>
      <c r="X135" s="379"/>
      <c r="Y135" s="865" t="s">
        <v>4376</v>
      </c>
      <c r="Z135" s="865" t="s">
        <v>4377</v>
      </c>
      <c r="AA135" s="865" t="s">
        <v>4378</v>
      </c>
      <c r="AB135" s="197" t="s">
        <v>4379</v>
      </c>
      <c r="AC135" s="197"/>
      <c r="AD135" s="197"/>
      <c r="AE135" s="476"/>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row>
    <row r="136" ht="22.5" customHeight="1">
      <c r="A136" s="379">
        <v>9.0</v>
      </c>
      <c r="B136" s="379">
        <v>3.0</v>
      </c>
      <c r="C136" s="379" t="s">
        <v>248</v>
      </c>
      <c r="D136" s="379"/>
      <c r="E136" s="476"/>
      <c r="F136" s="476"/>
      <c r="G136" s="863">
        <v>1.0</v>
      </c>
      <c r="H136" s="378" t="s">
        <v>4380</v>
      </c>
      <c r="I136" s="378" t="s">
        <v>4381</v>
      </c>
      <c r="J136" s="379" t="s">
        <v>663</v>
      </c>
      <c r="K136" s="379" t="s">
        <v>4382</v>
      </c>
      <c r="L136" s="380">
        <v>43107.0</v>
      </c>
      <c r="M136" s="379" t="s">
        <v>351</v>
      </c>
      <c r="N136" s="379" t="s">
        <v>152</v>
      </c>
      <c r="O136" s="380">
        <v>45519.0</v>
      </c>
      <c r="P136" s="379" t="s">
        <v>42</v>
      </c>
      <c r="Q136" s="379" t="s">
        <v>235</v>
      </c>
      <c r="R136" s="379" t="s">
        <v>4383</v>
      </c>
      <c r="S136" s="476"/>
      <c r="T136" s="623" t="s">
        <v>22</v>
      </c>
      <c r="U136" s="379" t="s">
        <v>21</v>
      </c>
      <c r="V136" s="379"/>
      <c r="W136" s="379"/>
      <c r="X136" s="379"/>
      <c r="Y136" s="865" t="s">
        <v>4384</v>
      </c>
      <c r="Z136" s="865"/>
      <c r="AA136" s="869"/>
      <c r="AB136" s="197"/>
      <c r="AC136" s="197"/>
      <c r="AD136" s="197"/>
      <c r="AE136" s="476"/>
      <c r="AF136" s="653"/>
      <c r="AG136" s="653"/>
      <c r="AH136" s="653"/>
      <c r="AI136" s="653"/>
      <c r="AJ136" s="653"/>
      <c r="AK136" s="653"/>
      <c r="AL136" s="653"/>
      <c r="AM136" s="653"/>
      <c r="AN136" s="653"/>
      <c r="AO136" s="653"/>
      <c r="AP136" s="653"/>
      <c r="AQ136" s="624"/>
      <c r="AR136" s="624"/>
      <c r="AS136" s="624"/>
      <c r="AT136" s="624"/>
      <c r="AU136" s="624"/>
      <c r="AV136" s="624"/>
      <c r="AW136" s="624"/>
      <c r="AX136" s="624"/>
      <c r="AY136" s="624"/>
      <c r="AZ136" s="624"/>
      <c r="BA136" s="624"/>
    </row>
    <row r="137" ht="22.5" customHeight="1">
      <c r="A137" s="379">
        <v>10.0</v>
      </c>
      <c r="B137" s="379">
        <v>3.0</v>
      </c>
      <c r="C137" s="379" t="s">
        <v>248</v>
      </c>
      <c r="D137" s="379"/>
      <c r="E137" s="379"/>
      <c r="F137" s="379"/>
      <c r="G137" s="863">
        <v>1.0</v>
      </c>
      <c r="H137" s="378" t="s">
        <v>4385</v>
      </c>
      <c r="I137" s="378" t="s">
        <v>4386</v>
      </c>
      <c r="J137" s="379" t="s">
        <v>637</v>
      </c>
      <c r="K137" s="379" t="s">
        <v>4387</v>
      </c>
      <c r="L137" s="380">
        <v>43260.0</v>
      </c>
      <c r="M137" s="379" t="s">
        <v>351</v>
      </c>
      <c r="N137" s="379" t="s">
        <v>151</v>
      </c>
      <c r="O137" s="380">
        <v>45665.0</v>
      </c>
      <c r="P137" s="379" t="s">
        <v>115</v>
      </c>
      <c r="Q137" s="379" t="s">
        <v>235</v>
      </c>
      <c r="R137" s="379" t="s">
        <v>4388</v>
      </c>
      <c r="S137" s="379"/>
      <c r="T137" s="379" t="s">
        <v>11</v>
      </c>
      <c r="U137" s="625" t="s">
        <v>21</v>
      </c>
      <c r="V137" s="866"/>
      <c r="W137" s="866"/>
      <c r="X137" s="379"/>
      <c r="Y137" s="865" t="s">
        <v>4389</v>
      </c>
      <c r="Z137" s="865"/>
      <c r="AA137" s="865"/>
      <c r="AB137" s="197"/>
      <c r="AC137" s="197"/>
      <c r="AD137" s="197"/>
      <c r="AE137" s="476"/>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row>
    <row r="138" ht="22.5" customHeight="1">
      <c r="A138" s="379">
        <v>11.0</v>
      </c>
      <c r="B138" s="379">
        <v>3.0</v>
      </c>
      <c r="C138" s="379" t="s">
        <v>248</v>
      </c>
      <c r="D138" s="379"/>
      <c r="E138" s="476"/>
      <c r="F138" s="476"/>
      <c r="G138" s="863">
        <v>1.0</v>
      </c>
      <c r="H138" s="378" t="s">
        <v>4390</v>
      </c>
      <c r="I138" s="378" t="s">
        <v>4391</v>
      </c>
      <c r="J138" s="379" t="s">
        <v>396</v>
      </c>
      <c r="K138" s="379" t="s">
        <v>4392</v>
      </c>
      <c r="L138" s="380">
        <v>43319.0</v>
      </c>
      <c r="M138" s="379" t="s">
        <v>339</v>
      </c>
      <c r="N138" s="379" t="s">
        <v>154</v>
      </c>
      <c r="O138" s="380">
        <v>45155.0</v>
      </c>
      <c r="P138" s="379" t="s">
        <v>133</v>
      </c>
      <c r="Q138" s="379" t="s">
        <v>233</v>
      </c>
      <c r="R138" s="379" t="s">
        <v>4393</v>
      </c>
      <c r="S138" s="476"/>
      <c r="T138" s="379" t="s">
        <v>11</v>
      </c>
      <c r="U138" s="379" t="s">
        <v>15</v>
      </c>
      <c r="V138" s="476"/>
      <c r="W138" s="379"/>
      <c r="X138" s="379"/>
      <c r="Y138" s="865" t="s">
        <v>4394</v>
      </c>
      <c r="Z138" s="865" t="s">
        <v>4395</v>
      </c>
      <c r="AA138" s="865"/>
      <c r="AB138" s="197"/>
      <c r="AC138" s="197"/>
      <c r="AD138" s="197"/>
      <c r="AE138" s="476"/>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row>
    <row r="139" ht="22.5" customHeight="1">
      <c r="A139" s="379">
        <v>12.0</v>
      </c>
      <c r="B139" s="379">
        <v>3.0</v>
      </c>
      <c r="C139" s="379" t="s">
        <v>248</v>
      </c>
      <c r="D139" s="379"/>
      <c r="E139" s="379"/>
      <c r="F139" s="379"/>
      <c r="G139" s="863">
        <v>1.0</v>
      </c>
      <c r="H139" s="378" t="s">
        <v>4396</v>
      </c>
      <c r="I139" s="378" t="s">
        <v>4397</v>
      </c>
      <c r="J139" s="379" t="s">
        <v>396</v>
      </c>
      <c r="K139" s="379" t="s">
        <v>4398</v>
      </c>
      <c r="L139" s="380">
        <v>43315.0</v>
      </c>
      <c r="M139" s="379" t="s">
        <v>351</v>
      </c>
      <c r="N139" s="379" t="s">
        <v>154</v>
      </c>
      <c r="O139" s="380">
        <v>44062.0</v>
      </c>
      <c r="P139" s="379" t="s">
        <v>133</v>
      </c>
      <c r="Q139" s="379" t="s">
        <v>233</v>
      </c>
      <c r="R139" s="379" t="s">
        <v>4399</v>
      </c>
      <c r="S139" s="476"/>
      <c r="T139" s="379" t="s">
        <v>11</v>
      </c>
      <c r="U139" s="379" t="s">
        <v>15</v>
      </c>
      <c r="V139" s="476"/>
      <c r="W139" s="625"/>
      <c r="X139" s="379"/>
      <c r="Y139" s="883" t="s">
        <v>4400</v>
      </c>
      <c r="Z139" s="883" t="s">
        <v>4401</v>
      </c>
      <c r="AA139" s="883" t="s">
        <v>4402</v>
      </c>
      <c r="AB139" s="388" t="s">
        <v>4403</v>
      </c>
      <c r="AC139" s="197" t="s">
        <v>150</v>
      </c>
      <c r="AD139" s="197"/>
      <c r="AE139" s="476"/>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row>
    <row r="140" ht="22.5" customHeight="1">
      <c r="A140" s="379">
        <v>13.0</v>
      </c>
      <c r="B140" s="379">
        <v>3.0</v>
      </c>
      <c r="C140" s="379" t="s">
        <v>248</v>
      </c>
      <c r="D140" s="379"/>
      <c r="E140" s="476"/>
      <c r="F140" s="476"/>
      <c r="G140" s="863">
        <v>1.0</v>
      </c>
      <c r="H140" s="378" t="s">
        <v>4404</v>
      </c>
      <c r="I140" s="378" t="s">
        <v>4405</v>
      </c>
      <c r="J140" s="379" t="s">
        <v>423</v>
      </c>
      <c r="K140" s="379" t="s">
        <v>4406</v>
      </c>
      <c r="L140" s="380">
        <v>43083.0</v>
      </c>
      <c r="M140" s="379" t="s">
        <v>339</v>
      </c>
      <c r="N140" s="379" t="s">
        <v>151</v>
      </c>
      <c r="O140" s="380">
        <v>44566.0</v>
      </c>
      <c r="P140" s="379" t="s">
        <v>115</v>
      </c>
      <c r="Q140" s="379" t="s">
        <v>231</v>
      </c>
      <c r="R140" s="379" t="s">
        <v>4407</v>
      </c>
      <c r="S140" s="476"/>
      <c r="T140" s="379" t="s">
        <v>11</v>
      </c>
      <c r="U140" s="379" t="s">
        <v>15</v>
      </c>
      <c r="V140" s="379"/>
      <c r="W140" s="379"/>
      <c r="X140" s="379"/>
      <c r="Y140" s="865" t="s">
        <v>4408</v>
      </c>
      <c r="Z140" s="865" t="s">
        <v>4409</v>
      </c>
      <c r="AA140" s="865" t="s">
        <v>4410</v>
      </c>
      <c r="AB140" s="872" t="s">
        <v>4411</v>
      </c>
      <c r="AC140" s="197"/>
      <c r="AD140" s="197"/>
      <c r="AE140" s="476"/>
      <c r="AF140" s="624"/>
      <c r="AG140" s="624"/>
      <c r="AH140" s="624"/>
      <c r="AI140" s="624"/>
      <c r="AJ140" s="624"/>
      <c r="AK140" s="624"/>
      <c r="AL140" s="624"/>
      <c r="AM140" s="624"/>
      <c r="AN140" s="624"/>
      <c r="AO140" s="624"/>
      <c r="AP140" s="624"/>
      <c r="AQ140" s="624"/>
      <c r="AR140" s="624"/>
      <c r="AS140" s="624"/>
      <c r="AT140" s="624"/>
      <c r="AU140" s="624"/>
      <c r="AV140" s="624"/>
      <c r="AW140" s="624"/>
      <c r="AX140" s="624"/>
      <c r="AY140" s="624"/>
      <c r="AZ140" s="624"/>
      <c r="BA140" s="624"/>
    </row>
    <row r="141" ht="22.5" customHeight="1">
      <c r="A141" s="379">
        <v>14.0</v>
      </c>
      <c r="B141" s="379">
        <v>3.0</v>
      </c>
      <c r="C141" s="379" t="s">
        <v>248</v>
      </c>
      <c r="D141" s="379"/>
      <c r="E141" s="379"/>
      <c r="F141" s="379"/>
      <c r="G141" s="863">
        <v>1.0</v>
      </c>
      <c r="H141" s="378" t="s">
        <v>4412</v>
      </c>
      <c r="I141" s="378" t="s">
        <v>4413</v>
      </c>
      <c r="J141" s="625" t="s">
        <v>396</v>
      </c>
      <c r="K141" s="625" t="s">
        <v>4414</v>
      </c>
      <c r="L141" s="626">
        <v>43208.0</v>
      </c>
      <c r="M141" s="625" t="s">
        <v>351</v>
      </c>
      <c r="N141" s="625" t="s">
        <v>153</v>
      </c>
      <c r="O141" s="626">
        <v>44062.0</v>
      </c>
      <c r="P141" s="379" t="s">
        <v>133</v>
      </c>
      <c r="Q141" s="379" t="s">
        <v>231</v>
      </c>
      <c r="R141" s="379" t="s">
        <v>4415</v>
      </c>
      <c r="S141" s="379"/>
      <c r="T141" s="379" t="s">
        <v>11</v>
      </c>
      <c r="U141" s="379" t="s">
        <v>21</v>
      </c>
      <c r="V141" s="379"/>
      <c r="W141" s="476"/>
      <c r="X141" s="866"/>
      <c r="Y141" s="865" t="s">
        <v>4416</v>
      </c>
      <c r="Z141" s="865" t="s">
        <v>4417</v>
      </c>
      <c r="AA141" s="865" t="s">
        <v>4418</v>
      </c>
      <c r="AB141" s="927" t="s">
        <v>4419</v>
      </c>
      <c r="AC141" s="867" t="s">
        <v>4420</v>
      </c>
      <c r="AD141" s="519"/>
      <c r="AE141" s="379"/>
      <c r="AF141" s="928"/>
      <c r="AG141" s="624"/>
      <c r="AH141" s="624"/>
      <c r="AI141" s="624"/>
      <c r="AJ141" s="624"/>
      <c r="AK141" s="624"/>
      <c r="AL141" s="624"/>
      <c r="AM141" s="624"/>
      <c r="AN141" s="624"/>
      <c r="AO141" s="624"/>
      <c r="AP141" s="624"/>
      <c r="AQ141" s="624"/>
      <c r="AR141" s="624"/>
      <c r="AS141" s="624"/>
      <c r="AT141" s="624"/>
      <c r="AU141" s="624"/>
      <c r="AV141" s="624"/>
      <c r="AW141" s="624"/>
      <c r="AX141" s="624"/>
      <c r="AY141" s="624"/>
      <c r="AZ141" s="624"/>
      <c r="BA141" s="624"/>
    </row>
    <row r="142" ht="22.5" customHeight="1">
      <c r="A142" s="379">
        <v>15.0</v>
      </c>
      <c r="B142" s="379">
        <v>3.0</v>
      </c>
      <c r="C142" s="379" t="s">
        <v>248</v>
      </c>
      <c r="D142" s="379"/>
      <c r="E142" s="476"/>
      <c r="F142" s="476"/>
      <c r="G142" s="863">
        <v>1.0</v>
      </c>
      <c r="H142" s="378" t="s">
        <v>4421</v>
      </c>
      <c r="I142" s="378" t="s">
        <v>4422</v>
      </c>
      <c r="J142" s="625" t="s">
        <v>2292</v>
      </c>
      <c r="K142" s="625" t="s">
        <v>4423</v>
      </c>
      <c r="L142" s="626">
        <v>43288.0</v>
      </c>
      <c r="M142" s="625" t="s">
        <v>339</v>
      </c>
      <c r="N142" s="625" t="s">
        <v>151</v>
      </c>
      <c r="O142" s="626">
        <v>44062.0</v>
      </c>
      <c r="P142" s="625" t="s">
        <v>9</v>
      </c>
      <c r="Q142" s="379" t="s">
        <v>231</v>
      </c>
      <c r="R142" s="379" t="s">
        <v>4424</v>
      </c>
      <c r="S142" s="379"/>
      <c r="T142" s="379" t="s">
        <v>11</v>
      </c>
      <c r="U142" s="379" t="s">
        <v>15</v>
      </c>
      <c r="V142" s="379"/>
      <c r="W142" s="476"/>
      <c r="X142" s="476"/>
      <c r="Y142" s="202" t="s">
        <v>4425</v>
      </c>
      <c r="Z142" s="202" t="s">
        <v>4426</v>
      </c>
      <c r="AA142" s="202" t="s">
        <v>4427</v>
      </c>
      <c r="AB142" s="202" t="s">
        <v>4428</v>
      </c>
      <c r="AC142" s="202" t="s">
        <v>4429</v>
      </c>
      <c r="AD142" s="653"/>
      <c r="AE142" s="476"/>
      <c r="AF142" s="480"/>
      <c r="AG142" s="480"/>
      <c r="AH142" s="480"/>
      <c r="AI142" s="480"/>
      <c r="AJ142" s="480"/>
      <c r="AK142" s="624"/>
      <c r="AL142" s="624"/>
      <c r="AM142" s="624"/>
      <c r="AN142" s="624"/>
      <c r="AO142" s="624"/>
      <c r="AP142" s="624"/>
      <c r="AQ142" s="624"/>
      <c r="AR142" s="624"/>
      <c r="AS142" s="624"/>
      <c r="AT142" s="624"/>
      <c r="AU142" s="624"/>
      <c r="AV142" s="624"/>
      <c r="AW142" s="624"/>
      <c r="AX142" s="624"/>
      <c r="AY142" s="624"/>
      <c r="AZ142" s="624"/>
      <c r="BA142" s="624"/>
    </row>
    <row r="143" ht="22.5" customHeight="1">
      <c r="A143" s="379">
        <v>16.0</v>
      </c>
      <c r="B143" s="379">
        <v>3.0</v>
      </c>
      <c r="C143" s="379" t="s">
        <v>248</v>
      </c>
      <c r="D143" s="379"/>
      <c r="E143" s="476"/>
      <c r="F143" s="379" t="s">
        <v>335</v>
      </c>
      <c r="G143" s="863">
        <v>1.0</v>
      </c>
      <c r="H143" s="378" t="s">
        <v>4430</v>
      </c>
      <c r="I143" s="378" t="s">
        <v>4431</v>
      </c>
      <c r="J143" s="625" t="s">
        <v>4432</v>
      </c>
      <c r="K143" s="625" t="s">
        <v>4433</v>
      </c>
      <c r="L143" s="626">
        <v>43083.0</v>
      </c>
      <c r="M143" s="625" t="s">
        <v>351</v>
      </c>
      <c r="N143" s="625" t="s">
        <v>154</v>
      </c>
      <c r="O143" s="626">
        <v>45519.0</v>
      </c>
      <c r="P143" s="625" t="s">
        <v>42</v>
      </c>
      <c r="Q143" s="379" t="s">
        <v>231</v>
      </c>
      <c r="R143" s="379" t="s">
        <v>4434</v>
      </c>
      <c r="S143" s="379"/>
      <c r="T143" s="379" t="s">
        <v>11</v>
      </c>
      <c r="U143" s="625" t="s">
        <v>21</v>
      </c>
      <c r="V143" s="866"/>
      <c r="W143" s="379"/>
      <c r="X143" s="379"/>
      <c r="Y143" s="865" t="s">
        <v>4435</v>
      </c>
      <c r="Z143" s="869"/>
      <c r="AA143" s="869"/>
      <c r="AB143" s="197"/>
      <c r="AC143" s="197"/>
      <c r="AD143" s="222"/>
      <c r="AE143" s="476"/>
      <c r="AF143" s="480"/>
      <c r="AG143" s="480"/>
      <c r="AH143" s="480"/>
      <c r="AI143" s="480"/>
      <c r="AJ143" s="480"/>
      <c r="AK143" s="624"/>
      <c r="AL143" s="624"/>
      <c r="AM143" s="624"/>
      <c r="AN143" s="624"/>
      <c r="AO143" s="624"/>
      <c r="AP143" s="624"/>
      <c r="AQ143" s="624"/>
      <c r="AR143" s="624"/>
      <c r="AS143" s="624"/>
      <c r="AT143" s="624"/>
      <c r="AU143" s="624"/>
      <c r="AV143" s="624"/>
      <c r="AW143" s="624"/>
      <c r="AX143" s="624"/>
      <c r="AY143" s="624"/>
      <c r="AZ143" s="624"/>
      <c r="BA143" s="624"/>
    </row>
    <row r="144" ht="22.5" customHeight="1">
      <c r="A144" s="379">
        <v>17.0</v>
      </c>
      <c r="B144" s="379">
        <v>3.0</v>
      </c>
      <c r="C144" s="379" t="s">
        <v>248</v>
      </c>
      <c r="D144" s="379"/>
      <c r="E144" s="476"/>
      <c r="F144" s="476"/>
      <c r="G144" s="863">
        <v>1.0</v>
      </c>
      <c r="H144" s="378" t="s">
        <v>4436</v>
      </c>
      <c r="I144" s="378" t="s">
        <v>4437</v>
      </c>
      <c r="J144" s="625" t="s">
        <v>362</v>
      </c>
      <c r="K144" s="625" t="s">
        <v>4438</v>
      </c>
      <c r="L144" s="626">
        <v>43187.0</v>
      </c>
      <c r="M144" s="625" t="s">
        <v>339</v>
      </c>
      <c r="N144" s="625" t="s">
        <v>153</v>
      </c>
      <c r="O144" s="626">
        <v>45519.0</v>
      </c>
      <c r="P144" s="625" t="s">
        <v>9</v>
      </c>
      <c r="Q144" s="379" t="s">
        <v>231</v>
      </c>
      <c r="R144" s="379" t="s">
        <v>4439</v>
      </c>
      <c r="S144" s="379"/>
      <c r="T144" s="623" t="s">
        <v>22</v>
      </c>
      <c r="U144" s="625" t="s">
        <v>15</v>
      </c>
      <c r="V144" s="866"/>
      <c r="W144" s="379"/>
      <c r="X144" s="379"/>
      <c r="Y144" s="682" t="s">
        <v>4440</v>
      </c>
      <c r="Z144" s="907"/>
      <c r="AA144" s="907"/>
      <c r="AB144" s="197"/>
      <c r="AC144" s="197"/>
      <c r="AD144" s="222"/>
      <c r="AE144" s="476"/>
      <c r="AF144" s="519"/>
      <c r="AG144" s="519"/>
      <c r="AH144" s="519"/>
      <c r="AI144" s="519"/>
      <c r="AJ144" s="519"/>
      <c r="AK144" s="653"/>
      <c r="AL144" s="653"/>
      <c r="AM144" s="653"/>
      <c r="AN144" s="653"/>
      <c r="AO144" s="653"/>
      <c r="AP144" s="653"/>
      <c r="AQ144" s="653"/>
      <c r="AR144" s="653"/>
      <c r="AS144" s="653"/>
      <c r="AT144" s="653"/>
      <c r="AU144" s="653"/>
      <c r="AV144" s="653"/>
      <c r="AW144" s="653"/>
      <c r="AX144" s="653"/>
      <c r="AY144" s="653"/>
      <c r="AZ144" s="653"/>
      <c r="BA144" s="653"/>
    </row>
    <row r="145" ht="22.5" customHeight="1">
      <c r="A145" s="379">
        <v>18.0</v>
      </c>
      <c r="B145" s="379">
        <v>3.0</v>
      </c>
      <c r="C145" s="873" t="s">
        <v>248</v>
      </c>
      <c r="D145" s="507"/>
      <c r="E145" s="738"/>
      <c r="F145" s="738"/>
      <c r="G145" s="874">
        <v>1.0</v>
      </c>
      <c r="H145" s="508" t="s">
        <v>4441</v>
      </c>
      <c r="I145" s="508" t="s">
        <v>4442</v>
      </c>
      <c r="J145" s="741" t="s">
        <v>637</v>
      </c>
      <c r="K145" s="741" t="s">
        <v>4443</v>
      </c>
      <c r="L145" s="742">
        <v>43130.0</v>
      </c>
      <c r="M145" s="741" t="s">
        <v>351</v>
      </c>
      <c r="N145" s="741" t="s">
        <v>152</v>
      </c>
      <c r="O145" s="742">
        <v>45883.0</v>
      </c>
      <c r="P145" s="741" t="s">
        <v>115</v>
      </c>
      <c r="Q145" s="507" t="s">
        <v>346</v>
      </c>
      <c r="R145" s="507" t="s">
        <v>4444</v>
      </c>
      <c r="S145" s="507"/>
      <c r="T145" s="507" t="s">
        <v>26</v>
      </c>
      <c r="U145" s="507" t="s">
        <v>21</v>
      </c>
      <c r="V145" s="507"/>
      <c r="W145" s="738"/>
      <c r="X145" s="738"/>
      <c r="Y145" s="249"/>
      <c r="Z145" s="249"/>
      <c r="AA145" s="249"/>
      <c r="AB145" s="249"/>
      <c r="AC145" s="249"/>
      <c r="AD145" s="744"/>
      <c r="AE145" s="744"/>
      <c r="AF145" s="744"/>
      <c r="AG145" s="744"/>
      <c r="AH145" s="744"/>
      <c r="AI145" s="744"/>
      <c r="AJ145" s="744"/>
      <c r="AK145" s="744"/>
      <c r="AL145" s="744"/>
      <c r="AM145" s="744"/>
      <c r="AN145" s="744"/>
      <c r="AO145" s="744"/>
      <c r="AP145" s="744"/>
      <c r="AQ145" s="744"/>
      <c r="AR145" s="744"/>
      <c r="AS145" s="744"/>
      <c r="AT145" s="744"/>
      <c r="AU145" s="744"/>
      <c r="AV145" s="744"/>
      <c r="AW145" s="744"/>
      <c r="AX145" s="744"/>
      <c r="AY145" s="744"/>
      <c r="AZ145" s="744"/>
      <c r="BA145" s="744"/>
    </row>
    <row r="146" ht="22.5" customHeight="1">
      <c r="A146" s="379">
        <v>19.0</v>
      </c>
      <c r="B146" s="379">
        <v>3.0</v>
      </c>
      <c r="C146" s="873" t="s">
        <v>248</v>
      </c>
      <c r="D146" s="507"/>
      <c r="E146" s="738"/>
      <c r="F146" s="738"/>
      <c r="G146" s="874">
        <v>1.0</v>
      </c>
      <c r="H146" s="929" t="s">
        <v>4445</v>
      </c>
      <c r="I146" s="508" t="s">
        <v>4446</v>
      </c>
      <c r="J146" s="507" t="s">
        <v>362</v>
      </c>
      <c r="K146" s="879" t="s">
        <v>4447</v>
      </c>
      <c r="L146" s="908">
        <v>43221.0</v>
      </c>
      <c r="M146" s="507" t="s">
        <v>339</v>
      </c>
      <c r="N146" s="507" t="s">
        <v>152</v>
      </c>
      <c r="O146" s="742">
        <v>45883.0</v>
      </c>
      <c r="P146" s="507" t="s">
        <v>133</v>
      </c>
      <c r="Q146" s="507" t="s">
        <v>346</v>
      </c>
      <c r="R146" s="507" t="s">
        <v>4448</v>
      </c>
      <c r="S146" s="738"/>
      <c r="T146" s="507" t="s">
        <v>26</v>
      </c>
      <c r="U146" s="507" t="s">
        <v>15</v>
      </c>
      <c r="V146" s="738"/>
      <c r="W146" s="507"/>
      <c r="X146" s="507"/>
      <c r="Y146" s="930"/>
      <c r="Z146" s="930"/>
      <c r="AA146" s="930"/>
      <c r="AB146" s="248"/>
      <c r="AC146" s="248"/>
      <c r="AD146" s="248"/>
      <c r="AE146" s="738"/>
      <c r="AF146" s="877"/>
      <c r="AG146" s="877"/>
      <c r="AH146" s="877"/>
      <c r="AI146" s="877"/>
      <c r="AJ146" s="877"/>
      <c r="AK146" s="877"/>
      <c r="AL146" s="877"/>
      <c r="AM146" s="877"/>
      <c r="AN146" s="877"/>
      <c r="AO146" s="877"/>
      <c r="AP146" s="877"/>
      <c r="AQ146" s="877"/>
      <c r="AR146" s="877"/>
      <c r="AS146" s="877"/>
      <c r="AT146" s="877"/>
      <c r="AU146" s="877"/>
      <c r="AV146" s="877"/>
      <c r="AW146" s="877"/>
      <c r="AX146" s="877"/>
      <c r="AY146" s="877"/>
      <c r="AZ146" s="877"/>
      <c r="BA146" s="877"/>
    </row>
    <row r="147" ht="22.5" customHeight="1">
      <c r="A147" s="379">
        <v>20.0</v>
      </c>
      <c r="B147" s="379">
        <v>3.0</v>
      </c>
      <c r="C147" s="873" t="s">
        <v>248</v>
      </c>
      <c r="D147" s="507" t="s">
        <v>335</v>
      </c>
      <c r="E147" s="738"/>
      <c r="F147" s="738"/>
      <c r="G147" s="874">
        <v>1.0</v>
      </c>
      <c r="H147" s="508" t="s">
        <v>4449</v>
      </c>
      <c r="I147" s="508" t="s">
        <v>4450</v>
      </c>
      <c r="J147" s="741" t="s">
        <v>1013</v>
      </c>
      <c r="K147" s="741" t="s">
        <v>4451</v>
      </c>
      <c r="L147" s="742">
        <v>43307.0</v>
      </c>
      <c r="M147" s="741" t="s">
        <v>339</v>
      </c>
      <c r="N147" s="741" t="s">
        <v>152</v>
      </c>
      <c r="O147" s="742">
        <v>45883.0</v>
      </c>
      <c r="P147" s="741" t="s">
        <v>9</v>
      </c>
      <c r="Q147" s="507" t="s">
        <v>346</v>
      </c>
      <c r="R147" s="507" t="s">
        <v>4452</v>
      </c>
      <c r="S147" s="880" t="s">
        <v>4453</v>
      </c>
      <c r="T147" s="507" t="s">
        <v>11</v>
      </c>
      <c r="U147" s="507" t="s">
        <v>15</v>
      </c>
      <c r="V147" s="507"/>
      <c r="W147" s="738"/>
      <c r="X147" s="738"/>
      <c r="Y147" s="249"/>
      <c r="Z147" s="249"/>
      <c r="AA147" s="249"/>
      <c r="AB147" s="249"/>
      <c r="AC147" s="249"/>
      <c r="AD147" s="744"/>
      <c r="AE147" s="744"/>
      <c r="AF147" s="744"/>
      <c r="AG147" s="744"/>
      <c r="AH147" s="744"/>
      <c r="AI147" s="744"/>
      <c r="AJ147" s="744"/>
      <c r="AK147" s="744"/>
      <c r="AL147" s="744"/>
      <c r="AM147" s="744"/>
      <c r="AN147" s="744"/>
      <c r="AO147" s="744"/>
      <c r="AP147" s="744"/>
      <c r="AQ147" s="744"/>
      <c r="AR147" s="744"/>
      <c r="AS147" s="744"/>
      <c r="AT147" s="744"/>
      <c r="AU147" s="744"/>
      <c r="AV147" s="744"/>
      <c r="AW147" s="744"/>
      <c r="AX147" s="744"/>
      <c r="AY147" s="744"/>
      <c r="AZ147" s="744"/>
      <c r="BA147" s="744"/>
    </row>
    <row r="148" ht="22.5" customHeight="1">
      <c r="A148" s="507">
        <v>21.0</v>
      </c>
      <c r="B148" s="507">
        <v>3.0</v>
      </c>
      <c r="C148" s="873" t="s">
        <v>248</v>
      </c>
      <c r="D148" s="507"/>
      <c r="E148" s="738"/>
      <c r="F148" s="738"/>
      <c r="G148" s="874">
        <v>1.0</v>
      </c>
      <c r="H148" s="508" t="s">
        <v>4454</v>
      </c>
      <c r="I148" s="508" t="s">
        <v>4455</v>
      </c>
      <c r="J148" s="741" t="s">
        <v>1760</v>
      </c>
      <c r="K148" s="741" t="s">
        <v>4456</v>
      </c>
      <c r="L148" s="742">
        <v>43330.0</v>
      </c>
      <c r="M148" s="741" t="s">
        <v>339</v>
      </c>
      <c r="N148" s="507" t="s">
        <v>153</v>
      </c>
      <c r="O148" s="742">
        <v>45883.0</v>
      </c>
      <c r="P148" s="507" t="s">
        <v>133</v>
      </c>
      <c r="Q148" s="507" t="s">
        <v>346</v>
      </c>
      <c r="R148" s="507" t="s">
        <v>4457</v>
      </c>
      <c r="S148" s="931" t="s">
        <v>4458</v>
      </c>
      <c r="T148" s="507" t="s">
        <v>26</v>
      </c>
      <c r="U148" s="741" t="s">
        <v>15</v>
      </c>
      <c r="V148" s="507"/>
      <c r="W148" s="738"/>
      <c r="X148" s="738"/>
      <c r="Y148" s="249"/>
      <c r="Z148" s="249"/>
      <c r="AA148" s="249"/>
      <c r="AB148" s="249"/>
      <c r="AC148" s="249"/>
      <c r="AD148" s="744"/>
      <c r="AE148" s="744"/>
      <c r="AF148" s="744"/>
      <c r="AG148" s="744"/>
      <c r="AH148" s="744"/>
      <c r="AI148" s="744"/>
      <c r="AJ148" s="744"/>
      <c r="AK148" s="744"/>
      <c r="AL148" s="744"/>
      <c r="AM148" s="744"/>
      <c r="AN148" s="744"/>
      <c r="AO148" s="744"/>
      <c r="AP148" s="744"/>
      <c r="AQ148" s="744"/>
      <c r="AR148" s="744"/>
      <c r="AS148" s="744"/>
      <c r="AT148" s="744"/>
      <c r="AU148" s="744"/>
      <c r="AV148" s="744"/>
      <c r="AW148" s="744"/>
      <c r="AX148" s="744"/>
      <c r="AY148" s="744"/>
      <c r="AZ148" s="744"/>
      <c r="BA148" s="744"/>
    </row>
    <row r="149" ht="22.5" customHeight="1">
      <c r="A149" s="507">
        <v>22.0</v>
      </c>
      <c r="B149" s="507">
        <v>3.0</v>
      </c>
      <c r="C149" s="507" t="s">
        <v>248</v>
      </c>
      <c r="D149" s="507"/>
      <c r="E149" s="738"/>
      <c r="F149" s="507"/>
      <c r="G149" s="874">
        <v>1.0</v>
      </c>
      <c r="H149" s="508" t="s">
        <v>4459</v>
      </c>
      <c r="I149" s="508" t="s">
        <v>4460</v>
      </c>
      <c r="J149" s="507" t="s">
        <v>344</v>
      </c>
      <c r="K149" s="507" t="s">
        <v>4461</v>
      </c>
      <c r="L149" s="908">
        <v>42979.0</v>
      </c>
      <c r="M149" s="507" t="s">
        <v>351</v>
      </c>
      <c r="N149" s="507" t="s">
        <v>152</v>
      </c>
      <c r="O149" s="908">
        <v>45915.0</v>
      </c>
      <c r="P149" s="507" t="s">
        <v>133</v>
      </c>
      <c r="Q149" s="507" t="s">
        <v>3329</v>
      </c>
      <c r="R149" s="932" t="s">
        <v>4462</v>
      </c>
      <c r="S149" s="931" t="s">
        <v>4463</v>
      </c>
      <c r="T149" s="507" t="s">
        <v>11</v>
      </c>
      <c r="U149" s="507" t="s">
        <v>10</v>
      </c>
      <c r="V149" s="738"/>
      <c r="W149" s="507"/>
      <c r="X149" s="507"/>
      <c r="Y149" s="933" t="s">
        <v>4464</v>
      </c>
      <c r="Z149" s="933" t="s">
        <v>4465</v>
      </c>
      <c r="AA149" s="933"/>
      <c r="AB149" s="934"/>
      <c r="AC149" s="248"/>
      <c r="AD149" s="248"/>
      <c r="AE149" s="738"/>
      <c r="AF149" s="876"/>
      <c r="AG149" s="876"/>
      <c r="AH149" s="876"/>
      <c r="AI149" s="876"/>
      <c r="AJ149" s="876"/>
      <c r="AK149" s="876"/>
      <c r="AL149" s="876"/>
      <c r="AM149" s="876"/>
      <c r="AN149" s="876"/>
      <c r="AO149" s="876"/>
      <c r="AP149" s="876"/>
      <c r="AQ149" s="876"/>
      <c r="AR149" s="876"/>
      <c r="AS149" s="876"/>
      <c r="AT149" s="876"/>
      <c r="AU149" s="876"/>
      <c r="AV149" s="876"/>
      <c r="AW149" s="876"/>
      <c r="AX149" s="876"/>
      <c r="AY149" s="876"/>
      <c r="AZ149" s="876"/>
      <c r="BA149" s="876"/>
    </row>
    <row r="150" ht="22.5" customHeight="1">
      <c r="A150" s="379">
        <v>23.0</v>
      </c>
      <c r="B150" s="379"/>
      <c r="C150" s="379"/>
      <c r="D150" s="379"/>
      <c r="E150" s="476"/>
      <c r="F150" s="476"/>
      <c r="G150" s="863"/>
      <c r="H150" s="378"/>
      <c r="I150" s="378"/>
      <c r="J150" s="379"/>
      <c r="K150" s="379"/>
      <c r="L150" s="380"/>
      <c r="M150" s="379"/>
      <c r="N150" s="379"/>
      <c r="O150" s="380"/>
      <c r="P150" s="379"/>
      <c r="Q150" s="379"/>
      <c r="R150" s="379"/>
      <c r="S150" s="379"/>
      <c r="T150" s="379"/>
      <c r="U150" s="866"/>
      <c r="V150" s="866"/>
      <c r="W150" s="379"/>
      <c r="X150" s="379"/>
      <c r="Y150" s="907"/>
      <c r="Z150" s="907"/>
      <c r="AA150" s="907"/>
      <c r="AB150" s="197"/>
      <c r="AC150" s="197"/>
      <c r="AD150" s="222"/>
      <c r="AE150" s="476"/>
      <c r="AF150" s="519"/>
      <c r="AG150" s="519"/>
      <c r="AH150" s="519"/>
      <c r="AI150" s="519"/>
      <c r="AJ150" s="519"/>
      <c r="AK150" s="653"/>
      <c r="AL150" s="653"/>
      <c r="AM150" s="653"/>
      <c r="AN150" s="653"/>
      <c r="AO150" s="653"/>
      <c r="AP150" s="653"/>
      <c r="AQ150" s="653"/>
      <c r="AR150" s="653"/>
      <c r="AS150" s="653"/>
      <c r="AT150" s="653"/>
      <c r="AU150" s="653"/>
      <c r="AV150" s="653"/>
      <c r="AW150" s="653"/>
      <c r="AX150" s="653"/>
      <c r="AY150" s="653"/>
      <c r="AZ150" s="653"/>
      <c r="BA150" s="653"/>
    </row>
    <row r="151" ht="22.5" customHeight="1">
      <c r="A151" s="379">
        <v>24.0</v>
      </c>
      <c r="B151" s="379"/>
      <c r="C151" s="379"/>
      <c r="D151" s="379"/>
      <c r="E151" s="476"/>
      <c r="F151" s="476"/>
      <c r="G151" s="863"/>
      <c r="H151" s="378"/>
      <c r="I151" s="378"/>
      <c r="J151" s="379"/>
      <c r="K151" s="379"/>
      <c r="L151" s="380"/>
      <c r="M151" s="379"/>
      <c r="N151" s="379"/>
      <c r="O151" s="380"/>
      <c r="P151" s="379"/>
      <c r="Q151" s="379"/>
      <c r="R151" s="379"/>
      <c r="S151" s="379"/>
      <c r="T151" s="379"/>
      <c r="U151" s="866"/>
      <c r="V151" s="866"/>
      <c r="W151" s="379"/>
      <c r="X151" s="379"/>
      <c r="Y151" s="907"/>
      <c r="Z151" s="907"/>
      <c r="AA151" s="907"/>
      <c r="AB151" s="197"/>
      <c r="AC151" s="197"/>
      <c r="AD151" s="222"/>
      <c r="AE151" s="476"/>
      <c r="AF151" s="519"/>
      <c r="AG151" s="519"/>
      <c r="AH151" s="519"/>
      <c r="AI151" s="519"/>
      <c r="AJ151" s="519"/>
      <c r="AK151" s="653"/>
      <c r="AL151" s="653"/>
      <c r="AM151" s="653"/>
      <c r="AN151" s="653"/>
      <c r="AO151" s="653"/>
      <c r="AP151" s="653"/>
      <c r="AQ151" s="653"/>
      <c r="AR151" s="653"/>
      <c r="AS151" s="653"/>
      <c r="AT151" s="653"/>
      <c r="AU151" s="653"/>
      <c r="AV151" s="653"/>
      <c r="AW151" s="653"/>
      <c r="AX151" s="653"/>
      <c r="AY151" s="653"/>
      <c r="AZ151" s="653"/>
      <c r="BA151" s="653"/>
    </row>
    <row r="152" ht="14.25" customHeight="1">
      <c r="A152" s="857" t="s">
        <v>4466</v>
      </c>
      <c r="B152" s="30"/>
      <c r="C152" s="30"/>
      <c r="D152" s="30"/>
      <c r="E152" s="30"/>
      <c r="F152" s="30"/>
      <c r="G152" s="30"/>
      <c r="H152" s="30"/>
      <c r="I152" s="30"/>
      <c r="J152" s="30"/>
      <c r="K152" s="31"/>
      <c r="L152" s="858"/>
      <c r="M152" s="859"/>
      <c r="N152" s="860"/>
      <c r="O152" s="858"/>
      <c r="P152" s="859"/>
      <c r="Q152" s="859"/>
      <c r="R152" s="859"/>
      <c r="S152" s="859"/>
      <c r="T152" s="859"/>
      <c r="U152" s="860"/>
      <c r="V152" s="860"/>
      <c r="W152" s="860"/>
      <c r="X152" s="860"/>
      <c r="Y152" s="861"/>
      <c r="Z152" s="861"/>
      <c r="AA152" s="861"/>
      <c r="AB152" s="859"/>
      <c r="AC152" s="859"/>
      <c r="AD152" s="859"/>
      <c r="AE152" s="881"/>
      <c r="AF152" s="862"/>
      <c r="AG152" s="862"/>
      <c r="AH152" s="862"/>
      <c r="AI152" s="862"/>
      <c r="AJ152" s="862"/>
      <c r="AK152" s="862"/>
      <c r="AL152" s="862"/>
      <c r="AM152" s="862"/>
      <c r="AN152" s="862"/>
      <c r="AO152" s="862"/>
      <c r="AP152" s="862"/>
      <c r="AQ152" s="862"/>
      <c r="AR152" s="862"/>
      <c r="AS152" s="862"/>
      <c r="AT152" s="862"/>
      <c r="AU152" s="862"/>
      <c r="AV152" s="862"/>
      <c r="AW152" s="862"/>
      <c r="AX152" s="862"/>
      <c r="AY152" s="862"/>
      <c r="AZ152" s="862"/>
      <c r="BA152" s="862"/>
    </row>
    <row r="153" ht="22.5" customHeight="1">
      <c r="A153" s="379">
        <v>1.0</v>
      </c>
      <c r="B153" s="379">
        <v>6.0</v>
      </c>
      <c r="C153" s="379" t="s">
        <v>250</v>
      </c>
      <c r="D153" s="379"/>
      <c r="E153" s="476"/>
      <c r="F153" s="476"/>
      <c r="G153" s="863">
        <v>1.0</v>
      </c>
      <c r="H153" s="378" t="s">
        <v>4467</v>
      </c>
      <c r="I153" s="378" t="s">
        <v>4468</v>
      </c>
      <c r="J153" s="379" t="s">
        <v>4469</v>
      </c>
      <c r="K153" s="379" t="s">
        <v>4470</v>
      </c>
      <c r="L153" s="380">
        <v>43032.0</v>
      </c>
      <c r="M153" s="379" t="s">
        <v>351</v>
      </c>
      <c r="N153" s="379" t="s">
        <v>153</v>
      </c>
      <c r="O153" s="380">
        <v>44790.0</v>
      </c>
      <c r="P153" s="379" t="s">
        <v>37</v>
      </c>
      <c r="Q153" s="379" t="s">
        <v>221</v>
      </c>
      <c r="R153" s="379" t="s">
        <v>4471</v>
      </c>
      <c r="S153" s="379"/>
      <c r="T153" s="379" t="s">
        <v>11</v>
      </c>
      <c r="U153" s="625" t="s">
        <v>10</v>
      </c>
      <c r="V153" s="866"/>
      <c r="W153" s="866"/>
      <c r="X153" s="476"/>
      <c r="Y153" s="865" t="s">
        <v>4472</v>
      </c>
      <c r="Z153" s="865" t="s">
        <v>4473</v>
      </c>
      <c r="AA153" s="865" t="s">
        <v>4474</v>
      </c>
      <c r="AB153" s="868"/>
      <c r="AC153" s="868"/>
      <c r="AD153" s="222"/>
      <c r="AE153" s="476"/>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row>
    <row r="154" ht="22.5" customHeight="1">
      <c r="A154" s="379">
        <v>2.0</v>
      </c>
      <c r="B154" s="379">
        <v>6.0</v>
      </c>
      <c r="C154" s="379" t="s">
        <v>250</v>
      </c>
      <c r="D154" s="379"/>
      <c r="E154" s="476"/>
      <c r="F154" s="476"/>
      <c r="G154" s="863">
        <v>1.0</v>
      </c>
      <c r="H154" s="378" t="s">
        <v>4475</v>
      </c>
      <c r="I154" s="378" t="s">
        <v>4476</v>
      </c>
      <c r="J154" s="379" t="s">
        <v>4477</v>
      </c>
      <c r="K154" s="379" t="s">
        <v>4478</v>
      </c>
      <c r="L154" s="380">
        <v>43222.0</v>
      </c>
      <c r="M154" s="379" t="s">
        <v>351</v>
      </c>
      <c r="N154" s="379" t="s">
        <v>154</v>
      </c>
      <c r="O154" s="380">
        <v>45155.0</v>
      </c>
      <c r="P154" s="379" t="s">
        <v>133</v>
      </c>
      <c r="Q154" s="379" t="s">
        <v>225</v>
      </c>
      <c r="R154" s="379" t="s">
        <v>4479</v>
      </c>
      <c r="S154" s="379"/>
      <c r="T154" s="623" t="s">
        <v>26</v>
      </c>
      <c r="U154" s="379" t="s">
        <v>15</v>
      </c>
      <c r="V154" s="476"/>
      <c r="W154" s="379"/>
      <c r="X154" s="379"/>
      <c r="Y154" s="865" t="s">
        <v>4480</v>
      </c>
      <c r="Z154" s="865" t="s">
        <v>4481</v>
      </c>
      <c r="AA154" s="865"/>
      <c r="AB154" s="197"/>
      <c r="AC154" s="197"/>
      <c r="AD154" s="197"/>
      <c r="AE154" s="476"/>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row>
    <row r="155" ht="22.5" customHeight="1">
      <c r="A155" s="379">
        <v>3.0</v>
      </c>
      <c r="B155" s="379">
        <v>6.0</v>
      </c>
      <c r="C155" s="379" t="s">
        <v>250</v>
      </c>
      <c r="D155" s="379" t="s">
        <v>335</v>
      </c>
      <c r="E155" s="476"/>
      <c r="F155" s="476"/>
      <c r="G155" s="863">
        <v>1.0</v>
      </c>
      <c r="H155" s="378" t="s">
        <v>4482</v>
      </c>
      <c r="I155" s="378" t="s">
        <v>4483</v>
      </c>
      <c r="J155" s="379" t="s">
        <v>4484</v>
      </c>
      <c r="K155" s="379" t="s">
        <v>4485</v>
      </c>
      <c r="L155" s="380">
        <v>43066.0</v>
      </c>
      <c r="M155" s="379" t="s">
        <v>351</v>
      </c>
      <c r="N155" s="379" t="s">
        <v>154</v>
      </c>
      <c r="O155" s="380">
        <v>44426.0</v>
      </c>
      <c r="P155" s="379" t="s">
        <v>60</v>
      </c>
      <c r="Q155" s="379" t="s">
        <v>225</v>
      </c>
      <c r="R155" s="379" t="s">
        <v>4486</v>
      </c>
      <c r="S155" s="476"/>
      <c r="T155" s="379" t="s">
        <v>11</v>
      </c>
      <c r="U155" s="379" t="s">
        <v>15</v>
      </c>
      <c r="V155" s="476"/>
      <c r="W155" s="379"/>
      <c r="X155" s="379"/>
      <c r="Y155" s="865" t="s">
        <v>4487</v>
      </c>
      <c r="Z155" s="865" t="s">
        <v>4488</v>
      </c>
      <c r="AA155" s="865" t="s">
        <v>4489</v>
      </c>
      <c r="AB155" s="197" t="s">
        <v>4490</v>
      </c>
      <c r="AC155" s="197"/>
      <c r="AD155" s="197"/>
      <c r="AE155" s="476"/>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row>
    <row r="156" ht="22.5" customHeight="1">
      <c r="A156" s="379">
        <v>4.0</v>
      </c>
      <c r="B156" s="379">
        <v>6.0</v>
      </c>
      <c r="C156" s="379" t="s">
        <v>250</v>
      </c>
      <c r="D156" s="379"/>
      <c r="E156" s="379"/>
      <c r="F156" s="379"/>
      <c r="G156" s="863">
        <v>1.0</v>
      </c>
      <c r="H156" s="378" t="s">
        <v>4491</v>
      </c>
      <c r="I156" s="378" t="s">
        <v>4492</v>
      </c>
      <c r="J156" s="379" t="s">
        <v>702</v>
      </c>
      <c r="K156" s="379" t="s">
        <v>4493</v>
      </c>
      <c r="L156" s="380">
        <v>43023.0</v>
      </c>
      <c r="M156" s="379" t="s">
        <v>339</v>
      </c>
      <c r="N156" s="379" t="s">
        <v>154</v>
      </c>
      <c r="O156" s="380">
        <v>45155.0</v>
      </c>
      <c r="P156" s="379" t="s">
        <v>133</v>
      </c>
      <c r="Q156" s="379" t="s">
        <v>225</v>
      </c>
      <c r="R156" s="379" t="s">
        <v>4494</v>
      </c>
      <c r="S156" s="476"/>
      <c r="T156" s="379" t="s">
        <v>11</v>
      </c>
      <c r="U156" s="379" t="s">
        <v>15</v>
      </c>
      <c r="V156" s="379"/>
      <c r="W156" s="379"/>
      <c r="X156" s="379"/>
      <c r="Y156" s="865" t="s">
        <v>4495</v>
      </c>
      <c r="Z156" s="865" t="s">
        <v>4496</v>
      </c>
      <c r="AA156" s="865"/>
      <c r="AB156" s="197"/>
      <c r="AC156" s="197"/>
      <c r="AD156" s="197"/>
      <c r="AE156" s="476"/>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row>
    <row r="157" ht="22.5" customHeight="1">
      <c r="A157" s="379">
        <v>5.0</v>
      </c>
      <c r="B157" s="379">
        <v>6.0</v>
      </c>
      <c r="C157" s="379" t="s">
        <v>250</v>
      </c>
      <c r="D157" s="379"/>
      <c r="E157" s="476"/>
      <c r="F157" s="476"/>
      <c r="G157" s="863">
        <v>1.0</v>
      </c>
      <c r="H157" s="378" t="s">
        <v>4497</v>
      </c>
      <c r="I157" s="378" t="s">
        <v>4498</v>
      </c>
      <c r="J157" s="197" t="s">
        <v>4499</v>
      </c>
      <c r="K157" s="379" t="s">
        <v>4500</v>
      </c>
      <c r="L157" s="380">
        <v>45440.0</v>
      </c>
      <c r="M157" s="379" t="s">
        <v>339</v>
      </c>
      <c r="N157" s="379" t="s">
        <v>152</v>
      </c>
      <c r="O157" s="380">
        <v>45519.0</v>
      </c>
      <c r="P157" s="379" t="s">
        <v>127</v>
      </c>
      <c r="Q157" s="379" t="s">
        <v>225</v>
      </c>
      <c r="R157" s="379" t="s">
        <v>4501</v>
      </c>
      <c r="S157" s="476"/>
      <c r="T157" s="623" t="s">
        <v>26</v>
      </c>
      <c r="U157" s="379" t="s">
        <v>15</v>
      </c>
      <c r="V157" s="476"/>
      <c r="W157" s="379"/>
      <c r="X157" s="379"/>
      <c r="Y157" s="883" t="s">
        <v>4502</v>
      </c>
      <c r="Z157" s="883"/>
      <c r="AA157" s="883"/>
      <c r="AB157" s="709"/>
      <c r="AC157" s="197"/>
      <c r="AD157" s="197"/>
      <c r="AE157" s="476"/>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row>
    <row r="158" ht="22.5" customHeight="1">
      <c r="A158" s="379">
        <v>6.0</v>
      </c>
      <c r="B158" s="625">
        <v>6.0</v>
      </c>
      <c r="C158" s="379" t="s">
        <v>250</v>
      </c>
      <c r="D158" s="379"/>
      <c r="E158" s="887"/>
      <c r="F158" s="887"/>
      <c r="G158" s="888">
        <v>1.0</v>
      </c>
      <c r="H158" s="791" t="s">
        <v>4503</v>
      </c>
      <c r="I158" s="791" t="s">
        <v>4504</v>
      </c>
      <c r="J158" s="625" t="s">
        <v>4505</v>
      </c>
      <c r="K158" s="625" t="s">
        <v>4506</v>
      </c>
      <c r="L158" s="626">
        <v>43079.0</v>
      </c>
      <c r="M158" s="625" t="s">
        <v>339</v>
      </c>
      <c r="N158" s="625" t="s">
        <v>151</v>
      </c>
      <c r="O158" s="626">
        <v>45519.0</v>
      </c>
      <c r="P158" s="625" t="s">
        <v>9</v>
      </c>
      <c r="Q158" s="625" t="s">
        <v>225</v>
      </c>
      <c r="R158" s="625" t="s">
        <v>4507</v>
      </c>
      <c r="S158" s="887"/>
      <c r="T158" s="623" t="s">
        <v>26</v>
      </c>
      <c r="U158" s="625" t="s">
        <v>15</v>
      </c>
      <c r="V158" s="887"/>
      <c r="W158" s="625"/>
      <c r="X158" s="625"/>
      <c r="Y158" s="883" t="s">
        <v>4508</v>
      </c>
      <c r="Z158" s="883"/>
      <c r="AA158" s="883"/>
      <c r="AB158" s="388"/>
      <c r="AC158" s="388"/>
      <c r="AD158" s="388"/>
      <c r="AE158" s="887"/>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row>
    <row r="159" ht="22.5" customHeight="1">
      <c r="A159" s="379">
        <v>7.0</v>
      </c>
      <c r="B159" s="625">
        <v>6.0</v>
      </c>
      <c r="C159" s="379" t="s">
        <v>250</v>
      </c>
      <c r="D159" s="379"/>
      <c r="E159" s="887"/>
      <c r="F159" s="625" t="s">
        <v>335</v>
      </c>
      <c r="G159" s="888">
        <v>1.0</v>
      </c>
      <c r="H159" s="791" t="s">
        <v>4509</v>
      </c>
      <c r="I159" s="791" t="s">
        <v>4510</v>
      </c>
      <c r="J159" s="625" t="s">
        <v>2584</v>
      </c>
      <c r="K159" s="625" t="s">
        <v>4511</v>
      </c>
      <c r="L159" s="626">
        <v>43071.0</v>
      </c>
      <c r="M159" s="625" t="s">
        <v>351</v>
      </c>
      <c r="N159" s="625" t="s">
        <v>152</v>
      </c>
      <c r="O159" s="626">
        <v>43836.0</v>
      </c>
      <c r="P159" s="625" t="s">
        <v>37</v>
      </c>
      <c r="Q159" s="625" t="s">
        <v>227</v>
      </c>
      <c r="R159" s="625"/>
      <c r="S159" s="887"/>
      <c r="T159" s="379" t="s">
        <v>11</v>
      </c>
      <c r="U159" s="625" t="s">
        <v>10</v>
      </c>
      <c r="V159" s="625"/>
      <c r="W159" s="625"/>
      <c r="X159" s="625"/>
      <c r="Y159" s="883" t="s">
        <v>4512</v>
      </c>
      <c r="Z159" s="883" t="s">
        <v>4513</v>
      </c>
      <c r="AA159" s="883" t="s">
        <v>4514</v>
      </c>
      <c r="AB159" s="388" t="s">
        <v>4515</v>
      </c>
      <c r="AC159" s="388" t="s">
        <v>4516</v>
      </c>
      <c r="AD159" s="388" t="s">
        <v>3591</v>
      </c>
      <c r="AE159" s="887"/>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row>
    <row r="160" ht="22.5" customHeight="1">
      <c r="A160" s="379">
        <v>8.0</v>
      </c>
      <c r="B160" s="625">
        <v>6.0</v>
      </c>
      <c r="C160" s="379" t="s">
        <v>250</v>
      </c>
      <c r="D160" s="379"/>
      <c r="E160" s="887"/>
      <c r="F160" s="887"/>
      <c r="G160" s="888">
        <v>1.0</v>
      </c>
      <c r="H160" s="791" t="s">
        <v>4517</v>
      </c>
      <c r="I160" s="791" t="s">
        <v>4518</v>
      </c>
      <c r="J160" s="625" t="s">
        <v>637</v>
      </c>
      <c r="K160" s="625" t="s">
        <v>4519</v>
      </c>
      <c r="L160" s="626">
        <v>43248.0</v>
      </c>
      <c r="M160" s="625" t="s">
        <v>351</v>
      </c>
      <c r="N160" s="625" t="s">
        <v>152</v>
      </c>
      <c r="O160" s="626">
        <v>44790.0</v>
      </c>
      <c r="P160" s="625" t="s">
        <v>115</v>
      </c>
      <c r="Q160" s="625" t="s">
        <v>227</v>
      </c>
      <c r="R160" s="887"/>
      <c r="S160" s="887"/>
      <c r="T160" s="379" t="s">
        <v>11</v>
      </c>
      <c r="U160" s="625" t="s">
        <v>15</v>
      </c>
      <c r="V160" s="887"/>
      <c r="W160" s="625"/>
      <c r="X160" s="625"/>
      <c r="Y160" s="883" t="s">
        <v>4520</v>
      </c>
      <c r="Z160" s="883" t="s">
        <v>4521</v>
      </c>
      <c r="AA160" s="883" t="s">
        <v>4522</v>
      </c>
      <c r="AB160" s="388"/>
      <c r="AC160" s="388"/>
      <c r="AD160" s="388"/>
      <c r="AE160" s="887"/>
      <c r="AF160" s="935"/>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row>
    <row r="161" ht="22.5" customHeight="1">
      <c r="A161" s="379">
        <v>9.0</v>
      </c>
      <c r="B161" s="625">
        <v>6.0</v>
      </c>
      <c r="C161" s="379" t="s">
        <v>250</v>
      </c>
      <c r="D161" s="379"/>
      <c r="E161" s="887"/>
      <c r="F161" s="887"/>
      <c r="G161" s="888">
        <v>1.0</v>
      </c>
      <c r="H161" s="791" t="s">
        <v>4523</v>
      </c>
      <c r="I161" s="791" t="s">
        <v>4524</v>
      </c>
      <c r="J161" s="625" t="s">
        <v>1127</v>
      </c>
      <c r="K161" s="625" t="s">
        <v>4525</v>
      </c>
      <c r="L161" s="626">
        <v>43100.0</v>
      </c>
      <c r="M161" s="625" t="s">
        <v>351</v>
      </c>
      <c r="N161" s="625" t="s">
        <v>151</v>
      </c>
      <c r="O161" s="626">
        <v>44062.0</v>
      </c>
      <c r="P161" s="625" t="s">
        <v>133</v>
      </c>
      <c r="Q161" s="625" t="s">
        <v>227</v>
      </c>
      <c r="R161" s="625" t="s">
        <v>4526</v>
      </c>
      <c r="S161" s="625"/>
      <c r="T161" s="379" t="s">
        <v>11</v>
      </c>
      <c r="U161" s="625" t="s">
        <v>15</v>
      </c>
      <c r="V161" s="625"/>
      <c r="W161" s="625"/>
      <c r="X161" s="625"/>
      <c r="Y161" s="883" t="s">
        <v>4527</v>
      </c>
      <c r="Z161" s="883" t="s">
        <v>4528</v>
      </c>
      <c r="AA161" s="883" t="s">
        <v>4529</v>
      </c>
      <c r="AB161" s="388" t="s">
        <v>4530</v>
      </c>
      <c r="AC161" s="388" t="s">
        <v>4531</v>
      </c>
      <c r="AD161" s="388"/>
      <c r="AE161" s="887"/>
      <c r="AF161" s="936"/>
      <c r="AG161" s="624"/>
      <c r="AH161" s="624"/>
      <c r="AI161" s="624"/>
      <c r="AJ161" s="624"/>
      <c r="AK161" s="624"/>
      <c r="AL161" s="624"/>
      <c r="AM161" s="624"/>
      <c r="AN161" s="624"/>
      <c r="AO161" s="624"/>
      <c r="AP161" s="624"/>
      <c r="AQ161" s="624"/>
      <c r="AR161" s="624"/>
      <c r="AS161" s="624"/>
      <c r="AT161" s="624"/>
      <c r="AU161" s="624"/>
      <c r="AV161" s="624"/>
      <c r="AW161" s="624"/>
      <c r="AX161" s="624"/>
      <c r="AY161" s="624"/>
      <c r="AZ161" s="624"/>
      <c r="BA161" s="624"/>
    </row>
    <row r="162" ht="22.5" customHeight="1">
      <c r="A162" s="379">
        <v>10.0</v>
      </c>
      <c r="B162" s="379">
        <v>6.0</v>
      </c>
      <c r="C162" s="379" t="s">
        <v>250</v>
      </c>
      <c r="D162" s="379"/>
      <c r="E162" s="476"/>
      <c r="F162" s="476"/>
      <c r="G162" s="863">
        <v>1.0</v>
      </c>
      <c r="H162" s="378" t="s">
        <v>4532</v>
      </c>
      <c r="I162" s="378" t="s">
        <v>4533</v>
      </c>
      <c r="J162" s="379" t="s">
        <v>1755</v>
      </c>
      <c r="K162" s="379" t="s">
        <v>4534</v>
      </c>
      <c r="L162" s="380">
        <v>42841.0</v>
      </c>
      <c r="M162" s="379" t="s">
        <v>351</v>
      </c>
      <c r="N162" s="379" t="s">
        <v>152</v>
      </c>
      <c r="O162" s="380">
        <v>45155.0</v>
      </c>
      <c r="P162" s="379" t="s">
        <v>133</v>
      </c>
      <c r="Q162" s="379" t="s">
        <v>227</v>
      </c>
      <c r="R162" s="379" t="s">
        <v>4535</v>
      </c>
      <c r="S162" s="476"/>
      <c r="T162" s="623" t="s">
        <v>26</v>
      </c>
      <c r="U162" s="379" t="s">
        <v>15</v>
      </c>
      <c r="V162" s="476"/>
      <c r="W162" s="379"/>
      <c r="X162" s="379"/>
      <c r="Y162" s="865" t="s">
        <v>4536</v>
      </c>
      <c r="Z162" s="865" t="s">
        <v>4537</v>
      </c>
      <c r="AA162" s="865"/>
      <c r="AB162" s="197"/>
      <c r="AC162" s="197"/>
      <c r="AD162" s="197"/>
      <c r="AE162" s="476"/>
      <c r="AF162" s="624"/>
      <c r="AG162" s="624"/>
      <c r="AH162" s="624"/>
      <c r="AI162" s="624"/>
      <c r="AJ162" s="624"/>
      <c r="AK162" s="624"/>
      <c r="AL162" s="624"/>
      <c r="AM162" s="624"/>
      <c r="AN162" s="624"/>
      <c r="AO162" s="624"/>
      <c r="AP162" s="624"/>
      <c r="AQ162" s="624"/>
      <c r="AR162" s="624"/>
      <c r="AS162" s="624"/>
      <c r="AT162" s="624"/>
      <c r="AU162" s="624"/>
      <c r="AV162" s="624"/>
      <c r="AW162" s="624"/>
      <c r="AX162" s="624"/>
      <c r="AY162" s="624"/>
      <c r="AZ162" s="624"/>
      <c r="BA162" s="624"/>
    </row>
    <row r="163" ht="22.5" customHeight="1">
      <c r="A163" s="496">
        <v>11.0</v>
      </c>
      <c r="B163" s="496">
        <v>6.0</v>
      </c>
      <c r="C163" s="496" t="s">
        <v>250</v>
      </c>
      <c r="D163" s="496"/>
      <c r="E163" s="497"/>
      <c r="F163" s="497"/>
      <c r="G163" s="885">
        <v>1.0</v>
      </c>
      <c r="H163" s="531" t="s">
        <v>4538</v>
      </c>
      <c r="I163" s="531" t="s">
        <v>4539</v>
      </c>
      <c r="J163" s="496" t="s">
        <v>1760</v>
      </c>
      <c r="K163" s="496" t="s">
        <v>4540</v>
      </c>
      <c r="L163" s="533">
        <v>43131.0</v>
      </c>
      <c r="M163" s="496" t="s">
        <v>339</v>
      </c>
      <c r="N163" s="496" t="s">
        <v>151</v>
      </c>
      <c r="O163" s="533">
        <v>44566.0</v>
      </c>
      <c r="P163" s="496" t="s">
        <v>133</v>
      </c>
      <c r="Q163" s="496" t="s">
        <v>235</v>
      </c>
      <c r="R163" s="496"/>
      <c r="S163" s="497"/>
      <c r="T163" s="676" t="s">
        <v>26</v>
      </c>
      <c r="U163" s="496" t="s">
        <v>10</v>
      </c>
      <c r="V163" s="497"/>
      <c r="W163" s="496"/>
      <c r="X163" s="496"/>
      <c r="Y163" s="937" t="s">
        <v>4541</v>
      </c>
      <c r="Z163" s="937" t="s">
        <v>4542</v>
      </c>
      <c r="AA163" s="937" t="s">
        <v>4543</v>
      </c>
      <c r="AB163" s="226" t="s">
        <v>4544</v>
      </c>
      <c r="AC163" s="226" t="s">
        <v>4545</v>
      </c>
      <c r="AD163" s="226"/>
      <c r="AE163" s="496"/>
      <c r="AF163" s="727"/>
      <c r="AG163" s="727"/>
      <c r="AH163" s="727"/>
      <c r="AI163" s="727"/>
      <c r="AJ163" s="727"/>
      <c r="AK163" s="727"/>
      <c r="AL163" s="727"/>
      <c r="AM163" s="727"/>
      <c r="AN163" s="727"/>
      <c r="AO163" s="727"/>
      <c r="AP163" s="727"/>
      <c r="AQ163" s="727"/>
      <c r="AR163" s="727"/>
      <c r="AS163" s="727"/>
      <c r="AT163" s="727"/>
      <c r="AU163" s="727"/>
      <c r="AV163" s="727"/>
      <c r="AW163" s="727"/>
      <c r="AX163" s="727"/>
      <c r="AY163" s="727"/>
      <c r="AZ163" s="727"/>
      <c r="BA163" s="727"/>
    </row>
    <row r="164" ht="22.5" customHeight="1">
      <c r="A164" s="379">
        <v>12.0</v>
      </c>
      <c r="B164" s="379">
        <v>6.0</v>
      </c>
      <c r="C164" s="379" t="s">
        <v>250</v>
      </c>
      <c r="D164" s="379"/>
      <c r="E164" s="476"/>
      <c r="F164" s="476"/>
      <c r="G164" s="863">
        <v>1.0</v>
      </c>
      <c r="H164" s="378" t="s">
        <v>4546</v>
      </c>
      <c r="I164" s="378" t="s">
        <v>4547</v>
      </c>
      <c r="J164" s="379" t="s">
        <v>4548</v>
      </c>
      <c r="K164" s="379" t="s">
        <v>4549</v>
      </c>
      <c r="L164" s="380">
        <v>43149.0</v>
      </c>
      <c r="M164" s="379" t="s">
        <v>339</v>
      </c>
      <c r="N164" s="379" t="s">
        <v>152</v>
      </c>
      <c r="O164" s="380">
        <v>44958.0</v>
      </c>
      <c r="P164" s="379" t="s">
        <v>115</v>
      </c>
      <c r="Q164" s="379" t="s">
        <v>235</v>
      </c>
      <c r="R164" s="379"/>
      <c r="S164" s="476"/>
      <c r="T164" s="379" t="s">
        <v>11</v>
      </c>
      <c r="U164" s="379" t="s">
        <v>10</v>
      </c>
      <c r="V164" s="476"/>
      <c r="W164" s="379"/>
      <c r="X164" s="870"/>
      <c r="Y164" s="871" t="s">
        <v>4550</v>
      </c>
      <c r="Z164" s="871" t="s">
        <v>4551</v>
      </c>
      <c r="AA164" s="865" t="s">
        <v>4552</v>
      </c>
      <c r="AB164" s="872"/>
      <c r="AC164" s="197"/>
      <c r="AD164" s="197"/>
      <c r="AE164" s="379"/>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row>
    <row r="165" ht="22.5" customHeight="1">
      <c r="A165" s="379">
        <v>13.0</v>
      </c>
      <c r="B165" s="379">
        <v>6.0</v>
      </c>
      <c r="C165" s="379" t="s">
        <v>250</v>
      </c>
      <c r="D165" s="379"/>
      <c r="E165" s="476"/>
      <c r="F165" s="379" t="s">
        <v>335</v>
      </c>
      <c r="G165" s="863">
        <v>1.0</v>
      </c>
      <c r="H165" s="378" t="s">
        <v>4553</v>
      </c>
      <c r="I165" s="378" t="s">
        <v>4554</v>
      </c>
      <c r="J165" s="625" t="s">
        <v>4555</v>
      </c>
      <c r="K165" s="625" t="s">
        <v>4556</v>
      </c>
      <c r="L165" s="626">
        <v>43277.0</v>
      </c>
      <c r="M165" s="625" t="s">
        <v>351</v>
      </c>
      <c r="N165" s="625" t="s">
        <v>152</v>
      </c>
      <c r="O165" s="626">
        <v>44566.0</v>
      </c>
      <c r="P165" s="625" t="s">
        <v>37</v>
      </c>
      <c r="Q165" s="379" t="s">
        <v>233</v>
      </c>
      <c r="R165" s="379" t="s">
        <v>4557</v>
      </c>
      <c r="S165" s="379"/>
      <c r="T165" s="379" t="s">
        <v>11</v>
      </c>
      <c r="U165" s="379" t="s">
        <v>15</v>
      </c>
      <c r="V165" s="379"/>
      <c r="W165" s="476"/>
      <c r="X165" s="476"/>
      <c r="Y165" s="202" t="s">
        <v>4558</v>
      </c>
      <c r="Z165" s="202" t="s">
        <v>4559</v>
      </c>
      <c r="AA165" s="202" t="s">
        <v>4560</v>
      </c>
      <c r="AB165" s="202" t="s">
        <v>4561</v>
      </c>
      <c r="AC165" s="202"/>
      <c r="AD165" s="882"/>
      <c r="AE165" s="653"/>
      <c r="AF165" s="653"/>
      <c r="AG165" s="624"/>
      <c r="AH165" s="624"/>
      <c r="AI165" s="624"/>
      <c r="AJ165" s="624"/>
      <c r="AK165" s="624"/>
      <c r="AL165" s="624"/>
      <c r="AM165" s="624"/>
      <c r="AN165" s="624"/>
      <c r="AO165" s="624"/>
      <c r="AP165" s="624"/>
      <c r="AQ165" s="624"/>
      <c r="AR165" s="624"/>
      <c r="AS165" s="624"/>
      <c r="AT165" s="624"/>
      <c r="AU165" s="624"/>
      <c r="AV165" s="624"/>
      <c r="AW165" s="624"/>
      <c r="AX165" s="624"/>
      <c r="AY165" s="624"/>
      <c r="AZ165" s="624"/>
      <c r="BA165" s="624"/>
    </row>
    <row r="166" ht="22.5" customHeight="1">
      <c r="A166" s="379">
        <v>14.0</v>
      </c>
      <c r="B166" s="379">
        <v>6.0</v>
      </c>
      <c r="C166" s="379" t="s">
        <v>250</v>
      </c>
      <c r="D166" s="379"/>
      <c r="E166" s="476"/>
      <c r="F166" s="476"/>
      <c r="G166" s="863">
        <v>1.0</v>
      </c>
      <c r="H166" s="378" t="s">
        <v>4562</v>
      </c>
      <c r="I166" s="378" t="s">
        <v>4563</v>
      </c>
      <c r="J166" s="625" t="s">
        <v>637</v>
      </c>
      <c r="K166" s="625" t="s">
        <v>4564</v>
      </c>
      <c r="L166" s="626">
        <v>43004.0</v>
      </c>
      <c r="M166" s="625" t="s">
        <v>339</v>
      </c>
      <c r="N166" s="625" t="s">
        <v>152</v>
      </c>
      <c r="O166" s="626">
        <v>45068.0</v>
      </c>
      <c r="P166" s="625" t="s">
        <v>115</v>
      </c>
      <c r="Q166" s="379" t="s">
        <v>233</v>
      </c>
      <c r="R166" s="379"/>
      <c r="S166" s="379"/>
      <c r="T166" s="379" t="s">
        <v>11</v>
      </c>
      <c r="U166" s="379" t="s">
        <v>15</v>
      </c>
      <c r="V166" s="379"/>
      <c r="W166" s="476"/>
      <c r="X166" s="476"/>
      <c r="Y166" s="202" t="s">
        <v>4565</v>
      </c>
      <c r="Z166" s="202" t="s">
        <v>4566</v>
      </c>
      <c r="AA166" s="202"/>
      <c r="AB166" s="202"/>
      <c r="AC166" s="202"/>
      <c r="AD166" s="882"/>
      <c r="AE166" s="653"/>
      <c r="AF166" s="624"/>
      <c r="AG166" s="624"/>
      <c r="AH166" s="624"/>
      <c r="AI166" s="624"/>
      <c r="AJ166" s="624"/>
      <c r="AK166" s="624"/>
      <c r="AL166" s="624"/>
      <c r="AM166" s="624"/>
      <c r="AN166" s="624"/>
      <c r="AO166" s="624"/>
      <c r="AP166" s="624"/>
      <c r="AQ166" s="624"/>
      <c r="AR166" s="624"/>
      <c r="AS166" s="624"/>
      <c r="AT166" s="624"/>
      <c r="AU166" s="624"/>
      <c r="AV166" s="624"/>
      <c r="AW166" s="624"/>
      <c r="AX166" s="624"/>
      <c r="AY166" s="624"/>
      <c r="AZ166" s="624"/>
      <c r="BA166" s="624"/>
    </row>
    <row r="167" ht="22.5" customHeight="1">
      <c r="A167" s="379">
        <v>15.0</v>
      </c>
      <c r="B167" s="379">
        <v>6.0</v>
      </c>
      <c r="C167" s="379" t="s">
        <v>250</v>
      </c>
      <c r="D167" s="379"/>
      <c r="E167" s="379"/>
      <c r="F167" s="379"/>
      <c r="G167" s="863">
        <v>1.0</v>
      </c>
      <c r="H167" s="378" t="s">
        <v>4567</v>
      </c>
      <c r="I167" s="378" t="s">
        <v>4568</v>
      </c>
      <c r="J167" s="625" t="s">
        <v>1859</v>
      </c>
      <c r="K167" s="625" t="s">
        <v>4569</v>
      </c>
      <c r="L167" s="626">
        <v>43147.0</v>
      </c>
      <c r="M167" s="625" t="s">
        <v>339</v>
      </c>
      <c r="N167" s="625" t="s">
        <v>151</v>
      </c>
      <c r="O167" s="626">
        <v>45301.0</v>
      </c>
      <c r="P167" s="625" t="s">
        <v>9</v>
      </c>
      <c r="Q167" s="379" t="s">
        <v>233</v>
      </c>
      <c r="R167" s="379" t="s">
        <v>4570</v>
      </c>
      <c r="S167" s="379"/>
      <c r="T167" s="379" t="s">
        <v>11</v>
      </c>
      <c r="U167" s="379" t="s">
        <v>21</v>
      </c>
      <c r="V167" s="379"/>
      <c r="W167" s="476"/>
      <c r="X167" s="476"/>
      <c r="Y167" s="938" t="s">
        <v>4571</v>
      </c>
      <c r="Z167" s="938" t="s">
        <v>4572</v>
      </c>
      <c r="AA167" s="938"/>
      <c r="AB167" s="939"/>
      <c r="AC167" s="940"/>
      <c r="AD167" s="940"/>
      <c r="AE167" s="379"/>
      <c r="AF167" s="624"/>
      <c r="AG167" s="624"/>
      <c r="AH167" s="624"/>
      <c r="AI167" s="624"/>
      <c r="AJ167" s="624"/>
      <c r="AK167" s="624"/>
      <c r="AL167" s="624"/>
      <c r="AM167" s="624"/>
      <c r="AN167" s="624"/>
      <c r="AO167" s="624"/>
      <c r="AP167" s="624"/>
      <c r="AQ167" s="624"/>
      <c r="AR167" s="624"/>
      <c r="AS167" s="624"/>
      <c r="AT167" s="624"/>
      <c r="AU167" s="624"/>
      <c r="AV167" s="624"/>
      <c r="AW167" s="624"/>
      <c r="AX167" s="624"/>
      <c r="AY167" s="624"/>
      <c r="AZ167" s="624"/>
      <c r="BA167" s="624"/>
    </row>
    <row r="168" ht="22.5" customHeight="1">
      <c r="A168" s="379">
        <v>16.0</v>
      </c>
      <c r="B168" s="379">
        <v>6.0</v>
      </c>
      <c r="C168" s="379" t="s">
        <v>250</v>
      </c>
      <c r="D168" s="379"/>
      <c r="E168" s="476"/>
      <c r="F168" s="476"/>
      <c r="G168" s="863">
        <v>1.0</v>
      </c>
      <c r="H168" s="378" t="s">
        <v>4573</v>
      </c>
      <c r="I168" s="378" t="s">
        <v>4574</v>
      </c>
      <c r="J168" s="379" t="s">
        <v>1613</v>
      </c>
      <c r="K168" s="379" t="s">
        <v>4575</v>
      </c>
      <c r="L168" s="380">
        <v>43176.0</v>
      </c>
      <c r="M168" s="379" t="s">
        <v>339</v>
      </c>
      <c r="N168" s="379" t="s">
        <v>151</v>
      </c>
      <c r="O168" s="380">
        <v>44062.0</v>
      </c>
      <c r="P168" s="379" t="s">
        <v>133</v>
      </c>
      <c r="Q168" s="379" t="s">
        <v>233</v>
      </c>
      <c r="R168" s="379" t="s">
        <v>4576</v>
      </c>
      <c r="S168" s="476"/>
      <c r="T168" s="379" t="s">
        <v>11</v>
      </c>
      <c r="U168" s="379" t="s">
        <v>15</v>
      </c>
      <c r="V168" s="476"/>
      <c r="W168" s="379"/>
      <c r="X168" s="379"/>
      <c r="Y168" s="682" t="s">
        <v>4577</v>
      </c>
      <c r="Z168" s="682" t="s">
        <v>4578</v>
      </c>
      <c r="AA168" s="682" t="s">
        <v>4579</v>
      </c>
      <c r="AB168" s="197" t="s">
        <v>4580</v>
      </c>
      <c r="AC168" s="197" t="s">
        <v>4581</v>
      </c>
      <c r="AD168" s="197"/>
      <c r="AE168" s="379"/>
      <c r="AF168" s="653"/>
      <c r="AG168" s="653"/>
      <c r="AH168" s="653"/>
      <c r="AI168" s="653"/>
      <c r="AJ168" s="653"/>
      <c r="AK168" s="653"/>
      <c r="AL168" s="653"/>
      <c r="AM168" s="653"/>
      <c r="AN168" s="653"/>
      <c r="AO168" s="653"/>
      <c r="AP168" s="653"/>
      <c r="AQ168" s="653"/>
      <c r="AR168" s="653"/>
      <c r="AS168" s="653"/>
      <c r="AT168" s="653"/>
      <c r="AU168" s="653"/>
      <c r="AV168" s="653"/>
      <c r="AW168" s="653"/>
      <c r="AX168" s="624"/>
      <c r="AY168" s="624"/>
      <c r="AZ168" s="624"/>
      <c r="BA168" s="624"/>
    </row>
    <row r="169" ht="22.5" customHeight="1">
      <c r="A169" s="379">
        <v>17.0</v>
      </c>
      <c r="B169" s="379">
        <v>6.0</v>
      </c>
      <c r="C169" s="379" t="s">
        <v>250</v>
      </c>
      <c r="D169" s="379"/>
      <c r="E169" s="476"/>
      <c r="F169" s="476"/>
      <c r="G169" s="863">
        <v>1.0</v>
      </c>
      <c r="H169" s="378" t="s">
        <v>4582</v>
      </c>
      <c r="I169" s="378" t="s">
        <v>4583</v>
      </c>
      <c r="J169" s="625" t="s">
        <v>1868</v>
      </c>
      <c r="K169" s="625" t="s">
        <v>4584</v>
      </c>
      <c r="L169" s="626">
        <v>43311.0</v>
      </c>
      <c r="M169" s="625" t="s">
        <v>351</v>
      </c>
      <c r="N169" s="625" t="s">
        <v>152</v>
      </c>
      <c r="O169" s="626">
        <v>45155.0</v>
      </c>
      <c r="P169" s="625" t="s">
        <v>25</v>
      </c>
      <c r="Q169" s="379" t="s">
        <v>233</v>
      </c>
      <c r="R169" s="379" t="s">
        <v>4585</v>
      </c>
      <c r="S169" s="379"/>
      <c r="T169" s="379" t="s">
        <v>11</v>
      </c>
      <c r="U169" s="379" t="s">
        <v>15</v>
      </c>
      <c r="V169" s="379"/>
      <c r="W169" s="476"/>
      <c r="X169" s="476"/>
      <c r="Y169" s="202" t="s">
        <v>4586</v>
      </c>
      <c r="Z169" s="202" t="s">
        <v>4587</v>
      </c>
      <c r="AA169" s="907"/>
      <c r="AB169" s="197"/>
      <c r="AC169" s="197"/>
      <c r="AD169" s="197"/>
      <c r="AE169" s="379"/>
      <c r="AF169" s="653"/>
      <c r="AG169" s="653"/>
      <c r="AH169" s="653"/>
      <c r="AI169" s="653"/>
      <c r="AJ169" s="653"/>
      <c r="AK169" s="653"/>
      <c r="AL169" s="653"/>
      <c r="AM169" s="653"/>
      <c r="AN169" s="653"/>
      <c r="AO169" s="653"/>
      <c r="AP169" s="653"/>
      <c r="AQ169" s="653"/>
      <c r="AR169" s="653"/>
      <c r="AS169" s="653"/>
      <c r="AT169" s="653"/>
      <c r="AU169" s="653"/>
      <c r="AV169" s="653"/>
      <c r="AW169" s="653"/>
      <c r="AX169" s="624"/>
      <c r="AY169" s="624"/>
      <c r="AZ169" s="624"/>
      <c r="BA169" s="624"/>
    </row>
    <row r="170" ht="22.5" customHeight="1">
      <c r="A170" s="379">
        <v>18.0</v>
      </c>
      <c r="B170" s="379">
        <v>6.0</v>
      </c>
      <c r="C170" s="379" t="s">
        <v>250</v>
      </c>
      <c r="D170" s="379"/>
      <c r="E170" s="476"/>
      <c r="F170" s="476"/>
      <c r="G170" s="863">
        <v>1.0</v>
      </c>
      <c r="H170" s="378" t="s">
        <v>4588</v>
      </c>
      <c r="I170" s="378" t="s">
        <v>4589</v>
      </c>
      <c r="J170" s="625" t="s">
        <v>370</v>
      </c>
      <c r="K170" s="625" t="s">
        <v>4590</v>
      </c>
      <c r="L170" s="626">
        <v>43013.0</v>
      </c>
      <c r="M170" s="625" t="s">
        <v>339</v>
      </c>
      <c r="N170" s="625" t="s">
        <v>151</v>
      </c>
      <c r="O170" s="626">
        <v>45534.0</v>
      </c>
      <c r="P170" s="625" t="s">
        <v>9</v>
      </c>
      <c r="Q170" s="379" t="s">
        <v>233</v>
      </c>
      <c r="R170" s="379" t="s">
        <v>4591</v>
      </c>
      <c r="S170" s="379"/>
      <c r="T170" s="379" t="s">
        <v>11</v>
      </c>
      <c r="U170" s="379" t="s">
        <v>15</v>
      </c>
      <c r="V170" s="379"/>
      <c r="W170" s="476"/>
      <c r="X170" s="379"/>
      <c r="Y170" s="682" t="s">
        <v>4592</v>
      </c>
      <c r="Z170" s="907"/>
      <c r="AA170" s="907"/>
      <c r="AB170" s="197"/>
      <c r="AC170" s="197"/>
      <c r="AD170" s="197"/>
      <c r="AE170" s="379"/>
      <c r="AF170" s="653"/>
      <c r="AG170" s="653"/>
      <c r="AH170" s="653"/>
      <c r="AI170" s="653"/>
      <c r="AJ170" s="653"/>
      <c r="AK170" s="653"/>
      <c r="AL170" s="653"/>
      <c r="AM170" s="653"/>
      <c r="AN170" s="653"/>
      <c r="AO170" s="653"/>
      <c r="AP170" s="653"/>
      <c r="AQ170" s="653"/>
      <c r="AR170" s="653"/>
      <c r="AS170" s="653"/>
      <c r="AT170" s="653"/>
      <c r="AU170" s="653"/>
      <c r="AV170" s="653"/>
      <c r="AW170" s="653"/>
      <c r="AX170" s="653"/>
      <c r="AY170" s="653"/>
      <c r="AZ170" s="653"/>
      <c r="BA170" s="653"/>
    </row>
    <row r="171" ht="22.5" customHeight="1">
      <c r="A171" s="507">
        <v>19.0</v>
      </c>
      <c r="B171" s="379">
        <v>6.0</v>
      </c>
      <c r="C171" s="873" t="s">
        <v>250</v>
      </c>
      <c r="D171" s="507"/>
      <c r="E171" s="738"/>
      <c r="F171" s="738"/>
      <c r="G171" s="874">
        <v>1.0</v>
      </c>
      <c r="H171" s="508" t="s">
        <v>4593</v>
      </c>
      <c r="I171" s="508" t="s">
        <v>4594</v>
      </c>
      <c r="J171" s="741" t="s">
        <v>667</v>
      </c>
      <c r="K171" s="741" t="s">
        <v>4595</v>
      </c>
      <c r="L171" s="742">
        <v>43342.0</v>
      </c>
      <c r="M171" s="741" t="s">
        <v>339</v>
      </c>
      <c r="N171" s="741" t="s">
        <v>154</v>
      </c>
      <c r="O171" s="742">
        <v>45883.0</v>
      </c>
      <c r="P171" s="741" t="s">
        <v>115</v>
      </c>
      <c r="Q171" s="507" t="s">
        <v>346</v>
      </c>
      <c r="R171" s="507" t="s">
        <v>4596</v>
      </c>
      <c r="S171" s="507"/>
      <c r="T171" s="507" t="s">
        <v>22</v>
      </c>
      <c r="U171" s="507" t="s">
        <v>21</v>
      </c>
      <c r="V171" s="507"/>
      <c r="W171" s="738"/>
      <c r="X171" s="738"/>
      <c r="Y171" s="249"/>
      <c r="Z171" s="249"/>
      <c r="AA171" s="249"/>
      <c r="AB171" s="249"/>
      <c r="AC171" s="249"/>
      <c r="AD171" s="744"/>
      <c r="AE171" s="744"/>
      <c r="AF171" s="744"/>
      <c r="AG171" s="744"/>
      <c r="AH171" s="744"/>
      <c r="AI171" s="744"/>
      <c r="AJ171" s="744"/>
      <c r="AK171" s="744"/>
      <c r="AL171" s="744"/>
      <c r="AM171" s="744"/>
      <c r="AN171" s="744"/>
      <c r="AO171" s="744"/>
      <c r="AP171" s="744"/>
      <c r="AQ171" s="744"/>
      <c r="AR171" s="744"/>
      <c r="AS171" s="744"/>
      <c r="AT171" s="744"/>
      <c r="AU171" s="744"/>
      <c r="AV171" s="744"/>
      <c r="AW171" s="744"/>
      <c r="AX171" s="744"/>
      <c r="AY171" s="744"/>
      <c r="AZ171" s="744"/>
      <c r="BA171" s="744"/>
    </row>
    <row r="172" ht="22.5" customHeight="1">
      <c r="A172" s="507">
        <v>20.0</v>
      </c>
      <c r="B172" s="379">
        <v>6.0</v>
      </c>
      <c r="C172" s="873" t="s">
        <v>250</v>
      </c>
      <c r="D172" s="507"/>
      <c r="E172" s="738"/>
      <c r="F172" s="738"/>
      <c r="G172" s="874">
        <v>1.0</v>
      </c>
      <c r="H172" s="508" t="s">
        <v>4597</v>
      </c>
      <c r="I172" s="508" t="s">
        <v>4598</v>
      </c>
      <c r="J172" s="741" t="s">
        <v>396</v>
      </c>
      <c r="K172" s="741" t="s">
        <v>4599</v>
      </c>
      <c r="L172" s="878">
        <v>43267.0</v>
      </c>
      <c r="M172" s="879" t="s">
        <v>351</v>
      </c>
      <c r="N172" s="507" t="s">
        <v>153</v>
      </c>
      <c r="O172" s="742">
        <v>45883.0</v>
      </c>
      <c r="P172" s="507" t="s">
        <v>133</v>
      </c>
      <c r="Q172" s="507" t="s">
        <v>346</v>
      </c>
      <c r="R172" s="507" t="s">
        <v>4600</v>
      </c>
      <c r="S172" s="738"/>
      <c r="T172" s="507" t="s">
        <v>22</v>
      </c>
      <c r="U172" s="507" t="s">
        <v>15</v>
      </c>
      <c r="V172" s="738"/>
      <c r="W172" s="507"/>
      <c r="X172" s="507"/>
      <c r="Y172" s="507"/>
      <c r="Z172" s="507"/>
      <c r="AA172" s="507"/>
      <c r="AB172" s="248"/>
      <c r="AC172" s="248"/>
      <c r="AD172" s="248"/>
      <c r="AE172" s="738"/>
      <c r="AF172" s="877"/>
      <c r="AG172" s="877"/>
      <c r="AH172" s="877"/>
      <c r="AI172" s="877"/>
      <c r="AJ172" s="877"/>
      <c r="AK172" s="877"/>
      <c r="AL172" s="877"/>
      <c r="AM172" s="877"/>
      <c r="AN172" s="877"/>
      <c r="AO172" s="877"/>
      <c r="AP172" s="877"/>
      <c r="AQ172" s="877"/>
      <c r="AR172" s="877"/>
      <c r="AS172" s="877"/>
      <c r="AT172" s="877"/>
      <c r="AU172" s="877"/>
      <c r="AV172" s="877"/>
      <c r="AW172" s="877"/>
      <c r="AX172" s="877"/>
      <c r="AY172" s="877"/>
      <c r="AZ172" s="877"/>
      <c r="BA172" s="877"/>
    </row>
    <row r="173" ht="22.5" customHeight="1">
      <c r="A173" s="507">
        <v>21.0</v>
      </c>
      <c r="B173" s="507">
        <v>6.0</v>
      </c>
      <c r="C173" s="873" t="s">
        <v>250</v>
      </c>
      <c r="D173" s="507"/>
      <c r="E173" s="738"/>
      <c r="F173" s="738"/>
      <c r="G173" s="874">
        <v>1.0</v>
      </c>
      <c r="H173" s="508" t="s">
        <v>4601</v>
      </c>
      <c r="I173" s="508" t="s">
        <v>4602</v>
      </c>
      <c r="J173" s="741" t="s">
        <v>637</v>
      </c>
      <c r="K173" s="741" t="s">
        <v>4603</v>
      </c>
      <c r="L173" s="742">
        <v>43080.0</v>
      </c>
      <c r="M173" s="741" t="s">
        <v>339</v>
      </c>
      <c r="N173" s="741" t="s">
        <v>153</v>
      </c>
      <c r="O173" s="742">
        <v>45883.0</v>
      </c>
      <c r="P173" s="741" t="s">
        <v>39</v>
      </c>
      <c r="Q173" s="507" t="s">
        <v>346</v>
      </c>
      <c r="R173" s="507" t="s">
        <v>4604</v>
      </c>
      <c r="S173" s="507"/>
      <c r="T173" s="507" t="s">
        <v>11</v>
      </c>
      <c r="U173" s="507" t="s">
        <v>15</v>
      </c>
      <c r="V173" s="507"/>
      <c r="W173" s="738"/>
      <c r="X173" s="738"/>
      <c r="Y173" s="249"/>
      <c r="Z173" s="249"/>
      <c r="AA173" s="249"/>
      <c r="AB173" s="249"/>
      <c r="AC173" s="249"/>
      <c r="AD173" s="744"/>
      <c r="AE173" s="744"/>
      <c r="AF173" s="744"/>
      <c r="AG173" s="744"/>
      <c r="AH173" s="744"/>
      <c r="AI173" s="744"/>
      <c r="AJ173" s="744"/>
      <c r="AK173" s="744"/>
      <c r="AL173" s="744"/>
      <c r="AM173" s="744"/>
      <c r="AN173" s="744"/>
      <c r="AO173" s="744"/>
      <c r="AP173" s="744"/>
      <c r="AQ173" s="744"/>
      <c r="AR173" s="744"/>
      <c r="AS173" s="744"/>
      <c r="AT173" s="744"/>
      <c r="AU173" s="744"/>
      <c r="AV173" s="744"/>
      <c r="AW173" s="744"/>
      <c r="AX173" s="744"/>
      <c r="AY173" s="744"/>
      <c r="AZ173" s="744"/>
      <c r="BA173" s="744"/>
    </row>
    <row r="174" ht="22.5" customHeight="1">
      <c r="A174" s="507">
        <v>22.0</v>
      </c>
      <c r="B174" s="379">
        <v>6.0</v>
      </c>
      <c r="C174" s="873" t="s">
        <v>250</v>
      </c>
      <c r="D174" s="507"/>
      <c r="E174" s="507"/>
      <c r="F174" s="507"/>
      <c r="G174" s="874">
        <v>1.0</v>
      </c>
      <c r="H174" s="508" t="s">
        <v>4605</v>
      </c>
      <c r="I174" s="508" t="s">
        <v>4606</v>
      </c>
      <c r="J174" s="741" t="s">
        <v>524</v>
      </c>
      <c r="K174" s="741" t="s">
        <v>1985</v>
      </c>
      <c r="L174" s="742">
        <v>43036.0</v>
      </c>
      <c r="M174" s="741" t="s">
        <v>339</v>
      </c>
      <c r="N174" s="741" t="s">
        <v>153</v>
      </c>
      <c r="O174" s="742">
        <v>45883.0</v>
      </c>
      <c r="P174" s="741" t="s">
        <v>9</v>
      </c>
      <c r="Q174" s="507" t="s">
        <v>346</v>
      </c>
      <c r="R174" s="507" t="s">
        <v>4607</v>
      </c>
      <c r="S174" s="931" t="s">
        <v>4608</v>
      </c>
      <c r="T174" s="507" t="s">
        <v>11</v>
      </c>
      <c r="U174" s="507" t="s">
        <v>15</v>
      </c>
      <c r="V174" s="507" t="s">
        <v>335</v>
      </c>
      <c r="W174" s="738"/>
      <c r="X174" s="738"/>
      <c r="Y174" s="249"/>
      <c r="Z174" s="249"/>
      <c r="AA174" s="249"/>
      <c r="AB174" s="249"/>
      <c r="AC174" s="249"/>
      <c r="AD174" s="744"/>
      <c r="AE174" s="941" t="s">
        <v>4609</v>
      </c>
      <c r="AF174" s="744"/>
      <c r="AG174" s="744"/>
      <c r="AH174" s="744"/>
      <c r="AI174" s="744"/>
      <c r="AJ174" s="744"/>
      <c r="AK174" s="744"/>
      <c r="AL174" s="744"/>
      <c r="AM174" s="744"/>
      <c r="AN174" s="744"/>
      <c r="AO174" s="744"/>
      <c r="AP174" s="744"/>
      <c r="AQ174" s="744"/>
      <c r="AR174" s="744"/>
      <c r="AS174" s="744"/>
      <c r="AT174" s="744"/>
      <c r="AU174" s="744"/>
      <c r="AV174" s="744"/>
      <c r="AW174" s="744"/>
      <c r="AX174" s="744"/>
      <c r="AY174" s="744"/>
      <c r="AZ174" s="744"/>
      <c r="BA174" s="744"/>
    </row>
    <row r="175" ht="22.5" customHeight="1">
      <c r="A175" s="379">
        <v>23.0</v>
      </c>
      <c r="B175" s="379"/>
      <c r="C175" s="379"/>
      <c r="D175" s="379"/>
      <c r="E175" s="476"/>
      <c r="F175" s="476"/>
      <c r="G175" s="863"/>
      <c r="H175" s="378"/>
      <c r="I175" s="378"/>
      <c r="J175" s="379"/>
      <c r="K175" s="379"/>
      <c r="L175" s="380"/>
      <c r="M175" s="379"/>
      <c r="N175" s="379"/>
      <c r="O175" s="380"/>
      <c r="P175" s="379"/>
      <c r="Q175" s="379"/>
      <c r="R175" s="379"/>
      <c r="S175" s="476"/>
      <c r="T175" s="379"/>
      <c r="U175" s="476"/>
      <c r="V175" s="476"/>
      <c r="W175" s="379"/>
      <c r="X175" s="379"/>
      <c r="Y175" s="907"/>
      <c r="Z175" s="907"/>
      <c r="AA175" s="907"/>
      <c r="AB175" s="197"/>
      <c r="AC175" s="197"/>
      <c r="AD175" s="197"/>
      <c r="AE175" s="379"/>
      <c r="AF175" s="653"/>
      <c r="AG175" s="653"/>
      <c r="AH175" s="653"/>
      <c r="AI175" s="653"/>
      <c r="AJ175" s="653"/>
      <c r="AK175" s="653"/>
      <c r="AL175" s="653"/>
      <c r="AM175" s="653"/>
      <c r="AN175" s="653"/>
      <c r="AO175" s="653"/>
      <c r="AP175" s="653"/>
      <c r="AQ175" s="653"/>
      <c r="AR175" s="653"/>
      <c r="AS175" s="653"/>
      <c r="AT175" s="653"/>
      <c r="AU175" s="653"/>
      <c r="AV175" s="653"/>
      <c r="AW175" s="653"/>
      <c r="AX175" s="653"/>
      <c r="AY175" s="653"/>
      <c r="AZ175" s="653"/>
      <c r="BA175" s="653"/>
    </row>
    <row r="176" ht="22.5" customHeight="1">
      <c r="A176" s="379">
        <v>24.0</v>
      </c>
      <c r="B176" s="379"/>
      <c r="C176" s="379"/>
      <c r="D176" s="379"/>
      <c r="E176" s="476"/>
      <c r="F176" s="476"/>
      <c r="G176" s="863"/>
      <c r="H176" s="378"/>
      <c r="I176" s="378"/>
      <c r="J176" s="379"/>
      <c r="K176" s="379"/>
      <c r="L176" s="380"/>
      <c r="M176" s="379"/>
      <c r="N176" s="379"/>
      <c r="O176" s="380"/>
      <c r="P176" s="379"/>
      <c r="Q176" s="379"/>
      <c r="R176" s="379"/>
      <c r="S176" s="476"/>
      <c r="T176" s="379"/>
      <c r="U176" s="476"/>
      <c r="V176" s="476"/>
      <c r="W176" s="379"/>
      <c r="X176" s="379"/>
      <c r="Y176" s="907"/>
      <c r="Z176" s="907"/>
      <c r="AA176" s="907"/>
      <c r="AB176" s="197"/>
      <c r="AC176" s="197"/>
      <c r="AD176" s="197"/>
      <c r="AE176" s="379"/>
      <c r="AF176" s="653"/>
      <c r="AG176" s="653"/>
      <c r="AH176" s="653"/>
      <c r="AI176" s="653"/>
      <c r="AJ176" s="653"/>
      <c r="AK176" s="653"/>
      <c r="AL176" s="653"/>
      <c r="AM176" s="653"/>
      <c r="AN176" s="653"/>
      <c r="AO176" s="653"/>
      <c r="AP176" s="653"/>
      <c r="AQ176" s="653"/>
      <c r="AR176" s="653"/>
      <c r="AS176" s="653"/>
      <c r="AT176" s="653"/>
      <c r="AU176" s="653"/>
      <c r="AV176" s="653"/>
      <c r="AW176" s="653"/>
      <c r="AX176" s="653"/>
      <c r="AY176" s="653"/>
      <c r="AZ176" s="653"/>
      <c r="BA176" s="653"/>
    </row>
    <row r="177" ht="14.25" customHeight="1">
      <c r="A177" s="857" t="s">
        <v>4610</v>
      </c>
      <c r="B177" s="30"/>
      <c r="C177" s="30"/>
      <c r="D177" s="30"/>
      <c r="E177" s="30"/>
      <c r="F177" s="30"/>
      <c r="G177" s="30"/>
      <c r="H177" s="30"/>
      <c r="I177" s="30"/>
      <c r="J177" s="30"/>
      <c r="K177" s="31"/>
      <c r="L177" s="858"/>
      <c r="M177" s="859"/>
      <c r="N177" s="860"/>
      <c r="O177" s="858"/>
      <c r="P177" s="859"/>
      <c r="Q177" s="859"/>
      <c r="R177" s="859"/>
      <c r="S177" s="859"/>
      <c r="T177" s="859"/>
      <c r="U177" s="860"/>
      <c r="V177" s="860"/>
      <c r="W177" s="860"/>
      <c r="X177" s="860"/>
      <c r="Y177" s="861"/>
      <c r="Z177" s="861"/>
      <c r="AA177" s="861"/>
      <c r="AB177" s="859"/>
      <c r="AC177" s="859"/>
      <c r="AD177" s="859"/>
      <c r="AE177" s="881"/>
      <c r="AF177" s="862"/>
      <c r="AG177" s="862"/>
      <c r="AH177" s="862"/>
      <c r="AI177" s="862"/>
      <c r="AJ177" s="862"/>
      <c r="AK177" s="862"/>
      <c r="AL177" s="862"/>
      <c r="AM177" s="862"/>
      <c r="AN177" s="862"/>
      <c r="AO177" s="862"/>
      <c r="AP177" s="862"/>
      <c r="AQ177" s="862"/>
      <c r="AR177" s="862"/>
      <c r="AS177" s="862"/>
      <c r="AT177" s="862"/>
      <c r="AU177" s="862"/>
      <c r="AV177" s="862"/>
      <c r="AW177" s="862"/>
      <c r="AX177" s="862"/>
      <c r="AY177" s="862"/>
      <c r="AZ177" s="862"/>
      <c r="BA177" s="862"/>
    </row>
    <row r="178" ht="22.5" customHeight="1">
      <c r="A178" s="379">
        <v>1.0</v>
      </c>
      <c r="B178" s="379">
        <v>4.0</v>
      </c>
      <c r="C178" s="379" t="s">
        <v>252</v>
      </c>
      <c r="D178" s="379"/>
      <c r="E178" s="476"/>
      <c r="F178" s="476"/>
      <c r="G178" s="863">
        <v>1.0</v>
      </c>
      <c r="H178" s="378" t="s">
        <v>4611</v>
      </c>
      <c r="I178" s="378" t="s">
        <v>4612</v>
      </c>
      <c r="J178" s="379" t="s">
        <v>4613</v>
      </c>
      <c r="K178" s="379" t="s">
        <v>4614</v>
      </c>
      <c r="L178" s="380">
        <v>43167.0</v>
      </c>
      <c r="M178" s="379" t="s">
        <v>339</v>
      </c>
      <c r="N178" s="379" t="s">
        <v>151</v>
      </c>
      <c r="O178" s="380">
        <v>44790.0</v>
      </c>
      <c r="P178" s="379" t="s">
        <v>9</v>
      </c>
      <c r="Q178" s="379" t="s">
        <v>221</v>
      </c>
      <c r="R178" s="379"/>
      <c r="S178" s="476"/>
      <c r="T178" s="379" t="s">
        <v>11</v>
      </c>
      <c r="U178" s="379" t="s">
        <v>21</v>
      </c>
      <c r="V178" s="476"/>
      <c r="W178" s="870"/>
      <c r="X178" s="870"/>
      <c r="Y178" s="871" t="s">
        <v>4615</v>
      </c>
      <c r="Z178" s="871" t="s">
        <v>4616</v>
      </c>
      <c r="AA178" s="865" t="s">
        <v>4617</v>
      </c>
      <c r="AB178" s="872"/>
      <c r="AC178" s="197"/>
      <c r="AD178" s="197"/>
      <c r="AE178" s="476"/>
      <c r="AF178" s="624"/>
      <c r="AG178" s="624"/>
      <c r="AH178" s="624"/>
      <c r="AI178" s="624"/>
      <c r="AJ178" s="624"/>
      <c r="AK178" s="624"/>
      <c r="AL178" s="624"/>
      <c r="AM178" s="624"/>
      <c r="AN178" s="624"/>
      <c r="AO178" s="624"/>
      <c r="AP178" s="624"/>
      <c r="AQ178" s="624"/>
      <c r="AR178" s="624"/>
      <c r="AS178" s="624"/>
      <c r="AT178" s="624"/>
      <c r="AU178" s="624"/>
      <c r="AV178" s="624"/>
      <c r="AW178" s="624"/>
      <c r="AX178" s="624"/>
      <c r="AY178" s="624"/>
      <c r="AZ178" s="624"/>
      <c r="BA178" s="624"/>
    </row>
    <row r="179" ht="22.5" customHeight="1">
      <c r="A179" s="379">
        <v>2.0</v>
      </c>
      <c r="B179" s="379">
        <v>4.0</v>
      </c>
      <c r="C179" s="379" t="s">
        <v>252</v>
      </c>
      <c r="D179" s="379"/>
      <c r="E179" s="476"/>
      <c r="F179" s="476"/>
      <c r="G179" s="863">
        <v>1.0</v>
      </c>
      <c r="H179" s="378" t="s">
        <v>4618</v>
      </c>
      <c r="I179" s="378" t="s">
        <v>4619</v>
      </c>
      <c r="J179" s="379" t="s">
        <v>4620</v>
      </c>
      <c r="K179" s="379" t="s">
        <v>4621</v>
      </c>
      <c r="L179" s="380">
        <v>43264.0</v>
      </c>
      <c r="M179" s="379" t="s">
        <v>339</v>
      </c>
      <c r="N179" s="379" t="s">
        <v>153</v>
      </c>
      <c r="O179" s="380">
        <v>45155.0</v>
      </c>
      <c r="P179" s="379" t="s">
        <v>91</v>
      </c>
      <c r="Q179" s="379" t="s">
        <v>221</v>
      </c>
      <c r="R179" s="379" t="s">
        <v>4622</v>
      </c>
      <c r="S179" s="476"/>
      <c r="T179" s="379" t="s">
        <v>11</v>
      </c>
      <c r="U179" s="379" t="s">
        <v>15</v>
      </c>
      <c r="V179" s="379"/>
      <c r="W179" s="379"/>
      <c r="X179" s="379"/>
      <c r="Y179" s="865" t="s">
        <v>4623</v>
      </c>
      <c r="Z179" s="865" t="s">
        <v>4624</v>
      </c>
      <c r="AA179" s="865"/>
      <c r="AB179" s="197"/>
      <c r="AC179" s="197"/>
      <c r="AD179" s="197"/>
      <c r="AE179" s="476"/>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row>
    <row r="180" ht="22.5" customHeight="1">
      <c r="A180" s="379">
        <v>3.0</v>
      </c>
      <c r="B180" s="379">
        <v>4.0</v>
      </c>
      <c r="C180" s="379" t="s">
        <v>252</v>
      </c>
      <c r="D180" s="379"/>
      <c r="E180" s="476"/>
      <c r="F180" s="476"/>
      <c r="G180" s="863">
        <v>1.0</v>
      </c>
      <c r="H180" s="378" t="s">
        <v>4625</v>
      </c>
      <c r="I180" s="378" t="s">
        <v>4626</v>
      </c>
      <c r="J180" s="379" t="s">
        <v>4627</v>
      </c>
      <c r="K180" s="379" t="s">
        <v>4628</v>
      </c>
      <c r="L180" s="380">
        <v>43004.0</v>
      </c>
      <c r="M180" s="379" t="s">
        <v>339</v>
      </c>
      <c r="N180" s="379" t="s">
        <v>152</v>
      </c>
      <c r="O180" s="380">
        <v>45519.0</v>
      </c>
      <c r="P180" s="379" t="s">
        <v>37</v>
      </c>
      <c r="Q180" s="379" t="s">
        <v>221</v>
      </c>
      <c r="R180" s="379" t="s">
        <v>4629</v>
      </c>
      <c r="S180" s="476"/>
      <c r="T180" s="379" t="s">
        <v>11</v>
      </c>
      <c r="U180" s="379" t="s">
        <v>15</v>
      </c>
      <c r="V180" s="476"/>
      <c r="W180" s="379"/>
      <c r="X180" s="379"/>
      <c r="Y180" s="865" t="s">
        <v>4630</v>
      </c>
      <c r="Z180" s="865"/>
      <c r="AA180" s="865"/>
      <c r="AB180" s="197"/>
      <c r="AC180" s="197"/>
      <c r="AD180" s="197"/>
      <c r="AE180" s="476"/>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row>
    <row r="181" ht="22.5" customHeight="1">
      <c r="A181" s="379">
        <v>4.0</v>
      </c>
      <c r="B181" s="379">
        <v>4.0</v>
      </c>
      <c r="C181" s="379" t="s">
        <v>252</v>
      </c>
      <c r="D181" s="379"/>
      <c r="E181" s="476"/>
      <c r="F181" s="476"/>
      <c r="G181" s="863">
        <v>1.0</v>
      </c>
      <c r="H181" s="378" t="s">
        <v>4631</v>
      </c>
      <c r="I181" s="378" t="s">
        <v>4632</v>
      </c>
      <c r="J181" s="379" t="s">
        <v>520</v>
      </c>
      <c r="K181" s="379" t="s">
        <v>4633</v>
      </c>
      <c r="L181" s="380">
        <v>43250.0</v>
      </c>
      <c r="M181" s="379" t="s">
        <v>351</v>
      </c>
      <c r="N181" s="379" t="s">
        <v>153</v>
      </c>
      <c r="O181" s="380">
        <v>44062.0</v>
      </c>
      <c r="P181" s="379" t="s">
        <v>133</v>
      </c>
      <c r="Q181" s="379" t="s">
        <v>225</v>
      </c>
      <c r="R181" s="379" t="s">
        <v>4634</v>
      </c>
      <c r="S181" s="476"/>
      <c r="T181" s="379" t="s">
        <v>11</v>
      </c>
      <c r="U181" s="379" t="s">
        <v>15</v>
      </c>
      <c r="V181" s="476"/>
      <c r="W181" s="625"/>
      <c r="X181" s="625"/>
      <c r="Y181" s="883" t="s">
        <v>4635</v>
      </c>
      <c r="Z181" s="883" t="s">
        <v>4636</v>
      </c>
      <c r="AA181" s="883"/>
      <c r="AB181" s="388" t="s">
        <v>4637</v>
      </c>
      <c r="AC181" s="197" t="s">
        <v>4638</v>
      </c>
      <c r="AD181" s="197" t="s">
        <v>4639</v>
      </c>
      <c r="AE181" s="476"/>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row>
    <row r="182" ht="22.5" customHeight="1">
      <c r="A182" s="379">
        <v>5.0</v>
      </c>
      <c r="B182" s="379">
        <v>4.0</v>
      </c>
      <c r="C182" s="379" t="s">
        <v>252</v>
      </c>
      <c r="D182" s="379"/>
      <c r="E182" s="476"/>
      <c r="F182" s="476"/>
      <c r="G182" s="863">
        <v>1.0</v>
      </c>
      <c r="H182" s="378" t="s">
        <v>4640</v>
      </c>
      <c r="I182" s="378" t="s">
        <v>4641</v>
      </c>
      <c r="J182" s="379" t="s">
        <v>396</v>
      </c>
      <c r="K182" s="379" t="s">
        <v>4642</v>
      </c>
      <c r="L182" s="380">
        <v>43261.0</v>
      </c>
      <c r="M182" s="379" t="s">
        <v>351</v>
      </c>
      <c r="N182" s="379" t="s">
        <v>152</v>
      </c>
      <c r="O182" s="380">
        <v>44790.0</v>
      </c>
      <c r="P182" s="379" t="s">
        <v>133</v>
      </c>
      <c r="Q182" s="379" t="s">
        <v>225</v>
      </c>
      <c r="R182" s="476"/>
      <c r="S182" s="476"/>
      <c r="T182" s="623" t="s">
        <v>26</v>
      </c>
      <c r="U182" s="379" t="s">
        <v>15</v>
      </c>
      <c r="V182" s="379"/>
      <c r="W182" s="379"/>
      <c r="X182" s="379"/>
      <c r="Y182" s="865" t="s">
        <v>4643</v>
      </c>
      <c r="Z182" s="865" t="s">
        <v>4644</v>
      </c>
      <c r="AA182" s="865" t="s">
        <v>4645</v>
      </c>
      <c r="AB182" s="197"/>
      <c r="AC182" s="197"/>
      <c r="AD182" s="197"/>
      <c r="AE182" s="476"/>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row>
    <row r="183" ht="22.5" customHeight="1">
      <c r="A183" s="379">
        <v>6.0</v>
      </c>
      <c r="B183" s="379">
        <v>4.0</v>
      </c>
      <c r="C183" s="379" t="s">
        <v>252</v>
      </c>
      <c r="D183" s="379"/>
      <c r="E183" s="476"/>
      <c r="F183" s="476"/>
      <c r="G183" s="863">
        <v>1.0</v>
      </c>
      <c r="H183" s="378" t="s">
        <v>4646</v>
      </c>
      <c r="I183" s="378" t="s">
        <v>4647</v>
      </c>
      <c r="J183" s="379" t="s">
        <v>4648</v>
      </c>
      <c r="K183" s="379" t="s">
        <v>4649</v>
      </c>
      <c r="L183" s="380">
        <v>42983.0</v>
      </c>
      <c r="M183" s="379" t="s">
        <v>351</v>
      </c>
      <c r="N183" s="379" t="s">
        <v>151</v>
      </c>
      <c r="O183" s="380">
        <v>45574.0</v>
      </c>
      <c r="P183" s="379" t="s">
        <v>129</v>
      </c>
      <c r="Q183" s="379" t="s">
        <v>225</v>
      </c>
      <c r="R183" s="379" t="s">
        <v>4650</v>
      </c>
      <c r="S183" s="379" t="s">
        <v>1920</v>
      </c>
      <c r="T183" s="623" t="s">
        <v>26</v>
      </c>
      <c r="U183" s="379" t="s">
        <v>10</v>
      </c>
      <c r="V183" s="476"/>
      <c r="W183" s="379"/>
      <c r="X183" s="379"/>
      <c r="Y183" s="865" t="s">
        <v>4651</v>
      </c>
      <c r="Z183" s="865"/>
      <c r="AA183" s="865"/>
      <c r="AB183" s="197"/>
      <c r="AC183" s="197"/>
      <c r="AD183" s="197"/>
      <c r="AE183" s="476"/>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row>
    <row r="184" ht="22.5" customHeight="1">
      <c r="A184" s="379">
        <v>7.0</v>
      </c>
      <c r="B184" s="379">
        <v>4.0</v>
      </c>
      <c r="C184" s="379" t="s">
        <v>252</v>
      </c>
      <c r="D184" s="379"/>
      <c r="E184" s="476"/>
      <c r="F184" s="476"/>
      <c r="G184" s="863">
        <v>1.0</v>
      </c>
      <c r="H184" s="378" t="s">
        <v>4652</v>
      </c>
      <c r="I184" s="378" t="s">
        <v>4653</v>
      </c>
      <c r="J184" s="625" t="s">
        <v>2153</v>
      </c>
      <c r="K184" s="625" t="s">
        <v>4654</v>
      </c>
      <c r="L184" s="380">
        <v>43158.0</v>
      </c>
      <c r="M184" s="379" t="s">
        <v>351</v>
      </c>
      <c r="N184" s="379" t="s">
        <v>153</v>
      </c>
      <c r="O184" s="380">
        <v>44606.0</v>
      </c>
      <c r="P184" s="379" t="s">
        <v>115</v>
      </c>
      <c r="Q184" s="379" t="s">
        <v>227</v>
      </c>
      <c r="R184" s="882"/>
      <c r="S184" s="653"/>
      <c r="T184" s="379" t="s">
        <v>11</v>
      </c>
      <c r="U184" s="625" t="s">
        <v>15</v>
      </c>
      <c r="V184" s="866"/>
      <c r="W184" s="379"/>
      <c r="X184" s="379"/>
      <c r="Y184" s="865" t="s">
        <v>4655</v>
      </c>
      <c r="Z184" s="865" t="s">
        <v>4656</v>
      </c>
      <c r="AA184" s="865" t="s">
        <v>4657</v>
      </c>
      <c r="AB184" s="197" t="s">
        <v>3203</v>
      </c>
      <c r="AC184" s="197"/>
      <c r="AD184" s="884"/>
      <c r="AE184" s="653"/>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row>
    <row r="185" ht="22.5" customHeight="1">
      <c r="A185" s="379">
        <v>8.0</v>
      </c>
      <c r="B185" s="379">
        <v>4.0</v>
      </c>
      <c r="C185" s="379" t="s">
        <v>252</v>
      </c>
      <c r="D185" s="379"/>
      <c r="E185" s="476"/>
      <c r="F185" s="476"/>
      <c r="G185" s="863">
        <v>1.0</v>
      </c>
      <c r="H185" s="378" t="s">
        <v>4658</v>
      </c>
      <c r="I185" s="378" t="s">
        <v>4659</v>
      </c>
      <c r="J185" s="379" t="s">
        <v>344</v>
      </c>
      <c r="K185" s="379" t="s">
        <v>4660</v>
      </c>
      <c r="L185" s="380">
        <v>43320.0</v>
      </c>
      <c r="M185" s="379" t="s">
        <v>339</v>
      </c>
      <c r="N185" s="379" t="s">
        <v>151</v>
      </c>
      <c r="O185" s="380">
        <v>44566.0</v>
      </c>
      <c r="P185" s="379" t="s">
        <v>133</v>
      </c>
      <c r="Q185" s="379" t="s">
        <v>227</v>
      </c>
      <c r="R185" s="379" t="s">
        <v>4661</v>
      </c>
      <c r="S185" s="476"/>
      <c r="T185" s="379" t="s">
        <v>11</v>
      </c>
      <c r="U185" s="379" t="s">
        <v>15</v>
      </c>
      <c r="V185" s="476"/>
      <c r="W185" s="379"/>
      <c r="X185" s="379"/>
      <c r="Y185" s="865" t="s">
        <v>4662</v>
      </c>
      <c r="Z185" s="865" t="s">
        <v>4663</v>
      </c>
      <c r="AA185" s="865" t="s">
        <v>4664</v>
      </c>
      <c r="AB185" s="197" t="s">
        <v>2378</v>
      </c>
      <c r="AC185" s="197"/>
      <c r="AD185" s="197"/>
      <c r="AE185" s="476"/>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row>
    <row r="186" ht="22.5" customHeight="1">
      <c r="A186" s="379">
        <v>9.0</v>
      </c>
      <c r="B186" s="379">
        <v>4.0</v>
      </c>
      <c r="C186" s="379" t="s">
        <v>252</v>
      </c>
      <c r="D186" s="379" t="s">
        <v>335</v>
      </c>
      <c r="E186" s="476"/>
      <c r="F186" s="476"/>
      <c r="G186" s="863">
        <v>1.0</v>
      </c>
      <c r="H186" s="378" t="s">
        <v>4665</v>
      </c>
      <c r="I186" s="378" t="s">
        <v>4666</v>
      </c>
      <c r="J186" s="379" t="s">
        <v>431</v>
      </c>
      <c r="K186" s="379" t="s">
        <v>4667</v>
      </c>
      <c r="L186" s="380">
        <v>43015.0</v>
      </c>
      <c r="M186" s="379" t="s">
        <v>339</v>
      </c>
      <c r="N186" s="379" t="s">
        <v>153</v>
      </c>
      <c r="O186" s="380">
        <v>45166.0</v>
      </c>
      <c r="P186" s="379" t="s">
        <v>9</v>
      </c>
      <c r="Q186" s="379" t="s">
        <v>227</v>
      </c>
      <c r="R186" s="379"/>
      <c r="S186" s="379"/>
      <c r="T186" s="379" t="s">
        <v>11</v>
      </c>
      <c r="U186" s="379" t="s">
        <v>10</v>
      </c>
      <c r="V186" s="476"/>
      <c r="W186" s="379"/>
      <c r="X186" s="379"/>
      <c r="Y186" s="865" t="s">
        <v>4668</v>
      </c>
      <c r="Z186" s="865" t="s">
        <v>4669</v>
      </c>
      <c r="AA186" s="869"/>
      <c r="AB186" s="197"/>
      <c r="AC186" s="197"/>
      <c r="AD186" s="197"/>
      <c r="AE186" s="476"/>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row>
    <row r="187" ht="22.5" customHeight="1">
      <c r="A187" s="379">
        <v>10.0</v>
      </c>
      <c r="B187" s="379">
        <v>4.0</v>
      </c>
      <c r="C187" s="379" t="s">
        <v>252</v>
      </c>
      <c r="D187" s="379"/>
      <c r="E187" s="476"/>
      <c r="F187" s="476"/>
      <c r="G187" s="863">
        <v>1.0</v>
      </c>
      <c r="H187" s="378" t="s">
        <v>4670</v>
      </c>
      <c r="I187" s="378" t="s">
        <v>4671</v>
      </c>
      <c r="J187" s="379" t="s">
        <v>376</v>
      </c>
      <c r="K187" s="379" t="s">
        <v>4672</v>
      </c>
      <c r="L187" s="380">
        <v>43327.0</v>
      </c>
      <c r="M187" s="379" t="s">
        <v>351</v>
      </c>
      <c r="N187" s="379" t="s">
        <v>151</v>
      </c>
      <c r="O187" s="380">
        <v>45519.0</v>
      </c>
      <c r="P187" s="379" t="s">
        <v>115</v>
      </c>
      <c r="Q187" s="379" t="s">
        <v>227</v>
      </c>
      <c r="R187" s="379"/>
      <c r="S187" s="476"/>
      <c r="T187" s="623" t="s">
        <v>11</v>
      </c>
      <c r="U187" s="379" t="s">
        <v>10</v>
      </c>
      <c r="V187" s="476"/>
      <c r="W187" s="379"/>
      <c r="X187" s="379"/>
      <c r="Y187" s="682" t="s">
        <v>4673</v>
      </c>
      <c r="Z187" s="682"/>
      <c r="AA187" s="682"/>
      <c r="AB187" s="197"/>
      <c r="AC187" s="197"/>
      <c r="AD187" s="222"/>
      <c r="AE187" s="476"/>
      <c r="AF187" s="624"/>
      <c r="AG187" s="624"/>
      <c r="AH187" s="624"/>
      <c r="AI187" s="624"/>
      <c r="AJ187" s="624"/>
      <c r="AK187" s="624"/>
      <c r="AL187" s="624"/>
      <c r="AM187" s="624"/>
      <c r="AN187" s="624"/>
      <c r="AO187" s="624"/>
      <c r="AP187" s="624"/>
      <c r="AQ187" s="624"/>
      <c r="AR187" s="624"/>
      <c r="AS187" s="624"/>
      <c r="AT187" s="624"/>
      <c r="AU187" s="624"/>
      <c r="AV187" s="624"/>
      <c r="AW187" s="624"/>
      <c r="AX187" s="624"/>
      <c r="AY187" s="624"/>
      <c r="AZ187" s="624"/>
      <c r="BA187" s="624"/>
    </row>
    <row r="188" ht="22.5" customHeight="1">
      <c r="A188" s="379">
        <v>11.0</v>
      </c>
      <c r="B188" s="942">
        <v>4.0</v>
      </c>
      <c r="C188" s="379" t="s">
        <v>252</v>
      </c>
      <c r="D188" s="917"/>
      <c r="E188" s="943"/>
      <c r="F188" s="943"/>
      <c r="G188" s="944">
        <v>1.0</v>
      </c>
      <c r="H188" s="945" t="s">
        <v>4674</v>
      </c>
      <c r="I188" s="945" t="s">
        <v>4675</v>
      </c>
      <c r="J188" s="942" t="s">
        <v>4235</v>
      </c>
      <c r="K188" s="625" t="s">
        <v>4676</v>
      </c>
      <c r="L188" s="626">
        <v>42764.0</v>
      </c>
      <c r="M188" s="625" t="s">
        <v>339</v>
      </c>
      <c r="N188" s="625" t="s">
        <v>154</v>
      </c>
      <c r="O188" s="626">
        <v>44062.0</v>
      </c>
      <c r="P188" s="625" t="s">
        <v>37</v>
      </c>
      <c r="Q188" s="625" t="s">
        <v>229</v>
      </c>
      <c r="R188" s="625" t="s">
        <v>3634</v>
      </c>
      <c r="S188" s="887"/>
      <c r="T188" s="379" t="s">
        <v>11</v>
      </c>
      <c r="U188" s="625" t="s">
        <v>15</v>
      </c>
      <c r="V188" s="625"/>
      <c r="W188" s="625"/>
      <c r="X188" s="625"/>
      <c r="Y188" s="889" t="s">
        <v>4677</v>
      </c>
      <c r="Z188" s="889" t="s">
        <v>4678</v>
      </c>
      <c r="AA188" s="889" t="s">
        <v>4679</v>
      </c>
      <c r="AB188" s="388" t="s">
        <v>4680</v>
      </c>
      <c r="AC188" s="388" t="s">
        <v>4681</v>
      </c>
      <c r="AD188" s="296"/>
      <c r="AE188" s="887"/>
      <c r="AF188" s="624"/>
      <c r="AG188" s="624"/>
      <c r="AH188" s="624"/>
      <c r="AI188" s="624"/>
      <c r="AJ188" s="624"/>
      <c r="AK188" s="624"/>
      <c r="AL188" s="624"/>
      <c r="AM188" s="624"/>
      <c r="AN188" s="624"/>
      <c r="AO188" s="624"/>
      <c r="AP188" s="624"/>
      <c r="AQ188" s="624"/>
      <c r="AR188" s="624"/>
      <c r="AS188" s="624"/>
      <c r="AT188" s="624"/>
      <c r="AU188" s="624"/>
      <c r="AV188" s="624"/>
      <c r="AW188" s="624"/>
      <c r="AX188" s="624"/>
      <c r="AY188" s="624"/>
      <c r="AZ188" s="624"/>
      <c r="BA188" s="624"/>
    </row>
    <row r="189" ht="22.5" customHeight="1">
      <c r="A189" s="379">
        <v>12.0</v>
      </c>
      <c r="B189" s="625">
        <v>4.0</v>
      </c>
      <c r="C189" s="379" t="s">
        <v>252</v>
      </c>
      <c r="D189" s="379"/>
      <c r="E189" s="887"/>
      <c r="F189" s="887"/>
      <c r="G189" s="888">
        <v>1.0</v>
      </c>
      <c r="H189" s="791" t="s">
        <v>4682</v>
      </c>
      <c r="I189" s="791" t="s">
        <v>4683</v>
      </c>
      <c r="J189" s="625" t="s">
        <v>2751</v>
      </c>
      <c r="K189" s="625" t="s">
        <v>4684</v>
      </c>
      <c r="L189" s="626">
        <v>43200.0</v>
      </c>
      <c r="M189" s="625" t="s">
        <v>339</v>
      </c>
      <c r="N189" s="625" t="s">
        <v>154</v>
      </c>
      <c r="O189" s="626">
        <v>44435.0</v>
      </c>
      <c r="P189" s="625" t="s">
        <v>91</v>
      </c>
      <c r="Q189" s="625" t="s">
        <v>229</v>
      </c>
      <c r="R189" s="625" t="s">
        <v>4685</v>
      </c>
      <c r="S189" s="887"/>
      <c r="T189" s="379" t="s">
        <v>11</v>
      </c>
      <c r="U189" s="625" t="s">
        <v>15</v>
      </c>
      <c r="V189" s="887"/>
      <c r="W189" s="625"/>
      <c r="X189" s="625"/>
      <c r="Y189" s="889" t="s">
        <v>4686</v>
      </c>
      <c r="Z189" s="889" t="s">
        <v>3564</v>
      </c>
      <c r="AA189" s="889" t="s">
        <v>4687</v>
      </c>
      <c r="AB189" s="388" t="s">
        <v>4688</v>
      </c>
      <c r="AC189" s="388"/>
      <c r="AD189" s="388"/>
      <c r="AE189" s="887"/>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row>
    <row r="190" ht="22.5" customHeight="1">
      <c r="A190" s="379">
        <v>13.0</v>
      </c>
      <c r="B190" s="379">
        <v>4.0</v>
      </c>
      <c r="C190" s="379" t="s">
        <v>252</v>
      </c>
      <c r="D190" s="379"/>
      <c r="E190" s="476"/>
      <c r="F190" s="476"/>
      <c r="G190" s="863">
        <v>1.0</v>
      </c>
      <c r="H190" s="378" t="s">
        <v>4689</v>
      </c>
      <c r="I190" s="378" t="s">
        <v>4690</v>
      </c>
      <c r="J190" s="379" t="s">
        <v>4691</v>
      </c>
      <c r="K190" s="379" t="s">
        <v>4692</v>
      </c>
      <c r="L190" s="380">
        <v>43319.0</v>
      </c>
      <c r="M190" s="379" t="s">
        <v>339</v>
      </c>
      <c r="N190" s="379" t="s">
        <v>153</v>
      </c>
      <c r="O190" s="380">
        <v>45519.0</v>
      </c>
      <c r="P190" s="379" t="s">
        <v>9</v>
      </c>
      <c r="Q190" s="379" t="s">
        <v>229</v>
      </c>
      <c r="R190" s="379" t="s">
        <v>4693</v>
      </c>
      <c r="S190" s="476"/>
      <c r="T190" s="379" t="s">
        <v>11</v>
      </c>
      <c r="U190" s="379" t="s">
        <v>15</v>
      </c>
      <c r="V190" s="476"/>
      <c r="W190" s="379"/>
      <c r="X190" s="379"/>
      <c r="Y190" s="682" t="s">
        <v>4694</v>
      </c>
      <c r="Z190" s="682"/>
      <c r="AA190" s="682"/>
      <c r="AB190" s="197"/>
      <c r="AC190" s="197"/>
      <c r="AD190" s="197"/>
      <c r="AE190" s="476"/>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row>
    <row r="191" ht="22.5" customHeight="1">
      <c r="A191" s="379">
        <v>14.0</v>
      </c>
      <c r="B191" s="379">
        <v>4.0</v>
      </c>
      <c r="C191" s="379" t="s">
        <v>252</v>
      </c>
      <c r="D191" s="379"/>
      <c r="E191" s="476"/>
      <c r="F191" s="476"/>
      <c r="G191" s="863">
        <v>1.0</v>
      </c>
      <c r="H191" s="378" t="s">
        <v>4695</v>
      </c>
      <c r="I191" s="378" t="s">
        <v>4696</v>
      </c>
      <c r="J191" s="379" t="s">
        <v>460</v>
      </c>
      <c r="K191" s="379" t="s">
        <v>4697</v>
      </c>
      <c r="L191" s="380">
        <v>43044.0</v>
      </c>
      <c r="M191" s="379" t="s">
        <v>351</v>
      </c>
      <c r="N191" s="379" t="s">
        <v>152</v>
      </c>
      <c r="O191" s="380">
        <v>44062.0</v>
      </c>
      <c r="P191" s="379" t="s">
        <v>133</v>
      </c>
      <c r="Q191" s="379" t="s">
        <v>235</v>
      </c>
      <c r="R191" s="379" t="s">
        <v>4698</v>
      </c>
      <c r="S191" s="476"/>
      <c r="T191" s="379" t="s">
        <v>11</v>
      </c>
      <c r="U191" s="379" t="s">
        <v>15</v>
      </c>
      <c r="V191" s="476"/>
      <c r="W191" s="379"/>
      <c r="X191" s="379"/>
      <c r="Y191" s="682" t="s">
        <v>4699</v>
      </c>
      <c r="Z191" s="682" t="s">
        <v>4700</v>
      </c>
      <c r="AA191" s="682" t="s">
        <v>4701</v>
      </c>
      <c r="AB191" s="197" t="s">
        <v>4702</v>
      </c>
      <c r="AC191" s="197" t="s">
        <v>4703</v>
      </c>
      <c r="AD191" s="197" t="s">
        <v>629</v>
      </c>
      <c r="AE191" s="476"/>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row>
    <row r="192" ht="22.5" customHeight="1">
      <c r="A192" s="379">
        <v>15.0</v>
      </c>
      <c r="B192" s="379">
        <v>4.0</v>
      </c>
      <c r="C192" s="379" t="s">
        <v>252</v>
      </c>
      <c r="D192" s="379"/>
      <c r="E192" s="476"/>
      <c r="F192" s="476"/>
      <c r="G192" s="863">
        <v>1.0</v>
      </c>
      <c r="H192" s="378" t="s">
        <v>4704</v>
      </c>
      <c r="I192" s="378" t="s">
        <v>4705</v>
      </c>
      <c r="J192" s="379" t="s">
        <v>349</v>
      </c>
      <c r="K192" s="379" t="s">
        <v>4706</v>
      </c>
      <c r="L192" s="380">
        <v>43279.0</v>
      </c>
      <c r="M192" s="379" t="s">
        <v>351</v>
      </c>
      <c r="N192" s="379" t="s">
        <v>151</v>
      </c>
      <c r="O192" s="380">
        <v>45222.0</v>
      </c>
      <c r="P192" s="379" t="s">
        <v>133</v>
      </c>
      <c r="Q192" s="379" t="s">
        <v>235</v>
      </c>
      <c r="R192" s="379" t="s">
        <v>4707</v>
      </c>
      <c r="S192" s="379"/>
      <c r="T192" s="623" t="s">
        <v>26</v>
      </c>
      <c r="U192" s="379" t="s">
        <v>10</v>
      </c>
      <c r="V192" s="379" t="s">
        <v>335</v>
      </c>
      <c r="W192" s="379"/>
      <c r="X192" s="379"/>
      <c r="Y192" s="682" t="s">
        <v>4708</v>
      </c>
      <c r="Z192" s="682" t="s">
        <v>4709</v>
      </c>
      <c r="AA192" s="682"/>
      <c r="AB192" s="197"/>
      <c r="AC192" s="197"/>
      <c r="AD192" s="197"/>
      <c r="AE192" s="476"/>
      <c r="AF192" s="653"/>
      <c r="AG192" s="653"/>
      <c r="AH192" s="653"/>
      <c r="AI192" s="653"/>
      <c r="AJ192" s="653"/>
      <c r="AK192" s="653"/>
      <c r="AL192" s="653"/>
      <c r="AM192" s="653"/>
      <c r="AN192" s="653"/>
      <c r="AO192" s="653"/>
      <c r="AP192" s="653"/>
      <c r="AQ192" s="624"/>
      <c r="AR192" s="624"/>
      <c r="AS192" s="624"/>
      <c r="AT192" s="624"/>
      <c r="AU192" s="624"/>
      <c r="AV192" s="624"/>
      <c r="AW192" s="624"/>
      <c r="AX192" s="624"/>
      <c r="AY192" s="624"/>
      <c r="AZ192" s="624"/>
      <c r="BA192" s="624"/>
    </row>
    <row r="193" ht="22.5" customHeight="1">
      <c r="A193" s="379">
        <v>16.0</v>
      </c>
      <c r="B193" s="379">
        <v>4.0</v>
      </c>
      <c r="C193" s="379" t="s">
        <v>252</v>
      </c>
      <c r="D193" s="379"/>
      <c r="E193" s="379"/>
      <c r="F193" s="379"/>
      <c r="G193" s="863">
        <v>1.0</v>
      </c>
      <c r="H193" s="378" t="s">
        <v>4710</v>
      </c>
      <c r="I193" s="378" t="s">
        <v>4711</v>
      </c>
      <c r="J193" s="625" t="s">
        <v>396</v>
      </c>
      <c r="K193" s="625" t="s">
        <v>4712</v>
      </c>
      <c r="L193" s="626">
        <v>43184.0</v>
      </c>
      <c r="M193" s="625" t="s">
        <v>339</v>
      </c>
      <c r="N193" s="625" t="s">
        <v>153</v>
      </c>
      <c r="O193" s="626">
        <v>44062.0</v>
      </c>
      <c r="P193" s="625" t="s">
        <v>133</v>
      </c>
      <c r="Q193" s="379" t="s">
        <v>235</v>
      </c>
      <c r="R193" s="379" t="s">
        <v>4713</v>
      </c>
      <c r="S193" s="379"/>
      <c r="T193" s="379" t="s">
        <v>11</v>
      </c>
      <c r="U193" s="379" t="s">
        <v>15</v>
      </c>
      <c r="V193" s="379"/>
      <c r="W193" s="476"/>
      <c r="X193" s="476"/>
      <c r="Y193" s="202" t="s">
        <v>4714</v>
      </c>
      <c r="Z193" s="202" t="s">
        <v>4715</v>
      </c>
      <c r="AA193" s="202" t="s">
        <v>4716</v>
      </c>
      <c r="AB193" s="202" t="s">
        <v>4717</v>
      </c>
      <c r="AC193" s="202" t="s">
        <v>4718</v>
      </c>
      <c r="AD193" s="882" t="s">
        <v>3591</v>
      </c>
      <c r="AE193" s="653"/>
      <c r="AF193" s="653"/>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row>
    <row r="194" ht="22.5" customHeight="1">
      <c r="A194" s="379">
        <v>17.0</v>
      </c>
      <c r="B194" s="379">
        <v>4.0</v>
      </c>
      <c r="C194" s="379" t="s">
        <v>252</v>
      </c>
      <c r="D194" s="917" t="s">
        <v>335</v>
      </c>
      <c r="E194" s="920"/>
      <c r="F194" s="920"/>
      <c r="G194" s="918"/>
      <c r="H194" s="378" t="s">
        <v>4719</v>
      </c>
      <c r="I194" s="378" t="s">
        <v>4720</v>
      </c>
      <c r="J194" s="625" t="s">
        <v>1371</v>
      </c>
      <c r="K194" s="625" t="s">
        <v>4721</v>
      </c>
      <c r="L194" s="626">
        <v>43152.0</v>
      </c>
      <c r="M194" s="625" t="s">
        <v>339</v>
      </c>
      <c r="N194" s="625" t="s">
        <v>153</v>
      </c>
      <c r="O194" s="626">
        <v>45755.0</v>
      </c>
      <c r="P194" s="625" t="s">
        <v>10</v>
      </c>
      <c r="Q194" s="379" t="s">
        <v>235</v>
      </c>
      <c r="R194" s="379" t="s">
        <v>4722</v>
      </c>
      <c r="S194" s="379"/>
      <c r="T194" s="379" t="s">
        <v>11</v>
      </c>
      <c r="U194" s="379" t="s">
        <v>15</v>
      </c>
      <c r="V194" s="379"/>
      <c r="W194" s="379"/>
      <c r="X194" s="379"/>
      <c r="Y194" s="682" t="s">
        <v>4723</v>
      </c>
      <c r="Z194" s="682"/>
      <c r="AA194" s="682"/>
      <c r="AB194" s="197"/>
      <c r="AC194" s="197"/>
      <c r="AD194" s="197"/>
      <c r="AE194" s="476"/>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row>
    <row r="195" ht="22.5" customHeight="1">
      <c r="A195" s="379">
        <v>18.0</v>
      </c>
      <c r="B195" s="379">
        <v>4.0</v>
      </c>
      <c r="C195" s="379" t="s">
        <v>252</v>
      </c>
      <c r="D195" s="917"/>
      <c r="E195" s="920"/>
      <c r="F195" s="917" t="s">
        <v>335</v>
      </c>
      <c r="G195" s="918">
        <v>1.0</v>
      </c>
      <c r="H195" s="378" t="s">
        <v>4724</v>
      </c>
      <c r="I195" s="378" t="s">
        <v>4725</v>
      </c>
      <c r="J195" s="625" t="s">
        <v>1108</v>
      </c>
      <c r="K195" s="625" t="s">
        <v>4726</v>
      </c>
      <c r="L195" s="626">
        <v>43275.0</v>
      </c>
      <c r="M195" s="625" t="s">
        <v>339</v>
      </c>
      <c r="N195" s="625" t="s">
        <v>154</v>
      </c>
      <c r="O195" s="626">
        <v>44062.0</v>
      </c>
      <c r="P195" s="625" t="s">
        <v>37</v>
      </c>
      <c r="Q195" s="379" t="s">
        <v>233</v>
      </c>
      <c r="R195" s="379"/>
      <c r="S195" s="379"/>
      <c r="T195" s="379" t="s">
        <v>11</v>
      </c>
      <c r="U195" s="379" t="s">
        <v>10</v>
      </c>
      <c r="V195" s="379"/>
      <c r="W195" s="379"/>
      <c r="X195" s="379"/>
      <c r="Y195" s="682" t="s">
        <v>4727</v>
      </c>
      <c r="Z195" s="682" t="s">
        <v>4728</v>
      </c>
      <c r="AA195" s="682" t="s">
        <v>4729</v>
      </c>
      <c r="AB195" s="197" t="s">
        <v>4730</v>
      </c>
      <c r="AC195" s="197" t="s">
        <v>4731</v>
      </c>
      <c r="AD195" s="197" t="s">
        <v>4732</v>
      </c>
      <c r="AE195" s="476"/>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row>
    <row r="196" ht="22.5" customHeight="1">
      <c r="A196" s="379">
        <v>19.0</v>
      </c>
      <c r="B196" s="379">
        <v>4.0</v>
      </c>
      <c r="C196" s="379" t="s">
        <v>252</v>
      </c>
      <c r="D196" s="917"/>
      <c r="E196" s="920"/>
      <c r="F196" s="920"/>
      <c r="G196" s="918">
        <v>1.0</v>
      </c>
      <c r="H196" s="378" t="s">
        <v>4733</v>
      </c>
      <c r="I196" s="378" t="s">
        <v>4734</v>
      </c>
      <c r="J196" s="625" t="s">
        <v>4735</v>
      </c>
      <c r="K196" s="625" t="s">
        <v>4736</v>
      </c>
      <c r="L196" s="626">
        <v>43187.0</v>
      </c>
      <c r="M196" s="625" t="s">
        <v>339</v>
      </c>
      <c r="N196" s="625" t="s">
        <v>154</v>
      </c>
      <c r="O196" s="380">
        <v>45782.0</v>
      </c>
      <c r="P196" s="625" t="s">
        <v>66</v>
      </c>
      <c r="Q196" s="379" t="s">
        <v>233</v>
      </c>
      <c r="R196" s="379" t="s">
        <v>4737</v>
      </c>
      <c r="S196" s="379" t="s">
        <v>4738</v>
      </c>
      <c r="T196" s="379" t="s">
        <v>11</v>
      </c>
      <c r="U196" s="379" t="s">
        <v>21</v>
      </c>
      <c r="V196" s="379"/>
      <c r="W196" s="476"/>
      <c r="X196" s="476"/>
      <c r="Y196" s="202" t="s">
        <v>4739</v>
      </c>
      <c r="Z196" s="202"/>
      <c r="AA196" s="202"/>
      <c r="AB196" s="202"/>
      <c r="AC196" s="202"/>
      <c r="AD196" s="197"/>
      <c r="AE196" s="476"/>
      <c r="AF196" s="624"/>
      <c r="AG196" s="624"/>
      <c r="AH196" s="624"/>
      <c r="AI196" s="624"/>
      <c r="AJ196" s="624"/>
      <c r="AK196" s="624"/>
      <c r="AL196" s="624"/>
      <c r="AM196" s="624"/>
      <c r="AN196" s="624"/>
      <c r="AO196" s="624"/>
      <c r="AP196" s="624"/>
      <c r="AQ196" s="624"/>
      <c r="AR196" s="624"/>
      <c r="AS196" s="624"/>
      <c r="AT196" s="624"/>
      <c r="AU196" s="624"/>
      <c r="AV196" s="624"/>
      <c r="AW196" s="624"/>
      <c r="AX196" s="624"/>
      <c r="AY196" s="624"/>
      <c r="AZ196" s="624"/>
      <c r="BA196" s="624"/>
    </row>
    <row r="197" ht="22.5" customHeight="1">
      <c r="A197" s="379">
        <v>20.0</v>
      </c>
      <c r="B197" s="379">
        <v>4.0</v>
      </c>
      <c r="C197" s="379" t="s">
        <v>252</v>
      </c>
      <c r="D197" s="379"/>
      <c r="E197" s="476"/>
      <c r="F197" s="476"/>
      <c r="G197" s="863">
        <v>1.0</v>
      </c>
      <c r="H197" s="378" t="s">
        <v>4740</v>
      </c>
      <c r="I197" s="378" t="s">
        <v>4741</v>
      </c>
      <c r="J197" s="625" t="s">
        <v>627</v>
      </c>
      <c r="K197" s="625" t="s">
        <v>4742</v>
      </c>
      <c r="L197" s="626">
        <v>43037.0</v>
      </c>
      <c r="M197" s="625" t="s">
        <v>339</v>
      </c>
      <c r="N197" s="625" t="s">
        <v>153</v>
      </c>
      <c r="O197" s="380">
        <v>45155.0</v>
      </c>
      <c r="P197" s="625" t="s">
        <v>39</v>
      </c>
      <c r="Q197" s="379" t="s">
        <v>231</v>
      </c>
      <c r="R197" s="379" t="s">
        <v>4743</v>
      </c>
      <c r="S197" s="379"/>
      <c r="T197" s="379" t="s">
        <v>11</v>
      </c>
      <c r="U197" s="379" t="s">
        <v>15</v>
      </c>
      <c r="V197" s="379"/>
      <c r="W197" s="476"/>
      <c r="X197" s="476"/>
      <c r="Y197" s="202" t="s">
        <v>4744</v>
      </c>
      <c r="Z197" s="202" t="s">
        <v>4745</v>
      </c>
      <c r="AA197" s="202"/>
      <c r="AB197" s="202"/>
      <c r="AC197" s="202"/>
      <c r="AD197" s="197"/>
      <c r="AE197" s="476"/>
      <c r="AF197" s="653"/>
      <c r="AG197" s="653"/>
      <c r="AH197" s="653"/>
      <c r="AI197" s="653"/>
      <c r="AJ197" s="653"/>
      <c r="AK197" s="653"/>
      <c r="AL197" s="653"/>
      <c r="AM197" s="653"/>
      <c r="AN197" s="653"/>
      <c r="AO197" s="653"/>
      <c r="AP197" s="653"/>
      <c r="AQ197" s="653"/>
      <c r="AR197" s="653"/>
      <c r="AS197" s="653"/>
      <c r="AT197" s="653"/>
      <c r="AU197" s="653"/>
      <c r="AV197" s="653"/>
      <c r="AW197" s="653"/>
      <c r="AX197" s="653"/>
      <c r="AY197" s="653"/>
      <c r="AZ197" s="653"/>
      <c r="BA197" s="653"/>
    </row>
    <row r="198" ht="22.5" customHeight="1">
      <c r="A198" s="379">
        <v>21.0</v>
      </c>
      <c r="B198" s="379">
        <v>4.0</v>
      </c>
      <c r="C198" s="379" t="s">
        <v>252</v>
      </c>
      <c r="D198" s="379"/>
      <c r="E198" s="476"/>
      <c r="F198" s="476"/>
      <c r="G198" s="863">
        <v>1.0</v>
      </c>
      <c r="H198" s="378" t="s">
        <v>4746</v>
      </c>
      <c r="I198" s="378" t="s">
        <v>4747</v>
      </c>
      <c r="J198" s="379" t="s">
        <v>423</v>
      </c>
      <c r="K198" s="379" t="s">
        <v>230</v>
      </c>
      <c r="L198" s="380">
        <v>43061.0</v>
      </c>
      <c r="M198" s="379" t="s">
        <v>351</v>
      </c>
      <c r="N198" s="379" t="s">
        <v>152</v>
      </c>
      <c r="O198" s="380">
        <v>44566.0</v>
      </c>
      <c r="P198" s="379" t="s">
        <v>115</v>
      </c>
      <c r="Q198" s="379" t="s">
        <v>231</v>
      </c>
      <c r="R198" s="379"/>
      <c r="S198" s="379"/>
      <c r="T198" s="379" t="s">
        <v>11</v>
      </c>
      <c r="U198" s="625" t="s">
        <v>10</v>
      </c>
      <c r="V198" s="866"/>
      <c r="W198" s="379"/>
      <c r="X198" s="379"/>
      <c r="Y198" s="682" t="s">
        <v>4748</v>
      </c>
      <c r="Z198" s="682" t="s">
        <v>4749</v>
      </c>
      <c r="AA198" s="682" t="s">
        <v>4750</v>
      </c>
      <c r="AB198" s="197" t="s">
        <v>4751</v>
      </c>
      <c r="AC198" s="197"/>
      <c r="AD198" s="197"/>
      <c r="AE198" s="476"/>
      <c r="AF198" s="653"/>
      <c r="AG198" s="653"/>
      <c r="AH198" s="653"/>
      <c r="AI198" s="653"/>
      <c r="AJ198" s="653"/>
      <c r="AK198" s="653"/>
      <c r="AL198" s="653"/>
      <c r="AM198" s="653"/>
      <c r="AN198" s="653"/>
      <c r="AO198" s="653"/>
      <c r="AP198" s="653"/>
      <c r="AQ198" s="653"/>
      <c r="AR198" s="653"/>
      <c r="AS198" s="653"/>
      <c r="AT198" s="653"/>
      <c r="AU198" s="653"/>
      <c r="AV198" s="653"/>
      <c r="AW198" s="653"/>
      <c r="AX198" s="653"/>
      <c r="AY198" s="653"/>
      <c r="AZ198" s="653"/>
      <c r="BA198" s="653"/>
    </row>
    <row r="199" ht="22.5" customHeight="1">
      <c r="A199" s="507">
        <v>22.0</v>
      </c>
      <c r="B199" s="379">
        <v>4.0</v>
      </c>
      <c r="C199" s="873" t="s">
        <v>252</v>
      </c>
      <c r="D199" s="507"/>
      <c r="E199" s="507"/>
      <c r="F199" s="507"/>
      <c r="G199" s="874">
        <v>1.0</v>
      </c>
      <c r="H199" s="508" t="s">
        <v>4752</v>
      </c>
      <c r="I199" s="508" t="s">
        <v>4753</v>
      </c>
      <c r="J199" s="741" t="s">
        <v>637</v>
      </c>
      <c r="K199" s="741" t="s">
        <v>4754</v>
      </c>
      <c r="L199" s="742">
        <v>43277.0</v>
      </c>
      <c r="M199" s="741" t="s">
        <v>339</v>
      </c>
      <c r="N199" s="741" t="s">
        <v>152</v>
      </c>
      <c r="O199" s="742">
        <v>45883.0</v>
      </c>
      <c r="P199" s="741" t="s">
        <v>115</v>
      </c>
      <c r="Q199" s="507" t="s">
        <v>346</v>
      </c>
      <c r="R199" s="507" t="s">
        <v>4755</v>
      </c>
      <c r="S199" s="507"/>
      <c r="T199" s="507" t="s">
        <v>22</v>
      </c>
      <c r="U199" s="507" t="s">
        <v>21</v>
      </c>
      <c r="V199" s="507"/>
      <c r="W199" s="738"/>
      <c r="X199" s="738"/>
      <c r="Y199" s="249"/>
      <c r="Z199" s="249"/>
      <c r="AA199" s="249"/>
      <c r="AB199" s="249"/>
      <c r="AC199" s="249"/>
      <c r="AD199" s="744"/>
      <c r="AE199" s="744"/>
      <c r="AF199" s="744"/>
      <c r="AG199" s="744"/>
      <c r="AH199" s="744"/>
      <c r="AI199" s="744"/>
      <c r="AJ199" s="744"/>
      <c r="AK199" s="744"/>
      <c r="AL199" s="744"/>
      <c r="AM199" s="744"/>
      <c r="AN199" s="744"/>
      <c r="AO199" s="744"/>
      <c r="AP199" s="744"/>
      <c r="AQ199" s="744"/>
      <c r="AR199" s="744"/>
      <c r="AS199" s="744"/>
      <c r="AT199" s="744"/>
      <c r="AU199" s="744"/>
      <c r="AV199" s="744"/>
      <c r="AW199" s="744"/>
      <c r="AX199" s="744"/>
      <c r="AY199" s="744"/>
      <c r="AZ199" s="744"/>
      <c r="BA199" s="744"/>
    </row>
    <row r="200" ht="22.5" customHeight="1">
      <c r="A200" s="379"/>
      <c r="B200" s="379"/>
      <c r="C200" s="379"/>
      <c r="D200" s="379"/>
      <c r="E200" s="476"/>
      <c r="F200" s="476"/>
      <c r="G200" s="863"/>
      <c r="H200" s="378"/>
      <c r="I200" s="378"/>
      <c r="J200" s="379"/>
      <c r="K200" s="379"/>
      <c r="L200" s="380"/>
      <c r="M200" s="379"/>
      <c r="N200" s="379"/>
      <c r="O200" s="380"/>
      <c r="P200" s="379"/>
      <c r="Q200" s="379"/>
      <c r="R200" s="379"/>
      <c r="S200" s="379"/>
      <c r="T200" s="379"/>
      <c r="U200" s="866"/>
      <c r="V200" s="866"/>
      <c r="W200" s="379"/>
      <c r="X200" s="379"/>
      <c r="Y200" s="907"/>
      <c r="Z200" s="907"/>
      <c r="AA200" s="907"/>
      <c r="AB200" s="197"/>
      <c r="AC200" s="197"/>
      <c r="AD200" s="197"/>
      <c r="AE200" s="476"/>
      <c r="AF200" s="653"/>
      <c r="AG200" s="653"/>
      <c r="AH200" s="653"/>
      <c r="AI200" s="653"/>
      <c r="AJ200" s="653"/>
      <c r="AK200" s="653"/>
      <c r="AL200" s="653"/>
      <c r="AM200" s="653"/>
      <c r="AN200" s="653"/>
      <c r="AO200" s="653"/>
      <c r="AP200" s="653"/>
      <c r="AQ200" s="653"/>
      <c r="AR200" s="653"/>
      <c r="AS200" s="653"/>
      <c r="AT200" s="653"/>
      <c r="AU200" s="653"/>
      <c r="AV200" s="653"/>
      <c r="AW200" s="653"/>
      <c r="AX200" s="653"/>
      <c r="AY200" s="653"/>
      <c r="AZ200" s="653"/>
      <c r="BA200" s="653"/>
    </row>
    <row r="201" ht="22.5" customHeight="1">
      <c r="A201" s="917"/>
      <c r="B201" s="917"/>
      <c r="C201" s="917"/>
      <c r="D201" s="917"/>
      <c r="E201" s="920"/>
      <c r="F201" s="920"/>
      <c r="G201" s="918"/>
      <c r="H201" s="919"/>
      <c r="I201" s="919"/>
      <c r="J201" s="917"/>
      <c r="K201" s="917"/>
      <c r="L201" s="946"/>
      <c r="M201" s="947"/>
      <c r="N201" s="947"/>
      <c r="O201" s="946"/>
      <c r="P201" s="947"/>
      <c r="Q201" s="947"/>
      <c r="R201" s="947"/>
      <c r="S201" s="947"/>
      <c r="T201" s="947"/>
      <c r="U201" s="948"/>
      <c r="V201" s="948"/>
      <c r="W201" s="947"/>
      <c r="X201" s="947"/>
      <c r="Y201" s="949"/>
      <c r="Z201" s="949"/>
      <c r="AA201" s="949"/>
      <c r="AB201" s="940"/>
      <c r="AC201" s="940"/>
      <c r="AD201" s="940"/>
      <c r="AE201" s="928"/>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row>
    <row r="202" ht="14.25" customHeight="1">
      <c r="A202" s="950"/>
      <c r="B202" s="950"/>
      <c r="C202" s="950"/>
      <c r="D202" s="950"/>
      <c r="E202" s="950"/>
      <c r="F202" s="950"/>
      <c r="G202" s="951"/>
      <c r="H202" s="952"/>
      <c r="I202" s="952"/>
      <c r="J202" s="950"/>
      <c r="K202" s="950"/>
      <c r="L202" s="953"/>
      <c r="M202" s="953"/>
      <c r="N202" s="953"/>
      <c r="O202" s="953"/>
      <c r="P202" s="953"/>
      <c r="Q202" s="953"/>
      <c r="R202" s="953"/>
      <c r="S202" s="953"/>
      <c r="T202" s="953"/>
      <c r="U202" s="953"/>
      <c r="V202" s="953"/>
      <c r="W202" s="953"/>
      <c r="X202" s="953"/>
      <c r="Y202" s="954"/>
      <c r="Z202" s="954"/>
      <c r="AA202" s="954"/>
      <c r="AB202" s="955"/>
      <c r="AC202" s="955"/>
      <c r="AD202" s="955"/>
      <c r="AE202" s="956"/>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row>
    <row r="203" ht="14.25" customHeight="1">
      <c r="A203" s="557" t="s">
        <v>4756</v>
      </c>
      <c r="B203" s="30"/>
      <c r="C203" s="30"/>
      <c r="D203" s="30"/>
      <c r="E203" s="30"/>
      <c r="F203" s="30"/>
      <c r="G203" s="30"/>
      <c r="H203" s="30"/>
      <c r="I203" s="30"/>
      <c r="J203" s="30"/>
      <c r="K203" s="30"/>
      <c r="L203" s="957"/>
      <c r="M203" s="957"/>
      <c r="N203" s="957"/>
      <c r="O203" s="957"/>
      <c r="P203" s="957"/>
      <c r="Q203" s="957"/>
      <c r="R203" s="957"/>
      <c r="S203" s="957"/>
      <c r="T203" s="957"/>
      <c r="U203" s="957"/>
      <c r="V203" s="957"/>
      <c r="W203" s="957"/>
      <c r="X203" s="957"/>
      <c r="Y203" s="958"/>
      <c r="Z203" s="958"/>
      <c r="AA203" s="958"/>
      <c r="AB203" s="958"/>
      <c r="AC203" s="958"/>
      <c r="AD203" s="959"/>
      <c r="AE203" s="959"/>
      <c r="AF203" s="959"/>
      <c r="AG203" s="959"/>
      <c r="AH203" s="959"/>
      <c r="AI203" s="959"/>
      <c r="AJ203" s="959"/>
      <c r="AK203" s="959"/>
      <c r="AL203" s="959"/>
      <c r="AM203" s="959"/>
      <c r="AN203" s="959"/>
      <c r="AO203" s="959"/>
      <c r="AP203" s="959"/>
      <c r="AQ203" s="959"/>
      <c r="AR203" s="959"/>
      <c r="AS203" s="959"/>
      <c r="AT203" s="959"/>
      <c r="AU203" s="959"/>
      <c r="AV203" s="959"/>
      <c r="AW203" s="959"/>
      <c r="AX203" s="959"/>
      <c r="AY203" s="959"/>
      <c r="AZ203" s="959"/>
      <c r="BA203" s="959"/>
    </row>
    <row r="204" ht="22.5" customHeight="1">
      <c r="A204" s="507"/>
      <c r="B204" s="507"/>
      <c r="C204" s="960"/>
      <c r="D204" s="507"/>
      <c r="E204" s="738"/>
      <c r="F204" s="738"/>
      <c r="G204" s="874"/>
      <c r="H204" s="961" t="s">
        <v>4757</v>
      </c>
      <c r="I204" s="508" t="s">
        <v>4758</v>
      </c>
      <c r="J204" s="741" t="s">
        <v>4182</v>
      </c>
      <c r="K204" s="741" t="s">
        <v>4759</v>
      </c>
      <c r="L204" s="742">
        <v>43068.0</v>
      </c>
      <c r="M204" s="741" t="s">
        <v>351</v>
      </c>
      <c r="N204" s="741"/>
      <c r="O204" s="908">
        <v>46028.0</v>
      </c>
      <c r="P204" s="741" t="s">
        <v>9</v>
      </c>
      <c r="Q204" s="507" t="s">
        <v>346</v>
      </c>
      <c r="R204" s="507" t="s">
        <v>4760</v>
      </c>
      <c r="S204" s="507"/>
      <c r="T204" s="507" t="s">
        <v>11</v>
      </c>
      <c r="U204" s="507"/>
      <c r="V204" s="507"/>
      <c r="W204" s="738"/>
      <c r="X204" s="738"/>
      <c r="Y204" s="249"/>
      <c r="Z204" s="249"/>
      <c r="AA204" s="249"/>
      <c r="AB204" s="249"/>
      <c r="AC204" s="249"/>
      <c r="AD204" s="744"/>
      <c r="AE204" s="744"/>
      <c r="AF204" s="744"/>
      <c r="AG204" s="744"/>
      <c r="AH204" s="744"/>
      <c r="AI204" s="744"/>
      <c r="AJ204" s="744"/>
      <c r="AK204" s="744"/>
      <c r="AL204" s="744"/>
      <c r="AM204" s="744"/>
      <c r="AN204" s="744"/>
      <c r="AO204" s="744"/>
      <c r="AP204" s="744"/>
      <c r="AQ204" s="744"/>
      <c r="AR204" s="744"/>
      <c r="AS204" s="744"/>
      <c r="AT204" s="744"/>
      <c r="AU204" s="744"/>
      <c r="AV204" s="744"/>
      <c r="AW204" s="744"/>
      <c r="AX204" s="744"/>
      <c r="AY204" s="744"/>
      <c r="AZ204" s="744"/>
      <c r="BA204" s="744"/>
    </row>
    <row r="205" ht="22.5" customHeight="1">
      <c r="A205" s="379"/>
      <c r="B205" s="379"/>
      <c r="C205" s="379"/>
      <c r="D205" s="379"/>
      <c r="E205" s="476"/>
      <c r="F205" s="476"/>
      <c r="G205" s="863"/>
      <c r="H205" s="378"/>
      <c r="I205" s="378"/>
      <c r="J205" s="625"/>
      <c r="K205" s="625"/>
      <c r="L205" s="626"/>
      <c r="M205" s="625"/>
      <c r="N205" s="625"/>
      <c r="O205" s="380"/>
      <c r="P205" s="625"/>
      <c r="Q205" s="379"/>
      <c r="R205" s="379"/>
      <c r="S205" s="379"/>
      <c r="T205" s="379"/>
      <c r="U205" s="379"/>
      <c r="V205" s="379"/>
      <c r="W205" s="476"/>
      <c r="X205" s="476"/>
      <c r="Y205" s="202"/>
      <c r="Z205" s="202"/>
      <c r="AA205" s="202"/>
      <c r="AB205" s="202"/>
      <c r="AC205" s="202"/>
      <c r="AD205" s="653"/>
      <c r="AE205" s="653"/>
      <c r="AF205" s="653"/>
      <c r="AG205" s="653"/>
      <c r="AH205" s="653"/>
      <c r="AI205" s="653"/>
      <c r="AJ205" s="653"/>
      <c r="AK205" s="653"/>
      <c r="AL205" s="653"/>
      <c r="AM205" s="653"/>
      <c r="AN205" s="653"/>
      <c r="AO205" s="653"/>
      <c r="AP205" s="653"/>
      <c r="AQ205" s="653"/>
      <c r="AR205" s="653"/>
      <c r="AS205" s="653"/>
      <c r="AT205" s="653"/>
      <c r="AU205" s="653"/>
      <c r="AV205" s="653"/>
      <c r="AW205" s="653"/>
      <c r="AX205" s="653"/>
      <c r="AY205" s="653"/>
      <c r="AZ205" s="653"/>
      <c r="BA205" s="653"/>
    </row>
    <row r="206" ht="22.5" customHeight="1">
      <c r="A206" s="379"/>
      <c r="B206" s="379"/>
      <c r="C206" s="379"/>
      <c r="D206" s="379"/>
      <c r="E206" s="476"/>
      <c r="F206" s="476"/>
      <c r="G206" s="863"/>
      <c r="H206" s="378"/>
      <c r="I206" s="378"/>
      <c r="J206" s="625"/>
      <c r="K206" s="625"/>
      <c r="L206" s="626"/>
      <c r="M206" s="625"/>
      <c r="N206" s="625"/>
      <c r="O206" s="380"/>
      <c r="P206" s="625"/>
      <c r="Q206" s="379"/>
      <c r="R206" s="379"/>
      <c r="S206" s="379"/>
      <c r="T206" s="379"/>
      <c r="U206" s="379"/>
      <c r="V206" s="379"/>
      <c r="W206" s="476"/>
      <c r="X206" s="476"/>
      <c r="Y206" s="202"/>
      <c r="Z206" s="202"/>
      <c r="AA206" s="202"/>
      <c r="AB206" s="202"/>
      <c r="AC206" s="202"/>
      <c r="AD206" s="653"/>
      <c r="AE206" s="653"/>
      <c r="AF206" s="653"/>
      <c r="AG206" s="653"/>
      <c r="AH206" s="653"/>
      <c r="AI206" s="653"/>
      <c r="AJ206" s="653"/>
      <c r="AK206" s="653"/>
      <c r="AL206" s="653"/>
      <c r="AM206" s="653"/>
      <c r="AN206" s="653"/>
      <c r="AO206" s="653"/>
      <c r="AP206" s="653"/>
      <c r="AQ206" s="653"/>
      <c r="AR206" s="653"/>
      <c r="AS206" s="653"/>
      <c r="AT206" s="653"/>
      <c r="AU206" s="653"/>
      <c r="AV206" s="653"/>
      <c r="AW206" s="653"/>
      <c r="AX206" s="653"/>
      <c r="AY206" s="653"/>
      <c r="AZ206" s="653"/>
      <c r="BA206" s="653"/>
    </row>
    <row r="207" ht="22.5" customHeight="1">
      <c r="A207" s="379"/>
      <c r="B207" s="379"/>
      <c r="C207" s="379"/>
      <c r="D207" s="379"/>
      <c r="E207" s="476"/>
      <c r="F207" s="476"/>
      <c r="G207" s="863"/>
      <c r="H207" s="962"/>
      <c r="I207" s="962"/>
      <c r="J207" s="625"/>
      <c r="K207" s="625"/>
      <c r="L207" s="626"/>
      <c r="M207" s="625"/>
      <c r="N207" s="625"/>
      <c r="O207" s="380"/>
      <c r="P207" s="625"/>
      <c r="Q207" s="379"/>
      <c r="R207" s="379"/>
      <c r="S207" s="379"/>
      <c r="T207" s="379"/>
      <c r="U207" s="379"/>
      <c r="V207" s="379"/>
      <c r="W207" s="476"/>
      <c r="X207" s="476"/>
      <c r="Y207" s="202"/>
      <c r="Z207" s="202"/>
      <c r="AA207" s="202"/>
      <c r="AB207" s="202"/>
      <c r="AC207" s="202"/>
      <c r="AD207" s="653"/>
      <c r="AE207" s="653"/>
      <c r="AF207" s="653"/>
      <c r="AG207" s="653"/>
      <c r="AH207" s="653"/>
      <c r="AI207" s="653"/>
      <c r="AJ207" s="653"/>
      <c r="AK207" s="653"/>
      <c r="AL207" s="653"/>
      <c r="AM207" s="653"/>
      <c r="AN207" s="653"/>
      <c r="AO207" s="653"/>
      <c r="AP207" s="653"/>
      <c r="AQ207" s="653"/>
      <c r="AR207" s="653"/>
      <c r="AS207" s="653"/>
      <c r="AT207" s="653"/>
      <c r="AU207" s="653"/>
      <c r="AV207" s="653"/>
      <c r="AW207" s="653"/>
      <c r="AX207" s="653"/>
      <c r="AY207" s="653"/>
      <c r="AZ207" s="653"/>
      <c r="BA207" s="653"/>
    </row>
    <row r="208" ht="22.5" customHeight="1">
      <c r="A208" s="379"/>
      <c r="B208" s="379"/>
      <c r="C208" s="379"/>
      <c r="D208" s="379"/>
      <c r="E208" s="476"/>
      <c r="F208" s="476"/>
      <c r="G208" s="863"/>
      <c r="H208" s="963"/>
      <c r="I208" s="963"/>
      <c r="J208" s="625"/>
      <c r="K208" s="625"/>
      <c r="L208" s="626"/>
      <c r="M208" s="625"/>
      <c r="N208" s="625"/>
      <c r="O208" s="380"/>
      <c r="P208" s="625"/>
      <c r="Q208" s="379"/>
      <c r="R208" s="379"/>
      <c r="S208" s="379"/>
      <c r="T208" s="379"/>
      <c r="U208" s="379"/>
      <c r="V208" s="379"/>
      <c r="W208" s="476"/>
      <c r="X208" s="476"/>
      <c r="Y208" s="202"/>
      <c r="Z208" s="202"/>
      <c r="AA208" s="202"/>
      <c r="AB208" s="202"/>
      <c r="AC208" s="202"/>
      <c r="AD208" s="653"/>
      <c r="AE208" s="653"/>
      <c r="AF208" s="653"/>
      <c r="AG208" s="653"/>
      <c r="AH208" s="653"/>
      <c r="AI208" s="653"/>
      <c r="AJ208" s="653"/>
      <c r="AK208" s="653"/>
      <c r="AL208" s="653"/>
      <c r="AM208" s="653"/>
      <c r="AN208" s="653"/>
      <c r="AO208" s="653"/>
      <c r="AP208" s="653"/>
      <c r="AQ208" s="653"/>
      <c r="AR208" s="653"/>
      <c r="AS208" s="653"/>
      <c r="AT208" s="653"/>
      <c r="AU208" s="653"/>
      <c r="AV208" s="653"/>
      <c r="AW208" s="653"/>
      <c r="AX208" s="653"/>
      <c r="AY208" s="653"/>
      <c r="AZ208" s="653"/>
      <c r="BA208" s="653"/>
    </row>
    <row r="209" ht="22.5" customHeight="1">
      <c r="A209" s="379"/>
      <c r="B209" s="379"/>
      <c r="C209" s="379"/>
      <c r="D209" s="379"/>
      <c r="E209" s="476"/>
      <c r="F209" s="476"/>
      <c r="G209" s="863"/>
      <c r="H209" s="963"/>
      <c r="I209" s="962"/>
      <c r="J209" s="625"/>
      <c r="K209" s="625"/>
      <c r="L209" s="626"/>
      <c r="M209" s="625"/>
      <c r="N209" s="625"/>
      <c r="O209" s="380"/>
      <c r="P209" s="625"/>
      <c r="Q209" s="379"/>
      <c r="R209" s="379"/>
      <c r="S209" s="379"/>
      <c r="T209" s="379"/>
      <c r="U209" s="379"/>
      <c r="V209" s="379"/>
      <c r="W209" s="476"/>
      <c r="X209" s="476"/>
      <c r="Y209" s="202"/>
      <c r="Z209" s="202"/>
      <c r="AA209" s="202"/>
      <c r="AB209" s="202"/>
      <c r="AC209" s="202"/>
      <c r="AD209" s="653"/>
      <c r="AE209" s="653"/>
      <c r="AF209" s="653"/>
      <c r="AG209" s="653"/>
      <c r="AH209" s="653"/>
      <c r="AI209" s="653"/>
      <c r="AJ209" s="653"/>
      <c r="AK209" s="653"/>
      <c r="AL209" s="653"/>
      <c r="AM209" s="653"/>
      <c r="AN209" s="653"/>
      <c r="AO209" s="653"/>
      <c r="AP209" s="653"/>
      <c r="AQ209" s="653"/>
      <c r="AR209" s="653"/>
      <c r="AS209" s="653"/>
      <c r="AT209" s="653"/>
      <c r="AU209" s="653"/>
      <c r="AV209" s="653"/>
      <c r="AW209" s="653"/>
      <c r="AX209" s="653"/>
      <c r="AY209" s="653"/>
      <c r="AZ209" s="653"/>
      <c r="BA209" s="653"/>
    </row>
    <row r="210" ht="22.5" customHeight="1">
      <c r="A210" s="379"/>
      <c r="B210" s="379"/>
      <c r="C210" s="379"/>
      <c r="D210" s="379"/>
      <c r="E210" s="476"/>
      <c r="F210" s="476"/>
      <c r="G210" s="863"/>
      <c r="H210" s="378"/>
      <c r="I210" s="378"/>
      <c r="J210" s="625"/>
      <c r="K210" s="625"/>
      <c r="L210" s="626"/>
      <c r="M210" s="625"/>
      <c r="N210" s="625"/>
      <c r="O210" s="626"/>
      <c r="P210" s="625"/>
      <c r="Q210" s="379"/>
      <c r="R210" s="379"/>
      <c r="S210" s="379"/>
      <c r="T210" s="379"/>
      <c r="U210" s="379"/>
      <c r="V210" s="379"/>
      <c r="W210" s="476"/>
      <c r="X210" s="476"/>
      <c r="Y210" s="202"/>
      <c r="Z210" s="202"/>
      <c r="AA210" s="202"/>
      <c r="AB210" s="202"/>
      <c r="AC210" s="202"/>
      <c r="AD210" s="653"/>
      <c r="AE210" s="653"/>
      <c r="AF210" s="653"/>
      <c r="AG210" s="653"/>
      <c r="AH210" s="653"/>
      <c r="AI210" s="653"/>
      <c r="AJ210" s="653"/>
      <c r="AK210" s="653"/>
      <c r="AL210" s="653"/>
      <c r="AM210" s="653"/>
      <c r="AN210" s="653"/>
      <c r="AO210" s="653"/>
      <c r="AP210" s="653"/>
      <c r="AQ210" s="653"/>
      <c r="AR210" s="653"/>
      <c r="AS210" s="653"/>
      <c r="AT210" s="653"/>
      <c r="AU210" s="653"/>
      <c r="AV210" s="653"/>
      <c r="AW210" s="653"/>
      <c r="AX210" s="653"/>
      <c r="AY210" s="653"/>
      <c r="AZ210" s="653"/>
      <c r="BA210" s="653"/>
    </row>
    <row r="211" ht="22.5" customHeight="1">
      <c r="A211" s="379"/>
      <c r="B211" s="379"/>
      <c r="C211" s="379"/>
      <c r="D211" s="379"/>
      <c r="E211" s="476"/>
      <c r="F211" s="476"/>
      <c r="G211" s="863"/>
      <c r="H211" s="378"/>
      <c r="I211" s="378"/>
      <c r="J211" s="625"/>
      <c r="K211" s="625"/>
      <c r="L211" s="626"/>
      <c r="M211" s="625"/>
      <c r="N211" s="625"/>
      <c r="O211" s="626"/>
      <c r="P211" s="625"/>
      <c r="Q211" s="379"/>
      <c r="R211" s="379"/>
      <c r="S211" s="379"/>
      <c r="T211" s="379"/>
      <c r="U211" s="379"/>
      <c r="V211" s="379"/>
      <c r="W211" s="476"/>
      <c r="X211" s="476"/>
      <c r="Y211" s="202"/>
      <c r="Z211" s="202"/>
      <c r="AA211" s="202"/>
      <c r="AB211" s="202"/>
      <c r="AC211" s="202"/>
      <c r="AD211" s="653"/>
      <c r="AE211" s="653"/>
      <c r="AF211" s="653"/>
      <c r="AG211" s="653"/>
      <c r="AH211" s="653"/>
      <c r="AI211" s="653"/>
      <c r="AJ211" s="653"/>
      <c r="AK211" s="653"/>
      <c r="AL211" s="653"/>
      <c r="AM211" s="653"/>
      <c r="AN211" s="653"/>
      <c r="AO211" s="653"/>
      <c r="AP211" s="653"/>
      <c r="AQ211" s="653"/>
      <c r="AR211" s="653"/>
      <c r="AS211" s="653"/>
      <c r="AT211" s="653"/>
      <c r="AU211" s="653"/>
      <c r="AV211" s="653"/>
      <c r="AW211" s="653"/>
      <c r="AX211" s="653"/>
      <c r="AY211" s="653"/>
      <c r="AZ211" s="653"/>
      <c r="BA211" s="653"/>
    </row>
    <row r="212" ht="22.5" customHeight="1">
      <c r="A212" s="379"/>
      <c r="B212" s="379"/>
      <c r="C212" s="379"/>
      <c r="D212" s="379"/>
      <c r="E212" s="476"/>
      <c r="F212" s="476"/>
      <c r="G212" s="863"/>
      <c r="H212" s="378"/>
      <c r="I212" s="378"/>
      <c r="J212" s="625"/>
      <c r="K212" s="625"/>
      <c r="L212" s="626"/>
      <c r="M212" s="625"/>
      <c r="N212" s="625"/>
      <c r="O212" s="626"/>
      <c r="P212" s="625"/>
      <c r="Q212" s="379"/>
      <c r="R212" s="379"/>
      <c r="S212" s="379"/>
      <c r="T212" s="379"/>
      <c r="U212" s="379"/>
      <c r="V212" s="379"/>
      <c r="W212" s="476"/>
      <c r="X212" s="476"/>
      <c r="Y212" s="202"/>
      <c r="Z212" s="202"/>
      <c r="AA212" s="202"/>
      <c r="AB212" s="202"/>
      <c r="AC212" s="202"/>
      <c r="AD212" s="653"/>
      <c r="AE212" s="653"/>
      <c r="AF212" s="653"/>
      <c r="AG212" s="653"/>
      <c r="AH212" s="653"/>
      <c r="AI212" s="653"/>
      <c r="AJ212" s="653"/>
      <c r="AK212" s="653"/>
      <c r="AL212" s="653"/>
      <c r="AM212" s="653"/>
      <c r="AN212" s="653"/>
      <c r="AO212" s="653"/>
      <c r="AP212" s="653"/>
      <c r="AQ212" s="653"/>
      <c r="AR212" s="653"/>
      <c r="AS212" s="653"/>
      <c r="AT212" s="653"/>
      <c r="AU212" s="653"/>
      <c r="AV212" s="653"/>
      <c r="AW212" s="653"/>
      <c r="AX212" s="653"/>
      <c r="AY212" s="653"/>
      <c r="AZ212" s="653"/>
      <c r="BA212" s="653"/>
    </row>
    <row r="213" ht="22.5" customHeight="1">
      <c r="A213" s="379"/>
      <c r="B213" s="379"/>
      <c r="C213" s="379"/>
      <c r="D213" s="379"/>
      <c r="E213" s="476"/>
      <c r="F213" s="476"/>
      <c r="G213" s="863"/>
      <c r="H213" s="378"/>
      <c r="I213" s="378"/>
      <c r="J213" s="625"/>
      <c r="K213" s="625"/>
      <c r="L213" s="626"/>
      <c r="M213" s="625"/>
      <c r="N213" s="625"/>
      <c r="O213" s="626"/>
      <c r="P213" s="625"/>
      <c r="Q213" s="379"/>
      <c r="R213" s="379"/>
      <c r="S213" s="379"/>
      <c r="T213" s="379"/>
      <c r="U213" s="379"/>
      <c r="V213" s="379"/>
      <c r="W213" s="476"/>
      <c r="X213" s="476"/>
      <c r="Y213" s="202"/>
      <c r="Z213" s="202"/>
      <c r="AA213" s="202"/>
      <c r="AB213" s="202"/>
      <c r="AC213" s="202"/>
      <c r="AD213" s="653"/>
      <c r="AE213" s="653"/>
      <c r="AF213" s="653"/>
      <c r="AG213" s="653"/>
      <c r="AH213" s="653"/>
      <c r="AI213" s="653"/>
      <c r="AJ213" s="653"/>
      <c r="AK213" s="653"/>
      <c r="AL213" s="653"/>
      <c r="AM213" s="653"/>
      <c r="AN213" s="653"/>
      <c r="AO213" s="653"/>
      <c r="AP213" s="653"/>
      <c r="AQ213" s="653"/>
      <c r="AR213" s="653"/>
      <c r="AS213" s="653"/>
      <c r="AT213" s="653"/>
      <c r="AU213" s="653"/>
      <c r="AV213" s="653"/>
      <c r="AW213" s="653"/>
      <c r="AX213" s="653"/>
      <c r="AY213" s="653"/>
      <c r="AZ213" s="653"/>
      <c r="BA213" s="653"/>
    </row>
    <row r="214" ht="22.5" customHeight="1">
      <c r="A214" s="379"/>
      <c r="B214" s="379"/>
      <c r="C214" s="379"/>
      <c r="D214" s="379"/>
      <c r="E214" s="476"/>
      <c r="F214" s="476"/>
      <c r="G214" s="863"/>
      <c r="H214" s="378"/>
      <c r="I214" s="378"/>
      <c r="J214" s="625"/>
      <c r="K214" s="625"/>
      <c r="L214" s="626"/>
      <c r="M214" s="625"/>
      <c r="N214" s="625"/>
      <c r="O214" s="626"/>
      <c r="P214" s="625"/>
      <c r="Q214" s="379"/>
      <c r="R214" s="379"/>
      <c r="S214" s="379"/>
      <c r="T214" s="379"/>
      <c r="U214" s="379"/>
      <c r="V214" s="379"/>
      <c r="W214" s="476"/>
      <c r="X214" s="476"/>
      <c r="Y214" s="202"/>
      <c r="Z214" s="202"/>
      <c r="AA214" s="202"/>
      <c r="AB214" s="202"/>
      <c r="AC214" s="202"/>
      <c r="AD214" s="653"/>
      <c r="AE214" s="653"/>
      <c r="AF214" s="653"/>
      <c r="AG214" s="653"/>
      <c r="AH214" s="653"/>
      <c r="AI214" s="653"/>
      <c r="AJ214" s="653"/>
      <c r="AK214" s="653"/>
      <c r="AL214" s="653"/>
      <c r="AM214" s="653"/>
      <c r="AN214" s="653"/>
      <c r="AO214" s="653"/>
      <c r="AP214" s="653"/>
      <c r="AQ214" s="653"/>
      <c r="AR214" s="653"/>
      <c r="AS214" s="653"/>
      <c r="AT214" s="653"/>
      <c r="AU214" s="653"/>
      <c r="AV214" s="653"/>
      <c r="AW214" s="653"/>
      <c r="AX214" s="653"/>
      <c r="AY214" s="653"/>
      <c r="AZ214" s="653"/>
      <c r="BA214" s="653"/>
    </row>
    <row r="215" ht="14.25" customHeight="1">
      <c r="A215" s="950"/>
      <c r="B215" s="950"/>
      <c r="C215" s="950"/>
      <c r="D215" s="950"/>
      <c r="E215" s="950"/>
      <c r="F215" s="950"/>
      <c r="G215" s="951"/>
      <c r="H215" s="952"/>
      <c r="I215" s="952"/>
      <c r="J215" s="950"/>
      <c r="K215" s="950"/>
      <c r="L215" s="953"/>
      <c r="M215" s="953"/>
      <c r="N215" s="953"/>
      <c r="O215" s="953"/>
      <c r="P215" s="953"/>
      <c r="Q215" s="953"/>
      <c r="R215" s="953"/>
      <c r="S215" s="953"/>
      <c r="T215" s="953"/>
      <c r="U215" s="953"/>
      <c r="V215" s="953"/>
      <c r="W215" s="953"/>
      <c r="X215" s="953"/>
      <c r="Y215" s="964"/>
      <c r="Z215" s="964"/>
      <c r="AA215" s="964"/>
      <c r="AB215" s="964"/>
      <c r="AC215" s="96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row>
    <row r="216" ht="14.25" customHeight="1">
      <c r="A216" s="965" t="s">
        <v>593</v>
      </c>
      <c r="B216" s="30"/>
      <c r="C216" s="30"/>
      <c r="D216" s="30"/>
      <c r="E216" s="30"/>
      <c r="F216" s="30"/>
      <c r="G216" s="30"/>
      <c r="H216" s="30"/>
      <c r="I216" s="30"/>
      <c r="J216" s="30"/>
      <c r="K216" s="30"/>
      <c r="L216" s="580"/>
      <c r="M216" s="580"/>
      <c r="N216" s="580"/>
      <c r="O216" s="580"/>
      <c r="P216" s="580"/>
      <c r="Q216" s="580"/>
      <c r="R216" s="580"/>
      <c r="S216" s="580"/>
      <c r="T216" s="580"/>
      <c r="U216" s="580"/>
      <c r="V216" s="580"/>
      <c r="W216" s="580"/>
      <c r="X216" s="580"/>
      <c r="Y216" s="584"/>
      <c r="Z216" s="584"/>
      <c r="AA216" s="584"/>
      <c r="AB216" s="584"/>
      <c r="AC216" s="58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c r="AX216" s="624"/>
      <c r="AY216" s="624"/>
      <c r="AZ216" s="624"/>
      <c r="BA216" s="624"/>
    </row>
    <row r="217" ht="22.5" customHeight="1">
      <c r="A217" s="484">
        <v>2.0</v>
      </c>
      <c r="B217" s="484">
        <v>6.0</v>
      </c>
      <c r="C217" s="484" t="s">
        <v>250</v>
      </c>
      <c r="D217" s="484"/>
      <c r="E217" s="484"/>
      <c r="F217" s="484"/>
      <c r="G217" s="966"/>
      <c r="H217" s="485" t="s">
        <v>4761</v>
      </c>
      <c r="I217" s="485" t="s">
        <v>4762</v>
      </c>
      <c r="J217" s="484" t="s">
        <v>2292</v>
      </c>
      <c r="K217" s="484" t="s">
        <v>4763</v>
      </c>
      <c r="L217" s="487">
        <v>43002.0</v>
      </c>
      <c r="M217" s="484" t="s">
        <v>339</v>
      </c>
      <c r="N217" s="484" t="s">
        <v>153</v>
      </c>
      <c r="O217" s="487">
        <v>44858.0</v>
      </c>
      <c r="P217" s="484" t="s">
        <v>39</v>
      </c>
      <c r="Q217" s="484" t="s">
        <v>221</v>
      </c>
      <c r="R217" s="484" t="s">
        <v>4764</v>
      </c>
      <c r="S217" s="588"/>
      <c r="T217" s="749" t="s">
        <v>11</v>
      </c>
      <c r="U217" s="484"/>
      <c r="V217" s="588"/>
      <c r="W217" s="484"/>
      <c r="X217" s="484"/>
      <c r="Y217" s="967" t="s">
        <v>4765</v>
      </c>
      <c r="Z217" s="967" t="s">
        <v>4766</v>
      </c>
      <c r="AA217" s="967" t="s">
        <v>4767</v>
      </c>
      <c r="AB217" s="451"/>
      <c r="AC217" s="451"/>
      <c r="AD217" s="451"/>
      <c r="AE217" s="588"/>
      <c r="AF217" s="756"/>
      <c r="AG217" s="756"/>
      <c r="AH217" s="756"/>
      <c r="AI217" s="756"/>
      <c r="AJ217" s="756"/>
      <c r="AK217" s="756"/>
      <c r="AL217" s="756"/>
      <c r="AM217" s="756"/>
      <c r="AN217" s="756"/>
      <c r="AO217" s="756"/>
      <c r="AP217" s="756"/>
      <c r="AQ217" s="756"/>
      <c r="AR217" s="756"/>
      <c r="AS217" s="756"/>
      <c r="AT217" s="756"/>
      <c r="AU217" s="756"/>
      <c r="AV217" s="756"/>
      <c r="AW217" s="756"/>
      <c r="AX217" s="756"/>
      <c r="AY217" s="756"/>
      <c r="AZ217" s="756"/>
      <c r="BA217" s="756"/>
    </row>
    <row r="219" ht="22.5" customHeight="1">
      <c r="A219" s="484">
        <v>14.0</v>
      </c>
      <c r="B219" s="752">
        <v>8.0</v>
      </c>
      <c r="C219" s="484" t="s">
        <v>245</v>
      </c>
      <c r="D219" s="484"/>
      <c r="E219" s="968"/>
      <c r="F219" s="968"/>
      <c r="G219" s="966"/>
      <c r="H219" s="815" t="s">
        <v>4768</v>
      </c>
      <c r="I219" s="815" t="s">
        <v>4769</v>
      </c>
      <c r="J219" s="752" t="s">
        <v>4770</v>
      </c>
      <c r="K219" s="752" t="s">
        <v>4771</v>
      </c>
      <c r="L219" s="753">
        <v>43322.0</v>
      </c>
      <c r="M219" s="752" t="s">
        <v>351</v>
      </c>
      <c r="N219" s="752" t="s">
        <v>152</v>
      </c>
      <c r="O219" s="753">
        <v>45155.0</v>
      </c>
      <c r="P219" s="752" t="s">
        <v>64</v>
      </c>
      <c r="Q219" s="752" t="s">
        <v>231</v>
      </c>
      <c r="R219" s="752" t="s">
        <v>4772</v>
      </c>
      <c r="S219" s="752"/>
      <c r="T219" s="484" t="s">
        <v>11</v>
      </c>
      <c r="U219" s="752"/>
      <c r="V219" s="968"/>
      <c r="W219" s="752"/>
      <c r="X219" s="969"/>
      <c r="Y219" s="970" t="s">
        <v>4773</v>
      </c>
      <c r="Z219" s="970" t="s">
        <v>4774</v>
      </c>
      <c r="AA219" s="971"/>
      <c r="AB219" s="972"/>
      <c r="AC219" s="453"/>
      <c r="AD219" s="453"/>
      <c r="AE219" s="968"/>
      <c r="AF219" s="756"/>
      <c r="AG219" s="756"/>
      <c r="AH219" s="756"/>
      <c r="AI219" s="756"/>
      <c r="AJ219" s="756"/>
      <c r="AK219" s="756"/>
      <c r="AL219" s="756"/>
      <c r="AM219" s="756"/>
      <c r="AN219" s="756"/>
      <c r="AO219" s="756"/>
      <c r="AP219" s="756"/>
      <c r="AQ219" s="756"/>
      <c r="AR219" s="756"/>
      <c r="AS219" s="756"/>
      <c r="AT219" s="756"/>
      <c r="AU219" s="756"/>
      <c r="AV219" s="756"/>
      <c r="AW219" s="756"/>
      <c r="AX219" s="756"/>
      <c r="AY219" s="756"/>
      <c r="AZ219" s="756"/>
      <c r="BA219" s="756"/>
    </row>
    <row r="220" ht="22.5" customHeight="1">
      <c r="A220" s="484">
        <v>3.0</v>
      </c>
      <c r="B220" s="484">
        <v>7.0</v>
      </c>
      <c r="C220" s="484" t="s">
        <v>247</v>
      </c>
      <c r="D220" s="484"/>
      <c r="E220" s="588"/>
      <c r="F220" s="588"/>
      <c r="G220" s="966"/>
      <c r="H220" s="485" t="s">
        <v>4775</v>
      </c>
      <c r="I220" s="485" t="s">
        <v>4776</v>
      </c>
      <c r="J220" s="484" t="s">
        <v>1631</v>
      </c>
      <c r="K220" s="484" t="s">
        <v>4777</v>
      </c>
      <c r="L220" s="487">
        <v>43269.0</v>
      </c>
      <c r="M220" s="484" t="s">
        <v>351</v>
      </c>
      <c r="N220" s="484" t="s">
        <v>153</v>
      </c>
      <c r="O220" s="487">
        <v>44081.0</v>
      </c>
      <c r="P220" s="484" t="s">
        <v>66</v>
      </c>
      <c r="Q220" s="484" t="s">
        <v>223</v>
      </c>
      <c r="R220" s="484"/>
      <c r="S220" s="484"/>
      <c r="T220" s="484" t="s">
        <v>11</v>
      </c>
      <c r="U220" s="752"/>
      <c r="V220" s="752"/>
      <c r="W220" s="973"/>
      <c r="X220" s="484"/>
      <c r="Y220" s="967" t="s">
        <v>4778</v>
      </c>
      <c r="Z220" s="967" t="s">
        <v>3564</v>
      </c>
      <c r="AA220" s="967" t="s">
        <v>4779</v>
      </c>
      <c r="AB220" s="451" t="s">
        <v>4780</v>
      </c>
      <c r="AC220" s="451" t="s">
        <v>4781</v>
      </c>
      <c r="AD220" s="452"/>
      <c r="AE220" s="588"/>
      <c r="AF220" s="756"/>
      <c r="AG220" s="756"/>
      <c r="AH220" s="756"/>
      <c r="AI220" s="756"/>
      <c r="AJ220" s="756"/>
      <c r="AK220" s="756"/>
      <c r="AL220" s="756"/>
      <c r="AM220" s="756"/>
      <c r="AN220" s="756"/>
      <c r="AO220" s="756"/>
      <c r="AP220" s="756"/>
      <c r="AQ220" s="756"/>
      <c r="AR220" s="756"/>
      <c r="AS220" s="756"/>
      <c r="AT220" s="756"/>
      <c r="AU220" s="756"/>
      <c r="AV220" s="756"/>
      <c r="AW220" s="756"/>
      <c r="AX220" s="756"/>
      <c r="AY220" s="756"/>
      <c r="AZ220" s="756"/>
      <c r="BA220" s="756"/>
    </row>
    <row r="221" ht="22.5" customHeight="1">
      <c r="A221" s="484"/>
      <c r="B221" s="484"/>
      <c r="C221" s="484"/>
      <c r="D221" s="484"/>
      <c r="E221" s="588"/>
      <c r="F221" s="588"/>
      <c r="G221" s="966"/>
      <c r="H221" s="485"/>
      <c r="I221" s="485"/>
      <c r="J221" s="484"/>
      <c r="K221" s="484"/>
      <c r="L221" s="487"/>
      <c r="M221" s="484" t="s">
        <v>351</v>
      </c>
      <c r="N221" s="484"/>
      <c r="O221" s="487"/>
      <c r="P221" s="484"/>
      <c r="Q221" s="484"/>
      <c r="R221" s="588"/>
      <c r="S221" s="484"/>
      <c r="T221" s="484"/>
      <c r="U221" s="484"/>
      <c r="V221" s="588"/>
      <c r="W221" s="484"/>
      <c r="X221" s="484"/>
      <c r="Y221" s="974"/>
      <c r="Z221" s="974"/>
      <c r="AA221" s="974"/>
      <c r="AB221" s="451"/>
      <c r="AC221" s="451"/>
      <c r="AD221" s="451"/>
      <c r="AE221" s="588"/>
      <c r="AF221" s="756"/>
      <c r="AG221" s="756"/>
      <c r="AH221" s="756"/>
      <c r="AI221" s="756"/>
      <c r="AJ221" s="756"/>
      <c r="AK221" s="756"/>
      <c r="AL221" s="756"/>
      <c r="AM221" s="756"/>
      <c r="AN221" s="756"/>
      <c r="AO221" s="756"/>
      <c r="AP221" s="756"/>
      <c r="AQ221" s="756"/>
      <c r="AR221" s="756"/>
      <c r="AS221" s="756"/>
      <c r="AT221" s="756"/>
      <c r="AU221" s="756"/>
      <c r="AV221" s="756"/>
      <c r="AW221" s="756"/>
      <c r="AX221" s="756"/>
      <c r="AY221" s="756"/>
      <c r="AZ221" s="756"/>
      <c r="BA221" s="756"/>
    </row>
    <row r="222" ht="22.5" customHeight="1">
      <c r="A222" s="484"/>
      <c r="B222" s="484"/>
      <c r="C222" s="484"/>
      <c r="D222" s="484"/>
      <c r="E222" s="588"/>
      <c r="F222" s="588"/>
      <c r="G222" s="966"/>
      <c r="H222" s="485"/>
      <c r="I222" s="485"/>
      <c r="J222" s="484"/>
      <c r="K222" s="484"/>
      <c r="L222" s="487"/>
      <c r="M222" s="484"/>
      <c r="N222" s="484"/>
      <c r="O222" s="487"/>
      <c r="P222" s="484"/>
      <c r="Q222" s="484"/>
      <c r="R222" s="484"/>
      <c r="S222" s="588"/>
      <c r="T222" s="484"/>
      <c r="U222" s="484"/>
      <c r="V222" s="588"/>
      <c r="W222" s="484"/>
      <c r="X222" s="484"/>
      <c r="Y222" s="967"/>
      <c r="Z222" s="967"/>
      <c r="AA222" s="967"/>
      <c r="AB222" s="451"/>
      <c r="AC222" s="451"/>
      <c r="AD222" s="451"/>
      <c r="AE222" s="588"/>
      <c r="AF222" s="492"/>
      <c r="AG222" s="492"/>
      <c r="AH222" s="492"/>
      <c r="AI222" s="492"/>
      <c r="AJ222" s="492"/>
      <c r="AK222" s="492"/>
      <c r="AL222" s="756"/>
      <c r="AM222" s="756"/>
      <c r="AN222" s="756"/>
      <c r="AO222" s="756"/>
      <c r="AP222" s="756"/>
      <c r="AQ222" s="756"/>
      <c r="AR222" s="756"/>
      <c r="AS222" s="756"/>
      <c r="AT222" s="756"/>
      <c r="AU222" s="756"/>
      <c r="AV222" s="756"/>
      <c r="AW222" s="756"/>
      <c r="AX222" s="756"/>
      <c r="AY222" s="756"/>
      <c r="AZ222" s="756"/>
      <c r="BA222" s="756"/>
    </row>
    <row r="223" ht="18.75" customHeight="1">
      <c r="A223" s="484"/>
      <c r="B223" s="484"/>
      <c r="C223" s="484"/>
      <c r="D223" s="484"/>
      <c r="E223" s="484"/>
      <c r="F223" s="484"/>
      <c r="G223" s="966"/>
      <c r="H223" s="485"/>
      <c r="I223" s="485"/>
      <c r="J223" s="484"/>
      <c r="K223" s="484"/>
      <c r="L223" s="487"/>
      <c r="M223" s="484"/>
      <c r="N223" s="484"/>
      <c r="O223" s="487"/>
      <c r="P223" s="484"/>
      <c r="Q223" s="484"/>
      <c r="R223" s="484"/>
      <c r="S223" s="484"/>
      <c r="T223" s="484"/>
      <c r="U223" s="752"/>
      <c r="V223" s="973"/>
      <c r="W223" s="973"/>
      <c r="X223" s="484"/>
      <c r="Y223" s="971"/>
      <c r="Z223" s="971"/>
      <c r="AA223" s="971"/>
      <c r="AB223" s="975"/>
      <c r="AC223" s="975"/>
      <c r="AD223" s="975"/>
      <c r="AE223" s="484"/>
      <c r="AF223" s="492"/>
      <c r="AG223" s="492"/>
      <c r="AH223" s="492"/>
      <c r="AI223" s="492"/>
      <c r="AJ223" s="492"/>
      <c r="AK223" s="492"/>
      <c r="AL223" s="492"/>
      <c r="AM223" s="492"/>
      <c r="AN223" s="492"/>
      <c r="AO223" s="492"/>
      <c r="AP223" s="492"/>
      <c r="AQ223" s="492"/>
      <c r="AR223" s="492"/>
      <c r="AS223" s="492"/>
      <c r="AT223" s="492"/>
      <c r="AU223" s="756"/>
      <c r="AV223" s="756"/>
      <c r="AW223" s="756"/>
      <c r="AX223" s="756"/>
      <c r="AY223" s="756"/>
      <c r="AZ223" s="756"/>
      <c r="BA223" s="756"/>
    </row>
    <row r="224" ht="22.5" customHeight="1">
      <c r="A224" s="484"/>
      <c r="B224" s="484"/>
      <c r="C224" s="484"/>
      <c r="D224" s="484"/>
      <c r="E224" s="588"/>
      <c r="F224" s="588"/>
      <c r="G224" s="966"/>
      <c r="H224" s="485"/>
      <c r="I224" s="485"/>
      <c r="J224" s="484"/>
      <c r="K224" s="484"/>
      <c r="L224" s="487"/>
      <c r="M224" s="484"/>
      <c r="N224" s="484"/>
      <c r="O224" s="487"/>
      <c r="P224" s="484"/>
      <c r="Q224" s="484"/>
      <c r="R224" s="484"/>
      <c r="S224" s="484"/>
      <c r="T224" s="484"/>
      <c r="U224" s="484"/>
      <c r="V224" s="588"/>
      <c r="W224" s="484"/>
      <c r="X224" s="484"/>
      <c r="Y224" s="967"/>
      <c r="Z224" s="967"/>
      <c r="AA224" s="976"/>
      <c r="AB224" s="451"/>
      <c r="AC224" s="451"/>
      <c r="AD224" s="452"/>
      <c r="AE224" s="588"/>
      <c r="AF224" s="756"/>
      <c r="AG224" s="756"/>
      <c r="AH224" s="756"/>
      <c r="AI224" s="756"/>
      <c r="AJ224" s="756"/>
      <c r="AK224" s="756"/>
      <c r="AL224" s="756"/>
      <c r="AM224" s="756"/>
      <c r="AN224" s="756"/>
      <c r="AO224" s="756"/>
      <c r="AP224" s="756"/>
      <c r="AQ224" s="756"/>
      <c r="AR224" s="756"/>
      <c r="AS224" s="756"/>
      <c r="AT224" s="756"/>
      <c r="AU224" s="756"/>
      <c r="AV224" s="756"/>
      <c r="AW224" s="756"/>
      <c r="AX224" s="756"/>
      <c r="AY224" s="756"/>
      <c r="AZ224" s="756"/>
      <c r="BA224" s="756"/>
    </row>
    <row r="225" ht="22.5" customHeight="1">
      <c r="A225" s="484"/>
      <c r="B225" s="484"/>
      <c r="C225" s="484"/>
      <c r="D225" s="484"/>
      <c r="E225" s="588"/>
      <c r="F225" s="588"/>
      <c r="G225" s="966"/>
      <c r="H225" s="485"/>
      <c r="I225" s="485"/>
      <c r="J225" s="484"/>
      <c r="K225" s="484"/>
      <c r="L225" s="487"/>
      <c r="M225" s="484"/>
      <c r="N225" s="484"/>
      <c r="O225" s="487"/>
      <c r="P225" s="484"/>
      <c r="Q225" s="484"/>
      <c r="R225" s="484"/>
      <c r="S225" s="588"/>
      <c r="T225" s="484"/>
      <c r="U225" s="484"/>
      <c r="V225" s="588"/>
      <c r="W225" s="484"/>
      <c r="X225" s="484"/>
      <c r="Y225" s="967"/>
      <c r="Z225" s="967"/>
      <c r="AA225" s="967"/>
      <c r="AB225" s="451"/>
      <c r="AC225" s="451"/>
      <c r="AD225" s="451"/>
      <c r="AE225" s="588"/>
      <c r="AF225" s="756"/>
      <c r="AG225" s="756"/>
      <c r="AH225" s="756"/>
      <c r="AI225" s="756"/>
      <c r="AJ225" s="756"/>
      <c r="AK225" s="756"/>
      <c r="AL225" s="756"/>
      <c r="AM225" s="756"/>
      <c r="AN225" s="756"/>
      <c r="AO225" s="756"/>
      <c r="AP225" s="756"/>
      <c r="AQ225" s="756"/>
      <c r="AR225" s="756"/>
      <c r="AS225" s="756"/>
      <c r="AT225" s="756"/>
      <c r="AU225" s="756"/>
      <c r="AV225" s="756"/>
      <c r="AW225" s="756"/>
      <c r="AX225" s="756"/>
      <c r="AY225" s="756"/>
      <c r="AZ225" s="756"/>
      <c r="BA225" s="756"/>
    </row>
    <row r="226" ht="22.5" customHeight="1">
      <c r="A226" s="484"/>
      <c r="B226" s="484"/>
      <c r="C226" s="484"/>
      <c r="D226" s="484"/>
      <c r="E226" s="484"/>
      <c r="F226" s="484"/>
      <c r="G226" s="966"/>
      <c r="H226" s="485"/>
      <c r="I226" s="485"/>
      <c r="J226" s="484"/>
      <c r="K226" s="484"/>
      <c r="L226" s="487"/>
      <c r="M226" s="484"/>
      <c r="N226" s="484"/>
      <c r="O226" s="487"/>
      <c r="P226" s="484"/>
      <c r="Q226" s="484"/>
      <c r="R226" s="484"/>
      <c r="S226" s="588"/>
      <c r="T226" s="484"/>
      <c r="U226" s="484"/>
      <c r="V226" s="588"/>
      <c r="W226" s="752"/>
      <c r="X226" s="752"/>
      <c r="Y226" s="971"/>
      <c r="Z226" s="971"/>
      <c r="AA226" s="971"/>
      <c r="AB226" s="453"/>
      <c r="AC226" s="451"/>
      <c r="AD226" s="451"/>
      <c r="AE226" s="588"/>
      <c r="AF226" s="756"/>
      <c r="AG226" s="756"/>
      <c r="AH226" s="756"/>
      <c r="AI226" s="756"/>
      <c r="AJ226" s="756"/>
      <c r="AK226" s="756"/>
      <c r="AL226" s="756"/>
      <c r="AM226" s="756"/>
      <c r="AN226" s="756"/>
      <c r="AO226" s="756"/>
      <c r="AP226" s="756"/>
      <c r="AQ226" s="756"/>
      <c r="AR226" s="756"/>
      <c r="AS226" s="756"/>
      <c r="AT226" s="756"/>
      <c r="AU226" s="756"/>
      <c r="AV226" s="756"/>
      <c r="AW226" s="756"/>
      <c r="AX226" s="756"/>
      <c r="AY226" s="756"/>
      <c r="AZ226" s="756"/>
      <c r="BA226" s="756"/>
    </row>
    <row r="227" ht="14.25" customHeight="1">
      <c r="A227" s="484"/>
      <c r="B227" s="484"/>
      <c r="C227" s="484"/>
      <c r="D227" s="484"/>
      <c r="E227" s="588"/>
      <c r="F227" s="588"/>
      <c r="G227" s="977"/>
      <c r="H227" s="485"/>
      <c r="I227" s="485"/>
      <c r="J227" s="484"/>
      <c r="K227" s="484"/>
      <c r="L227" s="487"/>
      <c r="M227" s="484"/>
      <c r="N227" s="484"/>
      <c r="O227" s="487"/>
      <c r="P227" s="484"/>
      <c r="Q227" s="484"/>
      <c r="R227" s="597"/>
      <c r="S227" s="484"/>
      <c r="T227" s="484"/>
      <c r="U227" s="973"/>
      <c r="V227" s="973"/>
      <c r="W227" s="973"/>
      <c r="X227" s="588"/>
      <c r="Y227" s="978"/>
      <c r="Z227" s="978"/>
      <c r="AA227" s="978"/>
      <c r="AB227" s="975"/>
      <c r="AC227" s="975"/>
      <c r="AD227" s="452"/>
      <c r="AE227" s="979"/>
      <c r="AF227" s="756"/>
      <c r="AG227" s="756"/>
      <c r="AH227" s="756"/>
      <c r="AI227" s="756"/>
      <c r="AJ227" s="756"/>
      <c r="AK227" s="756"/>
      <c r="AL227" s="756"/>
      <c r="AM227" s="756"/>
      <c r="AN227" s="756"/>
      <c r="AO227" s="756"/>
      <c r="AP227" s="756"/>
      <c r="AQ227" s="756"/>
      <c r="AR227" s="756"/>
      <c r="AS227" s="756"/>
      <c r="AT227" s="756"/>
      <c r="AU227" s="756"/>
      <c r="AV227" s="756"/>
      <c r="AW227" s="756"/>
      <c r="AX227" s="756"/>
      <c r="AY227" s="756"/>
      <c r="AZ227" s="756"/>
      <c r="BA227" s="756"/>
    </row>
    <row r="228" ht="18.75" customHeight="1">
      <c r="A228" s="484"/>
      <c r="B228" s="484"/>
      <c r="C228" s="484"/>
      <c r="D228" s="484"/>
      <c r="E228" s="588"/>
      <c r="F228" s="588"/>
      <c r="G228" s="966"/>
      <c r="H228" s="485"/>
      <c r="I228" s="485"/>
      <c r="J228" s="484"/>
      <c r="K228" s="484"/>
      <c r="L228" s="487"/>
      <c r="M228" s="484"/>
      <c r="N228" s="484"/>
      <c r="O228" s="487"/>
      <c r="P228" s="484"/>
      <c r="Q228" s="484"/>
      <c r="R228" s="484"/>
      <c r="S228" s="588"/>
      <c r="T228" s="484"/>
      <c r="U228" s="588"/>
      <c r="V228" s="588"/>
      <c r="W228" s="484"/>
      <c r="X228" s="484"/>
      <c r="Y228" s="976"/>
      <c r="Z228" s="976"/>
      <c r="AA228" s="976"/>
      <c r="AB228" s="451"/>
      <c r="AC228" s="451"/>
      <c r="AD228" s="452"/>
      <c r="AE228" s="588"/>
      <c r="AF228" s="756"/>
      <c r="AG228" s="756"/>
      <c r="AH228" s="756"/>
      <c r="AI228" s="756"/>
      <c r="AJ228" s="756"/>
      <c r="AK228" s="756"/>
      <c r="AL228" s="756"/>
      <c r="AM228" s="756"/>
      <c r="AN228" s="756"/>
      <c r="AO228" s="756"/>
      <c r="AP228" s="756"/>
      <c r="AQ228" s="756"/>
      <c r="AR228" s="756"/>
      <c r="AS228" s="756"/>
      <c r="AT228" s="756"/>
      <c r="AU228" s="756"/>
      <c r="AV228" s="756"/>
      <c r="AW228" s="756"/>
      <c r="AX228" s="756"/>
      <c r="AY228" s="756"/>
      <c r="AZ228" s="756"/>
      <c r="BA228" s="756"/>
    </row>
    <row r="229" ht="14.25" customHeight="1">
      <c r="A229" s="484"/>
      <c r="B229" s="484"/>
      <c r="C229" s="484"/>
      <c r="D229" s="484"/>
      <c r="E229" s="588"/>
      <c r="F229" s="588"/>
      <c r="G229" s="980"/>
      <c r="H229" s="485"/>
      <c r="I229" s="485"/>
      <c r="J229" s="484"/>
      <c r="K229" s="484"/>
      <c r="L229" s="487"/>
      <c r="M229" s="484"/>
      <c r="N229" s="484"/>
      <c r="O229" s="487"/>
      <c r="P229" s="484"/>
      <c r="Q229" s="484"/>
      <c r="R229" s="484"/>
      <c r="S229" s="588"/>
      <c r="T229" s="484"/>
      <c r="U229" s="588"/>
      <c r="V229" s="588"/>
      <c r="W229" s="484"/>
      <c r="X229" s="484"/>
      <c r="Y229" s="976"/>
      <c r="Z229" s="976"/>
      <c r="AA229" s="976"/>
      <c r="AB229" s="451"/>
      <c r="AC229" s="451"/>
      <c r="AD229" s="451"/>
      <c r="AE229" s="588"/>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row>
    <row r="230" ht="18.75" customHeight="1">
      <c r="A230" s="484"/>
      <c r="B230" s="484"/>
      <c r="C230" s="484"/>
      <c r="D230" s="484"/>
      <c r="E230" s="588"/>
      <c r="F230" s="588"/>
      <c r="G230" s="966"/>
      <c r="H230" s="485"/>
      <c r="I230" s="485"/>
      <c r="J230" s="484"/>
      <c r="K230" s="484"/>
      <c r="L230" s="487"/>
      <c r="M230" s="484"/>
      <c r="N230" s="484"/>
      <c r="O230" s="487"/>
      <c r="P230" s="484"/>
      <c r="Q230" s="484"/>
      <c r="R230" s="588"/>
      <c r="S230" s="588"/>
      <c r="T230" s="484"/>
      <c r="U230" s="484"/>
      <c r="V230" s="588"/>
      <c r="W230" s="484"/>
      <c r="X230" s="484"/>
      <c r="Y230" s="967"/>
      <c r="Z230" s="967"/>
      <c r="AA230" s="967"/>
      <c r="AB230" s="451"/>
      <c r="AC230" s="451"/>
      <c r="AD230" s="451"/>
      <c r="AE230" s="588"/>
      <c r="AF230" s="756"/>
      <c r="AG230" s="756"/>
      <c r="AH230" s="756"/>
      <c r="AI230" s="756"/>
      <c r="AJ230" s="756"/>
      <c r="AK230" s="756"/>
      <c r="AL230" s="756"/>
      <c r="AM230" s="756"/>
      <c r="AN230" s="756"/>
      <c r="AO230" s="756"/>
      <c r="AP230" s="756"/>
      <c r="AQ230" s="756"/>
      <c r="AR230" s="756"/>
      <c r="AS230" s="756"/>
      <c r="AT230" s="756"/>
      <c r="AU230" s="756"/>
      <c r="AV230" s="756"/>
      <c r="AW230" s="756"/>
      <c r="AX230" s="756"/>
      <c r="AY230" s="756"/>
      <c r="AZ230" s="756"/>
      <c r="BA230" s="756"/>
    </row>
    <row r="231" ht="18.75" customHeight="1">
      <c r="A231" s="484"/>
      <c r="B231" s="484"/>
      <c r="C231" s="484"/>
      <c r="D231" s="484"/>
      <c r="E231" s="484"/>
      <c r="F231" s="484"/>
      <c r="G231" s="966"/>
      <c r="H231" s="485"/>
      <c r="I231" s="485"/>
      <c r="J231" s="484"/>
      <c r="K231" s="484"/>
      <c r="L231" s="487"/>
      <c r="M231" s="484"/>
      <c r="N231" s="484"/>
      <c r="O231" s="487"/>
      <c r="P231" s="484"/>
      <c r="Q231" s="484"/>
      <c r="R231" s="484"/>
      <c r="S231" s="484"/>
      <c r="T231" s="484"/>
      <c r="U231" s="752"/>
      <c r="V231" s="973"/>
      <c r="W231" s="973"/>
      <c r="X231" s="484"/>
      <c r="Y231" s="971"/>
      <c r="Z231" s="971"/>
      <c r="AA231" s="971"/>
      <c r="AB231" s="975"/>
      <c r="AC231" s="975"/>
      <c r="AD231" s="975"/>
      <c r="AE231" s="484"/>
      <c r="AF231" s="492"/>
      <c r="AG231" s="492"/>
      <c r="AH231" s="492"/>
      <c r="AI231" s="492"/>
      <c r="AJ231" s="492"/>
      <c r="AK231" s="492"/>
      <c r="AL231" s="492"/>
      <c r="AM231" s="492"/>
      <c r="AN231" s="492"/>
      <c r="AO231" s="492"/>
      <c r="AP231" s="492"/>
      <c r="AQ231" s="492"/>
      <c r="AR231" s="492"/>
      <c r="AS231" s="492"/>
      <c r="AT231" s="492"/>
      <c r="AU231" s="492"/>
      <c r="AV231" s="492"/>
      <c r="AW231" s="492"/>
      <c r="AX231" s="492"/>
      <c r="AY231" s="492"/>
      <c r="AZ231" s="492"/>
      <c r="BA231" s="492"/>
    </row>
    <row r="232" ht="18.75" customHeight="1">
      <c r="A232" s="484"/>
      <c r="B232" s="484"/>
      <c r="C232" s="484"/>
      <c r="D232" s="484"/>
      <c r="E232" s="588"/>
      <c r="F232" s="588"/>
      <c r="G232" s="966"/>
      <c r="H232" s="485"/>
      <c r="I232" s="485"/>
      <c r="J232" s="484"/>
      <c r="K232" s="484"/>
      <c r="L232" s="487"/>
      <c r="M232" s="484"/>
      <c r="N232" s="484"/>
      <c r="O232" s="487"/>
      <c r="P232" s="484"/>
      <c r="Q232" s="484"/>
      <c r="R232" s="484"/>
      <c r="S232" s="484"/>
      <c r="T232" s="484"/>
      <c r="U232" s="752"/>
      <c r="V232" s="752"/>
      <c r="W232" s="973"/>
      <c r="X232" s="588"/>
      <c r="Y232" s="978"/>
      <c r="Z232" s="978"/>
      <c r="AA232" s="978"/>
      <c r="AB232" s="975"/>
      <c r="AC232" s="975"/>
      <c r="AD232" s="452"/>
      <c r="AE232" s="588"/>
      <c r="AF232" s="756"/>
      <c r="AG232" s="756"/>
      <c r="AH232" s="756"/>
      <c r="AI232" s="756"/>
      <c r="AJ232" s="756"/>
      <c r="AK232" s="756"/>
      <c r="AL232" s="756"/>
      <c r="AM232" s="756"/>
      <c r="AN232" s="756"/>
      <c r="AO232" s="756"/>
      <c r="AP232" s="756"/>
      <c r="AQ232" s="756"/>
      <c r="AR232" s="756"/>
      <c r="AS232" s="756"/>
      <c r="AT232" s="756"/>
      <c r="AU232" s="756"/>
      <c r="AV232" s="756"/>
      <c r="AW232" s="756"/>
      <c r="AX232" s="756"/>
      <c r="AY232" s="756"/>
      <c r="AZ232" s="756"/>
      <c r="BA232" s="756"/>
    </row>
    <row r="233" ht="18.75" customHeight="1">
      <c r="A233" s="484"/>
      <c r="B233" s="484"/>
      <c r="C233" s="484"/>
      <c r="D233" s="484"/>
      <c r="E233" s="588"/>
      <c r="F233" s="588"/>
      <c r="G233" s="966"/>
      <c r="H233" s="485"/>
      <c r="I233" s="485"/>
      <c r="J233" s="484"/>
      <c r="K233" s="484"/>
      <c r="L233" s="487"/>
      <c r="M233" s="484"/>
      <c r="N233" s="484"/>
      <c r="O233" s="487"/>
      <c r="P233" s="484"/>
      <c r="Q233" s="484"/>
      <c r="R233" s="484"/>
      <c r="S233" s="484"/>
      <c r="T233" s="484"/>
      <c r="U233" s="752"/>
      <c r="V233" s="973"/>
      <c r="W233" s="484"/>
      <c r="X233" s="484"/>
      <c r="Y233" s="850"/>
      <c r="Z233" s="850"/>
      <c r="AA233" s="850"/>
      <c r="AB233" s="451"/>
      <c r="AC233" s="451"/>
      <c r="AD233" s="451"/>
      <c r="AE233" s="588"/>
      <c r="AF233" s="818"/>
      <c r="AG233" s="818"/>
      <c r="AH233" s="818"/>
      <c r="AI233" s="818"/>
      <c r="AJ233" s="818"/>
      <c r="AK233" s="818"/>
      <c r="AL233" s="818"/>
      <c r="AM233" s="818"/>
      <c r="AN233" s="818"/>
      <c r="AO233" s="818"/>
      <c r="AP233" s="818"/>
      <c r="AQ233" s="756"/>
      <c r="AR233" s="756"/>
      <c r="AS233" s="756"/>
      <c r="AT233" s="756"/>
      <c r="AU233" s="756"/>
      <c r="AV233" s="756"/>
      <c r="AW233" s="756"/>
      <c r="AX233" s="756"/>
      <c r="AY233" s="756"/>
      <c r="AZ233" s="756"/>
      <c r="BA233" s="756"/>
    </row>
    <row r="234" ht="18.75" customHeight="1">
      <c r="A234" s="484"/>
      <c r="B234" s="752"/>
      <c r="C234" s="484"/>
      <c r="D234" s="484"/>
      <c r="E234" s="968"/>
      <c r="F234" s="968"/>
      <c r="G234" s="966"/>
      <c r="H234" s="815"/>
      <c r="I234" s="815"/>
      <c r="J234" s="752"/>
      <c r="K234" s="752"/>
      <c r="L234" s="753"/>
      <c r="M234" s="752"/>
      <c r="N234" s="752"/>
      <c r="O234" s="753"/>
      <c r="P234" s="752"/>
      <c r="Q234" s="752"/>
      <c r="R234" s="752"/>
      <c r="S234" s="968"/>
      <c r="T234" s="752"/>
      <c r="U234" s="752"/>
      <c r="V234" s="968"/>
      <c r="W234" s="752"/>
      <c r="X234" s="752"/>
      <c r="Y234" s="971"/>
      <c r="Z234" s="971"/>
      <c r="AA234" s="971"/>
      <c r="AB234" s="453"/>
      <c r="AC234" s="453"/>
      <c r="AD234" s="981"/>
      <c r="AE234" s="968"/>
      <c r="AF234" s="756"/>
      <c r="AG234" s="756"/>
      <c r="AH234" s="756"/>
      <c r="AI234" s="756"/>
      <c r="AJ234" s="756"/>
      <c r="AK234" s="756"/>
      <c r="AL234" s="756"/>
      <c r="AM234" s="756"/>
      <c r="AN234" s="756"/>
      <c r="AO234" s="756"/>
      <c r="AP234" s="756"/>
      <c r="AQ234" s="756"/>
      <c r="AR234" s="756"/>
      <c r="AS234" s="756"/>
      <c r="AT234" s="756"/>
      <c r="AU234" s="756"/>
      <c r="AV234" s="756"/>
      <c r="AW234" s="756"/>
      <c r="AX234" s="756"/>
      <c r="AY234" s="756"/>
      <c r="AZ234" s="756"/>
      <c r="BA234" s="756"/>
    </row>
    <row r="235" ht="18.75" customHeight="1">
      <c r="A235" s="484"/>
      <c r="B235" s="484"/>
      <c r="C235" s="484"/>
      <c r="D235" s="484"/>
      <c r="E235" s="588"/>
      <c r="F235" s="588"/>
      <c r="G235" s="966"/>
      <c r="H235" s="485"/>
      <c r="I235" s="485"/>
      <c r="J235" s="484"/>
      <c r="K235" s="484"/>
      <c r="L235" s="487"/>
      <c r="M235" s="484"/>
      <c r="N235" s="484"/>
      <c r="O235" s="487"/>
      <c r="P235" s="484"/>
      <c r="Q235" s="484"/>
      <c r="R235" s="484"/>
      <c r="S235" s="484"/>
      <c r="T235" s="484"/>
      <c r="U235" s="752"/>
      <c r="V235" s="973"/>
      <c r="W235" s="588"/>
      <c r="X235" s="588"/>
      <c r="Y235" s="976"/>
      <c r="Z235" s="976"/>
      <c r="AA235" s="976"/>
      <c r="AB235" s="451"/>
      <c r="AC235" s="451"/>
      <c r="AD235" s="452"/>
      <c r="AE235" s="588"/>
      <c r="AF235" s="756"/>
      <c r="AG235" s="756"/>
      <c r="AH235" s="756"/>
      <c r="AI235" s="756"/>
      <c r="AJ235" s="756"/>
      <c r="AK235" s="756"/>
      <c r="AL235" s="756"/>
      <c r="AM235" s="756"/>
      <c r="AN235" s="756"/>
      <c r="AO235" s="756"/>
      <c r="AP235" s="756"/>
      <c r="AQ235" s="756"/>
      <c r="AR235" s="756"/>
      <c r="AS235" s="756"/>
      <c r="AT235" s="756"/>
      <c r="AU235" s="756"/>
      <c r="AV235" s="756"/>
      <c r="AW235" s="756"/>
      <c r="AX235" s="756"/>
      <c r="AY235" s="756"/>
      <c r="AZ235" s="756"/>
      <c r="BA235" s="756"/>
    </row>
    <row r="236" ht="18.75" customHeight="1">
      <c r="A236" s="484"/>
      <c r="B236" s="484"/>
      <c r="C236" s="484"/>
      <c r="D236" s="484"/>
      <c r="E236" s="588"/>
      <c r="F236" s="588"/>
      <c r="G236" s="966"/>
      <c r="H236" s="485"/>
      <c r="I236" s="485"/>
      <c r="J236" s="484"/>
      <c r="K236" s="484"/>
      <c r="L236" s="487"/>
      <c r="M236" s="484"/>
      <c r="N236" s="484"/>
      <c r="O236" s="487"/>
      <c r="P236" s="484"/>
      <c r="Q236" s="484"/>
      <c r="R236" s="484"/>
      <c r="S236" s="588"/>
      <c r="T236" s="484"/>
      <c r="U236" s="484"/>
      <c r="V236" s="588"/>
      <c r="W236" s="752"/>
      <c r="X236" s="752"/>
      <c r="Y236" s="982"/>
      <c r="Z236" s="982"/>
      <c r="AA236" s="982"/>
      <c r="AB236" s="453"/>
      <c r="AC236" s="451"/>
      <c r="AD236" s="451"/>
      <c r="AE236" s="588"/>
      <c r="AF236" s="756"/>
      <c r="AG236" s="756"/>
      <c r="AH236" s="756"/>
      <c r="AI236" s="756"/>
      <c r="AJ236" s="756"/>
      <c r="AK236" s="756"/>
      <c r="AL236" s="756"/>
      <c r="AM236" s="756"/>
      <c r="AN236" s="756"/>
      <c r="AO236" s="756"/>
      <c r="AP236" s="756"/>
      <c r="AQ236" s="756"/>
      <c r="AR236" s="756"/>
      <c r="AS236" s="756"/>
      <c r="AT236" s="756"/>
      <c r="AU236" s="756"/>
      <c r="AV236" s="756"/>
      <c r="AW236" s="756"/>
      <c r="AX236" s="756"/>
      <c r="AY236" s="756"/>
      <c r="AZ236" s="756"/>
      <c r="BA236" s="756"/>
    </row>
    <row r="237" ht="14.25" customHeight="1">
      <c r="A237" s="710"/>
      <c r="B237" s="710"/>
      <c r="C237" s="710"/>
      <c r="D237" s="710"/>
      <c r="E237" s="710"/>
      <c r="F237" s="710"/>
      <c r="G237" s="983"/>
      <c r="H237" s="984"/>
      <c r="I237" s="984"/>
      <c r="J237" s="710"/>
      <c r="K237" s="710"/>
      <c r="L237" s="985"/>
      <c r="M237" s="710"/>
      <c r="N237" s="710"/>
      <c r="O237" s="985"/>
      <c r="P237" s="710"/>
      <c r="Q237" s="710"/>
      <c r="R237" s="710"/>
      <c r="S237" s="710"/>
      <c r="T237" s="710"/>
      <c r="U237" s="710"/>
      <c r="V237" s="710"/>
      <c r="W237" s="710"/>
      <c r="X237" s="710"/>
      <c r="Y237" s="986"/>
      <c r="Z237" s="986"/>
      <c r="AA237" s="986"/>
      <c r="AB237" s="987"/>
      <c r="AC237" s="987"/>
      <c r="AD237" s="987"/>
      <c r="AE237" s="710"/>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row>
    <row r="238" ht="14.25" customHeight="1">
      <c r="A238" s="710"/>
      <c r="B238" s="710"/>
      <c r="C238" s="710"/>
      <c r="D238" s="710"/>
      <c r="E238" s="710"/>
      <c r="F238" s="710"/>
      <c r="G238" s="983"/>
      <c r="H238" s="984"/>
      <c r="I238" s="984"/>
      <c r="J238" s="710"/>
      <c r="K238" s="710"/>
      <c r="L238" s="985"/>
      <c r="M238" s="710"/>
      <c r="N238" s="710"/>
      <c r="O238" s="985"/>
      <c r="P238" s="710"/>
      <c r="Q238" s="710"/>
      <c r="R238" s="710"/>
      <c r="S238" s="710"/>
      <c r="T238" s="710"/>
      <c r="U238" s="710"/>
      <c r="V238" s="710"/>
      <c r="W238" s="710"/>
      <c r="X238" s="710"/>
      <c r="Y238" s="986"/>
      <c r="Z238" s="986"/>
      <c r="AA238" s="986"/>
      <c r="AB238" s="987"/>
      <c r="AC238" s="987"/>
      <c r="AD238" s="987"/>
      <c r="AE238" s="710"/>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row>
    <row r="239" ht="14.25" customHeight="1">
      <c r="A239" s="710"/>
      <c r="B239" s="710"/>
      <c r="C239" s="710"/>
      <c r="D239" s="710"/>
      <c r="E239" s="710"/>
      <c r="F239" s="710"/>
      <c r="G239" s="983"/>
      <c r="H239" s="984"/>
      <c r="I239" s="984"/>
      <c r="J239" s="710"/>
      <c r="K239" s="710"/>
      <c r="L239" s="985"/>
      <c r="M239" s="710"/>
      <c r="N239" s="710"/>
      <c r="O239" s="985"/>
      <c r="P239" s="710"/>
      <c r="Q239" s="710"/>
      <c r="R239" s="710"/>
      <c r="S239" s="710"/>
      <c r="T239" s="710"/>
      <c r="U239" s="710"/>
      <c r="V239" s="710"/>
      <c r="W239" s="710"/>
      <c r="X239" s="710"/>
      <c r="Y239" s="986"/>
      <c r="Z239" s="986"/>
      <c r="AA239" s="986"/>
      <c r="AB239" s="987"/>
      <c r="AC239" s="987"/>
      <c r="AD239" s="987"/>
      <c r="AE239" s="710"/>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row>
    <row r="240" ht="14.25" customHeight="1">
      <c r="A240" s="710"/>
      <c r="B240" s="710"/>
      <c r="C240" s="710"/>
      <c r="D240" s="710"/>
      <c r="E240" s="710"/>
      <c r="F240" s="710"/>
      <c r="G240" s="983"/>
      <c r="H240" s="984"/>
      <c r="I240" s="984"/>
      <c r="J240" s="710"/>
      <c r="K240" s="710"/>
      <c r="L240" s="985"/>
      <c r="M240" s="710"/>
      <c r="N240" s="710"/>
      <c r="O240" s="985"/>
      <c r="P240" s="710"/>
      <c r="Q240" s="710"/>
      <c r="R240" s="710"/>
      <c r="S240" s="710"/>
      <c r="T240" s="710"/>
      <c r="U240" s="710"/>
      <c r="V240" s="710"/>
      <c r="W240" s="710"/>
      <c r="X240" s="710"/>
      <c r="Y240" s="986"/>
      <c r="Z240" s="986"/>
      <c r="AA240" s="986"/>
      <c r="AB240" s="987"/>
      <c r="AC240" s="987"/>
      <c r="AD240" s="987"/>
      <c r="AE240" s="710"/>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row>
    <row r="241" ht="14.25" customHeight="1">
      <c r="A241" s="710"/>
      <c r="B241" s="710"/>
      <c r="C241" s="710"/>
      <c r="D241" s="710"/>
      <c r="E241" s="710"/>
      <c r="F241" s="710"/>
      <c r="G241" s="983"/>
      <c r="H241" s="984"/>
      <c r="I241" s="984"/>
      <c r="J241" s="710"/>
      <c r="K241" s="710"/>
      <c r="L241" s="985"/>
      <c r="M241" s="710"/>
      <c r="N241" s="710"/>
      <c r="O241" s="985"/>
      <c r="P241" s="710"/>
      <c r="Q241" s="710"/>
      <c r="R241" s="710"/>
      <c r="S241" s="710"/>
      <c r="T241" s="710"/>
      <c r="U241" s="710"/>
      <c r="V241" s="710"/>
      <c r="W241" s="710"/>
      <c r="X241" s="710"/>
      <c r="Y241" s="986"/>
      <c r="Z241" s="986"/>
      <c r="AA241" s="986"/>
      <c r="AB241" s="987"/>
      <c r="AC241" s="987"/>
      <c r="AD241" s="987"/>
      <c r="AE241" s="710"/>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row>
    <row r="242" ht="14.25" customHeight="1">
      <c r="A242" s="710"/>
      <c r="B242" s="710"/>
      <c r="C242" s="710"/>
      <c r="D242" s="710"/>
      <c r="E242" s="710"/>
      <c r="F242" s="710"/>
      <c r="G242" s="983"/>
      <c r="H242" s="984"/>
      <c r="I242" s="984"/>
      <c r="J242" s="710"/>
      <c r="K242" s="710"/>
      <c r="L242" s="985"/>
      <c r="M242" s="710"/>
      <c r="N242" s="710"/>
      <c r="O242" s="985"/>
      <c r="P242" s="710"/>
      <c r="Q242" s="710"/>
      <c r="R242" s="710"/>
      <c r="S242" s="710"/>
      <c r="T242" s="710"/>
      <c r="U242" s="710"/>
      <c r="V242" s="710"/>
      <c r="W242" s="710"/>
      <c r="X242" s="710"/>
      <c r="Y242" s="986"/>
      <c r="Z242" s="986"/>
      <c r="AA242" s="986"/>
      <c r="AB242" s="987"/>
      <c r="AC242" s="987"/>
      <c r="AD242" s="987"/>
      <c r="AE242" s="710"/>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row>
    <row r="243" ht="14.25" customHeight="1">
      <c r="A243" s="710"/>
      <c r="B243" s="710"/>
      <c r="C243" s="710"/>
      <c r="D243" s="710"/>
      <c r="E243" s="710"/>
      <c r="F243" s="710"/>
      <c r="G243" s="983"/>
      <c r="H243" s="984"/>
      <c r="I243" s="984"/>
      <c r="J243" s="710"/>
      <c r="K243" s="710"/>
      <c r="L243" s="985"/>
      <c r="M243" s="710"/>
      <c r="N243" s="710"/>
      <c r="O243" s="985"/>
      <c r="P243" s="710"/>
      <c r="Q243" s="710"/>
      <c r="R243" s="710"/>
      <c r="S243" s="710"/>
      <c r="T243" s="710"/>
      <c r="U243" s="710"/>
      <c r="V243" s="710"/>
      <c r="W243" s="710"/>
      <c r="X243" s="710"/>
      <c r="Y243" s="986"/>
      <c r="Z243" s="986"/>
      <c r="AA243" s="986"/>
      <c r="AB243" s="987"/>
      <c r="AC243" s="987"/>
      <c r="AD243" s="987"/>
      <c r="AE243" s="710"/>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row>
    <row r="244" ht="14.25" customHeight="1">
      <c r="A244" s="710"/>
      <c r="B244" s="710"/>
      <c r="C244" s="710"/>
      <c r="D244" s="710"/>
      <c r="E244" s="710"/>
      <c r="F244" s="710"/>
      <c r="G244" s="983"/>
      <c r="H244" s="984"/>
      <c r="I244" s="984"/>
      <c r="J244" s="710"/>
      <c r="K244" s="710"/>
      <c r="L244" s="985"/>
      <c r="M244" s="710"/>
      <c r="N244" s="710"/>
      <c r="O244" s="985"/>
      <c r="P244" s="710"/>
      <c r="Q244" s="710"/>
      <c r="R244" s="710"/>
      <c r="S244" s="710"/>
      <c r="T244" s="710"/>
      <c r="U244" s="710"/>
      <c r="V244" s="710"/>
      <c r="W244" s="710"/>
      <c r="X244" s="710"/>
      <c r="Y244" s="986"/>
      <c r="Z244" s="986"/>
      <c r="AA244" s="986"/>
      <c r="AB244" s="987"/>
      <c r="AC244" s="987"/>
      <c r="AD244" s="987"/>
      <c r="AE244" s="710"/>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row>
    <row r="245" ht="14.25" customHeight="1">
      <c r="A245" s="710"/>
      <c r="B245" s="710"/>
      <c r="C245" s="710"/>
      <c r="D245" s="710"/>
      <c r="E245" s="710"/>
      <c r="F245" s="710"/>
      <c r="G245" s="983"/>
      <c r="H245" s="984"/>
      <c r="I245" s="984"/>
      <c r="J245" s="710"/>
      <c r="K245" s="710"/>
      <c r="L245" s="985"/>
      <c r="M245" s="710"/>
      <c r="N245" s="710"/>
      <c r="O245" s="985"/>
      <c r="P245" s="710"/>
      <c r="Q245" s="710"/>
      <c r="R245" s="710"/>
      <c r="S245" s="710"/>
      <c r="T245" s="710"/>
      <c r="U245" s="710"/>
      <c r="V245" s="710"/>
      <c r="W245" s="710"/>
      <c r="X245" s="710"/>
      <c r="Y245" s="986"/>
      <c r="Z245" s="986"/>
      <c r="AA245" s="986"/>
      <c r="AB245" s="987"/>
      <c r="AC245" s="987"/>
      <c r="AD245" s="987"/>
      <c r="AE245" s="710"/>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row>
    <row r="246" ht="14.25" customHeight="1">
      <c r="A246" s="710"/>
      <c r="B246" s="710"/>
      <c r="C246" s="710"/>
      <c r="D246" s="710"/>
      <c r="E246" s="710"/>
      <c r="F246" s="710"/>
      <c r="G246" s="983"/>
      <c r="H246" s="984"/>
      <c r="I246" s="984"/>
      <c r="J246" s="710"/>
      <c r="K246" s="710"/>
      <c r="L246" s="985"/>
      <c r="M246" s="710"/>
      <c r="N246" s="710"/>
      <c r="O246" s="985"/>
      <c r="P246" s="710"/>
      <c r="Q246" s="710"/>
      <c r="R246" s="710"/>
      <c r="S246" s="710"/>
      <c r="T246" s="710"/>
      <c r="U246" s="710"/>
      <c r="V246" s="710"/>
      <c r="W246" s="710"/>
      <c r="X246" s="710"/>
      <c r="Y246" s="986"/>
      <c r="Z246" s="986"/>
      <c r="AA246" s="986"/>
      <c r="AB246" s="987"/>
      <c r="AC246" s="987"/>
      <c r="AD246" s="987"/>
      <c r="AE246" s="710"/>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row>
    <row r="247" ht="14.25" customHeight="1">
      <c r="A247" s="710"/>
      <c r="B247" s="710"/>
      <c r="C247" s="710"/>
      <c r="D247" s="710"/>
      <c r="E247" s="710"/>
      <c r="F247" s="710"/>
      <c r="G247" s="983"/>
      <c r="H247" s="984"/>
      <c r="I247" s="984"/>
      <c r="J247" s="710"/>
      <c r="K247" s="710"/>
      <c r="L247" s="985"/>
      <c r="M247" s="710"/>
      <c r="N247" s="710"/>
      <c r="O247" s="985"/>
      <c r="P247" s="710"/>
      <c r="Q247" s="710"/>
      <c r="R247" s="710"/>
      <c r="S247" s="710"/>
      <c r="T247" s="710"/>
      <c r="U247" s="710"/>
      <c r="V247" s="710"/>
      <c r="W247" s="710"/>
      <c r="X247" s="710"/>
      <c r="Y247" s="986"/>
      <c r="Z247" s="986"/>
      <c r="AA247" s="986"/>
      <c r="AB247" s="987"/>
      <c r="AC247" s="987"/>
      <c r="AD247" s="987"/>
      <c r="AE247" s="710"/>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row>
    <row r="248" ht="14.25" customHeight="1">
      <c r="A248" s="710"/>
      <c r="B248" s="710"/>
      <c r="C248" s="710"/>
      <c r="D248" s="710"/>
      <c r="E248" s="710"/>
      <c r="F248" s="710"/>
      <c r="G248" s="983"/>
      <c r="H248" s="984"/>
      <c r="I248" s="984"/>
      <c r="J248" s="710"/>
      <c r="K248" s="710"/>
      <c r="L248" s="985"/>
      <c r="M248" s="710"/>
      <c r="N248" s="710"/>
      <c r="O248" s="985"/>
      <c r="P248" s="710"/>
      <c r="Q248" s="710"/>
      <c r="R248" s="710"/>
      <c r="S248" s="710"/>
      <c r="T248" s="710"/>
      <c r="U248" s="710"/>
      <c r="V248" s="710"/>
      <c r="W248" s="710"/>
      <c r="X248" s="710"/>
      <c r="Y248" s="986"/>
      <c r="Z248" s="986"/>
      <c r="AA248" s="986"/>
      <c r="AB248" s="987"/>
      <c r="AC248" s="987"/>
      <c r="AD248" s="987"/>
      <c r="AE248" s="710"/>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row>
    <row r="249" ht="14.25" customHeight="1">
      <c r="A249" s="710"/>
      <c r="B249" s="710"/>
      <c r="C249" s="710"/>
      <c r="D249" s="710"/>
      <c r="E249" s="710"/>
      <c r="F249" s="710"/>
      <c r="G249" s="983"/>
      <c r="H249" s="984"/>
      <c r="I249" s="984"/>
      <c r="J249" s="710"/>
      <c r="K249" s="710"/>
      <c r="L249" s="985"/>
      <c r="M249" s="710"/>
      <c r="N249" s="710"/>
      <c r="O249" s="985"/>
      <c r="P249" s="710"/>
      <c r="Q249" s="710"/>
      <c r="R249" s="710"/>
      <c r="S249" s="710"/>
      <c r="T249" s="710"/>
      <c r="U249" s="710"/>
      <c r="V249" s="710"/>
      <c r="W249" s="710"/>
      <c r="X249" s="710"/>
      <c r="Y249" s="986"/>
      <c r="Z249" s="986"/>
      <c r="AA249" s="986"/>
      <c r="AB249" s="987"/>
      <c r="AC249" s="987"/>
      <c r="AD249" s="987"/>
      <c r="AE249" s="710"/>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row>
    <row r="250" ht="14.25" customHeight="1">
      <c r="A250" s="710"/>
      <c r="B250" s="710"/>
      <c r="C250" s="710"/>
      <c r="D250" s="710"/>
      <c r="E250" s="710"/>
      <c r="F250" s="710"/>
      <c r="G250" s="983"/>
      <c r="H250" s="984"/>
      <c r="I250" s="984"/>
      <c r="J250" s="710"/>
      <c r="K250" s="710"/>
      <c r="L250" s="985"/>
      <c r="M250" s="710"/>
      <c r="N250" s="710"/>
      <c r="O250" s="985"/>
      <c r="P250" s="710"/>
      <c r="Q250" s="710"/>
      <c r="R250" s="710"/>
      <c r="S250" s="710"/>
      <c r="T250" s="710"/>
      <c r="U250" s="710"/>
      <c r="V250" s="710"/>
      <c r="W250" s="710"/>
      <c r="X250" s="710"/>
      <c r="Y250" s="986"/>
      <c r="Z250" s="986"/>
      <c r="AA250" s="986"/>
      <c r="AB250" s="987"/>
      <c r="AC250" s="987"/>
      <c r="AD250" s="987"/>
      <c r="AE250" s="710"/>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row>
    <row r="251" ht="14.25" customHeight="1">
      <c r="A251" s="710"/>
      <c r="B251" s="710"/>
      <c r="C251" s="710"/>
      <c r="D251" s="710"/>
      <c r="E251" s="710"/>
      <c r="F251" s="710"/>
      <c r="G251" s="983"/>
      <c r="H251" s="984"/>
      <c r="I251" s="984"/>
      <c r="J251" s="710"/>
      <c r="K251" s="710"/>
      <c r="L251" s="985"/>
      <c r="M251" s="710"/>
      <c r="N251" s="710"/>
      <c r="O251" s="985"/>
      <c r="P251" s="710"/>
      <c r="Q251" s="710"/>
      <c r="R251" s="710"/>
      <c r="S251" s="710"/>
      <c r="T251" s="710"/>
      <c r="U251" s="710"/>
      <c r="V251" s="710"/>
      <c r="W251" s="710"/>
      <c r="X251" s="710"/>
      <c r="Y251" s="986"/>
      <c r="Z251" s="986"/>
      <c r="AA251" s="986"/>
      <c r="AB251" s="987"/>
      <c r="AC251" s="987"/>
      <c r="AD251" s="987"/>
      <c r="AE251" s="710"/>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row>
    <row r="252" ht="14.25" customHeight="1">
      <c r="A252" s="710"/>
      <c r="B252" s="710"/>
      <c r="C252" s="710"/>
      <c r="D252" s="710"/>
      <c r="E252" s="710"/>
      <c r="F252" s="710"/>
      <c r="G252" s="983"/>
      <c r="H252" s="984"/>
      <c r="I252" s="984"/>
      <c r="J252" s="710"/>
      <c r="K252" s="710"/>
      <c r="L252" s="985"/>
      <c r="M252" s="710"/>
      <c r="N252" s="710"/>
      <c r="O252" s="985"/>
      <c r="P252" s="710"/>
      <c r="Q252" s="710"/>
      <c r="R252" s="710"/>
      <c r="S252" s="710"/>
      <c r="T252" s="710"/>
      <c r="U252" s="710"/>
      <c r="V252" s="710"/>
      <c r="W252" s="710"/>
      <c r="X252" s="710"/>
      <c r="Y252" s="986"/>
      <c r="Z252" s="986"/>
      <c r="AA252" s="986"/>
      <c r="AB252" s="987"/>
      <c r="AC252" s="987"/>
      <c r="AD252" s="987"/>
      <c r="AE252" s="710"/>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row>
    <row r="253" ht="14.25" customHeight="1">
      <c r="A253" s="710"/>
      <c r="B253" s="710"/>
      <c r="C253" s="710"/>
      <c r="D253" s="710"/>
      <c r="E253" s="710"/>
      <c r="F253" s="710"/>
      <c r="G253" s="983"/>
      <c r="H253" s="984"/>
      <c r="I253" s="984"/>
      <c r="J253" s="710"/>
      <c r="K253" s="710"/>
      <c r="L253" s="985"/>
      <c r="M253" s="710"/>
      <c r="N253" s="710"/>
      <c r="O253" s="985"/>
      <c r="P253" s="710"/>
      <c r="Q253" s="710"/>
      <c r="R253" s="710"/>
      <c r="S253" s="710"/>
      <c r="T253" s="710"/>
      <c r="U253" s="710"/>
      <c r="V253" s="710"/>
      <c r="W253" s="710"/>
      <c r="X253" s="710"/>
      <c r="Y253" s="986"/>
      <c r="Z253" s="986"/>
      <c r="AA253" s="986"/>
      <c r="AB253" s="987"/>
      <c r="AC253" s="987"/>
      <c r="AD253" s="987"/>
      <c r="AE253" s="710"/>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row>
    <row r="254" ht="14.25" customHeight="1">
      <c r="A254" s="710"/>
      <c r="B254" s="710"/>
      <c r="C254" s="710"/>
      <c r="D254" s="710"/>
      <c r="E254" s="710"/>
      <c r="F254" s="710"/>
      <c r="G254" s="983"/>
      <c r="H254" s="984"/>
      <c r="I254" s="984"/>
      <c r="J254" s="710"/>
      <c r="K254" s="710"/>
      <c r="L254" s="985"/>
      <c r="M254" s="710"/>
      <c r="N254" s="710"/>
      <c r="O254" s="985"/>
      <c r="P254" s="710"/>
      <c r="Q254" s="710"/>
      <c r="R254" s="710"/>
      <c r="S254" s="710"/>
      <c r="T254" s="710"/>
      <c r="U254" s="710"/>
      <c r="V254" s="710"/>
      <c r="W254" s="710"/>
      <c r="X254" s="710"/>
      <c r="Y254" s="986"/>
      <c r="Z254" s="986"/>
      <c r="AA254" s="986"/>
      <c r="AB254" s="987"/>
      <c r="AC254" s="987"/>
      <c r="AD254" s="987"/>
      <c r="AE254" s="710"/>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row>
    <row r="255" ht="14.25" customHeight="1">
      <c r="A255" s="710"/>
      <c r="B255" s="710"/>
      <c r="C255" s="710"/>
      <c r="D255" s="710"/>
      <c r="E255" s="710"/>
      <c r="F255" s="710"/>
      <c r="G255" s="983"/>
      <c r="H255" s="984"/>
      <c r="I255" s="984"/>
      <c r="J255" s="710"/>
      <c r="K255" s="710"/>
      <c r="L255" s="985"/>
      <c r="M255" s="710"/>
      <c r="N255" s="710"/>
      <c r="O255" s="985"/>
      <c r="P255" s="710"/>
      <c r="Q255" s="710"/>
      <c r="R255" s="710"/>
      <c r="S255" s="710"/>
      <c r="T255" s="710"/>
      <c r="U255" s="710"/>
      <c r="V255" s="710"/>
      <c r="W255" s="710"/>
      <c r="X255" s="710"/>
      <c r="Y255" s="986"/>
      <c r="Z255" s="986"/>
      <c r="AA255" s="986"/>
      <c r="AB255" s="987"/>
      <c r="AC255" s="987"/>
      <c r="AD255" s="987"/>
      <c r="AE255" s="710"/>
      <c r="AF255" s="624"/>
      <c r="AG255" s="624"/>
      <c r="AH255" s="624"/>
      <c r="AI255" s="624"/>
      <c r="AJ255" s="624"/>
      <c r="AK255" s="624"/>
      <c r="AL255" s="624"/>
      <c r="AM255" s="624"/>
      <c r="AN255" s="624"/>
      <c r="AO255" s="624"/>
      <c r="AP255" s="624"/>
      <c r="AQ255" s="624"/>
      <c r="AR255" s="624"/>
      <c r="AS255" s="624"/>
      <c r="AT255" s="624"/>
      <c r="AU255" s="624"/>
      <c r="AV255" s="624"/>
      <c r="AW255" s="624"/>
      <c r="AX255" s="624"/>
      <c r="AY255" s="624"/>
      <c r="AZ255" s="624"/>
      <c r="BA255" s="624"/>
    </row>
    <row r="256" ht="14.25" customHeight="1">
      <c r="A256" s="710"/>
      <c r="B256" s="710"/>
      <c r="C256" s="710"/>
      <c r="D256" s="710"/>
      <c r="E256" s="710"/>
      <c r="F256" s="710"/>
      <c r="G256" s="983"/>
      <c r="H256" s="984"/>
      <c r="I256" s="984"/>
      <c r="J256" s="710"/>
      <c r="K256" s="710"/>
      <c r="L256" s="985"/>
      <c r="M256" s="710"/>
      <c r="N256" s="710"/>
      <c r="O256" s="985"/>
      <c r="P256" s="710"/>
      <c r="Q256" s="710"/>
      <c r="R256" s="710"/>
      <c r="S256" s="710"/>
      <c r="T256" s="710"/>
      <c r="U256" s="710"/>
      <c r="V256" s="710"/>
      <c r="W256" s="710"/>
      <c r="X256" s="710"/>
      <c r="Y256" s="986"/>
      <c r="Z256" s="986"/>
      <c r="AA256" s="986"/>
      <c r="AB256" s="987"/>
      <c r="AC256" s="987"/>
      <c r="AD256" s="987"/>
      <c r="AE256" s="710"/>
      <c r="AF256" s="624"/>
      <c r="AG256" s="624"/>
      <c r="AH256" s="624"/>
      <c r="AI256" s="624"/>
      <c r="AJ256" s="624"/>
      <c r="AK256" s="624"/>
      <c r="AL256" s="624"/>
      <c r="AM256" s="624"/>
      <c r="AN256" s="624"/>
      <c r="AO256" s="624"/>
      <c r="AP256" s="624"/>
      <c r="AQ256" s="624"/>
      <c r="AR256" s="624"/>
      <c r="AS256" s="624"/>
      <c r="AT256" s="624"/>
      <c r="AU256" s="624"/>
      <c r="AV256" s="624"/>
      <c r="AW256" s="624"/>
      <c r="AX256" s="624"/>
      <c r="AY256" s="624"/>
      <c r="AZ256" s="624"/>
      <c r="BA256" s="624"/>
    </row>
    <row r="257" ht="14.25" customHeight="1">
      <c r="A257" s="710"/>
      <c r="B257" s="710"/>
      <c r="C257" s="710"/>
      <c r="D257" s="710"/>
      <c r="E257" s="710"/>
      <c r="F257" s="710"/>
      <c r="G257" s="983"/>
      <c r="H257" s="984"/>
      <c r="I257" s="984"/>
      <c r="J257" s="710"/>
      <c r="K257" s="710"/>
      <c r="L257" s="985"/>
      <c r="M257" s="710"/>
      <c r="N257" s="710"/>
      <c r="O257" s="985"/>
      <c r="P257" s="710"/>
      <c r="Q257" s="710"/>
      <c r="R257" s="710"/>
      <c r="S257" s="710"/>
      <c r="T257" s="710"/>
      <c r="U257" s="710"/>
      <c r="V257" s="710"/>
      <c r="W257" s="710"/>
      <c r="X257" s="710"/>
      <c r="Y257" s="986"/>
      <c r="Z257" s="986"/>
      <c r="AA257" s="986"/>
      <c r="AB257" s="987"/>
      <c r="AC257" s="987"/>
      <c r="AD257" s="987"/>
      <c r="AE257" s="710"/>
      <c r="AF257" s="624"/>
      <c r="AG257" s="624"/>
      <c r="AH257" s="624"/>
      <c r="AI257" s="624"/>
      <c r="AJ257" s="624"/>
      <c r="AK257" s="624"/>
      <c r="AL257" s="624"/>
      <c r="AM257" s="624"/>
      <c r="AN257" s="624"/>
      <c r="AO257" s="624"/>
      <c r="AP257" s="624"/>
      <c r="AQ257" s="624"/>
      <c r="AR257" s="624"/>
      <c r="AS257" s="624"/>
      <c r="AT257" s="624"/>
      <c r="AU257" s="624"/>
      <c r="AV257" s="624"/>
      <c r="AW257" s="624"/>
      <c r="AX257" s="624"/>
      <c r="AY257" s="624"/>
      <c r="AZ257" s="624"/>
      <c r="BA257" s="624"/>
    </row>
    <row r="258" ht="14.25" customHeight="1">
      <c r="A258" s="710"/>
      <c r="B258" s="710"/>
      <c r="C258" s="710"/>
      <c r="D258" s="710"/>
      <c r="E258" s="710"/>
      <c r="F258" s="710"/>
      <c r="G258" s="983"/>
      <c r="H258" s="984"/>
      <c r="I258" s="984"/>
      <c r="J258" s="710"/>
      <c r="K258" s="710"/>
      <c r="L258" s="985"/>
      <c r="M258" s="710"/>
      <c r="N258" s="710"/>
      <c r="O258" s="985"/>
      <c r="P258" s="710"/>
      <c r="Q258" s="710"/>
      <c r="R258" s="710"/>
      <c r="S258" s="710"/>
      <c r="T258" s="710"/>
      <c r="U258" s="710"/>
      <c r="V258" s="710"/>
      <c r="W258" s="710"/>
      <c r="X258" s="710"/>
      <c r="Y258" s="986"/>
      <c r="Z258" s="986"/>
      <c r="AA258" s="986"/>
      <c r="AB258" s="987"/>
      <c r="AC258" s="987"/>
      <c r="AD258" s="987"/>
      <c r="AE258" s="710"/>
      <c r="AF258" s="624"/>
      <c r="AG258" s="624"/>
      <c r="AH258" s="624"/>
      <c r="AI258" s="624"/>
      <c r="AJ258" s="624"/>
      <c r="AK258" s="624"/>
      <c r="AL258" s="624"/>
      <c r="AM258" s="624"/>
      <c r="AN258" s="624"/>
      <c r="AO258" s="624"/>
      <c r="AP258" s="624"/>
      <c r="AQ258" s="624"/>
      <c r="AR258" s="624"/>
      <c r="AS258" s="624"/>
      <c r="AT258" s="624"/>
      <c r="AU258" s="624"/>
      <c r="AV258" s="624"/>
      <c r="AW258" s="624"/>
      <c r="AX258" s="624"/>
      <c r="AY258" s="624"/>
      <c r="AZ258" s="624"/>
      <c r="BA258" s="624"/>
    </row>
    <row r="259" ht="14.25" customHeight="1">
      <c r="A259" s="710"/>
      <c r="B259" s="710"/>
      <c r="C259" s="710"/>
      <c r="D259" s="710"/>
      <c r="E259" s="710"/>
      <c r="F259" s="710"/>
      <c r="G259" s="983"/>
      <c r="H259" s="984"/>
      <c r="I259" s="984"/>
      <c r="J259" s="710"/>
      <c r="K259" s="710"/>
      <c r="L259" s="985"/>
      <c r="M259" s="710"/>
      <c r="N259" s="710"/>
      <c r="O259" s="985"/>
      <c r="P259" s="710"/>
      <c r="Q259" s="710"/>
      <c r="R259" s="710"/>
      <c r="S259" s="710"/>
      <c r="T259" s="710"/>
      <c r="U259" s="710"/>
      <c r="V259" s="710"/>
      <c r="W259" s="710"/>
      <c r="X259" s="710"/>
      <c r="Y259" s="986"/>
      <c r="Z259" s="986"/>
      <c r="AA259" s="986"/>
      <c r="AB259" s="987"/>
      <c r="AC259" s="987"/>
      <c r="AD259" s="987"/>
      <c r="AE259" s="710"/>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row>
    <row r="260" ht="14.25" customHeight="1">
      <c r="A260" s="710"/>
      <c r="B260" s="710"/>
      <c r="C260" s="710"/>
      <c r="D260" s="710"/>
      <c r="E260" s="710"/>
      <c r="F260" s="710"/>
      <c r="G260" s="983"/>
      <c r="H260" s="984"/>
      <c r="I260" s="984"/>
      <c r="J260" s="710"/>
      <c r="K260" s="710"/>
      <c r="L260" s="985"/>
      <c r="M260" s="710"/>
      <c r="N260" s="710"/>
      <c r="O260" s="985"/>
      <c r="P260" s="710"/>
      <c r="Q260" s="710"/>
      <c r="R260" s="710"/>
      <c r="S260" s="710"/>
      <c r="T260" s="710"/>
      <c r="U260" s="710"/>
      <c r="V260" s="710"/>
      <c r="W260" s="710"/>
      <c r="X260" s="710"/>
      <c r="Y260" s="986"/>
      <c r="Z260" s="986"/>
      <c r="AA260" s="986"/>
      <c r="AB260" s="987"/>
      <c r="AC260" s="987"/>
      <c r="AD260" s="987"/>
      <c r="AE260" s="710"/>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row>
    <row r="261" ht="14.25" customHeight="1">
      <c r="A261" s="710"/>
      <c r="B261" s="710"/>
      <c r="C261" s="710"/>
      <c r="D261" s="710"/>
      <c r="E261" s="710"/>
      <c r="F261" s="710"/>
      <c r="G261" s="983"/>
      <c r="H261" s="984"/>
      <c r="I261" s="984"/>
      <c r="J261" s="710"/>
      <c r="K261" s="710"/>
      <c r="L261" s="985"/>
      <c r="M261" s="710"/>
      <c r="N261" s="710"/>
      <c r="O261" s="985"/>
      <c r="P261" s="710"/>
      <c r="Q261" s="710"/>
      <c r="R261" s="710"/>
      <c r="S261" s="710"/>
      <c r="T261" s="710"/>
      <c r="U261" s="710"/>
      <c r="V261" s="710"/>
      <c r="W261" s="710"/>
      <c r="X261" s="710"/>
      <c r="Y261" s="986"/>
      <c r="Z261" s="986"/>
      <c r="AA261" s="986"/>
      <c r="AB261" s="987"/>
      <c r="AC261" s="987"/>
      <c r="AD261" s="987"/>
      <c r="AE261" s="710"/>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row>
    <row r="262" ht="14.25" customHeight="1">
      <c r="A262" s="710"/>
      <c r="B262" s="710"/>
      <c r="C262" s="710"/>
      <c r="D262" s="710"/>
      <c r="E262" s="710"/>
      <c r="F262" s="710"/>
      <c r="G262" s="983"/>
      <c r="H262" s="984"/>
      <c r="I262" s="984"/>
      <c r="J262" s="710"/>
      <c r="K262" s="710"/>
      <c r="L262" s="985"/>
      <c r="M262" s="710"/>
      <c r="N262" s="710"/>
      <c r="O262" s="985"/>
      <c r="P262" s="710"/>
      <c r="Q262" s="710"/>
      <c r="R262" s="710"/>
      <c r="S262" s="710"/>
      <c r="T262" s="710"/>
      <c r="U262" s="710"/>
      <c r="V262" s="710"/>
      <c r="W262" s="710"/>
      <c r="X262" s="710"/>
      <c r="Y262" s="986"/>
      <c r="Z262" s="986"/>
      <c r="AA262" s="986"/>
      <c r="AB262" s="987"/>
      <c r="AC262" s="987"/>
      <c r="AD262" s="987"/>
      <c r="AE262" s="710"/>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row>
    <row r="263" ht="14.25" customHeight="1">
      <c r="A263" s="710"/>
      <c r="B263" s="710"/>
      <c r="C263" s="710"/>
      <c r="D263" s="710"/>
      <c r="E263" s="710"/>
      <c r="F263" s="710"/>
      <c r="G263" s="983"/>
      <c r="H263" s="984"/>
      <c r="I263" s="984"/>
      <c r="J263" s="710"/>
      <c r="K263" s="710"/>
      <c r="L263" s="985"/>
      <c r="M263" s="710"/>
      <c r="N263" s="710"/>
      <c r="O263" s="985"/>
      <c r="P263" s="710"/>
      <c r="Q263" s="710"/>
      <c r="R263" s="710"/>
      <c r="S263" s="710"/>
      <c r="T263" s="710"/>
      <c r="U263" s="710"/>
      <c r="V263" s="710"/>
      <c r="W263" s="710"/>
      <c r="X263" s="710"/>
      <c r="Y263" s="986"/>
      <c r="Z263" s="986"/>
      <c r="AA263" s="986"/>
      <c r="AB263" s="987"/>
      <c r="AC263" s="987"/>
      <c r="AD263" s="987"/>
      <c r="AE263" s="710"/>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row>
    <row r="264" ht="14.25" customHeight="1">
      <c r="A264" s="710"/>
      <c r="B264" s="710"/>
      <c r="C264" s="710"/>
      <c r="D264" s="710"/>
      <c r="E264" s="710"/>
      <c r="F264" s="710"/>
      <c r="G264" s="983"/>
      <c r="H264" s="984"/>
      <c r="I264" s="984"/>
      <c r="J264" s="710"/>
      <c r="K264" s="710"/>
      <c r="L264" s="985"/>
      <c r="M264" s="710"/>
      <c r="N264" s="710"/>
      <c r="O264" s="985"/>
      <c r="P264" s="710"/>
      <c r="Q264" s="710"/>
      <c r="R264" s="710"/>
      <c r="S264" s="710"/>
      <c r="T264" s="710"/>
      <c r="U264" s="710"/>
      <c r="V264" s="710"/>
      <c r="W264" s="710"/>
      <c r="X264" s="710"/>
      <c r="Y264" s="986"/>
      <c r="Z264" s="986"/>
      <c r="AA264" s="986"/>
      <c r="AB264" s="987"/>
      <c r="AC264" s="987"/>
      <c r="AD264" s="987"/>
      <c r="AE264" s="710"/>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row>
    <row r="265" ht="14.25" customHeight="1">
      <c r="A265" s="710"/>
      <c r="B265" s="710"/>
      <c r="C265" s="710"/>
      <c r="D265" s="710"/>
      <c r="E265" s="710"/>
      <c r="F265" s="710"/>
      <c r="G265" s="983"/>
      <c r="H265" s="984"/>
      <c r="I265" s="984"/>
      <c r="J265" s="710"/>
      <c r="K265" s="710"/>
      <c r="L265" s="985"/>
      <c r="M265" s="710"/>
      <c r="N265" s="710"/>
      <c r="O265" s="985"/>
      <c r="P265" s="710"/>
      <c r="Q265" s="710"/>
      <c r="R265" s="710"/>
      <c r="S265" s="710"/>
      <c r="T265" s="710"/>
      <c r="U265" s="710"/>
      <c r="V265" s="710"/>
      <c r="W265" s="710"/>
      <c r="X265" s="710"/>
      <c r="Y265" s="986"/>
      <c r="Z265" s="986"/>
      <c r="AA265" s="986"/>
      <c r="AB265" s="987"/>
      <c r="AC265" s="987"/>
      <c r="AD265" s="987"/>
      <c r="AE265" s="710"/>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row>
    <row r="266" ht="14.25" customHeight="1">
      <c r="A266" s="710"/>
      <c r="B266" s="710"/>
      <c r="C266" s="710"/>
      <c r="D266" s="710"/>
      <c r="E266" s="710"/>
      <c r="F266" s="710"/>
      <c r="G266" s="983"/>
      <c r="H266" s="984"/>
      <c r="I266" s="984"/>
      <c r="J266" s="710"/>
      <c r="K266" s="710"/>
      <c r="L266" s="985"/>
      <c r="M266" s="710"/>
      <c r="N266" s="710"/>
      <c r="O266" s="985"/>
      <c r="P266" s="710"/>
      <c r="Q266" s="710"/>
      <c r="R266" s="710"/>
      <c r="S266" s="710"/>
      <c r="T266" s="710"/>
      <c r="U266" s="710"/>
      <c r="V266" s="710"/>
      <c r="W266" s="710"/>
      <c r="X266" s="710"/>
      <c r="Y266" s="986"/>
      <c r="Z266" s="986"/>
      <c r="AA266" s="986"/>
      <c r="AB266" s="987"/>
      <c r="AC266" s="987"/>
      <c r="AD266" s="987"/>
      <c r="AE266" s="710"/>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row>
    <row r="267" ht="14.25" customHeight="1">
      <c r="A267" s="710"/>
      <c r="B267" s="710"/>
      <c r="C267" s="710"/>
      <c r="D267" s="710"/>
      <c r="E267" s="710"/>
      <c r="F267" s="710"/>
      <c r="G267" s="983"/>
      <c r="H267" s="984"/>
      <c r="I267" s="984"/>
      <c r="J267" s="710"/>
      <c r="K267" s="710"/>
      <c r="L267" s="985"/>
      <c r="M267" s="710"/>
      <c r="N267" s="710"/>
      <c r="O267" s="985"/>
      <c r="P267" s="710"/>
      <c r="Q267" s="710"/>
      <c r="R267" s="710"/>
      <c r="S267" s="710"/>
      <c r="T267" s="710"/>
      <c r="U267" s="710"/>
      <c r="V267" s="710"/>
      <c r="W267" s="710"/>
      <c r="X267" s="710"/>
      <c r="Y267" s="986"/>
      <c r="Z267" s="986"/>
      <c r="AA267" s="986"/>
      <c r="AB267" s="987"/>
      <c r="AC267" s="987"/>
      <c r="AD267" s="987"/>
      <c r="AE267" s="710"/>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row>
    <row r="268" ht="14.25" customHeight="1">
      <c r="A268" s="710"/>
      <c r="B268" s="710"/>
      <c r="C268" s="710"/>
      <c r="D268" s="710"/>
      <c r="E268" s="710"/>
      <c r="F268" s="710"/>
      <c r="G268" s="983"/>
      <c r="H268" s="984"/>
      <c r="I268" s="984"/>
      <c r="J268" s="710"/>
      <c r="K268" s="710"/>
      <c r="L268" s="985"/>
      <c r="M268" s="710"/>
      <c r="N268" s="710"/>
      <c r="O268" s="985"/>
      <c r="P268" s="710"/>
      <c r="Q268" s="710"/>
      <c r="R268" s="710"/>
      <c r="S268" s="710"/>
      <c r="T268" s="710"/>
      <c r="U268" s="710"/>
      <c r="V268" s="710"/>
      <c r="W268" s="710"/>
      <c r="X268" s="710"/>
      <c r="Y268" s="986"/>
      <c r="Z268" s="986"/>
      <c r="AA268" s="986"/>
      <c r="AB268" s="987"/>
      <c r="AC268" s="987"/>
      <c r="AD268" s="987"/>
      <c r="AE268" s="710"/>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row>
    <row r="269" ht="14.25" customHeight="1">
      <c r="A269" s="710"/>
      <c r="B269" s="710"/>
      <c r="C269" s="710"/>
      <c r="D269" s="710"/>
      <c r="E269" s="710"/>
      <c r="F269" s="710"/>
      <c r="G269" s="983"/>
      <c r="H269" s="984"/>
      <c r="I269" s="984"/>
      <c r="J269" s="710"/>
      <c r="K269" s="710"/>
      <c r="L269" s="985"/>
      <c r="M269" s="710"/>
      <c r="N269" s="710"/>
      <c r="O269" s="985"/>
      <c r="P269" s="710"/>
      <c r="Q269" s="710"/>
      <c r="R269" s="710"/>
      <c r="S269" s="710"/>
      <c r="T269" s="710"/>
      <c r="U269" s="710"/>
      <c r="V269" s="710"/>
      <c r="W269" s="710"/>
      <c r="X269" s="710"/>
      <c r="Y269" s="986"/>
      <c r="Z269" s="986"/>
      <c r="AA269" s="986"/>
      <c r="AB269" s="987"/>
      <c r="AC269" s="987"/>
      <c r="AD269" s="987"/>
      <c r="AE269" s="710"/>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row>
    <row r="270" ht="14.25" customHeight="1">
      <c r="A270" s="710"/>
      <c r="B270" s="710"/>
      <c r="C270" s="710"/>
      <c r="D270" s="710"/>
      <c r="E270" s="710"/>
      <c r="F270" s="710"/>
      <c r="G270" s="983"/>
      <c r="H270" s="984"/>
      <c r="I270" s="984"/>
      <c r="J270" s="710"/>
      <c r="K270" s="710"/>
      <c r="L270" s="985"/>
      <c r="M270" s="710"/>
      <c r="N270" s="710"/>
      <c r="O270" s="985"/>
      <c r="P270" s="710"/>
      <c r="Q270" s="710"/>
      <c r="R270" s="710"/>
      <c r="S270" s="710"/>
      <c r="T270" s="710"/>
      <c r="U270" s="710"/>
      <c r="V270" s="710"/>
      <c r="W270" s="710"/>
      <c r="X270" s="710"/>
      <c r="Y270" s="986"/>
      <c r="Z270" s="986"/>
      <c r="AA270" s="986"/>
      <c r="AB270" s="987"/>
      <c r="AC270" s="987"/>
      <c r="AD270" s="987"/>
      <c r="AE270" s="710"/>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row>
    <row r="271" ht="14.25" customHeight="1">
      <c r="A271" s="710"/>
      <c r="B271" s="710"/>
      <c r="C271" s="710"/>
      <c r="D271" s="710"/>
      <c r="E271" s="710"/>
      <c r="F271" s="710"/>
      <c r="G271" s="983"/>
      <c r="H271" s="984"/>
      <c r="I271" s="984"/>
      <c r="J271" s="710"/>
      <c r="K271" s="710"/>
      <c r="L271" s="985"/>
      <c r="M271" s="710"/>
      <c r="N271" s="710"/>
      <c r="O271" s="985"/>
      <c r="P271" s="710"/>
      <c r="Q271" s="710"/>
      <c r="R271" s="710"/>
      <c r="S271" s="710"/>
      <c r="T271" s="710"/>
      <c r="U271" s="710"/>
      <c r="V271" s="710"/>
      <c r="W271" s="710"/>
      <c r="X271" s="710"/>
      <c r="Y271" s="986"/>
      <c r="Z271" s="986"/>
      <c r="AA271" s="986"/>
      <c r="AB271" s="987"/>
      <c r="AC271" s="987"/>
      <c r="AD271" s="987"/>
      <c r="AE271" s="710"/>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row>
    <row r="272" ht="14.25" customHeight="1">
      <c r="A272" s="710"/>
      <c r="B272" s="710"/>
      <c r="C272" s="710"/>
      <c r="D272" s="710"/>
      <c r="E272" s="710"/>
      <c r="F272" s="710"/>
      <c r="G272" s="983"/>
      <c r="H272" s="984"/>
      <c r="I272" s="984"/>
      <c r="J272" s="710"/>
      <c r="K272" s="710"/>
      <c r="L272" s="985"/>
      <c r="M272" s="710"/>
      <c r="N272" s="710"/>
      <c r="O272" s="985"/>
      <c r="P272" s="710"/>
      <c r="Q272" s="710"/>
      <c r="R272" s="710"/>
      <c r="S272" s="710"/>
      <c r="T272" s="710"/>
      <c r="U272" s="710"/>
      <c r="V272" s="710"/>
      <c r="W272" s="710"/>
      <c r="X272" s="710"/>
      <c r="Y272" s="986"/>
      <c r="Z272" s="986"/>
      <c r="AA272" s="986"/>
      <c r="AB272" s="987"/>
      <c r="AC272" s="987"/>
      <c r="AD272" s="987"/>
      <c r="AE272" s="710"/>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row>
    <row r="273" ht="14.25" customHeight="1">
      <c r="A273" s="710"/>
      <c r="B273" s="710"/>
      <c r="C273" s="710"/>
      <c r="D273" s="710"/>
      <c r="E273" s="710"/>
      <c r="F273" s="710"/>
      <c r="G273" s="983"/>
      <c r="H273" s="984"/>
      <c r="I273" s="984"/>
      <c r="J273" s="710"/>
      <c r="K273" s="710"/>
      <c r="L273" s="985"/>
      <c r="M273" s="710"/>
      <c r="N273" s="710"/>
      <c r="O273" s="985"/>
      <c r="P273" s="710"/>
      <c r="Q273" s="710"/>
      <c r="R273" s="710"/>
      <c r="S273" s="710"/>
      <c r="T273" s="710"/>
      <c r="U273" s="710"/>
      <c r="V273" s="710"/>
      <c r="W273" s="710"/>
      <c r="X273" s="710"/>
      <c r="Y273" s="986"/>
      <c r="Z273" s="986"/>
      <c r="AA273" s="986"/>
      <c r="AB273" s="987"/>
      <c r="AC273" s="987"/>
      <c r="AD273" s="987"/>
      <c r="AE273" s="710"/>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row>
    <row r="274" ht="14.25" customHeight="1">
      <c r="A274" s="710"/>
      <c r="B274" s="710"/>
      <c r="C274" s="710"/>
      <c r="D274" s="710"/>
      <c r="E274" s="710"/>
      <c r="F274" s="710"/>
      <c r="G274" s="983"/>
      <c r="H274" s="984"/>
      <c r="I274" s="984"/>
      <c r="J274" s="710"/>
      <c r="K274" s="710"/>
      <c r="L274" s="985"/>
      <c r="M274" s="710"/>
      <c r="N274" s="710"/>
      <c r="O274" s="985"/>
      <c r="P274" s="710"/>
      <c r="Q274" s="710"/>
      <c r="R274" s="710"/>
      <c r="S274" s="710"/>
      <c r="T274" s="710"/>
      <c r="U274" s="710"/>
      <c r="V274" s="710"/>
      <c r="W274" s="710"/>
      <c r="X274" s="710"/>
      <c r="Y274" s="986"/>
      <c r="Z274" s="986"/>
      <c r="AA274" s="986"/>
      <c r="AB274" s="987"/>
      <c r="AC274" s="987"/>
      <c r="AD274" s="987"/>
      <c r="AE274" s="710"/>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row>
    <row r="275" ht="14.25" customHeight="1">
      <c r="A275" s="710"/>
      <c r="B275" s="710"/>
      <c r="C275" s="710"/>
      <c r="D275" s="710"/>
      <c r="E275" s="710"/>
      <c r="F275" s="710"/>
      <c r="G275" s="983"/>
      <c r="H275" s="984"/>
      <c r="I275" s="984"/>
      <c r="J275" s="710"/>
      <c r="K275" s="710"/>
      <c r="L275" s="985"/>
      <c r="M275" s="710"/>
      <c r="N275" s="710"/>
      <c r="O275" s="985"/>
      <c r="P275" s="710"/>
      <c r="Q275" s="710"/>
      <c r="R275" s="710"/>
      <c r="S275" s="710"/>
      <c r="T275" s="710"/>
      <c r="U275" s="710"/>
      <c r="V275" s="710"/>
      <c r="W275" s="710"/>
      <c r="X275" s="710"/>
      <c r="Y275" s="986"/>
      <c r="Z275" s="986"/>
      <c r="AA275" s="986"/>
      <c r="AB275" s="987"/>
      <c r="AC275" s="987"/>
      <c r="AD275" s="987"/>
      <c r="AE275" s="710"/>
      <c r="AF275" s="624"/>
      <c r="AG275" s="624"/>
      <c r="AH275" s="624"/>
      <c r="AI275" s="624"/>
      <c r="AJ275" s="624"/>
      <c r="AK275" s="624"/>
      <c r="AL275" s="624"/>
      <c r="AM275" s="624"/>
      <c r="AN275" s="624"/>
      <c r="AO275" s="624"/>
      <c r="AP275" s="624"/>
      <c r="AQ275" s="624"/>
      <c r="AR275" s="624"/>
      <c r="AS275" s="624"/>
      <c r="AT275" s="624"/>
      <c r="AU275" s="624"/>
      <c r="AV275" s="624"/>
      <c r="AW275" s="624"/>
      <c r="AX275" s="624"/>
      <c r="AY275" s="624"/>
      <c r="AZ275" s="624"/>
      <c r="BA275" s="624"/>
    </row>
    <row r="276" ht="14.25" customHeight="1">
      <c r="A276" s="710"/>
      <c r="B276" s="710"/>
      <c r="C276" s="710"/>
      <c r="D276" s="710"/>
      <c r="E276" s="710"/>
      <c r="F276" s="710"/>
      <c r="G276" s="983"/>
      <c r="H276" s="984"/>
      <c r="I276" s="984"/>
      <c r="J276" s="710"/>
      <c r="K276" s="710"/>
      <c r="L276" s="985"/>
      <c r="M276" s="710"/>
      <c r="N276" s="710"/>
      <c r="O276" s="985"/>
      <c r="P276" s="710"/>
      <c r="Q276" s="710"/>
      <c r="R276" s="710"/>
      <c r="S276" s="710"/>
      <c r="T276" s="710"/>
      <c r="U276" s="710"/>
      <c r="V276" s="710"/>
      <c r="W276" s="710"/>
      <c r="X276" s="710"/>
      <c r="Y276" s="986"/>
      <c r="Z276" s="986"/>
      <c r="AA276" s="986"/>
      <c r="AB276" s="987"/>
      <c r="AC276" s="987"/>
      <c r="AD276" s="987"/>
      <c r="AE276" s="710"/>
      <c r="AF276" s="624"/>
      <c r="AG276" s="624"/>
      <c r="AH276" s="624"/>
      <c r="AI276" s="624"/>
      <c r="AJ276" s="624"/>
      <c r="AK276" s="624"/>
      <c r="AL276" s="624"/>
      <c r="AM276" s="624"/>
      <c r="AN276" s="624"/>
      <c r="AO276" s="624"/>
      <c r="AP276" s="624"/>
      <c r="AQ276" s="624"/>
      <c r="AR276" s="624"/>
      <c r="AS276" s="624"/>
      <c r="AT276" s="624"/>
      <c r="AU276" s="624"/>
      <c r="AV276" s="624"/>
      <c r="AW276" s="624"/>
      <c r="AX276" s="624"/>
      <c r="AY276" s="624"/>
      <c r="AZ276" s="624"/>
      <c r="BA276" s="624"/>
    </row>
    <row r="277" ht="14.25" customHeight="1">
      <c r="A277" s="710"/>
      <c r="B277" s="710"/>
      <c r="C277" s="710"/>
      <c r="D277" s="710"/>
      <c r="E277" s="710"/>
      <c r="F277" s="710"/>
      <c r="G277" s="983"/>
      <c r="H277" s="984"/>
      <c r="I277" s="984"/>
      <c r="J277" s="710"/>
      <c r="K277" s="710"/>
      <c r="L277" s="985"/>
      <c r="M277" s="710"/>
      <c r="N277" s="710"/>
      <c r="O277" s="985"/>
      <c r="P277" s="710"/>
      <c r="Q277" s="710"/>
      <c r="R277" s="710"/>
      <c r="S277" s="710"/>
      <c r="T277" s="710"/>
      <c r="U277" s="710"/>
      <c r="V277" s="710"/>
      <c r="W277" s="710"/>
      <c r="X277" s="710"/>
      <c r="Y277" s="986"/>
      <c r="Z277" s="986"/>
      <c r="AA277" s="986"/>
      <c r="AB277" s="987"/>
      <c r="AC277" s="987"/>
      <c r="AD277" s="987"/>
      <c r="AE277" s="710"/>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row>
    <row r="278" ht="14.25" customHeight="1">
      <c r="A278" s="710"/>
      <c r="B278" s="710"/>
      <c r="C278" s="710"/>
      <c r="D278" s="710"/>
      <c r="E278" s="710"/>
      <c r="F278" s="710"/>
      <c r="G278" s="983"/>
      <c r="H278" s="984"/>
      <c r="I278" s="984"/>
      <c r="J278" s="710"/>
      <c r="K278" s="710"/>
      <c r="L278" s="985"/>
      <c r="M278" s="710"/>
      <c r="N278" s="710"/>
      <c r="O278" s="985"/>
      <c r="P278" s="710"/>
      <c r="Q278" s="710"/>
      <c r="R278" s="710"/>
      <c r="S278" s="710"/>
      <c r="T278" s="710"/>
      <c r="U278" s="710"/>
      <c r="V278" s="710"/>
      <c r="W278" s="710"/>
      <c r="X278" s="710"/>
      <c r="Y278" s="986"/>
      <c r="Z278" s="986"/>
      <c r="AA278" s="986"/>
      <c r="AB278" s="987"/>
      <c r="AC278" s="987"/>
      <c r="AD278" s="987"/>
      <c r="AE278" s="710"/>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row>
    <row r="279" ht="14.25" customHeight="1">
      <c r="A279" s="710"/>
      <c r="B279" s="710"/>
      <c r="C279" s="710"/>
      <c r="D279" s="710"/>
      <c r="E279" s="710"/>
      <c r="F279" s="710"/>
      <c r="G279" s="983"/>
      <c r="H279" s="984"/>
      <c r="I279" s="984"/>
      <c r="J279" s="710"/>
      <c r="K279" s="710"/>
      <c r="L279" s="985"/>
      <c r="M279" s="710"/>
      <c r="N279" s="710"/>
      <c r="O279" s="985"/>
      <c r="P279" s="710"/>
      <c r="Q279" s="710"/>
      <c r="R279" s="710"/>
      <c r="S279" s="710"/>
      <c r="T279" s="710"/>
      <c r="U279" s="710"/>
      <c r="V279" s="710"/>
      <c r="W279" s="710"/>
      <c r="X279" s="710"/>
      <c r="Y279" s="986"/>
      <c r="Z279" s="986"/>
      <c r="AA279" s="986"/>
      <c r="AB279" s="987"/>
      <c r="AC279" s="987"/>
      <c r="AD279" s="987"/>
      <c r="AE279" s="710"/>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row>
    <row r="280" ht="14.25" customHeight="1">
      <c r="A280" s="710"/>
      <c r="B280" s="710"/>
      <c r="C280" s="710"/>
      <c r="D280" s="710"/>
      <c r="E280" s="710"/>
      <c r="F280" s="710"/>
      <c r="G280" s="983"/>
      <c r="H280" s="984"/>
      <c r="I280" s="984"/>
      <c r="J280" s="710"/>
      <c r="K280" s="710"/>
      <c r="L280" s="985"/>
      <c r="M280" s="710"/>
      <c r="N280" s="710"/>
      <c r="O280" s="985"/>
      <c r="P280" s="710"/>
      <c r="Q280" s="710"/>
      <c r="R280" s="710"/>
      <c r="S280" s="710"/>
      <c r="T280" s="710"/>
      <c r="U280" s="710"/>
      <c r="V280" s="710"/>
      <c r="W280" s="710"/>
      <c r="X280" s="710"/>
      <c r="Y280" s="986"/>
      <c r="Z280" s="986"/>
      <c r="AA280" s="986"/>
      <c r="AB280" s="987"/>
      <c r="AC280" s="987"/>
      <c r="AD280" s="987"/>
      <c r="AE280" s="710"/>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row>
    <row r="281" ht="14.25" customHeight="1">
      <c r="A281" s="710"/>
      <c r="B281" s="710"/>
      <c r="C281" s="710"/>
      <c r="D281" s="710"/>
      <c r="E281" s="710"/>
      <c r="F281" s="710"/>
      <c r="G281" s="983"/>
      <c r="H281" s="984"/>
      <c r="I281" s="984"/>
      <c r="J281" s="710"/>
      <c r="K281" s="710"/>
      <c r="L281" s="985"/>
      <c r="M281" s="710"/>
      <c r="N281" s="710"/>
      <c r="O281" s="985"/>
      <c r="P281" s="710"/>
      <c r="Q281" s="710"/>
      <c r="R281" s="710"/>
      <c r="S281" s="710"/>
      <c r="T281" s="710"/>
      <c r="U281" s="710"/>
      <c r="V281" s="710"/>
      <c r="W281" s="710"/>
      <c r="X281" s="710"/>
      <c r="Y281" s="986"/>
      <c r="Z281" s="986"/>
      <c r="AA281" s="986"/>
      <c r="AB281" s="987"/>
      <c r="AC281" s="987"/>
      <c r="AD281" s="987"/>
      <c r="AE281" s="710"/>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row>
    <row r="282" ht="14.25" customHeight="1">
      <c r="A282" s="710"/>
      <c r="B282" s="710"/>
      <c r="C282" s="710"/>
      <c r="D282" s="710"/>
      <c r="E282" s="710"/>
      <c r="F282" s="710"/>
      <c r="G282" s="983"/>
      <c r="H282" s="984"/>
      <c r="I282" s="984"/>
      <c r="J282" s="710"/>
      <c r="K282" s="710"/>
      <c r="L282" s="985"/>
      <c r="M282" s="710"/>
      <c r="N282" s="710"/>
      <c r="O282" s="985"/>
      <c r="P282" s="710"/>
      <c r="Q282" s="710"/>
      <c r="R282" s="710"/>
      <c r="S282" s="710"/>
      <c r="T282" s="710"/>
      <c r="U282" s="710"/>
      <c r="V282" s="710"/>
      <c r="W282" s="710"/>
      <c r="X282" s="710"/>
      <c r="Y282" s="986"/>
      <c r="Z282" s="986"/>
      <c r="AA282" s="986"/>
      <c r="AB282" s="987"/>
      <c r="AC282" s="987"/>
      <c r="AD282" s="987"/>
      <c r="AE282" s="710"/>
      <c r="AF282" s="624"/>
      <c r="AG282" s="624"/>
      <c r="AH282" s="624"/>
      <c r="AI282" s="624"/>
      <c r="AJ282" s="624"/>
      <c r="AK282" s="624"/>
      <c r="AL282" s="624"/>
      <c r="AM282" s="624"/>
      <c r="AN282" s="624"/>
      <c r="AO282" s="624"/>
      <c r="AP282" s="624"/>
      <c r="AQ282" s="624"/>
      <c r="AR282" s="624"/>
      <c r="AS282" s="624"/>
      <c r="AT282" s="624"/>
      <c r="AU282" s="624"/>
      <c r="AV282" s="624"/>
      <c r="AW282" s="624"/>
      <c r="AX282" s="624"/>
      <c r="AY282" s="624"/>
      <c r="AZ282" s="624"/>
      <c r="BA282" s="624"/>
    </row>
    <row r="283" ht="14.25" customHeight="1">
      <c r="A283" s="710"/>
      <c r="B283" s="710"/>
      <c r="C283" s="710"/>
      <c r="D283" s="710"/>
      <c r="E283" s="710"/>
      <c r="F283" s="710"/>
      <c r="G283" s="983"/>
      <c r="H283" s="984"/>
      <c r="I283" s="984"/>
      <c r="J283" s="710"/>
      <c r="K283" s="710"/>
      <c r="L283" s="985"/>
      <c r="M283" s="710"/>
      <c r="N283" s="710"/>
      <c r="O283" s="985"/>
      <c r="P283" s="710"/>
      <c r="Q283" s="710"/>
      <c r="R283" s="710"/>
      <c r="S283" s="710"/>
      <c r="T283" s="710"/>
      <c r="U283" s="710"/>
      <c r="V283" s="710"/>
      <c r="W283" s="710"/>
      <c r="X283" s="710"/>
      <c r="Y283" s="986"/>
      <c r="Z283" s="986"/>
      <c r="AA283" s="986"/>
      <c r="AB283" s="987"/>
      <c r="AC283" s="987"/>
      <c r="AD283" s="987"/>
      <c r="AE283" s="710"/>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row>
    <row r="284" ht="14.25" customHeight="1">
      <c r="A284" s="710"/>
      <c r="B284" s="710"/>
      <c r="C284" s="710"/>
      <c r="D284" s="710"/>
      <c r="E284" s="710"/>
      <c r="F284" s="710"/>
      <c r="G284" s="983"/>
      <c r="H284" s="984"/>
      <c r="I284" s="984"/>
      <c r="J284" s="710"/>
      <c r="K284" s="710"/>
      <c r="L284" s="985"/>
      <c r="M284" s="710"/>
      <c r="N284" s="710"/>
      <c r="O284" s="985"/>
      <c r="P284" s="710"/>
      <c r="Q284" s="710"/>
      <c r="R284" s="710"/>
      <c r="S284" s="710"/>
      <c r="T284" s="710"/>
      <c r="U284" s="710"/>
      <c r="V284" s="710"/>
      <c r="W284" s="710"/>
      <c r="X284" s="710"/>
      <c r="Y284" s="986"/>
      <c r="Z284" s="986"/>
      <c r="AA284" s="986"/>
      <c r="AB284" s="987"/>
      <c r="AC284" s="987"/>
      <c r="AD284" s="987"/>
      <c r="AE284" s="710"/>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row>
    <row r="285" ht="14.25" customHeight="1">
      <c r="A285" s="710"/>
      <c r="B285" s="710"/>
      <c r="C285" s="710"/>
      <c r="D285" s="710"/>
      <c r="E285" s="710"/>
      <c r="F285" s="710"/>
      <c r="G285" s="983"/>
      <c r="H285" s="984"/>
      <c r="I285" s="984"/>
      <c r="J285" s="710"/>
      <c r="K285" s="710"/>
      <c r="L285" s="985"/>
      <c r="M285" s="710"/>
      <c r="N285" s="710"/>
      <c r="O285" s="985"/>
      <c r="P285" s="710"/>
      <c r="Q285" s="710"/>
      <c r="R285" s="710"/>
      <c r="S285" s="710"/>
      <c r="T285" s="710"/>
      <c r="U285" s="710"/>
      <c r="V285" s="710"/>
      <c r="W285" s="710"/>
      <c r="X285" s="710"/>
      <c r="Y285" s="986"/>
      <c r="Z285" s="986"/>
      <c r="AA285" s="986"/>
      <c r="AB285" s="987"/>
      <c r="AC285" s="987"/>
      <c r="AD285" s="987"/>
      <c r="AE285" s="710"/>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row>
    <row r="286" ht="14.25" customHeight="1">
      <c r="A286" s="710"/>
      <c r="B286" s="710"/>
      <c r="C286" s="710"/>
      <c r="D286" s="710"/>
      <c r="E286" s="710"/>
      <c r="F286" s="710"/>
      <c r="G286" s="983"/>
      <c r="H286" s="984"/>
      <c r="I286" s="984"/>
      <c r="J286" s="710"/>
      <c r="K286" s="710"/>
      <c r="L286" s="985"/>
      <c r="M286" s="710"/>
      <c r="N286" s="710"/>
      <c r="O286" s="985"/>
      <c r="P286" s="710"/>
      <c r="Q286" s="710"/>
      <c r="R286" s="710"/>
      <c r="S286" s="710"/>
      <c r="T286" s="710"/>
      <c r="U286" s="710"/>
      <c r="V286" s="710"/>
      <c r="W286" s="710"/>
      <c r="X286" s="710"/>
      <c r="Y286" s="986"/>
      <c r="Z286" s="986"/>
      <c r="AA286" s="986"/>
      <c r="AB286" s="987"/>
      <c r="AC286" s="987"/>
      <c r="AD286" s="987"/>
      <c r="AE286" s="710"/>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row>
    <row r="287" ht="14.25" customHeight="1">
      <c r="A287" s="710"/>
      <c r="B287" s="710"/>
      <c r="C287" s="710"/>
      <c r="D287" s="710"/>
      <c r="E287" s="710"/>
      <c r="F287" s="710"/>
      <c r="G287" s="983"/>
      <c r="H287" s="984"/>
      <c r="I287" s="984"/>
      <c r="J287" s="710"/>
      <c r="K287" s="710"/>
      <c r="L287" s="985"/>
      <c r="M287" s="710"/>
      <c r="N287" s="710"/>
      <c r="O287" s="985"/>
      <c r="P287" s="710"/>
      <c r="Q287" s="710"/>
      <c r="R287" s="710"/>
      <c r="S287" s="710"/>
      <c r="T287" s="710"/>
      <c r="U287" s="710"/>
      <c r="V287" s="710"/>
      <c r="W287" s="710"/>
      <c r="X287" s="710"/>
      <c r="Y287" s="986"/>
      <c r="Z287" s="986"/>
      <c r="AA287" s="986"/>
      <c r="AB287" s="987"/>
      <c r="AC287" s="987"/>
      <c r="AD287" s="987"/>
      <c r="AE287" s="710"/>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row>
    <row r="288" ht="14.25" customHeight="1">
      <c r="A288" s="710"/>
      <c r="B288" s="710"/>
      <c r="C288" s="710"/>
      <c r="D288" s="710"/>
      <c r="E288" s="710"/>
      <c r="F288" s="710"/>
      <c r="G288" s="983"/>
      <c r="H288" s="984"/>
      <c r="I288" s="984"/>
      <c r="J288" s="710"/>
      <c r="K288" s="710"/>
      <c r="L288" s="985"/>
      <c r="M288" s="710"/>
      <c r="N288" s="710"/>
      <c r="O288" s="985"/>
      <c r="P288" s="710"/>
      <c r="Q288" s="710"/>
      <c r="R288" s="710"/>
      <c r="S288" s="710"/>
      <c r="T288" s="710"/>
      <c r="U288" s="710"/>
      <c r="V288" s="710"/>
      <c r="W288" s="710"/>
      <c r="X288" s="710"/>
      <c r="Y288" s="986"/>
      <c r="Z288" s="986"/>
      <c r="AA288" s="986"/>
      <c r="AB288" s="987"/>
      <c r="AC288" s="987"/>
      <c r="AD288" s="987"/>
      <c r="AE288" s="710"/>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row>
    <row r="289" ht="14.25" customHeight="1">
      <c r="A289" s="710"/>
      <c r="B289" s="710"/>
      <c r="C289" s="710"/>
      <c r="D289" s="710"/>
      <c r="E289" s="710"/>
      <c r="F289" s="710"/>
      <c r="G289" s="983"/>
      <c r="H289" s="984"/>
      <c r="I289" s="984"/>
      <c r="J289" s="710"/>
      <c r="K289" s="710"/>
      <c r="L289" s="985"/>
      <c r="M289" s="710"/>
      <c r="N289" s="710"/>
      <c r="O289" s="985"/>
      <c r="P289" s="710"/>
      <c r="Q289" s="710"/>
      <c r="R289" s="710"/>
      <c r="S289" s="710"/>
      <c r="T289" s="710"/>
      <c r="U289" s="710"/>
      <c r="V289" s="710"/>
      <c r="W289" s="710"/>
      <c r="X289" s="710"/>
      <c r="Y289" s="986"/>
      <c r="Z289" s="986"/>
      <c r="AA289" s="986"/>
      <c r="AB289" s="987"/>
      <c r="AC289" s="987"/>
      <c r="AD289" s="987"/>
      <c r="AE289" s="710"/>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row>
    <row r="290" ht="14.25" customHeight="1">
      <c r="A290" s="710"/>
      <c r="B290" s="710"/>
      <c r="C290" s="710"/>
      <c r="D290" s="710"/>
      <c r="E290" s="710"/>
      <c r="F290" s="710"/>
      <c r="G290" s="983"/>
      <c r="H290" s="984"/>
      <c r="I290" s="984"/>
      <c r="J290" s="710"/>
      <c r="K290" s="710"/>
      <c r="L290" s="985"/>
      <c r="M290" s="710"/>
      <c r="N290" s="710"/>
      <c r="O290" s="985"/>
      <c r="P290" s="710"/>
      <c r="Q290" s="710"/>
      <c r="R290" s="710"/>
      <c r="S290" s="710"/>
      <c r="T290" s="710"/>
      <c r="U290" s="710"/>
      <c r="V290" s="710"/>
      <c r="W290" s="710"/>
      <c r="X290" s="710"/>
      <c r="Y290" s="986"/>
      <c r="Z290" s="986"/>
      <c r="AA290" s="986"/>
      <c r="AB290" s="987"/>
      <c r="AC290" s="987"/>
      <c r="AD290" s="987"/>
      <c r="AE290" s="710"/>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row>
    <row r="291" ht="14.25" customHeight="1">
      <c r="A291" s="710"/>
      <c r="B291" s="710"/>
      <c r="C291" s="710"/>
      <c r="D291" s="710"/>
      <c r="E291" s="710"/>
      <c r="F291" s="710"/>
      <c r="G291" s="983"/>
      <c r="H291" s="984"/>
      <c r="I291" s="984"/>
      <c r="J291" s="710"/>
      <c r="K291" s="710"/>
      <c r="L291" s="985"/>
      <c r="M291" s="710"/>
      <c r="N291" s="710"/>
      <c r="O291" s="985"/>
      <c r="P291" s="710"/>
      <c r="Q291" s="710"/>
      <c r="R291" s="710"/>
      <c r="S291" s="710"/>
      <c r="T291" s="710"/>
      <c r="U291" s="710"/>
      <c r="V291" s="710"/>
      <c r="W291" s="710"/>
      <c r="X291" s="710"/>
      <c r="Y291" s="986"/>
      <c r="Z291" s="986"/>
      <c r="AA291" s="986"/>
      <c r="AB291" s="987"/>
      <c r="AC291" s="987"/>
      <c r="AD291" s="987"/>
      <c r="AE291" s="710"/>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row>
    <row r="292" ht="14.25" customHeight="1">
      <c r="A292" s="710"/>
      <c r="B292" s="710"/>
      <c r="C292" s="710"/>
      <c r="D292" s="710"/>
      <c r="E292" s="710"/>
      <c r="F292" s="710"/>
      <c r="G292" s="983"/>
      <c r="H292" s="984"/>
      <c r="I292" s="984"/>
      <c r="J292" s="710"/>
      <c r="K292" s="710"/>
      <c r="L292" s="985"/>
      <c r="M292" s="710"/>
      <c r="N292" s="710"/>
      <c r="O292" s="985"/>
      <c r="P292" s="710"/>
      <c r="Q292" s="710"/>
      <c r="R292" s="710"/>
      <c r="S292" s="710"/>
      <c r="T292" s="710"/>
      <c r="U292" s="710"/>
      <c r="V292" s="710"/>
      <c r="W292" s="710"/>
      <c r="X292" s="710"/>
      <c r="Y292" s="986"/>
      <c r="Z292" s="986"/>
      <c r="AA292" s="986"/>
      <c r="AB292" s="987"/>
      <c r="AC292" s="987"/>
      <c r="AD292" s="987"/>
      <c r="AE292" s="710"/>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row>
    <row r="293" ht="14.25" customHeight="1">
      <c r="A293" s="710"/>
      <c r="B293" s="710"/>
      <c r="C293" s="710"/>
      <c r="D293" s="710"/>
      <c r="E293" s="710"/>
      <c r="F293" s="710"/>
      <c r="G293" s="983"/>
      <c r="H293" s="984"/>
      <c r="I293" s="984"/>
      <c r="J293" s="710"/>
      <c r="K293" s="710"/>
      <c r="L293" s="985"/>
      <c r="M293" s="710"/>
      <c r="N293" s="710"/>
      <c r="O293" s="985"/>
      <c r="P293" s="710"/>
      <c r="Q293" s="710"/>
      <c r="R293" s="710"/>
      <c r="S293" s="710"/>
      <c r="T293" s="710"/>
      <c r="U293" s="710"/>
      <c r="V293" s="710"/>
      <c r="W293" s="710"/>
      <c r="X293" s="710"/>
      <c r="Y293" s="986"/>
      <c r="Z293" s="986"/>
      <c r="AA293" s="986"/>
      <c r="AB293" s="987"/>
      <c r="AC293" s="987"/>
      <c r="AD293" s="987"/>
      <c r="AE293" s="710"/>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row>
    <row r="294" ht="14.25" customHeight="1">
      <c r="A294" s="710"/>
      <c r="B294" s="710"/>
      <c r="C294" s="710"/>
      <c r="D294" s="710"/>
      <c r="E294" s="710"/>
      <c r="F294" s="710"/>
      <c r="G294" s="983"/>
      <c r="H294" s="984"/>
      <c r="I294" s="984"/>
      <c r="J294" s="710"/>
      <c r="K294" s="710"/>
      <c r="L294" s="985"/>
      <c r="M294" s="710"/>
      <c r="N294" s="710"/>
      <c r="O294" s="985"/>
      <c r="P294" s="710"/>
      <c r="Q294" s="710"/>
      <c r="R294" s="710"/>
      <c r="S294" s="710"/>
      <c r="T294" s="710"/>
      <c r="U294" s="710"/>
      <c r="V294" s="710"/>
      <c r="W294" s="710"/>
      <c r="X294" s="710"/>
      <c r="Y294" s="986"/>
      <c r="Z294" s="986"/>
      <c r="AA294" s="986"/>
      <c r="AB294" s="987"/>
      <c r="AC294" s="987"/>
      <c r="AD294" s="987"/>
      <c r="AE294" s="710"/>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row>
    <row r="295" ht="14.25" customHeight="1">
      <c r="A295" s="710"/>
      <c r="B295" s="710"/>
      <c r="C295" s="710"/>
      <c r="D295" s="710"/>
      <c r="E295" s="710"/>
      <c r="F295" s="710"/>
      <c r="G295" s="983"/>
      <c r="H295" s="984"/>
      <c r="I295" s="984"/>
      <c r="J295" s="710"/>
      <c r="K295" s="710"/>
      <c r="L295" s="985"/>
      <c r="M295" s="710"/>
      <c r="N295" s="710"/>
      <c r="O295" s="985"/>
      <c r="P295" s="710"/>
      <c r="Q295" s="710"/>
      <c r="R295" s="710"/>
      <c r="S295" s="710"/>
      <c r="T295" s="710"/>
      <c r="U295" s="710"/>
      <c r="V295" s="710"/>
      <c r="W295" s="710"/>
      <c r="X295" s="710"/>
      <c r="Y295" s="986"/>
      <c r="Z295" s="986"/>
      <c r="AA295" s="986"/>
      <c r="AB295" s="987"/>
      <c r="AC295" s="987"/>
      <c r="AD295" s="987"/>
      <c r="AE295" s="710"/>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row>
    <row r="296" ht="14.25" customHeight="1">
      <c r="A296" s="710"/>
      <c r="B296" s="710"/>
      <c r="C296" s="710"/>
      <c r="D296" s="710"/>
      <c r="E296" s="710"/>
      <c r="F296" s="710"/>
      <c r="G296" s="983"/>
      <c r="H296" s="984"/>
      <c r="I296" s="984"/>
      <c r="J296" s="710"/>
      <c r="K296" s="710"/>
      <c r="L296" s="985"/>
      <c r="M296" s="710"/>
      <c r="N296" s="710"/>
      <c r="O296" s="985"/>
      <c r="P296" s="710"/>
      <c r="Q296" s="710"/>
      <c r="R296" s="710"/>
      <c r="S296" s="710"/>
      <c r="T296" s="710"/>
      <c r="U296" s="710"/>
      <c r="V296" s="710"/>
      <c r="W296" s="710"/>
      <c r="X296" s="710"/>
      <c r="Y296" s="986"/>
      <c r="Z296" s="986"/>
      <c r="AA296" s="986"/>
      <c r="AB296" s="987"/>
      <c r="AC296" s="987"/>
      <c r="AD296" s="987"/>
      <c r="AE296" s="710"/>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row>
    <row r="297" ht="14.25" customHeight="1">
      <c r="A297" s="710"/>
      <c r="B297" s="710"/>
      <c r="C297" s="710"/>
      <c r="D297" s="710"/>
      <c r="E297" s="710"/>
      <c r="F297" s="710"/>
      <c r="G297" s="983"/>
      <c r="H297" s="984"/>
      <c r="I297" s="984"/>
      <c r="J297" s="710"/>
      <c r="K297" s="710"/>
      <c r="L297" s="985"/>
      <c r="M297" s="710"/>
      <c r="N297" s="710"/>
      <c r="O297" s="985"/>
      <c r="P297" s="710"/>
      <c r="Q297" s="710"/>
      <c r="R297" s="710"/>
      <c r="S297" s="710"/>
      <c r="T297" s="710"/>
      <c r="U297" s="710"/>
      <c r="V297" s="710"/>
      <c r="W297" s="710"/>
      <c r="X297" s="710"/>
      <c r="Y297" s="986"/>
      <c r="Z297" s="986"/>
      <c r="AA297" s="986"/>
      <c r="AB297" s="987"/>
      <c r="AC297" s="987"/>
      <c r="AD297" s="987"/>
      <c r="AE297" s="710"/>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row>
    <row r="298" ht="14.25" customHeight="1">
      <c r="A298" s="710"/>
      <c r="B298" s="710"/>
      <c r="C298" s="710"/>
      <c r="D298" s="710"/>
      <c r="E298" s="710"/>
      <c r="F298" s="710"/>
      <c r="G298" s="983"/>
      <c r="H298" s="984"/>
      <c r="I298" s="984"/>
      <c r="J298" s="710"/>
      <c r="K298" s="710"/>
      <c r="L298" s="985"/>
      <c r="M298" s="710"/>
      <c r="N298" s="710"/>
      <c r="O298" s="985"/>
      <c r="P298" s="710"/>
      <c r="Q298" s="710"/>
      <c r="R298" s="710"/>
      <c r="S298" s="710"/>
      <c r="T298" s="710"/>
      <c r="U298" s="710"/>
      <c r="V298" s="710"/>
      <c r="W298" s="710"/>
      <c r="X298" s="710"/>
      <c r="Y298" s="986"/>
      <c r="Z298" s="986"/>
      <c r="AA298" s="986"/>
      <c r="AB298" s="987"/>
      <c r="AC298" s="987"/>
      <c r="AD298" s="987"/>
      <c r="AE298" s="710"/>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row>
    <row r="299" ht="14.25" customHeight="1">
      <c r="A299" s="710"/>
      <c r="B299" s="710"/>
      <c r="C299" s="710"/>
      <c r="D299" s="710"/>
      <c r="E299" s="710"/>
      <c r="F299" s="710"/>
      <c r="G299" s="983"/>
      <c r="H299" s="984"/>
      <c r="I299" s="984"/>
      <c r="J299" s="710"/>
      <c r="K299" s="710"/>
      <c r="L299" s="985"/>
      <c r="M299" s="710"/>
      <c r="N299" s="710"/>
      <c r="O299" s="985"/>
      <c r="P299" s="710"/>
      <c r="Q299" s="710"/>
      <c r="R299" s="710"/>
      <c r="S299" s="710"/>
      <c r="T299" s="710"/>
      <c r="U299" s="710"/>
      <c r="V299" s="710"/>
      <c r="W299" s="710"/>
      <c r="X299" s="710"/>
      <c r="Y299" s="986"/>
      <c r="Z299" s="986"/>
      <c r="AA299" s="986"/>
      <c r="AB299" s="987"/>
      <c r="AC299" s="987"/>
      <c r="AD299" s="987"/>
      <c r="AE299" s="710"/>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row>
    <row r="300" ht="14.25" customHeight="1">
      <c r="A300" s="710"/>
      <c r="B300" s="710"/>
      <c r="C300" s="710"/>
      <c r="D300" s="710"/>
      <c r="E300" s="710"/>
      <c r="F300" s="710"/>
      <c r="G300" s="983"/>
      <c r="H300" s="984"/>
      <c r="I300" s="984"/>
      <c r="J300" s="710"/>
      <c r="K300" s="710"/>
      <c r="L300" s="985"/>
      <c r="M300" s="710"/>
      <c r="N300" s="710"/>
      <c r="O300" s="985"/>
      <c r="P300" s="710"/>
      <c r="Q300" s="710"/>
      <c r="R300" s="710"/>
      <c r="S300" s="710"/>
      <c r="T300" s="710"/>
      <c r="U300" s="710"/>
      <c r="V300" s="710"/>
      <c r="W300" s="710"/>
      <c r="X300" s="710"/>
      <c r="Y300" s="986"/>
      <c r="Z300" s="986"/>
      <c r="AA300" s="986"/>
      <c r="AB300" s="987"/>
      <c r="AC300" s="987"/>
      <c r="AD300" s="987"/>
      <c r="AE300" s="710"/>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row>
    <row r="301" ht="14.25" customHeight="1">
      <c r="A301" s="710"/>
      <c r="B301" s="710"/>
      <c r="C301" s="710"/>
      <c r="D301" s="710"/>
      <c r="E301" s="710"/>
      <c r="F301" s="710"/>
      <c r="G301" s="983"/>
      <c r="H301" s="984"/>
      <c r="I301" s="984"/>
      <c r="J301" s="710"/>
      <c r="K301" s="710"/>
      <c r="L301" s="985"/>
      <c r="M301" s="710"/>
      <c r="N301" s="710"/>
      <c r="O301" s="985"/>
      <c r="P301" s="710"/>
      <c r="Q301" s="710"/>
      <c r="R301" s="710"/>
      <c r="S301" s="710"/>
      <c r="T301" s="710"/>
      <c r="U301" s="710"/>
      <c r="V301" s="710"/>
      <c r="W301" s="710"/>
      <c r="X301" s="710"/>
      <c r="Y301" s="986"/>
      <c r="Z301" s="986"/>
      <c r="AA301" s="986"/>
      <c r="AB301" s="987"/>
      <c r="AC301" s="987"/>
      <c r="AD301" s="987"/>
      <c r="AE301" s="710"/>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row>
    <row r="302" ht="14.25" customHeight="1">
      <c r="A302" s="710"/>
      <c r="B302" s="710"/>
      <c r="C302" s="710"/>
      <c r="D302" s="710"/>
      <c r="E302" s="710"/>
      <c r="F302" s="710"/>
      <c r="G302" s="983"/>
      <c r="H302" s="984"/>
      <c r="I302" s="984"/>
      <c r="J302" s="710"/>
      <c r="K302" s="710"/>
      <c r="L302" s="985"/>
      <c r="M302" s="710"/>
      <c r="N302" s="710"/>
      <c r="O302" s="985"/>
      <c r="P302" s="710"/>
      <c r="Q302" s="710"/>
      <c r="R302" s="710"/>
      <c r="S302" s="710"/>
      <c r="T302" s="710"/>
      <c r="U302" s="710"/>
      <c r="V302" s="710"/>
      <c r="W302" s="710"/>
      <c r="X302" s="710"/>
      <c r="Y302" s="986"/>
      <c r="Z302" s="986"/>
      <c r="AA302" s="986"/>
      <c r="AB302" s="987"/>
      <c r="AC302" s="987"/>
      <c r="AD302" s="987"/>
      <c r="AE302" s="710"/>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row>
    <row r="303" ht="14.25" customHeight="1">
      <c r="A303" s="710"/>
      <c r="B303" s="710"/>
      <c r="C303" s="710"/>
      <c r="D303" s="710"/>
      <c r="E303" s="710"/>
      <c r="F303" s="710"/>
      <c r="G303" s="983"/>
      <c r="H303" s="984"/>
      <c r="I303" s="984"/>
      <c r="J303" s="710"/>
      <c r="K303" s="710"/>
      <c r="L303" s="985"/>
      <c r="M303" s="710"/>
      <c r="N303" s="710"/>
      <c r="O303" s="985"/>
      <c r="P303" s="710"/>
      <c r="Q303" s="710"/>
      <c r="R303" s="710"/>
      <c r="S303" s="710"/>
      <c r="T303" s="710"/>
      <c r="U303" s="710"/>
      <c r="V303" s="710"/>
      <c r="W303" s="710"/>
      <c r="X303" s="710"/>
      <c r="Y303" s="986"/>
      <c r="Z303" s="986"/>
      <c r="AA303" s="986"/>
      <c r="AB303" s="987"/>
      <c r="AC303" s="987"/>
      <c r="AD303" s="987"/>
      <c r="AE303" s="710"/>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row>
    <row r="304" ht="14.25" customHeight="1">
      <c r="A304" s="710"/>
      <c r="B304" s="710"/>
      <c r="C304" s="710"/>
      <c r="D304" s="710"/>
      <c r="E304" s="710"/>
      <c r="F304" s="710"/>
      <c r="G304" s="983"/>
      <c r="H304" s="984"/>
      <c r="I304" s="984"/>
      <c r="J304" s="710"/>
      <c r="K304" s="710"/>
      <c r="L304" s="985"/>
      <c r="M304" s="710"/>
      <c r="N304" s="710"/>
      <c r="O304" s="985"/>
      <c r="P304" s="710"/>
      <c r="Q304" s="710"/>
      <c r="R304" s="710"/>
      <c r="S304" s="710"/>
      <c r="T304" s="710"/>
      <c r="U304" s="710"/>
      <c r="V304" s="710"/>
      <c r="W304" s="710"/>
      <c r="X304" s="710"/>
      <c r="Y304" s="986"/>
      <c r="Z304" s="986"/>
      <c r="AA304" s="986"/>
      <c r="AB304" s="987"/>
      <c r="AC304" s="987"/>
      <c r="AD304" s="987"/>
      <c r="AE304" s="710"/>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row>
    <row r="305" ht="14.25" customHeight="1">
      <c r="A305" s="710"/>
      <c r="B305" s="710"/>
      <c r="C305" s="710"/>
      <c r="D305" s="710"/>
      <c r="E305" s="710"/>
      <c r="F305" s="710"/>
      <c r="G305" s="983"/>
      <c r="H305" s="984"/>
      <c r="I305" s="984"/>
      <c r="J305" s="710"/>
      <c r="K305" s="710"/>
      <c r="L305" s="985"/>
      <c r="M305" s="710"/>
      <c r="N305" s="710"/>
      <c r="O305" s="985"/>
      <c r="P305" s="710"/>
      <c r="Q305" s="710"/>
      <c r="R305" s="710"/>
      <c r="S305" s="710"/>
      <c r="T305" s="710"/>
      <c r="U305" s="710"/>
      <c r="V305" s="710"/>
      <c r="W305" s="710"/>
      <c r="X305" s="710"/>
      <c r="Y305" s="986"/>
      <c r="Z305" s="986"/>
      <c r="AA305" s="986"/>
      <c r="AB305" s="987"/>
      <c r="AC305" s="987"/>
      <c r="AD305" s="987"/>
      <c r="AE305" s="710"/>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row>
    <row r="306" ht="14.25" customHeight="1">
      <c r="A306" s="710"/>
      <c r="B306" s="710"/>
      <c r="C306" s="710"/>
      <c r="D306" s="710"/>
      <c r="E306" s="710"/>
      <c r="F306" s="710"/>
      <c r="G306" s="983"/>
      <c r="H306" s="984"/>
      <c r="I306" s="984"/>
      <c r="J306" s="710"/>
      <c r="K306" s="710"/>
      <c r="L306" s="985"/>
      <c r="M306" s="710"/>
      <c r="N306" s="710"/>
      <c r="O306" s="985"/>
      <c r="P306" s="710"/>
      <c r="Q306" s="710"/>
      <c r="R306" s="710"/>
      <c r="S306" s="710"/>
      <c r="T306" s="710"/>
      <c r="U306" s="710"/>
      <c r="V306" s="710"/>
      <c r="W306" s="710"/>
      <c r="X306" s="710"/>
      <c r="Y306" s="986"/>
      <c r="Z306" s="986"/>
      <c r="AA306" s="986"/>
      <c r="AB306" s="987"/>
      <c r="AC306" s="987"/>
      <c r="AD306" s="987"/>
      <c r="AE306" s="710"/>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row>
    <row r="307" ht="14.25" customHeight="1">
      <c r="A307" s="710"/>
      <c r="B307" s="710"/>
      <c r="C307" s="710"/>
      <c r="D307" s="710"/>
      <c r="E307" s="710"/>
      <c r="F307" s="710"/>
      <c r="G307" s="983"/>
      <c r="H307" s="984"/>
      <c r="I307" s="984"/>
      <c r="J307" s="710"/>
      <c r="K307" s="710"/>
      <c r="L307" s="985"/>
      <c r="M307" s="710"/>
      <c r="N307" s="710"/>
      <c r="O307" s="985"/>
      <c r="P307" s="710"/>
      <c r="Q307" s="710"/>
      <c r="R307" s="710"/>
      <c r="S307" s="710"/>
      <c r="T307" s="710"/>
      <c r="U307" s="710"/>
      <c r="V307" s="710"/>
      <c r="W307" s="710"/>
      <c r="X307" s="710"/>
      <c r="Y307" s="986"/>
      <c r="Z307" s="986"/>
      <c r="AA307" s="986"/>
      <c r="AB307" s="987"/>
      <c r="AC307" s="987"/>
      <c r="AD307" s="987"/>
      <c r="AE307" s="710"/>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row>
    <row r="308" ht="14.25" customHeight="1">
      <c r="A308" s="710"/>
      <c r="B308" s="710"/>
      <c r="C308" s="710"/>
      <c r="D308" s="710"/>
      <c r="E308" s="710"/>
      <c r="F308" s="710"/>
      <c r="G308" s="983"/>
      <c r="H308" s="984"/>
      <c r="I308" s="984"/>
      <c r="J308" s="710"/>
      <c r="K308" s="710"/>
      <c r="L308" s="985"/>
      <c r="M308" s="710"/>
      <c r="N308" s="710"/>
      <c r="O308" s="985"/>
      <c r="P308" s="710"/>
      <c r="Q308" s="710"/>
      <c r="R308" s="710"/>
      <c r="S308" s="710"/>
      <c r="T308" s="710"/>
      <c r="U308" s="710"/>
      <c r="V308" s="710"/>
      <c r="W308" s="710"/>
      <c r="X308" s="710"/>
      <c r="Y308" s="986"/>
      <c r="Z308" s="986"/>
      <c r="AA308" s="986"/>
      <c r="AB308" s="987"/>
      <c r="AC308" s="987"/>
      <c r="AD308" s="987"/>
      <c r="AE308" s="710"/>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row>
    <row r="309" ht="14.25" customHeight="1">
      <c r="A309" s="710"/>
      <c r="B309" s="710"/>
      <c r="C309" s="710"/>
      <c r="D309" s="710"/>
      <c r="E309" s="710"/>
      <c r="F309" s="710"/>
      <c r="G309" s="983"/>
      <c r="H309" s="984"/>
      <c r="I309" s="984"/>
      <c r="J309" s="710"/>
      <c r="K309" s="710"/>
      <c r="L309" s="985"/>
      <c r="M309" s="710"/>
      <c r="N309" s="710"/>
      <c r="O309" s="985"/>
      <c r="P309" s="710"/>
      <c r="Q309" s="710"/>
      <c r="R309" s="710"/>
      <c r="S309" s="710"/>
      <c r="T309" s="710"/>
      <c r="U309" s="710"/>
      <c r="V309" s="710"/>
      <c r="W309" s="710"/>
      <c r="X309" s="710"/>
      <c r="Y309" s="986"/>
      <c r="Z309" s="986"/>
      <c r="AA309" s="986"/>
      <c r="AB309" s="987"/>
      <c r="AC309" s="987"/>
      <c r="AD309" s="987"/>
      <c r="AE309" s="710"/>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row>
    <row r="310" ht="14.25" customHeight="1">
      <c r="A310" s="710"/>
      <c r="B310" s="710"/>
      <c r="C310" s="710"/>
      <c r="D310" s="710"/>
      <c r="E310" s="710"/>
      <c r="F310" s="710"/>
      <c r="G310" s="983"/>
      <c r="H310" s="984"/>
      <c r="I310" s="984"/>
      <c r="J310" s="710"/>
      <c r="K310" s="710"/>
      <c r="L310" s="985"/>
      <c r="M310" s="710"/>
      <c r="N310" s="710"/>
      <c r="O310" s="985"/>
      <c r="P310" s="710"/>
      <c r="Q310" s="710"/>
      <c r="R310" s="710"/>
      <c r="S310" s="710"/>
      <c r="T310" s="710"/>
      <c r="U310" s="710"/>
      <c r="V310" s="710"/>
      <c r="W310" s="710"/>
      <c r="X310" s="710"/>
      <c r="Y310" s="986"/>
      <c r="Z310" s="986"/>
      <c r="AA310" s="986"/>
      <c r="AB310" s="987"/>
      <c r="AC310" s="987"/>
      <c r="AD310" s="987"/>
      <c r="AE310" s="710"/>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row>
    <row r="311" ht="14.25" customHeight="1">
      <c r="A311" s="710"/>
      <c r="B311" s="710"/>
      <c r="C311" s="710"/>
      <c r="D311" s="710"/>
      <c r="E311" s="710"/>
      <c r="F311" s="710"/>
      <c r="G311" s="983"/>
      <c r="H311" s="984"/>
      <c r="I311" s="984"/>
      <c r="J311" s="710"/>
      <c r="K311" s="710"/>
      <c r="L311" s="985"/>
      <c r="M311" s="710"/>
      <c r="N311" s="710"/>
      <c r="O311" s="985"/>
      <c r="P311" s="710"/>
      <c r="Q311" s="710"/>
      <c r="R311" s="710"/>
      <c r="S311" s="710"/>
      <c r="T311" s="710"/>
      <c r="U311" s="710"/>
      <c r="V311" s="710"/>
      <c r="W311" s="710"/>
      <c r="X311" s="710"/>
      <c r="Y311" s="986"/>
      <c r="Z311" s="986"/>
      <c r="AA311" s="986"/>
      <c r="AB311" s="987"/>
      <c r="AC311" s="987"/>
      <c r="AD311" s="987"/>
      <c r="AE311" s="710"/>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row>
    <row r="312" ht="14.25" customHeight="1">
      <c r="A312" s="710"/>
      <c r="B312" s="710"/>
      <c r="C312" s="710"/>
      <c r="D312" s="710"/>
      <c r="E312" s="710"/>
      <c r="F312" s="710"/>
      <c r="G312" s="983"/>
      <c r="H312" s="984"/>
      <c r="I312" s="984"/>
      <c r="J312" s="710"/>
      <c r="K312" s="710"/>
      <c r="L312" s="985"/>
      <c r="M312" s="710"/>
      <c r="N312" s="710"/>
      <c r="O312" s="985"/>
      <c r="P312" s="710"/>
      <c r="Q312" s="710"/>
      <c r="R312" s="710"/>
      <c r="S312" s="710"/>
      <c r="T312" s="710"/>
      <c r="U312" s="710"/>
      <c r="V312" s="710"/>
      <c r="W312" s="710"/>
      <c r="X312" s="710"/>
      <c r="Y312" s="986"/>
      <c r="Z312" s="986"/>
      <c r="AA312" s="986"/>
      <c r="AB312" s="987"/>
      <c r="AC312" s="987"/>
      <c r="AD312" s="987"/>
      <c r="AE312" s="710"/>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row>
    <row r="313" ht="14.25" customHeight="1">
      <c r="A313" s="710"/>
      <c r="B313" s="710"/>
      <c r="C313" s="710"/>
      <c r="D313" s="710"/>
      <c r="E313" s="710"/>
      <c r="F313" s="710"/>
      <c r="G313" s="983"/>
      <c r="H313" s="984"/>
      <c r="I313" s="984"/>
      <c r="J313" s="710"/>
      <c r="K313" s="710"/>
      <c r="L313" s="985"/>
      <c r="M313" s="710"/>
      <c r="N313" s="710"/>
      <c r="O313" s="985"/>
      <c r="P313" s="710"/>
      <c r="Q313" s="710"/>
      <c r="R313" s="710"/>
      <c r="S313" s="710"/>
      <c r="T313" s="710"/>
      <c r="U313" s="710"/>
      <c r="V313" s="710"/>
      <c r="W313" s="710"/>
      <c r="X313" s="710"/>
      <c r="Y313" s="986"/>
      <c r="Z313" s="986"/>
      <c r="AA313" s="986"/>
      <c r="AB313" s="987"/>
      <c r="AC313" s="987"/>
      <c r="AD313" s="987"/>
      <c r="AE313" s="710"/>
      <c r="AF313" s="624"/>
      <c r="AG313" s="624"/>
      <c r="AH313" s="624"/>
      <c r="AI313" s="624"/>
      <c r="AJ313" s="624"/>
      <c r="AK313" s="624"/>
      <c r="AL313" s="624"/>
      <c r="AM313" s="624"/>
      <c r="AN313" s="624"/>
      <c r="AO313" s="624"/>
      <c r="AP313" s="624"/>
      <c r="AQ313" s="624"/>
      <c r="AR313" s="624"/>
      <c r="AS313" s="624"/>
      <c r="AT313" s="624"/>
      <c r="AU313" s="624"/>
      <c r="AV313" s="624"/>
      <c r="AW313" s="624"/>
      <c r="AX313" s="624"/>
      <c r="AY313" s="624"/>
      <c r="AZ313" s="624"/>
      <c r="BA313" s="624"/>
    </row>
    <row r="314" ht="14.25" customHeight="1">
      <c r="A314" s="710"/>
      <c r="B314" s="710"/>
      <c r="C314" s="710"/>
      <c r="D314" s="710"/>
      <c r="E314" s="710"/>
      <c r="F314" s="710"/>
      <c r="G314" s="983"/>
      <c r="H314" s="984"/>
      <c r="I314" s="984"/>
      <c r="J314" s="710"/>
      <c r="K314" s="710"/>
      <c r="L314" s="985"/>
      <c r="M314" s="710"/>
      <c r="N314" s="710"/>
      <c r="O314" s="985"/>
      <c r="P314" s="710"/>
      <c r="Q314" s="710"/>
      <c r="R314" s="710"/>
      <c r="S314" s="710"/>
      <c r="T314" s="710"/>
      <c r="U314" s="710"/>
      <c r="V314" s="710"/>
      <c r="W314" s="710"/>
      <c r="X314" s="710"/>
      <c r="Y314" s="986"/>
      <c r="Z314" s="986"/>
      <c r="AA314" s="986"/>
      <c r="AB314" s="987"/>
      <c r="AC314" s="987"/>
      <c r="AD314" s="987"/>
      <c r="AE314" s="710"/>
      <c r="AF314" s="624"/>
      <c r="AG314" s="624"/>
      <c r="AH314" s="624"/>
      <c r="AI314" s="624"/>
      <c r="AJ314" s="624"/>
      <c r="AK314" s="624"/>
      <c r="AL314" s="624"/>
      <c r="AM314" s="624"/>
      <c r="AN314" s="624"/>
      <c r="AO314" s="624"/>
      <c r="AP314" s="624"/>
      <c r="AQ314" s="624"/>
      <c r="AR314" s="624"/>
      <c r="AS314" s="624"/>
      <c r="AT314" s="624"/>
      <c r="AU314" s="624"/>
      <c r="AV314" s="624"/>
      <c r="AW314" s="624"/>
      <c r="AX314" s="624"/>
      <c r="AY314" s="624"/>
      <c r="AZ314" s="624"/>
      <c r="BA314" s="624"/>
    </row>
    <row r="315" ht="14.25" customHeight="1">
      <c r="A315" s="710"/>
      <c r="B315" s="710"/>
      <c r="C315" s="710"/>
      <c r="D315" s="710"/>
      <c r="E315" s="710"/>
      <c r="F315" s="710"/>
      <c r="G315" s="983"/>
      <c r="H315" s="984"/>
      <c r="I315" s="984"/>
      <c r="J315" s="710"/>
      <c r="K315" s="710"/>
      <c r="L315" s="985"/>
      <c r="M315" s="710"/>
      <c r="N315" s="710"/>
      <c r="O315" s="985"/>
      <c r="P315" s="710"/>
      <c r="Q315" s="710"/>
      <c r="R315" s="710"/>
      <c r="S315" s="710"/>
      <c r="T315" s="710"/>
      <c r="U315" s="710"/>
      <c r="V315" s="710"/>
      <c r="W315" s="710"/>
      <c r="X315" s="710"/>
      <c r="Y315" s="986"/>
      <c r="Z315" s="986"/>
      <c r="AA315" s="986"/>
      <c r="AB315" s="987"/>
      <c r="AC315" s="987"/>
      <c r="AD315" s="987"/>
      <c r="AE315" s="710"/>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row>
    <row r="316" ht="14.25" customHeight="1">
      <c r="A316" s="710"/>
      <c r="B316" s="710"/>
      <c r="C316" s="710"/>
      <c r="D316" s="710"/>
      <c r="E316" s="710"/>
      <c r="F316" s="710"/>
      <c r="G316" s="983"/>
      <c r="H316" s="984"/>
      <c r="I316" s="984"/>
      <c r="J316" s="710"/>
      <c r="K316" s="710"/>
      <c r="L316" s="985"/>
      <c r="M316" s="710"/>
      <c r="N316" s="710"/>
      <c r="O316" s="985"/>
      <c r="P316" s="710"/>
      <c r="Q316" s="710"/>
      <c r="R316" s="710"/>
      <c r="S316" s="710"/>
      <c r="T316" s="710"/>
      <c r="U316" s="710"/>
      <c r="V316" s="710"/>
      <c r="W316" s="710"/>
      <c r="X316" s="710"/>
      <c r="Y316" s="986"/>
      <c r="Z316" s="986"/>
      <c r="AA316" s="986"/>
      <c r="AB316" s="987"/>
      <c r="AC316" s="987"/>
      <c r="AD316" s="987"/>
      <c r="AE316" s="710"/>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row>
    <row r="317" ht="14.25" customHeight="1">
      <c r="A317" s="710"/>
      <c r="B317" s="710"/>
      <c r="C317" s="710"/>
      <c r="D317" s="710"/>
      <c r="E317" s="710"/>
      <c r="F317" s="710"/>
      <c r="G317" s="983"/>
      <c r="H317" s="984"/>
      <c r="I317" s="984"/>
      <c r="J317" s="710"/>
      <c r="K317" s="710"/>
      <c r="L317" s="985"/>
      <c r="M317" s="710"/>
      <c r="N317" s="710"/>
      <c r="O317" s="985"/>
      <c r="P317" s="710"/>
      <c r="Q317" s="710"/>
      <c r="R317" s="710"/>
      <c r="S317" s="710"/>
      <c r="T317" s="710"/>
      <c r="U317" s="710"/>
      <c r="V317" s="710"/>
      <c r="W317" s="710"/>
      <c r="X317" s="710"/>
      <c r="Y317" s="986"/>
      <c r="Z317" s="986"/>
      <c r="AA317" s="986"/>
      <c r="AB317" s="987"/>
      <c r="AC317" s="987"/>
      <c r="AD317" s="987"/>
      <c r="AE317" s="710"/>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row>
    <row r="318" ht="14.25" customHeight="1">
      <c r="A318" s="710"/>
      <c r="B318" s="710"/>
      <c r="C318" s="710"/>
      <c r="D318" s="710"/>
      <c r="E318" s="710"/>
      <c r="F318" s="710"/>
      <c r="G318" s="983"/>
      <c r="H318" s="984"/>
      <c r="I318" s="984"/>
      <c r="J318" s="710"/>
      <c r="K318" s="710"/>
      <c r="L318" s="985"/>
      <c r="M318" s="710"/>
      <c r="N318" s="710"/>
      <c r="O318" s="985"/>
      <c r="P318" s="710"/>
      <c r="Q318" s="710"/>
      <c r="R318" s="710"/>
      <c r="S318" s="710"/>
      <c r="T318" s="710"/>
      <c r="U318" s="710"/>
      <c r="V318" s="710"/>
      <c r="W318" s="710"/>
      <c r="X318" s="710"/>
      <c r="Y318" s="986"/>
      <c r="Z318" s="986"/>
      <c r="AA318" s="986"/>
      <c r="AB318" s="987"/>
      <c r="AC318" s="987"/>
      <c r="AD318" s="987"/>
      <c r="AE318" s="710"/>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row>
    <row r="319" ht="14.25" customHeight="1">
      <c r="A319" s="710"/>
      <c r="B319" s="710"/>
      <c r="C319" s="710"/>
      <c r="D319" s="710"/>
      <c r="E319" s="710"/>
      <c r="F319" s="710"/>
      <c r="G319" s="983"/>
      <c r="H319" s="984"/>
      <c r="I319" s="984"/>
      <c r="J319" s="710"/>
      <c r="K319" s="710"/>
      <c r="L319" s="985"/>
      <c r="M319" s="710"/>
      <c r="N319" s="710"/>
      <c r="O319" s="985"/>
      <c r="P319" s="710"/>
      <c r="Q319" s="710"/>
      <c r="R319" s="710"/>
      <c r="S319" s="710"/>
      <c r="T319" s="710"/>
      <c r="U319" s="710"/>
      <c r="V319" s="710"/>
      <c r="W319" s="710"/>
      <c r="X319" s="710"/>
      <c r="Y319" s="986"/>
      <c r="Z319" s="986"/>
      <c r="AA319" s="986"/>
      <c r="AB319" s="987"/>
      <c r="AC319" s="987"/>
      <c r="AD319" s="987"/>
      <c r="AE319" s="710"/>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row>
    <row r="320" ht="14.25" customHeight="1">
      <c r="A320" s="710"/>
      <c r="B320" s="710"/>
      <c r="C320" s="710"/>
      <c r="D320" s="710"/>
      <c r="E320" s="710"/>
      <c r="F320" s="710"/>
      <c r="G320" s="983"/>
      <c r="H320" s="984"/>
      <c r="I320" s="984"/>
      <c r="J320" s="710"/>
      <c r="K320" s="710"/>
      <c r="L320" s="985"/>
      <c r="M320" s="710"/>
      <c r="N320" s="710"/>
      <c r="O320" s="985"/>
      <c r="P320" s="710"/>
      <c r="Q320" s="710"/>
      <c r="R320" s="710"/>
      <c r="S320" s="710"/>
      <c r="T320" s="710"/>
      <c r="U320" s="710"/>
      <c r="V320" s="710"/>
      <c r="W320" s="710"/>
      <c r="X320" s="710"/>
      <c r="Y320" s="986"/>
      <c r="Z320" s="986"/>
      <c r="AA320" s="986"/>
      <c r="AB320" s="987"/>
      <c r="AC320" s="987"/>
      <c r="AD320" s="987"/>
      <c r="AE320" s="710"/>
      <c r="AF320" s="624"/>
      <c r="AG320" s="624"/>
      <c r="AH320" s="624"/>
      <c r="AI320" s="624"/>
      <c r="AJ320" s="624"/>
      <c r="AK320" s="624"/>
      <c r="AL320" s="624"/>
      <c r="AM320" s="624"/>
      <c r="AN320" s="624"/>
      <c r="AO320" s="624"/>
      <c r="AP320" s="624"/>
      <c r="AQ320" s="624"/>
      <c r="AR320" s="624"/>
      <c r="AS320" s="624"/>
      <c r="AT320" s="624"/>
      <c r="AU320" s="624"/>
      <c r="AV320" s="624"/>
      <c r="AW320" s="624"/>
      <c r="AX320" s="624"/>
      <c r="AY320" s="624"/>
      <c r="AZ320" s="624"/>
      <c r="BA320" s="624"/>
    </row>
    <row r="321" ht="14.25" customHeight="1">
      <c r="A321" s="710"/>
      <c r="B321" s="710"/>
      <c r="C321" s="710"/>
      <c r="D321" s="710"/>
      <c r="E321" s="710"/>
      <c r="F321" s="710"/>
      <c r="G321" s="983"/>
      <c r="H321" s="984"/>
      <c r="I321" s="984"/>
      <c r="J321" s="710"/>
      <c r="K321" s="710"/>
      <c r="L321" s="985"/>
      <c r="M321" s="710"/>
      <c r="N321" s="710"/>
      <c r="O321" s="985"/>
      <c r="P321" s="710"/>
      <c r="Q321" s="710"/>
      <c r="R321" s="710"/>
      <c r="S321" s="710"/>
      <c r="T321" s="710"/>
      <c r="U321" s="710"/>
      <c r="V321" s="710"/>
      <c r="W321" s="710"/>
      <c r="X321" s="710"/>
      <c r="Y321" s="986"/>
      <c r="Z321" s="986"/>
      <c r="AA321" s="986"/>
      <c r="AB321" s="987"/>
      <c r="AC321" s="987"/>
      <c r="AD321" s="987"/>
      <c r="AE321" s="710"/>
      <c r="AF321" s="624"/>
      <c r="AG321" s="624"/>
      <c r="AH321" s="624"/>
      <c r="AI321" s="624"/>
      <c r="AJ321" s="624"/>
      <c r="AK321" s="624"/>
      <c r="AL321" s="624"/>
      <c r="AM321" s="624"/>
      <c r="AN321" s="624"/>
      <c r="AO321" s="624"/>
      <c r="AP321" s="624"/>
      <c r="AQ321" s="624"/>
      <c r="AR321" s="624"/>
      <c r="AS321" s="624"/>
      <c r="AT321" s="624"/>
      <c r="AU321" s="624"/>
      <c r="AV321" s="624"/>
      <c r="AW321" s="624"/>
      <c r="AX321" s="624"/>
      <c r="AY321" s="624"/>
      <c r="AZ321" s="624"/>
      <c r="BA321" s="624"/>
    </row>
    <row r="322" ht="14.25" customHeight="1">
      <c r="A322" s="710"/>
      <c r="B322" s="710"/>
      <c r="C322" s="710"/>
      <c r="D322" s="710"/>
      <c r="E322" s="710"/>
      <c r="F322" s="710"/>
      <c r="G322" s="983"/>
      <c r="H322" s="984"/>
      <c r="I322" s="984"/>
      <c r="J322" s="710"/>
      <c r="K322" s="710"/>
      <c r="L322" s="985"/>
      <c r="M322" s="710"/>
      <c r="N322" s="710"/>
      <c r="O322" s="985"/>
      <c r="P322" s="710"/>
      <c r="Q322" s="710"/>
      <c r="R322" s="710"/>
      <c r="S322" s="710"/>
      <c r="T322" s="710"/>
      <c r="U322" s="710"/>
      <c r="V322" s="710"/>
      <c r="W322" s="710"/>
      <c r="X322" s="710"/>
      <c r="Y322" s="986"/>
      <c r="Z322" s="986"/>
      <c r="AA322" s="986"/>
      <c r="AB322" s="987"/>
      <c r="AC322" s="987"/>
      <c r="AD322" s="987"/>
      <c r="AE322" s="710"/>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row>
    <row r="323" ht="14.25" customHeight="1">
      <c r="A323" s="710"/>
      <c r="B323" s="710"/>
      <c r="C323" s="710"/>
      <c r="D323" s="710"/>
      <c r="E323" s="710"/>
      <c r="F323" s="710"/>
      <c r="G323" s="983"/>
      <c r="H323" s="984"/>
      <c r="I323" s="984"/>
      <c r="J323" s="710"/>
      <c r="K323" s="710"/>
      <c r="L323" s="985"/>
      <c r="M323" s="710"/>
      <c r="N323" s="710"/>
      <c r="O323" s="985"/>
      <c r="P323" s="710"/>
      <c r="Q323" s="710"/>
      <c r="R323" s="710"/>
      <c r="S323" s="710"/>
      <c r="T323" s="710"/>
      <c r="U323" s="710"/>
      <c r="V323" s="710"/>
      <c r="W323" s="710"/>
      <c r="X323" s="710"/>
      <c r="Y323" s="986"/>
      <c r="Z323" s="986"/>
      <c r="AA323" s="986"/>
      <c r="AB323" s="987"/>
      <c r="AC323" s="987"/>
      <c r="AD323" s="987"/>
      <c r="AE323" s="710"/>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row>
    <row r="324" ht="14.25" customHeight="1">
      <c r="A324" s="710"/>
      <c r="B324" s="710"/>
      <c r="C324" s="710"/>
      <c r="D324" s="710"/>
      <c r="E324" s="710"/>
      <c r="F324" s="710"/>
      <c r="G324" s="983"/>
      <c r="H324" s="984"/>
      <c r="I324" s="984"/>
      <c r="J324" s="710"/>
      <c r="K324" s="710"/>
      <c r="L324" s="985"/>
      <c r="M324" s="710"/>
      <c r="N324" s="710"/>
      <c r="O324" s="985"/>
      <c r="P324" s="710"/>
      <c r="Q324" s="710"/>
      <c r="R324" s="710"/>
      <c r="S324" s="710"/>
      <c r="T324" s="710"/>
      <c r="U324" s="710"/>
      <c r="V324" s="710"/>
      <c r="W324" s="710"/>
      <c r="X324" s="710"/>
      <c r="Y324" s="986"/>
      <c r="Z324" s="986"/>
      <c r="AA324" s="986"/>
      <c r="AB324" s="987"/>
      <c r="AC324" s="987"/>
      <c r="AD324" s="987"/>
      <c r="AE324" s="710"/>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row>
    <row r="325" ht="14.25" customHeight="1">
      <c r="A325" s="710"/>
      <c r="B325" s="710"/>
      <c r="C325" s="710"/>
      <c r="D325" s="710"/>
      <c r="E325" s="710"/>
      <c r="F325" s="710"/>
      <c r="G325" s="983"/>
      <c r="H325" s="984"/>
      <c r="I325" s="984"/>
      <c r="J325" s="710"/>
      <c r="K325" s="710"/>
      <c r="L325" s="985"/>
      <c r="M325" s="710"/>
      <c r="N325" s="710"/>
      <c r="O325" s="985"/>
      <c r="P325" s="710"/>
      <c r="Q325" s="710"/>
      <c r="R325" s="710"/>
      <c r="S325" s="710"/>
      <c r="T325" s="710"/>
      <c r="U325" s="710"/>
      <c r="V325" s="710"/>
      <c r="W325" s="710"/>
      <c r="X325" s="710"/>
      <c r="Y325" s="986"/>
      <c r="Z325" s="986"/>
      <c r="AA325" s="986"/>
      <c r="AB325" s="987"/>
      <c r="AC325" s="987"/>
      <c r="AD325" s="987"/>
      <c r="AE325" s="710"/>
      <c r="AF325" s="624"/>
      <c r="AG325" s="624"/>
      <c r="AH325" s="624"/>
      <c r="AI325" s="624"/>
      <c r="AJ325" s="624"/>
      <c r="AK325" s="624"/>
      <c r="AL325" s="624"/>
      <c r="AM325" s="624"/>
      <c r="AN325" s="624"/>
      <c r="AO325" s="624"/>
      <c r="AP325" s="624"/>
      <c r="AQ325" s="624"/>
      <c r="AR325" s="624"/>
      <c r="AS325" s="624"/>
      <c r="AT325" s="624"/>
      <c r="AU325" s="624"/>
      <c r="AV325" s="624"/>
      <c r="AW325" s="624"/>
      <c r="AX325" s="624"/>
      <c r="AY325" s="624"/>
      <c r="AZ325" s="624"/>
      <c r="BA325" s="624"/>
    </row>
    <row r="326" ht="14.25" customHeight="1">
      <c r="A326" s="710"/>
      <c r="B326" s="710"/>
      <c r="C326" s="710"/>
      <c r="D326" s="710"/>
      <c r="E326" s="710"/>
      <c r="F326" s="710"/>
      <c r="G326" s="983"/>
      <c r="H326" s="984"/>
      <c r="I326" s="984"/>
      <c r="J326" s="710"/>
      <c r="K326" s="710"/>
      <c r="L326" s="985"/>
      <c r="M326" s="710"/>
      <c r="N326" s="710"/>
      <c r="O326" s="985"/>
      <c r="P326" s="710"/>
      <c r="Q326" s="710"/>
      <c r="R326" s="710"/>
      <c r="S326" s="710"/>
      <c r="T326" s="710"/>
      <c r="U326" s="710"/>
      <c r="V326" s="710"/>
      <c r="W326" s="710"/>
      <c r="X326" s="710"/>
      <c r="Y326" s="986"/>
      <c r="Z326" s="986"/>
      <c r="AA326" s="986"/>
      <c r="AB326" s="987"/>
      <c r="AC326" s="987"/>
      <c r="AD326" s="987"/>
      <c r="AE326" s="710"/>
      <c r="AF326" s="624"/>
      <c r="AG326" s="624"/>
      <c r="AH326" s="624"/>
      <c r="AI326" s="624"/>
      <c r="AJ326" s="624"/>
      <c r="AK326" s="624"/>
      <c r="AL326" s="624"/>
      <c r="AM326" s="624"/>
      <c r="AN326" s="624"/>
      <c r="AO326" s="624"/>
      <c r="AP326" s="624"/>
      <c r="AQ326" s="624"/>
      <c r="AR326" s="624"/>
      <c r="AS326" s="624"/>
      <c r="AT326" s="624"/>
      <c r="AU326" s="624"/>
      <c r="AV326" s="624"/>
      <c r="AW326" s="624"/>
      <c r="AX326" s="624"/>
      <c r="AY326" s="624"/>
      <c r="AZ326" s="624"/>
      <c r="BA326" s="624"/>
    </row>
    <row r="327" ht="14.25" customHeight="1">
      <c r="A327" s="710"/>
      <c r="B327" s="710"/>
      <c r="C327" s="710"/>
      <c r="D327" s="710"/>
      <c r="E327" s="710"/>
      <c r="F327" s="710"/>
      <c r="G327" s="983"/>
      <c r="H327" s="984"/>
      <c r="I327" s="984"/>
      <c r="J327" s="710"/>
      <c r="K327" s="710"/>
      <c r="L327" s="985"/>
      <c r="M327" s="710"/>
      <c r="N327" s="710"/>
      <c r="O327" s="985"/>
      <c r="P327" s="710"/>
      <c r="Q327" s="710"/>
      <c r="R327" s="710"/>
      <c r="S327" s="710"/>
      <c r="T327" s="710"/>
      <c r="U327" s="710"/>
      <c r="V327" s="710"/>
      <c r="W327" s="710"/>
      <c r="X327" s="710"/>
      <c r="Y327" s="986"/>
      <c r="Z327" s="986"/>
      <c r="AA327" s="986"/>
      <c r="AB327" s="987"/>
      <c r="AC327" s="987"/>
      <c r="AD327" s="987"/>
      <c r="AE327" s="710"/>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row>
    <row r="328" ht="14.25" customHeight="1">
      <c r="A328" s="710"/>
      <c r="B328" s="710"/>
      <c r="C328" s="710"/>
      <c r="D328" s="710"/>
      <c r="E328" s="710"/>
      <c r="F328" s="710"/>
      <c r="G328" s="983"/>
      <c r="H328" s="984"/>
      <c r="I328" s="984"/>
      <c r="J328" s="710"/>
      <c r="K328" s="710"/>
      <c r="L328" s="985"/>
      <c r="M328" s="710"/>
      <c r="N328" s="710"/>
      <c r="O328" s="985"/>
      <c r="P328" s="710"/>
      <c r="Q328" s="710"/>
      <c r="R328" s="710"/>
      <c r="S328" s="710"/>
      <c r="T328" s="710"/>
      <c r="U328" s="710"/>
      <c r="V328" s="710"/>
      <c r="W328" s="710"/>
      <c r="X328" s="710"/>
      <c r="Y328" s="986"/>
      <c r="Z328" s="986"/>
      <c r="AA328" s="986"/>
      <c r="AB328" s="987"/>
      <c r="AC328" s="987"/>
      <c r="AD328" s="987"/>
      <c r="AE328" s="710"/>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row>
    <row r="329" ht="14.25" customHeight="1">
      <c r="A329" s="710"/>
      <c r="B329" s="710"/>
      <c r="C329" s="710"/>
      <c r="D329" s="710"/>
      <c r="E329" s="710"/>
      <c r="F329" s="710"/>
      <c r="G329" s="983"/>
      <c r="H329" s="984"/>
      <c r="I329" s="984"/>
      <c r="J329" s="710"/>
      <c r="K329" s="710"/>
      <c r="L329" s="985"/>
      <c r="M329" s="710"/>
      <c r="N329" s="710"/>
      <c r="O329" s="985"/>
      <c r="P329" s="710"/>
      <c r="Q329" s="710"/>
      <c r="R329" s="710"/>
      <c r="S329" s="710"/>
      <c r="T329" s="710"/>
      <c r="U329" s="710"/>
      <c r="V329" s="710"/>
      <c r="W329" s="710"/>
      <c r="X329" s="710"/>
      <c r="Y329" s="986"/>
      <c r="Z329" s="986"/>
      <c r="AA329" s="986"/>
      <c r="AB329" s="987"/>
      <c r="AC329" s="987"/>
      <c r="AD329" s="987"/>
      <c r="AE329" s="710"/>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row>
    <row r="330" ht="14.25" customHeight="1">
      <c r="A330" s="710"/>
      <c r="B330" s="710"/>
      <c r="C330" s="710"/>
      <c r="D330" s="710"/>
      <c r="E330" s="710"/>
      <c r="F330" s="710"/>
      <c r="G330" s="983"/>
      <c r="H330" s="984"/>
      <c r="I330" s="984"/>
      <c r="J330" s="710"/>
      <c r="K330" s="710"/>
      <c r="L330" s="985"/>
      <c r="M330" s="710"/>
      <c r="N330" s="710"/>
      <c r="O330" s="985"/>
      <c r="P330" s="710"/>
      <c r="Q330" s="710"/>
      <c r="R330" s="710"/>
      <c r="S330" s="710"/>
      <c r="T330" s="710"/>
      <c r="U330" s="710"/>
      <c r="V330" s="710"/>
      <c r="W330" s="710"/>
      <c r="X330" s="710"/>
      <c r="Y330" s="986"/>
      <c r="Z330" s="986"/>
      <c r="AA330" s="986"/>
      <c r="AB330" s="987"/>
      <c r="AC330" s="987"/>
      <c r="AD330" s="987"/>
      <c r="AE330" s="710"/>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row>
    <row r="331" ht="14.25" customHeight="1">
      <c r="A331" s="710"/>
      <c r="B331" s="710"/>
      <c r="C331" s="710"/>
      <c r="D331" s="710"/>
      <c r="E331" s="710"/>
      <c r="F331" s="710"/>
      <c r="G331" s="983"/>
      <c r="H331" s="984"/>
      <c r="I331" s="984"/>
      <c r="J331" s="710"/>
      <c r="K331" s="710"/>
      <c r="L331" s="985"/>
      <c r="M331" s="710"/>
      <c r="N331" s="710"/>
      <c r="O331" s="985"/>
      <c r="P331" s="710"/>
      <c r="Q331" s="710"/>
      <c r="R331" s="710"/>
      <c r="S331" s="710"/>
      <c r="T331" s="710"/>
      <c r="U331" s="710"/>
      <c r="V331" s="710"/>
      <c r="W331" s="710"/>
      <c r="X331" s="710"/>
      <c r="Y331" s="986"/>
      <c r="Z331" s="986"/>
      <c r="AA331" s="986"/>
      <c r="AB331" s="987"/>
      <c r="AC331" s="987"/>
      <c r="AD331" s="987"/>
      <c r="AE331" s="710"/>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row>
    <row r="332" ht="14.25" customHeight="1">
      <c r="A332" s="710"/>
      <c r="B332" s="710"/>
      <c r="C332" s="710"/>
      <c r="D332" s="710"/>
      <c r="E332" s="710"/>
      <c r="F332" s="710"/>
      <c r="G332" s="983"/>
      <c r="H332" s="984"/>
      <c r="I332" s="984"/>
      <c r="J332" s="710"/>
      <c r="K332" s="710"/>
      <c r="L332" s="985"/>
      <c r="M332" s="710"/>
      <c r="N332" s="710"/>
      <c r="O332" s="985"/>
      <c r="P332" s="710"/>
      <c r="Q332" s="710"/>
      <c r="R332" s="710"/>
      <c r="S332" s="710"/>
      <c r="T332" s="710"/>
      <c r="U332" s="710"/>
      <c r="V332" s="710"/>
      <c r="W332" s="710"/>
      <c r="X332" s="710"/>
      <c r="Y332" s="986"/>
      <c r="Z332" s="986"/>
      <c r="AA332" s="986"/>
      <c r="AB332" s="987"/>
      <c r="AC332" s="987"/>
      <c r="AD332" s="987"/>
      <c r="AE332" s="710"/>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row>
    <row r="333" ht="14.25" customHeight="1">
      <c r="A333" s="710"/>
      <c r="B333" s="710"/>
      <c r="C333" s="710"/>
      <c r="D333" s="710"/>
      <c r="E333" s="710"/>
      <c r="F333" s="710"/>
      <c r="G333" s="983"/>
      <c r="H333" s="984"/>
      <c r="I333" s="984"/>
      <c r="J333" s="710"/>
      <c r="K333" s="710"/>
      <c r="L333" s="985"/>
      <c r="M333" s="710"/>
      <c r="N333" s="710"/>
      <c r="O333" s="985"/>
      <c r="P333" s="710"/>
      <c r="Q333" s="710"/>
      <c r="R333" s="710"/>
      <c r="S333" s="710"/>
      <c r="T333" s="710"/>
      <c r="U333" s="710"/>
      <c r="V333" s="710"/>
      <c r="W333" s="710"/>
      <c r="X333" s="710"/>
      <c r="Y333" s="986"/>
      <c r="Z333" s="986"/>
      <c r="AA333" s="986"/>
      <c r="AB333" s="987"/>
      <c r="AC333" s="987"/>
      <c r="AD333" s="987"/>
      <c r="AE333" s="710"/>
      <c r="AF333" s="624"/>
      <c r="AG333" s="624"/>
      <c r="AH333" s="624"/>
      <c r="AI333" s="624"/>
      <c r="AJ333" s="624"/>
      <c r="AK333" s="624"/>
      <c r="AL333" s="624"/>
      <c r="AM333" s="624"/>
      <c r="AN333" s="624"/>
      <c r="AO333" s="624"/>
      <c r="AP333" s="624"/>
      <c r="AQ333" s="624"/>
      <c r="AR333" s="624"/>
      <c r="AS333" s="624"/>
      <c r="AT333" s="624"/>
      <c r="AU333" s="624"/>
      <c r="AV333" s="624"/>
      <c r="AW333" s="624"/>
      <c r="AX333" s="624"/>
      <c r="AY333" s="624"/>
      <c r="AZ333" s="624"/>
      <c r="BA333" s="624"/>
    </row>
    <row r="334" ht="14.25" customHeight="1">
      <c r="A334" s="710"/>
      <c r="B334" s="710"/>
      <c r="C334" s="710"/>
      <c r="D334" s="710"/>
      <c r="E334" s="710"/>
      <c r="F334" s="710"/>
      <c r="G334" s="983"/>
      <c r="H334" s="984"/>
      <c r="I334" s="984"/>
      <c r="J334" s="710"/>
      <c r="K334" s="710"/>
      <c r="L334" s="985"/>
      <c r="M334" s="710"/>
      <c r="N334" s="710"/>
      <c r="O334" s="985"/>
      <c r="P334" s="710"/>
      <c r="Q334" s="710"/>
      <c r="R334" s="710"/>
      <c r="S334" s="710"/>
      <c r="T334" s="710"/>
      <c r="U334" s="710"/>
      <c r="V334" s="710"/>
      <c r="W334" s="710"/>
      <c r="X334" s="710"/>
      <c r="Y334" s="986"/>
      <c r="Z334" s="986"/>
      <c r="AA334" s="986"/>
      <c r="AB334" s="987"/>
      <c r="AC334" s="987"/>
      <c r="AD334" s="987"/>
      <c r="AE334" s="710"/>
      <c r="AF334" s="624"/>
      <c r="AG334" s="624"/>
      <c r="AH334" s="624"/>
      <c r="AI334" s="624"/>
      <c r="AJ334" s="624"/>
      <c r="AK334" s="624"/>
      <c r="AL334" s="624"/>
      <c r="AM334" s="624"/>
      <c r="AN334" s="624"/>
      <c r="AO334" s="624"/>
      <c r="AP334" s="624"/>
      <c r="AQ334" s="624"/>
      <c r="AR334" s="624"/>
      <c r="AS334" s="624"/>
      <c r="AT334" s="624"/>
      <c r="AU334" s="624"/>
      <c r="AV334" s="624"/>
      <c r="AW334" s="624"/>
      <c r="AX334" s="624"/>
      <c r="AY334" s="624"/>
      <c r="AZ334" s="624"/>
      <c r="BA334" s="624"/>
    </row>
    <row r="335" ht="14.25" customHeight="1">
      <c r="A335" s="710"/>
      <c r="B335" s="710"/>
      <c r="C335" s="710"/>
      <c r="D335" s="710"/>
      <c r="E335" s="710"/>
      <c r="F335" s="710"/>
      <c r="G335" s="983"/>
      <c r="H335" s="984"/>
      <c r="I335" s="984"/>
      <c r="J335" s="710"/>
      <c r="K335" s="710"/>
      <c r="L335" s="985"/>
      <c r="M335" s="710"/>
      <c r="N335" s="710"/>
      <c r="O335" s="985"/>
      <c r="P335" s="710"/>
      <c r="Q335" s="710"/>
      <c r="R335" s="710"/>
      <c r="S335" s="710"/>
      <c r="T335" s="710"/>
      <c r="U335" s="710"/>
      <c r="V335" s="710"/>
      <c r="W335" s="710"/>
      <c r="X335" s="710"/>
      <c r="Y335" s="986"/>
      <c r="Z335" s="986"/>
      <c r="AA335" s="986"/>
      <c r="AB335" s="987"/>
      <c r="AC335" s="987"/>
      <c r="AD335" s="987"/>
      <c r="AE335" s="710"/>
      <c r="AF335" s="624"/>
      <c r="AG335" s="624"/>
      <c r="AH335" s="624"/>
      <c r="AI335" s="624"/>
      <c r="AJ335" s="624"/>
      <c r="AK335" s="624"/>
      <c r="AL335" s="624"/>
      <c r="AM335" s="624"/>
      <c r="AN335" s="624"/>
      <c r="AO335" s="624"/>
      <c r="AP335" s="624"/>
      <c r="AQ335" s="624"/>
      <c r="AR335" s="624"/>
      <c r="AS335" s="624"/>
      <c r="AT335" s="624"/>
      <c r="AU335" s="624"/>
      <c r="AV335" s="624"/>
      <c r="AW335" s="624"/>
      <c r="AX335" s="624"/>
      <c r="AY335" s="624"/>
      <c r="AZ335" s="624"/>
      <c r="BA335" s="624"/>
    </row>
    <row r="336" ht="14.25" customHeight="1">
      <c r="A336" s="710"/>
      <c r="B336" s="710"/>
      <c r="C336" s="710"/>
      <c r="D336" s="710"/>
      <c r="E336" s="710"/>
      <c r="F336" s="710"/>
      <c r="G336" s="983"/>
      <c r="H336" s="984"/>
      <c r="I336" s="984"/>
      <c r="J336" s="710"/>
      <c r="K336" s="710"/>
      <c r="L336" s="985"/>
      <c r="M336" s="710"/>
      <c r="N336" s="710"/>
      <c r="O336" s="985"/>
      <c r="P336" s="710"/>
      <c r="Q336" s="710"/>
      <c r="R336" s="710"/>
      <c r="S336" s="710"/>
      <c r="T336" s="710"/>
      <c r="U336" s="710"/>
      <c r="V336" s="710"/>
      <c r="W336" s="710"/>
      <c r="X336" s="710"/>
      <c r="Y336" s="986"/>
      <c r="Z336" s="986"/>
      <c r="AA336" s="986"/>
      <c r="AB336" s="987"/>
      <c r="AC336" s="987"/>
      <c r="AD336" s="987"/>
      <c r="AE336" s="710"/>
      <c r="AF336" s="624"/>
      <c r="AG336" s="624"/>
      <c r="AH336" s="624"/>
      <c r="AI336" s="624"/>
      <c r="AJ336" s="624"/>
      <c r="AK336" s="624"/>
      <c r="AL336" s="624"/>
      <c r="AM336" s="624"/>
      <c r="AN336" s="624"/>
      <c r="AO336" s="624"/>
      <c r="AP336" s="624"/>
      <c r="AQ336" s="624"/>
      <c r="AR336" s="624"/>
      <c r="AS336" s="624"/>
      <c r="AT336" s="624"/>
      <c r="AU336" s="624"/>
      <c r="AV336" s="624"/>
      <c r="AW336" s="624"/>
      <c r="AX336" s="624"/>
      <c r="AY336" s="624"/>
      <c r="AZ336" s="624"/>
      <c r="BA336" s="624"/>
    </row>
    <row r="337" ht="14.25" customHeight="1">
      <c r="A337" s="710"/>
      <c r="B337" s="710"/>
      <c r="C337" s="710"/>
      <c r="D337" s="710"/>
      <c r="E337" s="710"/>
      <c r="F337" s="710"/>
      <c r="G337" s="983"/>
      <c r="H337" s="984"/>
      <c r="I337" s="984"/>
      <c r="J337" s="710"/>
      <c r="K337" s="710"/>
      <c r="L337" s="985"/>
      <c r="M337" s="710"/>
      <c r="N337" s="710"/>
      <c r="O337" s="985"/>
      <c r="P337" s="710"/>
      <c r="Q337" s="710"/>
      <c r="R337" s="710"/>
      <c r="S337" s="710"/>
      <c r="T337" s="710"/>
      <c r="U337" s="710"/>
      <c r="V337" s="710"/>
      <c r="W337" s="710"/>
      <c r="X337" s="710"/>
      <c r="Y337" s="986"/>
      <c r="Z337" s="986"/>
      <c r="AA337" s="986"/>
      <c r="AB337" s="987"/>
      <c r="AC337" s="987"/>
      <c r="AD337" s="987"/>
      <c r="AE337" s="710"/>
      <c r="AF337" s="624"/>
      <c r="AG337" s="624"/>
      <c r="AH337" s="624"/>
      <c r="AI337" s="624"/>
      <c r="AJ337" s="624"/>
      <c r="AK337" s="624"/>
      <c r="AL337" s="624"/>
      <c r="AM337" s="624"/>
      <c r="AN337" s="624"/>
      <c r="AO337" s="624"/>
      <c r="AP337" s="624"/>
      <c r="AQ337" s="624"/>
      <c r="AR337" s="624"/>
      <c r="AS337" s="624"/>
      <c r="AT337" s="624"/>
      <c r="AU337" s="624"/>
      <c r="AV337" s="624"/>
      <c r="AW337" s="624"/>
      <c r="AX337" s="624"/>
      <c r="AY337" s="624"/>
      <c r="AZ337" s="624"/>
      <c r="BA337" s="624"/>
    </row>
    <row r="338" ht="14.25" customHeight="1">
      <c r="A338" s="710"/>
      <c r="B338" s="710"/>
      <c r="C338" s="710"/>
      <c r="D338" s="710"/>
      <c r="E338" s="710"/>
      <c r="F338" s="710"/>
      <c r="G338" s="983"/>
      <c r="H338" s="984"/>
      <c r="I338" s="984"/>
      <c r="J338" s="710"/>
      <c r="K338" s="710"/>
      <c r="L338" s="985"/>
      <c r="M338" s="710"/>
      <c r="N338" s="710"/>
      <c r="O338" s="985"/>
      <c r="P338" s="710"/>
      <c r="Q338" s="710"/>
      <c r="R338" s="710"/>
      <c r="S338" s="710"/>
      <c r="T338" s="710"/>
      <c r="U338" s="710"/>
      <c r="V338" s="710"/>
      <c r="W338" s="710"/>
      <c r="X338" s="710"/>
      <c r="Y338" s="986"/>
      <c r="Z338" s="986"/>
      <c r="AA338" s="986"/>
      <c r="AB338" s="987"/>
      <c r="AC338" s="987"/>
      <c r="AD338" s="987"/>
      <c r="AE338" s="710"/>
      <c r="AF338" s="624"/>
      <c r="AG338" s="624"/>
      <c r="AH338" s="624"/>
      <c r="AI338" s="624"/>
      <c r="AJ338" s="624"/>
      <c r="AK338" s="624"/>
      <c r="AL338" s="624"/>
      <c r="AM338" s="624"/>
      <c r="AN338" s="624"/>
      <c r="AO338" s="624"/>
      <c r="AP338" s="624"/>
      <c r="AQ338" s="624"/>
      <c r="AR338" s="624"/>
      <c r="AS338" s="624"/>
      <c r="AT338" s="624"/>
      <c r="AU338" s="624"/>
      <c r="AV338" s="624"/>
      <c r="AW338" s="624"/>
      <c r="AX338" s="624"/>
      <c r="AY338" s="624"/>
      <c r="AZ338" s="624"/>
      <c r="BA338" s="624"/>
    </row>
    <row r="339" ht="14.25" customHeight="1">
      <c r="A339" s="710"/>
      <c r="B339" s="710"/>
      <c r="C339" s="710"/>
      <c r="D339" s="710"/>
      <c r="E339" s="710"/>
      <c r="F339" s="710"/>
      <c r="G339" s="983"/>
      <c r="H339" s="984"/>
      <c r="I339" s="984"/>
      <c r="J339" s="710"/>
      <c r="K339" s="710"/>
      <c r="L339" s="985"/>
      <c r="M339" s="710"/>
      <c r="N339" s="710"/>
      <c r="O339" s="985"/>
      <c r="P339" s="710"/>
      <c r="Q339" s="710"/>
      <c r="R339" s="710"/>
      <c r="S339" s="710"/>
      <c r="T339" s="710"/>
      <c r="U339" s="710"/>
      <c r="V339" s="710"/>
      <c r="W339" s="710"/>
      <c r="X339" s="710"/>
      <c r="Y339" s="986"/>
      <c r="Z339" s="986"/>
      <c r="AA339" s="986"/>
      <c r="AB339" s="987"/>
      <c r="AC339" s="987"/>
      <c r="AD339" s="987"/>
      <c r="AE339" s="710"/>
      <c r="AF339" s="624"/>
      <c r="AG339" s="624"/>
      <c r="AH339" s="624"/>
      <c r="AI339" s="624"/>
      <c r="AJ339" s="624"/>
      <c r="AK339" s="624"/>
      <c r="AL339" s="624"/>
      <c r="AM339" s="624"/>
      <c r="AN339" s="624"/>
      <c r="AO339" s="624"/>
      <c r="AP339" s="624"/>
      <c r="AQ339" s="624"/>
      <c r="AR339" s="624"/>
      <c r="AS339" s="624"/>
      <c r="AT339" s="624"/>
      <c r="AU339" s="624"/>
      <c r="AV339" s="624"/>
      <c r="AW339" s="624"/>
      <c r="AX339" s="624"/>
      <c r="AY339" s="624"/>
      <c r="AZ339" s="624"/>
      <c r="BA339" s="624"/>
    </row>
    <row r="340" ht="14.25" customHeight="1">
      <c r="A340" s="710"/>
      <c r="B340" s="710"/>
      <c r="C340" s="710"/>
      <c r="D340" s="710"/>
      <c r="E340" s="710"/>
      <c r="F340" s="710"/>
      <c r="G340" s="983"/>
      <c r="H340" s="984"/>
      <c r="I340" s="984"/>
      <c r="J340" s="710"/>
      <c r="K340" s="710"/>
      <c r="L340" s="985"/>
      <c r="M340" s="710"/>
      <c r="N340" s="710"/>
      <c r="O340" s="985"/>
      <c r="P340" s="710"/>
      <c r="Q340" s="710"/>
      <c r="R340" s="710"/>
      <c r="S340" s="710"/>
      <c r="T340" s="710"/>
      <c r="U340" s="710"/>
      <c r="V340" s="710"/>
      <c r="W340" s="710"/>
      <c r="X340" s="710"/>
      <c r="Y340" s="986"/>
      <c r="Z340" s="986"/>
      <c r="AA340" s="986"/>
      <c r="AB340" s="987"/>
      <c r="AC340" s="987"/>
      <c r="AD340" s="987"/>
      <c r="AE340" s="710"/>
      <c r="AF340" s="624"/>
      <c r="AG340" s="624"/>
      <c r="AH340" s="624"/>
      <c r="AI340" s="624"/>
      <c r="AJ340" s="624"/>
      <c r="AK340" s="624"/>
      <c r="AL340" s="624"/>
      <c r="AM340" s="624"/>
      <c r="AN340" s="624"/>
      <c r="AO340" s="624"/>
      <c r="AP340" s="624"/>
      <c r="AQ340" s="624"/>
      <c r="AR340" s="624"/>
      <c r="AS340" s="624"/>
      <c r="AT340" s="624"/>
      <c r="AU340" s="624"/>
      <c r="AV340" s="624"/>
      <c r="AW340" s="624"/>
      <c r="AX340" s="624"/>
      <c r="AY340" s="624"/>
      <c r="AZ340" s="624"/>
      <c r="BA340" s="624"/>
    </row>
    <row r="341" ht="14.25" customHeight="1">
      <c r="A341" s="710"/>
      <c r="B341" s="710"/>
      <c r="C341" s="710"/>
      <c r="D341" s="710"/>
      <c r="E341" s="710"/>
      <c r="F341" s="710"/>
      <c r="G341" s="983"/>
      <c r="H341" s="984"/>
      <c r="I341" s="984"/>
      <c r="J341" s="710"/>
      <c r="K341" s="710"/>
      <c r="L341" s="985"/>
      <c r="M341" s="710"/>
      <c r="N341" s="710"/>
      <c r="O341" s="985"/>
      <c r="P341" s="710"/>
      <c r="Q341" s="710"/>
      <c r="R341" s="710"/>
      <c r="S341" s="710"/>
      <c r="T341" s="710"/>
      <c r="U341" s="710"/>
      <c r="V341" s="710"/>
      <c r="W341" s="710"/>
      <c r="X341" s="710"/>
      <c r="Y341" s="986"/>
      <c r="Z341" s="986"/>
      <c r="AA341" s="986"/>
      <c r="AB341" s="987"/>
      <c r="AC341" s="987"/>
      <c r="AD341" s="987"/>
      <c r="AE341" s="710"/>
      <c r="AF341" s="624"/>
      <c r="AG341" s="624"/>
      <c r="AH341" s="624"/>
      <c r="AI341" s="624"/>
      <c r="AJ341" s="624"/>
      <c r="AK341" s="624"/>
      <c r="AL341" s="624"/>
      <c r="AM341" s="624"/>
      <c r="AN341" s="624"/>
      <c r="AO341" s="624"/>
      <c r="AP341" s="624"/>
      <c r="AQ341" s="624"/>
      <c r="AR341" s="624"/>
      <c r="AS341" s="624"/>
      <c r="AT341" s="624"/>
      <c r="AU341" s="624"/>
      <c r="AV341" s="624"/>
      <c r="AW341" s="624"/>
      <c r="AX341" s="624"/>
      <c r="AY341" s="624"/>
      <c r="AZ341" s="624"/>
      <c r="BA341" s="624"/>
    </row>
    <row r="342" ht="14.25" customHeight="1">
      <c r="A342" s="710"/>
      <c r="B342" s="710"/>
      <c r="C342" s="710"/>
      <c r="D342" s="710"/>
      <c r="E342" s="710"/>
      <c r="F342" s="710"/>
      <c r="G342" s="983"/>
      <c r="H342" s="984"/>
      <c r="I342" s="984"/>
      <c r="J342" s="710"/>
      <c r="K342" s="710"/>
      <c r="L342" s="985"/>
      <c r="M342" s="710"/>
      <c r="N342" s="710"/>
      <c r="O342" s="985"/>
      <c r="P342" s="710"/>
      <c r="Q342" s="710"/>
      <c r="R342" s="710"/>
      <c r="S342" s="710"/>
      <c r="T342" s="710"/>
      <c r="U342" s="710"/>
      <c r="V342" s="710"/>
      <c r="W342" s="710"/>
      <c r="X342" s="710"/>
      <c r="Y342" s="986"/>
      <c r="Z342" s="986"/>
      <c r="AA342" s="986"/>
      <c r="AB342" s="987"/>
      <c r="AC342" s="987"/>
      <c r="AD342" s="987"/>
      <c r="AE342" s="710"/>
      <c r="AF342" s="624"/>
      <c r="AG342" s="624"/>
      <c r="AH342" s="624"/>
      <c r="AI342" s="624"/>
      <c r="AJ342" s="624"/>
      <c r="AK342" s="624"/>
      <c r="AL342" s="624"/>
      <c r="AM342" s="624"/>
      <c r="AN342" s="624"/>
      <c r="AO342" s="624"/>
      <c r="AP342" s="624"/>
      <c r="AQ342" s="624"/>
      <c r="AR342" s="624"/>
      <c r="AS342" s="624"/>
      <c r="AT342" s="624"/>
      <c r="AU342" s="624"/>
      <c r="AV342" s="624"/>
      <c r="AW342" s="624"/>
      <c r="AX342" s="624"/>
      <c r="AY342" s="624"/>
      <c r="AZ342" s="624"/>
      <c r="BA342" s="624"/>
    </row>
    <row r="343" ht="14.25" customHeight="1">
      <c r="A343" s="710"/>
      <c r="B343" s="710"/>
      <c r="C343" s="710"/>
      <c r="D343" s="710"/>
      <c r="E343" s="710"/>
      <c r="F343" s="710"/>
      <c r="G343" s="983"/>
      <c r="H343" s="984"/>
      <c r="I343" s="984"/>
      <c r="J343" s="710"/>
      <c r="K343" s="710"/>
      <c r="L343" s="985"/>
      <c r="M343" s="710"/>
      <c r="N343" s="710"/>
      <c r="O343" s="985"/>
      <c r="P343" s="710"/>
      <c r="Q343" s="710"/>
      <c r="R343" s="710"/>
      <c r="S343" s="710"/>
      <c r="T343" s="710"/>
      <c r="U343" s="710"/>
      <c r="V343" s="710"/>
      <c r="W343" s="710"/>
      <c r="X343" s="710"/>
      <c r="Y343" s="986"/>
      <c r="Z343" s="986"/>
      <c r="AA343" s="986"/>
      <c r="AB343" s="987"/>
      <c r="AC343" s="987"/>
      <c r="AD343" s="987"/>
      <c r="AE343" s="710"/>
      <c r="AF343" s="624"/>
      <c r="AG343" s="624"/>
      <c r="AH343" s="624"/>
      <c r="AI343" s="624"/>
      <c r="AJ343" s="624"/>
      <c r="AK343" s="624"/>
      <c r="AL343" s="624"/>
      <c r="AM343" s="624"/>
      <c r="AN343" s="624"/>
      <c r="AO343" s="624"/>
      <c r="AP343" s="624"/>
      <c r="AQ343" s="624"/>
      <c r="AR343" s="624"/>
      <c r="AS343" s="624"/>
      <c r="AT343" s="624"/>
      <c r="AU343" s="624"/>
      <c r="AV343" s="624"/>
      <c r="AW343" s="624"/>
      <c r="AX343" s="624"/>
      <c r="AY343" s="624"/>
      <c r="AZ343" s="624"/>
      <c r="BA343" s="624"/>
    </row>
    <row r="344" ht="14.25" customHeight="1">
      <c r="A344" s="710"/>
      <c r="B344" s="710"/>
      <c r="C344" s="710"/>
      <c r="D344" s="710"/>
      <c r="E344" s="710"/>
      <c r="F344" s="710"/>
      <c r="G344" s="983"/>
      <c r="H344" s="984"/>
      <c r="I344" s="984"/>
      <c r="J344" s="710"/>
      <c r="K344" s="710"/>
      <c r="L344" s="985"/>
      <c r="M344" s="710"/>
      <c r="N344" s="710"/>
      <c r="O344" s="985"/>
      <c r="P344" s="710"/>
      <c r="Q344" s="710"/>
      <c r="R344" s="710"/>
      <c r="S344" s="710"/>
      <c r="T344" s="710"/>
      <c r="U344" s="710"/>
      <c r="V344" s="710"/>
      <c r="W344" s="710"/>
      <c r="X344" s="710"/>
      <c r="Y344" s="986"/>
      <c r="Z344" s="986"/>
      <c r="AA344" s="986"/>
      <c r="AB344" s="987"/>
      <c r="AC344" s="987"/>
      <c r="AD344" s="987"/>
      <c r="AE344" s="710"/>
      <c r="AF344" s="624"/>
      <c r="AG344" s="624"/>
      <c r="AH344" s="624"/>
      <c r="AI344" s="624"/>
      <c r="AJ344" s="624"/>
      <c r="AK344" s="624"/>
      <c r="AL344" s="624"/>
      <c r="AM344" s="624"/>
      <c r="AN344" s="624"/>
      <c r="AO344" s="624"/>
      <c r="AP344" s="624"/>
      <c r="AQ344" s="624"/>
      <c r="AR344" s="624"/>
      <c r="AS344" s="624"/>
      <c r="AT344" s="624"/>
      <c r="AU344" s="624"/>
      <c r="AV344" s="624"/>
      <c r="AW344" s="624"/>
      <c r="AX344" s="624"/>
      <c r="AY344" s="624"/>
      <c r="AZ344" s="624"/>
      <c r="BA344" s="624"/>
    </row>
    <row r="345" ht="14.25" customHeight="1">
      <c r="A345" s="710"/>
      <c r="B345" s="710"/>
      <c r="C345" s="710"/>
      <c r="D345" s="710"/>
      <c r="E345" s="710"/>
      <c r="F345" s="710"/>
      <c r="G345" s="983"/>
      <c r="H345" s="984"/>
      <c r="I345" s="984"/>
      <c r="J345" s="710"/>
      <c r="K345" s="710"/>
      <c r="L345" s="985"/>
      <c r="M345" s="710"/>
      <c r="N345" s="710"/>
      <c r="O345" s="985"/>
      <c r="P345" s="710"/>
      <c r="Q345" s="710"/>
      <c r="R345" s="710"/>
      <c r="S345" s="710"/>
      <c r="T345" s="710"/>
      <c r="U345" s="710"/>
      <c r="V345" s="710"/>
      <c r="W345" s="710"/>
      <c r="X345" s="710"/>
      <c r="Y345" s="986"/>
      <c r="Z345" s="986"/>
      <c r="AA345" s="986"/>
      <c r="AB345" s="987"/>
      <c r="AC345" s="987"/>
      <c r="AD345" s="987"/>
      <c r="AE345" s="710"/>
      <c r="AF345" s="624"/>
      <c r="AG345" s="624"/>
      <c r="AH345" s="624"/>
      <c r="AI345" s="624"/>
      <c r="AJ345" s="624"/>
      <c r="AK345" s="624"/>
      <c r="AL345" s="624"/>
      <c r="AM345" s="624"/>
      <c r="AN345" s="624"/>
      <c r="AO345" s="624"/>
      <c r="AP345" s="624"/>
      <c r="AQ345" s="624"/>
      <c r="AR345" s="624"/>
      <c r="AS345" s="624"/>
      <c r="AT345" s="624"/>
      <c r="AU345" s="624"/>
      <c r="AV345" s="624"/>
      <c r="AW345" s="624"/>
      <c r="AX345" s="624"/>
      <c r="AY345" s="624"/>
      <c r="AZ345" s="624"/>
      <c r="BA345" s="624"/>
    </row>
    <row r="346" ht="14.25" customHeight="1">
      <c r="A346" s="710"/>
      <c r="B346" s="710"/>
      <c r="C346" s="710"/>
      <c r="D346" s="710"/>
      <c r="E346" s="710"/>
      <c r="F346" s="710"/>
      <c r="G346" s="983"/>
      <c r="H346" s="984"/>
      <c r="I346" s="984"/>
      <c r="J346" s="710"/>
      <c r="K346" s="710"/>
      <c r="L346" s="985"/>
      <c r="M346" s="710"/>
      <c r="N346" s="710"/>
      <c r="O346" s="985"/>
      <c r="P346" s="710"/>
      <c r="Q346" s="710"/>
      <c r="R346" s="710"/>
      <c r="S346" s="710"/>
      <c r="T346" s="710"/>
      <c r="U346" s="710"/>
      <c r="V346" s="710"/>
      <c r="W346" s="710"/>
      <c r="X346" s="710"/>
      <c r="Y346" s="986"/>
      <c r="Z346" s="986"/>
      <c r="AA346" s="986"/>
      <c r="AB346" s="987"/>
      <c r="AC346" s="987"/>
      <c r="AD346" s="987"/>
      <c r="AE346" s="710"/>
      <c r="AF346" s="624"/>
      <c r="AG346" s="624"/>
      <c r="AH346" s="624"/>
      <c r="AI346" s="624"/>
      <c r="AJ346" s="624"/>
      <c r="AK346" s="624"/>
      <c r="AL346" s="624"/>
      <c r="AM346" s="624"/>
      <c r="AN346" s="624"/>
      <c r="AO346" s="624"/>
      <c r="AP346" s="624"/>
      <c r="AQ346" s="624"/>
      <c r="AR346" s="624"/>
      <c r="AS346" s="624"/>
      <c r="AT346" s="624"/>
      <c r="AU346" s="624"/>
      <c r="AV346" s="624"/>
      <c r="AW346" s="624"/>
      <c r="AX346" s="624"/>
      <c r="AY346" s="624"/>
      <c r="AZ346" s="624"/>
      <c r="BA346" s="624"/>
    </row>
    <row r="347" ht="14.25" customHeight="1">
      <c r="A347" s="710"/>
      <c r="B347" s="710"/>
      <c r="C347" s="710"/>
      <c r="D347" s="710"/>
      <c r="E347" s="710"/>
      <c r="F347" s="710"/>
      <c r="G347" s="983"/>
      <c r="H347" s="984"/>
      <c r="I347" s="984"/>
      <c r="J347" s="710"/>
      <c r="K347" s="710"/>
      <c r="L347" s="985"/>
      <c r="M347" s="710"/>
      <c r="N347" s="710"/>
      <c r="O347" s="985"/>
      <c r="P347" s="710"/>
      <c r="Q347" s="710"/>
      <c r="R347" s="710"/>
      <c r="S347" s="710"/>
      <c r="T347" s="710"/>
      <c r="U347" s="710"/>
      <c r="V347" s="710"/>
      <c r="W347" s="710"/>
      <c r="X347" s="710"/>
      <c r="Y347" s="986"/>
      <c r="Z347" s="986"/>
      <c r="AA347" s="986"/>
      <c r="AB347" s="987"/>
      <c r="AC347" s="987"/>
      <c r="AD347" s="987"/>
      <c r="AE347" s="710"/>
      <c r="AF347" s="624"/>
      <c r="AG347" s="624"/>
      <c r="AH347" s="624"/>
      <c r="AI347" s="624"/>
      <c r="AJ347" s="624"/>
      <c r="AK347" s="624"/>
      <c r="AL347" s="624"/>
      <c r="AM347" s="624"/>
      <c r="AN347" s="624"/>
      <c r="AO347" s="624"/>
      <c r="AP347" s="624"/>
      <c r="AQ347" s="624"/>
      <c r="AR347" s="624"/>
      <c r="AS347" s="624"/>
      <c r="AT347" s="624"/>
      <c r="AU347" s="624"/>
      <c r="AV347" s="624"/>
      <c r="AW347" s="624"/>
      <c r="AX347" s="624"/>
      <c r="AY347" s="624"/>
      <c r="AZ347" s="624"/>
      <c r="BA347" s="624"/>
    </row>
    <row r="348" ht="14.25" customHeight="1">
      <c r="A348" s="710"/>
      <c r="B348" s="710"/>
      <c r="C348" s="710"/>
      <c r="D348" s="710"/>
      <c r="E348" s="710"/>
      <c r="F348" s="710"/>
      <c r="G348" s="983"/>
      <c r="H348" s="984"/>
      <c r="I348" s="984"/>
      <c r="J348" s="710"/>
      <c r="K348" s="710"/>
      <c r="L348" s="985"/>
      <c r="M348" s="710"/>
      <c r="N348" s="710"/>
      <c r="O348" s="985"/>
      <c r="P348" s="710"/>
      <c r="Q348" s="710"/>
      <c r="R348" s="710"/>
      <c r="S348" s="710"/>
      <c r="T348" s="710"/>
      <c r="U348" s="710"/>
      <c r="V348" s="710"/>
      <c r="W348" s="710"/>
      <c r="X348" s="710"/>
      <c r="Y348" s="986"/>
      <c r="Z348" s="986"/>
      <c r="AA348" s="986"/>
      <c r="AB348" s="987"/>
      <c r="AC348" s="987"/>
      <c r="AD348" s="987"/>
      <c r="AE348" s="710"/>
      <c r="AF348" s="624"/>
      <c r="AG348" s="624"/>
      <c r="AH348" s="624"/>
      <c r="AI348" s="624"/>
      <c r="AJ348" s="624"/>
      <c r="AK348" s="624"/>
      <c r="AL348" s="624"/>
      <c r="AM348" s="624"/>
      <c r="AN348" s="624"/>
      <c r="AO348" s="624"/>
      <c r="AP348" s="624"/>
      <c r="AQ348" s="624"/>
      <c r="AR348" s="624"/>
      <c r="AS348" s="624"/>
      <c r="AT348" s="624"/>
      <c r="AU348" s="624"/>
      <c r="AV348" s="624"/>
      <c r="AW348" s="624"/>
      <c r="AX348" s="624"/>
      <c r="AY348" s="624"/>
      <c r="AZ348" s="624"/>
      <c r="BA348" s="624"/>
    </row>
    <row r="349" ht="14.25" customHeight="1">
      <c r="A349" s="710"/>
      <c r="B349" s="710"/>
      <c r="C349" s="710"/>
      <c r="D349" s="710"/>
      <c r="E349" s="710"/>
      <c r="F349" s="710"/>
      <c r="G349" s="983"/>
      <c r="H349" s="984"/>
      <c r="I349" s="984"/>
      <c r="J349" s="710"/>
      <c r="K349" s="710"/>
      <c r="L349" s="985"/>
      <c r="M349" s="710"/>
      <c r="N349" s="710"/>
      <c r="O349" s="985"/>
      <c r="P349" s="710"/>
      <c r="Q349" s="710"/>
      <c r="R349" s="710"/>
      <c r="S349" s="710"/>
      <c r="T349" s="710"/>
      <c r="U349" s="710"/>
      <c r="V349" s="710"/>
      <c r="W349" s="710"/>
      <c r="X349" s="710"/>
      <c r="Y349" s="986"/>
      <c r="Z349" s="986"/>
      <c r="AA349" s="986"/>
      <c r="AB349" s="987"/>
      <c r="AC349" s="987"/>
      <c r="AD349" s="987"/>
      <c r="AE349" s="710"/>
      <c r="AF349" s="624"/>
      <c r="AG349" s="624"/>
      <c r="AH349" s="624"/>
      <c r="AI349" s="624"/>
      <c r="AJ349" s="624"/>
      <c r="AK349" s="624"/>
      <c r="AL349" s="624"/>
      <c r="AM349" s="624"/>
      <c r="AN349" s="624"/>
      <c r="AO349" s="624"/>
      <c r="AP349" s="624"/>
      <c r="AQ349" s="624"/>
      <c r="AR349" s="624"/>
      <c r="AS349" s="624"/>
      <c r="AT349" s="624"/>
      <c r="AU349" s="624"/>
      <c r="AV349" s="624"/>
      <c r="AW349" s="624"/>
      <c r="AX349" s="624"/>
      <c r="AY349" s="624"/>
      <c r="AZ349" s="624"/>
      <c r="BA349" s="624"/>
    </row>
    <row r="350" ht="14.25" customHeight="1">
      <c r="A350" s="710"/>
      <c r="B350" s="710"/>
      <c r="C350" s="710"/>
      <c r="D350" s="710"/>
      <c r="E350" s="710"/>
      <c r="F350" s="710"/>
      <c r="G350" s="983"/>
      <c r="H350" s="984"/>
      <c r="I350" s="984"/>
      <c r="J350" s="710"/>
      <c r="K350" s="710"/>
      <c r="L350" s="985"/>
      <c r="M350" s="710"/>
      <c r="N350" s="710"/>
      <c r="O350" s="985"/>
      <c r="P350" s="710"/>
      <c r="Q350" s="710"/>
      <c r="R350" s="710"/>
      <c r="S350" s="710"/>
      <c r="T350" s="710"/>
      <c r="U350" s="710"/>
      <c r="V350" s="710"/>
      <c r="W350" s="710"/>
      <c r="X350" s="710"/>
      <c r="Y350" s="986"/>
      <c r="Z350" s="986"/>
      <c r="AA350" s="986"/>
      <c r="AB350" s="987"/>
      <c r="AC350" s="987"/>
      <c r="AD350" s="987"/>
      <c r="AE350" s="710"/>
      <c r="AF350" s="624"/>
      <c r="AG350" s="624"/>
      <c r="AH350" s="624"/>
      <c r="AI350" s="624"/>
      <c r="AJ350" s="624"/>
      <c r="AK350" s="624"/>
      <c r="AL350" s="624"/>
      <c r="AM350" s="624"/>
      <c r="AN350" s="624"/>
      <c r="AO350" s="624"/>
      <c r="AP350" s="624"/>
      <c r="AQ350" s="624"/>
      <c r="AR350" s="624"/>
      <c r="AS350" s="624"/>
      <c r="AT350" s="624"/>
      <c r="AU350" s="624"/>
      <c r="AV350" s="624"/>
      <c r="AW350" s="624"/>
      <c r="AX350" s="624"/>
      <c r="AY350" s="624"/>
      <c r="AZ350" s="624"/>
      <c r="BA350" s="624"/>
    </row>
    <row r="351" ht="14.25" customHeight="1">
      <c r="A351" s="710"/>
      <c r="B351" s="710"/>
      <c r="C351" s="710"/>
      <c r="D351" s="710"/>
      <c r="E351" s="710"/>
      <c r="F351" s="710"/>
      <c r="G351" s="983"/>
      <c r="H351" s="984"/>
      <c r="I351" s="984"/>
      <c r="J351" s="710"/>
      <c r="K351" s="710"/>
      <c r="L351" s="985"/>
      <c r="M351" s="710"/>
      <c r="N351" s="710"/>
      <c r="O351" s="985"/>
      <c r="P351" s="710"/>
      <c r="Q351" s="710"/>
      <c r="R351" s="710"/>
      <c r="S351" s="710"/>
      <c r="T351" s="710"/>
      <c r="U351" s="710"/>
      <c r="V351" s="710"/>
      <c r="W351" s="710"/>
      <c r="X351" s="710"/>
      <c r="Y351" s="986"/>
      <c r="Z351" s="986"/>
      <c r="AA351" s="986"/>
      <c r="AB351" s="987"/>
      <c r="AC351" s="987"/>
      <c r="AD351" s="987"/>
      <c r="AE351" s="710"/>
      <c r="AF351" s="624"/>
      <c r="AG351" s="624"/>
      <c r="AH351" s="624"/>
      <c r="AI351" s="624"/>
      <c r="AJ351" s="624"/>
      <c r="AK351" s="624"/>
      <c r="AL351" s="624"/>
      <c r="AM351" s="624"/>
      <c r="AN351" s="624"/>
      <c r="AO351" s="624"/>
      <c r="AP351" s="624"/>
      <c r="AQ351" s="624"/>
      <c r="AR351" s="624"/>
      <c r="AS351" s="624"/>
      <c r="AT351" s="624"/>
      <c r="AU351" s="624"/>
      <c r="AV351" s="624"/>
      <c r="AW351" s="624"/>
      <c r="AX351" s="624"/>
      <c r="AY351" s="624"/>
      <c r="AZ351" s="624"/>
      <c r="BA351" s="624"/>
    </row>
    <row r="352" ht="14.25" customHeight="1">
      <c r="A352" s="710"/>
      <c r="B352" s="710"/>
      <c r="C352" s="710"/>
      <c r="D352" s="710"/>
      <c r="E352" s="710"/>
      <c r="F352" s="710"/>
      <c r="G352" s="983"/>
      <c r="H352" s="984"/>
      <c r="I352" s="984"/>
      <c r="J352" s="710"/>
      <c r="K352" s="710"/>
      <c r="L352" s="985"/>
      <c r="M352" s="710"/>
      <c r="N352" s="710"/>
      <c r="O352" s="985"/>
      <c r="P352" s="710"/>
      <c r="Q352" s="710"/>
      <c r="R352" s="710"/>
      <c r="S352" s="710"/>
      <c r="T352" s="710"/>
      <c r="U352" s="710"/>
      <c r="V352" s="710"/>
      <c r="W352" s="710"/>
      <c r="X352" s="710"/>
      <c r="Y352" s="986"/>
      <c r="Z352" s="986"/>
      <c r="AA352" s="986"/>
      <c r="AB352" s="987"/>
      <c r="AC352" s="987"/>
      <c r="AD352" s="987"/>
      <c r="AE352" s="710"/>
      <c r="AF352" s="624"/>
      <c r="AG352" s="624"/>
      <c r="AH352" s="624"/>
      <c r="AI352" s="624"/>
      <c r="AJ352" s="624"/>
      <c r="AK352" s="624"/>
      <c r="AL352" s="624"/>
      <c r="AM352" s="624"/>
      <c r="AN352" s="624"/>
      <c r="AO352" s="624"/>
      <c r="AP352" s="624"/>
      <c r="AQ352" s="624"/>
      <c r="AR352" s="624"/>
      <c r="AS352" s="624"/>
      <c r="AT352" s="624"/>
      <c r="AU352" s="624"/>
      <c r="AV352" s="624"/>
      <c r="AW352" s="624"/>
      <c r="AX352" s="624"/>
      <c r="AY352" s="624"/>
      <c r="AZ352" s="624"/>
      <c r="BA352" s="624"/>
    </row>
    <row r="353" ht="14.25" customHeight="1">
      <c r="A353" s="710"/>
      <c r="B353" s="710"/>
      <c r="C353" s="710"/>
      <c r="D353" s="710"/>
      <c r="E353" s="710"/>
      <c r="F353" s="710"/>
      <c r="G353" s="983"/>
      <c r="H353" s="984"/>
      <c r="I353" s="984"/>
      <c r="J353" s="710"/>
      <c r="K353" s="710"/>
      <c r="L353" s="985"/>
      <c r="M353" s="710"/>
      <c r="N353" s="710"/>
      <c r="O353" s="985"/>
      <c r="P353" s="710"/>
      <c r="Q353" s="710"/>
      <c r="R353" s="710"/>
      <c r="S353" s="710"/>
      <c r="T353" s="710"/>
      <c r="U353" s="710"/>
      <c r="V353" s="710"/>
      <c r="W353" s="710"/>
      <c r="X353" s="710"/>
      <c r="Y353" s="986"/>
      <c r="Z353" s="986"/>
      <c r="AA353" s="986"/>
      <c r="AB353" s="987"/>
      <c r="AC353" s="987"/>
      <c r="AD353" s="987"/>
      <c r="AE353" s="710"/>
      <c r="AF353" s="624"/>
      <c r="AG353" s="624"/>
      <c r="AH353" s="624"/>
      <c r="AI353" s="624"/>
      <c r="AJ353" s="624"/>
      <c r="AK353" s="624"/>
      <c r="AL353" s="624"/>
      <c r="AM353" s="624"/>
      <c r="AN353" s="624"/>
      <c r="AO353" s="624"/>
      <c r="AP353" s="624"/>
      <c r="AQ353" s="624"/>
      <c r="AR353" s="624"/>
      <c r="AS353" s="624"/>
      <c r="AT353" s="624"/>
      <c r="AU353" s="624"/>
      <c r="AV353" s="624"/>
      <c r="AW353" s="624"/>
      <c r="AX353" s="624"/>
      <c r="AY353" s="624"/>
      <c r="AZ353" s="624"/>
      <c r="BA353" s="624"/>
    </row>
    <row r="354" ht="14.25" customHeight="1">
      <c r="A354" s="710"/>
      <c r="B354" s="710"/>
      <c r="C354" s="710"/>
      <c r="D354" s="710"/>
      <c r="E354" s="710"/>
      <c r="F354" s="710"/>
      <c r="G354" s="983"/>
      <c r="H354" s="984"/>
      <c r="I354" s="984"/>
      <c r="J354" s="710"/>
      <c r="K354" s="710"/>
      <c r="L354" s="985"/>
      <c r="M354" s="710"/>
      <c r="N354" s="710"/>
      <c r="O354" s="985"/>
      <c r="P354" s="710"/>
      <c r="Q354" s="710"/>
      <c r="R354" s="710"/>
      <c r="S354" s="710"/>
      <c r="T354" s="710"/>
      <c r="U354" s="710"/>
      <c r="V354" s="710"/>
      <c r="W354" s="710"/>
      <c r="X354" s="710"/>
      <c r="Y354" s="986"/>
      <c r="Z354" s="986"/>
      <c r="AA354" s="986"/>
      <c r="AB354" s="987"/>
      <c r="AC354" s="987"/>
      <c r="AD354" s="987"/>
      <c r="AE354" s="710"/>
      <c r="AF354" s="624"/>
      <c r="AG354" s="624"/>
      <c r="AH354" s="624"/>
      <c r="AI354" s="624"/>
      <c r="AJ354" s="624"/>
      <c r="AK354" s="624"/>
      <c r="AL354" s="624"/>
      <c r="AM354" s="624"/>
      <c r="AN354" s="624"/>
      <c r="AO354" s="624"/>
      <c r="AP354" s="624"/>
      <c r="AQ354" s="624"/>
      <c r="AR354" s="624"/>
      <c r="AS354" s="624"/>
      <c r="AT354" s="624"/>
      <c r="AU354" s="624"/>
      <c r="AV354" s="624"/>
      <c r="AW354" s="624"/>
      <c r="AX354" s="624"/>
      <c r="AY354" s="624"/>
      <c r="AZ354" s="624"/>
      <c r="BA354" s="624"/>
    </row>
    <row r="355" ht="14.25" customHeight="1">
      <c r="A355" s="710"/>
      <c r="B355" s="710"/>
      <c r="C355" s="710"/>
      <c r="D355" s="710"/>
      <c r="E355" s="710"/>
      <c r="F355" s="710"/>
      <c r="G355" s="983"/>
      <c r="H355" s="984"/>
      <c r="I355" s="984"/>
      <c r="J355" s="710"/>
      <c r="K355" s="710"/>
      <c r="L355" s="985"/>
      <c r="M355" s="710"/>
      <c r="N355" s="710"/>
      <c r="O355" s="985"/>
      <c r="P355" s="710"/>
      <c r="Q355" s="710"/>
      <c r="R355" s="710"/>
      <c r="S355" s="710"/>
      <c r="T355" s="710"/>
      <c r="U355" s="710"/>
      <c r="V355" s="710"/>
      <c r="W355" s="710"/>
      <c r="X355" s="710"/>
      <c r="Y355" s="986"/>
      <c r="Z355" s="986"/>
      <c r="AA355" s="986"/>
      <c r="AB355" s="987"/>
      <c r="AC355" s="987"/>
      <c r="AD355" s="987"/>
      <c r="AE355" s="710"/>
      <c r="AF355" s="624"/>
      <c r="AG355" s="624"/>
      <c r="AH355" s="624"/>
      <c r="AI355" s="624"/>
      <c r="AJ355" s="624"/>
      <c r="AK355" s="624"/>
      <c r="AL355" s="624"/>
      <c r="AM355" s="624"/>
      <c r="AN355" s="624"/>
      <c r="AO355" s="624"/>
      <c r="AP355" s="624"/>
      <c r="AQ355" s="624"/>
      <c r="AR355" s="624"/>
      <c r="AS355" s="624"/>
      <c r="AT355" s="624"/>
      <c r="AU355" s="624"/>
      <c r="AV355" s="624"/>
      <c r="AW355" s="624"/>
      <c r="AX355" s="624"/>
      <c r="AY355" s="624"/>
      <c r="AZ355" s="624"/>
      <c r="BA355" s="624"/>
    </row>
    <row r="356" ht="14.25" customHeight="1">
      <c r="A356" s="710"/>
      <c r="B356" s="710"/>
      <c r="C356" s="710"/>
      <c r="D356" s="710"/>
      <c r="E356" s="710"/>
      <c r="F356" s="710"/>
      <c r="G356" s="983"/>
      <c r="H356" s="984"/>
      <c r="I356" s="984"/>
      <c r="J356" s="710"/>
      <c r="K356" s="710"/>
      <c r="L356" s="985"/>
      <c r="M356" s="710"/>
      <c r="N356" s="710"/>
      <c r="O356" s="985"/>
      <c r="P356" s="710"/>
      <c r="Q356" s="710"/>
      <c r="R356" s="710"/>
      <c r="S356" s="710"/>
      <c r="T356" s="710"/>
      <c r="U356" s="710"/>
      <c r="V356" s="710"/>
      <c r="W356" s="710"/>
      <c r="X356" s="710"/>
      <c r="Y356" s="986"/>
      <c r="Z356" s="986"/>
      <c r="AA356" s="986"/>
      <c r="AB356" s="987"/>
      <c r="AC356" s="987"/>
      <c r="AD356" s="987"/>
      <c r="AE356" s="710"/>
      <c r="AF356" s="624"/>
      <c r="AG356" s="624"/>
      <c r="AH356" s="624"/>
      <c r="AI356" s="624"/>
      <c r="AJ356" s="624"/>
      <c r="AK356" s="624"/>
      <c r="AL356" s="624"/>
      <c r="AM356" s="624"/>
      <c r="AN356" s="624"/>
      <c r="AO356" s="624"/>
      <c r="AP356" s="624"/>
      <c r="AQ356" s="624"/>
      <c r="AR356" s="624"/>
      <c r="AS356" s="624"/>
      <c r="AT356" s="624"/>
      <c r="AU356" s="624"/>
      <c r="AV356" s="624"/>
      <c r="AW356" s="624"/>
      <c r="AX356" s="624"/>
      <c r="AY356" s="624"/>
      <c r="AZ356" s="624"/>
      <c r="BA356" s="624"/>
    </row>
    <row r="357" ht="14.25" customHeight="1">
      <c r="A357" s="710"/>
      <c r="B357" s="710"/>
      <c r="C357" s="710"/>
      <c r="D357" s="710"/>
      <c r="E357" s="710"/>
      <c r="F357" s="710"/>
      <c r="G357" s="983"/>
      <c r="H357" s="984"/>
      <c r="I357" s="984"/>
      <c r="J357" s="710"/>
      <c r="K357" s="710"/>
      <c r="L357" s="985"/>
      <c r="M357" s="710"/>
      <c r="N357" s="710"/>
      <c r="O357" s="985"/>
      <c r="P357" s="710"/>
      <c r="Q357" s="710"/>
      <c r="R357" s="710"/>
      <c r="S357" s="710"/>
      <c r="T357" s="710"/>
      <c r="U357" s="710"/>
      <c r="V357" s="710"/>
      <c r="W357" s="710"/>
      <c r="X357" s="710"/>
      <c r="Y357" s="986"/>
      <c r="Z357" s="986"/>
      <c r="AA357" s="986"/>
      <c r="AB357" s="987"/>
      <c r="AC357" s="987"/>
      <c r="AD357" s="987"/>
      <c r="AE357" s="710"/>
      <c r="AF357" s="624"/>
      <c r="AG357" s="624"/>
      <c r="AH357" s="624"/>
      <c r="AI357" s="624"/>
      <c r="AJ357" s="624"/>
      <c r="AK357" s="624"/>
      <c r="AL357" s="624"/>
      <c r="AM357" s="624"/>
      <c r="AN357" s="624"/>
      <c r="AO357" s="624"/>
      <c r="AP357" s="624"/>
      <c r="AQ357" s="624"/>
      <c r="AR357" s="624"/>
      <c r="AS357" s="624"/>
      <c r="AT357" s="624"/>
      <c r="AU357" s="624"/>
      <c r="AV357" s="624"/>
      <c r="AW357" s="624"/>
      <c r="AX357" s="624"/>
      <c r="AY357" s="624"/>
      <c r="AZ357" s="624"/>
      <c r="BA357" s="624"/>
    </row>
    <row r="358" ht="14.25" customHeight="1">
      <c r="A358" s="710"/>
      <c r="B358" s="710"/>
      <c r="C358" s="710"/>
      <c r="D358" s="710"/>
      <c r="E358" s="710"/>
      <c r="F358" s="710"/>
      <c r="G358" s="983"/>
      <c r="H358" s="984"/>
      <c r="I358" s="984"/>
      <c r="J358" s="710"/>
      <c r="K358" s="710"/>
      <c r="L358" s="985"/>
      <c r="M358" s="710"/>
      <c r="N358" s="710"/>
      <c r="O358" s="985"/>
      <c r="P358" s="710"/>
      <c r="Q358" s="710"/>
      <c r="R358" s="710"/>
      <c r="S358" s="710"/>
      <c r="T358" s="710"/>
      <c r="U358" s="710"/>
      <c r="V358" s="710"/>
      <c r="W358" s="710"/>
      <c r="X358" s="710"/>
      <c r="Y358" s="986"/>
      <c r="Z358" s="986"/>
      <c r="AA358" s="986"/>
      <c r="AB358" s="987"/>
      <c r="AC358" s="987"/>
      <c r="AD358" s="987"/>
      <c r="AE358" s="710"/>
      <c r="AF358" s="624"/>
      <c r="AG358" s="624"/>
      <c r="AH358" s="624"/>
      <c r="AI358" s="624"/>
      <c r="AJ358" s="624"/>
      <c r="AK358" s="624"/>
      <c r="AL358" s="624"/>
      <c r="AM358" s="624"/>
      <c r="AN358" s="624"/>
      <c r="AO358" s="624"/>
      <c r="AP358" s="624"/>
      <c r="AQ358" s="624"/>
      <c r="AR358" s="624"/>
      <c r="AS358" s="624"/>
      <c r="AT358" s="624"/>
      <c r="AU358" s="624"/>
      <c r="AV358" s="624"/>
      <c r="AW358" s="624"/>
      <c r="AX358" s="624"/>
      <c r="AY358" s="624"/>
      <c r="AZ358" s="624"/>
      <c r="BA358" s="624"/>
    </row>
    <row r="359" ht="14.25" customHeight="1">
      <c r="A359" s="710"/>
      <c r="B359" s="710"/>
      <c r="C359" s="710"/>
      <c r="D359" s="710"/>
      <c r="E359" s="710"/>
      <c r="F359" s="710"/>
      <c r="G359" s="983"/>
      <c r="H359" s="984"/>
      <c r="I359" s="984"/>
      <c r="J359" s="710"/>
      <c r="K359" s="710"/>
      <c r="L359" s="985"/>
      <c r="M359" s="710"/>
      <c r="N359" s="710"/>
      <c r="O359" s="985"/>
      <c r="P359" s="710"/>
      <c r="Q359" s="710"/>
      <c r="R359" s="710"/>
      <c r="S359" s="710"/>
      <c r="T359" s="710"/>
      <c r="U359" s="710"/>
      <c r="V359" s="710"/>
      <c r="W359" s="710"/>
      <c r="X359" s="710"/>
      <c r="Y359" s="986"/>
      <c r="Z359" s="986"/>
      <c r="AA359" s="986"/>
      <c r="AB359" s="987"/>
      <c r="AC359" s="987"/>
      <c r="AD359" s="987"/>
      <c r="AE359" s="710"/>
      <c r="AF359" s="624"/>
      <c r="AG359" s="624"/>
      <c r="AH359" s="624"/>
      <c r="AI359" s="624"/>
      <c r="AJ359" s="624"/>
      <c r="AK359" s="624"/>
      <c r="AL359" s="624"/>
      <c r="AM359" s="624"/>
      <c r="AN359" s="624"/>
      <c r="AO359" s="624"/>
      <c r="AP359" s="624"/>
      <c r="AQ359" s="624"/>
      <c r="AR359" s="624"/>
      <c r="AS359" s="624"/>
      <c r="AT359" s="624"/>
      <c r="AU359" s="624"/>
      <c r="AV359" s="624"/>
      <c r="AW359" s="624"/>
      <c r="AX359" s="624"/>
      <c r="AY359" s="624"/>
      <c r="AZ359" s="624"/>
      <c r="BA359" s="624"/>
    </row>
    <row r="360" ht="14.25" customHeight="1">
      <c r="A360" s="710"/>
      <c r="B360" s="710"/>
      <c r="C360" s="710"/>
      <c r="D360" s="710"/>
      <c r="E360" s="710"/>
      <c r="F360" s="710"/>
      <c r="G360" s="983"/>
      <c r="H360" s="984"/>
      <c r="I360" s="984"/>
      <c r="J360" s="710"/>
      <c r="K360" s="710"/>
      <c r="L360" s="985"/>
      <c r="M360" s="710"/>
      <c r="N360" s="710"/>
      <c r="O360" s="985"/>
      <c r="P360" s="710"/>
      <c r="Q360" s="710"/>
      <c r="R360" s="710"/>
      <c r="S360" s="710"/>
      <c r="T360" s="710"/>
      <c r="U360" s="710"/>
      <c r="V360" s="710"/>
      <c r="W360" s="710"/>
      <c r="X360" s="710"/>
      <c r="Y360" s="986"/>
      <c r="Z360" s="986"/>
      <c r="AA360" s="986"/>
      <c r="AB360" s="987"/>
      <c r="AC360" s="987"/>
      <c r="AD360" s="987"/>
      <c r="AE360" s="710"/>
      <c r="AF360" s="624"/>
      <c r="AG360" s="624"/>
      <c r="AH360" s="624"/>
      <c r="AI360" s="624"/>
      <c r="AJ360" s="624"/>
      <c r="AK360" s="624"/>
      <c r="AL360" s="624"/>
      <c r="AM360" s="624"/>
      <c r="AN360" s="624"/>
      <c r="AO360" s="624"/>
      <c r="AP360" s="624"/>
      <c r="AQ360" s="624"/>
      <c r="AR360" s="624"/>
      <c r="AS360" s="624"/>
      <c r="AT360" s="624"/>
      <c r="AU360" s="624"/>
      <c r="AV360" s="624"/>
      <c r="AW360" s="624"/>
      <c r="AX360" s="624"/>
      <c r="AY360" s="624"/>
      <c r="AZ360" s="624"/>
      <c r="BA360" s="624"/>
    </row>
    <row r="361" ht="14.25" customHeight="1">
      <c r="A361" s="710"/>
      <c r="B361" s="710"/>
      <c r="C361" s="710"/>
      <c r="D361" s="710"/>
      <c r="E361" s="710"/>
      <c r="F361" s="710"/>
      <c r="G361" s="983"/>
      <c r="H361" s="984"/>
      <c r="I361" s="984"/>
      <c r="J361" s="710"/>
      <c r="K361" s="710"/>
      <c r="L361" s="985"/>
      <c r="M361" s="710"/>
      <c r="N361" s="710"/>
      <c r="O361" s="985"/>
      <c r="P361" s="710"/>
      <c r="Q361" s="710"/>
      <c r="R361" s="710"/>
      <c r="S361" s="710"/>
      <c r="T361" s="710"/>
      <c r="U361" s="710"/>
      <c r="V361" s="710"/>
      <c r="W361" s="710"/>
      <c r="X361" s="710"/>
      <c r="Y361" s="986"/>
      <c r="Z361" s="986"/>
      <c r="AA361" s="986"/>
      <c r="AB361" s="987"/>
      <c r="AC361" s="987"/>
      <c r="AD361" s="987"/>
      <c r="AE361" s="710"/>
      <c r="AF361" s="624"/>
      <c r="AG361" s="624"/>
      <c r="AH361" s="624"/>
      <c r="AI361" s="624"/>
      <c r="AJ361" s="624"/>
      <c r="AK361" s="624"/>
      <c r="AL361" s="624"/>
      <c r="AM361" s="624"/>
      <c r="AN361" s="624"/>
      <c r="AO361" s="624"/>
      <c r="AP361" s="624"/>
      <c r="AQ361" s="624"/>
      <c r="AR361" s="624"/>
      <c r="AS361" s="624"/>
      <c r="AT361" s="624"/>
      <c r="AU361" s="624"/>
      <c r="AV361" s="624"/>
      <c r="AW361" s="624"/>
      <c r="AX361" s="624"/>
      <c r="AY361" s="624"/>
      <c r="AZ361" s="624"/>
      <c r="BA361" s="624"/>
    </row>
    <row r="362" ht="14.25" customHeight="1">
      <c r="A362" s="710"/>
      <c r="B362" s="710"/>
      <c r="C362" s="710"/>
      <c r="D362" s="710"/>
      <c r="E362" s="710"/>
      <c r="F362" s="710"/>
      <c r="G362" s="983"/>
      <c r="H362" s="984"/>
      <c r="I362" s="984"/>
      <c r="J362" s="710"/>
      <c r="K362" s="710"/>
      <c r="L362" s="985"/>
      <c r="M362" s="710"/>
      <c r="N362" s="710"/>
      <c r="O362" s="985"/>
      <c r="P362" s="710"/>
      <c r="Q362" s="710"/>
      <c r="R362" s="710"/>
      <c r="S362" s="710"/>
      <c r="T362" s="710"/>
      <c r="U362" s="710"/>
      <c r="V362" s="710"/>
      <c r="W362" s="710"/>
      <c r="X362" s="710"/>
      <c r="Y362" s="986"/>
      <c r="Z362" s="986"/>
      <c r="AA362" s="986"/>
      <c r="AB362" s="987"/>
      <c r="AC362" s="987"/>
      <c r="AD362" s="987"/>
      <c r="AE362" s="710"/>
      <c r="AF362" s="624"/>
      <c r="AG362" s="624"/>
      <c r="AH362" s="624"/>
      <c r="AI362" s="624"/>
      <c r="AJ362" s="624"/>
      <c r="AK362" s="624"/>
      <c r="AL362" s="624"/>
      <c r="AM362" s="624"/>
      <c r="AN362" s="624"/>
      <c r="AO362" s="624"/>
      <c r="AP362" s="624"/>
      <c r="AQ362" s="624"/>
      <c r="AR362" s="624"/>
      <c r="AS362" s="624"/>
      <c r="AT362" s="624"/>
      <c r="AU362" s="624"/>
      <c r="AV362" s="624"/>
      <c r="AW362" s="624"/>
      <c r="AX362" s="624"/>
      <c r="AY362" s="624"/>
      <c r="AZ362" s="624"/>
      <c r="BA362" s="624"/>
    </row>
    <row r="363" ht="14.25" customHeight="1">
      <c r="A363" s="710"/>
      <c r="B363" s="710"/>
      <c r="C363" s="710"/>
      <c r="D363" s="710"/>
      <c r="E363" s="710"/>
      <c r="F363" s="710"/>
      <c r="G363" s="983"/>
      <c r="H363" s="984"/>
      <c r="I363" s="984"/>
      <c r="J363" s="710"/>
      <c r="K363" s="710"/>
      <c r="L363" s="985"/>
      <c r="M363" s="710"/>
      <c r="N363" s="710"/>
      <c r="O363" s="985"/>
      <c r="P363" s="710"/>
      <c r="Q363" s="710"/>
      <c r="R363" s="710"/>
      <c r="S363" s="710"/>
      <c r="T363" s="710"/>
      <c r="U363" s="710"/>
      <c r="V363" s="710"/>
      <c r="W363" s="710"/>
      <c r="X363" s="710"/>
      <c r="Y363" s="986"/>
      <c r="Z363" s="986"/>
      <c r="AA363" s="986"/>
      <c r="AB363" s="987"/>
      <c r="AC363" s="987"/>
      <c r="AD363" s="987"/>
      <c r="AE363" s="710"/>
      <c r="AF363" s="624"/>
      <c r="AG363" s="624"/>
      <c r="AH363" s="624"/>
      <c r="AI363" s="624"/>
      <c r="AJ363" s="624"/>
      <c r="AK363" s="624"/>
      <c r="AL363" s="624"/>
      <c r="AM363" s="624"/>
      <c r="AN363" s="624"/>
      <c r="AO363" s="624"/>
      <c r="AP363" s="624"/>
      <c r="AQ363" s="624"/>
      <c r="AR363" s="624"/>
      <c r="AS363" s="624"/>
      <c r="AT363" s="624"/>
      <c r="AU363" s="624"/>
      <c r="AV363" s="624"/>
      <c r="AW363" s="624"/>
      <c r="AX363" s="624"/>
      <c r="AY363" s="624"/>
      <c r="AZ363" s="624"/>
      <c r="BA363" s="624"/>
    </row>
    <row r="364" ht="14.25" customHeight="1">
      <c r="A364" s="710"/>
      <c r="B364" s="710"/>
      <c r="C364" s="710"/>
      <c r="D364" s="710"/>
      <c r="E364" s="710"/>
      <c r="F364" s="710"/>
      <c r="G364" s="983"/>
      <c r="H364" s="984"/>
      <c r="I364" s="984"/>
      <c r="J364" s="710"/>
      <c r="K364" s="710"/>
      <c r="L364" s="985"/>
      <c r="M364" s="710"/>
      <c r="N364" s="710"/>
      <c r="O364" s="985"/>
      <c r="P364" s="710"/>
      <c r="Q364" s="710"/>
      <c r="R364" s="710"/>
      <c r="S364" s="710"/>
      <c r="T364" s="710"/>
      <c r="U364" s="710"/>
      <c r="V364" s="710"/>
      <c r="W364" s="710"/>
      <c r="X364" s="710"/>
      <c r="Y364" s="986"/>
      <c r="Z364" s="986"/>
      <c r="AA364" s="986"/>
      <c r="AB364" s="987"/>
      <c r="AC364" s="987"/>
      <c r="AD364" s="987"/>
      <c r="AE364" s="710"/>
      <c r="AF364" s="624"/>
      <c r="AG364" s="624"/>
      <c r="AH364" s="624"/>
      <c r="AI364" s="624"/>
      <c r="AJ364" s="624"/>
      <c r="AK364" s="624"/>
      <c r="AL364" s="624"/>
      <c r="AM364" s="624"/>
      <c r="AN364" s="624"/>
      <c r="AO364" s="624"/>
      <c r="AP364" s="624"/>
      <c r="AQ364" s="624"/>
      <c r="AR364" s="624"/>
      <c r="AS364" s="624"/>
      <c r="AT364" s="624"/>
      <c r="AU364" s="624"/>
      <c r="AV364" s="624"/>
      <c r="AW364" s="624"/>
      <c r="AX364" s="624"/>
      <c r="AY364" s="624"/>
      <c r="AZ364" s="624"/>
      <c r="BA364" s="624"/>
    </row>
    <row r="365" ht="14.25" customHeight="1">
      <c r="A365" s="710"/>
      <c r="B365" s="710"/>
      <c r="C365" s="710"/>
      <c r="D365" s="710"/>
      <c r="E365" s="710"/>
      <c r="F365" s="710"/>
      <c r="G365" s="983"/>
      <c r="H365" s="984"/>
      <c r="I365" s="984"/>
      <c r="J365" s="710"/>
      <c r="K365" s="710"/>
      <c r="L365" s="985"/>
      <c r="M365" s="710"/>
      <c r="N365" s="710"/>
      <c r="O365" s="985"/>
      <c r="P365" s="710"/>
      <c r="Q365" s="710"/>
      <c r="R365" s="710"/>
      <c r="S365" s="710"/>
      <c r="T365" s="710"/>
      <c r="U365" s="710"/>
      <c r="V365" s="710"/>
      <c r="W365" s="710"/>
      <c r="X365" s="710"/>
      <c r="Y365" s="986"/>
      <c r="Z365" s="986"/>
      <c r="AA365" s="986"/>
      <c r="AB365" s="987"/>
      <c r="AC365" s="987"/>
      <c r="AD365" s="987"/>
      <c r="AE365" s="710"/>
      <c r="AF365" s="624"/>
      <c r="AG365" s="624"/>
      <c r="AH365" s="624"/>
      <c r="AI365" s="624"/>
      <c r="AJ365" s="624"/>
      <c r="AK365" s="624"/>
      <c r="AL365" s="624"/>
      <c r="AM365" s="624"/>
      <c r="AN365" s="624"/>
      <c r="AO365" s="624"/>
      <c r="AP365" s="624"/>
      <c r="AQ365" s="624"/>
      <c r="AR365" s="624"/>
      <c r="AS365" s="624"/>
      <c r="AT365" s="624"/>
      <c r="AU365" s="624"/>
      <c r="AV365" s="624"/>
      <c r="AW365" s="624"/>
      <c r="AX365" s="624"/>
      <c r="AY365" s="624"/>
      <c r="AZ365" s="624"/>
      <c r="BA365" s="624"/>
    </row>
    <row r="366" ht="14.25" customHeight="1">
      <c r="A366" s="710"/>
      <c r="B366" s="710"/>
      <c r="C366" s="710"/>
      <c r="D366" s="710"/>
      <c r="E366" s="710"/>
      <c r="F366" s="710"/>
      <c r="G366" s="983"/>
      <c r="H366" s="984"/>
      <c r="I366" s="984"/>
      <c r="J366" s="710"/>
      <c r="K366" s="710"/>
      <c r="L366" s="985"/>
      <c r="M366" s="710"/>
      <c r="N366" s="710"/>
      <c r="O366" s="985"/>
      <c r="P366" s="710"/>
      <c r="Q366" s="710"/>
      <c r="R366" s="710"/>
      <c r="S366" s="710"/>
      <c r="T366" s="710"/>
      <c r="U366" s="710"/>
      <c r="V366" s="710"/>
      <c r="W366" s="710"/>
      <c r="X366" s="710"/>
      <c r="Y366" s="986"/>
      <c r="Z366" s="986"/>
      <c r="AA366" s="986"/>
      <c r="AB366" s="987"/>
      <c r="AC366" s="987"/>
      <c r="AD366" s="987"/>
      <c r="AE366" s="710"/>
      <c r="AF366" s="624"/>
      <c r="AG366" s="624"/>
      <c r="AH366" s="624"/>
      <c r="AI366" s="624"/>
      <c r="AJ366" s="624"/>
      <c r="AK366" s="624"/>
      <c r="AL366" s="624"/>
      <c r="AM366" s="624"/>
      <c r="AN366" s="624"/>
      <c r="AO366" s="624"/>
      <c r="AP366" s="624"/>
      <c r="AQ366" s="624"/>
      <c r="AR366" s="624"/>
      <c r="AS366" s="624"/>
      <c r="AT366" s="624"/>
      <c r="AU366" s="624"/>
      <c r="AV366" s="624"/>
      <c r="AW366" s="624"/>
      <c r="AX366" s="624"/>
      <c r="AY366" s="624"/>
      <c r="AZ366" s="624"/>
      <c r="BA366" s="624"/>
    </row>
    <row r="367" ht="14.25" customHeight="1">
      <c r="A367" s="710"/>
      <c r="B367" s="710"/>
      <c r="C367" s="710"/>
      <c r="D367" s="710"/>
      <c r="E367" s="710"/>
      <c r="F367" s="710"/>
      <c r="G367" s="983"/>
      <c r="H367" s="984"/>
      <c r="I367" s="984"/>
      <c r="J367" s="710"/>
      <c r="K367" s="710"/>
      <c r="L367" s="985"/>
      <c r="M367" s="710"/>
      <c r="N367" s="710"/>
      <c r="O367" s="985"/>
      <c r="P367" s="710"/>
      <c r="Q367" s="710"/>
      <c r="R367" s="710"/>
      <c r="S367" s="710"/>
      <c r="T367" s="710"/>
      <c r="U367" s="710"/>
      <c r="V367" s="710"/>
      <c r="W367" s="710"/>
      <c r="X367" s="710"/>
      <c r="Y367" s="986"/>
      <c r="Z367" s="986"/>
      <c r="AA367" s="986"/>
      <c r="AB367" s="987"/>
      <c r="AC367" s="987"/>
      <c r="AD367" s="987"/>
      <c r="AE367" s="710"/>
      <c r="AF367" s="624"/>
      <c r="AG367" s="624"/>
      <c r="AH367" s="624"/>
      <c r="AI367" s="624"/>
      <c r="AJ367" s="624"/>
      <c r="AK367" s="624"/>
      <c r="AL367" s="624"/>
      <c r="AM367" s="624"/>
      <c r="AN367" s="624"/>
      <c r="AO367" s="624"/>
      <c r="AP367" s="624"/>
      <c r="AQ367" s="624"/>
      <c r="AR367" s="624"/>
      <c r="AS367" s="624"/>
      <c r="AT367" s="624"/>
      <c r="AU367" s="624"/>
      <c r="AV367" s="624"/>
      <c r="AW367" s="624"/>
      <c r="AX367" s="624"/>
      <c r="AY367" s="624"/>
      <c r="AZ367" s="624"/>
      <c r="BA367" s="624"/>
    </row>
    <row r="368" ht="14.25" customHeight="1">
      <c r="A368" s="710"/>
      <c r="B368" s="710"/>
      <c r="C368" s="710"/>
      <c r="D368" s="710"/>
      <c r="E368" s="710"/>
      <c r="F368" s="710"/>
      <c r="G368" s="983"/>
      <c r="H368" s="984"/>
      <c r="I368" s="984"/>
      <c r="J368" s="710"/>
      <c r="K368" s="710"/>
      <c r="L368" s="985"/>
      <c r="M368" s="710"/>
      <c r="N368" s="710"/>
      <c r="O368" s="985"/>
      <c r="P368" s="710"/>
      <c r="Q368" s="710"/>
      <c r="R368" s="710"/>
      <c r="S368" s="710"/>
      <c r="T368" s="710"/>
      <c r="U368" s="710"/>
      <c r="V368" s="710"/>
      <c r="W368" s="710"/>
      <c r="X368" s="710"/>
      <c r="Y368" s="986"/>
      <c r="Z368" s="986"/>
      <c r="AA368" s="986"/>
      <c r="AB368" s="987"/>
      <c r="AC368" s="987"/>
      <c r="AD368" s="987"/>
      <c r="AE368" s="710"/>
      <c r="AF368" s="624"/>
      <c r="AG368" s="624"/>
      <c r="AH368" s="624"/>
      <c r="AI368" s="624"/>
      <c r="AJ368" s="624"/>
      <c r="AK368" s="624"/>
      <c r="AL368" s="624"/>
      <c r="AM368" s="624"/>
      <c r="AN368" s="624"/>
      <c r="AO368" s="624"/>
      <c r="AP368" s="624"/>
      <c r="AQ368" s="624"/>
      <c r="AR368" s="624"/>
      <c r="AS368" s="624"/>
      <c r="AT368" s="624"/>
      <c r="AU368" s="624"/>
      <c r="AV368" s="624"/>
      <c r="AW368" s="624"/>
      <c r="AX368" s="624"/>
      <c r="AY368" s="624"/>
      <c r="AZ368" s="624"/>
      <c r="BA368" s="624"/>
    </row>
    <row r="369" ht="14.25" customHeight="1">
      <c r="A369" s="710"/>
      <c r="B369" s="710"/>
      <c r="C369" s="710"/>
      <c r="D369" s="710"/>
      <c r="E369" s="710"/>
      <c r="F369" s="710"/>
      <c r="G369" s="983"/>
      <c r="H369" s="984"/>
      <c r="I369" s="984"/>
      <c r="J369" s="710"/>
      <c r="K369" s="710"/>
      <c r="L369" s="985"/>
      <c r="M369" s="710"/>
      <c r="N369" s="710"/>
      <c r="O369" s="985"/>
      <c r="P369" s="710"/>
      <c r="Q369" s="710"/>
      <c r="R369" s="710"/>
      <c r="S369" s="710"/>
      <c r="T369" s="710"/>
      <c r="U369" s="710"/>
      <c r="V369" s="710"/>
      <c r="W369" s="710"/>
      <c r="X369" s="710"/>
      <c r="Y369" s="986"/>
      <c r="Z369" s="986"/>
      <c r="AA369" s="986"/>
      <c r="AB369" s="987"/>
      <c r="AC369" s="987"/>
      <c r="AD369" s="987"/>
      <c r="AE369" s="710"/>
      <c r="AF369" s="624"/>
      <c r="AG369" s="624"/>
      <c r="AH369" s="624"/>
      <c r="AI369" s="624"/>
      <c r="AJ369" s="624"/>
      <c r="AK369" s="624"/>
      <c r="AL369" s="624"/>
      <c r="AM369" s="624"/>
      <c r="AN369" s="624"/>
      <c r="AO369" s="624"/>
      <c r="AP369" s="624"/>
      <c r="AQ369" s="624"/>
      <c r="AR369" s="624"/>
      <c r="AS369" s="624"/>
      <c r="AT369" s="624"/>
      <c r="AU369" s="624"/>
      <c r="AV369" s="624"/>
      <c r="AW369" s="624"/>
      <c r="AX369" s="624"/>
      <c r="AY369" s="624"/>
      <c r="AZ369" s="624"/>
      <c r="BA369" s="624"/>
    </row>
    <row r="370" ht="14.25" customHeight="1">
      <c r="A370" s="710"/>
      <c r="B370" s="710"/>
      <c r="C370" s="710"/>
      <c r="D370" s="710"/>
      <c r="E370" s="710"/>
      <c r="F370" s="710"/>
      <c r="G370" s="983"/>
      <c r="H370" s="984"/>
      <c r="I370" s="984"/>
      <c r="J370" s="710"/>
      <c r="K370" s="710"/>
      <c r="L370" s="985"/>
      <c r="M370" s="710"/>
      <c r="N370" s="710"/>
      <c r="O370" s="985"/>
      <c r="P370" s="710"/>
      <c r="Q370" s="710"/>
      <c r="R370" s="710"/>
      <c r="S370" s="710"/>
      <c r="T370" s="710"/>
      <c r="U370" s="710"/>
      <c r="V370" s="710"/>
      <c r="W370" s="710"/>
      <c r="X370" s="710"/>
      <c r="Y370" s="986"/>
      <c r="Z370" s="986"/>
      <c r="AA370" s="986"/>
      <c r="AB370" s="987"/>
      <c r="AC370" s="987"/>
      <c r="AD370" s="987"/>
      <c r="AE370" s="710"/>
      <c r="AF370" s="624"/>
      <c r="AG370" s="624"/>
      <c r="AH370" s="624"/>
      <c r="AI370" s="624"/>
      <c r="AJ370" s="624"/>
      <c r="AK370" s="624"/>
      <c r="AL370" s="624"/>
      <c r="AM370" s="624"/>
      <c r="AN370" s="624"/>
      <c r="AO370" s="624"/>
      <c r="AP370" s="624"/>
      <c r="AQ370" s="624"/>
      <c r="AR370" s="624"/>
      <c r="AS370" s="624"/>
      <c r="AT370" s="624"/>
      <c r="AU370" s="624"/>
      <c r="AV370" s="624"/>
      <c r="AW370" s="624"/>
      <c r="AX370" s="624"/>
      <c r="AY370" s="624"/>
      <c r="AZ370" s="624"/>
      <c r="BA370" s="624"/>
    </row>
    <row r="371" ht="14.25" customHeight="1">
      <c r="A371" s="710"/>
      <c r="B371" s="710"/>
      <c r="C371" s="710"/>
      <c r="D371" s="710"/>
      <c r="E371" s="710"/>
      <c r="F371" s="710"/>
      <c r="G371" s="983"/>
      <c r="H371" s="984"/>
      <c r="I371" s="984"/>
      <c r="J371" s="710"/>
      <c r="K371" s="710"/>
      <c r="L371" s="985"/>
      <c r="M371" s="710"/>
      <c r="N371" s="710"/>
      <c r="O371" s="985"/>
      <c r="P371" s="710"/>
      <c r="Q371" s="710"/>
      <c r="R371" s="710"/>
      <c r="S371" s="710"/>
      <c r="T371" s="710"/>
      <c r="U371" s="710"/>
      <c r="V371" s="710"/>
      <c r="W371" s="710"/>
      <c r="X371" s="710"/>
      <c r="Y371" s="986"/>
      <c r="Z371" s="986"/>
      <c r="AA371" s="986"/>
      <c r="AB371" s="987"/>
      <c r="AC371" s="987"/>
      <c r="AD371" s="987"/>
      <c r="AE371" s="710"/>
      <c r="AF371" s="624"/>
      <c r="AG371" s="624"/>
      <c r="AH371" s="624"/>
      <c r="AI371" s="624"/>
      <c r="AJ371" s="624"/>
      <c r="AK371" s="624"/>
      <c r="AL371" s="624"/>
      <c r="AM371" s="624"/>
      <c r="AN371" s="624"/>
      <c r="AO371" s="624"/>
      <c r="AP371" s="624"/>
      <c r="AQ371" s="624"/>
      <c r="AR371" s="624"/>
      <c r="AS371" s="624"/>
      <c r="AT371" s="624"/>
      <c r="AU371" s="624"/>
      <c r="AV371" s="624"/>
      <c r="AW371" s="624"/>
      <c r="AX371" s="624"/>
      <c r="AY371" s="624"/>
      <c r="AZ371" s="624"/>
      <c r="BA371" s="624"/>
    </row>
    <row r="372" ht="14.25" customHeight="1">
      <c r="A372" s="710"/>
      <c r="B372" s="710"/>
      <c r="C372" s="710"/>
      <c r="D372" s="710"/>
      <c r="E372" s="710"/>
      <c r="F372" s="710"/>
      <c r="G372" s="983"/>
      <c r="H372" s="984"/>
      <c r="I372" s="984"/>
      <c r="J372" s="710"/>
      <c r="K372" s="710"/>
      <c r="L372" s="985"/>
      <c r="M372" s="710"/>
      <c r="N372" s="710"/>
      <c r="O372" s="985"/>
      <c r="P372" s="710"/>
      <c r="Q372" s="710"/>
      <c r="R372" s="710"/>
      <c r="S372" s="710"/>
      <c r="T372" s="710"/>
      <c r="U372" s="710"/>
      <c r="V372" s="710"/>
      <c r="W372" s="710"/>
      <c r="X372" s="710"/>
      <c r="Y372" s="986"/>
      <c r="Z372" s="986"/>
      <c r="AA372" s="986"/>
      <c r="AB372" s="987"/>
      <c r="AC372" s="987"/>
      <c r="AD372" s="987"/>
      <c r="AE372" s="710"/>
      <c r="AF372" s="624"/>
      <c r="AG372" s="624"/>
      <c r="AH372" s="624"/>
      <c r="AI372" s="624"/>
      <c r="AJ372" s="624"/>
      <c r="AK372" s="624"/>
      <c r="AL372" s="624"/>
      <c r="AM372" s="624"/>
      <c r="AN372" s="624"/>
      <c r="AO372" s="624"/>
      <c r="AP372" s="624"/>
      <c r="AQ372" s="624"/>
      <c r="AR372" s="624"/>
      <c r="AS372" s="624"/>
      <c r="AT372" s="624"/>
      <c r="AU372" s="624"/>
      <c r="AV372" s="624"/>
      <c r="AW372" s="624"/>
      <c r="AX372" s="624"/>
      <c r="AY372" s="624"/>
      <c r="AZ372" s="624"/>
      <c r="BA372" s="624"/>
    </row>
    <row r="373" ht="14.25" customHeight="1">
      <c r="A373" s="710"/>
      <c r="B373" s="710"/>
      <c r="C373" s="710"/>
      <c r="D373" s="710"/>
      <c r="E373" s="710"/>
      <c r="F373" s="710"/>
      <c r="G373" s="983"/>
      <c r="H373" s="984"/>
      <c r="I373" s="984"/>
      <c r="J373" s="710"/>
      <c r="K373" s="710"/>
      <c r="L373" s="985"/>
      <c r="M373" s="710"/>
      <c r="N373" s="710"/>
      <c r="O373" s="985"/>
      <c r="P373" s="710"/>
      <c r="Q373" s="710"/>
      <c r="R373" s="710"/>
      <c r="S373" s="710"/>
      <c r="T373" s="710"/>
      <c r="U373" s="710"/>
      <c r="V373" s="710"/>
      <c r="W373" s="710"/>
      <c r="X373" s="710"/>
      <c r="Y373" s="986"/>
      <c r="Z373" s="986"/>
      <c r="AA373" s="986"/>
      <c r="AB373" s="987"/>
      <c r="AC373" s="987"/>
      <c r="AD373" s="987"/>
      <c r="AE373" s="710"/>
      <c r="AF373" s="624"/>
      <c r="AG373" s="624"/>
      <c r="AH373" s="624"/>
      <c r="AI373" s="624"/>
      <c r="AJ373" s="624"/>
      <c r="AK373" s="624"/>
      <c r="AL373" s="624"/>
      <c r="AM373" s="624"/>
      <c r="AN373" s="624"/>
      <c r="AO373" s="624"/>
      <c r="AP373" s="624"/>
      <c r="AQ373" s="624"/>
      <c r="AR373" s="624"/>
      <c r="AS373" s="624"/>
      <c r="AT373" s="624"/>
      <c r="AU373" s="624"/>
      <c r="AV373" s="624"/>
      <c r="AW373" s="624"/>
      <c r="AX373" s="624"/>
      <c r="AY373" s="624"/>
      <c r="AZ373" s="624"/>
      <c r="BA373" s="624"/>
    </row>
    <row r="374" ht="14.25" customHeight="1">
      <c r="A374" s="710"/>
      <c r="B374" s="710"/>
      <c r="C374" s="710"/>
      <c r="D374" s="710"/>
      <c r="E374" s="710"/>
      <c r="F374" s="710"/>
      <c r="G374" s="983"/>
      <c r="H374" s="984"/>
      <c r="I374" s="984"/>
      <c r="J374" s="710"/>
      <c r="K374" s="710"/>
      <c r="L374" s="985"/>
      <c r="M374" s="710"/>
      <c r="N374" s="710"/>
      <c r="O374" s="985"/>
      <c r="P374" s="710"/>
      <c r="Q374" s="710"/>
      <c r="R374" s="710"/>
      <c r="S374" s="710"/>
      <c r="T374" s="710"/>
      <c r="U374" s="710"/>
      <c r="V374" s="710"/>
      <c r="W374" s="710"/>
      <c r="X374" s="710"/>
      <c r="Y374" s="986"/>
      <c r="Z374" s="986"/>
      <c r="AA374" s="986"/>
      <c r="AB374" s="987"/>
      <c r="AC374" s="987"/>
      <c r="AD374" s="987"/>
      <c r="AE374" s="710"/>
      <c r="AF374" s="624"/>
      <c r="AG374" s="624"/>
      <c r="AH374" s="624"/>
      <c r="AI374" s="624"/>
      <c r="AJ374" s="624"/>
      <c r="AK374" s="624"/>
      <c r="AL374" s="624"/>
      <c r="AM374" s="624"/>
      <c r="AN374" s="624"/>
      <c r="AO374" s="624"/>
      <c r="AP374" s="624"/>
      <c r="AQ374" s="624"/>
      <c r="AR374" s="624"/>
      <c r="AS374" s="624"/>
      <c r="AT374" s="624"/>
      <c r="AU374" s="624"/>
      <c r="AV374" s="624"/>
      <c r="AW374" s="624"/>
      <c r="AX374" s="624"/>
      <c r="AY374" s="624"/>
      <c r="AZ374" s="624"/>
      <c r="BA374" s="624"/>
    </row>
    <row r="375" ht="14.25" customHeight="1">
      <c r="A375" s="710"/>
      <c r="B375" s="710"/>
      <c r="C375" s="710"/>
      <c r="D375" s="710"/>
      <c r="E375" s="710"/>
      <c r="F375" s="710"/>
      <c r="G375" s="983"/>
      <c r="H375" s="984"/>
      <c r="I375" s="984"/>
      <c r="J375" s="710"/>
      <c r="K375" s="710"/>
      <c r="L375" s="985"/>
      <c r="M375" s="710"/>
      <c r="N375" s="710"/>
      <c r="O375" s="985"/>
      <c r="P375" s="710"/>
      <c r="Q375" s="710"/>
      <c r="R375" s="710"/>
      <c r="S375" s="710"/>
      <c r="T375" s="710"/>
      <c r="U375" s="710"/>
      <c r="V375" s="710"/>
      <c r="W375" s="710"/>
      <c r="X375" s="710"/>
      <c r="Y375" s="986"/>
      <c r="Z375" s="986"/>
      <c r="AA375" s="986"/>
      <c r="AB375" s="987"/>
      <c r="AC375" s="987"/>
      <c r="AD375" s="987"/>
      <c r="AE375" s="710"/>
      <c r="AF375" s="624"/>
      <c r="AG375" s="624"/>
      <c r="AH375" s="624"/>
      <c r="AI375" s="624"/>
      <c r="AJ375" s="624"/>
      <c r="AK375" s="624"/>
      <c r="AL375" s="624"/>
      <c r="AM375" s="624"/>
      <c r="AN375" s="624"/>
      <c r="AO375" s="624"/>
      <c r="AP375" s="624"/>
      <c r="AQ375" s="624"/>
      <c r="AR375" s="624"/>
      <c r="AS375" s="624"/>
      <c r="AT375" s="624"/>
      <c r="AU375" s="624"/>
      <c r="AV375" s="624"/>
      <c r="AW375" s="624"/>
      <c r="AX375" s="624"/>
      <c r="AY375" s="624"/>
      <c r="AZ375" s="624"/>
      <c r="BA375" s="624"/>
    </row>
    <row r="376" ht="14.25" customHeight="1">
      <c r="A376" s="710"/>
      <c r="B376" s="710"/>
      <c r="C376" s="710"/>
      <c r="D376" s="710"/>
      <c r="E376" s="710"/>
      <c r="F376" s="710"/>
      <c r="G376" s="983"/>
      <c r="H376" s="984"/>
      <c r="I376" s="984"/>
      <c r="J376" s="710"/>
      <c r="K376" s="710"/>
      <c r="L376" s="985"/>
      <c r="M376" s="710"/>
      <c r="N376" s="710"/>
      <c r="O376" s="985"/>
      <c r="P376" s="710"/>
      <c r="Q376" s="710"/>
      <c r="R376" s="710"/>
      <c r="S376" s="710"/>
      <c r="T376" s="710"/>
      <c r="U376" s="710"/>
      <c r="V376" s="710"/>
      <c r="W376" s="710"/>
      <c r="X376" s="710"/>
      <c r="Y376" s="986"/>
      <c r="Z376" s="986"/>
      <c r="AA376" s="986"/>
      <c r="AB376" s="987"/>
      <c r="AC376" s="987"/>
      <c r="AD376" s="987"/>
      <c r="AE376" s="710"/>
      <c r="AF376" s="624"/>
      <c r="AG376" s="624"/>
      <c r="AH376" s="624"/>
      <c r="AI376" s="624"/>
      <c r="AJ376" s="624"/>
      <c r="AK376" s="624"/>
      <c r="AL376" s="624"/>
      <c r="AM376" s="624"/>
      <c r="AN376" s="624"/>
      <c r="AO376" s="624"/>
      <c r="AP376" s="624"/>
      <c r="AQ376" s="624"/>
      <c r="AR376" s="624"/>
      <c r="AS376" s="624"/>
      <c r="AT376" s="624"/>
      <c r="AU376" s="624"/>
      <c r="AV376" s="624"/>
      <c r="AW376" s="624"/>
      <c r="AX376" s="624"/>
      <c r="AY376" s="624"/>
      <c r="AZ376" s="624"/>
      <c r="BA376" s="624"/>
    </row>
    <row r="377" ht="14.25" customHeight="1">
      <c r="A377" s="710"/>
      <c r="B377" s="710"/>
      <c r="C377" s="710"/>
      <c r="D377" s="710"/>
      <c r="E377" s="710"/>
      <c r="F377" s="710"/>
      <c r="G377" s="983"/>
      <c r="H377" s="984"/>
      <c r="I377" s="984"/>
      <c r="J377" s="710"/>
      <c r="K377" s="710"/>
      <c r="L377" s="985"/>
      <c r="M377" s="710"/>
      <c r="N377" s="710"/>
      <c r="O377" s="985"/>
      <c r="P377" s="710"/>
      <c r="Q377" s="710"/>
      <c r="R377" s="710"/>
      <c r="S377" s="710"/>
      <c r="T377" s="710"/>
      <c r="U377" s="710"/>
      <c r="V377" s="710"/>
      <c r="W377" s="710"/>
      <c r="X377" s="710"/>
      <c r="Y377" s="986"/>
      <c r="Z377" s="986"/>
      <c r="AA377" s="986"/>
      <c r="AB377" s="987"/>
      <c r="AC377" s="987"/>
      <c r="AD377" s="987"/>
      <c r="AE377" s="710"/>
      <c r="AF377" s="624"/>
      <c r="AG377" s="624"/>
      <c r="AH377" s="624"/>
      <c r="AI377" s="624"/>
      <c r="AJ377" s="624"/>
      <c r="AK377" s="624"/>
      <c r="AL377" s="624"/>
      <c r="AM377" s="624"/>
      <c r="AN377" s="624"/>
      <c r="AO377" s="624"/>
      <c r="AP377" s="624"/>
      <c r="AQ377" s="624"/>
      <c r="AR377" s="624"/>
      <c r="AS377" s="624"/>
      <c r="AT377" s="624"/>
      <c r="AU377" s="624"/>
      <c r="AV377" s="624"/>
      <c r="AW377" s="624"/>
      <c r="AX377" s="624"/>
      <c r="AY377" s="624"/>
      <c r="AZ377" s="624"/>
      <c r="BA377" s="624"/>
    </row>
    <row r="378" ht="14.25" customHeight="1">
      <c r="A378" s="710"/>
      <c r="B378" s="710"/>
      <c r="C378" s="710"/>
      <c r="D378" s="710"/>
      <c r="E378" s="710"/>
      <c r="F378" s="710"/>
      <c r="G378" s="983"/>
      <c r="H378" s="984"/>
      <c r="I378" s="984"/>
      <c r="J378" s="710"/>
      <c r="K378" s="710"/>
      <c r="L378" s="985"/>
      <c r="M378" s="710"/>
      <c r="N378" s="710"/>
      <c r="O378" s="985"/>
      <c r="P378" s="710"/>
      <c r="Q378" s="710"/>
      <c r="R378" s="710"/>
      <c r="S378" s="710"/>
      <c r="T378" s="710"/>
      <c r="U378" s="710"/>
      <c r="V378" s="710"/>
      <c r="W378" s="710"/>
      <c r="X378" s="710"/>
      <c r="Y378" s="986"/>
      <c r="Z378" s="986"/>
      <c r="AA378" s="986"/>
      <c r="AB378" s="987"/>
      <c r="AC378" s="987"/>
      <c r="AD378" s="987"/>
      <c r="AE378" s="710"/>
      <c r="AF378" s="624"/>
      <c r="AG378" s="624"/>
      <c r="AH378" s="624"/>
      <c r="AI378" s="624"/>
      <c r="AJ378" s="624"/>
      <c r="AK378" s="624"/>
      <c r="AL378" s="624"/>
      <c r="AM378" s="624"/>
      <c r="AN378" s="624"/>
      <c r="AO378" s="624"/>
      <c r="AP378" s="624"/>
      <c r="AQ378" s="624"/>
      <c r="AR378" s="624"/>
      <c r="AS378" s="624"/>
      <c r="AT378" s="624"/>
      <c r="AU378" s="624"/>
      <c r="AV378" s="624"/>
      <c r="AW378" s="624"/>
      <c r="AX378" s="624"/>
      <c r="AY378" s="624"/>
      <c r="AZ378" s="624"/>
      <c r="BA378" s="624"/>
    </row>
    <row r="379" ht="14.25" customHeight="1">
      <c r="A379" s="710"/>
      <c r="B379" s="710"/>
      <c r="C379" s="710"/>
      <c r="D379" s="710"/>
      <c r="E379" s="710"/>
      <c r="F379" s="710"/>
      <c r="G379" s="983"/>
      <c r="H379" s="984"/>
      <c r="I379" s="984"/>
      <c r="J379" s="710"/>
      <c r="K379" s="710"/>
      <c r="L379" s="985"/>
      <c r="M379" s="710"/>
      <c r="N379" s="710"/>
      <c r="O379" s="985"/>
      <c r="P379" s="710"/>
      <c r="Q379" s="710"/>
      <c r="R379" s="710"/>
      <c r="S379" s="710"/>
      <c r="T379" s="710"/>
      <c r="U379" s="710"/>
      <c r="V379" s="710"/>
      <c r="W379" s="710"/>
      <c r="X379" s="710"/>
      <c r="Y379" s="986"/>
      <c r="Z379" s="986"/>
      <c r="AA379" s="986"/>
      <c r="AB379" s="987"/>
      <c r="AC379" s="987"/>
      <c r="AD379" s="987"/>
      <c r="AE379" s="710"/>
      <c r="AF379" s="624"/>
      <c r="AG379" s="624"/>
      <c r="AH379" s="624"/>
      <c r="AI379" s="624"/>
      <c r="AJ379" s="624"/>
      <c r="AK379" s="624"/>
      <c r="AL379" s="624"/>
      <c r="AM379" s="624"/>
      <c r="AN379" s="624"/>
      <c r="AO379" s="624"/>
      <c r="AP379" s="624"/>
      <c r="AQ379" s="624"/>
      <c r="AR379" s="624"/>
      <c r="AS379" s="624"/>
      <c r="AT379" s="624"/>
      <c r="AU379" s="624"/>
      <c r="AV379" s="624"/>
      <c r="AW379" s="624"/>
      <c r="AX379" s="624"/>
      <c r="AY379" s="624"/>
      <c r="AZ379" s="624"/>
      <c r="BA379" s="624"/>
    </row>
    <row r="380" ht="14.25" customHeight="1">
      <c r="A380" s="710"/>
      <c r="B380" s="710"/>
      <c r="C380" s="710"/>
      <c r="D380" s="710"/>
      <c r="E380" s="710"/>
      <c r="F380" s="710"/>
      <c r="G380" s="983"/>
      <c r="H380" s="984"/>
      <c r="I380" s="984"/>
      <c r="J380" s="710"/>
      <c r="K380" s="710"/>
      <c r="L380" s="985"/>
      <c r="M380" s="710"/>
      <c r="N380" s="710"/>
      <c r="O380" s="985"/>
      <c r="P380" s="710"/>
      <c r="Q380" s="710"/>
      <c r="R380" s="710"/>
      <c r="S380" s="710"/>
      <c r="T380" s="710"/>
      <c r="U380" s="710"/>
      <c r="V380" s="710"/>
      <c r="W380" s="710"/>
      <c r="X380" s="710"/>
      <c r="Y380" s="986"/>
      <c r="Z380" s="986"/>
      <c r="AA380" s="986"/>
      <c r="AB380" s="987"/>
      <c r="AC380" s="987"/>
      <c r="AD380" s="987"/>
      <c r="AE380" s="710"/>
      <c r="AF380" s="624"/>
      <c r="AG380" s="624"/>
      <c r="AH380" s="624"/>
      <c r="AI380" s="624"/>
      <c r="AJ380" s="624"/>
      <c r="AK380" s="624"/>
      <c r="AL380" s="624"/>
      <c r="AM380" s="624"/>
      <c r="AN380" s="624"/>
      <c r="AO380" s="624"/>
      <c r="AP380" s="624"/>
      <c r="AQ380" s="624"/>
      <c r="AR380" s="624"/>
      <c r="AS380" s="624"/>
      <c r="AT380" s="624"/>
      <c r="AU380" s="624"/>
      <c r="AV380" s="624"/>
      <c r="AW380" s="624"/>
      <c r="AX380" s="624"/>
      <c r="AY380" s="624"/>
      <c r="AZ380" s="624"/>
      <c r="BA380" s="624"/>
    </row>
    <row r="381" ht="14.25" customHeight="1">
      <c r="A381" s="710"/>
      <c r="B381" s="710"/>
      <c r="C381" s="710"/>
      <c r="D381" s="710"/>
      <c r="E381" s="710"/>
      <c r="F381" s="710"/>
      <c r="G381" s="983"/>
      <c r="H381" s="984"/>
      <c r="I381" s="984"/>
      <c r="J381" s="710"/>
      <c r="K381" s="710"/>
      <c r="L381" s="985"/>
      <c r="M381" s="710"/>
      <c r="N381" s="710"/>
      <c r="O381" s="985"/>
      <c r="P381" s="710"/>
      <c r="Q381" s="710"/>
      <c r="R381" s="710"/>
      <c r="S381" s="710"/>
      <c r="T381" s="710"/>
      <c r="U381" s="710"/>
      <c r="V381" s="710"/>
      <c r="W381" s="710"/>
      <c r="X381" s="710"/>
      <c r="Y381" s="986"/>
      <c r="Z381" s="986"/>
      <c r="AA381" s="986"/>
      <c r="AB381" s="987"/>
      <c r="AC381" s="987"/>
      <c r="AD381" s="987"/>
      <c r="AE381" s="710"/>
      <c r="AF381" s="624"/>
      <c r="AG381" s="624"/>
      <c r="AH381" s="624"/>
      <c r="AI381" s="624"/>
      <c r="AJ381" s="624"/>
      <c r="AK381" s="624"/>
      <c r="AL381" s="624"/>
      <c r="AM381" s="624"/>
      <c r="AN381" s="624"/>
      <c r="AO381" s="624"/>
      <c r="AP381" s="624"/>
      <c r="AQ381" s="624"/>
      <c r="AR381" s="624"/>
      <c r="AS381" s="624"/>
      <c r="AT381" s="624"/>
      <c r="AU381" s="624"/>
      <c r="AV381" s="624"/>
      <c r="AW381" s="624"/>
      <c r="AX381" s="624"/>
      <c r="AY381" s="624"/>
      <c r="AZ381" s="624"/>
      <c r="BA381" s="624"/>
    </row>
    <row r="382" ht="14.25" customHeight="1">
      <c r="A382" s="710"/>
      <c r="B382" s="710"/>
      <c r="C382" s="710"/>
      <c r="D382" s="710"/>
      <c r="E382" s="710"/>
      <c r="F382" s="710"/>
      <c r="G382" s="983"/>
      <c r="H382" s="984"/>
      <c r="I382" s="984"/>
      <c r="J382" s="710"/>
      <c r="K382" s="710"/>
      <c r="L382" s="985"/>
      <c r="M382" s="710"/>
      <c r="N382" s="710"/>
      <c r="O382" s="985"/>
      <c r="P382" s="710"/>
      <c r="Q382" s="710"/>
      <c r="R382" s="710"/>
      <c r="S382" s="710"/>
      <c r="T382" s="710"/>
      <c r="U382" s="710"/>
      <c r="V382" s="710"/>
      <c r="W382" s="710"/>
      <c r="X382" s="710"/>
      <c r="Y382" s="986"/>
      <c r="Z382" s="986"/>
      <c r="AA382" s="986"/>
      <c r="AB382" s="987"/>
      <c r="AC382" s="987"/>
      <c r="AD382" s="987"/>
      <c r="AE382" s="710"/>
      <c r="AF382" s="624"/>
      <c r="AG382" s="624"/>
      <c r="AH382" s="624"/>
      <c r="AI382" s="624"/>
      <c r="AJ382" s="624"/>
      <c r="AK382" s="624"/>
      <c r="AL382" s="624"/>
      <c r="AM382" s="624"/>
      <c r="AN382" s="624"/>
      <c r="AO382" s="624"/>
      <c r="AP382" s="624"/>
      <c r="AQ382" s="624"/>
      <c r="AR382" s="624"/>
      <c r="AS382" s="624"/>
      <c r="AT382" s="624"/>
      <c r="AU382" s="624"/>
      <c r="AV382" s="624"/>
      <c r="AW382" s="624"/>
      <c r="AX382" s="624"/>
      <c r="AY382" s="624"/>
      <c r="AZ382" s="624"/>
      <c r="BA382" s="624"/>
    </row>
    <row r="383" ht="14.25" customHeight="1">
      <c r="A383" s="710"/>
      <c r="B383" s="710"/>
      <c r="C383" s="710"/>
      <c r="D383" s="710"/>
      <c r="E383" s="710"/>
      <c r="F383" s="710"/>
      <c r="G383" s="983"/>
      <c r="H383" s="984"/>
      <c r="I383" s="984"/>
      <c r="J383" s="710"/>
      <c r="K383" s="710"/>
      <c r="L383" s="985"/>
      <c r="M383" s="710"/>
      <c r="N383" s="710"/>
      <c r="O383" s="985"/>
      <c r="P383" s="710"/>
      <c r="Q383" s="710"/>
      <c r="R383" s="710"/>
      <c r="S383" s="710"/>
      <c r="T383" s="710"/>
      <c r="U383" s="710"/>
      <c r="V383" s="710"/>
      <c r="W383" s="710"/>
      <c r="X383" s="710"/>
      <c r="Y383" s="986"/>
      <c r="Z383" s="986"/>
      <c r="AA383" s="986"/>
      <c r="AB383" s="987"/>
      <c r="AC383" s="987"/>
      <c r="AD383" s="987"/>
      <c r="AE383" s="710"/>
      <c r="AF383" s="624"/>
      <c r="AG383" s="624"/>
      <c r="AH383" s="624"/>
      <c r="AI383" s="624"/>
      <c r="AJ383" s="624"/>
      <c r="AK383" s="624"/>
      <c r="AL383" s="624"/>
      <c r="AM383" s="624"/>
      <c r="AN383" s="624"/>
      <c r="AO383" s="624"/>
      <c r="AP383" s="624"/>
      <c r="AQ383" s="624"/>
      <c r="AR383" s="624"/>
      <c r="AS383" s="624"/>
      <c r="AT383" s="624"/>
      <c r="AU383" s="624"/>
      <c r="AV383" s="624"/>
      <c r="AW383" s="624"/>
      <c r="AX383" s="624"/>
      <c r="AY383" s="624"/>
      <c r="AZ383" s="624"/>
      <c r="BA383" s="624"/>
    </row>
    <row r="384" ht="14.25" customHeight="1">
      <c r="A384" s="710"/>
      <c r="B384" s="710"/>
      <c r="C384" s="710"/>
      <c r="D384" s="710"/>
      <c r="E384" s="710"/>
      <c r="F384" s="710"/>
      <c r="G384" s="983"/>
      <c r="H384" s="984"/>
      <c r="I384" s="984"/>
      <c r="J384" s="710"/>
      <c r="K384" s="710"/>
      <c r="L384" s="985"/>
      <c r="M384" s="710"/>
      <c r="N384" s="710"/>
      <c r="O384" s="985"/>
      <c r="P384" s="710"/>
      <c r="Q384" s="710"/>
      <c r="R384" s="710"/>
      <c r="S384" s="710"/>
      <c r="T384" s="710"/>
      <c r="U384" s="710"/>
      <c r="V384" s="710"/>
      <c r="W384" s="710"/>
      <c r="X384" s="710"/>
      <c r="Y384" s="986"/>
      <c r="Z384" s="986"/>
      <c r="AA384" s="986"/>
      <c r="AB384" s="987"/>
      <c r="AC384" s="987"/>
      <c r="AD384" s="987"/>
      <c r="AE384" s="710"/>
      <c r="AF384" s="624"/>
      <c r="AG384" s="624"/>
      <c r="AH384" s="624"/>
      <c r="AI384" s="624"/>
      <c r="AJ384" s="624"/>
      <c r="AK384" s="624"/>
      <c r="AL384" s="624"/>
      <c r="AM384" s="624"/>
      <c r="AN384" s="624"/>
      <c r="AO384" s="624"/>
      <c r="AP384" s="624"/>
      <c r="AQ384" s="624"/>
      <c r="AR384" s="624"/>
      <c r="AS384" s="624"/>
      <c r="AT384" s="624"/>
      <c r="AU384" s="624"/>
      <c r="AV384" s="624"/>
      <c r="AW384" s="624"/>
      <c r="AX384" s="624"/>
      <c r="AY384" s="624"/>
      <c r="AZ384" s="624"/>
      <c r="BA384" s="624"/>
    </row>
    <row r="385" ht="14.25" customHeight="1">
      <c r="A385" s="710"/>
      <c r="B385" s="710"/>
      <c r="C385" s="710"/>
      <c r="D385" s="710"/>
      <c r="E385" s="710"/>
      <c r="F385" s="710"/>
      <c r="G385" s="983"/>
      <c r="H385" s="984"/>
      <c r="I385" s="984"/>
      <c r="J385" s="710"/>
      <c r="K385" s="710"/>
      <c r="L385" s="985"/>
      <c r="M385" s="710"/>
      <c r="N385" s="710"/>
      <c r="O385" s="985"/>
      <c r="P385" s="710"/>
      <c r="Q385" s="710"/>
      <c r="R385" s="710"/>
      <c r="S385" s="710"/>
      <c r="T385" s="710"/>
      <c r="U385" s="710"/>
      <c r="V385" s="710"/>
      <c r="W385" s="710"/>
      <c r="X385" s="710"/>
      <c r="Y385" s="986"/>
      <c r="Z385" s="986"/>
      <c r="AA385" s="986"/>
      <c r="AB385" s="987"/>
      <c r="AC385" s="987"/>
      <c r="AD385" s="987"/>
      <c r="AE385" s="710"/>
      <c r="AF385" s="624"/>
      <c r="AG385" s="624"/>
      <c r="AH385" s="624"/>
      <c r="AI385" s="624"/>
      <c r="AJ385" s="624"/>
      <c r="AK385" s="624"/>
      <c r="AL385" s="624"/>
      <c r="AM385" s="624"/>
      <c r="AN385" s="624"/>
      <c r="AO385" s="624"/>
      <c r="AP385" s="624"/>
      <c r="AQ385" s="624"/>
      <c r="AR385" s="624"/>
      <c r="AS385" s="624"/>
      <c r="AT385" s="624"/>
      <c r="AU385" s="624"/>
      <c r="AV385" s="624"/>
      <c r="AW385" s="624"/>
      <c r="AX385" s="624"/>
      <c r="AY385" s="624"/>
      <c r="AZ385" s="624"/>
      <c r="BA385" s="624"/>
    </row>
    <row r="386" ht="14.25" customHeight="1">
      <c r="A386" s="710"/>
      <c r="B386" s="710"/>
      <c r="C386" s="710"/>
      <c r="D386" s="710"/>
      <c r="E386" s="710"/>
      <c r="F386" s="710"/>
      <c r="G386" s="983"/>
      <c r="H386" s="984"/>
      <c r="I386" s="984"/>
      <c r="J386" s="710"/>
      <c r="K386" s="710"/>
      <c r="L386" s="985"/>
      <c r="M386" s="710"/>
      <c r="N386" s="710"/>
      <c r="O386" s="985"/>
      <c r="P386" s="710"/>
      <c r="Q386" s="710"/>
      <c r="R386" s="710"/>
      <c r="S386" s="710"/>
      <c r="T386" s="710"/>
      <c r="U386" s="710"/>
      <c r="V386" s="710"/>
      <c r="W386" s="710"/>
      <c r="X386" s="710"/>
      <c r="Y386" s="986"/>
      <c r="Z386" s="986"/>
      <c r="AA386" s="986"/>
      <c r="AB386" s="987"/>
      <c r="AC386" s="987"/>
      <c r="AD386" s="987"/>
      <c r="AE386" s="710"/>
      <c r="AF386" s="624"/>
      <c r="AG386" s="624"/>
      <c r="AH386" s="624"/>
      <c r="AI386" s="624"/>
      <c r="AJ386" s="624"/>
      <c r="AK386" s="624"/>
      <c r="AL386" s="624"/>
      <c r="AM386" s="624"/>
      <c r="AN386" s="624"/>
      <c r="AO386" s="624"/>
      <c r="AP386" s="624"/>
      <c r="AQ386" s="624"/>
      <c r="AR386" s="624"/>
      <c r="AS386" s="624"/>
      <c r="AT386" s="624"/>
      <c r="AU386" s="624"/>
      <c r="AV386" s="624"/>
      <c r="AW386" s="624"/>
      <c r="AX386" s="624"/>
      <c r="AY386" s="624"/>
      <c r="AZ386" s="624"/>
      <c r="BA386" s="624"/>
    </row>
    <row r="387" ht="14.25" customHeight="1">
      <c r="A387" s="710"/>
      <c r="B387" s="710"/>
      <c r="C387" s="710"/>
      <c r="D387" s="710"/>
      <c r="E387" s="710"/>
      <c r="F387" s="710"/>
      <c r="G387" s="983"/>
      <c r="H387" s="984"/>
      <c r="I387" s="984"/>
      <c r="J387" s="710"/>
      <c r="K387" s="710"/>
      <c r="L387" s="985"/>
      <c r="M387" s="710"/>
      <c r="N387" s="710"/>
      <c r="O387" s="985"/>
      <c r="P387" s="710"/>
      <c r="Q387" s="710"/>
      <c r="R387" s="710"/>
      <c r="S387" s="710"/>
      <c r="T387" s="710"/>
      <c r="U387" s="710"/>
      <c r="V387" s="710"/>
      <c r="W387" s="710"/>
      <c r="X387" s="710"/>
      <c r="Y387" s="986"/>
      <c r="Z387" s="986"/>
      <c r="AA387" s="986"/>
      <c r="AB387" s="987"/>
      <c r="AC387" s="987"/>
      <c r="AD387" s="987"/>
      <c r="AE387" s="710"/>
      <c r="AF387" s="624"/>
      <c r="AG387" s="624"/>
      <c r="AH387" s="624"/>
      <c r="AI387" s="624"/>
      <c r="AJ387" s="624"/>
      <c r="AK387" s="624"/>
      <c r="AL387" s="624"/>
      <c r="AM387" s="624"/>
      <c r="AN387" s="624"/>
      <c r="AO387" s="624"/>
      <c r="AP387" s="624"/>
      <c r="AQ387" s="624"/>
      <c r="AR387" s="624"/>
      <c r="AS387" s="624"/>
      <c r="AT387" s="624"/>
      <c r="AU387" s="624"/>
      <c r="AV387" s="624"/>
      <c r="AW387" s="624"/>
      <c r="AX387" s="624"/>
      <c r="AY387" s="624"/>
      <c r="AZ387" s="624"/>
      <c r="BA387" s="624"/>
    </row>
    <row r="388" ht="14.25" customHeight="1">
      <c r="A388" s="710"/>
      <c r="B388" s="710"/>
      <c r="C388" s="710"/>
      <c r="D388" s="710"/>
      <c r="E388" s="710"/>
      <c r="F388" s="710"/>
      <c r="G388" s="983"/>
      <c r="H388" s="984"/>
      <c r="I388" s="984"/>
      <c r="J388" s="710"/>
      <c r="K388" s="710"/>
      <c r="L388" s="985"/>
      <c r="M388" s="710"/>
      <c r="N388" s="710"/>
      <c r="O388" s="985"/>
      <c r="P388" s="710"/>
      <c r="Q388" s="710"/>
      <c r="R388" s="710"/>
      <c r="S388" s="710"/>
      <c r="T388" s="710"/>
      <c r="U388" s="710"/>
      <c r="V388" s="710"/>
      <c r="W388" s="710"/>
      <c r="X388" s="710"/>
      <c r="Y388" s="986"/>
      <c r="Z388" s="986"/>
      <c r="AA388" s="986"/>
      <c r="AB388" s="987"/>
      <c r="AC388" s="987"/>
      <c r="AD388" s="987"/>
      <c r="AE388" s="710"/>
      <c r="AF388" s="624"/>
      <c r="AG388" s="624"/>
      <c r="AH388" s="624"/>
      <c r="AI388" s="624"/>
      <c r="AJ388" s="624"/>
      <c r="AK388" s="624"/>
      <c r="AL388" s="624"/>
      <c r="AM388" s="624"/>
      <c r="AN388" s="624"/>
      <c r="AO388" s="624"/>
      <c r="AP388" s="624"/>
      <c r="AQ388" s="624"/>
      <c r="AR388" s="624"/>
      <c r="AS388" s="624"/>
      <c r="AT388" s="624"/>
      <c r="AU388" s="624"/>
      <c r="AV388" s="624"/>
      <c r="AW388" s="624"/>
      <c r="AX388" s="624"/>
      <c r="AY388" s="624"/>
      <c r="AZ388" s="624"/>
      <c r="BA388" s="624"/>
    </row>
    <row r="389" ht="14.25" customHeight="1">
      <c r="A389" s="710"/>
      <c r="B389" s="710"/>
      <c r="C389" s="710"/>
      <c r="D389" s="710"/>
      <c r="E389" s="710"/>
      <c r="F389" s="710"/>
      <c r="G389" s="983"/>
      <c r="H389" s="984"/>
      <c r="I389" s="984"/>
      <c r="J389" s="710"/>
      <c r="K389" s="710"/>
      <c r="L389" s="985"/>
      <c r="M389" s="710"/>
      <c r="N389" s="710"/>
      <c r="O389" s="985"/>
      <c r="P389" s="710"/>
      <c r="Q389" s="710"/>
      <c r="R389" s="710"/>
      <c r="S389" s="710"/>
      <c r="T389" s="710"/>
      <c r="U389" s="710"/>
      <c r="V389" s="710"/>
      <c r="W389" s="710"/>
      <c r="X389" s="710"/>
      <c r="Y389" s="986"/>
      <c r="Z389" s="986"/>
      <c r="AA389" s="986"/>
      <c r="AB389" s="987"/>
      <c r="AC389" s="987"/>
      <c r="AD389" s="987"/>
      <c r="AE389" s="710"/>
      <c r="AF389" s="624"/>
      <c r="AG389" s="624"/>
      <c r="AH389" s="624"/>
      <c r="AI389" s="624"/>
      <c r="AJ389" s="624"/>
      <c r="AK389" s="624"/>
      <c r="AL389" s="624"/>
      <c r="AM389" s="624"/>
      <c r="AN389" s="624"/>
      <c r="AO389" s="624"/>
      <c r="AP389" s="624"/>
      <c r="AQ389" s="624"/>
      <c r="AR389" s="624"/>
      <c r="AS389" s="624"/>
      <c r="AT389" s="624"/>
      <c r="AU389" s="624"/>
      <c r="AV389" s="624"/>
      <c r="AW389" s="624"/>
      <c r="AX389" s="624"/>
      <c r="AY389" s="624"/>
      <c r="AZ389" s="624"/>
      <c r="BA389" s="624"/>
    </row>
    <row r="390" ht="14.25" customHeight="1">
      <c r="A390" s="710"/>
      <c r="B390" s="710"/>
      <c r="C390" s="710"/>
      <c r="D390" s="710"/>
      <c r="E390" s="710"/>
      <c r="F390" s="710"/>
      <c r="G390" s="983"/>
      <c r="H390" s="984"/>
      <c r="I390" s="984"/>
      <c r="J390" s="710"/>
      <c r="K390" s="710"/>
      <c r="L390" s="985"/>
      <c r="M390" s="710"/>
      <c r="N390" s="710"/>
      <c r="O390" s="985"/>
      <c r="P390" s="710"/>
      <c r="Q390" s="710"/>
      <c r="R390" s="710"/>
      <c r="S390" s="710"/>
      <c r="T390" s="710"/>
      <c r="U390" s="710"/>
      <c r="V390" s="710"/>
      <c r="W390" s="710"/>
      <c r="X390" s="710"/>
      <c r="Y390" s="986"/>
      <c r="Z390" s="986"/>
      <c r="AA390" s="986"/>
      <c r="AB390" s="987"/>
      <c r="AC390" s="987"/>
      <c r="AD390" s="987"/>
      <c r="AE390" s="710"/>
      <c r="AF390" s="624"/>
      <c r="AG390" s="624"/>
      <c r="AH390" s="624"/>
      <c r="AI390" s="624"/>
      <c r="AJ390" s="624"/>
      <c r="AK390" s="624"/>
      <c r="AL390" s="624"/>
      <c r="AM390" s="624"/>
      <c r="AN390" s="624"/>
      <c r="AO390" s="624"/>
      <c r="AP390" s="624"/>
      <c r="AQ390" s="624"/>
      <c r="AR390" s="624"/>
      <c r="AS390" s="624"/>
      <c r="AT390" s="624"/>
      <c r="AU390" s="624"/>
      <c r="AV390" s="624"/>
      <c r="AW390" s="624"/>
      <c r="AX390" s="624"/>
      <c r="AY390" s="624"/>
      <c r="AZ390" s="624"/>
      <c r="BA390" s="624"/>
    </row>
    <row r="391" ht="14.25" customHeight="1">
      <c r="A391" s="710"/>
      <c r="B391" s="710"/>
      <c r="C391" s="710"/>
      <c r="D391" s="710"/>
      <c r="E391" s="710"/>
      <c r="F391" s="710"/>
      <c r="G391" s="983"/>
      <c r="H391" s="984"/>
      <c r="I391" s="984"/>
      <c r="J391" s="710"/>
      <c r="K391" s="710"/>
      <c r="L391" s="985"/>
      <c r="M391" s="710"/>
      <c r="N391" s="710"/>
      <c r="O391" s="985"/>
      <c r="P391" s="710"/>
      <c r="Q391" s="710"/>
      <c r="R391" s="710"/>
      <c r="S391" s="710"/>
      <c r="T391" s="710"/>
      <c r="U391" s="710"/>
      <c r="V391" s="710"/>
      <c r="W391" s="710"/>
      <c r="X391" s="710"/>
      <c r="Y391" s="986"/>
      <c r="Z391" s="986"/>
      <c r="AA391" s="986"/>
      <c r="AB391" s="987"/>
      <c r="AC391" s="987"/>
      <c r="AD391" s="987"/>
      <c r="AE391" s="710"/>
      <c r="AF391" s="624"/>
      <c r="AG391" s="624"/>
      <c r="AH391" s="624"/>
      <c r="AI391" s="624"/>
      <c r="AJ391" s="624"/>
      <c r="AK391" s="624"/>
      <c r="AL391" s="624"/>
      <c r="AM391" s="624"/>
      <c r="AN391" s="624"/>
      <c r="AO391" s="624"/>
      <c r="AP391" s="624"/>
      <c r="AQ391" s="624"/>
      <c r="AR391" s="624"/>
      <c r="AS391" s="624"/>
      <c r="AT391" s="624"/>
      <c r="AU391" s="624"/>
      <c r="AV391" s="624"/>
      <c r="AW391" s="624"/>
      <c r="AX391" s="624"/>
      <c r="AY391" s="624"/>
      <c r="AZ391" s="624"/>
      <c r="BA391" s="624"/>
    </row>
    <row r="392" ht="14.25" customHeight="1">
      <c r="A392" s="710"/>
      <c r="B392" s="710"/>
      <c r="C392" s="710"/>
      <c r="D392" s="710"/>
      <c r="E392" s="710"/>
      <c r="F392" s="710"/>
      <c r="G392" s="983"/>
      <c r="H392" s="984"/>
      <c r="I392" s="984"/>
      <c r="J392" s="710"/>
      <c r="K392" s="710"/>
      <c r="L392" s="985"/>
      <c r="M392" s="710"/>
      <c r="N392" s="710"/>
      <c r="O392" s="985"/>
      <c r="P392" s="710"/>
      <c r="Q392" s="710"/>
      <c r="R392" s="710"/>
      <c r="S392" s="710"/>
      <c r="T392" s="710"/>
      <c r="U392" s="710"/>
      <c r="V392" s="710"/>
      <c r="W392" s="710"/>
      <c r="X392" s="710"/>
      <c r="Y392" s="986"/>
      <c r="Z392" s="986"/>
      <c r="AA392" s="986"/>
      <c r="AB392" s="987"/>
      <c r="AC392" s="987"/>
      <c r="AD392" s="987"/>
      <c r="AE392" s="710"/>
      <c r="AF392" s="624"/>
      <c r="AG392" s="624"/>
      <c r="AH392" s="624"/>
      <c r="AI392" s="624"/>
      <c r="AJ392" s="624"/>
      <c r="AK392" s="624"/>
      <c r="AL392" s="624"/>
      <c r="AM392" s="624"/>
      <c r="AN392" s="624"/>
      <c r="AO392" s="624"/>
      <c r="AP392" s="624"/>
      <c r="AQ392" s="624"/>
      <c r="AR392" s="624"/>
      <c r="AS392" s="624"/>
      <c r="AT392" s="624"/>
      <c r="AU392" s="624"/>
      <c r="AV392" s="624"/>
      <c r="AW392" s="624"/>
      <c r="AX392" s="624"/>
      <c r="AY392" s="624"/>
      <c r="AZ392" s="624"/>
      <c r="BA392" s="624"/>
    </row>
    <row r="393" ht="14.25" customHeight="1">
      <c r="A393" s="710"/>
      <c r="B393" s="710"/>
      <c r="C393" s="710"/>
      <c r="D393" s="710"/>
      <c r="E393" s="710"/>
      <c r="F393" s="710"/>
      <c r="G393" s="983"/>
      <c r="H393" s="984"/>
      <c r="I393" s="984"/>
      <c r="J393" s="710"/>
      <c r="K393" s="710"/>
      <c r="L393" s="985"/>
      <c r="M393" s="710"/>
      <c r="N393" s="710"/>
      <c r="O393" s="985"/>
      <c r="P393" s="710"/>
      <c r="Q393" s="710"/>
      <c r="R393" s="710"/>
      <c r="S393" s="710"/>
      <c r="T393" s="710"/>
      <c r="U393" s="710"/>
      <c r="V393" s="710"/>
      <c r="W393" s="710"/>
      <c r="X393" s="710"/>
      <c r="Y393" s="986"/>
      <c r="Z393" s="986"/>
      <c r="AA393" s="986"/>
      <c r="AB393" s="987"/>
      <c r="AC393" s="987"/>
      <c r="AD393" s="987"/>
      <c r="AE393" s="710"/>
      <c r="AF393" s="624"/>
      <c r="AG393" s="624"/>
      <c r="AH393" s="624"/>
      <c r="AI393" s="624"/>
      <c r="AJ393" s="624"/>
      <c r="AK393" s="624"/>
      <c r="AL393" s="624"/>
      <c r="AM393" s="624"/>
      <c r="AN393" s="624"/>
      <c r="AO393" s="624"/>
      <c r="AP393" s="624"/>
      <c r="AQ393" s="624"/>
      <c r="AR393" s="624"/>
      <c r="AS393" s="624"/>
      <c r="AT393" s="624"/>
      <c r="AU393" s="624"/>
      <c r="AV393" s="624"/>
      <c r="AW393" s="624"/>
      <c r="AX393" s="624"/>
      <c r="AY393" s="624"/>
      <c r="AZ393" s="624"/>
      <c r="BA393" s="624"/>
    </row>
    <row r="394" ht="14.25" customHeight="1">
      <c r="A394" s="710"/>
      <c r="B394" s="710"/>
      <c r="C394" s="710"/>
      <c r="D394" s="710"/>
      <c r="E394" s="710"/>
      <c r="F394" s="710"/>
      <c r="G394" s="983"/>
      <c r="H394" s="984"/>
      <c r="I394" s="984"/>
      <c r="J394" s="710"/>
      <c r="K394" s="710"/>
      <c r="L394" s="985"/>
      <c r="M394" s="710"/>
      <c r="N394" s="710"/>
      <c r="O394" s="985"/>
      <c r="P394" s="710"/>
      <c r="Q394" s="710"/>
      <c r="R394" s="710"/>
      <c r="S394" s="710"/>
      <c r="T394" s="710"/>
      <c r="U394" s="710"/>
      <c r="V394" s="710"/>
      <c r="W394" s="710"/>
      <c r="X394" s="710"/>
      <c r="Y394" s="986"/>
      <c r="Z394" s="986"/>
      <c r="AA394" s="986"/>
      <c r="AB394" s="987"/>
      <c r="AC394" s="987"/>
      <c r="AD394" s="987"/>
      <c r="AE394" s="710"/>
      <c r="AF394" s="624"/>
      <c r="AG394" s="624"/>
      <c r="AH394" s="624"/>
      <c r="AI394" s="624"/>
      <c r="AJ394" s="624"/>
      <c r="AK394" s="624"/>
      <c r="AL394" s="624"/>
      <c r="AM394" s="624"/>
      <c r="AN394" s="624"/>
      <c r="AO394" s="624"/>
      <c r="AP394" s="624"/>
      <c r="AQ394" s="624"/>
      <c r="AR394" s="624"/>
      <c r="AS394" s="624"/>
      <c r="AT394" s="624"/>
      <c r="AU394" s="624"/>
      <c r="AV394" s="624"/>
      <c r="AW394" s="624"/>
      <c r="AX394" s="624"/>
      <c r="AY394" s="624"/>
      <c r="AZ394" s="624"/>
      <c r="BA394" s="624"/>
    </row>
    <row r="395" ht="14.25" customHeight="1">
      <c r="A395" s="710"/>
      <c r="B395" s="710"/>
      <c r="C395" s="710"/>
      <c r="D395" s="710"/>
      <c r="E395" s="710"/>
      <c r="F395" s="710"/>
      <c r="G395" s="983"/>
      <c r="H395" s="984"/>
      <c r="I395" s="984"/>
      <c r="J395" s="710"/>
      <c r="K395" s="710"/>
      <c r="L395" s="985"/>
      <c r="M395" s="710"/>
      <c r="N395" s="710"/>
      <c r="O395" s="985"/>
      <c r="P395" s="710"/>
      <c r="Q395" s="710"/>
      <c r="R395" s="710"/>
      <c r="S395" s="710"/>
      <c r="T395" s="710"/>
      <c r="U395" s="710"/>
      <c r="V395" s="710"/>
      <c r="W395" s="710"/>
      <c r="X395" s="710"/>
      <c r="Y395" s="986"/>
      <c r="Z395" s="986"/>
      <c r="AA395" s="986"/>
      <c r="AB395" s="987"/>
      <c r="AC395" s="987"/>
      <c r="AD395" s="987"/>
      <c r="AE395" s="710"/>
      <c r="AF395" s="624"/>
      <c r="AG395" s="624"/>
      <c r="AH395" s="624"/>
      <c r="AI395" s="624"/>
      <c r="AJ395" s="624"/>
      <c r="AK395" s="624"/>
      <c r="AL395" s="624"/>
      <c r="AM395" s="624"/>
      <c r="AN395" s="624"/>
      <c r="AO395" s="624"/>
      <c r="AP395" s="624"/>
      <c r="AQ395" s="624"/>
      <c r="AR395" s="624"/>
      <c r="AS395" s="624"/>
      <c r="AT395" s="624"/>
      <c r="AU395" s="624"/>
      <c r="AV395" s="624"/>
      <c r="AW395" s="624"/>
      <c r="AX395" s="624"/>
      <c r="AY395" s="624"/>
      <c r="AZ395" s="624"/>
      <c r="BA395" s="624"/>
    </row>
    <row r="396" ht="14.25" customHeight="1">
      <c r="A396" s="710"/>
      <c r="B396" s="710"/>
      <c r="C396" s="710"/>
      <c r="D396" s="710"/>
      <c r="E396" s="710"/>
      <c r="F396" s="710"/>
      <c r="G396" s="983"/>
      <c r="H396" s="984"/>
      <c r="I396" s="984"/>
      <c r="J396" s="710"/>
      <c r="K396" s="710"/>
      <c r="L396" s="985"/>
      <c r="M396" s="710"/>
      <c r="N396" s="710"/>
      <c r="O396" s="985"/>
      <c r="P396" s="710"/>
      <c r="Q396" s="710"/>
      <c r="R396" s="710"/>
      <c r="S396" s="710"/>
      <c r="T396" s="710"/>
      <c r="U396" s="710"/>
      <c r="V396" s="710"/>
      <c r="W396" s="710"/>
      <c r="X396" s="710"/>
      <c r="Y396" s="986"/>
      <c r="Z396" s="986"/>
      <c r="AA396" s="986"/>
      <c r="AB396" s="987"/>
      <c r="AC396" s="987"/>
      <c r="AD396" s="987"/>
      <c r="AE396" s="710"/>
      <c r="AF396" s="624"/>
      <c r="AG396" s="624"/>
      <c r="AH396" s="624"/>
      <c r="AI396" s="624"/>
      <c r="AJ396" s="624"/>
      <c r="AK396" s="624"/>
      <c r="AL396" s="624"/>
      <c r="AM396" s="624"/>
      <c r="AN396" s="624"/>
      <c r="AO396" s="624"/>
      <c r="AP396" s="624"/>
      <c r="AQ396" s="624"/>
      <c r="AR396" s="624"/>
      <c r="AS396" s="624"/>
      <c r="AT396" s="624"/>
      <c r="AU396" s="624"/>
      <c r="AV396" s="624"/>
      <c r="AW396" s="624"/>
      <c r="AX396" s="624"/>
      <c r="AY396" s="624"/>
      <c r="AZ396" s="624"/>
      <c r="BA396" s="624"/>
    </row>
    <row r="397" ht="14.25" customHeight="1">
      <c r="A397" s="710"/>
      <c r="B397" s="710"/>
      <c r="C397" s="710"/>
      <c r="D397" s="710"/>
      <c r="E397" s="710"/>
      <c r="F397" s="710"/>
      <c r="G397" s="983"/>
      <c r="H397" s="984"/>
      <c r="I397" s="984"/>
      <c r="J397" s="710"/>
      <c r="K397" s="710"/>
      <c r="L397" s="985"/>
      <c r="M397" s="710"/>
      <c r="N397" s="710"/>
      <c r="O397" s="985"/>
      <c r="P397" s="710"/>
      <c r="Q397" s="710"/>
      <c r="R397" s="710"/>
      <c r="S397" s="710"/>
      <c r="T397" s="710"/>
      <c r="U397" s="710"/>
      <c r="V397" s="710"/>
      <c r="W397" s="710"/>
      <c r="X397" s="710"/>
      <c r="Y397" s="986"/>
      <c r="Z397" s="986"/>
      <c r="AA397" s="986"/>
      <c r="AB397" s="987"/>
      <c r="AC397" s="987"/>
      <c r="AD397" s="987"/>
      <c r="AE397" s="710"/>
      <c r="AF397" s="624"/>
      <c r="AG397" s="624"/>
      <c r="AH397" s="624"/>
      <c r="AI397" s="624"/>
      <c r="AJ397" s="624"/>
      <c r="AK397" s="624"/>
      <c r="AL397" s="624"/>
      <c r="AM397" s="624"/>
      <c r="AN397" s="624"/>
      <c r="AO397" s="624"/>
      <c r="AP397" s="624"/>
      <c r="AQ397" s="624"/>
      <c r="AR397" s="624"/>
      <c r="AS397" s="624"/>
      <c r="AT397" s="624"/>
      <c r="AU397" s="624"/>
      <c r="AV397" s="624"/>
      <c r="AW397" s="624"/>
      <c r="AX397" s="624"/>
      <c r="AY397" s="624"/>
      <c r="AZ397" s="624"/>
      <c r="BA397" s="624"/>
    </row>
    <row r="398" ht="14.25" customHeight="1">
      <c r="A398" s="710"/>
      <c r="B398" s="710"/>
      <c r="C398" s="710"/>
      <c r="D398" s="710"/>
      <c r="E398" s="710"/>
      <c r="F398" s="710"/>
      <c r="G398" s="983"/>
      <c r="H398" s="984"/>
      <c r="I398" s="984"/>
      <c r="J398" s="710"/>
      <c r="K398" s="710"/>
      <c r="L398" s="985"/>
      <c r="M398" s="710"/>
      <c r="N398" s="710"/>
      <c r="O398" s="985"/>
      <c r="P398" s="710"/>
      <c r="Q398" s="710"/>
      <c r="R398" s="710"/>
      <c r="S398" s="710"/>
      <c r="T398" s="710"/>
      <c r="U398" s="710"/>
      <c r="V398" s="710"/>
      <c r="W398" s="710"/>
      <c r="X398" s="710"/>
      <c r="Y398" s="986"/>
      <c r="Z398" s="986"/>
      <c r="AA398" s="986"/>
      <c r="AB398" s="987"/>
      <c r="AC398" s="987"/>
      <c r="AD398" s="987"/>
      <c r="AE398" s="710"/>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row>
    <row r="399" ht="14.25" customHeight="1">
      <c r="A399" s="710"/>
      <c r="B399" s="710"/>
      <c r="C399" s="710"/>
      <c r="D399" s="710"/>
      <c r="E399" s="710"/>
      <c r="F399" s="710"/>
      <c r="G399" s="983"/>
      <c r="H399" s="984"/>
      <c r="I399" s="984"/>
      <c r="J399" s="710"/>
      <c r="K399" s="710"/>
      <c r="L399" s="985"/>
      <c r="M399" s="710"/>
      <c r="N399" s="710"/>
      <c r="O399" s="985"/>
      <c r="P399" s="710"/>
      <c r="Q399" s="710"/>
      <c r="R399" s="710"/>
      <c r="S399" s="710"/>
      <c r="T399" s="710"/>
      <c r="U399" s="710"/>
      <c r="V399" s="710"/>
      <c r="W399" s="710"/>
      <c r="X399" s="710"/>
      <c r="Y399" s="986"/>
      <c r="Z399" s="986"/>
      <c r="AA399" s="986"/>
      <c r="AB399" s="987"/>
      <c r="AC399" s="987"/>
      <c r="AD399" s="987"/>
      <c r="AE399" s="710"/>
      <c r="AF399" s="624"/>
      <c r="AG399" s="624"/>
      <c r="AH399" s="624"/>
      <c r="AI399" s="624"/>
      <c r="AJ399" s="624"/>
      <c r="AK399" s="624"/>
      <c r="AL399" s="624"/>
      <c r="AM399" s="624"/>
      <c r="AN399" s="624"/>
      <c r="AO399" s="624"/>
      <c r="AP399" s="624"/>
      <c r="AQ399" s="624"/>
      <c r="AR399" s="624"/>
      <c r="AS399" s="624"/>
      <c r="AT399" s="624"/>
      <c r="AU399" s="624"/>
      <c r="AV399" s="624"/>
      <c r="AW399" s="624"/>
      <c r="AX399" s="624"/>
      <c r="AY399" s="624"/>
      <c r="AZ399" s="624"/>
      <c r="BA399" s="624"/>
    </row>
    <row r="400" ht="14.25" customHeight="1">
      <c r="A400" s="710"/>
      <c r="B400" s="710"/>
      <c r="C400" s="710"/>
      <c r="D400" s="710"/>
      <c r="E400" s="710"/>
      <c r="F400" s="710"/>
      <c r="G400" s="983"/>
      <c r="H400" s="984"/>
      <c r="I400" s="984"/>
      <c r="J400" s="710"/>
      <c r="K400" s="710"/>
      <c r="L400" s="985"/>
      <c r="M400" s="710"/>
      <c r="N400" s="710"/>
      <c r="O400" s="985"/>
      <c r="P400" s="710"/>
      <c r="Q400" s="710"/>
      <c r="R400" s="710"/>
      <c r="S400" s="710"/>
      <c r="T400" s="710"/>
      <c r="U400" s="710"/>
      <c r="V400" s="710"/>
      <c r="W400" s="710"/>
      <c r="X400" s="710"/>
      <c r="Y400" s="986"/>
      <c r="Z400" s="986"/>
      <c r="AA400" s="986"/>
      <c r="AB400" s="987"/>
      <c r="AC400" s="987"/>
      <c r="AD400" s="987"/>
      <c r="AE400" s="710"/>
      <c r="AF400" s="624"/>
      <c r="AG400" s="624"/>
      <c r="AH400" s="624"/>
      <c r="AI400" s="624"/>
      <c r="AJ400" s="624"/>
      <c r="AK400" s="624"/>
      <c r="AL400" s="624"/>
      <c r="AM400" s="624"/>
      <c r="AN400" s="624"/>
      <c r="AO400" s="624"/>
      <c r="AP400" s="624"/>
      <c r="AQ400" s="624"/>
      <c r="AR400" s="624"/>
      <c r="AS400" s="624"/>
      <c r="AT400" s="624"/>
      <c r="AU400" s="624"/>
      <c r="AV400" s="624"/>
      <c r="AW400" s="624"/>
      <c r="AX400" s="624"/>
      <c r="AY400" s="624"/>
      <c r="AZ400" s="624"/>
      <c r="BA400" s="624"/>
    </row>
    <row r="401" ht="14.25" customHeight="1">
      <c r="A401" s="710"/>
      <c r="B401" s="710"/>
      <c r="C401" s="710"/>
      <c r="D401" s="710"/>
      <c r="E401" s="710"/>
      <c r="F401" s="710"/>
      <c r="G401" s="983"/>
      <c r="H401" s="984"/>
      <c r="I401" s="984"/>
      <c r="J401" s="710"/>
      <c r="K401" s="710"/>
      <c r="L401" s="985"/>
      <c r="M401" s="710"/>
      <c r="N401" s="710"/>
      <c r="O401" s="985"/>
      <c r="P401" s="710"/>
      <c r="Q401" s="710"/>
      <c r="R401" s="710"/>
      <c r="S401" s="710"/>
      <c r="T401" s="710"/>
      <c r="U401" s="710"/>
      <c r="V401" s="710"/>
      <c r="W401" s="710"/>
      <c r="X401" s="710"/>
      <c r="Y401" s="986"/>
      <c r="Z401" s="986"/>
      <c r="AA401" s="986"/>
      <c r="AB401" s="987"/>
      <c r="AC401" s="987"/>
      <c r="AD401" s="987"/>
      <c r="AE401" s="710"/>
      <c r="AF401" s="624"/>
      <c r="AG401" s="624"/>
      <c r="AH401" s="624"/>
      <c r="AI401" s="624"/>
      <c r="AJ401" s="624"/>
      <c r="AK401" s="624"/>
      <c r="AL401" s="624"/>
      <c r="AM401" s="624"/>
      <c r="AN401" s="624"/>
      <c r="AO401" s="624"/>
      <c r="AP401" s="624"/>
      <c r="AQ401" s="624"/>
      <c r="AR401" s="624"/>
      <c r="AS401" s="624"/>
      <c r="AT401" s="624"/>
      <c r="AU401" s="624"/>
      <c r="AV401" s="624"/>
      <c r="AW401" s="624"/>
      <c r="AX401" s="624"/>
      <c r="AY401" s="624"/>
      <c r="AZ401" s="624"/>
      <c r="BA401" s="624"/>
    </row>
    <row r="402" ht="14.25" customHeight="1">
      <c r="A402" s="710"/>
      <c r="B402" s="710"/>
      <c r="C402" s="710"/>
      <c r="D402" s="710"/>
      <c r="E402" s="710"/>
      <c r="F402" s="710"/>
      <c r="G402" s="983"/>
      <c r="H402" s="984"/>
      <c r="I402" s="984"/>
      <c r="J402" s="710"/>
      <c r="K402" s="710"/>
      <c r="L402" s="985"/>
      <c r="M402" s="710"/>
      <c r="N402" s="710"/>
      <c r="O402" s="985"/>
      <c r="P402" s="710"/>
      <c r="Q402" s="710"/>
      <c r="R402" s="710"/>
      <c r="S402" s="710"/>
      <c r="T402" s="710"/>
      <c r="U402" s="710"/>
      <c r="V402" s="710"/>
      <c r="W402" s="710"/>
      <c r="X402" s="710"/>
      <c r="Y402" s="986"/>
      <c r="Z402" s="986"/>
      <c r="AA402" s="986"/>
      <c r="AB402" s="987"/>
      <c r="AC402" s="987"/>
      <c r="AD402" s="987"/>
      <c r="AE402" s="710"/>
      <c r="AF402" s="624"/>
      <c r="AG402" s="624"/>
      <c r="AH402" s="624"/>
      <c r="AI402" s="624"/>
      <c r="AJ402" s="624"/>
      <c r="AK402" s="624"/>
      <c r="AL402" s="624"/>
      <c r="AM402" s="624"/>
      <c r="AN402" s="624"/>
      <c r="AO402" s="624"/>
      <c r="AP402" s="624"/>
      <c r="AQ402" s="624"/>
      <c r="AR402" s="624"/>
      <c r="AS402" s="624"/>
      <c r="AT402" s="624"/>
      <c r="AU402" s="624"/>
      <c r="AV402" s="624"/>
      <c r="AW402" s="624"/>
      <c r="AX402" s="624"/>
      <c r="AY402" s="624"/>
      <c r="AZ402" s="624"/>
      <c r="BA402" s="624"/>
    </row>
    <row r="403" ht="14.25" customHeight="1">
      <c r="A403" s="710"/>
      <c r="B403" s="710"/>
      <c r="C403" s="710"/>
      <c r="D403" s="710"/>
      <c r="E403" s="710"/>
      <c r="F403" s="710"/>
      <c r="G403" s="983"/>
      <c r="H403" s="984"/>
      <c r="I403" s="984"/>
      <c r="J403" s="710"/>
      <c r="K403" s="710"/>
      <c r="L403" s="985"/>
      <c r="M403" s="710"/>
      <c r="N403" s="710"/>
      <c r="O403" s="985"/>
      <c r="P403" s="710"/>
      <c r="Q403" s="710"/>
      <c r="R403" s="710"/>
      <c r="S403" s="710"/>
      <c r="T403" s="710"/>
      <c r="U403" s="710"/>
      <c r="V403" s="710"/>
      <c r="W403" s="710"/>
      <c r="X403" s="710"/>
      <c r="Y403" s="986"/>
      <c r="Z403" s="986"/>
      <c r="AA403" s="986"/>
      <c r="AB403" s="987"/>
      <c r="AC403" s="987"/>
      <c r="AD403" s="987"/>
      <c r="AE403" s="710"/>
      <c r="AF403" s="624"/>
      <c r="AG403" s="624"/>
      <c r="AH403" s="624"/>
      <c r="AI403" s="624"/>
      <c r="AJ403" s="624"/>
      <c r="AK403" s="624"/>
      <c r="AL403" s="624"/>
      <c r="AM403" s="624"/>
      <c r="AN403" s="624"/>
      <c r="AO403" s="624"/>
      <c r="AP403" s="624"/>
      <c r="AQ403" s="624"/>
      <c r="AR403" s="624"/>
      <c r="AS403" s="624"/>
      <c r="AT403" s="624"/>
      <c r="AU403" s="624"/>
      <c r="AV403" s="624"/>
      <c r="AW403" s="624"/>
      <c r="AX403" s="624"/>
      <c r="AY403" s="624"/>
      <c r="AZ403" s="624"/>
      <c r="BA403" s="624"/>
    </row>
    <row r="404" ht="14.25" customHeight="1">
      <c r="A404" s="710"/>
      <c r="B404" s="710"/>
      <c r="C404" s="710"/>
      <c r="D404" s="710"/>
      <c r="E404" s="710"/>
      <c r="F404" s="710"/>
      <c r="G404" s="983"/>
      <c r="H404" s="984"/>
      <c r="I404" s="984"/>
      <c r="J404" s="710"/>
      <c r="K404" s="710"/>
      <c r="L404" s="985"/>
      <c r="M404" s="710"/>
      <c r="N404" s="710"/>
      <c r="O404" s="985"/>
      <c r="P404" s="710"/>
      <c r="Q404" s="710"/>
      <c r="R404" s="710"/>
      <c r="S404" s="710"/>
      <c r="T404" s="710"/>
      <c r="U404" s="710"/>
      <c r="V404" s="710"/>
      <c r="W404" s="710"/>
      <c r="X404" s="710"/>
      <c r="Y404" s="986"/>
      <c r="Z404" s="986"/>
      <c r="AA404" s="986"/>
      <c r="AB404" s="987"/>
      <c r="AC404" s="987"/>
      <c r="AD404" s="987"/>
      <c r="AE404" s="710"/>
      <c r="AF404" s="624"/>
      <c r="AG404" s="624"/>
      <c r="AH404" s="624"/>
      <c r="AI404" s="624"/>
      <c r="AJ404" s="624"/>
      <c r="AK404" s="624"/>
      <c r="AL404" s="624"/>
      <c r="AM404" s="624"/>
      <c r="AN404" s="624"/>
      <c r="AO404" s="624"/>
      <c r="AP404" s="624"/>
      <c r="AQ404" s="624"/>
      <c r="AR404" s="624"/>
      <c r="AS404" s="624"/>
      <c r="AT404" s="624"/>
      <c r="AU404" s="624"/>
      <c r="AV404" s="624"/>
      <c r="AW404" s="624"/>
      <c r="AX404" s="624"/>
      <c r="AY404" s="624"/>
      <c r="AZ404" s="624"/>
      <c r="BA404" s="624"/>
    </row>
    <row r="405" ht="14.25" customHeight="1">
      <c r="A405" s="710"/>
      <c r="B405" s="710"/>
      <c r="C405" s="710"/>
      <c r="D405" s="710"/>
      <c r="E405" s="710"/>
      <c r="F405" s="710"/>
      <c r="G405" s="983"/>
      <c r="H405" s="984"/>
      <c r="I405" s="984"/>
      <c r="J405" s="710"/>
      <c r="K405" s="710"/>
      <c r="L405" s="985"/>
      <c r="M405" s="710"/>
      <c r="N405" s="710"/>
      <c r="O405" s="985"/>
      <c r="P405" s="710"/>
      <c r="Q405" s="710"/>
      <c r="R405" s="710"/>
      <c r="S405" s="710"/>
      <c r="T405" s="710"/>
      <c r="U405" s="710"/>
      <c r="V405" s="710"/>
      <c r="W405" s="710"/>
      <c r="X405" s="710"/>
      <c r="Y405" s="986"/>
      <c r="Z405" s="986"/>
      <c r="AA405" s="986"/>
      <c r="AB405" s="987"/>
      <c r="AC405" s="987"/>
      <c r="AD405" s="987"/>
      <c r="AE405" s="710"/>
      <c r="AF405" s="624"/>
      <c r="AG405" s="624"/>
      <c r="AH405" s="624"/>
      <c r="AI405" s="624"/>
      <c r="AJ405" s="624"/>
      <c r="AK405" s="624"/>
      <c r="AL405" s="624"/>
      <c r="AM405" s="624"/>
      <c r="AN405" s="624"/>
      <c r="AO405" s="624"/>
      <c r="AP405" s="624"/>
      <c r="AQ405" s="624"/>
      <c r="AR405" s="624"/>
      <c r="AS405" s="624"/>
      <c r="AT405" s="624"/>
      <c r="AU405" s="624"/>
      <c r="AV405" s="624"/>
      <c r="AW405" s="624"/>
      <c r="AX405" s="624"/>
      <c r="AY405" s="624"/>
      <c r="AZ405" s="624"/>
      <c r="BA405" s="624"/>
    </row>
    <row r="406" ht="14.25" customHeight="1">
      <c r="A406" s="710"/>
      <c r="B406" s="710"/>
      <c r="C406" s="710"/>
      <c r="D406" s="710"/>
      <c r="E406" s="710"/>
      <c r="F406" s="710"/>
      <c r="G406" s="983"/>
      <c r="H406" s="984"/>
      <c r="I406" s="984"/>
      <c r="J406" s="710"/>
      <c r="K406" s="710"/>
      <c r="L406" s="985"/>
      <c r="M406" s="710"/>
      <c r="N406" s="710"/>
      <c r="O406" s="985"/>
      <c r="P406" s="710"/>
      <c r="Q406" s="710"/>
      <c r="R406" s="710"/>
      <c r="S406" s="710"/>
      <c r="T406" s="710"/>
      <c r="U406" s="710"/>
      <c r="V406" s="710"/>
      <c r="W406" s="710"/>
      <c r="X406" s="710"/>
      <c r="Y406" s="986"/>
      <c r="Z406" s="986"/>
      <c r="AA406" s="986"/>
      <c r="AB406" s="987"/>
      <c r="AC406" s="987"/>
      <c r="AD406" s="987"/>
      <c r="AE406" s="710"/>
      <c r="AF406" s="624"/>
      <c r="AG406" s="624"/>
      <c r="AH406" s="624"/>
      <c r="AI406" s="624"/>
      <c r="AJ406" s="624"/>
      <c r="AK406" s="624"/>
      <c r="AL406" s="624"/>
      <c r="AM406" s="624"/>
      <c r="AN406" s="624"/>
      <c r="AO406" s="624"/>
      <c r="AP406" s="624"/>
      <c r="AQ406" s="624"/>
      <c r="AR406" s="624"/>
      <c r="AS406" s="624"/>
      <c r="AT406" s="624"/>
      <c r="AU406" s="624"/>
      <c r="AV406" s="624"/>
      <c r="AW406" s="624"/>
      <c r="AX406" s="624"/>
      <c r="AY406" s="624"/>
      <c r="AZ406" s="624"/>
      <c r="BA406" s="624"/>
    </row>
    <row r="407" ht="14.25" customHeight="1">
      <c r="A407" s="710"/>
      <c r="B407" s="710"/>
      <c r="C407" s="710"/>
      <c r="D407" s="710"/>
      <c r="E407" s="710"/>
      <c r="F407" s="710"/>
      <c r="G407" s="983"/>
      <c r="H407" s="984"/>
      <c r="I407" s="984"/>
      <c r="J407" s="710"/>
      <c r="K407" s="710"/>
      <c r="L407" s="985"/>
      <c r="M407" s="710"/>
      <c r="N407" s="710"/>
      <c r="O407" s="985"/>
      <c r="P407" s="710"/>
      <c r="Q407" s="710"/>
      <c r="R407" s="710"/>
      <c r="S407" s="710"/>
      <c r="T407" s="710"/>
      <c r="U407" s="710"/>
      <c r="V407" s="710"/>
      <c r="W407" s="710"/>
      <c r="X407" s="710"/>
      <c r="Y407" s="986"/>
      <c r="Z407" s="986"/>
      <c r="AA407" s="986"/>
      <c r="AB407" s="987"/>
      <c r="AC407" s="987"/>
      <c r="AD407" s="987"/>
      <c r="AE407" s="710"/>
      <c r="AF407" s="624"/>
      <c r="AG407" s="624"/>
      <c r="AH407" s="624"/>
      <c r="AI407" s="624"/>
      <c r="AJ407" s="624"/>
      <c r="AK407" s="624"/>
      <c r="AL407" s="624"/>
      <c r="AM407" s="624"/>
      <c r="AN407" s="624"/>
      <c r="AO407" s="624"/>
      <c r="AP407" s="624"/>
      <c r="AQ407" s="624"/>
      <c r="AR407" s="624"/>
      <c r="AS407" s="624"/>
      <c r="AT407" s="624"/>
      <c r="AU407" s="624"/>
      <c r="AV407" s="624"/>
      <c r="AW407" s="624"/>
      <c r="AX407" s="624"/>
      <c r="AY407" s="624"/>
      <c r="AZ407" s="624"/>
      <c r="BA407" s="624"/>
    </row>
    <row r="408" ht="14.25" customHeight="1">
      <c r="A408" s="710"/>
      <c r="B408" s="710"/>
      <c r="C408" s="710"/>
      <c r="D408" s="710"/>
      <c r="E408" s="710"/>
      <c r="F408" s="710"/>
      <c r="G408" s="983"/>
      <c r="H408" s="984"/>
      <c r="I408" s="984"/>
      <c r="J408" s="710"/>
      <c r="K408" s="710"/>
      <c r="L408" s="985"/>
      <c r="M408" s="710"/>
      <c r="N408" s="710"/>
      <c r="O408" s="985"/>
      <c r="P408" s="710"/>
      <c r="Q408" s="710"/>
      <c r="R408" s="710"/>
      <c r="S408" s="710"/>
      <c r="T408" s="710"/>
      <c r="U408" s="710"/>
      <c r="V408" s="710"/>
      <c r="W408" s="710"/>
      <c r="X408" s="710"/>
      <c r="Y408" s="986"/>
      <c r="Z408" s="986"/>
      <c r="AA408" s="986"/>
      <c r="AB408" s="987"/>
      <c r="AC408" s="987"/>
      <c r="AD408" s="987"/>
      <c r="AE408" s="710"/>
      <c r="AF408" s="624"/>
      <c r="AG408" s="624"/>
      <c r="AH408" s="624"/>
      <c r="AI408" s="624"/>
      <c r="AJ408" s="624"/>
      <c r="AK408" s="624"/>
      <c r="AL408" s="624"/>
      <c r="AM408" s="624"/>
      <c r="AN408" s="624"/>
      <c r="AO408" s="624"/>
      <c r="AP408" s="624"/>
      <c r="AQ408" s="624"/>
      <c r="AR408" s="624"/>
      <c r="AS408" s="624"/>
      <c r="AT408" s="624"/>
      <c r="AU408" s="624"/>
      <c r="AV408" s="624"/>
      <c r="AW408" s="624"/>
      <c r="AX408" s="624"/>
      <c r="AY408" s="624"/>
      <c r="AZ408" s="624"/>
      <c r="BA408" s="624"/>
    </row>
    <row r="409" ht="14.25" customHeight="1">
      <c r="A409" s="710"/>
      <c r="B409" s="710"/>
      <c r="C409" s="710"/>
      <c r="D409" s="710"/>
      <c r="E409" s="710"/>
      <c r="F409" s="710"/>
      <c r="G409" s="983"/>
      <c r="H409" s="984"/>
      <c r="I409" s="984"/>
      <c r="J409" s="710"/>
      <c r="K409" s="710"/>
      <c r="L409" s="985"/>
      <c r="M409" s="710"/>
      <c r="N409" s="710"/>
      <c r="O409" s="985"/>
      <c r="P409" s="710"/>
      <c r="Q409" s="710"/>
      <c r="R409" s="710"/>
      <c r="S409" s="710"/>
      <c r="T409" s="710"/>
      <c r="U409" s="710"/>
      <c r="V409" s="710"/>
      <c r="W409" s="710"/>
      <c r="X409" s="710"/>
      <c r="Y409" s="986"/>
      <c r="Z409" s="986"/>
      <c r="AA409" s="986"/>
      <c r="AB409" s="987"/>
      <c r="AC409" s="987"/>
      <c r="AD409" s="987"/>
      <c r="AE409" s="710"/>
      <c r="AF409" s="624"/>
      <c r="AG409" s="624"/>
      <c r="AH409" s="624"/>
      <c r="AI409" s="624"/>
      <c r="AJ409" s="624"/>
      <c r="AK409" s="624"/>
      <c r="AL409" s="624"/>
      <c r="AM409" s="624"/>
      <c r="AN409" s="624"/>
      <c r="AO409" s="624"/>
      <c r="AP409" s="624"/>
      <c r="AQ409" s="624"/>
      <c r="AR409" s="624"/>
      <c r="AS409" s="624"/>
      <c r="AT409" s="624"/>
      <c r="AU409" s="624"/>
      <c r="AV409" s="624"/>
      <c r="AW409" s="624"/>
      <c r="AX409" s="624"/>
      <c r="AY409" s="624"/>
      <c r="AZ409" s="624"/>
      <c r="BA409" s="624"/>
    </row>
    <row r="410" ht="14.25" customHeight="1">
      <c r="A410" s="710"/>
      <c r="B410" s="710"/>
      <c r="C410" s="710"/>
      <c r="D410" s="710"/>
      <c r="E410" s="710"/>
      <c r="F410" s="710"/>
      <c r="G410" s="983"/>
      <c r="H410" s="984"/>
      <c r="I410" s="984"/>
      <c r="J410" s="710"/>
      <c r="K410" s="710"/>
      <c r="L410" s="985"/>
      <c r="M410" s="710"/>
      <c r="N410" s="710"/>
      <c r="O410" s="985"/>
      <c r="P410" s="710"/>
      <c r="Q410" s="710"/>
      <c r="R410" s="710"/>
      <c r="S410" s="710"/>
      <c r="T410" s="710"/>
      <c r="U410" s="710"/>
      <c r="V410" s="710"/>
      <c r="W410" s="710"/>
      <c r="X410" s="710"/>
      <c r="Y410" s="986"/>
      <c r="Z410" s="986"/>
      <c r="AA410" s="986"/>
      <c r="AB410" s="987"/>
      <c r="AC410" s="987"/>
      <c r="AD410" s="987"/>
      <c r="AE410" s="710"/>
      <c r="AF410" s="624"/>
      <c r="AG410" s="624"/>
      <c r="AH410" s="624"/>
      <c r="AI410" s="624"/>
      <c r="AJ410" s="624"/>
      <c r="AK410" s="624"/>
      <c r="AL410" s="624"/>
      <c r="AM410" s="624"/>
      <c r="AN410" s="624"/>
      <c r="AO410" s="624"/>
      <c r="AP410" s="624"/>
      <c r="AQ410" s="624"/>
      <c r="AR410" s="624"/>
      <c r="AS410" s="624"/>
      <c r="AT410" s="624"/>
      <c r="AU410" s="624"/>
      <c r="AV410" s="624"/>
      <c r="AW410" s="624"/>
      <c r="AX410" s="624"/>
      <c r="AY410" s="624"/>
      <c r="AZ410" s="624"/>
      <c r="BA410" s="624"/>
    </row>
    <row r="411" ht="14.25" customHeight="1">
      <c r="A411" s="710"/>
      <c r="B411" s="710"/>
      <c r="C411" s="710"/>
      <c r="D411" s="710"/>
      <c r="E411" s="710"/>
      <c r="F411" s="710"/>
      <c r="G411" s="983"/>
      <c r="H411" s="984"/>
      <c r="I411" s="984"/>
      <c r="J411" s="710"/>
      <c r="K411" s="710"/>
      <c r="L411" s="985"/>
      <c r="M411" s="710"/>
      <c r="N411" s="710"/>
      <c r="O411" s="985"/>
      <c r="P411" s="710"/>
      <c r="Q411" s="710"/>
      <c r="R411" s="710"/>
      <c r="S411" s="710"/>
      <c r="T411" s="710"/>
      <c r="U411" s="710"/>
      <c r="V411" s="710"/>
      <c r="W411" s="710"/>
      <c r="X411" s="710"/>
      <c r="Y411" s="986"/>
      <c r="Z411" s="986"/>
      <c r="AA411" s="986"/>
      <c r="AB411" s="987"/>
      <c r="AC411" s="987"/>
      <c r="AD411" s="987"/>
      <c r="AE411" s="710"/>
      <c r="AF411" s="624"/>
      <c r="AG411" s="624"/>
      <c r="AH411" s="624"/>
      <c r="AI411" s="624"/>
      <c r="AJ411" s="624"/>
      <c r="AK411" s="624"/>
      <c r="AL411" s="624"/>
      <c r="AM411" s="624"/>
      <c r="AN411" s="624"/>
      <c r="AO411" s="624"/>
      <c r="AP411" s="624"/>
      <c r="AQ411" s="624"/>
      <c r="AR411" s="624"/>
      <c r="AS411" s="624"/>
      <c r="AT411" s="624"/>
      <c r="AU411" s="624"/>
      <c r="AV411" s="624"/>
      <c r="AW411" s="624"/>
      <c r="AX411" s="624"/>
      <c r="AY411" s="624"/>
      <c r="AZ411" s="624"/>
      <c r="BA411" s="624"/>
    </row>
    <row r="412" ht="14.25" customHeight="1">
      <c r="A412" s="710"/>
      <c r="B412" s="710"/>
      <c r="C412" s="710"/>
      <c r="D412" s="710"/>
      <c r="E412" s="710"/>
      <c r="F412" s="710"/>
      <c r="G412" s="983"/>
      <c r="H412" s="984"/>
      <c r="I412" s="984"/>
      <c r="J412" s="710"/>
      <c r="K412" s="710"/>
      <c r="L412" s="985"/>
      <c r="M412" s="710"/>
      <c r="N412" s="710"/>
      <c r="O412" s="985"/>
      <c r="P412" s="710"/>
      <c r="Q412" s="710"/>
      <c r="R412" s="710"/>
      <c r="S412" s="710"/>
      <c r="T412" s="710"/>
      <c r="U412" s="710"/>
      <c r="V412" s="710"/>
      <c r="W412" s="710"/>
      <c r="X412" s="710"/>
      <c r="Y412" s="986"/>
      <c r="Z412" s="986"/>
      <c r="AA412" s="986"/>
      <c r="AB412" s="987"/>
      <c r="AC412" s="987"/>
      <c r="AD412" s="987"/>
      <c r="AE412" s="710"/>
      <c r="AF412" s="624"/>
      <c r="AG412" s="624"/>
      <c r="AH412" s="624"/>
      <c r="AI412" s="624"/>
      <c r="AJ412" s="624"/>
      <c r="AK412" s="624"/>
      <c r="AL412" s="624"/>
      <c r="AM412" s="624"/>
      <c r="AN412" s="624"/>
      <c r="AO412" s="624"/>
      <c r="AP412" s="624"/>
      <c r="AQ412" s="624"/>
      <c r="AR412" s="624"/>
      <c r="AS412" s="624"/>
      <c r="AT412" s="624"/>
      <c r="AU412" s="624"/>
      <c r="AV412" s="624"/>
      <c r="AW412" s="624"/>
      <c r="AX412" s="624"/>
      <c r="AY412" s="624"/>
      <c r="AZ412" s="624"/>
      <c r="BA412" s="624"/>
    </row>
    <row r="413" ht="14.25" customHeight="1">
      <c r="A413" s="710"/>
      <c r="B413" s="710"/>
      <c r="C413" s="710"/>
      <c r="D413" s="710"/>
      <c r="E413" s="710"/>
      <c r="F413" s="710"/>
      <c r="G413" s="983"/>
      <c r="H413" s="984"/>
      <c r="I413" s="984"/>
      <c r="J413" s="710"/>
      <c r="K413" s="710"/>
      <c r="L413" s="985"/>
      <c r="M413" s="710"/>
      <c r="N413" s="710"/>
      <c r="O413" s="985"/>
      <c r="P413" s="710"/>
      <c r="Q413" s="710"/>
      <c r="R413" s="710"/>
      <c r="S413" s="710"/>
      <c r="T413" s="710"/>
      <c r="U413" s="710"/>
      <c r="V413" s="710"/>
      <c r="W413" s="710"/>
      <c r="X413" s="710"/>
      <c r="Y413" s="986"/>
      <c r="Z413" s="986"/>
      <c r="AA413" s="986"/>
      <c r="AB413" s="987"/>
      <c r="AC413" s="987"/>
      <c r="AD413" s="987"/>
      <c r="AE413" s="710"/>
      <c r="AF413" s="624"/>
      <c r="AG413" s="624"/>
      <c r="AH413" s="624"/>
      <c r="AI413" s="624"/>
      <c r="AJ413" s="624"/>
      <c r="AK413" s="624"/>
      <c r="AL413" s="624"/>
      <c r="AM413" s="624"/>
      <c r="AN413" s="624"/>
      <c r="AO413" s="624"/>
      <c r="AP413" s="624"/>
      <c r="AQ413" s="624"/>
      <c r="AR413" s="624"/>
      <c r="AS413" s="624"/>
      <c r="AT413" s="624"/>
      <c r="AU413" s="624"/>
      <c r="AV413" s="624"/>
      <c r="AW413" s="624"/>
      <c r="AX413" s="624"/>
      <c r="AY413" s="624"/>
      <c r="AZ413" s="624"/>
      <c r="BA413" s="624"/>
    </row>
    <row r="414" ht="14.25" customHeight="1">
      <c r="A414" s="710"/>
      <c r="B414" s="710"/>
      <c r="C414" s="710"/>
      <c r="D414" s="710"/>
      <c r="E414" s="710"/>
      <c r="F414" s="710"/>
      <c r="G414" s="983"/>
      <c r="H414" s="984"/>
      <c r="I414" s="984"/>
      <c r="J414" s="710"/>
      <c r="K414" s="710"/>
      <c r="L414" s="985"/>
      <c r="M414" s="710"/>
      <c r="N414" s="710"/>
      <c r="O414" s="985"/>
      <c r="P414" s="710"/>
      <c r="Q414" s="710"/>
      <c r="R414" s="710"/>
      <c r="S414" s="710"/>
      <c r="T414" s="710"/>
      <c r="U414" s="710"/>
      <c r="V414" s="710"/>
      <c r="W414" s="710"/>
      <c r="X414" s="710"/>
      <c r="Y414" s="986"/>
      <c r="Z414" s="986"/>
      <c r="AA414" s="986"/>
      <c r="AB414" s="987"/>
      <c r="AC414" s="987"/>
      <c r="AD414" s="987"/>
      <c r="AE414" s="710"/>
      <c r="AF414" s="624"/>
      <c r="AG414" s="624"/>
      <c r="AH414" s="624"/>
      <c r="AI414" s="624"/>
      <c r="AJ414" s="624"/>
      <c r="AK414" s="624"/>
      <c r="AL414" s="624"/>
      <c r="AM414" s="624"/>
      <c r="AN414" s="624"/>
      <c r="AO414" s="624"/>
      <c r="AP414" s="624"/>
      <c r="AQ414" s="624"/>
      <c r="AR414" s="624"/>
      <c r="AS414" s="624"/>
      <c r="AT414" s="624"/>
      <c r="AU414" s="624"/>
      <c r="AV414" s="624"/>
      <c r="AW414" s="624"/>
      <c r="AX414" s="624"/>
      <c r="AY414" s="624"/>
      <c r="AZ414" s="624"/>
      <c r="BA414" s="624"/>
    </row>
    <row r="415" ht="14.25" customHeight="1">
      <c r="A415" s="710"/>
      <c r="B415" s="710"/>
      <c r="C415" s="710"/>
      <c r="D415" s="710"/>
      <c r="E415" s="710"/>
      <c r="F415" s="710"/>
      <c r="G415" s="983"/>
      <c r="H415" s="984"/>
      <c r="I415" s="984"/>
      <c r="J415" s="710"/>
      <c r="K415" s="710"/>
      <c r="L415" s="985"/>
      <c r="M415" s="710"/>
      <c r="N415" s="710"/>
      <c r="O415" s="985"/>
      <c r="P415" s="710"/>
      <c r="Q415" s="710"/>
      <c r="R415" s="710"/>
      <c r="S415" s="710"/>
      <c r="T415" s="710"/>
      <c r="U415" s="710"/>
      <c r="V415" s="710"/>
      <c r="W415" s="710"/>
      <c r="X415" s="710"/>
      <c r="Y415" s="986"/>
      <c r="Z415" s="986"/>
      <c r="AA415" s="986"/>
      <c r="AB415" s="987"/>
      <c r="AC415" s="987"/>
      <c r="AD415" s="987"/>
      <c r="AE415" s="710"/>
      <c r="AF415" s="624"/>
      <c r="AG415" s="624"/>
      <c r="AH415" s="624"/>
      <c r="AI415" s="624"/>
      <c r="AJ415" s="624"/>
      <c r="AK415" s="624"/>
      <c r="AL415" s="624"/>
      <c r="AM415" s="624"/>
      <c r="AN415" s="624"/>
      <c r="AO415" s="624"/>
      <c r="AP415" s="624"/>
      <c r="AQ415" s="624"/>
      <c r="AR415" s="624"/>
      <c r="AS415" s="624"/>
      <c r="AT415" s="624"/>
      <c r="AU415" s="624"/>
      <c r="AV415" s="624"/>
      <c r="AW415" s="624"/>
      <c r="AX415" s="624"/>
      <c r="AY415" s="624"/>
      <c r="AZ415" s="624"/>
      <c r="BA415" s="624"/>
    </row>
    <row r="416" ht="14.25" customHeight="1">
      <c r="A416" s="710"/>
      <c r="B416" s="710"/>
      <c r="C416" s="710"/>
      <c r="D416" s="710"/>
      <c r="E416" s="710"/>
      <c r="F416" s="710"/>
      <c r="G416" s="983"/>
      <c r="H416" s="984"/>
      <c r="I416" s="984"/>
      <c r="J416" s="710"/>
      <c r="K416" s="710"/>
      <c r="L416" s="985"/>
      <c r="M416" s="710"/>
      <c r="N416" s="710"/>
      <c r="O416" s="985"/>
      <c r="P416" s="710"/>
      <c r="Q416" s="710"/>
      <c r="R416" s="710"/>
      <c r="S416" s="710"/>
      <c r="T416" s="710"/>
      <c r="U416" s="710"/>
      <c r="V416" s="710"/>
      <c r="W416" s="710"/>
      <c r="X416" s="710"/>
      <c r="Y416" s="986"/>
      <c r="Z416" s="986"/>
      <c r="AA416" s="986"/>
      <c r="AB416" s="987"/>
      <c r="AC416" s="987"/>
      <c r="AD416" s="987"/>
      <c r="AE416" s="710"/>
      <c r="AF416" s="624"/>
      <c r="AG416" s="624"/>
      <c r="AH416" s="624"/>
      <c r="AI416" s="624"/>
      <c r="AJ416" s="624"/>
      <c r="AK416" s="624"/>
      <c r="AL416" s="624"/>
      <c r="AM416" s="624"/>
      <c r="AN416" s="624"/>
      <c r="AO416" s="624"/>
      <c r="AP416" s="624"/>
      <c r="AQ416" s="624"/>
      <c r="AR416" s="624"/>
      <c r="AS416" s="624"/>
      <c r="AT416" s="624"/>
      <c r="AU416" s="624"/>
      <c r="AV416" s="624"/>
      <c r="AW416" s="624"/>
      <c r="AX416" s="624"/>
      <c r="AY416" s="624"/>
      <c r="AZ416" s="624"/>
      <c r="BA416" s="624"/>
    </row>
    <row r="417" ht="14.25" customHeight="1">
      <c r="A417" s="710"/>
      <c r="B417" s="710"/>
      <c r="C417" s="710"/>
      <c r="D417" s="710"/>
      <c r="E417" s="710"/>
      <c r="F417" s="710"/>
      <c r="G417" s="983"/>
      <c r="H417" s="984"/>
      <c r="I417" s="984"/>
      <c r="J417" s="710"/>
      <c r="K417" s="710"/>
      <c r="L417" s="985"/>
      <c r="M417" s="710"/>
      <c r="N417" s="710"/>
      <c r="O417" s="985"/>
      <c r="P417" s="710"/>
      <c r="Q417" s="710"/>
      <c r="R417" s="710"/>
      <c r="S417" s="710"/>
      <c r="T417" s="710"/>
      <c r="U417" s="710"/>
      <c r="V417" s="710"/>
      <c r="W417" s="710"/>
      <c r="X417" s="710"/>
      <c r="Y417" s="986"/>
      <c r="Z417" s="986"/>
      <c r="AA417" s="986"/>
      <c r="AB417" s="987"/>
      <c r="AC417" s="987"/>
      <c r="AD417" s="987"/>
      <c r="AE417" s="710"/>
      <c r="AF417" s="624"/>
      <c r="AG417" s="624"/>
      <c r="AH417" s="624"/>
      <c r="AI417" s="624"/>
      <c r="AJ417" s="624"/>
      <c r="AK417" s="624"/>
      <c r="AL417" s="624"/>
      <c r="AM417" s="624"/>
      <c r="AN417" s="624"/>
      <c r="AO417" s="624"/>
      <c r="AP417" s="624"/>
      <c r="AQ417" s="624"/>
      <c r="AR417" s="624"/>
      <c r="AS417" s="624"/>
      <c r="AT417" s="624"/>
      <c r="AU417" s="624"/>
      <c r="AV417" s="624"/>
      <c r="AW417" s="624"/>
      <c r="AX417" s="624"/>
      <c r="AY417" s="624"/>
      <c r="AZ417" s="624"/>
      <c r="BA417" s="624"/>
    </row>
    <row r="418" ht="14.25" customHeight="1">
      <c r="A418" s="710"/>
      <c r="B418" s="710"/>
      <c r="C418" s="710"/>
      <c r="D418" s="710"/>
      <c r="E418" s="710"/>
      <c r="F418" s="710"/>
      <c r="G418" s="983"/>
      <c r="H418" s="984"/>
      <c r="I418" s="984"/>
      <c r="J418" s="710"/>
      <c r="K418" s="710"/>
      <c r="L418" s="985"/>
      <c r="M418" s="710"/>
      <c r="N418" s="710"/>
      <c r="O418" s="985"/>
      <c r="P418" s="710"/>
      <c r="Q418" s="710"/>
      <c r="R418" s="710"/>
      <c r="S418" s="710"/>
      <c r="T418" s="710"/>
      <c r="U418" s="710"/>
      <c r="V418" s="710"/>
      <c r="W418" s="710"/>
      <c r="X418" s="710"/>
      <c r="Y418" s="986"/>
      <c r="Z418" s="986"/>
      <c r="AA418" s="986"/>
      <c r="AB418" s="987"/>
      <c r="AC418" s="987"/>
      <c r="AD418" s="987"/>
      <c r="AE418" s="710"/>
      <c r="AF418" s="624"/>
      <c r="AG418" s="624"/>
      <c r="AH418" s="624"/>
      <c r="AI418" s="624"/>
      <c r="AJ418" s="624"/>
      <c r="AK418" s="624"/>
      <c r="AL418" s="624"/>
      <c r="AM418" s="624"/>
      <c r="AN418" s="624"/>
      <c r="AO418" s="624"/>
      <c r="AP418" s="624"/>
      <c r="AQ418" s="624"/>
      <c r="AR418" s="624"/>
      <c r="AS418" s="624"/>
      <c r="AT418" s="624"/>
      <c r="AU418" s="624"/>
      <c r="AV418" s="624"/>
      <c r="AW418" s="624"/>
      <c r="AX418" s="624"/>
      <c r="AY418" s="624"/>
      <c r="AZ418" s="624"/>
      <c r="BA418" s="624"/>
    </row>
    <row r="419" ht="14.25" customHeight="1">
      <c r="A419" s="710"/>
      <c r="B419" s="710"/>
      <c r="C419" s="710"/>
      <c r="D419" s="710"/>
      <c r="E419" s="710"/>
      <c r="F419" s="710"/>
      <c r="G419" s="983"/>
      <c r="H419" s="984"/>
      <c r="I419" s="984"/>
      <c r="J419" s="710"/>
      <c r="K419" s="710"/>
      <c r="L419" s="985"/>
      <c r="M419" s="710"/>
      <c r="N419" s="710"/>
      <c r="O419" s="985"/>
      <c r="P419" s="710"/>
      <c r="Q419" s="710"/>
      <c r="R419" s="710"/>
      <c r="S419" s="710"/>
      <c r="T419" s="710"/>
      <c r="U419" s="710"/>
      <c r="V419" s="710"/>
      <c r="W419" s="710"/>
      <c r="X419" s="710"/>
      <c r="Y419" s="986"/>
      <c r="Z419" s="986"/>
      <c r="AA419" s="986"/>
      <c r="AB419" s="987"/>
      <c r="AC419" s="987"/>
      <c r="AD419" s="987"/>
      <c r="AE419" s="710"/>
      <c r="AF419" s="624"/>
      <c r="AG419" s="624"/>
      <c r="AH419" s="624"/>
      <c r="AI419" s="624"/>
      <c r="AJ419" s="624"/>
      <c r="AK419" s="624"/>
      <c r="AL419" s="624"/>
      <c r="AM419" s="624"/>
      <c r="AN419" s="624"/>
      <c r="AO419" s="624"/>
      <c r="AP419" s="624"/>
      <c r="AQ419" s="624"/>
      <c r="AR419" s="624"/>
      <c r="AS419" s="624"/>
      <c r="AT419" s="624"/>
      <c r="AU419" s="624"/>
      <c r="AV419" s="624"/>
      <c r="AW419" s="624"/>
      <c r="AX419" s="624"/>
      <c r="AY419" s="624"/>
      <c r="AZ419" s="624"/>
      <c r="BA419" s="624"/>
    </row>
    <row r="420" ht="14.25" customHeight="1">
      <c r="A420" s="710"/>
      <c r="B420" s="710"/>
      <c r="C420" s="710"/>
      <c r="D420" s="710"/>
      <c r="E420" s="710"/>
      <c r="F420" s="710"/>
      <c r="G420" s="983"/>
      <c r="H420" s="984"/>
      <c r="I420" s="984"/>
      <c r="J420" s="710"/>
      <c r="K420" s="710"/>
      <c r="L420" s="985"/>
      <c r="M420" s="710"/>
      <c r="N420" s="710"/>
      <c r="O420" s="985"/>
      <c r="P420" s="710"/>
      <c r="Q420" s="710"/>
      <c r="R420" s="710"/>
      <c r="S420" s="710"/>
      <c r="T420" s="710"/>
      <c r="U420" s="710"/>
      <c r="V420" s="710"/>
      <c r="W420" s="710"/>
      <c r="X420" s="710"/>
      <c r="Y420" s="986"/>
      <c r="Z420" s="986"/>
      <c r="AA420" s="986"/>
      <c r="AB420" s="987"/>
      <c r="AC420" s="987"/>
      <c r="AD420" s="987"/>
      <c r="AE420" s="710"/>
      <c r="AF420" s="624"/>
      <c r="AG420" s="624"/>
      <c r="AH420" s="624"/>
      <c r="AI420" s="624"/>
      <c r="AJ420" s="624"/>
      <c r="AK420" s="624"/>
      <c r="AL420" s="624"/>
      <c r="AM420" s="624"/>
      <c r="AN420" s="624"/>
      <c r="AO420" s="624"/>
      <c r="AP420" s="624"/>
      <c r="AQ420" s="624"/>
      <c r="AR420" s="624"/>
      <c r="AS420" s="624"/>
      <c r="AT420" s="624"/>
      <c r="AU420" s="624"/>
      <c r="AV420" s="624"/>
      <c r="AW420" s="624"/>
      <c r="AX420" s="624"/>
      <c r="AY420" s="624"/>
      <c r="AZ420" s="624"/>
      <c r="BA420" s="624"/>
    </row>
    <row r="421" ht="14.25" customHeight="1">
      <c r="A421" s="710"/>
      <c r="B421" s="710"/>
      <c r="C421" s="710"/>
      <c r="D421" s="710"/>
      <c r="E421" s="710"/>
      <c r="F421" s="710"/>
      <c r="G421" s="983"/>
      <c r="H421" s="984"/>
      <c r="I421" s="984"/>
      <c r="J421" s="710"/>
      <c r="K421" s="710"/>
      <c r="L421" s="985"/>
      <c r="M421" s="710"/>
      <c r="N421" s="710"/>
      <c r="O421" s="985"/>
      <c r="P421" s="710"/>
      <c r="Q421" s="710"/>
      <c r="R421" s="710"/>
      <c r="S421" s="710"/>
      <c r="T421" s="710"/>
      <c r="U421" s="710"/>
      <c r="V421" s="710"/>
      <c r="W421" s="710"/>
      <c r="X421" s="710"/>
      <c r="Y421" s="986"/>
      <c r="Z421" s="986"/>
      <c r="AA421" s="986"/>
      <c r="AB421" s="987"/>
      <c r="AC421" s="987"/>
      <c r="AD421" s="987"/>
      <c r="AE421" s="710"/>
      <c r="AF421" s="624"/>
      <c r="AG421" s="624"/>
      <c r="AH421" s="624"/>
      <c r="AI421" s="624"/>
      <c r="AJ421" s="624"/>
      <c r="AK421" s="624"/>
      <c r="AL421" s="624"/>
      <c r="AM421" s="624"/>
      <c r="AN421" s="624"/>
      <c r="AO421" s="624"/>
      <c r="AP421" s="624"/>
      <c r="AQ421" s="624"/>
      <c r="AR421" s="624"/>
      <c r="AS421" s="624"/>
      <c r="AT421" s="624"/>
      <c r="AU421" s="624"/>
      <c r="AV421" s="624"/>
      <c r="AW421" s="624"/>
      <c r="AX421" s="624"/>
      <c r="AY421" s="624"/>
      <c r="AZ421" s="624"/>
      <c r="BA421" s="624"/>
    </row>
    <row r="422" ht="14.25" customHeight="1">
      <c r="A422" s="710"/>
      <c r="B422" s="710"/>
      <c r="C422" s="710"/>
      <c r="D422" s="710"/>
      <c r="E422" s="710"/>
      <c r="F422" s="710"/>
      <c r="G422" s="983"/>
      <c r="H422" s="984"/>
      <c r="I422" s="984"/>
      <c r="J422" s="710"/>
      <c r="K422" s="710"/>
      <c r="L422" s="985"/>
      <c r="M422" s="710"/>
      <c r="N422" s="710"/>
      <c r="O422" s="985"/>
      <c r="P422" s="710"/>
      <c r="Q422" s="710"/>
      <c r="R422" s="710"/>
      <c r="S422" s="710"/>
      <c r="T422" s="710"/>
      <c r="U422" s="710"/>
      <c r="V422" s="710"/>
      <c r="W422" s="710"/>
      <c r="X422" s="710"/>
      <c r="Y422" s="986"/>
      <c r="Z422" s="986"/>
      <c r="AA422" s="986"/>
      <c r="AB422" s="987"/>
      <c r="AC422" s="987"/>
      <c r="AD422" s="987"/>
      <c r="AE422" s="710"/>
      <c r="AF422" s="624"/>
      <c r="AG422" s="624"/>
      <c r="AH422" s="624"/>
      <c r="AI422" s="624"/>
      <c r="AJ422" s="624"/>
      <c r="AK422" s="624"/>
      <c r="AL422" s="624"/>
      <c r="AM422" s="624"/>
      <c r="AN422" s="624"/>
      <c r="AO422" s="624"/>
      <c r="AP422" s="624"/>
      <c r="AQ422" s="624"/>
      <c r="AR422" s="624"/>
      <c r="AS422" s="624"/>
      <c r="AT422" s="624"/>
      <c r="AU422" s="624"/>
      <c r="AV422" s="624"/>
      <c r="AW422" s="624"/>
      <c r="AX422" s="624"/>
      <c r="AY422" s="624"/>
      <c r="AZ422" s="624"/>
      <c r="BA422" s="624"/>
    </row>
    <row r="423" ht="14.25" customHeight="1">
      <c r="A423" s="710"/>
      <c r="B423" s="710"/>
      <c r="C423" s="710"/>
      <c r="D423" s="710"/>
      <c r="E423" s="710"/>
      <c r="F423" s="710"/>
      <c r="G423" s="983"/>
      <c r="H423" s="984"/>
      <c r="I423" s="984"/>
      <c r="J423" s="710"/>
      <c r="K423" s="710"/>
      <c r="L423" s="985"/>
      <c r="M423" s="710"/>
      <c r="N423" s="710"/>
      <c r="O423" s="985"/>
      <c r="P423" s="710"/>
      <c r="Q423" s="710"/>
      <c r="R423" s="710"/>
      <c r="S423" s="710"/>
      <c r="T423" s="710"/>
      <c r="U423" s="710"/>
      <c r="V423" s="710"/>
      <c r="W423" s="710"/>
      <c r="X423" s="710"/>
      <c r="Y423" s="986"/>
      <c r="Z423" s="986"/>
      <c r="AA423" s="986"/>
      <c r="AB423" s="987"/>
      <c r="AC423" s="987"/>
      <c r="AD423" s="987"/>
      <c r="AE423" s="710"/>
      <c r="AF423" s="624"/>
      <c r="AG423" s="624"/>
      <c r="AH423" s="624"/>
      <c r="AI423" s="624"/>
      <c r="AJ423" s="624"/>
      <c r="AK423" s="624"/>
      <c r="AL423" s="624"/>
      <c r="AM423" s="624"/>
      <c r="AN423" s="624"/>
      <c r="AO423" s="624"/>
      <c r="AP423" s="624"/>
      <c r="AQ423" s="624"/>
      <c r="AR423" s="624"/>
      <c r="AS423" s="624"/>
      <c r="AT423" s="624"/>
      <c r="AU423" s="624"/>
      <c r="AV423" s="624"/>
      <c r="AW423" s="624"/>
      <c r="AX423" s="624"/>
      <c r="AY423" s="624"/>
      <c r="AZ423" s="624"/>
      <c r="BA423" s="624"/>
    </row>
    <row r="424" ht="14.25" customHeight="1">
      <c r="A424" s="710"/>
      <c r="B424" s="710"/>
      <c r="C424" s="710"/>
      <c r="D424" s="710"/>
      <c r="E424" s="710"/>
      <c r="F424" s="710"/>
      <c r="G424" s="983"/>
      <c r="H424" s="984"/>
      <c r="I424" s="984"/>
      <c r="J424" s="710"/>
      <c r="K424" s="710"/>
      <c r="L424" s="985"/>
      <c r="M424" s="710"/>
      <c r="N424" s="710"/>
      <c r="O424" s="985"/>
      <c r="P424" s="710"/>
      <c r="Q424" s="710"/>
      <c r="R424" s="710"/>
      <c r="S424" s="710"/>
      <c r="T424" s="710"/>
      <c r="U424" s="710"/>
      <c r="V424" s="710"/>
      <c r="W424" s="710"/>
      <c r="X424" s="710"/>
      <c r="Y424" s="986"/>
      <c r="Z424" s="986"/>
      <c r="AA424" s="986"/>
      <c r="AB424" s="987"/>
      <c r="AC424" s="987"/>
      <c r="AD424" s="987"/>
      <c r="AE424" s="710"/>
      <c r="AF424" s="624"/>
      <c r="AG424" s="624"/>
      <c r="AH424" s="624"/>
      <c r="AI424" s="624"/>
      <c r="AJ424" s="624"/>
      <c r="AK424" s="624"/>
      <c r="AL424" s="624"/>
      <c r="AM424" s="624"/>
      <c r="AN424" s="624"/>
      <c r="AO424" s="624"/>
      <c r="AP424" s="624"/>
      <c r="AQ424" s="624"/>
      <c r="AR424" s="624"/>
      <c r="AS424" s="624"/>
      <c r="AT424" s="624"/>
      <c r="AU424" s="624"/>
      <c r="AV424" s="624"/>
      <c r="AW424" s="624"/>
      <c r="AX424" s="624"/>
      <c r="AY424" s="624"/>
      <c r="AZ424" s="624"/>
      <c r="BA424" s="624"/>
    </row>
    <row r="425" ht="14.25" customHeight="1">
      <c r="A425" s="710"/>
      <c r="B425" s="710"/>
      <c r="C425" s="710"/>
      <c r="D425" s="710"/>
      <c r="E425" s="710"/>
      <c r="F425" s="710"/>
      <c r="G425" s="983"/>
      <c r="H425" s="984"/>
      <c r="I425" s="984"/>
      <c r="J425" s="710"/>
      <c r="K425" s="710"/>
      <c r="L425" s="985"/>
      <c r="M425" s="710"/>
      <c r="N425" s="710"/>
      <c r="O425" s="985"/>
      <c r="P425" s="710"/>
      <c r="Q425" s="710"/>
      <c r="R425" s="710"/>
      <c r="S425" s="710"/>
      <c r="T425" s="710"/>
      <c r="U425" s="710"/>
      <c r="V425" s="710"/>
      <c r="W425" s="710"/>
      <c r="X425" s="710"/>
      <c r="Y425" s="986"/>
      <c r="Z425" s="986"/>
      <c r="AA425" s="986"/>
      <c r="AB425" s="987"/>
      <c r="AC425" s="987"/>
      <c r="AD425" s="987"/>
      <c r="AE425" s="710"/>
      <c r="AF425" s="624"/>
      <c r="AG425" s="624"/>
      <c r="AH425" s="624"/>
      <c r="AI425" s="624"/>
      <c r="AJ425" s="624"/>
      <c r="AK425" s="624"/>
      <c r="AL425" s="624"/>
      <c r="AM425" s="624"/>
      <c r="AN425" s="624"/>
      <c r="AO425" s="624"/>
      <c r="AP425" s="624"/>
      <c r="AQ425" s="624"/>
      <c r="AR425" s="624"/>
      <c r="AS425" s="624"/>
      <c r="AT425" s="624"/>
      <c r="AU425" s="624"/>
      <c r="AV425" s="624"/>
      <c r="AW425" s="624"/>
      <c r="AX425" s="624"/>
      <c r="AY425" s="624"/>
      <c r="AZ425" s="624"/>
      <c r="BA425" s="624"/>
    </row>
    <row r="426" ht="14.25" customHeight="1">
      <c r="A426" s="710"/>
      <c r="B426" s="710"/>
      <c r="C426" s="710"/>
      <c r="D426" s="710"/>
      <c r="E426" s="710"/>
      <c r="F426" s="710"/>
      <c r="G426" s="983"/>
      <c r="H426" s="984"/>
      <c r="I426" s="984"/>
      <c r="J426" s="710"/>
      <c r="K426" s="710"/>
      <c r="L426" s="985"/>
      <c r="M426" s="710"/>
      <c r="N426" s="710"/>
      <c r="O426" s="985"/>
      <c r="P426" s="710"/>
      <c r="Q426" s="710"/>
      <c r="R426" s="710"/>
      <c r="S426" s="710"/>
      <c r="T426" s="710"/>
      <c r="U426" s="710"/>
      <c r="V426" s="710"/>
      <c r="W426" s="710"/>
      <c r="X426" s="710"/>
      <c r="Y426" s="986"/>
      <c r="Z426" s="986"/>
      <c r="AA426" s="986"/>
      <c r="AB426" s="987"/>
      <c r="AC426" s="987"/>
      <c r="AD426" s="987"/>
      <c r="AE426" s="710"/>
      <c r="AF426" s="624"/>
      <c r="AG426" s="624"/>
      <c r="AH426" s="624"/>
      <c r="AI426" s="624"/>
      <c r="AJ426" s="624"/>
      <c r="AK426" s="624"/>
      <c r="AL426" s="624"/>
      <c r="AM426" s="624"/>
      <c r="AN426" s="624"/>
      <c r="AO426" s="624"/>
      <c r="AP426" s="624"/>
      <c r="AQ426" s="624"/>
      <c r="AR426" s="624"/>
      <c r="AS426" s="624"/>
      <c r="AT426" s="624"/>
      <c r="AU426" s="624"/>
      <c r="AV426" s="624"/>
      <c r="AW426" s="624"/>
      <c r="AX426" s="624"/>
      <c r="AY426" s="624"/>
      <c r="AZ426" s="624"/>
      <c r="BA426" s="624"/>
    </row>
    <row r="427" ht="14.25" customHeight="1">
      <c r="A427" s="710"/>
      <c r="B427" s="710"/>
      <c r="C427" s="710"/>
      <c r="D427" s="710"/>
      <c r="E427" s="710"/>
      <c r="F427" s="710"/>
      <c r="G427" s="983"/>
      <c r="H427" s="984"/>
      <c r="I427" s="984"/>
      <c r="J427" s="710"/>
      <c r="K427" s="710"/>
      <c r="L427" s="985"/>
      <c r="M427" s="710"/>
      <c r="N427" s="710"/>
      <c r="O427" s="985"/>
      <c r="P427" s="710"/>
      <c r="Q427" s="710"/>
      <c r="R427" s="710"/>
      <c r="S427" s="710"/>
      <c r="T427" s="710"/>
      <c r="U427" s="710"/>
      <c r="V427" s="710"/>
      <c r="W427" s="710"/>
      <c r="X427" s="710"/>
      <c r="Y427" s="986"/>
      <c r="Z427" s="986"/>
      <c r="AA427" s="986"/>
      <c r="AB427" s="987"/>
      <c r="AC427" s="987"/>
      <c r="AD427" s="987"/>
      <c r="AE427" s="710"/>
      <c r="AF427" s="624"/>
      <c r="AG427" s="624"/>
      <c r="AH427" s="624"/>
      <c r="AI427" s="624"/>
      <c r="AJ427" s="624"/>
      <c r="AK427" s="624"/>
      <c r="AL427" s="624"/>
      <c r="AM427" s="624"/>
      <c r="AN427" s="624"/>
      <c r="AO427" s="624"/>
      <c r="AP427" s="624"/>
      <c r="AQ427" s="624"/>
      <c r="AR427" s="624"/>
      <c r="AS427" s="624"/>
      <c r="AT427" s="624"/>
      <c r="AU427" s="624"/>
      <c r="AV427" s="624"/>
      <c r="AW427" s="624"/>
      <c r="AX427" s="624"/>
      <c r="AY427" s="624"/>
      <c r="AZ427" s="624"/>
      <c r="BA427" s="624"/>
    </row>
    <row r="428" ht="14.25" customHeight="1">
      <c r="A428" s="710"/>
      <c r="B428" s="710"/>
      <c r="C428" s="710"/>
      <c r="D428" s="710"/>
      <c r="E428" s="710"/>
      <c r="F428" s="710"/>
      <c r="G428" s="983"/>
      <c r="H428" s="984"/>
      <c r="I428" s="984"/>
      <c r="J428" s="710"/>
      <c r="K428" s="710"/>
      <c r="L428" s="985"/>
      <c r="M428" s="710"/>
      <c r="N428" s="710"/>
      <c r="O428" s="985"/>
      <c r="P428" s="710"/>
      <c r="Q428" s="710"/>
      <c r="R428" s="710"/>
      <c r="S428" s="710"/>
      <c r="T428" s="710"/>
      <c r="U428" s="710"/>
      <c r="V428" s="710"/>
      <c r="W428" s="710"/>
      <c r="X428" s="710"/>
      <c r="Y428" s="986"/>
      <c r="Z428" s="986"/>
      <c r="AA428" s="986"/>
      <c r="AB428" s="987"/>
      <c r="AC428" s="987"/>
      <c r="AD428" s="987"/>
      <c r="AE428" s="710"/>
      <c r="AF428" s="624"/>
      <c r="AG428" s="624"/>
      <c r="AH428" s="624"/>
      <c r="AI428" s="624"/>
      <c r="AJ428" s="624"/>
      <c r="AK428" s="624"/>
      <c r="AL428" s="624"/>
      <c r="AM428" s="624"/>
      <c r="AN428" s="624"/>
      <c r="AO428" s="624"/>
      <c r="AP428" s="624"/>
      <c r="AQ428" s="624"/>
      <c r="AR428" s="624"/>
      <c r="AS428" s="624"/>
      <c r="AT428" s="624"/>
      <c r="AU428" s="624"/>
      <c r="AV428" s="624"/>
      <c r="AW428" s="624"/>
      <c r="AX428" s="624"/>
      <c r="AY428" s="624"/>
      <c r="AZ428" s="624"/>
      <c r="BA428" s="624"/>
    </row>
    <row r="429" ht="14.25" customHeight="1">
      <c r="A429" s="710"/>
      <c r="B429" s="710"/>
      <c r="C429" s="710"/>
      <c r="D429" s="710"/>
      <c r="E429" s="710"/>
      <c r="F429" s="710"/>
      <c r="G429" s="983"/>
      <c r="H429" s="984"/>
      <c r="I429" s="984"/>
      <c r="J429" s="710"/>
      <c r="K429" s="710"/>
      <c r="L429" s="985"/>
      <c r="M429" s="710"/>
      <c r="N429" s="710"/>
      <c r="O429" s="985"/>
      <c r="P429" s="710"/>
      <c r="Q429" s="710"/>
      <c r="R429" s="710"/>
      <c r="S429" s="710"/>
      <c r="T429" s="710"/>
      <c r="U429" s="710"/>
      <c r="V429" s="710"/>
      <c r="W429" s="710"/>
      <c r="X429" s="710"/>
      <c r="Y429" s="986"/>
      <c r="Z429" s="986"/>
      <c r="AA429" s="986"/>
      <c r="AB429" s="987"/>
      <c r="AC429" s="987"/>
      <c r="AD429" s="987"/>
      <c r="AE429" s="710"/>
      <c r="AF429" s="624"/>
      <c r="AG429" s="624"/>
      <c r="AH429" s="624"/>
      <c r="AI429" s="624"/>
      <c r="AJ429" s="624"/>
      <c r="AK429" s="624"/>
      <c r="AL429" s="624"/>
      <c r="AM429" s="624"/>
      <c r="AN429" s="624"/>
      <c r="AO429" s="624"/>
      <c r="AP429" s="624"/>
      <c r="AQ429" s="624"/>
      <c r="AR429" s="624"/>
      <c r="AS429" s="624"/>
      <c r="AT429" s="624"/>
      <c r="AU429" s="624"/>
      <c r="AV429" s="624"/>
      <c r="AW429" s="624"/>
      <c r="AX429" s="624"/>
      <c r="AY429" s="624"/>
      <c r="AZ429" s="624"/>
      <c r="BA429" s="624"/>
    </row>
    <row r="430" ht="14.25" customHeight="1">
      <c r="A430" s="710"/>
      <c r="B430" s="710"/>
      <c r="C430" s="710"/>
      <c r="D430" s="710"/>
      <c r="E430" s="710"/>
      <c r="F430" s="710"/>
      <c r="G430" s="983"/>
      <c r="H430" s="984"/>
      <c r="I430" s="984"/>
      <c r="J430" s="710"/>
      <c r="K430" s="710"/>
      <c r="L430" s="985"/>
      <c r="M430" s="710"/>
      <c r="N430" s="710"/>
      <c r="O430" s="985"/>
      <c r="P430" s="710"/>
      <c r="Q430" s="710"/>
      <c r="R430" s="710"/>
      <c r="S430" s="710"/>
      <c r="T430" s="710"/>
      <c r="U430" s="710"/>
      <c r="V430" s="710"/>
      <c r="W430" s="710"/>
      <c r="X430" s="710"/>
      <c r="Y430" s="986"/>
      <c r="Z430" s="986"/>
      <c r="AA430" s="986"/>
      <c r="AB430" s="987"/>
      <c r="AC430" s="987"/>
      <c r="AD430" s="987"/>
      <c r="AE430" s="710"/>
      <c r="AF430" s="624"/>
      <c r="AG430" s="624"/>
      <c r="AH430" s="624"/>
      <c r="AI430" s="624"/>
      <c r="AJ430" s="624"/>
      <c r="AK430" s="624"/>
      <c r="AL430" s="624"/>
      <c r="AM430" s="624"/>
      <c r="AN430" s="624"/>
      <c r="AO430" s="624"/>
      <c r="AP430" s="624"/>
      <c r="AQ430" s="624"/>
      <c r="AR430" s="624"/>
      <c r="AS430" s="624"/>
      <c r="AT430" s="624"/>
      <c r="AU430" s="624"/>
      <c r="AV430" s="624"/>
      <c r="AW430" s="624"/>
      <c r="AX430" s="624"/>
      <c r="AY430" s="624"/>
      <c r="AZ430" s="624"/>
      <c r="BA430" s="624"/>
    </row>
    <row r="431" ht="14.25" customHeight="1">
      <c r="A431" s="710"/>
      <c r="B431" s="710"/>
      <c r="C431" s="710"/>
      <c r="D431" s="710"/>
      <c r="E431" s="710"/>
      <c r="F431" s="710"/>
      <c r="G431" s="983"/>
      <c r="H431" s="984"/>
      <c r="I431" s="984"/>
      <c r="J431" s="710"/>
      <c r="K431" s="710"/>
      <c r="L431" s="985"/>
      <c r="M431" s="710"/>
      <c r="N431" s="710"/>
      <c r="O431" s="985"/>
      <c r="P431" s="710"/>
      <c r="Q431" s="710"/>
      <c r="R431" s="710"/>
      <c r="S431" s="710"/>
      <c r="T431" s="710"/>
      <c r="U431" s="710"/>
      <c r="V431" s="710"/>
      <c r="W431" s="710"/>
      <c r="X431" s="710"/>
      <c r="Y431" s="986"/>
      <c r="Z431" s="986"/>
      <c r="AA431" s="986"/>
      <c r="AB431" s="987"/>
      <c r="AC431" s="987"/>
      <c r="AD431" s="987"/>
      <c r="AE431" s="710"/>
      <c r="AF431" s="624"/>
      <c r="AG431" s="624"/>
      <c r="AH431" s="624"/>
      <c r="AI431" s="624"/>
      <c r="AJ431" s="624"/>
      <c r="AK431" s="624"/>
      <c r="AL431" s="624"/>
      <c r="AM431" s="624"/>
      <c r="AN431" s="624"/>
      <c r="AO431" s="624"/>
      <c r="AP431" s="624"/>
      <c r="AQ431" s="624"/>
      <c r="AR431" s="624"/>
      <c r="AS431" s="624"/>
      <c r="AT431" s="624"/>
      <c r="AU431" s="624"/>
      <c r="AV431" s="624"/>
      <c r="AW431" s="624"/>
      <c r="AX431" s="624"/>
      <c r="AY431" s="624"/>
      <c r="AZ431" s="624"/>
      <c r="BA431" s="624"/>
    </row>
    <row r="432" ht="14.25" customHeight="1">
      <c r="A432" s="710"/>
      <c r="B432" s="710"/>
      <c r="C432" s="710"/>
      <c r="D432" s="710"/>
      <c r="E432" s="710"/>
      <c r="F432" s="710"/>
      <c r="G432" s="983"/>
      <c r="H432" s="984"/>
      <c r="I432" s="984"/>
      <c r="J432" s="710"/>
      <c r="K432" s="710"/>
      <c r="L432" s="985"/>
      <c r="M432" s="710"/>
      <c r="N432" s="710"/>
      <c r="O432" s="985"/>
      <c r="P432" s="710"/>
      <c r="Q432" s="710"/>
      <c r="R432" s="710"/>
      <c r="S432" s="710"/>
      <c r="T432" s="710"/>
      <c r="U432" s="710"/>
      <c r="V432" s="710"/>
      <c r="W432" s="710"/>
      <c r="X432" s="710"/>
      <c r="Y432" s="986"/>
      <c r="Z432" s="986"/>
      <c r="AA432" s="986"/>
      <c r="AB432" s="987"/>
      <c r="AC432" s="987"/>
      <c r="AD432" s="987"/>
      <c r="AE432" s="710"/>
      <c r="AF432" s="624"/>
      <c r="AG432" s="624"/>
      <c r="AH432" s="624"/>
      <c r="AI432" s="624"/>
      <c r="AJ432" s="624"/>
      <c r="AK432" s="624"/>
      <c r="AL432" s="624"/>
      <c r="AM432" s="624"/>
      <c r="AN432" s="624"/>
      <c r="AO432" s="624"/>
      <c r="AP432" s="624"/>
      <c r="AQ432" s="624"/>
      <c r="AR432" s="624"/>
      <c r="AS432" s="624"/>
      <c r="AT432" s="624"/>
      <c r="AU432" s="624"/>
      <c r="AV432" s="624"/>
      <c r="AW432" s="624"/>
      <c r="AX432" s="624"/>
      <c r="AY432" s="624"/>
      <c r="AZ432" s="624"/>
      <c r="BA432" s="624"/>
    </row>
    <row r="433" ht="14.25" customHeight="1">
      <c r="A433" s="710"/>
      <c r="B433" s="710"/>
      <c r="C433" s="710"/>
      <c r="D433" s="710"/>
      <c r="E433" s="710"/>
      <c r="F433" s="710"/>
      <c r="G433" s="983"/>
      <c r="H433" s="984"/>
      <c r="I433" s="984"/>
      <c r="J433" s="710"/>
      <c r="K433" s="710"/>
      <c r="L433" s="985"/>
      <c r="M433" s="710"/>
      <c r="N433" s="710"/>
      <c r="O433" s="985"/>
      <c r="P433" s="710"/>
      <c r="Q433" s="710"/>
      <c r="R433" s="710"/>
      <c r="S433" s="710"/>
      <c r="T433" s="710"/>
      <c r="U433" s="710"/>
      <c r="V433" s="710"/>
      <c r="W433" s="710"/>
      <c r="X433" s="710"/>
      <c r="Y433" s="986"/>
      <c r="Z433" s="986"/>
      <c r="AA433" s="986"/>
      <c r="AB433" s="987"/>
      <c r="AC433" s="987"/>
      <c r="AD433" s="987"/>
      <c r="AE433" s="710"/>
      <c r="AF433" s="624"/>
      <c r="AG433" s="624"/>
      <c r="AH433" s="624"/>
      <c r="AI433" s="624"/>
      <c r="AJ433" s="624"/>
      <c r="AK433" s="624"/>
      <c r="AL433" s="624"/>
      <c r="AM433" s="624"/>
      <c r="AN433" s="624"/>
      <c r="AO433" s="624"/>
      <c r="AP433" s="624"/>
      <c r="AQ433" s="624"/>
      <c r="AR433" s="624"/>
      <c r="AS433" s="624"/>
      <c r="AT433" s="624"/>
      <c r="AU433" s="624"/>
      <c r="AV433" s="624"/>
      <c r="AW433" s="624"/>
      <c r="AX433" s="624"/>
      <c r="AY433" s="624"/>
      <c r="AZ433" s="624"/>
      <c r="BA433" s="624"/>
    </row>
    <row r="434" ht="14.25" customHeight="1">
      <c r="A434" s="710"/>
      <c r="B434" s="710"/>
      <c r="C434" s="710"/>
      <c r="D434" s="710"/>
      <c r="E434" s="710"/>
      <c r="F434" s="710"/>
      <c r="G434" s="983"/>
      <c r="H434" s="984"/>
      <c r="I434" s="984"/>
      <c r="J434" s="710"/>
      <c r="K434" s="710"/>
      <c r="L434" s="985"/>
      <c r="M434" s="710"/>
      <c r="N434" s="710"/>
      <c r="O434" s="985"/>
      <c r="P434" s="710"/>
      <c r="Q434" s="710"/>
      <c r="R434" s="710"/>
      <c r="S434" s="710"/>
      <c r="T434" s="710"/>
      <c r="U434" s="710"/>
      <c r="V434" s="710"/>
      <c r="W434" s="710"/>
      <c r="X434" s="710"/>
      <c r="Y434" s="986"/>
      <c r="Z434" s="986"/>
      <c r="AA434" s="986"/>
      <c r="AB434" s="987"/>
      <c r="AC434" s="987"/>
      <c r="AD434" s="987"/>
      <c r="AE434" s="710"/>
      <c r="AF434" s="624"/>
      <c r="AG434" s="624"/>
      <c r="AH434" s="624"/>
      <c r="AI434" s="624"/>
      <c r="AJ434" s="624"/>
      <c r="AK434" s="624"/>
      <c r="AL434" s="624"/>
      <c r="AM434" s="624"/>
      <c r="AN434" s="624"/>
      <c r="AO434" s="624"/>
      <c r="AP434" s="624"/>
      <c r="AQ434" s="624"/>
      <c r="AR434" s="624"/>
      <c r="AS434" s="624"/>
      <c r="AT434" s="624"/>
      <c r="AU434" s="624"/>
      <c r="AV434" s="624"/>
      <c r="AW434" s="624"/>
      <c r="AX434" s="624"/>
      <c r="AY434" s="624"/>
      <c r="AZ434" s="624"/>
      <c r="BA434" s="624"/>
    </row>
    <row r="435" ht="14.25" customHeight="1">
      <c r="A435" s="710"/>
      <c r="B435" s="710"/>
      <c r="C435" s="710"/>
      <c r="D435" s="710"/>
      <c r="E435" s="710"/>
      <c r="F435" s="710"/>
      <c r="G435" s="983"/>
      <c r="H435" s="984"/>
      <c r="I435" s="984"/>
      <c r="J435" s="710"/>
      <c r="K435" s="710"/>
      <c r="L435" s="985"/>
      <c r="M435" s="710"/>
      <c r="N435" s="710"/>
      <c r="O435" s="985"/>
      <c r="P435" s="710"/>
      <c r="Q435" s="710"/>
      <c r="R435" s="710"/>
      <c r="S435" s="710"/>
      <c r="T435" s="710"/>
      <c r="U435" s="710"/>
      <c r="V435" s="710"/>
      <c r="W435" s="710"/>
      <c r="X435" s="710"/>
      <c r="Y435" s="986"/>
      <c r="Z435" s="986"/>
      <c r="AA435" s="986"/>
      <c r="AB435" s="987"/>
      <c r="AC435" s="987"/>
      <c r="AD435" s="987"/>
      <c r="AE435" s="710"/>
      <c r="AF435" s="624"/>
      <c r="AG435" s="624"/>
      <c r="AH435" s="624"/>
      <c r="AI435" s="624"/>
      <c r="AJ435" s="624"/>
      <c r="AK435" s="624"/>
      <c r="AL435" s="624"/>
      <c r="AM435" s="624"/>
      <c r="AN435" s="624"/>
      <c r="AO435" s="624"/>
      <c r="AP435" s="624"/>
      <c r="AQ435" s="624"/>
      <c r="AR435" s="624"/>
      <c r="AS435" s="624"/>
      <c r="AT435" s="624"/>
      <c r="AU435" s="624"/>
      <c r="AV435" s="624"/>
      <c r="AW435" s="624"/>
      <c r="AX435" s="624"/>
      <c r="AY435" s="624"/>
      <c r="AZ435" s="624"/>
      <c r="BA435" s="624"/>
    </row>
    <row r="436" ht="14.25" customHeight="1">
      <c r="A436" s="710"/>
      <c r="B436" s="710"/>
      <c r="C436" s="710"/>
      <c r="D436" s="710"/>
      <c r="E436" s="710"/>
      <c r="F436" s="710"/>
      <c r="G436" s="983"/>
      <c r="H436" s="984"/>
      <c r="I436" s="984"/>
      <c r="J436" s="710"/>
      <c r="K436" s="710"/>
      <c r="L436" s="985"/>
      <c r="M436" s="710"/>
      <c r="N436" s="710"/>
      <c r="O436" s="985"/>
      <c r="P436" s="710"/>
      <c r="Q436" s="710"/>
      <c r="R436" s="710"/>
      <c r="S436" s="710"/>
      <c r="T436" s="710"/>
      <c r="U436" s="710"/>
      <c r="V436" s="710"/>
      <c r="W436" s="710"/>
      <c r="X436" s="710"/>
      <c r="Y436" s="986"/>
      <c r="Z436" s="986"/>
      <c r="AA436" s="986"/>
      <c r="AB436" s="987"/>
      <c r="AC436" s="987"/>
      <c r="AD436" s="987"/>
      <c r="AE436" s="710"/>
      <c r="AF436" s="624"/>
      <c r="AG436" s="624"/>
      <c r="AH436" s="624"/>
      <c r="AI436" s="624"/>
      <c r="AJ436" s="624"/>
      <c r="AK436" s="624"/>
      <c r="AL436" s="624"/>
      <c r="AM436" s="624"/>
      <c r="AN436" s="624"/>
      <c r="AO436" s="624"/>
      <c r="AP436" s="624"/>
      <c r="AQ436" s="624"/>
      <c r="AR436" s="624"/>
      <c r="AS436" s="624"/>
      <c r="AT436" s="624"/>
      <c r="AU436" s="624"/>
      <c r="AV436" s="624"/>
      <c r="AW436" s="624"/>
      <c r="AX436" s="624"/>
      <c r="AY436" s="624"/>
      <c r="AZ436" s="624"/>
      <c r="BA436" s="624"/>
    </row>
    <row r="437" ht="14.25" customHeight="1">
      <c r="A437" s="710"/>
      <c r="B437" s="710"/>
      <c r="C437" s="710"/>
      <c r="D437" s="710"/>
      <c r="E437" s="710"/>
      <c r="F437" s="710"/>
      <c r="G437" s="983"/>
      <c r="H437" s="984"/>
      <c r="I437" s="984"/>
      <c r="J437" s="710"/>
      <c r="K437" s="710"/>
      <c r="L437" s="985"/>
      <c r="M437" s="710"/>
      <c r="N437" s="710"/>
      <c r="O437" s="985"/>
      <c r="P437" s="710"/>
      <c r="Q437" s="710"/>
      <c r="R437" s="710"/>
      <c r="S437" s="710"/>
      <c r="T437" s="710"/>
      <c r="U437" s="710"/>
      <c r="V437" s="710"/>
      <c r="W437" s="710"/>
      <c r="X437" s="710"/>
      <c r="Y437" s="986"/>
      <c r="Z437" s="986"/>
      <c r="AA437" s="986"/>
      <c r="AB437" s="987"/>
      <c r="AC437" s="987"/>
      <c r="AD437" s="987"/>
      <c r="AE437" s="710"/>
      <c r="AF437" s="624"/>
      <c r="AG437" s="624"/>
      <c r="AH437" s="624"/>
      <c r="AI437" s="624"/>
      <c r="AJ437" s="624"/>
      <c r="AK437" s="624"/>
      <c r="AL437" s="624"/>
      <c r="AM437" s="624"/>
      <c r="AN437" s="624"/>
      <c r="AO437" s="624"/>
      <c r="AP437" s="624"/>
      <c r="AQ437" s="624"/>
      <c r="AR437" s="624"/>
      <c r="AS437" s="624"/>
      <c r="AT437" s="624"/>
      <c r="AU437" s="624"/>
      <c r="AV437" s="624"/>
      <c r="AW437" s="624"/>
      <c r="AX437" s="624"/>
      <c r="AY437" s="624"/>
      <c r="AZ437" s="624"/>
      <c r="BA437" s="624"/>
    </row>
    <row r="438" ht="14.25" customHeight="1">
      <c r="A438" s="710"/>
      <c r="B438" s="710"/>
      <c r="C438" s="710"/>
      <c r="D438" s="710"/>
      <c r="E438" s="710"/>
      <c r="F438" s="710"/>
      <c r="G438" s="983"/>
      <c r="H438" s="984"/>
      <c r="I438" s="984"/>
      <c r="J438" s="710"/>
      <c r="K438" s="710"/>
      <c r="L438" s="985"/>
      <c r="M438" s="710"/>
      <c r="N438" s="710"/>
      <c r="O438" s="985"/>
      <c r="P438" s="710"/>
      <c r="Q438" s="710"/>
      <c r="R438" s="710"/>
      <c r="S438" s="710"/>
      <c r="T438" s="710"/>
      <c r="U438" s="710"/>
      <c r="V438" s="710"/>
      <c r="W438" s="710"/>
      <c r="X438" s="710"/>
      <c r="Y438" s="986"/>
      <c r="Z438" s="986"/>
      <c r="AA438" s="986"/>
      <c r="AB438" s="987"/>
      <c r="AC438" s="987"/>
      <c r="AD438" s="987"/>
      <c r="AE438" s="710"/>
      <c r="AF438" s="624"/>
      <c r="AG438" s="624"/>
      <c r="AH438" s="624"/>
      <c r="AI438" s="624"/>
      <c r="AJ438" s="624"/>
      <c r="AK438" s="624"/>
      <c r="AL438" s="624"/>
      <c r="AM438" s="624"/>
      <c r="AN438" s="624"/>
      <c r="AO438" s="624"/>
      <c r="AP438" s="624"/>
      <c r="AQ438" s="624"/>
      <c r="AR438" s="624"/>
      <c r="AS438" s="624"/>
      <c r="AT438" s="624"/>
      <c r="AU438" s="624"/>
      <c r="AV438" s="624"/>
      <c r="AW438" s="624"/>
      <c r="AX438" s="624"/>
      <c r="AY438" s="624"/>
      <c r="AZ438" s="624"/>
      <c r="BA438" s="624"/>
    </row>
    <row r="439" ht="14.25" customHeight="1">
      <c r="A439" s="710"/>
      <c r="B439" s="710"/>
      <c r="C439" s="710"/>
      <c r="D439" s="710"/>
      <c r="E439" s="710"/>
      <c r="F439" s="710"/>
      <c r="G439" s="983"/>
      <c r="H439" s="984"/>
      <c r="I439" s="984"/>
      <c r="J439" s="710"/>
      <c r="K439" s="710"/>
      <c r="L439" s="985"/>
      <c r="M439" s="710"/>
      <c r="N439" s="710"/>
      <c r="O439" s="985"/>
      <c r="P439" s="710"/>
      <c r="Q439" s="710"/>
      <c r="R439" s="710"/>
      <c r="S439" s="710"/>
      <c r="T439" s="710"/>
      <c r="U439" s="710"/>
      <c r="V439" s="710"/>
      <c r="W439" s="710"/>
      <c r="X439" s="710"/>
      <c r="Y439" s="986"/>
      <c r="Z439" s="986"/>
      <c r="AA439" s="986"/>
      <c r="AB439" s="987"/>
      <c r="AC439" s="987"/>
      <c r="AD439" s="987"/>
      <c r="AE439" s="710"/>
      <c r="AF439" s="624"/>
      <c r="AG439" s="624"/>
      <c r="AH439" s="624"/>
      <c r="AI439" s="624"/>
      <c r="AJ439" s="624"/>
      <c r="AK439" s="624"/>
      <c r="AL439" s="624"/>
      <c r="AM439" s="624"/>
      <c r="AN439" s="624"/>
      <c r="AO439" s="624"/>
      <c r="AP439" s="624"/>
      <c r="AQ439" s="624"/>
      <c r="AR439" s="624"/>
      <c r="AS439" s="624"/>
      <c r="AT439" s="624"/>
      <c r="AU439" s="624"/>
      <c r="AV439" s="624"/>
      <c r="AW439" s="624"/>
      <c r="AX439" s="624"/>
      <c r="AY439" s="624"/>
      <c r="AZ439" s="624"/>
      <c r="BA439" s="624"/>
    </row>
    <row r="440" ht="14.25" customHeight="1">
      <c r="A440" s="710"/>
      <c r="B440" s="710"/>
      <c r="C440" s="710"/>
      <c r="D440" s="710"/>
      <c r="E440" s="710"/>
      <c r="F440" s="710"/>
      <c r="G440" s="983"/>
      <c r="H440" s="984"/>
      <c r="I440" s="984"/>
      <c r="J440" s="710"/>
      <c r="K440" s="710"/>
      <c r="L440" s="985"/>
      <c r="M440" s="710"/>
      <c r="N440" s="710"/>
      <c r="O440" s="985"/>
      <c r="P440" s="710"/>
      <c r="Q440" s="710"/>
      <c r="R440" s="710"/>
      <c r="S440" s="710"/>
      <c r="T440" s="710"/>
      <c r="U440" s="710"/>
      <c r="V440" s="710"/>
      <c r="W440" s="710"/>
      <c r="X440" s="710"/>
      <c r="Y440" s="986"/>
      <c r="Z440" s="986"/>
      <c r="AA440" s="986"/>
      <c r="AB440" s="987"/>
      <c r="AC440" s="987"/>
      <c r="AD440" s="987"/>
      <c r="AE440" s="710"/>
      <c r="AF440" s="624"/>
      <c r="AG440" s="624"/>
      <c r="AH440" s="624"/>
      <c r="AI440" s="624"/>
      <c r="AJ440" s="624"/>
      <c r="AK440" s="624"/>
      <c r="AL440" s="624"/>
      <c r="AM440" s="624"/>
      <c r="AN440" s="624"/>
      <c r="AO440" s="624"/>
      <c r="AP440" s="624"/>
      <c r="AQ440" s="624"/>
      <c r="AR440" s="624"/>
      <c r="AS440" s="624"/>
      <c r="AT440" s="624"/>
      <c r="AU440" s="624"/>
      <c r="AV440" s="624"/>
      <c r="AW440" s="624"/>
      <c r="AX440" s="624"/>
      <c r="AY440" s="624"/>
      <c r="AZ440" s="624"/>
      <c r="BA440" s="624"/>
    </row>
    <row r="441" ht="14.25" customHeight="1">
      <c r="A441" s="710"/>
      <c r="B441" s="710"/>
      <c r="C441" s="710"/>
      <c r="D441" s="710"/>
      <c r="E441" s="710"/>
      <c r="F441" s="710"/>
      <c r="G441" s="983"/>
      <c r="H441" s="984"/>
      <c r="I441" s="984"/>
      <c r="J441" s="710"/>
      <c r="K441" s="710"/>
      <c r="L441" s="985"/>
      <c r="M441" s="710"/>
      <c r="N441" s="710"/>
      <c r="O441" s="985"/>
      <c r="P441" s="710"/>
      <c r="Q441" s="710"/>
      <c r="R441" s="710"/>
      <c r="S441" s="710"/>
      <c r="T441" s="710"/>
      <c r="U441" s="710"/>
      <c r="V441" s="710"/>
      <c r="W441" s="710"/>
      <c r="X441" s="710"/>
      <c r="Y441" s="986"/>
      <c r="Z441" s="986"/>
      <c r="AA441" s="986"/>
      <c r="AB441" s="987"/>
      <c r="AC441" s="987"/>
      <c r="AD441" s="987"/>
      <c r="AE441" s="710"/>
      <c r="AF441" s="624"/>
      <c r="AG441" s="624"/>
      <c r="AH441" s="624"/>
      <c r="AI441" s="624"/>
      <c r="AJ441" s="624"/>
      <c r="AK441" s="624"/>
      <c r="AL441" s="624"/>
      <c r="AM441" s="624"/>
      <c r="AN441" s="624"/>
      <c r="AO441" s="624"/>
      <c r="AP441" s="624"/>
      <c r="AQ441" s="624"/>
      <c r="AR441" s="624"/>
      <c r="AS441" s="624"/>
      <c r="AT441" s="624"/>
      <c r="AU441" s="624"/>
      <c r="AV441" s="624"/>
      <c r="AW441" s="624"/>
      <c r="AX441" s="624"/>
      <c r="AY441" s="624"/>
      <c r="AZ441" s="624"/>
      <c r="BA441" s="624"/>
    </row>
    <row r="442" ht="14.25" customHeight="1">
      <c r="A442" s="710"/>
      <c r="B442" s="710"/>
      <c r="C442" s="710"/>
      <c r="D442" s="710"/>
      <c r="E442" s="710"/>
      <c r="F442" s="710"/>
      <c r="G442" s="983"/>
      <c r="H442" s="984"/>
      <c r="I442" s="984"/>
      <c r="J442" s="710"/>
      <c r="K442" s="710"/>
      <c r="L442" s="985"/>
      <c r="M442" s="710"/>
      <c r="N442" s="710"/>
      <c r="O442" s="985"/>
      <c r="P442" s="710"/>
      <c r="Q442" s="710"/>
      <c r="R442" s="710"/>
      <c r="S442" s="710"/>
      <c r="T442" s="710"/>
      <c r="U442" s="710"/>
      <c r="V442" s="710"/>
      <c r="W442" s="710"/>
      <c r="X442" s="710"/>
      <c r="Y442" s="986"/>
      <c r="Z442" s="986"/>
      <c r="AA442" s="986"/>
      <c r="AB442" s="987"/>
      <c r="AC442" s="987"/>
      <c r="AD442" s="987"/>
      <c r="AE442" s="710"/>
      <c r="AF442" s="624"/>
      <c r="AG442" s="624"/>
      <c r="AH442" s="624"/>
      <c r="AI442" s="624"/>
      <c r="AJ442" s="624"/>
      <c r="AK442" s="624"/>
      <c r="AL442" s="624"/>
      <c r="AM442" s="624"/>
      <c r="AN442" s="624"/>
      <c r="AO442" s="624"/>
      <c r="AP442" s="624"/>
      <c r="AQ442" s="624"/>
      <c r="AR442" s="624"/>
      <c r="AS442" s="624"/>
      <c r="AT442" s="624"/>
      <c r="AU442" s="624"/>
      <c r="AV442" s="624"/>
      <c r="AW442" s="624"/>
      <c r="AX442" s="624"/>
      <c r="AY442" s="624"/>
      <c r="AZ442" s="624"/>
      <c r="BA442" s="624"/>
    </row>
    <row r="443" ht="14.25" customHeight="1">
      <c r="A443" s="710"/>
      <c r="B443" s="710"/>
      <c r="C443" s="710"/>
      <c r="D443" s="710"/>
      <c r="E443" s="710"/>
      <c r="F443" s="710"/>
      <c r="G443" s="983"/>
      <c r="H443" s="984"/>
      <c r="I443" s="984"/>
      <c r="J443" s="710"/>
      <c r="K443" s="710"/>
      <c r="L443" s="985"/>
      <c r="M443" s="710"/>
      <c r="N443" s="710"/>
      <c r="O443" s="985"/>
      <c r="P443" s="710"/>
      <c r="Q443" s="710"/>
      <c r="R443" s="710"/>
      <c r="S443" s="710"/>
      <c r="T443" s="710"/>
      <c r="U443" s="710"/>
      <c r="V443" s="710"/>
      <c r="W443" s="710"/>
      <c r="X443" s="710"/>
      <c r="Y443" s="986"/>
      <c r="Z443" s="986"/>
      <c r="AA443" s="986"/>
      <c r="AB443" s="987"/>
      <c r="AC443" s="987"/>
      <c r="AD443" s="987"/>
      <c r="AE443" s="710"/>
      <c r="AF443" s="624"/>
      <c r="AG443" s="624"/>
      <c r="AH443" s="624"/>
      <c r="AI443" s="624"/>
      <c r="AJ443" s="624"/>
      <c r="AK443" s="624"/>
      <c r="AL443" s="624"/>
      <c r="AM443" s="624"/>
      <c r="AN443" s="624"/>
      <c r="AO443" s="624"/>
      <c r="AP443" s="624"/>
      <c r="AQ443" s="624"/>
      <c r="AR443" s="624"/>
      <c r="AS443" s="624"/>
      <c r="AT443" s="624"/>
      <c r="AU443" s="624"/>
      <c r="AV443" s="624"/>
      <c r="AW443" s="624"/>
      <c r="AX443" s="624"/>
      <c r="AY443" s="624"/>
      <c r="AZ443" s="624"/>
      <c r="BA443" s="624"/>
    </row>
    <row r="444" ht="14.25" customHeight="1">
      <c r="A444" s="710"/>
      <c r="B444" s="710"/>
      <c r="C444" s="710"/>
      <c r="D444" s="710"/>
      <c r="E444" s="710"/>
      <c r="F444" s="710"/>
      <c r="G444" s="983"/>
      <c r="H444" s="984"/>
      <c r="I444" s="984"/>
      <c r="J444" s="710"/>
      <c r="K444" s="710"/>
      <c r="L444" s="985"/>
      <c r="M444" s="710"/>
      <c r="N444" s="710"/>
      <c r="O444" s="985"/>
      <c r="P444" s="710"/>
      <c r="Q444" s="710"/>
      <c r="R444" s="710"/>
      <c r="S444" s="710"/>
      <c r="T444" s="710"/>
      <c r="U444" s="710"/>
      <c r="V444" s="710"/>
      <c r="W444" s="710"/>
      <c r="X444" s="710"/>
      <c r="Y444" s="986"/>
      <c r="Z444" s="986"/>
      <c r="AA444" s="986"/>
      <c r="AB444" s="987"/>
      <c r="AC444" s="987"/>
      <c r="AD444" s="987"/>
      <c r="AE444" s="710"/>
      <c r="AF444" s="624"/>
      <c r="AG444" s="624"/>
      <c r="AH444" s="624"/>
      <c r="AI444" s="624"/>
      <c r="AJ444" s="624"/>
      <c r="AK444" s="624"/>
      <c r="AL444" s="624"/>
      <c r="AM444" s="624"/>
      <c r="AN444" s="624"/>
      <c r="AO444" s="624"/>
      <c r="AP444" s="624"/>
      <c r="AQ444" s="624"/>
      <c r="AR444" s="624"/>
      <c r="AS444" s="624"/>
      <c r="AT444" s="624"/>
      <c r="AU444" s="624"/>
      <c r="AV444" s="624"/>
      <c r="AW444" s="624"/>
      <c r="AX444" s="624"/>
      <c r="AY444" s="624"/>
      <c r="AZ444" s="624"/>
      <c r="BA444" s="624"/>
    </row>
    <row r="445" ht="14.25" customHeight="1">
      <c r="A445" s="710"/>
      <c r="B445" s="710"/>
      <c r="C445" s="710"/>
      <c r="D445" s="710"/>
      <c r="E445" s="710"/>
      <c r="F445" s="710"/>
      <c r="G445" s="983"/>
      <c r="H445" s="984"/>
      <c r="I445" s="984"/>
      <c r="J445" s="710"/>
      <c r="K445" s="710"/>
      <c r="L445" s="985"/>
      <c r="M445" s="710"/>
      <c r="N445" s="710"/>
      <c r="O445" s="985"/>
      <c r="P445" s="710"/>
      <c r="Q445" s="710"/>
      <c r="R445" s="710"/>
      <c r="S445" s="710"/>
      <c r="T445" s="710"/>
      <c r="U445" s="710"/>
      <c r="V445" s="710"/>
      <c r="W445" s="710"/>
      <c r="X445" s="710"/>
      <c r="Y445" s="986"/>
      <c r="Z445" s="986"/>
      <c r="AA445" s="986"/>
      <c r="AB445" s="987"/>
      <c r="AC445" s="987"/>
      <c r="AD445" s="987"/>
      <c r="AE445" s="710"/>
      <c r="AF445" s="624"/>
      <c r="AG445" s="624"/>
      <c r="AH445" s="624"/>
      <c r="AI445" s="624"/>
      <c r="AJ445" s="624"/>
      <c r="AK445" s="624"/>
      <c r="AL445" s="624"/>
      <c r="AM445" s="624"/>
      <c r="AN445" s="624"/>
      <c r="AO445" s="624"/>
      <c r="AP445" s="624"/>
      <c r="AQ445" s="624"/>
      <c r="AR445" s="624"/>
      <c r="AS445" s="624"/>
      <c r="AT445" s="624"/>
      <c r="AU445" s="624"/>
      <c r="AV445" s="624"/>
      <c r="AW445" s="624"/>
      <c r="AX445" s="624"/>
      <c r="AY445" s="624"/>
      <c r="AZ445" s="624"/>
      <c r="BA445" s="624"/>
    </row>
    <row r="446" ht="14.25" customHeight="1">
      <c r="A446" s="710"/>
      <c r="B446" s="710"/>
      <c r="C446" s="710"/>
      <c r="D446" s="710"/>
      <c r="E446" s="710"/>
      <c r="F446" s="710"/>
      <c r="G446" s="983"/>
      <c r="H446" s="984"/>
      <c r="I446" s="984"/>
      <c r="J446" s="710"/>
      <c r="K446" s="710"/>
      <c r="L446" s="985"/>
      <c r="M446" s="710"/>
      <c r="N446" s="710"/>
      <c r="O446" s="985"/>
      <c r="P446" s="710"/>
      <c r="Q446" s="710"/>
      <c r="R446" s="710"/>
      <c r="S446" s="710"/>
      <c r="T446" s="710"/>
      <c r="U446" s="710"/>
      <c r="V446" s="710"/>
      <c r="W446" s="710"/>
      <c r="X446" s="710"/>
      <c r="Y446" s="986"/>
      <c r="Z446" s="986"/>
      <c r="AA446" s="986"/>
      <c r="AB446" s="987"/>
      <c r="AC446" s="987"/>
      <c r="AD446" s="987"/>
      <c r="AE446" s="710"/>
      <c r="AF446" s="624"/>
      <c r="AG446" s="624"/>
      <c r="AH446" s="624"/>
      <c r="AI446" s="624"/>
      <c r="AJ446" s="624"/>
      <c r="AK446" s="624"/>
      <c r="AL446" s="624"/>
      <c r="AM446" s="624"/>
      <c r="AN446" s="624"/>
      <c r="AO446" s="624"/>
      <c r="AP446" s="624"/>
      <c r="AQ446" s="624"/>
      <c r="AR446" s="624"/>
      <c r="AS446" s="624"/>
      <c r="AT446" s="624"/>
      <c r="AU446" s="624"/>
      <c r="AV446" s="624"/>
      <c r="AW446" s="624"/>
      <c r="AX446" s="624"/>
      <c r="AY446" s="624"/>
      <c r="AZ446" s="624"/>
      <c r="BA446" s="624"/>
    </row>
    <row r="447" ht="14.25" customHeight="1">
      <c r="A447" s="710"/>
      <c r="B447" s="710"/>
      <c r="C447" s="710"/>
      <c r="D447" s="710"/>
      <c r="E447" s="710"/>
      <c r="F447" s="710"/>
      <c r="G447" s="983"/>
      <c r="H447" s="984"/>
      <c r="I447" s="984"/>
      <c r="J447" s="710"/>
      <c r="K447" s="710"/>
      <c r="L447" s="985"/>
      <c r="M447" s="710"/>
      <c r="N447" s="710"/>
      <c r="O447" s="985"/>
      <c r="P447" s="710"/>
      <c r="Q447" s="710"/>
      <c r="R447" s="710"/>
      <c r="S447" s="710"/>
      <c r="T447" s="710"/>
      <c r="U447" s="710"/>
      <c r="V447" s="710"/>
      <c r="W447" s="710"/>
      <c r="X447" s="710"/>
      <c r="Y447" s="986"/>
      <c r="Z447" s="986"/>
      <c r="AA447" s="986"/>
      <c r="AB447" s="987"/>
      <c r="AC447" s="987"/>
      <c r="AD447" s="987"/>
      <c r="AE447" s="710"/>
      <c r="AF447" s="624"/>
      <c r="AG447" s="624"/>
      <c r="AH447" s="624"/>
      <c r="AI447" s="624"/>
      <c r="AJ447" s="624"/>
      <c r="AK447" s="624"/>
      <c r="AL447" s="624"/>
      <c r="AM447" s="624"/>
      <c r="AN447" s="624"/>
      <c r="AO447" s="624"/>
      <c r="AP447" s="624"/>
      <c r="AQ447" s="624"/>
      <c r="AR447" s="624"/>
      <c r="AS447" s="624"/>
      <c r="AT447" s="624"/>
      <c r="AU447" s="624"/>
      <c r="AV447" s="624"/>
      <c r="AW447" s="624"/>
      <c r="AX447" s="624"/>
      <c r="AY447" s="624"/>
      <c r="AZ447" s="624"/>
      <c r="BA447" s="624"/>
    </row>
    <row r="448" ht="14.25" customHeight="1">
      <c r="A448" s="710"/>
      <c r="B448" s="710"/>
      <c r="C448" s="710"/>
      <c r="D448" s="710"/>
      <c r="E448" s="710"/>
      <c r="F448" s="710"/>
      <c r="G448" s="983"/>
      <c r="H448" s="984"/>
      <c r="I448" s="984"/>
      <c r="J448" s="710"/>
      <c r="K448" s="710"/>
      <c r="L448" s="985"/>
      <c r="M448" s="710"/>
      <c r="N448" s="710"/>
      <c r="O448" s="985"/>
      <c r="P448" s="710"/>
      <c r="Q448" s="710"/>
      <c r="R448" s="710"/>
      <c r="S448" s="710"/>
      <c r="T448" s="710"/>
      <c r="U448" s="710"/>
      <c r="V448" s="710"/>
      <c r="W448" s="710"/>
      <c r="X448" s="710"/>
      <c r="Y448" s="986"/>
      <c r="Z448" s="986"/>
      <c r="AA448" s="986"/>
      <c r="AB448" s="987"/>
      <c r="AC448" s="987"/>
      <c r="AD448" s="987"/>
      <c r="AE448" s="710"/>
      <c r="AF448" s="624"/>
      <c r="AG448" s="624"/>
      <c r="AH448" s="624"/>
      <c r="AI448" s="624"/>
      <c r="AJ448" s="624"/>
      <c r="AK448" s="624"/>
      <c r="AL448" s="624"/>
      <c r="AM448" s="624"/>
      <c r="AN448" s="624"/>
      <c r="AO448" s="624"/>
      <c r="AP448" s="624"/>
      <c r="AQ448" s="624"/>
      <c r="AR448" s="624"/>
      <c r="AS448" s="624"/>
      <c r="AT448" s="624"/>
      <c r="AU448" s="624"/>
      <c r="AV448" s="624"/>
      <c r="AW448" s="624"/>
      <c r="AX448" s="624"/>
      <c r="AY448" s="624"/>
      <c r="AZ448" s="624"/>
      <c r="BA448" s="624"/>
    </row>
    <row r="449" ht="14.25" customHeight="1">
      <c r="A449" s="710"/>
      <c r="B449" s="710"/>
      <c r="C449" s="710"/>
      <c r="D449" s="710"/>
      <c r="E449" s="710"/>
      <c r="F449" s="710"/>
      <c r="G449" s="983"/>
      <c r="H449" s="984"/>
      <c r="I449" s="984"/>
      <c r="J449" s="710"/>
      <c r="K449" s="710"/>
      <c r="L449" s="985"/>
      <c r="M449" s="710"/>
      <c r="N449" s="710"/>
      <c r="O449" s="985"/>
      <c r="P449" s="710"/>
      <c r="Q449" s="710"/>
      <c r="R449" s="710"/>
      <c r="S449" s="710"/>
      <c r="T449" s="710"/>
      <c r="U449" s="710"/>
      <c r="V449" s="710"/>
      <c r="W449" s="710"/>
      <c r="X449" s="710"/>
      <c r="Y449" s="986"/>
      <c r="Z449" s="986"/>
      <c r="AA449" s="986"/>
      <c r="AB449" s="987"/>
      <c r="AC449" s="987"/>
      <c r="AD449" s="987"/>
      <c r="AE449" s="710"/>
      <c r="AF449" s="624"/>
      <c r="AG449" s="624"/>
      <c r="AH449" s="624"/>
      <c r="AI449" s="624"/>
      <c r="AJ449" s="624"/>
      <c r="AK449" s="624"/>
      <c r="AL449" s="624"/>
      <c r="AM449" s="624"/>
      <c r="AN449" s="624"/>
      <c r="AO449" s="624"/>
      <c r="AP449" s="624"/>
      <c r="AQ449" s="624"/>
      <c r="AR449" s="624"/>
      <c r="AS449" s="624"/>
      <c r="AT449" s="624"/>
      <c r="AU449" s="624"/>
      <c r="AV449" s="624"/>
      <c r="AW449" s="624"/>
      <c r="AX449" s="624"/>
      <c r="AY449" s="624"/>
      <c r="AZ449" s="624"/>
      <c r="BA449" s="624"/>
    </row>
    <row r="450" ht="14.25" customHeight="1">
      <c r="A450" s="710"/>
      <c r="B450" s="710"/>
      <c r="C450" s="710"/>
      <c r="D450" s="710"/>
      <c r="E450" s="710"/>
      <c r="F450" s="710"/>
      <c r="G450" s="983"/>
      <c r="H450" s="984"/>
      <c r="I450" s="984"/>
      <c r="J450" s="710"/>
      <c r="K450" s="710"/>
      <c r="L450" s="985"/>
      <c r="M450" s="710"/>
      <c r="N450" s="710"/>
      <c r="O450" s="985"/>
      <c r="P450" s="710"/>
      <c r="Q450" s="710"/>
      <c r="R450" s="710"/>
      <c r="S450" s="710"/>
      <c r="T450" s="710"/>
      <c r="U450" s="710"/>
      <c r="V450" s="710"/>
      <c r="W450" s="710"/>
      <c r="X450" s="710"/>
      <c r="Y450" s="986"/>
      <c r="Z450" s="986"/>
      <c r="AA450" s="986"/>
      <c r="AB450" s="987"/>
      <c r="AC450" s="987"/>
      <c r="AD450" s="987"/>
      <c r="AE450" s="710"/>
      <c r="AF450" s="624"/>
      <c r="AG450" s="624"/>
      <c r="AH450" s="624"/>
      <c r="AI450" s="624"/>
      <c r="AJ450" s="624"/>
      <c r="AK450" s="624"/>
      <c r="AL450" s="624"/>
      <c r="AM450" s="624"/>
      <c r="AN450" s="624"/>
      <c r="AO450" s="624"/>
      <c r="AP450" s="624"/>
      <c r="AQ450" s="624"/>
      <c r="AR450" s="624"/>
      <c r="AS450" s="624"/>
      <c r="AT450" s="624"/>
      <c r="AU450" s="624"/>
      <c r="AV450" s="624"/>
      <c r="AW450" s="624"/>
      <c r="AX450" s="624"/>
      <c r="AY450" s="624"/>
      <c r="AZ450" s="624"/>
      <c r="BA450" s="624"/>
    </row>
    <row r="451" ht="14.25" customHeight="1">
      <c r="A451" s="710"/>
      <c r="B451" s="710"/>
      <c r="C451" s="710"/>
      <c r="D451" s="710"/>
      <c r="E451" s="710"/>
      <c r="F451" s="710"/>
      <c r="G451" s="983"/>
      <c r="H451" s="984"/>
      <c r="I451" s="984"/>
      <c r="J451" s="710"/>
      <c r="K451" s="710"/>
      <c r="L451" s="985"/>
      <c r="M451" s="710"/>
      <c r="N451" s="710"/>
      <c r="O451" s="985"/>
      <c r="P451" s="710"/>
      <c r="Q451" s="710"/>
      <c r="R451" s="710"/>
      <c r="S451" s="710"/>
      <c r="T451" s="710"/>
      <c r="U451" s="710"/>
      <c r="V451" s="710"/>
      <c r="W451" s="710"/>
      <c r="X451" s="710"/>
      <c r="Y451" s="986"/>
      <c r="Z451" s="986"/>
      <c r="AA451" s="986"/>
      <c r="AB451" s="987"/>
      <c r="AC451" s="987"/>
      <c r="AD451" s="987"/>
      <c r="AE451" s="710"/>
      <c r="AF451" s="624"/>
      <c r="AG451" s="624"/>
      <c r="AH451" s="624"/>
      <c r="AI451" s="624"/>
      <c r="AJ451" s="624"/>
      <c r="AK451" s="624"/>
      <c r="AL451" s="624"/>
      <c r="AM451" s="624"/>
      <c r="AN451" s="624"/>
      <c r="AO451" s="624"/>
      <c r="AP451" s="624"/>
      <c r="AQ451" s="624"/>
      <c r="AR451" s="624"/>
      <c r="AS451" s="624"/>
      <c r="AT451" s="624"/>
      <c r="AU451" s="624"/>
      <c r="AV451" s="624"/>
      <c r="AW451" s="624"/>
      <c r="AX451" s="624"/>
      <c r="AY451" s="624"/>
      <c r="AZ451" s="624"/>
      <c r="BA451" s="624"/>
    </row>
    <row r="452" ht="14.25" customHeight="1">
      <c r="A452" s="710"/>
      <c r="B452" s="710"/>
      <c r="C452" s="710"/>
      <c r="D452" s="710"/>
      <c r="E452" s="710"/>
      <c r="F452" s="710"/>
      <c r="G452" s="983"/>
      <c r="H452" s="984"/>
      <c r="I452" s="984"/>
      <c r="J452" s="710"/>
      <c r="K452" s="710"/>
      <c r="L452" s="985"/>
      <c r="M452" s="710"/>
      <c r="N452" s="710"/>
      <c r="O452" s="985"/>
      <c r="P452" s="710"/>
      <c r="Q452" s="710"/>
      <c r="R452" s="710"/>
      <c r="S452" s="710"/>
      <c r="T452" s="710"/>
      <c r="U452" s="710"/>
      <c r="V452" s="710"/>
      <c r="W452" s="710"/>
      <c r="X452" s="710"/>
      <c r="Y452" s="986"/>
      <c r="Z452" s="986"/>
      <c r="AA452" s="986"/>
      <c r="AB452" s="987"/>
      <c r="AC452" s="987"/>
      <c r="AD452" s="987"/>
      <c r="AE452" s="710"/>
      <c r="AF452" s="624"/>
      <c r="AG452" s="624"/>
      <c r="AH452" s="624"/>
      <c r="AI452" s="624"/>
      <c r="AJ452" s="624"/>
      <c r="AK452" s="624"/>
      <c r="AL452" s="624"/>
      <c r="AM452" s="624"/>
      <c r="AN452" s="624"/>
      <c r="AO452" s="624"/>
      <c r="AP452" s="624"/>
      <c r="AQ452" s="624"/>
      <c r="AR452" s="624"/>
      <c r="AS452" s="624"/>
      <c r="AT452" s="624"/>
      <c r="AU452" s="624"/>
      <c r="AV452" s="624"/>
      <c r="AW452" s="624"/>
      <c r="AX452" s="624"/>
      <c r="AY452" s="624"/>
      <c r="AZ452" s="624"/>
      <c r="BA452" s="624"/>
    </row>
    <row r="453" ht="14.25" customHeight="1">
      <c r="A453" s="710"/>
      <c r="B453" s="710"/>
      <c r="C453" s="710"/>
      <c r="D453" s="710"/>
      <c r="E453" s="710"/>
      <c r="F453" s="710"/>
      <c r="G453" s="983"/>
      <c r="H453" s="984"/>
      <c r="I453" s="984"/>
      <c r="J453" s="710"/>
      <c r="K453" s="710"/>
      <c r="L453" s="985"/>
      <c r="M453" s="710"/>
      <c r="N453" s="710"/>
      <c r="O453" s="985"/>
      <c r="P453" s="710"/>
      <c r="Q453" s="710"/>
      <c r="R453" s="710"/>
      <c r="S453" s="710"/>
      <c r="T453" s="710"/>
      <c r="U453" s="710"/>
      <c r="V453" s="710"/>
      <c r="W453" s="710"/>
      <c r="X453" s="710"/>
      <c r="Y453" s="986"/>
      <c r="Z453" s="986"/>
      <c r="AA453" s="986"/>
      <c r="AB453" s="987"/>
      <c r="AC453" s="987"/>
      <c r="AD453" s="987"/>
      <c r="AE453" s="710"/>
      <c r="AF453" s="624"/>
      <c r="AG453" s="624"/>
      <c r="AH453" s="624"/>
      <c r="AI453" s="624"/>
      <c r="AJ453" s="624"/>
      <c r="AK453" s="624"/>
      <c r="AL453" s="624"/>
      <c r="AM453" s="624"/>
      <c r="AN453" s="624"/>
      <c r="AO453" s="624"/>
      <c r="AP453" s="624"/>
      <c r="AQ453" s="624"/>
      <c r="AR453" s="624"/>
      <c r="AS453" s="624"/>
      <c r="AT453" s="624"/>
      <c r="AU453" s="624"/>
      <c r="AV453" s="624"/>
      <c r="AW453" s="624"/>
      <c r="AX453" s="624"/>
      <c r="AY453" s="624"/>
      <c r="AZ453" s="624"/>
      <c r="BA453" s="624"/>
    </row>
    <row r="454" ht="14.25" customHeight="1">
      <c r="A454" s="710"/>
      <c r="B454" s="710"/>
      <c r="C454" s="710"/>
      <c r="D454" s="710"/>
      <c r="E454" s="710"/>
      <c r="F454" s="710"/>
      <c r="G454" s="983"/>
      <c r="H454" s="984"/>
      <c r="I454" s="984"/>
      <c r="J454" s="710"/>
      <c r="K454" s="710"/>
      <c r="L454" s="985"/>
      <c r="M454" s="710"/>
      <c r="N454" s="710"/>
      <c r="O454" s="985"/>
      <c r="P454" s="710"/>
      <c r="Q454" s="710"/>
      <c r="R454" s="710"/>
      <c r="S454" s="710"/>
      <c r="T454" s="710"/>
      <c r="U454" s="710"/>
      <c r="V454" s="710"/>
      <c r="W454" s="710"/>
      <c r="X454" s="710"/>
      <c r="Y454" s="986"/>
      <c r="Z454" s="986"/>
      <c r="AA454" s="986"/>
      <c r="AB454" s="987"/>
      <c r="AC454" s="987"/>
      <c r="AD454" s="987"/>
      <c r="AE454" s="710"/>
      <c r="AF454" s="624"/>
      <c r="AG454" s="624"/>
      <c r="AH454" s="624"/>
      <c r="AI454" s="624"/>
      <c r="AJ454" s="624"/>
      <c r="AK454" s="624"/>
      <c r="AL454" s="624"/>
      <c r="AM454" s="624"/>
      <c r="AN454" s="624"/>
      <c r="AO454" s="624"/>
      <c r="AP454" s="624"/>
      <c r="AQ454" s="624"/>
      <c r="AR454" s="624"/>
      <c r="AS454" s="624"/>
      <c r="AT454" s="624"/>
      <c r="AU454" s="624"/>
      <c r="AV454" s="624"/>
      <c r="AW454" s="624"/>
      <c r="AX454" s="624"/>
      <c r="AY454" s="624"/>
      <c r="AZ454" s="624"/>
      <c r="BA454" s="624"/>
    </row>
    <row r="455" ht="14.25" customHeight="1">
      <c r="A455" s="710"/>
      <c r="B455" s="710"/>
      <c r="C455" s="710"/>
      <c r="D455" s="710"/>
      <c r="E455" s="710"/>
      <c r="F455" s="710"/>
      <c r="G455" s="983"/>
      <c r="H455" s="984"/>
      <c r="I455" s="984"/>
      <c r="J455" s="710"/>
      <c r="K455" s="710"/>
      <c r="L455" s="985"/>
      <c r="M455" s="710"/>
      <c r="N455" s="710"/>
      <c r="O455" s="985"/>
      <c r="P455" s="710"/>
      <c r="Q455" s="710"/>
      <c r="R455" s="710"/>
      <c r="S455" s="710"/>
      <c r="T455" s="710"/>
      <c r="U455" s="710"/>
      <c r="V455" s="710"/>
      <c r="W455" s="710"/>
      <c r="X455" s="710"/>
      <c r="Y455" s="986"/>
      <c r="Z455" s="986"/>
      <c r="AA455" s="986"/>
      <c r="AB455" s="987"/>
      <c r="AC455" s="987"/>
      <c r="AD455" s="987"/>
      <c r="AE455" s="710"/>
      <c r="AF455" s="624"/>
      <c r="AG455" s="624"/>
      <c r="AH455" s="624"/>
      <c r="AI455" s="624"/>
      <c r="AJ455" s="624"/>
      <c r="AK455" s="624"/>
      <c r="AL455" s="624"/>
      <c r="AM455" s="624"/>
      <c r="AN455" s="624"/>
      <c r="AO455" s="624"/>
      <c r="AP455" s="624"/>
      <c r="AQ455" s="624"/>
      <c r="AR455" s="624"/>
      <c r="AS455" s="624"/>
      <c r="AT455" s="624"/>
      <c r="AU455" s="624"/>
      <c r="AV455" s="624"/>
      <c r="AW455" s="624"/>
      <c r="AX455" s="624"/>
      <c r="AY455" s="624"/>
      <c r="AZ455" s="624"/>
      <c r="BA455" s="624"/>
    </row>
    <row r="456" ht="14.25" customHeight="1">
      <c r="A456" s="710"/>
      <c r="B456" s="710"/>
      <c r="C456" s="710"/>
      <c r="D456" s="710"/>
      <c r="E456" s="710"/>
      <c r="F456" s="710"/>
      <c r="G456" s="983"/>
      <c r="H456" s="984"/>
      <c r="I456" s="984"/>
      <c r="J456" s="710"/>
      <c r="K456" s="710"/>
      <c r="L456" s="985"/>
      <c r="M456" s="710"/>
      <c r="N456" s="710"/>
      <c r="O456" s="985"/>
      <c r="P456" s="710"/>
      <c r="Q456" s="710"/>
      <c r="R456" s="710"/>
      <c r="S456" s="710"/>
      <c r="T456" s="710"/>
      <c r="U456" s="710"/>
      <c r="V456" s="710"/>
      <c r="W456" s="710"/>
      <c r="X456" s="710"/>
      <c r="Y456" s="986"/>
      <c r="Z456" s="986"/>
      <c r="AA456" s="986"/>
      <c r="AB456" s="987"/>
      <c r="AC456" s="987"/>
      <c r="AD456" s="987"/>
      <c r="AE456" s="710"/>
      <c r="AF456" s="624"/>
      <c r="AG456" s="624"/>
      <c r="AH456" s="624"/>
      <c r="AI456" s="624"/>
      <c r="AJ456" s="624"/>
      <c r="AK456" s="624"/>
      <c r="AL456" s="624"/>
      <c r="AM456" s="624"/>
      <c r="AN456" s="624"/>
      <c r="AO456" s="624"/>
      <c r="AP456" s="624"/>
      <c r="AQ456" s="624"/>
      <c r="AR456" s="624"/>
      <c r="AS456" s="624"/>
      <c r="AT456" s="624"/>
      <c r="AU456" s="624"/>
      <c r="AV456" s="624"/>
      <c r="AW456" s="624"/>
      <c r="AX456" s="624"/>
      <c r="AY456" s="624"/>
      <c r="AZ456" s="624"/>
      <c r="BA456" s="624"/>
    </row>
    <row r="457" ht="14.25" customHeight="1">
      <c r="A457" s="710"/>
      <c r="B457" s="710"/>
      <c r="C457" s="710"/>
      <c r="D457" s="710"/>
      <c r="E457" s="710"/>
      <c r="F457" s="710"/>
      <c r="G457" s="983"/>
      <c r="H457" s="984"/>
      <c r="I457" s="984"/>
      <c r="J457" s="710"/>
      <c r="K457" s="710"/>
      <c r="L457" s="985"/>
      <c r="M457" s="710"/>
      <c r="N457" s="710"/>
      <c r="O457" s="985"/>
      <c r="P457" s="710"/>
      <c r="Q457" s="710"/>
      <c r="R457" s="710"/>
      <c r="S457" s="710"/>
      <c r="T457" s="710"/>
      <c r="U457" s="710"/>
      <c r="V457" s="710"/>
      <c r="W457" s="710"/>
      <c r="X457" s="710"/>
      <c r="Y457" s="986"/>
      <c r="Z457" s="986"/>
      <c r="AA457" s="986"/>
      <c r="AB457" s="987"/>
      <c r="AC457" s="987"/>
      <c r="AD457" s="987"/>
      <c r="AE457" s="710"/>
      <c r="AF457" s="624"/>
      <c r="AG457" s="624"/>
      <c r="AH457" s="624"/>
      <c r="AI457" s="624"/>
      <c r="AJ457" s="624"/>
      <c r="AK457" s="624"/>
      <c r="AL457" s="624"/>
      <c r="AM457" s="624"/>
      <c r="AN457" s="624"/>
      <c r="AO457" s="624"/>
      <c r="AP457" s="624"/>
      <c r="AQ457" s="624"/>
      <c r="AR457" s="624"/>
      <c r="AS457" s="624"/>
      <c r="AT457" s="624"/>
      <c r="AU457" s="624"/>
      <c r="AV457" s="624"/>
      <c r="AW457" s="624"/>
      <c r="AX457" s="624"/>
      <c r="AY457" s="624"/>
      <c r="AZ457" s="624"/>
      <c r="BA457" s="624"/>
    </row>
    <row r="458" ht="14.25" customHeight="1">
      <c r="A458" s="710"/>
      <c r="B458" s="710"/>
      <c r="C458" s="710"/>
      <c r="D458" s="710"/>
      <c r="E458" s="710"/>
      <c r="F458" s="710"/>
      <c r="G458" s="983"/>
      <c r="H458" s="984"/>
      <c r="I458" s="984"/>
      <c r="J458" s="710"/>
      <c r="K458" s="710"/>
      <c r="L458" s="985"/>
      <c r="M458" s="710"/>
      <c r="N458" s="710"/>
      <c r="O458" s="985"/>
      <c r="P458" s="710"/>
      <c r="Q458" s="710"/>
      <c r="R458" s="710"/>
      <c r="S458" s="710"/>
      <c r="T458" s="710"/>
      <c r="U458" s="710"/>
      <c r="V458" s="710"/>
      <c r="W458" s="710"/>
      <c r="X458" s="710"/>
      <c r="Y458" s="986"/>
      <c r="Z458" s="986"/>
      <c r="AA458" s="986"/>
      <c r="AB458" s="987"/>
      <c r="AC458" s="987"/>
      <c r="AD458" s="987"/>
      <c r="AE458" s="710"/>
      <c r="AF458" s="624"/>
      <c r="AG458" s="624"/>
      <c r="AH458" s="624"/>
      <c r="AI458" s="624"/>
      <c r="AJ458" s="624"/>
      <c r="AK458" s="624"/>
      <c r="AL458" s="624"/>
      <c r="AM458" s="624"/>
      <c r="AN458" s="624"/>
      <c r="AO458" s="624"/>
      <c r="AP458" s="624"/>
      <c r="AQ458" s="624"/>
      <c r="AR458" s="624"/>
      <c r="AS458" s="624"/>
      <c r="AT458" s="624"/>
      <c r="AU458" s="624"/>
      <c r="AV458" s="624"/>
      <c r="AW458" s="624"/>
      <c r="AX458" s="624"/>
      <c r="AY458" s="624"/>
      <c r="AZ458" s="624"/>
      <c r="BA458" s="624"/>
    </row>
    <row r="459" ht="14.25" customHeight="1">
      <c r="A459" s="710"/>
      <c r="B459" s="710"/>
      <c r="C459" s="710"/>
      <c r="D459" s="710"/>
      <c r="E459" s="710"/>
      <c r="F459" s="710"/>
      <c r="G459" s="983"/>
      <c r="H459" s="984"/>
      <c r="I459" s="984"/>
      <c r="J459" s="710"/>
      <c r="K459" s="710"/>
      <c r="L459" s="985"/>
      <c r="M459" s="710"/>
      <c r="N459" s="710"/>
      <c r="O459" s="985"/>
      <c r="P459" s="710"/>
      <c r="Q459" s="710"/>
      <c r="R459" s="710"/>
      <c r="S459" s="710"/>
      <c r="T459" s="710"/>
      <c r="U459" s="710"/>
      <c r="V459" s="710"/>
      <c r="W459" s="710"/>
      <c r="X459" s="710"/>
      <c r="Y459" s="986"/>
      <c r="Z459" s="986"/>
      <c r="AA459" s="986"/>
      <c r="AB459" s="987"/>
      <c r="AC459" s="987"/>
      <c r="AD459" s="987"/>
      <c r="AE459" s="710"/>
      <c r="AF459" s="624"/>
      <c r="AG459" s="624"/>
      <c r="AH459" s="624"/>
      <c r="AI459" s="624"/>
      <c r="AJ459" s="624"/>
      <c r="AK459" s="624"/>
      <c r="AL459" s="624"/>
      <c r="AM459" s="624"/>
      <c r="AN459" s="624"/>
      <c r="AO459" s="624"/>
      <c r="AP459" s="624"/>
      <c r="AQ459" s="624"/>
      <c r="AR459" s="624"/>
      <c r="AS459" s="624"/>
      <c r="AT459" s="624"/>
      <c r="AU459" s="624"/>
      <c r="AV459" s="624"/>
      <c r="AW459" s="624"/>
      <c r="AX459" s="624"/>
      <c r="AY459" s="624"/>
      <c r="AZ459" s="624"/>
      <c r="BA459" s="624"/>
    </row>
    <row r="460" ht="14.25" customHeight="1">
      <c r="A460" s="710"/>
      <c r="B460" s="710"/>
      <c r="C460" s="710"/>
      <c r="D460" s="710"/>
      <c r="E460" s="710"/>
      <c r="F460" s="710"/>
      <c r="G460" s="983"/>
      <c r="H460" s="984"/>
      <c r="I460" s="984"/>
      <c r="J460" s="710"/>
      <c r="K460" s="710"/>
      <c r="L460" s="985"/>
      <c r="M460" s="710"/>
      <c r="N460" s="710"/>
      <c r="O460" s="985"/>
      <c r="P460" s="710"/>
      <c r="Q460" s="710"/>
      <c r="R460" s="710"/>
      <c r="S460" s="710"/>
      <c r="T460" s="710"/>
      <c r="U460" s="710"/>
      <c r="V460" s="710"/>
      <c r="W460" s="710"/>
      <c r="X460" s="710"/>
      <c r="Y460" s="986"/>
      <c r="Z460" s="986"/>
      <c r="AA460" s="986"/>
      <c r="AB460" s="987"/>
      <c r="AC460" s="987"/>
      <c r="AD460" s="987"/>
      <c r="AE460" s="710"/>
      <c r="AF460" s="624"/>
      <c r="AG460" s="624"/>
      <c r="AH460" s="624"/>
      <c r="AI460" s="624"/>
      <c r="AJ460" s="624"/>
      <c r="AK460" s="624"/>
      <c r="AL460" s="624"/>
      <c r="AM460" s="624"/>
      <c r="AN460" s="624"/>
      <c r="AO460" s="624"/>
      <c r="AP460" s="624"/>
      <c r="AQ460" s="624"/>
      <c r="AR460" s="624"/>
      <c r="AS460" s="624"/>
      <c r="AT460" s="624"/>
      <c r="AU460" s="624"/>
      <c r="AV460" s="624"/>
      <c r="AW460" s="624"/>
      <c r="AX460" s="624"/>
      <c r="AY460" s="624"/>
      <c r="AZ460" s="624"/>
      <c r="BA460" s="624"/>
    </row>
    <row r="461" ht="14.25" customHeight="1">
      <c r="A461" s="710"/>
      <c r="B461" s="710"/>
      <c r="C461" s="710"/>
      <c r="D461" s="710"/>
      <c r="E461" s="710"/>
      <c r="F461" s="710"/>
      <c r="G461" s="983"/>
      <c r="H461" s="984"/>
      <c r="I461" s="984"/>
      <c r="J461" s="710"/>
      <c r="K461" s="710"/>
      <c r="L461" s="985"/>
      <c r="M461" s="710"/>
      <c r="N461" s="710"/>
      <c r="O461" s="985"/>
      <c r="P461" s="710"/>
      <c r="Q461" s="710"/>
      <c r="R461" s="710"/>
      <c r="S461" s="710"/>
      <c r="T461" s="710"/>
      <c r="U461" s="710"/>
      <c r="V461" s="710"/>
      <c r="W461" s="710"/>
      <c r="X461" s="710"/>
      <c r="Y461" s="986"/>
      <c r="Z461" s="986"/>
      <c r="AA461" s="986"/>
      <c r="AB461" s="987"/>
      <c r="AC461" s="987"/>
      <c r="AD461" s="987"/>
      <c r="AE461" s="710"/>
      <c r="AF461" s="624"/>
      <c r="AG461" s="624"/>
      <c r="AH461" s="624"/>
      <c r="AI461" s="624"/>
      <c r="AJ461" s="624"/>
      <c r="AK461" s="624"/>
      <c r="AL461" s="624"/>
      <c r="AM461" s="624"/>
      <c r="AN461" s="624"/>
      <c r="AO461" s="624"/>
      <c r="AP461" s="624"/>
      <c r="AQ461" s="624"/>
      <c r="AR461" s="624"/>
      <c r="AS461" s="624"/>
      <c r="AT461" s="624"/>
      <c r="AU461" s="624"/>
      <c r="AV461" s="624"/>
      <c r="AW461" s="624"/>
      <c r="AX461" s="624"/>
      <c r="AY461" s="624"/>
      <c r="AZ461" s="624"/>
      <c r="BA461" s="624"/>
    </row>
    <row r="462" ht="14.25" customHeight="1">
      <c r="A462" s="710"/>
      <c r="B462" s="710"/>
      <c r="C462" s="710"/>
      <c r="D462" s="710"/>
      <c r="E462" s="710"/>
      <c r="F462" s="710"/>
      <c r="G462" s="983"/>
      <c r="H462" s="984"/>
      <c r="I462" s="984"/>
      <c r="J462" s="710"/>
      <c r="K462" s="710"/>
      <c r="L462" s="985"/>
      <c r="M462" s="710"/>
      <c r="N462" s="710"/>
      <c r="O462" s="985"/>
      <c r="P462" s="710"/>
      <c r="Q462" s="710"/>
      <c r="R462" s="710"/>
      <c r="S462" s="710"/>
      <c r="T462" s="710"/>
      <c r="U462" s="710"/>
      <c r="V462" s="710"/>
      <c r="W462" s="710"/>
      <c r="X462" s="710"/>
      <c r="Y462" s="986"/>
      <c r="Z462" s="986"/>
      <c r="AA462" s="986"/>
      <c r="AB462" s="987"/>
      <c r="AC462" s="987"/>
      <c r="AD462" s="987"/>
      <c r="AE462" s="710"/>
      <c r="AF462" s="624"/>
      <c r="AG462" s="624"/>
      <c r="AH462" s="624"/>
      <c r="AI462" s="624"/>
      <c r="AJ462" s="624"/>
      <c r="AK462" s="624"/>
      <c r="AL462" s="624"/>
      <c r="AM462" s="624"/>
      <c r="AN462" s="624"/>
      <c r="AO462" s="624"/>
      <c r="AP462" s="624"/>
      <c r="AQ462" s="624"/>
      <c r="AR462" s="624"/>
      <c r="AS462" s="624"/>
      <c r="AT462" s="624"/>
      <c r="AU462" s="624"/>
      <c r="AV462" s="624"/>
      <c r="AW462" s="624"/>
      <c r="AX462" s="624"/>
      <c r="AY462" s="624"/>
      <c r="AZ462" s="624"/>
      <c r="BA462" s="624"/>
    </row>
    <row r="463" ht="14.25" customHeight="1">
      <c r="A463" s="710"/>
      <c r="B463" s="710"/>
      <c r="C463" s="710"/>
      <c r="D463" s="710"/>
      <c r="E463" s="710"/>
      <c r="F463" s="710"/>
      <c r="G463" s="983"/>
      <c r="H463" s="984"/>
      <c r="I463" s="984"/>
      <c r="J463" s="710"/>
      <c r="K463" s="710"/>
      <c r="L463" s="985"/>
      <c r="M463" s="710"/>
      <c r="N463" s="710"/>
      <c r="O463" s="985"/>
      <c r="P463" s="710"/>
      <c r="Q463" s="710"/>
      <c r="R463" s="710"/>
      <c r="S463" s="710"/>
      <c r="T463" s="710"/>
      <c r="U463" s="710"/>
      <c r="V463" s="710"/>
      <c r="W463" s="710"/>
      <c r="X463" s="710"/>
      <c r="Y463" s="986"/>
      <c r="Z463" s="986"/>
      <c r="AA463" s="986"/>
      <c r="AB463" s="987"/>
      <c r="AC463" s="987"/>
      <c r="AD463" s="987"/>
      <c r="AE463" s="710"/>
      <c r="AF463" s="624"/>
      <c r="AG463" s="624"/>
      <c r="AH463" s="624"/>
      <c r="AI463" s="624"/>
      <c r="AJ463" s="624"/>
      <c r="AK463" s="624"/>
      <c r="AL463" s="624"/>
      <c r="AM463" s="624"/>
      <c r="AN463" s="624"/>
      <c r="AO463" s="624"/>
      <c r="AP463" s="624"/>
      <c r="AQ463" s="624"/>
      <c r="AR463" s="624"/>
      <c r="AS463" s="624"/>
      <c r="AT463" s="624"/>
      <c r="AU463" s="624"/>
      <c r="AV463" s="624"/>
      <c r="AW463" s="624"/>
      <c r="AX463" s="624"/>
      <c r="AY463" s="624"/>
      <c r="AZ463" s="624"/>
      <c r="BA463" s="624"/>
    </row>
    <row r="464" ht="14.25" customHeight="1">
      <c r="A464" s="710"/>
      <c r="B464" s="710"/>
      <c r="C464" s="710"/>
      <c r="D464" s="710"/>
      <c r="E464" s="710"/>
      <c r="F464" s="710"/>
      <c r="G464" s="983"/>
      <c r="H464" s="984"/>
      <c r="I464" s="984"/>
      <c r="J464" s="710"/>
      <c r="K464" s="710"/>
      <c r="L464" s="985"/>
      <c r="M464" s="710"/>
      <c r="N464" s="710"/>
      <c r="O464" s="985"/>
      <c r="P464" s="710"/>
      <c r="Q464" s="710"/>
      <c r="R464" s="710"/>
      <c r="S464" s="710"/>
      <c r="T464" s="710"/>
      <c r="U464" s="710"/>
      <c r="V464" s="710"/>
      <c r="W464" s="710"/>
      <c r="X464" s="710"/>
      <c r="Y464" s="986"/>
      <c r="Z464" s="986"/>
      <c r="AA464" s="986"/>
      <c r="AB464" s="987"/>
      <c r="AC464" s="987"/>
      <c r="AD464" s="987"/>
      <c r="AE464" s="710"/>
      <c r="AF464" s="624"/>
      <c r="AG464" s="624"/>
      <c r="AH464" s="624"/>
      <c r="AI464" s="624"/>
      <c r="AJ464" s="624"/>
      <c r="AK464" s="624"/>
      <c r="AL464" s="624"/>
      <c r="AM464" s="624"/>
      <c r="AN464" s="624"/>
      <c r="AO464" s="624"/>
      <c r="AP464" s="624"/>
      <c r="AQ464" s="624"/>
      <c r="AR464" s="624"/>
      <c r="AS464" s="624"/>
      <c r="AT464" s="624"/>
      <c r="AU464" s="624"/>
      <c r="AV464" s="624"/>
      <c r="AW464" s="624"/>
      <c r="AX464" s="624"/>
      <c r="AY464" s="624"/>
      <c r="AZ464" s="624"/>
      <c r="BA464" s="624"/>
    </row>
    <row r="465" ht="14.25" customHeight="1">
      <c r="A465" s="710"/>
      <c r="B465" s="710"/>
      <c r="C465" s="710"/>
      <c r="D465" s="710"/>
      <c r="E465" s="710"/>
      <c r="F465" s="710"/>
      <c r="G465" s="983"/>
      <c r="H465" s="984"/>
      <c r="I465" s="984"/>
      <c r="J465" s="710"/>
      <c r="K465" s="710"/>
      <c r="L465" s="985"/>
      <c r="M465" s="710"/>
      <c r="N465" s="710"/>
      <c r="O465" s="985"/>
      <c r="P465" s="710"/>
      <c r="Q465" s="710"/>
      <c r="R465" s="710"/>
      <c r="S465" s="710"/>
      <c r="T465" s="710"/>
      <c r="U465" s="710"/>
      <c r="V465" s="710"/>
      <c r="W465" s="710"/>
      <c r="X465" s="710"/>
      <c r="Y465" s="986"/>
      <c r="Z465" s="986"/>
      <c r="AA465" s="986"/>
      <c r="AB465" s="987"/>
      <c r="AC465" s="987"/>
      <c r="AD465" s="987"/>
      <c r="AE465" s="710"/>
      <c r="AF465" s="624"/>
      <c r="AG465" s="624"/>
      <c r="AH465" s="624"/>
      <c r="AI465" s="624"/>
      <c r="AJ465" s="624"/>
      <c r="AK465" s="624"/>
      <c r="AL465" s="624"/>
      <c r="AM465" s="624"/>
      <c r="AN465" s="624"/>
      <c r="AO465" s="624"/>
      <c r="AP465" s="624"/>
      <c r="AQ465" s="624"/>
      <c r="AR465" s="624"/>
      <c r="AS465" s="624"/>
      <c r="AT465" s="624"/>
      <c r="AU465" s="624"/>
      <c r="AV465" s="624"/>
      <c r="AW465" s="624"/>
      <c r="AX465" s="624"/>
      <c r="AY465" s="624"/>
      <c r="AZ465" s="624"/>
      <c r="BA465" s="624"/>
    </row>
    <row r="466" ht="14.25" customHeight="1">
      <c r="A466" s="710"/>
      <c r="B466" s="710"/>
      <c r="C466" s="710"/>
      <c r="D466" s="710"/>
      <c r="E466" s="710"/>
      <c r="F466" s="710"/>
      <c r="G466" s="983"/>
      <c r="H466" s="984"/>
      <c r="I466" s="984"/>
      <c r="J466" s="710"/>
      <c r="K466" s="710"/>
      <c r="L466" s="985"/>
      <c r="M466" s="710"/>
      <c r="N466" s="710"/>
      <c r="O466" s="985"/>
      <c r="P466" s="710"/>
      <c r="Q466" s="710"/>
      <c r="R466" s="710"/>
      <c r="S466" s="710"/>
      <c r="T466" s="710"/>
      <c r="U466" s="710"/>
      <c r="V466" s="710"/>
      <c r="W466" s="710"/>
      <c r="X466" s="710"/>
      <c r="Y466" s="986"/>
      <c r="Z466" s="986"/>
      <c r="AA466" s="986"/>
      <c r="AB466" s="987"/>
      <c r="AC466" s="987"/>
      <c r="AD466" s="987"/>
      <c r="AE466" s="710"/>
      <c r="AF466" s="624"/>
      <c r="AG466" s="624"/>
      <c r="AH466" s="624"/>
      <c r="AI466" s="624"/>
      <c r="AJ466" s="624"/>
      <c r="AK466" s="624"/>
      <c r="AL466" s="624"/>
      <c r="AM466" s="624"/>
      <c r="AN466" s="624"/>
      <c r="AO466" s="624"/>
      <c r="AP466" s="624"/>
      <c r="AQ466" s="624"/>
      <c r="AR466" s="624"/>
      <c r="AS466" s="624"/>
      <c r="AT466" s="624"/>
      <c r="AU466" s="624"/>
      <c r="AV466" s="624"/>
      <c r="AW466" s="624"/>
      <c r="AX466" s="624"/>
      <c r="AY466" s="624"/>
      <c r="AZ466" s="624"/>
      <c r="BA466" s="624"/>
    </row>
    <row r="467" ht="14.25" customHeight="1">
      <c r="A467" s="710"/>
      <c r="B467" s="710"/>
      <c r="C467" s="710"/>
      <c r="D467" s="710"/>
      <c r="E467" s="710"/>
      <c r="F467" s="710"/>
      <c r="G467" s="983"/>
      <c r="H467" s="984"/>
      <c r="I467" s="984"/>
      <c r="J467" s="710"/>
      <c r="K467" s="710"/>
      <c r="L467" s="985"/>
      <c r="M467" s="710"/>
      <c r="N467" s="710"/>
      <c r="O467" s="985"/>
      <c r="P467" s="710"/>
      <c r="Q467" s="710"/>
      <c r="R467" s="710"/>
      <c r="S467" s="710"/>
      <c r="T467" s="710"/>
      <c r="U467" s="710"/>
      <c r="V467" s="710"/>
      <c r="W467" s="710"/>
      <c r="X467" s="710"/>
      <c r="Y467" s="986"/>
      <c r="Z467" s="986"/>
      <c r="AA467" s="986"/>
      <c r="AB467" s="987"/>
      <c r="AC467" s="987"/>
      <c r="AD467" s="987"/>
      <c r="AE467" s="710"/>
      <c r="AF467" s="624"/>
      <c r="AG467" s="624"/>
      <c r="AH467" s="624"/>
      <c r="AI467" s="624"/>
      <c r="AJ467" s="624"/>
      <c r="AK467" s="624"/>
      <c r="AL467" s="624"/>
      <c r="AM467" s="624"/>
      <c r="AN467" s="624"/>
      <c r="AO467" s="624"/>
      <c r="AP467" s="624"/>
      <c r="AQ467" s="624"/>
      <c r="AR467" s="624"/>
      <c r="AS467" s="624"/>
      <c r="AT467" s="624"/>
      <c r="AU467" s="624"/>
      <c r="AV467" s="624"/>
      <c r="AW467" s="624"/>
      <c r="AX467" s="624"/>
      <c r="AY467" s="624"/>
      <c r="AZ467" s="624"/>
      <c r="BA467" s="624"/>
    </row>
    <row r="468" ht="14.25" customHeight="1">
      <c r="A468" s="710"/>
      <c r="B468" s="710"/>
      <c r="C468" s="710"/>
      <c r="D468" s="710"/>
      <c r="E468" s="710"/>
      <c r="F468" s="710"/>
      <c r="G468" s="983"/>
      <c r="H468" s="984"/>
      <c r="I468" s="984"/>
      <c r="J468" s="710"/>
      <c r="K468" s="710"/>
      <c r="L468" s="985"/>
      <c r="M468" s="710"/>
      <c r="N468" s="710"/>
      <c r="O468" s="985"/>
      <c r="P468" s="710"/>
      <c r="Q468" s="710"/>
      <c r="R468" s="710"/>
      <c r="S468" s="710"/>
      <c r="T468" s="710"/>
      <c r="U468" s="710"/>
      <c r="V468" s="710"/>
      <c r="W468" s="710"/>
      <c r="X468" s="710"/>
      <c r="Y468" s="986"/>
      <c r="Z468" s="986"/>
      <c r="AA468" s="986"/>
      <c r="AB468" s="987"/>
      <c r="AC468" s="987"/>
      <c r="AD468" s="987"/>
      <c r="AE468" s="710"/>
      <c r="AF468" s="624"/>
      <c r="AG468" s="624"/>
      <c r="AH468" s="624"/>
      <c r="AI468" s="624"/>
      <c r="AJ468" s="624"/>
      <c r="AK468" s="624"/>
      <c r="AL468" s="624"/>
      <c r="AM468" s="624"/>
      <c r="AN468" s="624"/>
      <c r="AO468" s="624"/>
      <c r="AP468" s="624"/>
      <c r="AQ468" s="624"/>
      <c r="AR468" s="624"/>
      <c r="AS468" s="624"/>
      <c r="AT468" s="624"/>
      <c r="AU468" s="624"/>
      <c r="AV468" s="624"/>
      <c r="AW468" s="624"/>
      <c r="AX468" s="624"/>
      <c r="AY468" s="624"/>
      <c r="AZ468" s="624"/>
      <c r="BA468" s="624"/>
    </row>
    <row r="469" ht="14.25" customHeight="1">
      <c r="A469" s="710"/>
      <c r="B469" s="710"/>
      <c r="C469" s="710"/>
      <c r="D469" s="710"/>
      <c r="E469" s="710"/>
      <c r="F469" s="710"/>
      <c r="G469" s="983"/>
      <c r="H469" s="984"/>
      <c r="I469" s="984"/>
      <c r="J469" s="710"/>
      <c r="K469" s="710"/>
      <c r="L469" s="985"/>
      <c r="M469" s="710"/>
      <c r="N469" s="710"/>
      <c r="O469" s="985"/>
      <c r="P469" s="710"/>
      <c r="Q469" s="710"/>
      <c r="R469" s="710"/>
      <c r="S469" s="710"/>
      <c r="T469" s="710"/>
      <c r="U469" s="710"/>
      <c r="V469" s="710"/>
      <c r="W469" s="710"/>
      <c r="X469" s="710"/>
      <c r="Y469" s="986"/>
      <c r="Z469" s="986"/>
      <c r="AA469" s="986"/>
      <c r="AB469" s="987"/>
      <c r="AC469" s="987"/>
      <c r="AD469" s="987"/>
      <c r="AE469" s="710"/>
      <c r="AF469" s="624"/>
      <c r="AG469" s="624"/>
      <c r="AH469" s="624"/>
      <c r="AI469" s="624"/>
      <c r="AJ469" s="624"/>
      <c r="AK469" s="624"/>
      <c r="AL469" s="624"/>
      <c r="AM469" s="624"/>
      <c r="AN469" s="624"/>
      <c r="AO469" s="624"/>
      <c r="AP469" s="624"/>
      <c r="AQ469" s="624"/>
      <c r="AR469" s="624"/>
      <c r="AS469" s="624"/>
      <c r="AT469" s="624"/>
      <c r="AU469" s="624"/>
      <c r="AV469" s="624"/>
      <c r="AW469" s="624"/>
      <c r="AX469" s="624"/>
      <c r="AY469" s="624"/>
      <c r="AZ469" s="624"/>
      <c r="BA469" s="624"/>
    </row>
    <row r="470" ht="14.25" customHeight="1">
      <c r="A470" s="710"/>
      <c r="B470" s="710"/>
      <c r="C470" s="710"/>
      <c r="D470" s="710"/>
      <c r="E470" s="710"/>
      <c r="F470" s="710"/>
      <c r="G470" s="983"/>
      <c r="H470" s="984"/>
      <c r="I470" s="984"/>
      <c r="J470" s="710"/>
      <c r="K470" s="710"/>
      <c r="L470" s="985"/>
      <c r="M470" s="710"/>
      <c r="N470" s="710"/>
      <c r="O470" s="985"/>
      <c r="P470" s="710"/>
      <c r="Q470" s="710"/>
      <c r="R470" s="710"/>
      <c r="S470" s="710"/>
      <c r="T470" s="710"/>
      <c r="U470" s="710"/>
      <c r="V470" s="710"/>
      <c r="W470" s="710"/>
      <c r="X470" s="710"/>
      <c r="Y470" s="986"/>
      <c r="Z470" s="986"/>
      <c r="AA470" s="986"/>
      <c r="AB470" s="987"/>
      <c r="AC470" s="987"/>
      <c r="AD470" s="987"/>
      <c r="AE470" s="710"/>
      <c r="AF470" s="624"/>
      <c r="AG470" s="624"/>
      <c r="AH470" s="624"/>
      <c r="AI470" s="624"/>
      <c r="AJ470" s="624"/>
      <c r="AK470" s="624"/>
      <c r="AL470" s="624"/>
      <c r="AM470" s="624"/>
      <c r="AN470" s="624"/>
      <c r="AO470" s="624"/>
      <c r="AP470" s="624"/>
      <c r="AQ470" s="624"/>
      <c r="AR470" s="624"/>
      <c r="AS470" s="624"/>
      <c r="AT470" s="624"/>
      <c r="AU470" s="624"/>
      <c r="AV470" s="624"/>
      <c r="AW470" s="624"/>
      <c r="AX470" s="624"/>
      <c r="AY470" s="624"/>
      <c r="AZ470" s="624"/>
      <c r="BA470" s="624"/>
    </row>
    <row r="471" ht="14.25" customHeight="1">
      <c r="A471" s="710"/>
      <c r="B471" s="710"/>
      <c r="C471" s="710"/>
      <c r="D471" s="710"/>
      <c r="E471" s="710"/>
      <c r="F471" s="710"/>
      <c r="G471" s="983"/>
      <c r="H471" s="984"/>
      <c r="I471" s="984"/>
      <c r="J471" s="710"/>
      <c r="K471" s="710"/>
      <c r="L471" s="985"/>
      <c r="M471" s="710"/>
      <c r="N471" s="710"/>
      <c r="O471" s="985"/>
      <c r="P471" s="710"/>
      <c r="Q471" s="710"/>
      <c r="R471" s="710"/>
      <c r="S471" s="710"/>
      <c r="T471" s="710"/>
      <c r="U471" s="710"/>
      <c r="V471" s="710"/>
      <c r="W471" s="710"/>
      <c r="X471" s="710"/>
      <c r="Y471" s="986"/>
      <c r="Z471" s="986"/>
      <c r="AA471" s="986"/>
      <c r="AB471" s="987"/>
      <c r="AC471" s="987"/>
      <c r="AD471" s="987"/>
      <c r="AE471" s="710"/>
      <c r="AF471" s="624"/>
      <c r="AG471" s="624"/>
      <c r="AH471" s="624"/>
      <c r="AI471" s="624"/>
      <c r="AJ471" s="624"/>
      <c r="AK471" s="624"/>
      <c r="AL471" s="624"/>
      <c r="AM471" s="624"/>
      <c r="AN471" s="624"/>
      <c r="AO471" s="624"/>
      <c r="AP471" s="624"/>
      <c r="AQ471" s="624"/>
      <c r="AR471" s="624"/>
      <c r="AS471" s="624"/>
      <c r="AT471" s="624"/>
      <c r="AU471" s="624"/>
      <c r="AV471" s="624"/>
      <c r="AW471" s="624"/>
      <c r="AX471" s="624"/>
      <c r="AY471" s="624"/>
      <c r="AZ471" s="624"/>
      <c r="BA471" s="624"/>
    </row>
    <row r="472" ht="14.25" customHeight="1">
      <c r="A472" s="710"/>
      <c r="B472" s="710"/>
      <c r="C472" s="710"/>
      <c r="D472" s="710"/>
      <c r="E472" s="710"/>
      <c r="F472" s="710"/>
      <c r="G472" s="983"/>
      <c r="H472" s="984"/>
      <c r="I472" s="984"/>
      <c r="J472" s="710"/>
      <c r="K472" s="710"/>
      <c r="L472" s="985"/>
      <c r="M472" s="710"/>
      <c r="N472" s="710"/>
      <c r="O472" s="985"/>
      <c r="P472" s="710"/>
      <c r="Q472" s="710"/>
      <c r="R472" s="710"/>
      <c r="S472" s="710"/>
      <c r="T472" s="710"/>
      <c r="U472" s="710"/>
      <c r="V472" s="710"/>
      <c r="W472" s="710"/>
      <c r="X472" s="710"/>
      <c r="Y472" s="986"/>
      <c r="Z472" s="986"/>
      <c r="AA472" s="986"/>
      <c r="AB472" s="987"/>
      <c r="AC472" s="987"/>
      <c r="AD472" s="987"/>
      <c r="AE472" s="710"/>
      <c r="AF472" s="624"/>
      <c r="AG472" s="624"/>
      <c r="AH472" s="624"/>
      <c r="AI472" s="624"/>
      <c r="AJ472" s="624"/>
      <c r="AK472" s="624"/>
      <c r="AL472" s="624"/>
      <c r="AM472" s="624"/>
      <c r="AN472" s="624"/>
      <c r="AO472" s="624"/>
      <c r="AP472" s="624"/>
      <c r="AQ472" s="624"/>
      <c r="AR472" s="624"/>
      <c r="AS472" s="624"/>
      <c r="AT472" s="624"/>
      <c r="AU472" s="624"/>
      <c r="AV472" s="624"/>
      <c r="AW472" s="624"/>
      <c r="AX472" s="624"/>
      <c r="AY472" s="624"/>
      <c r="AZ472" s="624"/>
      <c r="BA472" s="624"/>
    </row>
    <row r="473" ht="14.25" customHeight="1">
      <c r="A473" s="710"/>
      <c r="B473" s="710"/>
      <c r="C473" s="710"/>
      <c r="D473" s="710"/>
      <c r="E473" s="710"/>
      <c r="F473" s="710"/>
      <c r="G473" s="983"/>
      <c r="H473" s="984"/>
      <c r="I473" s="984"/>
      <c r="J473" s="710"/>
      <c r="K473" s="710"/>
      <c r="L473" s="985"/>
      <c r="M473" s="710"/>
      <c r="N473" s="710"/>
      <c r="O473" s="985"/>
      <c r="P473" s="710"/>
      <c r="Q473" s="710"/>
      <c r="R473" s="710"/>
      <c r="S473" s="710"/>
      <c r="T473" s="710"/>
      <c r="U473" s="710"/>
      <c r="V473" s="710"/>
      <c r="W473" s="710"/>
      <c r="X473" s="710"/>
      <c r="Y473" s="986"/>
      <c r="Z473" s="986"/>
      <c r="AA473" s="986"/>
      <c r="AB473" s="987"/>
      <c r="AC473" s="987"/>
      <c r="AD473" s="987"/>
      <c r="AE473" s="710"/>
      <c r="AF473" s="624"/>
      <c r="AG473" s="624"/>
      <c r="AH473" s="624"/>
      <c r="AI473" s="624"/>
      <c r="AJ473" s="624"/>
      <c r="AK473" s="624"/>
      <c r="AL473" s="624"/>
      <c r="AM473" s="624"/>
      <c r="AN473" s="624"/>
      <c r="AO473" s="624"/>
      <c r="AP473" s="624"/>
      <c r="AQ473" s="624"/>
      <c r="AR473" s="624"/>
      <c r="AS473" s="624"/>
      <c r="AT473" s="624"/>
      <c r="AU473" s="624"/>
      <c r="AV473" s="624"/>
      <c r="AW473" s="624"/>
      <c r="AX473" s="624"/>
      <c r="AY473" s="624"/>
      <c r="AZ473" s="624"/>
      <c r="BA473" s="624"/>
    </row>
    <row r="474" ht="14.25" customHeight="1">
      <c r="A474" s="710"/>
      <c r="B474" s="710"/>
      <c r="C474" s="710"/>
      <c r="D474" s="710"/>
      <c r="E474" s="710"/>
      <c r="F474" s="710"/>
      <c r="G474" s="983"/>
      <c r="H474" s="984"/>
      <c r="I474" s="984"/>
      <c r="J474" s="710"/>
      <c r="K474" s="710"/>
      <c r="L474" s="985"/>
      <c r="M474" s="710"/>
      <c r="N474" s="710"/>
      <c r="O474" s="985"/>
      <c r="P474" s="710"/>
      <c r="Q474" s="710"/>
      <c r="R474" s="710"/>
      <c r="S474" s="710"/>
      <c r="T474" s="710"/>
      <c r="U474" s="710"/>
      <c r="V474" s="710"/>
      <c r="W474" s="710"/>
      <c r="X474" s="710"/>
      <c r="Y474" s="986"/>
      <c r="Z474" s="986"/>
      <c r="AA474" s="986"/>
      <c r="AB474" s="987"/>
      <c r="AC474" s="987"/>
      <c r="AD474" s="987"/>
      <c r="AE474" s="710"/>
      <c r="AF474" s="624"/>
      <c r="AG474" s="624"/>
      <c r="AH474" s="624"/>
      <c r="AI474" s="624"/>
      <c r="AJ474" s="624"/>
      <c r="AK474" s="624"/>
      <c r="AL474" s="624"/>
      <c r="AM474" s="624"/>
      <c r="AN474" s="624"/>
      <c r="AO474" s="624"/>
      <c r="AP474" s="624"/>
      <c r="AQ474" s="624"/>
      <c r="AR474" s="624"/>
      <c r="AS474" s="624"/>
      <c r="AT474" s="624"/>
      <c r="AU474" s="624"/>
      <c r="AV474" s="624"/>
      <c r="AW474" s="624"/>
      <c r="AX474" s="624"/>
      <c r="AY474" s="624"/>
      <c r="AZ474" s="624"/>
      <c r="BA474" s="624"/>
    </row>
    <row r="475" ht="14.25" customHeight="1">
      <c r="A475" s="710"/>
      <c r="B475" s="710"/>
      <c r="C475" s="710"/>
      <c r="D475" s="710"/>
      <c r="E475" s="710"/>
      <c r="F475" s="710"/>
      <c r="G475" s="983"/>
      <c r="H475" s="984"/>
      <c r="I475" s="984"/>
      <c r="J475" s="710"/>
      <c r="K475" s="710"/>
      <c r="L475" s="985"/>
      <c r="M475" s="710"/>
      <c r="N475" s="710"/>
      <c r="O475" s="985"/>
      <c r="P475" s="710"/>
      <c r="Q475" s="710"/>
      <c r="R475" s="710"/>
      <c r="S475" s="710"/>
      <c r="T475" s="710"/>
      <c r="U475" s="710"/>
      <c r="V475" s="710"/>
      <c r="W475" s="710"/>
      <c r="X475" s="710"/>
      <c r="Y475" s="986"/>
      <c r="Z475" s="986"/>
      <c r="AA475" s="986"/>
      <c r="AB475" s="987"/>
      <c r="AC475" s="987"/>
      <c r="AD475" s="987"/>
      <c r="AE475" s="710"/>
      <c r="AF475" s="624"/>
      <c r="AG475" s="624"/>
      <c r="AH475" s="624"/>
      <c r="AI475" s="624"/>
      <c r="AJ475" s="624"/>
      <c r="AK475" s="624"/>
      <c r="AL475" s="624"/>
      <c r="AM475" s="624"/>
      <c r="AN475" s="624"/>
      <c r="AO475" s="624"/>
      <c r="AP475" s="624"/>
      <c r="AQ475" s="624"/>
      <c r="AR475" s="624"/>
      <c r="AS475" s="624"/>
      <c r="AT475" s="624"/>
      <c r="AU475" s="624"/>
      <c r="AV475" s="624"/>
      <c r="AW475" s="624"/>
      <c r="AX475" s="624"/>
      <c r="AY475" s="624"/>
      <c r="AZ475" s="624"/>
      <c r="BA475" s="624"/>
    </row>
    <row r="476" ht="14.25" customHeight="1">
      <c r="A476" s="710"/>
      <c r="B476" s="710"/>
      <c r="C476" s="710"/>
      <c r="D476" s="710"/>
      <c r="E476" s="710"/>
      <c r="F476" s="710"/>
      <c r="G476" s="983"/>
      <c r="H476" s="984"/>
      <c r="I476" s="984"/>
      <c r="J476" s="710"/>
      <c r="K476" s="710"/>
      <c r="L476" s="985"/>
      <c r="M476" s="710"/>
      <c r="N476" s="710"/>
      <c r="O476" s="985"/>
      <c r="P476" s="710"/>
      <c r="Q476" s="710"/>
      <c r="R476" s="710"/>
      <c r="S476" s="710"/>
      <c r="T476" s="710"/>
      <c r="U476" s="710"/>
      <c r="V476" s="710"/>
      <c r="W476" s="710"/>
      <c r="X476" s="710"/>
      <c r="Y476" s="986"/>
      <c r="Z476" s="986"/>
      <c r="AA476" s="986"/>
      <c r="AB476" s="987"/>
      <c r="AC476" s="987"/>
      <c r="AD476" s="987"/>
      <c r="AE476" s="710"/>
      <c r="AF476" s="624"/>
      <c r="AG476" s="624"/>
      <c r="AH476" s="624"/>
      <c r="AI476" s="624"/>
      <c r="AJ476" s="624"/>
      <c r="AK476" s="624"/>
      <c r="AL476" s="624"/>
      <c r="AM476" s="624"/>
      <c r="AN476" s="624"/>
      <c r="AO476" s="624"/>
      <c r="AP476" s="624"/>
      <c r="AQ476" s="624"/>
      <c r="AR476" s="624"/>
      <c r="AS476" s="624"/>
      <c r="AT476" s="624"/>
      <c r="AU476" s="624"/>
      <c r="AV476" s="624"/>
      <c r="AW476" s="624"/>
      <c r="AX476" s="624"/>
      <c r="AY476" s="624"/>
      <c r="AZ476" s="624"/>
      <c r="BA476" s="624"/>
    </row>
    <row r="477" ht="14.25" customHeight="1">
      <c r="A477" s="710"/>
      <c r="B477" s="710"/>
      <c r="C477" s="710"/>
      <c r="D477" s="710"/>
      <c r="E477" s="710"/>
      <c r="F477" s="710"/>
      <c r="G477" s="983"/>
      <c r="H477" s="984"/>
      <c r="I477" s="984"/>
      <c r="J477" s="710"/>
      <c r="K477" s="710"/>
      <c r="L477" s="985"/>
      <c r="M477" s="710"/>
      <c r="N477" s="710"/>
      <c r="O477" s="985"/>
      <c r="P477" s="710"/>
      <c r="Q477" s="710"/>
      <c r="R477" s="710"/>
      <c r="S477" s="710"/>
      <c r="T477" s="710"/>
      <c r="U477" s="710"/>
      <c r="V477" s="710"/>
      <c r="W477" s="710"/>
      <c r="X477" s="710"/>
      <c r="Y477" s="986"/>
      <c r="Z477" s="986"/>
      <c r="AA477" s="986"/>
      <c r="AB477" s="987"/>
      <c r="AC477" s="987"/>
      <c r="AD477" s="987"/>
      <c r="AE477" s="710"/>
      <c r="AF477" s="624"/>
      <c r="AG477" s="624"/>
      <c r="AH477" s="624"/>
      <c r="AI477" s="624"/>
      <c r="AJ477" s="624"/>
      <c r="AK477" s="624"/>
      <c r="AL477" s="624"/>
      <c r="AM477" s="624"/>
      <c r="AN477" s="624"/>
      <c r="AO477" s="624"/>
      <c r="AP477" s="624"/>
      <c r="AQ477" s="624"/>
      <c r="AR477" s="624"/>
      <c r="AS477" s="624"/>
      <c r="AT477" s="624"/>
      <c r="AU477" s="624"/>
      <c r="AV477" s="624"/>
      <c r="AW477" s="624"/>
      <c r="AX477" s="624"/>
      <c r="AY477" s="624"/>
      <c r="AZ477" s="624"/>
      <c r="BA477" s="624"/>
    </row>
    <row r="478" ht="14.25" customHeight="1">
      <c r="A478" s="710"/>
      <c r="B478" s="710"/>
      <c r="C478" s="710"/>
      <c r="D478" s="710"/>
      <c r="E478" s="710"/>
      <c r="F478" s="710"/>
      <c r="G478" s="983"/>
      <c r="H478" s="984"/>
      <c r="I478" s="984"/>
      <c r="J478" s="710"/>
      <c r="K478" s="710"/>
      <c r="L478" s="985"/>
      <c r="M478" s="710"/>
      <c r="N478" s="710"/>
      <c r="O478" s="985"/>
      <c r="P478" s="710"/>
      <c r="Q478" s="710"/>
      <c r="R478" s="710"/>
      <c r="S478" s="710"/>
      <c r="T478" s="710"/>
      <c r="U478" s="710"/>
      <c r="V478" s="710"/>
      <c r="W478" s="710"/>
      <c r="X478" s="710"/>
      <c r="Y478" s="986"/>
      <c r="Z478" s="986"/>
      <c r="AA478" s="986"/>
      <c r="AB478" s="987"/>
      <c r="AC478" s="987"/>
      <c r="AD478" s="987"/>
      <c r="AE478" s="710"/>
      <c r="AF478" s="624"/>
      <c r="AG478" s="624"/>
      <c r="AH478" s="624"/>
      <c r="AI478" s="624"/>
      <c r="AJ478" s="624"/>
      <c r="AK478" s="624"/>
      <c r="AL478" s="624"/>
      <c r="AM478" s="624"/>
      <c r="AN478" s="624"/>
      <c r="AO478" s="624"/>
      <c r="AP478" s="624"/>
      <c r="AQ478" s="624"/>
      <c r="AR478" s="624"/>
      <c r="AS478" s="624"/>
      <c r="AT478" s="624"/>
      <c r="AU478" s="624"/>
      <c r="AV478" s="624"/>
      <c r="AW478" s="624"/>
      <c r="AX478" s="624"/>
      <c r="AY478" s="624"/>
      <c r="AZ478" s="624"/>
      <c r="BA478" s="624"/>
    </row>
    <row r="479" ht="14.25" customHeight="1">
      <c r="A479" s="710"/>
      <c r="B479" s="710"/>
      <c r="C479" s="710"/>
      <c r="D479" s="710"/>
      <c r="E479" s="710"/>
      <c r="F479" s="710"/>
      <c r="G479" s="983"/>
      <c r="H479" s="984"/>
      <c r="I479" s="984"/>
      <c r="J479" s="710"/>
      <c r="K479" s="710"/>
      <c r="L479" s="985"/>
      <c r="M479" s="710"/>
      <c r="N479" s="710"/>
      <c r="O479" s="985"/>
      <c r="P479" s="710"/>
      <c r="Q479" s="710"/>
      <c r="R479" s="710"/>
      <c r="S479" s="710"/>
      <c r="T479" s="710"/>
      <c r="U479" s="710"/>
      <c r="V479" s="710"/>
      <c r="W479" s="710"/>
      <c r="X479" s="710"/>
      <c r="Y479" s="986"/>
      <c r="Z479" s="986"/>
      <c r="AA479" s="986"/>
      <c r="AB479" s="987"/>
      <c r="AC479" s="987"/>
      <c r="AD479" s="987"/>
      <c r="AE479" s="710"/>
      <c r="AF479" s="624"/>
      <c r="AG479" s="624"/>
      <c r="AH479" s="624"/>
      <c r="AI479" s="624"/>
      <c r="AJ479" s="624"/>
      <c r="AK479" s="624"/>
      <c r="AL479" s="624"/>
      <c r="AM479" s="624"/>
      <c r="AN479" s="624"/>
      <c r="AO479" s="624"/>
      <c r="AP479" s="624"/>
      <c r="AQ479" s="624"/>
      <c r="AR479" s="624"/>
      <c r="AS479" s="624"/>
      <c r="AT479" s="624"/>
      <c r="AU479" s="624"/>
      <c r="AV479" s="624"/>
      <c r="AW479" s="624"/>
      <c r="AX479" s="624"/>
      <c r="AY479" s="624"/>
      <c r="AZ479" s="624"/>
      <c r="BA479" s="624"/>
    </row>
    <row r="480" ht="14.25" customHeight="1">
      <c r="A480" s="710"/>
      <c r="B480" s="710"/>
      <c r="C480" s="710"/>
      <c r="D480" s="710"/>
      <c r="E480" s="710"/>
      <c r="F480" s="710"/>
      <c r="G480" s="983"/>
      <c r="H480" s="984"/>
      <c r="I480" s="984"/>
      <c r="J480" s="710"/>
      <c r="K480" s="710"/>
      <c r="L480" s="985"/>
      <c r="M480" s="710"/>
      <c r="N480" s="710"/>
      <c r="O480" s="985"/>
      <c r="P480" s="710"/>
      <c r="Q480" s="710"/>
      <c r="R480" s="710"/>
      <c r="S480" s="710"/>
      <c r="T480" s="710"/>
      <c r="U480" s="710"/>
      <c r="V480" s="710"/>
      <c r="W480" s="710"/>
      <c r="X480" s="710"/>
      <c r="Y480" s="986"/>
      <c r="Z480" s="986"/>
      <c r="AA480" s="986"/>
      <c r="AB480" s="987"/>
      <c r="AC480" s="987"/>
      <c r="AD480" s="987"/>
      <c r="AE480" s="710"/>
      <c r="AF480" s="624"/>
      <c r="AG480" s="624"/>
      <c r="AH480" s="624"/>
      <c r="AI480" s="624"/>
      <c r="AJ480" s="624"/>
      <c r="AK480" s="624"/>
      <c r="AL480" s="624"/>
      <c r="AM480" s="624"/>
      <c r="AN480" s="624"/>
      <c r="AO480" s="624"/>
      <c r="AP480" s="624"/>
      <c r="AQ480" s="624"/>
      <c r="AR480" s="624"/>
      <c r="AS480" s="624"/>
      <c r="AT480" s="624"/>
      <c r="AU480" s="624"/>
      <c r="AV480" s="624"/>
      <c r="AW480" s="624"/>
      <c r="AX480" s="624"/>
      <c r="AY480" s="624"/>
      <c r="AZ480" s="624"/>
      <c r="BA480" s="624"/>
    </row>
    <row r="481" ht="14.25" customHeight="1">
      <c r="A481" s="710"/>
      <c r="B481" s="710"/>
      <c r="C481" s="710"/>
      <c r="D481" s="710"/>
      <c r="E481" s="710"/>
      <c r="F481" s="710"/>
      <c r="G481" s="983"/>
      <c r="H481" s="984"/>
      <c r="I481" s="984"/>
      <c r="J481" s="710"/>
      <c r="K481" s="710"/>
      <c r="L481" s="985"/>
      <c r="M481" s="710"/>
      <c r="N481" s="710"/>
      <c r="O481" s="985"/>
      <c r="P481" s="710"/>
      <c r="Q481" s="710"/>
      <c r="R481" s="710"/>
      <c r="S481" s="710"/>
      <c r="T481" s="710"/>
      <c r="U481" s="710"/>
      <c r="V481" s="710"/>
      <c r="W481" s="710"/>
      <c r="X481" s="710"/>
      <c r="Y481" s="986"/>
      <c r="Z481" s="986"/>
      <c r="AA481" s="986"/>
      <c r="AB481" s="987"/>
      <c r="AC481" s="987"/>
      <c r="AD481" s="987"/>
      <c r="AE481" s="710"/>
      <c r="AF481" s="624"/>
      <c r="AG481" s="624"/>
      <c r="AH481" s="624"/>
      <c r="AI481" s="624"/>
      <c r="AJ481" s="624"/>
      <c r="AK481" s="624"/>
      <c r="AL481" s="624"/>
      <c r="AM481" s="624"/>
      <c r="AN481" s="624"/>
      <c r="AO481" s="624"/>
      <c r="AP481" s="624"/>
      <c r="AQ481" s="624"/>
      <c r="AR481" s="624"/>
      <c r="AS481" s="624"/>
      <c r="AT481" s="624"/>
      <c r="AU481" s="624"/>
      <c r="AV481" s="624"/>
      <c r="AW481" s="624"/>
      <c r="AX481" s="624"/>
      <c r="AY481" s="624"/>
      <c r="AZ481" s="624"/>
      <c r="BA481" s="624"/>
    </row>
    <row r="482" ht="14.25" customHeight="1">
      <c r="A482" s="710"/>
      <c r="B482" s="710"/>
      <c r="C482" s="710"/>
      <c r="D482" s="710"/>
      <c r="E482" s="710"/>
      <c r="F482" s="710"/>
      <c r="G482" s="983"/>
      <c r="H482" s="984"/>
      <c r="I482" s="984"/>
      <c r="J482" s="710"/>
      <c r="K482" s="710"/>
      <c r="L482" s="985"/>
      <c r="M482" s="710"/>
      <c r="N482" s="710"/>
      <c r="O482" s="985"/>
      <c r="P482" s="710"/>
      <c r="Q482" s="710"/>
      <c r="R482" s="710"/>
      <c r="S482" s="710"/>
      <c r="T482" s="710"/>
      <c r="U482" s="710"/>
      <c r="V482" s="710"/>
      <c r="W482" s="710"/>
      <c r="X482" s="710"/>
      <c r="Y482" s="986"/>
      <c r="Z482" s="986"/>
      <c r="AA482" s="986"/>
      <c r="AB482" s="987"/>
      <c r="AC482" s="987"/>
      <c r="AD482" s="987"/>
      <c r="AE482" s="710"/>
      <c r="AF482" s="624"/>
      <c r="AG482" s="624"/>
      <c r="AH482" s="624"/>
      <c r="AI482" s="624"/>
      <c r="AJ482" s="624"/>
      <c r="AK482" s="624"/>
      <c r="AL482" s="624"/>
      <c r="AM482" s="624"/>
      <c r="AN482" s="624"/>
      <c r="AO482" s="624"/>
      <c r="AP482" s="624"/>
      <c r="AQ482" s="624"/>
      <c r="AR482" s="624"/>
      <c r="AS482" s="624"/>
      <c r="AT482" s="624"/>
      <c r="AU482" s="624"/>
      <c r="AV482" s="624"/>
      <c r="AW482" s="624"/>
      <c r="AX482" s="624"/>
      <c r="AY482" s="624"/>
      <c r="AZ482" s="624"/>
      <c r="BA482" s="624"/>
    </row>
    <row r="483" ht="14.25" customHeight="1">
      <c r="A483" s="710"/>
      <c r="B483" s="710"/>
      <c r="C483" s="710"/>
      <c r="D483" s="710"/>
      <c r="E483" s="710"/>
      <c r="F483" s="710"/>
      <c r="G483" s="983"/>
      <c r="H483" s="984"/>
      <c r="I483" s="984"/>
      <c r="J483" s="710"/>
      <c r="K483" s="710"/>
      <c r="L483" s="985"/>
      <c r="M483" s="710"/>
      <c r="N483" s="710"/>
      <c r="O483" s="985"/>
      <c r="P483" s="710"/>
      <c r="Q483" s="710"/>
      <c r="R483" s="710"/>
      <c r="S483" s="710"/>
      <c r="T483" s="710"/>
      <c r="U483" s="710"/>
      <c r="V483" s="710"/>
      <c r="W483" s="710"/>
      <c r="X483" s="710"/>
      <c r="Y483" s="986"/>
      <c r="Z483" s="986"/>
      <c r="AA483" s="986"/>
      <c r="AB483" s="987"/>
      <c r="AC483" s="987"/>
      <c r="AD483" s="987"/>
      <c r="AE483" s="710"/>
      <c r="AF483" s="624"/>
      <c r="AG483" s="624"/>
      <c r="AH483" s="624"/>
      <c r="AI483" s="624"/>
      <c r="AJ483" s="624"/>
      <c r="AK483" s="624"/>
      <c r="AL483" s="624"/>
      <c r="AM483" s="624"/>
      <c r="AN483" s="624"/>
      <c r="AO483" s="624"/>
      <c r="AP483" s="624"/>
      <c r="AQ483" s="624"/>
      <c r="AR483" s="624"/>
      <c r="AS483" s="624"/>
      <c r="AT483" s="624"/>
      <c r="AU483" s="624"/>
      <c r="AV483" s="624"/>
      <c r="AW483" s="624"/>
      <c r="AX483" s="624"/>
      <c r="AY483" s="624"/>
      <c r="AZ483" s="624"/>
      <c r="BA483" s="624"/>
    </row>
    <row r="484" ht="14.25" customHeight="1">
      <c r="A484" s="710"/>
      <c r="B484" s="710"/>
      <c r="C484" s="710"/>
      <c r="D484" s="710"/>
      <c r="E484" s="710"/>
      <c r="F484" s="710"/>
      <c r="G484" s="983"/>
      <c r="H484" s="984"/>
      <c r="I484" s="984"/>
      <c r="J484" s="710"/>
      <c r="K484" s="710"/>
      <c r="L484" s="985"/>
      <c r="M484" s="710"/>
      <c r="N484" s="710"/>
      <c r="O484" s="985"/>
      <c r="P484" s="710"/>
      <c r="Q484" s="710"/>
      <c r="R484" s="710"/>
      <c r="S484" s="710"/>
      <c r="T484" s="710"/>
      <c r="U484" s="710"/>
      <c r="V484" s="710"/>
      <c r="W484" s="710"/>
      <c r="X484" s="710"/>
      <c r="Y484" s="986"/>
      <c r="Z484" s="986"/>
      <c r="AA484" s="986"/>
      <c r="AB484" s="987"/>
      <c r="AC484" s="987"/>
      <c r="AD484" s="987"/>
      <c r="AE484" s="710"/>
      <c r="AF484" s="624"/>
      <c r="AG484" s="624"/>
      <c r="AH484" s="624"/>
      <c r="AI484" s="624"/>
      <c r="AJ484" s="624"/>
      <c r="AK484" s="624"/>
      <c r="AL484" s="624"/>
      <c r="AM484" s="624"/>
      <c r="AN484" s="624"/>
      <c r="AO484" s="624"/>
      <c r="AP484" s="624"/>
      <c r="AQ484" s="624"/>
      <c r="AR484" s="624"/>
      <c r="AS484" s="624"/>
      <c r="AT484" s="624"/>
      <c r="AU484" s="624"/>
      <c r="AV484" s="624"/>
      <c r="AW484" s="624"/>
      <c r="AX484" s="624"/>
      <c r="AY484" s="624"/>
      <c r="AZ484" s="624"/>
      <c r="BA484" s="624"/>
    </row>
    <row r="485" ht="14.25" customHeight="1">
      <c r="A485" s="710"/>
      <c r="B485" s="710"/>
      <c r="C485" s="710"/>
      <c r="D485" s="710"/>
      <c r="E485" s="710"/>
      <c r="F485" s="710"/>
      <c r="G485" s="983"/>
      <c r="H485" s="984"/>
      <c r="I485" s="984"/>
      <c r="J485" s="710"/>
      <c r="K485" s="710"/>
      <c r="L485" s="985"/>
      <c r="M485" s="710"/>
      <c r="N485" s="710"/>
      <c r="O485" s="985"/>
      <c r="P485" s="710"/>
      <c r="Q485" s="710"/>
      <c r="R485" s="710"/>
      <c r="S485" s="710"/>
      <c r="T485" s="710"/>
      <c r="U485" s="710"/>
      <c r="V485" s="710"/>
      <c r="W485" s="710"/>
      <c r="X485" s="710"/>
      <c r="Y485" s="986"/>
      <c r="Z485" s="986"/>
      <c r="AA485" s="986"/>
      <c r="AB485" s="987"/>
      <c r="AC485" s="987"/>
      <c r="AD485" s="987"/>
      <c r="AE485" s="710"/>
      <c r="AF485" s="624"/>
      <c r="AG485" s="624"/>
      <c r="AH485" s="624"/>
      <c r="AI485" s="624"/>
      <c r="AJ485" s="624"/>
      <c r="AK485" s="624"/>
      <c r="AL485" s="624"/>
      <c r="AM485" s="624"/>
      <c r="AN485" s="624"/>
      <c r="AO485" s="624"/>
      <c r="AP485" s="624"/>
      <c r="AQ485" s="624"/>
      <c r="AR485" s="624"/>
      <c r="AS485" s="624"/>
      <c r="AT485" s="624"/>
      <c r="AU485" s="624"/>
      <c r="AV485" s="624"/>
      <c r="AW485" s="624"/>
      <c r="AX485" s="624"/>
      <c r="AY485" s="624"/>
      <c r="AZ485" s="624"/>
      <c r="BA485" s="624"/>
    </row>
    <row r="486" ht="14.25" customHeight="1">
      <c r="A486" s="710"/>
      <c r="B486" s="710"/>
      <c r="C486" s="710"/>
      <c r="D486" s="710"/>
      <c r="E486" s="710"/>
      <c r="F486" s="710"/>
      <c r="G486" s="983"/>
      <c r="H486" s="984"/>
      <c r="I486" s="984"/>
      <c r="J486" s="710"/>
      <c r="K486" s="710"/>
      <c r="L486" s="985"/>
      <c r="M486" s="710"/>
      <c r="N486" s="710"/>
      <c r="O486" s="985"/>
      <c r="P486" s="710"/>
      <c r="Q486" s="710"/>
      <c r="R486" s="710"/>
      <c r="S486" s="710"/>
      <c r="T486" s="710"/>
      <c r="U486" s="710"/>
      <c r="V486" s="710"/>
      <c r="W486" s="710"/>
      <c r="X486" s="710"/>
      <c r="Y486" s="986"/>
      <c r="Z486" s="986"/>
      <c r="AA486" s="986"/>
      <c r="AB486" s="987"/>
      <c r="AC486" s="987"/>
      <c r="AD486" s="987"/>
      <c r="AE486" s="710"/>
      <c r="AF486" s="624"/>
      <c r="AG486" s="624"/>
      <c r="AH486" s="624"/>
      <c r="AI486" s="624"/>
      <c r="AJ486" s="624"/>
      <c r="AK486" s="624"/>
      <c r="AL486" s="624"/>
      <c r="AM486" s="624"/>
      <c r="AN486" s="624"/>
      <c r="AO486" s="624"/>
      <c r="AP486" s="624"/>
      <c r="AQ486" s="624"/>
      <c r="AR486" s="624"/>
      <c r="AS486" s="624"/>
      <c r="AT486" s="624"/>
      <c r="AU486" s="624"/>
      <c r="AV486" s="624"/>
      <c r="AW486" s="624"/>
      <c r="AX486" s="624"/>
      <c r="AY486" s="624"/>
      <c r="AZ486" s="624"/>
      <c r="BA486" s="624"/>
    </row>
    <row r="487" ht="14.25" customHeight="1">
      <c r="A487" s="710"/>
      <c r="B487" s="710"/>
      <c r="C487" s="710"/>
      <c r="D487" s="710"/>
      <c r="E487" s="710"/>
      <c r="F487" s="710"/>
      <c r="G487" s="983"/>
      <c r="H487" s="984"/>
      <c r="I487" s="984"/>
      <c r="J487" s="710"/>
      <c r="K487" s="710"/>
      <c r="L487" s="985"/>
      <c r="M487" s="710"/>
      <c r="N487" s="710"/>
      <c r="O487" s="985"/>
      <c r="P487" s="710"/>
      <c r="Q487" s="710"/>
      <c r="R487" s="710"/>
      <c r="S487" s="710"/>
      <c r="T487" s="710"/>
      <c r="U487" s="710"/>
      <c r="V487" s="710"/>
      <c r="W487" s="710"/>
      <c r="X487" s="710"/>
      <c r="Y487" s="986"/>
      <c r="Z487" s="986"/>
      <c r="AA487" s="986"/>
      <c r="AB487" s="987"/>
      <c r="AC487" s="987"/>
      <c r="AD487" s="987"/>
      <c r="AE487" s="710"/>
      <c r="AF487" s="624"/>
      <c r="AG487" s="624"/>
      <c r="AH487" s="624"/>
      <c r="AI487" s="624"/>
      <c r="AJ487" s="624"/>
      <c r="AK487" s="624"/>
      <c r="AL487" s="624"/>
      <c r="AM487" s="624"/>
      <c r="AN487" s="624"/>
      <c r="AO487" s="624"/>
      <c r="AP487" s="624"/>
      <c r="AQ487" s="624"/>
      <c r="AR487" s="624"/>
      <c r="AS487" s="624"/>
      <c r="AT487" s="624"/>
      <c r="AU487" s="624"/>
      <c r="AV487" s="624"/>
      <c r="AW487" s="624"/>
      <c r="AX487" s="624"/>
      <c r="AY487" s="624"/>
      <c r="AZ487" s="624"/>
      <c r="BA487" s="624"/>
    </row>
    <row r="488" ht="14.25" customHeight="1">
      <c r="A488" s="710"/>
      <c r="B488" s="710"/>
      <c r="C488" s="710"/>
      <c r="D488" s="710"/>
      <c r="E488" s="710"/>
      <c r="F488" s="710"/>
      <c r="G488" s="983"/>
      <c r="H488" s="984"/>
      <c r="I488" s="984"/>
      <c r="J488" s="710"/>
      <c r="K488" s="710"/>
      <c r="L488" s="985"/>
      <c r="M488" s="710"/>
      <c r="N488" s="710"/>
      <c r="O488" s="985"/>
      <c r="P488" s="710"/>
      <c r="Q488" s="710"/>
      <c r="R488" s="710"/>
      <c r="S488" s="710"/>
      <c r="T488" s="710"/>
      <c r="U488" s="710"/>
      <c r="V488" s="710"/>
      <c r="W488" s="710"/>
      <c r="X488" s="710"/>
      <c r="Y488" s="986"/>
      <c r="Z488" s="986"/>
      <c r="AA488" s="986"/>
      <c r="AB488" s="987"/>
      <c r="AC488" s="987"/>
      <c r="AD488" s="987"/>
      <c r="AE488" s="710"/>
      <c r="AF488" s="624"/>
      <c r="AG488" s="624"/>
      <c r="AH488" s="624"/>
      <c r="AI488" s="624"/>
      <c r="AJ488" s="624"/>
      <c r="AK488" s="624"/>
      <c r="AL488" s="624"/>
      <c r="AM488" s="624"/>
      <c r="AN488" s="624"/>
      <c r="AO488" s="624"/>
      <c r="AP488" s="624"/>
      <c r="AQ488" s="624"/>
      <c r="AR488" s="624"/>
      <c r="AS488" s="624"/>
      <c r="AT488" s="624"/>
      <c r="AU488" s="624"/>
      <c r="AV488" s="624"/>
      <c r="AW488" s="624"/>
      <c r="AX488" s="624"/>
      <c r="AY488" s="624"/>
      <c r="AZ488" s="624"/>
      <c r="BA488" s="624"/>
    </row>
    <row r="489" ht="14.25" customHeight="1">
      <c r="A489" s="710"/>
      <c r="B489" s="710"/>
      <c r="C489" s="710"/>
      <c r="D489" s="710"/>
      <c r="E489" s="710"/>
      <c r="F489" s="710"/>
      <c r="G489" s="983"/>
      <c r="H489" s="984"/>
      <c r="I489" s="984"/>
      <c r="J489" s="710"/>
      <c r="K489" s="710"/>
      <c r="L489" s="985"/>
      <c r="M489" s="710"/>
      <c r="N489" s="710"/>
      <c r="O489" s="985"/>
      <c r="P489" s="710"/>
      <c r="Q489" s="710"/>
      <c r="R489" s="710"/>
      <c r="S489" s="710"/>
      <c r="T489" s="710"/>
      <c r="U489" s="710"/>
      <c r="V489" s="710"/>
      <c r="W489" s="710"/>
      <c r="X489" s="710"/>
      <c r="Y489" s="986"/>
      <c r="Z489" s="986"/>
      <c r="AA489" s="986"/>
      <c r="AB489" s="987"/>
      <c r="AC489" s="987"/>
      <c r="AD489" s="987"/>
      <c r="AE489" s="710"/>
      <c r="AF489" s="624"/>
      <c r="AG489" s="624"/>
      <c r="AH489" s="624"/>
      <c r="AI489" s="624"/>
      <c r="AJ489" s="624"/>
      <c r="AK489" s="624"/>
      <c r="AL489" s="624"/>
      <c r="AM489" s="624"/>
      <c r="AN489" s="624"/>
      <c r="AO489" s="624"/>
      <c r="AP489" s="624"/>
      <c r="AQ489" s="624"/>
      <c r="AR489" s="624"/>
      <c r="AS489" s="624"/>
      <c r="AT489" s="624"/>
      <c r="AU489" s="624"/>
      <c r="AV489" s="624"/>
      <c r="AW489" s="624"/>
      <c r="AX489" s="624"/>
      <c r="AY489" s="624"/>
      <c r="AZ489" s="624"/>
      <c r="BA489" s="624"/>
    </row>
    <row r="490" ht="14.25" customHeight="1">
      <c r="A490" s="710"/>
      <c r="B490" s="710"/>
      <c r="C490" s="710"/>
      <c r="D490" s="710"/>
      <c r="E490" s="710"/>
      <c r="F490" s="710"/>
      <c r="G490" s="983"/>
      <c r="H490" s="984"/>
      <c r="I490" s="984"/>
      <c r="J490" s="710"/>
      <c r="K490" s="710"/>
      <c r="L490" s="985"/>
      <c r="M490" s="710"/>
      <c r="N490" s="710"/>
      <c r="O490" s="985"/>
      <c r="P490" s="710"/>
      <c r="Q490" s="710"/>
      <c r="R490" s="710"/>
      <c r="S490" s="710"/>
      <c r="T490" s="710"/>
      <c r="U490" s="710"/>
      <c r="V490" s="710"/>
      <c r="W490" s="710"/>
      <c r="X490" s="710"/>
      <c r="Y490" s="986"/>
      <c r="Z490" s="986"/>
      <c r="AA490" s="986"/>
      <c r="AB490" s="987"/>
      <c r="AC490" s="987"/>
      <c r="AD490" s="987"/>
      <c r="AE490" s="710"/>
      <c r="AF490" s="624"/>
      <c r="AG490" s="624"/>
      <c r="AH490" s="624"/>
      <c r="AI490" s="624"/>
      <c r="AJ490" s="624"/>
      <c r="AK490" s="624"/>
      <c r="AL490" s="624"/>
      <c r="AM490" s="624"/>
      <c r="AN490" s="624"/>
      <c r="AO490" s="624"/>
      <c r="AP490" s="624"/>
      <c r="AQ490" s="624"/>
      <c r="AR490" s="624"/>
      <c r="AS490" s="624"/>
      <c r="AT490" s="624"/>
      <c r="AU490" s="624"/>
      <c r="AV490" s="624"/>
      <c r="AW490" s="624"/>
      <c r="AX490" s="624"/>
      <c r="AY490" s="624"/>
      <c r="AZ490" s="624"/>
      <c r="BA490" s="624"/>
    </row>
    <row r="491" ht="14.25" customHeight="1">
      <c r="A491" s="710"/>
      <c r="B491" s="710"/>
      <c r="C491" s="710"/>
      <c r="D491" s="710"/>
      <c r="E491" s="710"/>
      <c r="F491" s="710"/>
      <c r="G491" s="983"/>
      <c r="H491" s="984"/>
      <c r="I491" s="984"/>
      <c r="J491" s="710"/>
      <c r="K491" s="710"/>
      <c r="L491" s="985"/>
      <c r="M491" s="710"/>
      <c r="N491" s="710"/>
      <c r="O491" s="985"/>
      <c r="P491" s="710"/>
      <c r="Q491" s="710"/>
      <c r="R491" s="710"/>
      <c r="S491" s="710"/>
      <c r="T491" s="710"/>
      <c r="U491" s="710"/>
      <c r="V491" s="710"/>
      <c r="W491" s="710"/>
      <c r="X491" s="710"/>
      <c r="Y491" s="986"/>
      <c r="Z491" s="986"/>
      <c r="AA491" s="986"/>
      <c r="AB491" s="987"/>
      <c r="AC491" s="987"/>
      <c r="AD491" s="987"/>
      <c r="AE491" s="710"/>
      <c r="AF491" s="624"/>
      <c r="AG491" s="624"/>
      <c r="AH491" s="624"/>
      <c r="AI491" s="624"/>
      <c r="AJ491" s="624"/>
      <c r="AK491" s="624"/>
      <c r="AL491" s="624"/>
      <c r="AM491" s="624"/>
      <c r="AN491" s="624"/>
      <c r="AO491" s="624"/>
      <c r="AP491" s="624"/>
      <c r="AQ491" s="624"/>
      <c r="AR491" s="624"/>
      <c r="AS491" s="624"/>
      <c r="AT491" s="624"/>
      <c r="AU491" s="624"/>
      <c r="AV491" s="624"/>
      <c r="AW491" s="624"/>
      <c r="AX491" s="624"/>
      <c r="AY491" s="624"/>
      <c r="AZ491" s="624"/>
      <c r="BA491" s="624"/>
    </row>
    <row r="492" ht="14.25" customHeight="1">
      <c r="A492" s="710"/>
      <c r="B492" s="710"/>
      <c r="C492" s="710"/>
      <c r="D492" s="710"/>
      <c r="E492" s="710"/>
      <c r="F492" s="710"/>
      <c r="G492" s="983"/>
      <c r="H492" s="984"/>
      <c r="I492" s="984"/>
      <c r="J492" s="710"/>
      <c r="K492" s="710"/>
      <c r="L492" s="985"/>
      <c r="M492" s="710"/>
      <c r="N492" s="710"/>
      <c r="O492" s="985"/>
      <c r="P492" s="710"/>
      <c r="Q492" s="710"/>
      <c r="R492" s="710"/>
      <c r="S492" s="710"/>
      <c r="T492" s="710"/>
      <c r="U492" s="710"/>
      <c r="V492" s="710"/>
      <c r="W492" s="710"/>
      <c r="X492" s="710"/>
      <c r="Y492" s="986"/>
      <c r="Z492" s="986"/>
      <c r="AA492" s="986"/>
      <c r="AB492" s="987"/>
      <c r="AC492" s="987"/>
      <c r="AD492" s="987"/>
      <c r="AE492" s="710"/>
      <c r="AF492" s="624"/>
      <c r="AG492" s="624"/>
      <c r="AH492" s="624"/>
      <c r="AI492" s="624"/>
      <c r="AJ492" s="624"/>
      <c r="AK492" s="624"/>
      <c r="AL492" s="624"/>
      <c r="AM492" s="624"/>
      <c r="AN492" s="624"/>
      <c r="AO492" s="624"/>
      <c r="AP492" s="624"/>
      <c r="AQ492" s="624"/>
      <c r="AR492" s="624"/>
      <c r="AS492" s="624"/>
      <c r="AT492" s="624"/>
      <c r="AU492" s="624"/>
      <c r="AV492" s="624"/>
      <c r="AW492" s="624"/>
      <c r="AX492" s="624"/>
      <c r="AY492" s="624"/>
      <c r="AZ492" s="624"/>
      <c r="BA492" s="624"/>
    </row>
    <row r="493" ht="14.25" customHeight="1">
      <c r="A493" s="710"/>
      <c r="B493" s="710"/>
      <c r="C493" s="710"/>
      <c r="D493" s="710"/>
      <c r="E493" s="710"/>
      <c r="F493" s="710"/>
      <c r="G493" s="983"/>
      <c r="H493" s="984"/>
      <c r="I493" s="984"/>
      <c r="J493" s="710"/>
      <c r="K493" s="710"/>
      <c r="L493" s="985"/>
      <c r="M493" s="710"/>
      <c r="N493" s="710"/>
      <c r="O493" s="985"/>
      <c r="P493" s="710"/>
      <c r="Q493" s="710"/>
      <c r="R493" s="710"/>
      <c r="S493" s="710"/>
      <c r="T493" s="710"/>
      <c r="U493" s="710"/>
      <c r="V493" s="710"/>
      <c r="W493" s="710"/>
      <c r="X493" s="710"/>
      <c r="Y493" s="986"/>
      <c r="Z493" s="986"/>
      <c r="AA493" s="986"/>
      <c r="AB493" s="987"/>
      <c r="AC493" s="987"/>
      <c r="AD493" s="987"/>
      <c r="AE493" s="710"/>
      <c r="AF493" s="624"/>
      <c r="AG493" s="624"/>
      <c r="AH493" s="624"/>
      <c r="AI493" s="624"/>
      <c r="AJ493" s="624"/>
      <c r="AK493" s="624"/>
      <c r="AL493" s="624"/>
      <c r="AM493" s="624"/>
      <c r="AN493" s="624"/>
      <c r="AO493" s="624"/>
      <c r="AP493" s="624"/>
      <c r="AQ493" s="624"/>
      <c r="AR493" s="624"/>
      <c r="AS493" s="624"/>
      <c r="AT493" s="624"/>
      <c r="AU493" s="624"/>
      <c r="AV493" s="624"/>
      <c r="AW493" s="624"/>
      <c r="AX493" s="624"/>
      <c r="AY493" s="624"/>
      <c r="AZ493" s="624"/>
      <c r="BA493" s="624"/>
    </row>
    <row r="494" ht="14.25" customHeight="1">
      <c r="A494" s="710"/>
      <c r="B494" s="710"/>
      <c r="C494" s="710"/>
      <c r="D494" s="710"/>
      <c r="E494" s="710"/>
      <c r="F494" s="710"/>
      <c r="G494" s="983"/>
      <c r="H494" s="984"/>
      <c r="I494" s="984"/>
      <c r="J494" s="710"/>
      <c r="K494" s="710"/>
      <c r="L494" s="985"/>
      <c r="M494" s="710"/>
      <c r="N494" s="710"/>
      <c r="O494" s="985"/>
      <c r="P494" s="710"/>
      <c r="Q494" s="710"/>
      <c r="R494" s="710"/>
      <c r="S494" s="710"/>
      <c r="T494" s="710"/>
      <c r="U494" s="710"/>
      <c r="V494" s="710"/>
      <c r="W494" s="710"/>
      <c r="X494" s="710"/>
      <c r="Y494" s="986"/>
      <c r="Z494" s="986"/>
      <c r="AA494" s="986"/>
      <c r="AB494" s="987"/>
      <c r="AC494" s="987"/>
      <c r="AD494" s="987"/>
      <c r="AE494" s="710"/>
      <c r="AF494" s="624"/>
      <c r="AG494" s="624"/>
      <c r="AH494" s="624"/>
      <c r="AI494" s="624"/>
      <c r="AJ494" s="624"/>
      <c r="AK494" s="624"/>
      <c r="AL494" s="624"/>
      <c r="AM494" s="624"/>
      <c r="AN494" s="624"/>
      <c r="AO494" s="624"/>
      <c r="AP494" s="624"/>
      <c r="AQ494" s="624"/>
      <c r="AR494" s="624"/>
      <c r="AS494" s="624"/>
      <c r="AT494" s="624"/>
      <c r="AU494" s="624"/>
      <c r="AV494" s="624"/>
      <c r="AW494" s="624"/>
      <c r="AX494" s="624"/>
      <c r="AY494" s="624"/>
      <c r="AZ494" s="624"/>
      <c r="BA494" s="624"/>
    </row>
    <row r="495" ht="14.25" customHeight="1">
      <c r="A495" s="710"/>
      <c r="B495" s="710"/>
      <c r="C495" s="710"/>
      <c r="D495" s="710"/>
      <c r="E495" s="710"/>
      <c r="F495" s="710"/>
      <c r="G495" s="983"/>
      <c r="H495" s="984"/>
      <c r="I495" s="984"/>
      <c r="J495" s="710"/>
      <c r="K495" s="710"/>
      <c r="L495" s="985"/>
      <c r="M495" s="710"/>
      <c r="N495" s="710"/>
      <c r="O495" s="985"/>
      <c r="P495" s="710"/>
      <c r="Q495" s="710"/>
      <c r="R495" s="710"/>
      <c r="S495" s="710"/>
      <c r="T495" s="710"/>
      <c r="U495" s="710"/>
      <c r="V495" s="710"/>
      <c r="W495" s="710"/>
      <c r="X495" s="710"/>
      <c r="Y495" s="986"/>
      <c r="Z495" s="986"/>
      <c r="AA495" s="986"/>
      <c r="AB495" s="987"/>
      <c r="AC495" s="987"/>
      <c r="AD495" s="987"/>
      <c r="AE495" s="710"/>
      <c r="AF495" s="624"/>
      <c r="AG495" s="624"/>
      <c r="AH495" s="624"/>
      <c r="AI495" s="624"/>
      <c r="AJ495" s="624"/>
      <c r="AK495" s="624"/>
      <c r="AL495" s="624"/>
      <c r="AM495" s="624"/>
      <c r="AN495" s="624"/>
      <c r="AO495" s="624"/>
      <c r="AP495" s="624"/>
      <c r="AQ495" s="624"/>
      <c r="AR495" s="624"/>
      <c r="AS495" s="624"/>
      <c r="AT495" s="624"/>
      <c r="AU495" s="624"/>
      <c r="AV495" s="624"/>
      <c r="AW495" s="624"/>
      <c r="AX495" s="624"/>
      <c r="AY495" s="624"/>
      <c r="AZ495" s="624"/>
      <c r="BA495" s="624"/>
    </row>
    <row r="496" ht="14.25" customHeight="1">
      <c r="A496" s="710"/>
      <c r="B496" s="710"/>
      <c r="C496" s="710"/>
      <c r="D496" s="710"/>
      <c r="E496" s="710"/>
      <c r="F496" s="710"/>
      <c r="G496" s="983"/>
      <c r="H496" s="984"/>
      <c r="I496" s="984"/>
      <c r="J496" s="710"/>
      <c r="K496" s="710"/>
      <c r="L496" s="985"/>
      <c r="M496" s="710"/>
      <c r="N496" s="710"/>
      <c r="O496" s="985"/>
      <c r="P496" s="710"/>
      <c r="Q496" s="710"/>
      <c r="R496" s="710"/>
      <c r="S496" s="710"/>
      <c r="T496" s="710"/>
      <c r="U496" s="710"/>
      <c r="V496" s="710"/>
      <c r="W496" s="710"/>
      <c r="X496" s="710"/>
      <c r="Y496" s="986"/>
      <c r="Z496" s="986"/>
      <c r="AA496" s="986"/>
      <c r="AB496" s="987"/>
      <c r="AC496" s="987"/>
      <c r="AD496" s="987"/>
      <c r="AE496" s="710"/>
      <c r="AF496" s="624"/>
      <c r="AG496" s="624"/>
      <c r="AH496" s="624"/>
      <c r="AI496" s="624"/>
      <c r="AJ496" s="624"/>
      <c r="AK496" s="624"/>
      <c r="AL496" s="624"/>
      <c r="AM496" s="624"/>
      <c r="AN496" s="624"/>
      <c r="AO496" s="624"/>
      <c r="AP496" s="624"/>
      <c r="AQ496" s="624"/>
      <c r="AR496" s="624"/>
      <c r="AS496" s="624"/>
      <c r="AT496" s="624"/>
      <c r="AU496" s="624"/>
      <c r="AV496" s="624"/>
      <c r="AW496" s="624"/>
      <c r="AX496" s="624"/>
      <c r="AY496" s="624"/>
      <c r="AZ496" s="624"/>
      <c r="BA496" s="624"/>
    </row>
    <row r="497" ht="14.25" customHeight="1">
      <c r="A497" s="710"/>
      <c r="B497" s="710"/>
      <c r="C497" s="710"/>
      <c r="D497" s="710"/>
      <c r="E497" s="710"/>
      <c r="F497" s="710"/>
      <c r="G497" s="983"/>
      <c r="H497" s="984"/>
      <c r="I497" s="984"/>
      <c r="J497" s="710"/>
      <c r="K497" s="710"/>
      <c r="L497" s="985"/>
      <c r="M497" s="710"/>
      <c r="N497" s="710"/>
      <c r="O497" s="985"/>
      <c r="P497" s="710"/>
      <c r="Q497" s="710"/>
      <c r="R497" s="710"/>
      <c r="S497" s="710"/>
      <c r="T497" s="710"/>
      <c r="U497" s="710"/>
      <c r="V497" s="710"/>
      <c r="W497" s="710"/>
      <c r="X497" s="710"/>
      <c r="Y497" s="986"/>
      <c r="Z497" s="986"/>
      <c r="AA497" s="986"/>
      <c r="AB497" s="987"/>
      <c r="AC497" s="987"/>
      <c r="AD497" s="987"/>
      <c r="AE497" s="710"/>
      <c r="AF497" s="624"/>
      <c r="AG497" s="624"/>
      <c r="AH497" s="624"/>
      <c r="AI497" s="624"/>
      <c r="AJ497" s="624"/>
      <c r="AK497" s="624"/>
      <c r="AL497" s="624"/>
      <c r="AM497" s="624"/>
      <c r="AN497" s="624"/>
      <c r="AO497" s="624"/>
      <c r="AP497" s="624"/>
      <c r="AQ497" s="624"/>
      <c r="AR497" s="624"/>
      <c r="AS497" s="624"/>
      <c r="AT497" s="624"/>
      <c r="AU497" s="624"/>
      <c r="AV497" s="624"/>
      <c r="AW497" s="624"/>
      <c r="AX497" s="624"/>
      <c r="AY497" s="624"/>
      <c r="AZ497" s="624"/>
      <c r="BA497" s="624"/>
    </row>
    <row r="498" ht="14.25" customHeight="1">
      <c r="A498" s="710"/>
      <c r="B498" s="710"/>
      <c r="C498" s="710"/>
      <c r="D498" s="710"/>
      <c r="E498" s="710"/>
      <c r="F498" s="710"/>
      <c r="G498" s="983"/>
      <c r="H498" s="984"/>
      <c r="I498" s="984"/>
      <c r="J498" s="710"/>
      <c r="K498" s="710"/>
      <c r="L498" s="985"/>
      <c r="M498" s="710"/>
      <c r="N498" s="710"/>
      <c r="O498" s="985"/>
      <c r="P498" s="710"/>
      <c r="Q498" s="710"/>
      <c r="R498" s="710"/>
      <c r="S498" s="710"/>
      <c r="T498" s="710"/>
      <c r="U498" s="710"/>
      <c r="V498" s="710"/>
      <c r="W498" s="710"/>
      <c r="X498" s="710"/>
      <c r="Y498" s="986"/>
      <c r="Z498" s="986"/>
      <c r="AA498" s="986"/>
      <c r="AB498" s="987"/>
      <c r="AC498" s="987"/>
      <c r="AD498" s="987"/>
      <c r="AE498" s="710"/>
      <c r="AF498" s="624"/>
      <c r="AG498" s="624"/>
      <c r="AH498" s="624"/>
      <c r="AI498" s="624"/>
      <c r="AJ498" s="624"/>
      <c r="AK498" s="624"/>
      <c r="AL498" s="624"/>
      <c r="AM498" s="624"/>
      <c r="AN498" s="624"/>
      <c r="AO498" s="624"/>
      <c r="AP498" s="624"/>
      <c r="AQ498" s="624"/>
      <c r="AR498" s="624"/>
      <c r="AS498" s="624"/>
      <c r="AT498" s="624"/>
      <c r="AU498" s="624"/>
      <c r="AV498" s="624"/>
      <c r="AW498" s="624"/>
      <c r="AX498" s="624"/>
      <c r="AY498" s="624"/>
      <c r="AZ498" s="624"/>
      <c r="BA498" s="624"/>
    </row>
    <row r="499" ht="14.25" customHeight="1">
      <c r="A499" s="710"/>
      <c r="B499" s="710"/>
      <c r="C499" s="710"/>
      <c r="D499" s="710"/>
      <c r="E499" s="710"/>
      <c r="F499" s="710"/>
      <c r="G499" s="983"/>
      <c r="H499" s="984"/>
      <c r="I499" s="984"/>
      <c r="J499" s="710"/>
      <c r="K499" s="710"/>
      <c r="L499" s="985"/>
      <c r="M499" s="710"/>
      <c r="N499" s="710"/>
      <c r="O499" s="985"/>
      <c r="P499" s="710"/>
      <c r="Q499" s="710"/>
      <c r="R499" s="710"/>
      <c r="S499" s="710"/>
      <c r="T499" s="710"/>
      <c r="U499" s="710"/>
      <c r="V499" s="710"/>
      <c r="W499" s="710"/>
      <c r="X499" s="710"/>
      <c r="Y499" s="986"/>
      <c r="Z499" s="986"/>
      <c r="AA499" s="986"/>
      <c r="AB499" s="987"/>
      <c r="AC499" s="987"/>
      <c r="AD499" s="987"/>
      <c r="AE499" s="710"/>
      <c r="AF499" s="624"/>
      <c r="AG499" s="624"/>
      <c r="AH499" s="624"/>
      <c r="AI499" s="624"/>
      <c r="AJ499" s="624"/>
      <c r="AK499" s="624"/>
      <c r="AL499" s="624"/>
      <c r="AM499" s="624"/>
      <c r="AN499" s="624"/>
      <c r="AO499" s="624"/>
      <c r="AP499" s="624"/>
      <c r="AQ499" s="624"/>
      <c r="AR499" s="624"/>
      <c r="AS499" s="624"/>
      <c r="AT499" s="624"/>
      <c r="AU499" s="624"/>
      <c r="AV499" s="624"/>
      <c r="AW499" s="624"/>
      <c r="AX499" s="624"/>
      <c r="AY499" s="624"/>
      <c r="AZ499" s="624"/>
      <c r="BA499" s="624"/>
    </row>
    <row r="500" ht="14.25" customHeight="1">
      <c r="A500" s="710"/>
      <c r="B500" s="710"/>
      <c r="C500" s="710"/>
      <c r="D500" s="710"/>
      <c r="E500" s="710"/>
      <c r="F500" s="710"/>
      <c r="G500" s="983"/>
      <c r="H500" s="984"/>
      <c r="I500" s="984"/>
      <c r="J500" s="710"/>
      <c r="K500" s="710"/>
      <c r="L500" s="985"/>
      <c r="M500" s="710"/>
      <c r="N500" s="710"/>
      <c r="O500" s="985"/>
      <c r="P500" s="710"/>
      <c r="Q500" s="710"/>
      <c r="R500" s="710"/>
      <c r="S500" s="710"/>
      <c r="T500" s="710"/>
      <c r="U500" s="710"/>
      <c r="V500" s="710"/>
      <c r="W500" s="710"/>
      <c r="X500" s="710"/>
      <c r="Y500" s="986"/>
      <c r="Z500" s="986"/>
      <c r="AA500" s="986"/>
      <c r="AB500" s="987"/>
      <c r="AC500" s="987"/>
      <c r="AD500" s="987"/>
      <c r="AE500" s="710"/>
      <c r="AF500" s="624"/>
      <c r="AG500" s="624"/>
      <c r="AH500" s="624"/>
      <c r="AI500" s="624"/>
      <c r="AJ500" s="624"/>
      <c r="AK500" s="624"/>
      <c r="AL500" s="624"/>
      <c r="AM500" s="624"/>
      <c r="AN500" s="624"/>
      <c r="AO500" s="624"/>
      <c r="AP500" s="624"/>
      <c r="AQ500" s="624"/>
      <c r="AR500" s="624"/>
      <c r="AS500" s="624"/>
      <c r="AT500" s="624"/>
      <c r="AU500" s="624"/>
      <c r="AV500" s="624"/>
      <c r="AW500" s="624"/>
      <c r="AX500" s="624"/>
      <c r="AY500" s="624"/>
      <c r="AZ500" s="624"/>
      <c r="BA500" s="624"/>
    </row>
    <row r="501" ht="14.25" customHeight="1">
      <c r="A501" s="710"/>
      <c r="B501" s="710"/>
      <c r="C501" s="710"/>
      <c r="D501" s="710"/>
      <c r="E501" s="710"/>
      <c r="F501" s="710"/>
      <c r="G501" s="983"/>
      <c r="H501" s="984"/>
      <c r="I501" s="984"/>
      <c r="J501" s="710"/>
      <c r="K501" s="710"/>
      <c r="L501" s="985"/>
      <c r="M501" s="710"/>
      <c r="N501" s="710"/>
      <c r="O501" s="985"/>
      <c r="P501" s="710"/>
      <c r="Q501" s="710"/>
      <c r="R501" s="710"/>
      <c r="S501" s="710"/>
      <c r="T501" s="710"/>
      <c r="U501" s="710"/>
      <c r="V501" s="710"/>
      <c r="W501" s="710"/>
      <c r="X501" s="710"/>
      <c r="Y501" s="986"/>
      <c r="Z501" s="986"/>
      <c r="AA501" s="986"/>
      <c r="AB501" s="987"/>
      <c r="AC501" s="987"/>
      <c r="AD501" s="987"/>
      <c r="AE501" s="710"/>
      <c r="AF501" s="624"/>
      <c r="AG501" s="624"/>
      <c r="AH501" s="624"/>
      <c r="AI501" s="624"/>
      <c r="AJ501" s="624"/>
      <c r="AK501" s="624"/>
      <c r="AL501" s="624"/>
      <c r="AM501" s="624"/>
      <c r="AN501" s="624"/>
      <c r="AO501" s="624"/>
      <c r="AP501" s="624"/>
      <c r="AQ501" s="624"/>
      <c r="AR501" s="624"/>
      <c r="AS501" s="624"/>
      <c r="AT501" s="624"/>
      <c r="AU501" s="624"/>
      <c r="AV501" s="624"/>
      <c r="AW501" s="624"/>
      <c r="AX501" s="624"/>
      <c r="AY501" s="624"/>
      <c r="AZ501" s="624"/>
      <c r="BA501" s="624"/>
    </row>
    <row r="502" ht="14.25" customHeight="1">
      <c r="A502" s="710"/>
      <c r="B502" s="710"/>
      <c r="C502" s="710"/>
      <c r="D502" s="710"/>
      <c r="E502" s="710"/>
      <c r="F502" s="710"/>
      <c r="G502" s="983"/>
      <c r="H502" s="984"/>
      <c r="I502" s="984"/>
      <c r="J502" s="710"/>
      <c r="K502" s="710"/>
      <c r="L502" s="985"/>
      <c r="M502" s="710"/>
      <c r="N502" s="710"/>
      <c r="O502" s="985"/>
      <c r="P502" s="710"/>
      <c r="Q502" s="710"/>
      <c r="R502" s="710"/>
      <c r="S502" s="710"/>
      <c r="T502" s="710"/>
      <c r="U502" s="710"/>
      <c r="V502" s="710"/>
      <c r="W502" s="710"/>
      <c r="X502" s="710"/>
      <c r="Y502" s="986"/>
      <c r="Z502" s="986"/>
      <c r="AA502" s="986"/>
      <c r="AB502" s="987"/>
      <c r="AC502" s="987"/>
      <c r="AD502" s="987"/>
      <c r="AE502" s="710"/>
      <c r="AF502" s="624"/>
      <c r="AG502" s="624"/>
      <c r="AH502" s="624"/>
      <c r="AI502" s="624"/>
      <c r="AJ502" s="624"/>
      <c r="AK502" s="624"/>
      <c r="AL502" s="624"/>
      <c r="AM502" s="624"/>
      <c r="AN502" s="624"/>
      <c r="AO502" s="624"/>
      <c r="AP502" s="624"/>
      <c r="AQ502" s="624"/>
      <c r="AR502" s="624"/>
      <c r="AS502" s="624"/>
      <c r="AT502" s="624"/>
      <c r="AU502" s="624"/>
      <c r="AV502" s="624"/>
      <c r="AW502" s="624"/>
      <c r="AX502" s="624"/>
      <c r="AY502" s="624"/>
      <c r="AZ502" s="624"/>
      <c r="BA502" s="624"/>
    </row>
    <row r="503" ht="14.25" customHeight="1">
      <c r="A503" s="710"/>
      <c r="B503" s="710"/>
      <c r="C503" s="710"/>
      <c r="D503" s="710"/>
      <c r="E503" s="710"/>
      <c r="F503" s="710"/>
      <c r="G503" s="983"/>
      <c r="H503" s="984"/>
      <c r="I503" s="984"/>
      <c r="J503" s="710"/>
      <c r="K503" s="710"/>
      <c r="L503" s="985"/>
      <c r="M503" s="710"/>
      <c r="N503" s="710"/>
      <c r="O503" s="985"/>
      <c r="P503" s="710"/>
      <c r="Q503" s="710"/>
      <c r="R503" s="710"/>
      <c r="S503" s="710"/>
      <c r="T503" s="710"/>
      <c r="U503" s="710"/>
      <c r="V503" s="710"/>
      <c r="W503" s="710"/>
      <c r="X503" s="710"/>
      <c r="Y503" s="986"/>
      <c r="Z503" s="986"/>
      <c r="AA503" s="986"/>
      <c r="AB503" s="987"/>
      <c r="AC503" s="987"/>
      <c r="AD503" s="987"/>
      <c r="AE503" s="710"/>
      <c r="AF503" s="624"/>
      <c r="AG503" s="624"/>
      <c r="AH503" s="624"/>
      <c r="AI503" s="624"/>
      <c r="AJ503" s="624"/>
      <c r="AK503" s="624"/>
      <c r="AL503" s="624"/>
      <c r="AM503" s="624"/>
      <c r="AN503" s="624"/>
      <c r="AO503" s="624"/>
      <c r="AP503" s="624"/>
      <c r="AQ503" s="624"/>
      <c r="AR503" s="624"/>
      <c r="AS503" s="624"/>
      <c r="AT503" s="624"/>
      <c r="AU503" s="624"/>
      <c r="AV503" s="624"/>
      <c r="AW503" s="624"/>
      <c r="AX503" s="624"/>
      <c r="AY503" s="624"/>
      <c r="AZ503" s="624"/>
      <c r="BA503" s="624"/>
    </row>
    <row r="504" ht="14.25" customHeight="1">
      <c r="A504" s="710"/>
      <c r="B504" s="710"/>
      <c r="C504" s="710"/>
      <c r="D504" s="710"/>
      <c r="E504" s="710"/>
      <c r="F504" s="710"/>
      <c r="G504" s="983"/>
      <c r="H504" s="984"/>
      <c r="I504" s="984"/>
      <c r="J504" s="710"/>
      <c r="K504" s="710"/>
      <c r="L504" s="985"/>
      <c r="M504" s="710"/>
      <c r="N504" s="710"/>
      <c r="O504" s="985"/>
      <c r="P504" s="710"/>
      <c r="Q504" s="710"/>
      <c r="R504" s="710"/>
      <c r="S504" s="710"/>
      <c r="T504" s="710"/>
      <c r="U504" s="710"/>
      <c r="V504" s="710"/>
      <c r="W504" s="710"/>
      <c r="X504" s="710"/>
      <c r="Y504" s="986"/>
      <c r="Z504" s="986"/>
      <c r="AA504" s="986"/>
      <c r="AB504" s="987"/>
      <c r="AC504" s="987"/>
      <c r="AD504" s="987"/>
      <c r="AE504" s="710"/>
      <c r="AF504" s="624"/>
      <c r="AG504" s="624"/>
      <c r="AH504" s="624"/>
      <c r="AI504" s="624"/>
      <c r="AJ504" s="624"/>
      <c r="AK504" s="624"/>
      <c r="AL504" s="624"/>
      <c r="AM504" s="624"/>
      <c r="AN504" s="624"/>
      <c r="AO504" s="624"/>
      <c r="AP504" s="624"/>
      <c r="AQ504" s="624"/>
      <c r="AR504" s="624"/>
      <c r="AS504" s="624"/>
      <c r="AT504" s="624"/>
      <c r="AU504" s="624"/>
      <c r="AV504" s="624"/>
      <c r="AW504" s="624"/>
      <c r="AX504" s="624"/>
      <c r="AY504" s="624"/>
      <c r="AZ504" s="624"/>
      <c r="BA504" s="624"/>
    </row>
    <row r="505" ht="14.25" customHeight="1">
      <c r="A505" s="710"/>
      <c r="B505" s="710"/>
      <c r="C505" s="710"/>
      <c r="D505" s="710"/>
      <c r="E505" s="710"/>
      <c r="F505" s="710"/>
      <c r="G505" s="983"/>
      <c r="H505" s="984"/>
      <c r="I505" s="984"/>
      <c r="J505" s="710"/>
      <c r="K505" s="710"/>
      <c r="L505" s="985"/>
      <c r="M505" s="710"/>
      <c r="N505" s="710"/>
      <c r="O505" s="985"/>
      <c r="P505" s="710"/>
      <c r="Q505" s="710"/>
      <c r="R505" s="710"/>
      <c r="S505" s="710"/>
      <c r="T505" s="710"/>
      <c r="U505" s="710"/>
      <c r="V505" s="710"/>
      <c r="W505" s="710"/>
      <c r="X505" s="710"/>
      <c r="Y505" s="986"/>
      <c r="Z505" s="986"/>
      <c r="AA505" s="986"/>
      <c r="AB505" s="987"/>
      <c r="AC505" s="987"/>
      <c r="AD505" s="987"/>
      <c r="AE505" s="710"/>
      <c r="AF505" s="624"/>
      <c r="AG505" s="624"/>
      <c r="AH505" s="624"/>
      <c r="AI505" s="624"/>
      <c r="AJ505" s="624"/>
      <c r="AK505" s="624"/>
      <c r="AL505" s="624"/>
      <c r="AM505" s="624"/>
      <c r="AN505" s="624"/>
      <c r="AO505" s="624"/>
      <c r="AP505" s="624"/>
      <c r="AQ505" s="624"/>
      <c r="AR505" s="624"/>
      <c r="AS505" s="624"/>
      <c r="AT505" s="624"/>
      <c r="AU505" s="624"/>
      <c r="AV505" s="624"/>
      <c r="AW505" s="624"/>
      <c r="AX505" s="624"/>
      <c r="AY505" s="624"/>
      <c r="AZ505" s="624"/>
      <c r="BA505" s="624"/>
    </row>
    <row r="506" ht="14.25" customHeight="1">
      <c r="A506" s="710"/>
      <c r="B506" s="710"/>
      <c r="C506" s="710"/>
      <c r="D506" s="710"/>
      <c r="E506" s="710"/>
      <c r="F506" s="710"/>
      <c r="G506" s="983"/>
      <c r="H506" s="984"/>
      <c r="I506" s="984"/>
      <c r="J506" s="710"/>
      <c r="K506" s="710"/>
      <c r="L506" s="985"/>
      <c r="M506" s="710"/>
      <c r="N506" s="710"/>
      <c r="O506" s="985"/>
      <c r="P506" s="710"/>
      <c r="Q506" s="710"/>
      <c r="R506" s="710"/>
      <c r="S506" s="710"/>
      <c r="T506" s="710"/>
      <c r="U506" s="710"/>
      <c r="V506" s="710"/>
      <c r="W506" s="710"/>
      <c r="X506" s="710"/>
      <c r="Y506" s="986"/>
      <c r="Z506" s="986"/>
      <c r="AA506" s="986"/>
      <c r="AB506" s="987"/>
      <c r="AC506" s="987"/>
      <c r="AD506" s="987"/>
      <c r="AE506" s="710"/>
      <c r="AF506" s="624"/>
      <c r="AG506" s="624"/>
      <c r="AH506" s="624"/>
      <c r="AI506" s="624"/>
      <c r="AJ506" s="624"/>
      <c r="AK506" s="624"/>
      <c r="AL506" s="624"/>
      <c r="AM506" s="624"/>
      <c r="AN506" s="624"/>
      <c r="AO506" s="624"/>
      <c r="AP506" s="624"/>
      <c r="AQ506" s="624"/>
      <c r="AR506" s="624"/>
      <c r="AS506" s="624"/>
      <c r="AT506" s="624"/>
      <c r="AU506" s="624"/>
      <c r="AV506" s="624"/>
      <c r="AW506" s="624"/>
      <c r="AX506" s="624"/>
      <c r="AY506" s="624"/>
      <c r="AZ506" s="624"/>
      <c r="BA506" s="624"/>
    </row>
    <row r="507" ht="14.25" customHeight="1">
      <c r="A507" s="710"/>
      <c r="B507" s="710"/>
      <c r="C507" s="710"/>
      <c r="D507" s="710"/>
      <c r="E507" s="710"/>
      <c r="F507" s="710"/>
      <c r="G507" s="983"/>
      <c r="H507" s="984"/>
      <c r="I507" s="984"/>
      <c r="J507" s="710"/>
      <c r="K507" s="710"/>
      <c r="L507" s="985"/>
      <c r="M507" s="710"/>
      <c r="N507" s="710"/>
      <c r="O507" s="985"/>
      <c r="P507" s="710"/>
      <c r="Q507" s="710"/>
      <c r="R507" s="710"/>
      <c r="S507" s="710"/>
      <c r="T507" s="710"/>
      <c r="U507" s="710"/>
      <c r="V507" s="710"/>
      <c r="W507" s="710"/>
      <c r="X507" s="710"/>
      <c r="Y507" s="986"/>
      <c r="Z507" s="986"/>
      <c r="AA507" s="986"/>
      <c r="AB507" s="987"/>
      <c r="AC507" s="987"/>
      <c r="AD507" s="987"/>
      <c r="AE507" s="710"/>
      <c r="AF507" s="624"/>
      <c r="AG507" s="624"/>
      <c r="AH507" s="624"/>
      <c r="AI507" s="624"/>
      <c r="AJ507" s="624"/>
      <c r="AK507" s="624"/>
      <c r="AL507" s="624"/>
      <c r="AM507" s="624"/>
      <c r="AN507" s="624"/>
      <c r="AO507" s="624"/>
      <c r="AP507" s="624"/>
      <c r="AQ507" s="624"/>
      <c r="AR507" s="624"/>
      <c r="AS507" s="624"/>
      <c r="AT507" s="624"/>
      <c r="AU507" s="624"/>
      <c r="AV507" s="624"/>
      <c r="AW507" s="624"/>
      <c r="AX507" s="624"/>
      <c r="AY507" s="624"/>
      <c r="AZ507" s="624"/>
      <c r="BA507" s="624"/>
    </row>
    <row r="508" ht="14.25" customHeight="1">
      <c r="A508" s="710"/>
      <c r="B508" s="710"/>
      <c r="C508" s="710"/>
      <c r="D508" s="710"/>
      <c r="E508" s="710"/>
      <c r="F508" s="710"/>
      <c r="G508" s="983"/>
      <c r="H508" s="984"/>
      <c r="I508" s="984"/>
      <c r="J508" s="710"/>
      <c r="K508" s="710"/>
      <c r="L508" s="985"/>
      <c r="M508" s="710"/>
      <c r="N508" s="710"/>
      <c r="O508" s="985"/>
      <c r="P508" s="710"/>
      <c r="Q508" s="710"/>
      <c r="R508" s="710"/>
      <c r="S508" s="710"/>
      <c r="T508" s="710"/>
      <c r="U508" s="710"/>
      <c r="V508" s="710"/>
      <c r="W508" s="710"/>
      <c r="X508" s="710"/>
      <c r="Y508" s="986"/>
      <c r="Z508" s="986"/>
      <c r="AA508" s="986"/>
      <c r="AB508" s="987"/>
      <c r="AC508" s="987"/>
      <c r="AD508" s="987"/>
      <c r="AE508" s="710"/>
      <c r="AF508" s="624"/>
      <c r="AG508" s="624"/>
      <c r="AH508" s="624"/>
      <c r="AI508" s="624"/>
      <c r="AJ508" s="624"/>
      <c r="AK508" s="624"/>
      <c r="AL508" s="624"/>
      <c r="AM508" s="624"/>
      <c r="AN508" s="624"/>
      <c r="AO508" s="624"/>
      <c r="AP508" s="624"/>
      <c r="AQ508" s="624"/>
      <c r="AR508" s="624"/>
      <c r="AS508" s="624"/>
      <c r="AT508" s="624"/>
      <c r="AU508" s="624"/>
      <c r="AV508" s="624"/>
      <c r="AW508" s="624"/>
      <c r="AX508" s="624"/>
      <c r="AY508" s="624"/>
      <c r="AZ508" s="624"/>
      <c r="BA508" s="624"/>
    </row>
    <row r="509" ht="14.25" customHeight="1">
      <c r="A509" s="710"/>
      <c r="B509" s="710"/>
      <c r="C509" s="710"/>
      <c r="D509" s="710"/>
      <c r="E509" s="710"/>
      <c r="F509" s="710"/>
      <c r="G509" s="983"/>
      <c r="H509" s="984"/>
      <c r="I509" s="984"/>
      <c r="J509" s="710"/>
      <c r="K509" s="710"/>
      <c r="L509" s="985"/>
      <c r="M509" s="710"/>
      <c r="N509" s="710"/>
      <c r="O509" s="985"/>
      <c r="P509" s="710"/>
      <c r="Q509" s="710"/>
      <c r="R509" s="710"/>
      <c r="S509" s="710"/>
      <c r="T509" s="710"/>
      <c r="U509" s="710"/>
      <c r="V509" s="710"/>
      <c r="W509" s="710"/>
      <c r="X509" s="710"/>
      <c r="Y509" s="986"/>
      <c r="Z509" s="986"/>
      <c r="AA509" s="986"/>
      <c r="AB509" s="987"/>
      <c r="AC509" s="987"/>
      <c r="AD509" s="987"/>
      <c r="AE509" s="710"/>
      <c r="AF509" s="624"/>
      <c r="AG509" s="624"/>
      <c r="AH509" s="624"/>
      <c r="AI509" s="624"/>
      <c r="AJ509" s="624"/>
      <c r="AK509" s="624"/>
      <c r="AL509" s="624"/>
      <c r="AM509" s="624"/>
      <c r="AN509" s="624"/>
      <c r="AO509" s="624"/>
      <c r="AP509" s="624"/>
      <c r="AQ509" s="624"/>
      <c r="AR509" s="624"/>
      <c r="AS509" s="624"/>
      <c r="AT509" s="624"/>
      <c r="AU509" s="624"/>
      <c r="AV509" s="624"/>
      <c r="AW509" s="624"/>
      <c r="AX509" s="624"/>
      <c r="AY509" s="624"/>
      <c r="AZ509" s="624"/>
      <c r="BA509" s="624"/>
    </row>
    <row r="510" ht="14.25" customHeight="1">
      <c r="A510" s="710"/>
      <c r="B510" s="710"/>
      <c r="C510" s="710"/>
      <c r="D510" s="710"/>
      <c r="E510" s="710"/>
      <c r="F510" s="710"/>
      <c r="G510" s="983"/>
      <c r="H510" s="984"/>
      <c r="I510" s="984"/>
      <c r="J510" s="710"/>
      <c r="K510" s="710"/>
      <c r="L510" s="985"/>
      <c r="M510" s="710"/>
      <c r="N510" s="710"/>
      <c r="O510" s="985"/>
      <c r="P510" s="710"/>
      <c r="Q510" s="710"/>
      <c r="R510" s="710"/>
      <c r="S510" s="710"/>
      <c r="T510" s="710"/>
      <c r="U510" s="710"/>
      <c r="V510" s="710"/>
      <c r="W510" s="710"/>
      <c r="X510" s="710"/>
      <c r="Y510" s="986"/>
      <c r="Z510" s="986"/>
      <c r="AA510" s="986"/>
      <c r="AB510" s="987"/>
      <c r="AC510" s="987"/>
      <c r="AD510" s="987"/>
      <c r="AE510" s="710"/>
      <c r="AF510" s="624"/>
      <c r="AG510" s="624"/>
      <c r="AH510" s="624"/>
      <c r="AI510" s="624"/>
      <c r="AJ510" s="624"/>
      <c r="AK510" s="624"/>
      <c r="AL510" s="624"/>
      <c r="AM510" s="624"/>
      <c r="AN510" s="624"/>
      <c r="AO510" s="624"/>
      <c r="AP510" s="624"/>
      <c r="AQ510" s="624"/>
      <c r="AR510" s="624"/>
      <c r="AS510" s="624"/>
      <c r="AT510" s="624"/>
      <c r="AU510" s="624"/>
      <c r="AV510" s="624"/>
      <c r="AW510" s="624"/>
      <c r="AX510" s="624"/>
      <c r="AY510" s="624"/>
      <c r="AZ510" s="624"/>
      <c r="BA510" s="624"/>
    </row>
    <row r="511" ht="14.25" customHeight="1">
      <c r="A511" s="710"/>
      <c r="B511" s="710"/>
      <c r="C511" s="710"/>
      <c r="D511" s="710"/>
      <c r="E511" s="710"/>
      <c r="F511" s="710"/>
      <c r="G511" s="983"/>
      <c r="H511" s="984"/>
      <c r="I511" s="984"/>
      <c r="J511" s="710"/>
      <c r="K511" s="710"/>
      <c r="L511" s="985"/>
      <c r="M511" s="710"/>
      <c r="N511" s="710"/>
      <c r="O511" s="985"/>
      <c r="P511" s="710"/>
      <c r="Q511" s="710"/>
      <c r="R511" s="710"/>
      <c r="S511" s="710"/>
      <c r="T511" s="710"/>
      <c r="U511" s="710"/>
      <c r="V511" s="710"/>
      <c r="W511" s="710"/>
      <c r="X511" s="710"/>
      <c r="Y511" s="986"/>
      <c r="Z511" s="986"/>
      <c r="AA511" s="986"/>
      <c r="AB511" s="987"/>
      <c r="AC511" s="987"/>
      <c r="AD511" s="987"/>
      <c r="AE511" s="710"/>
      <c r="AF511" s="624"/>
      <c r="AG511" s="624"/>
      <c r="AH511" s="624"/>
      <c r="AI511" s="624"/>
      <c r="AJ511" s="624"/>
      <c r="AK511" s="624"/>
      <c r="AL511" s="624"/>
      <c r="AM511" s="624"/>
      <c r="AN511" s="624"/>
      <c r="AO511" s="624"/>
      <c r="AP511" s="624"/>
      <c r="AQ511" s="624"/>
      <c r="AR511" s="624"/>
      <c r="AS511" s="624"/>
      <c r="AT511" s="624"/>
      <c r="AU511" s="624"/>
      <c r="AV511" s="624"/>
      <c r="AW511" s="624"/>
      <c r="AX511" s="624"/>
      <c r="AY511" s="624"/>
      <c r="AZ511" s="624"/>
      <c r="BA511" s="624"/>
    </row>
    <row r="512" ht="14.25" customHeight="1">
      <c r="A512" s="710"/>
      <c r="B512" s="710"/>
      <c r="C512" s="710"/>
      <c r="D512" s="710"/>
      <c r="E512" s="710"/>
      <c r="F512" s="710"/>
      <c r="G512" s="983"/>
      <c r="H512" s="984"/>
      <c r="I512" s="984"/>
      <c r="J512" s="710"/>
      <c r="K512" s="710"/>
      <c r="L512" s="985"/>
      <c r="M512" s="710"/>
      <c r="N512" s="710"/>
      <c r="O512" s="985"/>
      <c r="P512" s="710"/>
      <c r="Q512" s="710"/>
      <c r="R512" s="710"/>
      <c r="S512" s="710"/>
      <c r="T512" s="710"/>
      <c r="U512" s="710"/>
      <c r="V512" s="710"/>
      <c r="W512" s="710"/>
      <c r="X512" s="710"/>
      <c r="Y512" s="986"/>
      <c r="Z512" s="986"/>
      <c r="AA512" s="986"/>
      <c r="AB512" s="987"/>
      <c r="AC512" s="987"/>
      <c r="AD512" s="987"/>
      <c r="AE512" s="710"/>
      <c r="AF512" s="624"/>
      <c r="AG512" s="624"/>
      <c r="AH512" s="624"/>
      <c r="AI512" s="624"/>
      <c r="AJ512" s="624"/>
      <c r="AK512" s="624"/>
      <c r="AL512" s="624"/>
      <c r="AM512" s="624"/>
      <c r="AN512" s="624"/>
      <c r="AO512" s="624"/>
      <c r="AP512" s="624"/>
      <c r="AQ512" s="624"/>
      <c r="AR512" s="624"/>
      <c r="AS512" s="624"/>
      <c r="AT512" s="624"/>
      <c r="AU512" s="624"/>
      <c r="AV512" s="624"/>
      <c r="AW512" s="624"/>
      <c r="AX512" s="624"/>
      <c r="AY512" s="624"/>
      <c r="AZ512" s="624"/>
      <c r="BA512" s="624"/>
    </row>
    <row r="513" ht="14.25" customHeight="1">
      <c r="A513" s="710"/>
      <c r="B513" s="710"/>
      <c r="C513" s="710"/>
      <c r="D513" s="710"/>
      <c r="E513" s="710"/>
      <c r="F513" s="710"/>
      <c r="G513" s="983"/>
      <c r="H513" s="984"/>
      <c r="I513" s="984"/>
      <c r="J513" s="710"/>
      <c r="K513" s="710"/>
      <c r="L513" s="985"/>
      <c r="M513" s="710"/>
      <c r="N513" s="710"/>
      <c r="O513" s="985"/>
      <c r="P513" s="710"/>
      <c r="Q513" s="710"/>
      <c r="R513" s="710"/>
      <c r="S513" s="710"/>
      <c r="T513" s="710"/>
      <c r="U513" s="710"/>
      <c r="V513" s="710"/>
      <c r="W513" s="710"/>
      <c r="X513" s="710"/>
      <c r="Y513" s="986"/>
      <c r="Z513" s="986"/>
      <c r="AA513" s="986"/>
      <c r="AB513" s="987"/>
      <c r="AC513" s="987"/>
      <c r="AD513" s="987"/>
      <c r="AE513" s="710"/>
      <c r="AF513" s="624"/>
      <c r="AG513" s="624"/>
      <c r="AH513" s="624"/>
      <c r="AI513" s="624"/>
      <c r="AJ513" s="624"/>
      <c r="AK513" s="624"/>
      <c r="AL513" s="624"/>
      <c r="AM513" s="624"/>
      <c r="AN513" s="624"/>
      <c r="AO513" s="624"/>
      <c r="AP513" s="624"/>
      <c r="AQ513" s="624"/>
      <c r="AR513" s="624"/>
      <c r="AS513" s="624"/>
      <c r="AT513" s="624"/>
      <c r="AU513" s="624"/>
      <c r="AV513" s="624"/>
      <c r="AW513" s="624"/>
      <c r="AX513" s="624"/>
      <c r="AY513" s="624"/>
      <c r="AZ513" s="624"/>
      <c r="BA513" s="624"/>
    </row>
    <row r="514" ht="14.25" customHeight="1">
      <c r="A514" s="710"/>
      <c r="B514" s="710"/>
      <c r="C514" s="710"/>
      <c r="D514" s="710"/>
      <c r="E514" s="710"/>
      <c r="F514" s="710"/>
      <c r="G514" s="983"/>
      <c r="H514" s="984"/>
      <c r="I514" s="984"/>
      <c r="J514" s="710"/>
      <c r="K514" s="710"/>
      <c r="L514" s="985"/>
      <c r="M514" s="710"/>
      <c r="N514" s="710"/>
      <c r="O514" s="985"/>
      <c r="P514" s="710"/>
      <c r="Q514" s="710"/>
      <c r="R514" s="710"/>
      <c r="S514" s="710"/>
      <c r="T514" s="710"/>
      <c r="U514" s="710"/>
      <c r="V514" s="710"/>
      <c r="W514" s="710"/>
      <c r="X514" s="710"/>
      <c r="Y514" s="986"/>
      <c r="Z514" s="986"/>
      <c r="AA514" s="986"/>
      <c r="AB514" s="987"/>
      <c r="AC514" s="987"/>
      <c r="AD514" s="987"/>
      <c r="AE514" s="710"/>
      <c r="AF514" s="624"/>
      <c r="AG514" s="624"/>
      <c r="AH514" s="624"/>
      <c r="AI514" s="624"/>
      <c r="AJ514" s="624"/>
      <c r="AK514" s="624"/>
      <c r="AL514" s="624"/>
      <c r="AM514" s="624"/>
      <c r="AN514" s="624"/>
      <c r="AO514" s="624"/>
      <c r="AP514" s="624"/>
      <c r="AQ514" s="624"/>
      <c r="AR514" s="624"/>
      <c r="AS514" s="624"/>
      <c r="AT514" s="624"/>
      <c r="AU514" s="624"/>
      <c r="AV514" s="624"/>
      <c r="AW514" s="624"/>
      <c r="AX514" s="624"/>
      <c r="AY514" s="624"/>
      <c r="AZ514" s="624"/>
      <c r="BA514" s="624"/>
    </row>
    <row r="515" ht="14.25" customHeight="1">
      <c r="A515" s="710"/>
      <c r="B515" s="710"/>
      <c r="C515" s="710"/>
      <c r="D515" s="710"/>
      <c r="E515" s="710"/>
      <c r="F515" s="710"/>
      <c r="G515" s="983"/>
      <c r="H515" s="984"/>
      <c r="I515" s="984"/>
      <c r="J515" s="710"/>
      <c r="K515" s="710"/>
      <c r="L515" s="985"/>
      <c r="M515" s="710"/>
      <c r="N515" s="710"/>
      <c r="O515" s="985"/>
      <c r="P515" s="710"/>
      <c r="Q515" s="710"/>
      <c r="R515" s="710"/>
      <c r="S515" s="710"/>
      <c r="T515" s="710"/>
      <c r="U515" s="710"/>
      <c r="V515" s="710"/>
      <c r="W515" s="710"/>
      <c r="X515" s="710"/>
      <c r="Y515" s="986"/>
      <c r="Z515" s="986"/>
      <c r="AA515" s="986"/>
      <c r="AB515" s="987"/>
      <c r="AC515" s="987"/>
      <c r="AD515" s="987"/>
      <c r="AE515" s="710"/>
      <c r="AF515" s="624"/>
      <c r="AG515" s="624"/>
      <c r="AH515" s="624"/>
      <c r="AI515" s="624"/>
      <c r="AJ515" s="624"/>
      <c r="AK515" s="624"/>
      <c r="AL515" s="624"/>
      <c r="AM515" s="624"/>
      <c r="AN515" s="624"/>
      <c r="AO515" s="624"/>
      <c r="AP515" s="624"/>
      <c r="AQ515" s="624"/>
      <c r="AR515" s="624"/>
      <c r="AS515" s="624"/>
      <c r="AT515" s="624"/>
      <c r="AU515" s="624"/>
      <c r="AV515" s="624"/>
      <c r="AW515" s="624"/>
      <c r="AX515" s="624"/>
      <c r="AY515" s="624"/>
      <c r="AZ515" s="624"/>
      <c r="BA515" s="624"/>
    </row>
    <row r="516" ht="14.25" customHeight="1">
      <c r="A516" s="710"/>
      <c r="B516" s="710"/>
      <c r="C516" s="710"/>
      <c r="D516" s="710"/>
      <c r="E516" s="710"/>
      <c r="F516" s="710"/>
      <c r="G516" s="983"/>
      <c r="H516" s="984"/>
      <c r="I516" s="984"/>
      <c r="J516" s="710"/>
      <c r="K516" s="710"/>
      <c r="L516" s="985"/>
      <c r="M516" s="710"/>
      <c r="N516" s="710"/>
      <c r="O516" s="985"/>
      <c r="P516" s="710"/>
      <c r="Q516" s="710"/>
      <c r="R516" s="710"/>
      <c r="S516" s="710"/>
      <c r="T516" s="710"/>
      <c r="U516" s="710"/>
      <c r="V516" s="710"/>
      <c r="W516" s="710"/>
      <c r="X516" s="710"/>
      <c r="Y516" s="986"/>
      <c r="Z516" s="986"/>
      <c r="AA516" s="986"/>
      <c r="AB516" s="987"/>
      <c r="AC516" s="987"/>
      <c r="AD516" s="987"/>
      <c r="AE516" s="710"/>
      <c r="AF516" s="624"/>
      <c r="AG516" s="624"/>
      <c r="AH516" s="624"/>
      <c r="AI516" s="624"/>
      <c r="AJ516" s="624"/>
      <c r="AK516" s="624"/>
      <c r="AL516" s="624"/>
      <c r="AM516" s="624"/>
      <c r="AN516" s="624"/>
      <c r="AO516" s="624"/>
      <c r="AP516" s="624"/>
      <c r="AQ516" s="624"/>
      <c r="AR516" s="624"/>
      <c r="AS516" s="624"/>
      <c r="AT516" s="624"/>
      <c r="AU516" s="624"/>
      <c r="AV516" s="624"/>
      <c r="AW516" s="624"/>
      <c r="AX516" s="624"/>
      <c r="AY516" s="624"/>
      <c r="AZ516" s="624"/>
      <c r="BA516" s="624"/>
    </row>
    <row r="517" ht="14.25" customHeight="1">
      <c r="A517" s="710"/>
      <c r="B517" s="710"/>
      <c r="C517" s="710"/>
      <c r="D517" s="710"/>
      <c r="E517" s="710"/>
      <c r="F517" s="710"/>
      <c r="G517" s="983"/>
      <c r="H517" s="984"/>
      <c r="I517" s="984"/>
      <c r="J517" s="710"/>
      <c r="K517" s="710"/>
      <c r="L517" s="985"/>
      <c r="M517" s="710"/>
      <c r="N517" s="710"/>
      <c r="O517" s="985"/>
      <c r="P517" s="710"/>
      <c r="Q517" s="710"/>
      <c r="R517" s="710"/>
      <c r="S517" s="710"/>
      <c r="T517" s="710"/>
      <c r="U517" s="710"/>
      <c r="V517" s="710"/>
      <c r="W517" s="710"/>
      <c r="X517" s="710"/>
      <c r="Y517" s="986"/>
      <c r="Z517" s="986"/>
      <c r="AA517" s="986"/>
      <c r="AB517" s="987"/>
      <c r="AC517" s="987"/>
      <c r="AD517" s="987"/>
      <c r="AE517" s="710"/>
      <c r="AF517" s="624"/>
      <c r="AG517" s="624"/>
      <c r="AH517" s="624"/>
      <c r="AI517" s="624"/>
      <c r="AJ517" s="624"/>
      <c r="AK517" s="624"/>
      <c r="AL517" s="624"/>
      <c r="AM517" s="624"/>
      <c r="AN517" s="624"/>
      <c r="AO517" s="624"/>
      <c r="AP517" s="624"/>
      <c r="AQ517" s="624"/>
      <c r="AR517" s="624"/>
      <c r="AS517" s="624"/>
      <c r="AT517" s="624"/>
      <c r="AU517" s="624"/>
      <c r="AV517" s="624"/>
      <c r="AW517" s="624"/>
      <c r="AX517" s="624"/>
      <c r="AY517" s="624"/>
      <c r="AZ517" s="624"/>
      <c r="BA517" s="624"/>
    </row>
    <row r="518" ht="14.25" customHeight="1">
      <c r="A518" s="710"/>
      <c r="B518" s="710"/>
      <c r="C518" s="710"/>
      <c r="D518" s="710"/>
      <c r="E518" s="710"/>
      <c r="F518" s="710"/>
      <c r="G518" s="983"/>
      <c r="H518" s="984"/>
      <c r="I518" s="984"/>
      <c r="J518" s="710"/>
      <c r="K518" s="710"/>
      <c r="L518" s="985"/>
      <c r="M518" s="710"/>
      <c r="N518" s="710"/>
      <c r="O518" s="985"/>
      <c r="P518" s="710"/>
      <c r="Q518" s="710"/>
      <c r="R518" s="710"/>
      <c r="S518" s="710"/>
      <c r="T518" s="710"/>
      <c r="U518" s="710"/>
      <c r="V518" s="710"/>
      <c r="W518" s="710"/>
      <c r="X518" s="710"/>
      <c r="Y518" s="986"/>
      <c r="Z518" s="986"/>
      <c r="AA518" s="986"/>
      <c r="AB518" s="987"/>
      <c r="AC518" s="987"/>
      <c r="AD518" s="987"/>
      <c r="AE518" s="710"/>
      <c r="AF518" s="624"/>
      <c r="AG518" s="624"/>
      <c r="AH518" s="624"/>
      <c r="AI518" s="624"/>
      <c r="AJ518" s="624"/>
      <c r="AK518" s="624"/>
      <c r="AL518" s="624"/>
      <c r="AM518" s="624"/>
      <c r="AN518" s="624"/>
      <c r="AO518" s="624"/>
      <c r="AP518" s="624"/>
      <c r="AQ518" s="624"/>
      <c r="AR518" s="624"/>
      <c r="AS518" s="624"/>
      <c r="AT518" s="624"/>
      <c r="AU518" s="624"/>
      <c r="AV518" s="624"/>
      <c r="AW518" s="624"/>
      <c r="AX518" s="624"/>
      <c r="AY518" s="624"/>
      <c r="AZ518" s="624"/>
      <c r="BA518" s="624"/>
    </row>
    <row r="519" ht="14.25" customHeight="1">
      <c r="A519" s="710"/>
      <c r="B519" s="710"/>
      <c r="C519" s="710"/>
      <c r="D519" s="710"/>
      <c r="E519" s="710"/>
      <c r="F519" s="710"/>
      <c r="G519" s="983"/>
      <c r="H519" s="984"/>
      <c r="I519" s="984"/>
      <c r="J519" s="710"/>
      <c r="K519" s="710"/>
      <c r="L519" s="985"/>
      <c r="M519" s="710"/>
      <c r="N519" s="710"/>
      <c r="O519" s="985"/>
      <c r="P519" s="710"/>
      <c r="Q519" s="710"/>
      <c r="R519" s="710"/>
      <c r="S519" s="710"/>
      <c r="T519" s="710"/>
      <c r="U519" s="710"/>
      <c r="V519" s="710"/>
      <c r="W519" s="710"/>
      <c r="X519" s="710"/>
      <c r="Y519" s="986"/>
      <c r="Z519" s="986"/>
      <c r="AA519" s="986"/>
      <c r="AB519" s="987"/>
      <c r="AC519" s="987"/>
      <c r="AD519" s="987"/>
      <c r="AE519" s="710"/>
      <c r="AF519" s="624"/>
      <c r="AG519" s="624"/>
      <c r="AH519" s="624"/>
      <c r="AI519" s="624"/>
      <c r="AJ519" s="624"/>
      <c r="AK519" s="624"/>
      <c r="AL519" s="624"/>
      <c r="AM519" s="624"/>
      <c r="AN519" s="624"/>
      <c r="AO519" s="624"/>
      <c r="AP519" s="624"/>
      <c r="AQ519" s="624"/>
      <c r="AR519" s="624"/>
      <c r="AS519" s="624"/>
      <c r="AT519" s="624"/>
      <c r="AU519" s="624"/>
      <c r="AV519" s="624"/>
      <c r="AW519" s="624"/>
      <c r="AX519" s="624"/>
      <c r="AY519" s="624"/>
      <c r="AZ519" s="624"/>
      <c r="BA519" s="624"/>
    </row>
    <row r="520" ht="14.25" customHeight="1">
      <c r="A520" s="710"/>
      <c r="B520" s="710"/>
      <c r="C520" s="710"/>
      <c r="D520" s="710"/>
      <c r="E520" s="710"/>
      <c r="F520" s="710"/>
      <c r="G520" s="983"/>
      <c r="H520" s="984"/>
      <c r="I520" s="984"/>
      <c r="J520" s="710"/>
      <c r="K520" s="710"/>
      <c r="L520" s="985"/>
      <c r="M520" s="710"/>
      <c r="N520" s="710"/>
      <c r="O520" s="985"/>
      <c r="P520" s="710"/>
      <c r="Q520" s="710"/>
      <c r="R520" s="710"/>
      <c r="S520" s="710"/>
      <c r="T520" s="710"/>
      <c r="U520" s="710"/>
      <c r="V520" s="710"/>
      <c r="W520" s="710"/>
      <c r="X520" s="710"/>
      <c r="Y520" s="986"/>
      <c r="Z520" s="986"/>
      <c r="AA520" s="986"/>
      <c r="AB520" s="987"/>
      <c r="AC520" s="987"/>
      <c r="AD520" s="987"/>
      <c r="AE520" s="710"/>
      <c r="AF520" s="624"/>
      <c r="AG520" s="624"/>
      <c r="AH520" s="624"/>
      <c r="AI520" s="624"/>
      <c r="AJ520" s="624"/>
      <c r="AK520" s="624"/>
      <c r="AL520" s="624"/>
      <c r="AM520" s="624"/>
      <c r="AN520" s="624"/>
      <c r="AO520" s="624"/>
      <c r="AP520" s="624"/>
      <c r="AQ520" s="624"/>
      <c r="AR520" s="624"/>
      <c r="AS520" s="624"/>
      <c r="AT520" s="624"/>
      <c r="AU520" s="624"/>
      <c r="AV520" s="624"/>
      <c r="AW520" s="624"/>
      <c r="AX520" s="624"/>
      <c r="AY520" s="624"/>
      <c r="AZ520" s="624"/>
      <c r="BA520" s="624"/>
    </row>
    <row r="521" ht="14.25" customHeight="1">
      <c r="A521" s="710"/>
      <c r="B521" s="710"/>
      <c r="C521" s="710"/>
      <c r="D521" s="710"/>
      <c r="E521" s="710"/>
      <c r="F521" s="710"/>
      <c r="G521" s="983"/>
      <c r="H521" s="984"/>
      <c r="I521" s="984"/>
      <c r="J521" s="710"/>
      <c r="K521" s="710"/>
      <c r="L521" s="985"/>
      <c r="M521" s="710"/>
      <c r="N521" s="710"/>
      <c r="O521" s="985"/>
      <c r="P521" s="710"/>
      <c r="Q521" s="710"/>
      <c r="R521" s="710"/>
      <c r="S521" s="710"/>
      <c r="T521" s="710"/>
      <c r="U521" s="710"/>
      <c r="V521" s="710"/>
      <c r="W521" s="710"/>
      <c r="X521" s="710"/>
      <c r="Y521" s="986"/>
      <c r="Z521" s="986"/>
      <c r="AA521" s="986"/>
      <c r="AB521" s="987"/>
      <c r="AC521" s="987"/>
      <c r="AD521" s="987"/>
      <c r="AE521" s="710"/>
      <c r="AF521" s="624"/>
      <c r="AG521" s="624"/>
      <c r="AH521" s="624"/>
      <c r="AI521" s="624"/>
      <c r="AJ521" s="624"/>
      <c r="AK521" s="624"/>
      <c r="AL521" s="624"/>
      <c r="AM521" s="624"/>
      <c r="AN521" s="624"/>
      <c r="AO521" s="624"/>
      <c r="AP521" s="624"/>
      <c r="AQ521" s="624"/>
      <c r="AR521" s="624"/>
      <c r="AS521" s="624"/>
      <c r="AT521" s="624"/>
      <c r="AU521" s="624"/>
      <c r="AV521" s="624"/>
      <c r="AW521" s="624"/>
      <c r="AX521" s="624"/>
      <c r="AY521" s="624"/>
      <c r="AZ521" s="624"/>
      <c r="BA521" s="624"/>
    </row>
    <row r="522" ht="14.25" customHeight="1">
      <c r="A522" s="710"/>
      <c r="B522" s="710"/>
      <c r="C522" s="710"/>
      <c r="D522" s="710"/>
      <c r="E522" s="710"/>
      <c r="F522" s="710"/>
      <c r="G522" s="983"/>
      <c r="H522" s="984"/>
      <c r="I522" s="984"/>
      <c r="J522" s="710"/>
      <c r="K522" s="710"/>
      <c r="L522" s="985"/>
      <c r="M522" s="710"/>
      <c r="N522" s="710"/>
      <c r="O522" s="985"/>
      <c r="P522" s="710"/>
      <c r="Q522" s="710"/>
      <c r="R522" s="710"/>
      <c r="S522" s="710"/>
      <c r="T522" s="710"/>
      <c r="U522" s="710"/>
      <c r="V522" s="710"/>
      <c r="W522" s="710"/>
      <c r="X522" s="710"/>
      <c r="Y522" s="986"/>
      <c r="Z522" s="986"/>
      <c r="AA522" s="986"/>
      <c r="AB522" s="987"/>
      <c r="AC522" s="987"/>
      <c r="AD522" s="987"/>
      <c r="AE522" s="710"/>
      <c r="AF522" s="624"/>
      <c r="AG522" s="624"/>
      <c r="AH522" s="624"/>
      <c r="AI522" s="624"/>
      <c r="AJ522" s="624"/>
      <c r="AK522" s="624"/>
      <c r="AL522" s="624"/>
      <c r="AM522" s="624"/>
      <c r="AN522" s="624"/>
      <c r="AO522" s="624"/>
      <c r="AP522" s="624"/>
      <c r="AQ522" s="624"/>
      <c r="AR522" s="624"/>
      <c r="AS522" s="624"/>
      <c r="AT522" s="624"/>
      <c r="AU522" s="624"/>
      <c r="AV522" s="624"/>
      <c r="AW522" s="624"/>
      <c r="AX522" s="624"/>
      <c r="AY522" s="624"/>
      <c r="AZ522" s="624"/>
      <c r="BA522" s="624"/>
    </row>
    <row r="523" ht="14.25" customHeight="1">
      <c r="A523" s="710"/>
      <c r="B523" s="710"/>
      <c r="C523" s="710"/>
      <c r="D523" s="710"/>
      <c r="E523" s="710"/>
      <c r="F523" s="710"/>
      <c r="G523" s="983"/>
      <c r="H523" s="984"/>
      <c r="I523" s="984"/>
      <c r="J523" s="710"/>
      <c r="K523" s="710"/>
      <c r="L523" s="985"/>
      <c r="M523" s="710"/>
      <c r="N523" s="710"/>
      <c r="O523" s="985"/>
      <c r="P523" s="710"/>
      <c r="Q523" s="710"/>
      <c r="R523" s="710"/>
      <c r="S523" s="710"/>
      <c r="T523" s="710"/>
      <c r="U523" s="710"/>
      <c r="V523" s="710"/>
      <c r="W523" s="710"/>
      <c r="X523" s="710"/>
      <c r="Y523" s="986"/>
      <c r="Z523" s="986"/>
      <c r="AA523" s="986"/>
      <c r="AB523" s="987"/>
      <c r="AC523" s="987"/>
      <c r="AD523" s="987"/>
      <c r="AE523" s="710"/>
      <c r="AF523" s="624"/>
      <c r="AG523" s="624"/>
      <c r="AH523" s="624"/>
      <c r="AI523" s="624"/>
      <c r="AJ523" s="624"/>
      <c r="AK523" s="624"/>
      <c r="AL523" s="624"/>
      <c r="AM523" s="624"/>
      <c r="AN523" s="624"/>
      <c r="AO523" s="624"/>
      <c r="AP523" s="624"/>
      <c r="AQ523" s="624"/>
      <c r="AR523" s="624"/>
      <c r="AS523" s="624"/>
      <c r="AT523" s="624"/>
      <c r="AU523" s="624"/>
      <c r="AV523" s="624"/>
      <c r="AW523" s="624"/>
      <c r="AX523" s="624"/>
      <c r="AY523" s="624"/>
      <c r="AZ523" s="624"/>
      <c r="BA523" s="624"/>
    </row>
    <row r="524" ht="14.25" customHeight="1">
      <c r="A524" s="710"/>
      <c r="B524" s="710"/>
      <c r="C524" s="710"/>
      <c r="D524" s="710"/>
      <c r="E524" s="710"/>
      <c r="F524" s="710"/>
      <c r="G524" s="983"/>
      <c r="H524" s="984"/>
      <c r="I524" s="984"/>
      <c r="J524" s="710"/>
      <c r="K524" s="710"/>
      <c r="L524" s="985"/>
      <c r="M524" s="710"/>
      <c r="N524" s="710"/>
      <c r="O524" s="985"/>
      <c r="P524" s="710"/>
      <c r="Q524" s="710"/>
      <c r="R524" s="710"/>
      <c r="S524" s="710"/>
      <c r="T524" s="710"/>
      <c r="U524" s="710"/>
      <c r="V524" s="710"/>
      <c r="W524" s="710"/>
      <c r="X524" s="710"/>
      <c r="Y524" s="986"/>
      <c r="Z524" s="986"/>
      <c r="AA524" s="986"/>
      <c r="AB524" s="987"/>
      <c r="AC524" s="987"/>
      <c r="AD524" s="987"/>
      <c r="AE524" s="710"/>
      <c r="AF524" s="624"/>
      <c r="AG524" s="624"/>
      <c r="AH524" s="624"/>
      <c r="AI524" s="624"/>
      <c r="AJ524" s="624"/>
      <c r="AK524" s="624"/>
      <c r="AL524" s="624"/>
      <c r="AM524" s="624"/>
      <c r="AN524" s="624"/>
      <c r="AO524" s="624"/>
      <c r="AP524" s="624"/>
      <c r="AQ524" s="624"/>
      <c r="AR524" s="624"/>
      <c r="AS524" s="624"/>
      <c r="AT524" s="624"/>
      <c r="AU524" s="624"/>
      <c r="AV524" s="624"/>
      <c r="AW524" s="624"/>
      <c r="AX524" s="624"/>
      <c r="AY524" s="624"/>
      <c r="AZ524" s="624"/>
      <c r="BA524" s="624"/>
    </row>
    <row r="525" ht="14.25" customHeight="1">
      <c r="A525" s="710"/>
      <c r="B525" s="710"/>
      <c r="C525" s="710"/>
      <c r="D525" s="710"/>
      <c r="E525" s="710"/>
      <c r="F525" s="710"/>
      <c r="G525" s="983"/>
      <c r="H525" s="984"/>
      <c r="I525" s="984"/>
      <c r="J525" s="710"/>
      <c r="K525" s="710"/>
      <c r="L525" s="985"/>
      <c r="M525" s="710"/>
      <c r="N525" s="710"/>
      <c r="O525" s="985"/>
      <c r="P525" s="710"/>
      <c r="Q525" s="710"/>
      <c r="R525" s="710"/>
      <c r="S525" s="710"/>
      <c r="T525" s="710"/>
      <c r="U525" s="710"/>
      <c r="V525" s="710"/>
      <c r="W525" s="710"/>
      <c r="X525" s="710"/>
      <c r="Y525" s="986"/>
      <c r="Z525" s="986"/>
      <c r="AA525" s="986"/>
      <c r="AB525" s="987"/>
      <c r="AC525" s="987"/>
      <c r="AD525" s="987"/>
      <c r="AE525" s="710"/>
      <c r="AF525" s="624"/>
      <c r="AG525" s="624"/>
      <c r="AH525" s="624"/>
      <c r="AI525" s="624"/>
      <c r="AJ525" s="624"/>
      <c r="AK525" s="624"/>
      <c r="AL525" s="624"/>
      <c r="AM525" s="624"/>
      <c r="AN525" s="624"/>
      <c r="AO525" s="624"/>
      <c r="AP525" s="624"/>
      <c r="AQ525" s="624"/>
      <c r="AR525" s="624"/>
      <c r="AS525" s="624"/>
      <c r="AT525" s="624"/>
      <c r="AU525" s="624"/>
      <c r="AV525" s="624"/>
      <c r="AW525" s="624"/>
      <c r="AX525" s="624"/>
      <c r="AY525" s="624"/>
      <c r="AZ525" s="624"/>
      <c r="BA525" s="624"/>
    </row>
    <row r="526" ht="14.25" customHeight="1">
      <c r="A526" s="710"/>
      <c r="B526" s="710"/>
      <c r="C526" s="710"/>
      <c r="D526" s="710"/>
      <c r="E526" s="710"/>
      <c r="F526" s="710"/>
      <c r="G526" s="983"/>
      <c r="H526" s="984"/>
      <c r="I526" s="984"/>
      <c r="J526" s="710"/>
      <c r="K526" s="710"/>
      <c r="L526" s="985"/>
      <c r="M526" s="710"/>
      <c r="N526" s="710"/>
      <c r="O526" s="985"/>
      <c r="P526" s="710"/>
      <c r="Q526" s="710"/>
      <c r="R526" s="710"/>
      <c r="S526" s="710"/>
      <c r="T526" s="710"/>
      <c r="U526" s="710"/>
      <c r="V526" s="710"/>
      <c r="W526" s="710"/>
      <c r="X526" s="710"/>
      <c r="Y526" s="986"/>
      <c r="Z526" s="986"/>
      <c r="AA526" s="986"/>
      <c r="AB526" s="987"/>
      <c r="AC526" s="987"/>
      <c r="AD526" s="987"/>
      <c r="AE526" s="710"/>
      <c r="AF526" s="624"/>
      <c r="AG526" s="624"/>
      <c r="AH526" s="624"/>
      <c r="AI526" s="624"/>
      <c r="AJ526" s="624"/>
      <c r="AK526" s="624"/>
      <c r="AL526" s="624"/>
      <c r="AM526" s="624"/>
      <c r="AN526" s="624"/>
      <c r="AO526" s="624"/>
      <c r="AP526" s="624"/>
      <c r="AQ526" s="624"/>
      <c r="AR526" s="624"/>
      <c r="AS526" s="624"/>
      <c r="AT526" s="624"/>
      <c r="AU526" s="624"/>
      <c r="AV526" s="624"/>
      <c r="AW526" s="624"/>
      <c r="AX526" s="624"/>
      <c r="AY526" s="624"/>
      <c r="AZ526" s="624"/>
      <c r="BA526" s="624"/>
    </row>
    <row r="527" ht="14.25" customHeight="1">
      <c r="A527" s="710"/>
      <c r="B527" s="710"/>
      <c r="C527" s="710"/>
      <c r="D527" s="710"/>
      <c r="E527" s="710"/>
      <c r="F527" s="710"/>
      <c r="G527" s="983"/>
      <c r="H527" s="984"/>
      <c r="I527" s="984"/>
      <c r="J527" s="710"/>
      <c r="K527" s="710"/>
      <c r="L527" s="985"/>
      <c r="M527" s="710"/>
      <c r="N527" s="710"/>
      <c r="O527" s="985"/>
      <c r="P527" s="710"/>
      <c r="Q527" s="710"/>
      <c r="R527" s="710"/>
      <c r="S527" s="710"/>
      <c r="T527" s="710"/>
      <c r="U527" s="710"/>
      <c r="V527" s="710"/>
      <c r="W527" s="710"/>
      <c r="X527" s="710"/>
      <c r="Y527" s="986"/>
      <c r="Z527" s="986"/>
      <c r="AA527" s="986"/>
      <c r="AB527" s="987"/>
      <c r="AC527" s="987"/>
      <c r="AD527" s="987"/>
      <c r="AE527" s="710"/>
      <c r="AF527" s="624"/>
      <c r="AG527" s="624"/>
      <c r="AH527" s="624"/>
      <c r="AI527" s="624"/>
      <c r="AJ527" s="624"/>
      <c r="AK527" s="624"/>
      <c r="AL527" s="624"/>
      <c r="AM527" s="624"/>
      <c r="AN527" s="624"/>
      <c r="AO527" s="624"/>
      <c r="AP527" s="624"/>
      <c r="AQ527" s="624"/>
      <c r="AR527" s="624"/>
      <c r="AS527" s="624"/>
      <c r="AT527" s="624"/>
      <c r="AU527" s="624"/>
      <c r="AV527" s="624"/>
      <c r="AW527" s="624"/>
      <c r="AX527" s="624"/>
      <c r="AY527" s="624"/>
      <c r="AZ527" s="624"/>
      <c r="BA527" s="624"/>
    </row>
    <row r="528" ht="14.25" customHeight="1">
      <c r="A528" s="710"/>
      <c r="B528" s="710"/>
      <c r="C528" s="710"/>
      <c r="D528" s="710"/>
      <c r="E528" s="710"/>
      <c r="F528" s="710"/>
      <c r="G528" s="983"/>
      <c r="H528" s="984"/>
      <c r="I528" s="984"/>
      <c r="J528" s="710"/>
      <c r="K528" s="710"/>
      <c r="L528" s="985"/>
      <c r="M528" s="710"/>
      <c r="N528" s="710"/>
      <c r="O528" s="985"/>
      <c r="P528" s="710"/>
      <c r="Q528" s="710"/>
      <c r="R528" s="710"/>
      <c r="S528" s="710"/>
      <c r="T528" s="710"/>
      <c r="U528" s="710"/>
      <c r="V528" s="710"/>
      <c r="W528" s="710"/>
      <c r="X528" s="710"/>
      <c r="Y528" s="986"/>
      <c r="Z528" s="986"/>
      <c r="AA528" s="986"/>
      <c r="AB528" s="987"/>
      <c r="AC528" s="987"/>
      <c r="AD528" s="987"/>
      <c r="AE528" s="710"/>
      <c r="AF528" s="624"/>
      <c r="AG528" s="624"/>
      <c r="AH528" s="624"/>
      <c r="AI528" s="624"/>
      <c r="AJ528" s="624"/>
      <c r="AK528" s="624"/>
      <c r="AL528" s="624"/>
      <c r="AM528" s="624"/>
      <c r="AN528" s="624"/>
      <c r="AO528" s="624"/>
      <c r="AP528" s="624"/>
      <c r="AQ528" s="624"/>
      <c r="AR528" s="624"/>
      <c r="AS528" s="624"/>
      <c r="AT528" s="624"/>
      <c r="AU528" s="624"/>
      <c r="AV528" s="624"/>
      <c r="AW528" s="624"/>
      <c r="AX528" s="624"/>
      <c r="AY528" s="624"/>
      <c r="AZ528" s="624"/>
      <c r="BA528" s="624"/>
    </row>
    <row r="529" ht="14.25" customHeight="1">
      <c r="A529" s="710"/>
      <c r="B529" s="710"/>
      <c r="C529" s="710"/>
      <c r="D529" s="710"/>
      <c r="E529" s="710"/>
      <c r="F529" s="710"/>
      <c r="G529" s="983"/>
      <c r="H529" s="984"/>
      <c r="I529" s="984"/>
      <c r="J529" s="710"/>
      <c r="K529" s="710"/>
      <c r="L529" s="985"/>
      <c r="M529" s="710"/>
      <c r="N529" s="710"/>
      <c r="O529" s="985"/>
      <c r="P529" s="710"/>
      <c r="Q529" s="710"/>
      <c r="R529" s="710"/>
      <c r="S529" s="710"/>
      <c r="T529" s="710"/>
      <c r="U529" s="710"/>
      <c r="V529" s="710"/>
      <c r="W529" s="710"/>
      <c r="X529" s="710"/>
      <c r="Y529" s="986"/>
      <c r="Z529" s="986"/>
      <c r="AA529" s="986"/>
      <c r="AB529" s="987"/>
      <c r="AC529" s="987"/>
      <c r="AD529" s="987"/>
      <c r="AE529" s="710"/>
      <c r="AF529" s="624"/>
      <c r="AG529" s="624"/>
      <c r="AH529" s="624"/>
      <c r="AI529" s="624"/>
      <c r="AJ529" s="624"/>
      <c r="AK529" s="624"/>
      <c r="AL529" s="624"/>
      <c r="AM529" s="624"/>
      <c r="AN529" s="624"/>
      <c r="AO529" s="624"/>
      <c r="AP529" s="624"/>
      <c r="AQ529" s="624"/>
      <c r="AR529" s="624"/>
      <c r="AS529" s="624"/>
      <c r="AT529" s="624"/>
      <c r="AU529" s="624"/>
      <c r="AV529" s="624"/>
      <c r="AW529" s="624"/>
      <c r="AX529" s="624"/>
      <c r="AY529" s="624"/>
      <c r="AZ529" s="624"/>
      <c r="BA529" s="624"/>
    </row>
    <row r="530" ht="14.25" customHeight="1">
      <c r="A530" s="710"/>
      <c r="B530" s="710"/>
      <c r="C530" s="710"/>
      <c r="D530" s="710"/>
      <c r="E530" s="710"/>
      <c r="F530" s="710"/>
      <c r="G530" s="983"/>
      <c r="H530" s="984"/>
      <c r="I530" s="984"/>
      <c r="J530" s="710"/>
      <c r="K530" s="710"/>
      <c r="L530" s="985"/>
      <c r="M530" s="710"/>
      <c r="N530" s="710"/>
      <c r="O530" s="985"/>
      <c r="P530" s="710"/>
      <c r="Q530" s="710"/>
      <c r="R530" s="710"/>
      <c r="S530" s="710"/>
      <c r="T530" s="710"/>
      <c r="U530" s="710"/>
      <c r="V530" s="710"/>
      <c r="W530" s="710"/>
      <c r="X530" s="710"/>
      <c r="Y530" s="986"/>
      <c r="Z530" s="986"/>
      <c r="AA530" s="986"/>
      <c r="AB530" s="987"/>
      <c r="AC530" s="987"/>
      <c r="AD530" s="987"/>
      <c r="AE530" s="710"/>
      <c r="AF530" s="624"/>
      <c r="AG530" s="624"/>
      <c r="AH530" s="624"/>
      <c r="AI530" s="624"/>
      <c r="AJ530" s="624"/>
      <c r="AK530" s="624"/>
      <c r="AL530" s="624"/>
      <c r="AM530" s="624"/>
      <c r="AN530" s="624"/>
      <c r="AO530" s="624"/>
      <c r="AP530" s="624"/>
      <c r="AQ530" s="624"/>
      <c r="AR530" s="624"/>
      <c r="AS530" s="624"/>
      <c r="AT530" s="624"/>
      <c r="AU530" s="624"/>
      <c r="AV530" s="624"/>
      <c r="AW530" s="624"/>
      <c r="AX530" s="624"/>
      <c r="AY530" s="624"/>
      <c r="AZ530" s="624"/>
      <c r="BA530" s="624"/>
    </row>
    <row r="531" ht="14.25" customHeight="1">
      <c r="A531" s="710"/>
      <c r="B531" s="710"/>
      <c r="C531" s="710"/>
      <c r="D531" s="710"/>
      <c r="E531" s="710"/>
      <c r="F531" s="710"/>
      <c r="G531" s="983"/>
      <c r="H531" s="984"/>
      <c r="I531" s="984"/>
      <c r="J531" s="710"/>
      <c r="K531" s="710"/>
      <c r="L531" s="985"/>
      <c r="M531" s="710"/>
      <c r="N531" s="710"/>
      <c r="O531" s="985"/>
      <c r="P531" s="710"/>
      <c r="Q531" s="710"/>
      <c r="R531" s="710"/>
      <c r="S531" s="710"/>
      <c r="T531" s="710"/>
      <c r="U531" s="710"/>
      <c r="V531" s="710"/>
      <c r="W531" s="710"/>
      <c r="X531" s="710"/>
      <c r="Y531" s="986"/>
      <c r="Z531" s="986"/>
      <c r="AA531" s="986"/>
      <c r="AB531" s="987"/>
      <c r="AC531" s="987"/>
      <c r="AD531" s="987"/>
      <c r="AE531" s="710"/>
      <c r="AF531" s="624"/>
      <c r="AG531" s="624"/>
      <c r="AH531" s="624"/>
      <c r="AI531" s="624"/>
      <c r="AJ531" s="624"/>
      <c r="AK531" s="624"/>
      <c r="AL531" s="624"/>
      <c r="AM531" s="624"/>
      <c r="AN531" s="624"/>
      <c r="AO531" s="624"/>
      <c r="AP531" s="624"/>
      <c r="AQ531" s="624"/>
      <c r="AR531" s="624"/>
      <c r="AS531" s="624"/>
      <c r="AT531" s="624"/>
      <c r="AU531" s="624"/>
      <c r="AV531" s="624"/>
      <c r="AW531" s="624"/>
      <c r="AX531" s="624"/>
      <c r="AY531" s="624"/>
      <c r="AZ531" s="624"/>
      <c r="BA531" s="624"/>
    </row>
    <row r="532" ht="14.25" customHeight="1">
      <c r="A532" s="710"/>
      <c r="B532" s="710"/>
      <c r="C532" s="710"/>
      <c r="D532" s="710"/>
      <c r="E532" s="710"/>
      <c r="F532" s="710"/>
      <c r="G532" s="983"/>
      <c r="H532" s="984"/>
      <c r="I532" s="984"/>
      <c r="J532" s="710"/>
      <c r="K532" s="710"/>
      <c r="L532" s="985"/>
      <c r="M532" s="710"/>
      <c r="N532" s="710"/>
      <c r="O532" s="985"/>
      <c r="P532" s="710"/>
      <c r="Q532" s="710"/>
      <c r="R532" s="710"/>
      <c r="S532" s="710"/>
      <c r="T532" s="710"/>
      <c r="U532" s="710"/>
      <c r="V532" s="710"/>
      <c r="W532" s="710"/>
      <c r="X532" s="710"/>
      <c r="Y532" s="986"/>
      <c r="Z532" s="986"/>
      <c r="AA532" s="986"/>
      <c r="AB532" s="987"/>
      <c r="AC532" s="987"/>
      <c r="AD532" s="987"/>
      <c r="AE532" s="710"/>
      <c r="AF532" s="624"/>
      <c r="AG532" s="624"/>
      <c r="AH532" s="624"/>
      <c r="AI532" s="624"/>
      <c r="AJ532" s="624"/>
      <c r="AK532" s="624"/>
      <c r="AL532" s="624"/>
      <c r="AM532" s="624"/>
      <c r="AN532" s="624"/>
      <c r="AO532" s="624"/>
      <c r="AP532" s="624"/>
      <c r="AQ532" s="624"/>
      <c r="AR532" s="624"/>
      <c r="AS532" s="624"/>
      <c r="AT532" s="624"/>
      <c r="AU532" s="624"/>
      <c r="AV532" s="624"/>
      <c r="AW532" s="624"/>
      <c r="AX532" s="624"/>
      <c r="AY532" s="624"/>
      <c r="AZ532" s="624"/>
      <c r="BA532" s="624"/>
    </row>
    <row r="533" ht="14.25" customHeight="1">
      <c r="A533" s="710"/>
      <c r="B533" s="710"/>
      <c r="C533" s="710"/>
      <c r="D533" s="710"/>
      <c r="E533" s="710"/>
      <c r="F533" s="710"/>
      <c r="G533" s="983"/>
      <c r="H533" s="984"/>
      <c r="I533" s="984"/>
      <c r="J533" s="710"/>
      <c r="K533" s="710"/>
      <c r="L533" s="985"/>
      <c r="M533" s="710"/>
      <c r="N533" s="710"/>
      <c r="O533" s="985"/>
      <c r="P533" s="710"/>
      <c r="Q533" s="710"/>
      <c r="R533" s="710"/>
      <c r="S533" s="710"/>
      <c r="T533" s="710"/>
      <c r="U533" s="710"/>
      <c r="V533" s="710"/>
      <c r="W533" s="710"/>
      <c r="X533" s="710"/>
      <c r="Y533" s="986"/>
      <c r="Z533" s="986"/>
      <c r="AA533" s="986"/>
      <c r="AB533" s="987"/>
      <c r="AC533" s="987"/>
      <c r="AD533" s="987"/>
      <c r="AE533" s="710"/>
      <c r="AF533" s="624"/>
      <c r="AG533" s="624"/>
      <c r="AH533" s="624"/>
      <c r="AI533" s="624"/>
      <c r="AJ533" s="624"/>
      <c r="AK533" s="624"/>
      <c r="AL533" s="624"/>
      <c r="AM533" s="624"/>
      <c r="AN533" s="624"/>
      <c r="AO533" s="624"/>
      <c r="AP533" s="624"/>
      <c r="AQ533" s="624"/>
      <c r="AR533" s="624"/>
      <c r="AS533" s="624"/>
      <c r="AT533" s="624"/>
      <c r="AU533" s="624"/>
      <c r="AV533" s="624"/>
      <c r="AW533" s="624"/>
      <c r="AX533" s="624"/>
      <c r="AY533" s="624"/>
      <c r="AZ533" s="624"/>
      <c r="BA533" s="624"/>
    </row>
    <row r="534" ht="14.25" customHeight="1">
      <c r="A534" s="710"/>
      <c r="B534" s="710"/>
      <c r="C534" s="710"/>
      <c r="D534" s="710"/>
      <c r="E534" s="710"/>
      <c r="F534" s="710"/>
      <c r="G534" s="983"/>
      <c r="H534" s="984"/>
      <c r="I534" s="984"/>
      <c r="J534" s="710"/>
      <c r="K534" s="710"/>
      <c r="L534" s="985"/>
      <c r="M534" s="710"/>
      <c r="N534" s="710"/>
      <c r="O534" s="985"/>
      <c r="P534" s="710"/>
      <c r="Q534" s="710"/>
      <c r="R534" s="710"/>
      <c r="S534" s="710"/>
      <c r="T534" s="710"/>
      <c r="U534" s="710"/>
      <c r="V534" s="710"/>
      <c r="W534" s="710"/>
      <c r="X534" s="710"/>
      <c r="Y534" s="986"/>
      <c r="Z534" s="986"/>
      <c r="AA534" s="986"/>
      <c r="AB534" s="987"/>
      <c r="AC534" s="987"/>
      <c r="AD534" s="987"/>
      <c r="AE534" s="710"/>
      <c r="AF534" s="624"/>
      <c r="AG534" s="624"/>
      <c r="AH534" s="624"/>
      <c r="AI534" s="624"/>
      <c r="AJ534" s="624"/>
      <c r="AK534" s="624"/>
      <c r="AL534" s="624"/>
      <c r="AM534" s="624"/>
      <c r="AN534" s="624"/>
      <c r="AO534" s="624"/>
      <c r="AP534" s="624"/>
      <c r="AQ534" s="624"/>
      <c r="AR534" s="624"/>
      <c r="AS534" s="624"/>
      <c r="AT534" s="624"/>
      <c r="AU534" s="624"/>
      <c r="AV534" s="624"/>
      <c r="AW534" s="624"/>
      <c r="AX534" s="624"/>
      <c r="AY534" s="624"/>
      <c r="AZ534" s="624"/>
      <c r="BA534" s="624"/>
    </row>
    <row r="535" ht="14.25" customHeight="1">
      <c r="A535" s="710"/>
      <c r="B535" s="710"/>
      <c r="C535" s="710"/>
      <c r="D535" s="710"/>
      <c r="E535" s="710"/>
      <c r="F535" s="710"/>
      <c r="G535" s="983"/>
      <c r="H535" s="984"/>
      <c r="I535" s="984"/>
      <c r="J535" s="710"/>
      <c r="K535" s="710"/>
      <c r="L535" s="985"/>
      <c r="M535" s="710"/>
      <c r="N535" s="710"/>
      <c r="O535" s="985"/>
      <c r="P535" s="710"/>
      <c r="Q535" s="710"/>
      <c r="R535" s="710"/>
      <c r="S535" s="710"/>
      <c r="T535" s="710"/>
      <c r="U535" s="710"/>
      <c r="V535" s="710"/>
      <c r="W535" s="710"/>
      <c r="X535" s="710"/>
      <c r="Y535" s="986"/>
      <c r="Z535" s="986"/>
      <c r="AA535" s="986"/>
      <c r="AB535" s="987"/>
      <c r="AC535" s="987"/>
      <c r="AD535" s="987"/>
      <c r="AE535" s="710"/>
      <c r="AF535" s="624"/>
      <c r="AG535" s="624"/>
      <c r="AH535" s="624"/>
      <c r="AI535" s="624"/>
      <c r="AJ535" s="624"/>
      <c r="AK535" s="624"/>
      <c r="AL535" s="624"/>
      <c r="AM535" s="624"/>
      <c r="AN535" s="624"/>
      <c r="AO535" s="624"/>
      <c r="AP535" s="624"/>
      <c r="AQ535" s="624"/>
      <c r="AR535" s="624"/>
      <c r="AS535" s="624"/>
      <c r="AT535" s="624"/>
      <c r="AU535" s="624"/>
      <c r="AV535" s="624"/>
      <c r="AW535" s="624"/>
      <c r="AX535" s="624"/>
      <c r="AY535" s="624"/>
      <c r="AZ535" s="624"/>
      <c r="BA535" s="624"/>
    </row>
    <row r="536" ht="14.25" customHeight="1">
      <c r="A536" s="710"/>
      <c r="B536" s="710"/>
      <c r="C536" s="710"/>
      <c r="D536" s="710"/>
      <c r="E536" s="710"/>
      <c r="F536" s="710"/>
      <c r="G536" s="983"/>
      <c r="H536" s="984"/>
      <c r="I536" s="984"/>
      <c r="J536" s="710"/>
      <c r="K536" s="710"/>
      <c r="L536" s="985"/>
      <c r="M536" s="710"/>
      <c r="N536" s="710"/>
      <c r="O536" s="985"/>
      <c r="P536" s="710"/>
      <c r="Q536" s="710"/>
      <c r="R536" s="710"/>
      <c r="S536" s="710"/>
      <c r="T536" s="710"/>
      <c r="U536" s="710"/>
      <c r="V536" s="710"/>
      <c r="W536" s="710"/>
      <c r="X536" s="710"/>
      <c r="Y536" s="986"/>
      <c r="Z536" s="986"/>
      <c r="AA536" s="986"/>
      <c r="AB536" s="987"/>
      <c r="AC536" s="987"/>
      <c r="AD536" s="987"/>
      <c r="AE536" s="710"/>
      <c r="AF536" s="624"/>
      <c r="AG536" s="624"/>
      <c r="AH536" s="624"/>
      <c r="AI536" s="624"/>
      <c r="AJ536" s="624"/>
      <c r="AK536" s="624"/>
      <c r="AL536" s="624"/>
      <c r="AM536" s="624"/>
      <c r="AN536" s="624"/>
      <c r="AO536" s="624"/>
      <c r="AP536" s="624"/>
      <c r="AQ536" s="624"/>
      <c r="AR536" s="624"/>
      <c r="AS536" s="624"/>
      <c r="AT536" s="624"/>
      <c r="AU536" s="624"/>
      <c r="AV536" s="624"/>
      <c r="AW536" s="624"/>
      <c r="AX536" s="624"/>
      <c r="AY536" s="624"/>
      <c r="AZ536" s="624"/>
      <c r="BA536" s="624"/>
    </row>
    <row r="537" ht="14.25" customHeight="1">
      <c r="A537" s="710"/>
      <c r="B537" s="710"/>
      <c r="C537" s="710"/>
      <c r="D537" s="710"/>
      <c r="E537" s="710"/>
      <c r="F537" s="710"/>
      <c r="G537" s="983"/>
      <c r="H537" s="984"/>
      <c r="I537" s="984"/>
      <c r="J537" s="710"/>
      <c r="K537" s="710"/>
      <c r="L537" s="985"/>
      <c r="M537" s="710"/>
      <c r="N537" s="710"/>
      <c r="O537" s="985"/>
      <c r="P537" s="710"/>
      <c r="Q537" s="710"/>
      <c r="R537" s="710"/>
      <c r="S537" s="710"/>
      <c r="T537" s="710"/>
      <c r="U537" s="710"/>
      <c r="V537" s="710"/>
      <c r="W537" s="710"/>
      <c r="X537" s="710"/>
      <c r="Y537" s="986"/>
      <c r="Z537" s="986"/>
      <c r="AA537" s="986"/>
      <c r="AB537" s="987"/>
      <c r="AC537" s="987"/>
      <c r="AD537" s="987"/>
      <c r="AE537" s="710"/>
      <c r="AF537" s="624"/>
      <c r="AG537" s="624"/>
      <c r="AH537" s="624"/>
      <c r="AI537" s="624"/>
      <c r="AJ537" s="624"/>
      <c r="AK537" s="624"/>
      <c r="AL537" s="624"/>
      <c r="AM537" s="624"/>
      <c r="AN537" s="624"/>
      <c r="AO537" s="624"/>
      <c r="AP537" s="624"/>
      <c r="AQ537" s="624"/>
      <c r="AR537" s="624"/>
      <c r="AS537" s="624"/>
      <c r="AT537" s="624"/>
      <c r="AU537" s="624"/>
      <c r="AV537" s="624"/>
      <c r="AW537" s="624"/>
      <c r="AX537" s="624"/>
      <c r="AY537" s="624"/>
      <c r="AZ537" s="624"/>
      <c r="BA537" s="624"/>
    </row>
    <row r="538" ht="14.25" customHeight="1">
      <c r="A538" s="710"/>
      <c r="B538" s="710"/>
      <c r="C538" s="710"/>
      <c r="D538" s="710"/>
      <c r="E538" s="710"/>
      <c r="F538" s="710"/>
      <c r="G538" s="983"/>
      <c r="H538" s="984"/>
      <c r="I538" s="984"/>
      <c r="J538" s="710"/>
      <c r="K538" s="710"/>
      <c r="L538" s="985"/>
      <c r="M538" s="710"/>
      <c r="N538" s="710"/>
      <c r="O538" s="985"/>
      <c r="P538" s="710"/>
      <c r="Q538" s="710"/>
      <c r="R538" s="710"/>
      <c r="S538" s="710"/>
      <c r="T538" s="710"/>
      <c r="U538" s="710"/>
      <c r="V538" s="710"/>
      <c r="W538" s="710"/>
      <c r="X538" s="710"/>
      <c r="Y538" s="986"/>
      <c r="Z538" s="986"/>
      <c r="AA538" s="986"/>
      <c r="AB538" s="987"/>
      <c r="AC538" s="987"/>
      <c r="AD538" s="987"/>
      <c r="AE538" s="710"/>
      <c r="AF538" s="624"/>
      <c r="AG538" s="624"/>
      <c r="AH538" s="624"/>
      <c r="AI538" s="624"/>
      <c r="AJ538" s="624"/>
      <c r="AK538" s="624"/>
      <c r="AL538" s="624"/>
      <c r="AM538" s="624"/>
      <c r="AN538" s="624"/>
      <c r="AO538" s="624"/>
      <c r="AP538" s="624"/>
      <c r="AQ538" s="624"/>
      <c r="AR538" s="624"/>
      <c r="AS538" s="624"/>
      <c r="AT538" s="624"/>
      <c r="AU538" s="624"/>
      <c r="AV538" s="624"/>
      <c r="AW538" s="624"/>
      <c r="AX538" s="624"/>
      <c r="AY538" s="624"/>
      <c r="AZ538" s="624"/>
      <c r="BA538" s="624"/>
    </row>
    <row r="539" ht="14.25" customHeight="1">
      <c r="A539" s="710"/>
      <c r="B539" s="710"/>
      <c r="C539" s="710"/>
      <c r="D539" s="710"/>
      <c r="E539" s="710"/>
      <c r="F539" s="710"/>
      <c r="G539" s="983"/>
      <c r="H539" s="984"/>
      <c r="I539" s="984"/>
      <c r="J539" s="710"/>
      <c r="K539" s="710"/>
      <c r="L539" s="985"/>
      <c r="M539" s="710"/>
      <c r="N539" s="710"/>
      <c r="O539" s="985"/>
      <c r="P539" s="710"/>
      <c r="Q539" s="710"/>
      <c r="R539" s="710"/>
      <c r="S539" s="710"/>
      <c r="T539" s="710"/>
      <c r="U539" s="710"/>
      <c r="V539" s="710"/>
      <c r="W539" s="710"/>
      <c r="X539" s="710"/>
      <c r="Y539" s="986"/>
      <c r="Z539" s="986"/>
      <c r="AA539" s="986"/>
      <c r="AB539" s="987"/>
      <c r="AC539" s="987"/>
      <c r="AD539" s="987"/>
      <c r="AE539" s="710"/>
      <c r="AF539" s="624"/>
      <c r="AG539" s="624"/>
      <c r="AH539" s="624"/>
      <c r="AI539" s="624"/>
      <c r="AJ539" s="624"/>
      <c r="AK539" s="624"/>
      <c r="AL539" s="624"/>
      <c r="AM539" s="624"/>
      <c r="AN539" s="624"/>
      <c r="AO539" s="624"/>
      <c r="AP539" s="624"/>
      <c r="AQ539" s="624"/>
      <c r="AR539" s="624"/>
      <c r="AS539" s="624"/>
      <c r="AT539" s="624"/>
      <c r="AU539" s="624"/>
      <c r="AV539" s="624"/>
      <c r="AW539" s="624"/>
      <c r="AX539" s="624"/>
      <c r="AY539" s="624"/>
      <c r="AZ539" s="624"/>
      <c r="BA539" s="624"/>
    </row>
    <row r="540" ht="14.25" customHeight="1">
      <c r="A540" s="710"/>
      <c r="B540" s="710"/>
      <c r="C540" s="710"/>
      <c r="D540" s="710"/>
      <c r="E540" s="710"/>
      <c r="F540" s="710"/>
      <c r="G540" s="983"/>
      <c r="H540" s="984"/>
      <c r="I540" s="984"/>
      <c r="J540" s="710"/>
      <c r="K540" s="710"/>
      <c r="L540" s="985"/>
      <c r="M540" s="710"/>
      <c r="N540" s="710"/>
      <c r="O540" s="985"/>
      <c r="P540" s="710"/>
      <c r="Q540" s="710"/>
      <c r="R540" s="710"/>
      <c r="S540" s="710"/>
      <c r="T540" s="710"/>
      <c r="U540" s="710"/>
      <c r="V540" s="710"/>
      <c r="W540" s="710"/>
      <c r="X540" s="710"/>
      <c r="Y540" s="986"/>
      <c r="Z540" s="986"/>
      <c r="AA540" s="986"/>
      <c r="AB540" s="987"/>
      <c r="AC540" s="987"/>
      <c r="AD540" s="987"/>
      <c r="AE540" s="710"/>
      <c r="AF540" s="624"/>
      <c r="AG540" s="624"/>
      <c r="AH540" s="624"/>
      <c r="AI540" s="624"/>
      <c r="AJ540" s="624"/>
      <c r="AK540" s="624"/>
      <c r="AL540" s="624"/>
      <c r="AM540" s="624"/>
      <c r="AN540" s="624"/>
      <c r="AO540" s="624"/>
      <c r="AP540" s="624"/>
      <c r="AQ540" s="624"/>
      <c r="AR540" s="624"/>
      <c r="AS540" s="624"/>
      <c r="AT540" s="624"/>
      <c r="AU540" s="624"/>
      <c r="AV540" s="624"/>
      <c r="AW540" s="624"/>
      <c r="AX540" s="624"/>
      <c r="AY540" s="624"/>
      <c r="AZ540" s="624"/>
      <c r="BA540" s="624"/>
    </row>
    <row r="541" ht="14.25" customHeight="1">
      <c r="A541" s="710"/>
      <c r="B541" s="710"/>
      <c r="C541" s="710"/>
      <c r="D541" s="710"/>
      <c r="E541" s="710"/>
      <c r="F541" s="710"/>
      <c r="G541" s="983"/>
      <c r="H541" s="984"/>
      <c r="I541" s="984"/>
      <c r="J541" s="710"/>
      <c r="K541" s="710"/>
      <c r="L541" s="985"/>
      <c r="M541" s="710"/>
      <c r="N541" s="710"/>
      <c r="O541" s="985"/>
      <c r="P541" s="710"/>
      <c r="Q541" s="710"/>
      <c r="R541" s="710"/>
      <c r="S541" s="710"/>
      <c r="T541" s="710"/>
      <c r="U541" s="710"/>
      <c r="V541" s="710"/>
      <c r="W541" s="710"/>
      <c r="X541" s="710"/>
      <c r="Y541" s="986"/>
      <c r="Z541" s="986"/>
      <c r="AA541" s="986"/>
      <c r="AB541" s="987"/>
      <c r="AC541" s="987"/>
      <c r="AD541" s="987"/>
      <c r="AE541" s="710"/>
      <c r="AF541" s="624"/>
      <c r="AG541" s="624"/>
      <c r="AH541" s="624"/>
      <c r="AI541" s="624"/>
      <c r="AJ541" s="624"/>
      <c r="AK541" s="624"/>
      <c r="AL541" s="624"/>
      <c r="AM541" s="624"/>
      <c r="AN541" s="624"/>
      <c r="AO541" s="624"/>
      <c r="AP541" s="624"/>
      <c r="AQ541" s="624"/>
      <c r="AR541" s="624"/>
      <c r="AS541" s="624"/>
      <c r="AT541" s="624"/>
      <c r="AU541" s="624"/>
      <c r="AV541" s="624"/>
      <c r="AW541" s="624"/>
      <c r="AX541" s="624"/>
      <c r="AY541" s="624"/>
      <c r="AZ541" s="624"/>
      <c r="BA541" s="624"/>
    </row>
    <row r="542" ht="14.25" customHeight="1">
      <c r="A542" s="710"/>
      <c r="B542" s="710"/>
      <c r="C542" s="710"/>
      <c r="D542" s="710"/>
      <c r="E542" s="710"/>
      <c r="F542" s="710"/>
      <c r="G542" s="983"/>
      <c r="H542" s="984"/>
      <c r="I542" s="984"/>
      <c r="J542" s="710"/>
      <c r="K542" s="710"/>
      <c r="L542" s="985"/>
      <c r="M542" s="710"/>
      <c r="N542" s="710"/>
      <c r="O542" s="985"/>
      <c r="P542" s="710"/>
      <c r="Q542" s="710"/>
      <c r="R542" s="710"/>
      <c r="S542" s="710"/>
      <c r="T542" s="710"/>
      <c r="U542" s="710"/>
      <c r="V542" s="710"/>
      <c r="W542" s="710"/>
      <c r="X542" s="710"/>
      <c r="Y542" s="986"/>
      <c r="Z542" s="986"/>
      <c r="AA542" s="986"/>
      <c r="AB542" s="987"/>
      <c r="AC542" s="987"/>
      <c r="AD542" s="987"/>
      <c r="AE542" s="710"/>
      <c r="AF542" s="624"/>
      <c r="AG542" s="624"/>
      <c r="AH542" s="624"/>
      <c r="AI542" s="624"/>
      <c r="AJ542" s="624"/>
      <c r="AK542" s="624"/>
      <c r="AL542" s="624"/>
      <c r="AM542" s="624"/>
      <c r="AN542" s="624"/>
      <c r="AO542" s="624"/>
      <c r="AP542" s="624"/>
      <c r="AQ542" s="624"/>
      <c r="AR542" s="624"/>
      <c r="AS542" s="624"/>
      <c r="AT542" s="624"/>
      <c r="AU542" s="624"/>
      <c r="AV542" s="624"/>
      <c r="AW542" s="624"/>
      <c r="AX542" s="624"/>
      <c r="AY542" s="624"/>
      <c r="AZ542" s="624"/>
      <c r="BA542" s="624"/>
    </row>
    <row r="543" ht="14.25" customHeight="1">
      <c r="A543" s="710"/>
      <c r="B543" s="710"/>
      <c r="C543" s="710"/>
      <c r="D543" s="710"/>
      <c r="E543" s="710"/>
      <c r="F543" s="710"/>
      <c r="G543" s="983"/>
      <c r="H543" s="984"/>
      <c r="I543" s="984"/>
      <c r="J543" s="710"/>
      <c r="K543" s="710"/>
      <c r="L543" s="985"/>
      <c r="M543" s="710"/>
      <c r="N543" s="710"/>
      <c r="O543" s="985"/>
      <c r="P543" s="710"/>
      <c r="Q543" s="710"/>
      <c r="R543" s="710"/>
      <c r="S543" s="710"/>
      <c r="T543" s="710"/>
      <c r="U543" s="710"/>
      <c r="V543" s="710"/>
      <c r="W543" s="710"/>
      <c r="X543" s="710"/>
      <c r="Y543" s="986"/>
      <c r="Z543" s="986"/>
      <c r="AA543" s="986"/>
      <c r="AB543" s="987"/>
      <c r="AC543" s="987"/>
      <c r="AD543" s="987"/>
      <c r="AE543" s="710"/>
      <c r="AF543" s="624"/>
      <c r="AG543" s="624"/>
      <c r="AH543" s="624"/>
      <c r="AI543" s="624"/>
      <c r="AJ543" s="624"/>
      <c r="AK543" s="624"/>
      <c r="AL543" s="624"/>
      <c r="AM543" s="624"/>
      <c r="AN543" s="624"/>
      <c r="AO543" s="624"/>
      <c r="AP543" s="624"/>
      <c r="AQ543" s="624"/>
      <c r="AR543" s="624"/>
      <c r="AS543" s="624"/>
      <c r="AT543" s="624"/>
      <c r="AU543" s="624"/>
      <c r="AV543" s="624"/>
      <c r="AW543" s="624"/>
      <c r="AX543" s="624"/>
      <c r="AY543" s="624"/>
      <c r="AZ543" s="624"/>
      <c r="BA543" s="624"/>
    </row>
    <row r="544" ht="14.25" customHeight="1">
      <c r="A544" s="710"/>
      <c r="B544" s="710"/>
      <c r="C544" s="710"/>
      <c r="D544" s="710"/>
      <c r="E544" s="710"/>
      <c r="F544" s="710"/>
      <c r="G544" s="983"/>
      <c r="H544" s="984"/>
      <c r="I544" s="984"/>
      <c r="J544" s="710"/>
      <c r="K544" s="710"/>
      <c r="L544" s="985"/>
      <c r="M544" s="710"/>
      <c r="N544" s="710"/>
      <c r="O544" s="985"/>
      <c r="P544" s="710"/>
      <c r="Q544" s="710"/>
      <c r="R544" s="710"/>
      <c r="S544" s="710"/>
      <c r="T544" s="710"/>
      <c r="U544" s="710"/>
      <c r="V544" s="710"/>
      <c r="W544" s="710"/>
      <c r="X544" s="710"/>
      <c r="Y544" s="986"/>
      <c r="Z544" s="986"/>
      <c r="AA544" s="986"/>
      <c r="AB544" s="987"/>
      <c r="AC544" s="987"/>
      <c r="AD544" s="987"/>
      <c r="AE544" s="710"/>
      <c r="AF544" s="624"/>
      <c r="AG544" s="624"/>
      <c r="AH544" s="624"/>
      <c r="AI544" s="624"/>
      <c r="AJ544" s="624"/>
      <c r="AK544" s="624"/>
      <c r="AL544" s="624"/>
      <c r="AM544" s="624"/>
      <c r="AN544" s="624"/>
      <c r="AO544" s="624"/>
      <c r="AP544" s="624"/>
      <c r="AQ544" s="624"/>
      <c r="AR544" s="624"/>
      <c r="AS544" s="624"/>
      <c r="AT544" s="624"/>
      <c r="AU544" s="624"/>
      <c r="AV544" s="624"/>
      <c r="AW544" s="624"/>
      <c r="AX544" s="624"/>
      <c r="AY544" s="624"/>
      <c r="AZ544" s="624"/>
      <c r="BA544" s="624"/>
    </row>
    <row r="545" ht="14.25" customHeight="1">
      <c r="A545" s="710"/>
      <c r="B545" s="710"/>
      <c r="C545" s="710"/>
      <c r="D545" s="710"/>
      <c r="E545" s="710"/>
      <c r="F545" s="710"/>
      <c r="G545" s="983"/>
      <c r="H545" s="984"/>
      <c r="I545" s="984"/>
      <c r="J545" s="710"/>
      <c r="K545" s="710"/>
      <c r="L545" s="985"/>
      <c r="M545" s="710"/>
      <c r="N545" s="710"/>
      <c r="O545" s="985"/>
      <c r="P545" s="710"/>
      <c r="Q545" s="710"/>
      <c r="R545" s="710"/>
      <c r="S545" s="710"/>
      <c r="T545" s="710"/>
      <c r="U545" s="710"/>
      <c r="V545" s="710"/>
      <c r="W545" s="710"/>
      <c r="X545" s="710"/>
      <c r="Y545" s="986"/>
      <c r="Z545" s="986"/>
      <c r="AA545" s="986"/>
      <c r="AB545" s="987"/>
      <c r="AC545" s="987"/>
      <c r="AD545" s="987"/>
      <c r="AE545" s="710"/>
      <c r="AF545" s="624"/>
      <c r="AG545" s="624"/>
      <c r="AH545" s="624"/>
      <c r="AI545" s="624"/>
      <c r="AJ545" s="624"/>
      <c r="AK545" s="624"/>
      <c r="AL545" s="624"/>
      <c r="AM545" s="624"/>
      <c r="AN545" s="624"/>
      <c r="AO545" s="624"/>
      <c r="AP545" s="624"/>
      <c r="AQ545" s="624"/>
      <c r="AR545" s="624"/>
      <c r="AS545" s="624"/>
      <c r="AT545" s="624"/>
      <c r="AU545" s="624"/>
      <c r="AV545" s="624"/>
      <c r="AW545" s="624"/>
      <c r="AX545" s="624"/>
      <c r="AY545" s="624"/>
      <c r="AZ545" s="624"/>
      <c r="BA545" s="624"/>
    </row>
    <row r="546" ht="14.25" customHeight="1">
      <c r="A546" s="710"/>
      <c r="B546" s="710"/>
      <c r="C546" s="710"/>
      <c r="D546" s="710"/>
      <c r="E546" s="710"/>
      <c r="F546" s="710"/>
      <c r="G546" s="983"/>
      <c r="H546" s="984"/>
      <c r="I546" s="984"/>
      <c r="J546" s="710"/>
      <c r="K546" s="710"/>
      <c r="L546" s="985"/>
      <c r="M546" s="710"/>
      <c r="N546" s="710"/>
      <c r="O546" s="985"/>
      <c r="P546" s="710"/>
      <c r="Q546" s="710"/>
      <c r="R546" s="710"/>
      <c r="S546" s="710"/>
      <c r="T546" s="710"/>
      <c r="U546" s="710"/>
      <c r="V546" s="710"/>
      <c r="W546" s="710"/>
      <c r="X546" s="710"/>
      <c r="Y546" s="986"/>
      <c r="Z546" s="986"/>
      <c r="AA546" s="986"/>
      <c r="AB546" s="987"/>
      <c r="AC546" s="987"/>
      <c r="AD546" s="987"/>
      <c r="AE546" s="710"/>
      <c r="AF546" s="624"/>
      <c r="AG546" s="624"/>
      <c r="AH546" s="624"/>
      <c r="AI546" s="624"/>
      <c r="AJ546" s="624"/>
      <c r="AK546" s="624"/>
      <c r="AL546" s="624"/>
      <c r="AM546" s="624"/>
      <c r="AN546" s="624"/>
      <c r="AO546" s="624"/>
      <c r="AP546" s="624"/>
      <c r="AQ546" s="624"/>
      <c r="AR546" s="624"/>
      <c r="AS546" s="624"/>
      <c r="AT546" s="624"/>
      <c r="AU546" s="624"/>
      <c r="AV546" s="624"/>
      <c r="AW546" s="624"/>
      <c r="AX546" s="624"/>
      <c r="AY546" s="624"/>
      <c r="AZ546" s="624"/>
      <c r="BA546" s="624"/>
    </row>
    <row r="547" ht="14.25" customHeight="1">
      <c r="A547" s="710"/>
      <c r="B547" s="710"/>
      <c r="C547" s="710"/>
      <c r="D547" s="710"/>
      <c r="E547" s="710"/>
      <c r="F547" s="710"/>
      <c r="G547" s="983"/>
      <c r="H547" s="984"/>
      <c r="I547" s="984"/>
      <c r="J547" s="710"/>
      <c r="K547" s="710"/>
      <c r="L547" s="985"/>
      <c r="M547" s="710"/>
      <c r="N547" s="710"/>
      <c r="O547" s="985"/>
      <c r="P547" s="710"/>
      <c r="Q547" s="710"/>
      <c r="R547" s="710"/>
      <c r="S547" s="710"/>
      <c r="T547" s="710"/>
      <c r="U547" s="710"/>
      <c r="V547" s="710"/>
      <c r="W547" s="710"/>
      <c r="X547" s="710"/>
      <c r="Y547" s="986"/>
      <c r="Z547" s="986"/>
      <c r="AA547" s="986"/>
      <c r="AB547" s="987"/>
      <c r="AC547" s="987"/>
      <c r="AD547" s="987"/>
      <c r="AE547" s="710"/>
      <c r="AF547" s="624"/>
      <c r="AG547" s="624"/>
      <c r="AH547" s="624"/>
      <c r="AI547" s="624"/>
      <c r="AJ547" s="624"/>
      <c r="AK547" s="624"/>
      <c r="AL547" s="624"/>
      <c r="AM547" s="624"/>
      <c r="AN547" s="624"/>
      <c r="AO547" s="624"/>
      <c r="AP547" s="624"/>
      <c r="AQ547" s="624"/>
      <c r="AR547" s="624"/>
      <c r="AS547" s="624"/>
      <c r="AT547" s="624"/>
      <c r="AU547" s="624"/>
      <c r="AV547" s="624"/>
      <c r="AW547" s="624"/>
      <c r="AX547" s="624"/>
      <c r="AY547" s="624"/>
      <c r="AZ547" s="624"/>
      <c r="BA547" s="624"/>
    </row>
    <row r="548" ht="14.25" customHeight="1">
      <c r="A548" s="710"/>
      <c r="B548" s="710"/>
      <c r="C548" s="710"/>
      <c r="D548" s="710"/>
      <c r="E548" s="710"/>
      <c r="F548" s="710"/>
      <c r="G548" s="983"/>
      <c r="H548" s="984"/>
      <c r="I548" s="984"/>
      <c r="J548" s="710"/>
      <c r="K548" s="710"/>
      <c r="L548" s="985"/>
      <c r="M548" s="710"/>
      <c r="N548" s="710"/>
      <c r="O548" s="985"/>
      <c r="P548" s="710"/>
      <c r="Q548" s="710"/>
      <c r="R548" s="710"/>
      <c r="S548" s="710"/>
      <c r="T548" s="710"/>
      <c r="U548" s="710"/>
      <c r="V548" s="710"/>
      <c r="W548" s="710"/>
      <c r="X548" s="710"/>
      <c r="Y548" s="986"/>
      <c r="Z548" s="986"/>
      <c r="AA548" s="986"/>
      <c r="AB548" s="987"/>
      <c r="AC548" s="987"/>
      <c r="AD548" s="987"/>
      <c r="AE548" s="710"/>
      <c r="AF548" s="624"/>
      <c r="AG548" s="624"/>
      <c r="AH548" s="624"/>
      <c r="AI548" s="624"/>
      <c r="AJ548" s="624"/>
      <c r="AK548" s="624"/>
      <c r="AL548" s="624"/>
      <c r="AM548" s="624"/>
      <c r="AN548" s="624"/>
      <c r="AO548" s="624"/>
      <c r="AP548" s="624"/>
      <c r="AQ548" s="624"/>
      <c r="AR548" s="624"/>
      <c r="AS548" s="624"/>
      <c r="AT548" s="624"/>
      <c r="AU548" s="624"/>
      <c r="AV548" s="624"/>
      <c r="AW548" s="624"/>
      <c r="AX548" s="624"/>
      <c r="AY548" s="624"/>
      <c r="AZ548" s="624"/>
      <c r="BA548" s="624"/>
    </row>
    <row r="549" ht="14.25" customHeight="1">
      <c r="A549" s="710"/>
      <c r="B549" s="710"/>
      <c r="C549" s="710"/>
      <c r="D549" s="710"/>
      <c r="E549" s="710"/>
      <c r="F549" s="710"/>
      <c r="G549" s="983"/>
      <c r="H549" s="984"/>
      <c r="I549" s="984"/>
      <c r="J549" s="710"/>
      <c r="K549" s="710"/>
      <c r="L549" s="985"/>
      <c r="M549" s="710"/>
      <c r="N549" s="710"/>
      <c r="O549" s="985"/>
      <c r="P549" s="710"/>
      <c r="Q549" s="710"/>
      <c r="R549" s="710"/>
      <c r="S549" s="710"/>
      <c r="T549" s="710"/>
      <c r="U549" s="710"/>
      <c r="V549" s="710"/>
      <c r="W549" s="710"/>
      <c r="X549" s="710"/>
      <c r="Y549" s="986"/>
      <c r="Z549" s="986"/>
      <c r="AA549" s="986"/>
      <c r="AB549" s="987"/>
      <c r="AC549" s="987"/>
      <c r="AD549" s="987"/>
      <c r="AE549" s="710"/>
      <c r="AF549" s="624"/>
      <c r="AG549" s="624"/>
      <c r="AH549" s="624"/>
      <c r="AI549" s="624"/>
      <c r="AJ549" s="624"/>
      <c r="AK549" s="624"/>
      <c r="AL549" s="624"/>
      <c r="AM549" s="624"/>
      <c r="AN549" s="624"/>
      <c r="AO549" s="624"/>
      <c r="AP549" s="624"/>
      <c r="AQ549" s="624"/>
      <c r="AR549" s="624"/>
      <c r="AS549" s="624"/>
      <c r="AT549" s="624"/>
      <c r="AU549" s="624"/>
      <c r="AV549" s="624"/>
      <c r="AW549" s="624"/>
      <c r="AX549" s="624"/>
      <c r="AY549" s="624"/>
      <c r="AZ549" s="624"/>
      <c r="BA549" s="624"/>
    </row>
    <row r="550" ht="14.25" customHeight="1">
      <c r="A550" s="710"/>
      <c r="B550" s="710"/>
      <c r="C550" s="710"/>
      <c r="D550" s="710"/>
      <c r="E550" s="710"/>
      <c r="F550" s="710"/>
      <c r="G550" s="983"/>
      <c r="H550" s="984"/>
      <c r="I550" s="984"/>
      <c r="J550" s="710"/>
      <c r="K550" s="710"/>
      <c r="L550" s="985"/>
      <c r="M550" s="710"/>
      <c r="N550" s="710"/>
      <c r="O550" s="985"/>
      <c r="P550" s="710"/>
      <c r="Q550" s="710"/>
      <c r="R550" s="710"/>
      <c r="S550" s="710"/>
      <c r="T550" s="710"/>
      <c r="U550" s="710"/>
      <c r="V550" s="710"/>
      <c r="W550" s="710"/>
      <c r="X550" s="710"/>
      <c r="Y550" s="986"/>
      <c r="Z550" s="986"/>
      <c r="AA550" s="986"/>
      <c r="AB550" s="987"/>
      <c r="AC550" s="987"/>
      <c r="AD550" s="987"/>
      <c r="AE550" s="710"/>
      <c r="AF550" s="624"/>
      <c r="AG550" s="624"/>
      <c r="AH550" s="624"/>
      <c r="AI550" s="624"/>
      <c r="AJ550" s="624"/>
      <c r="AK550" s="624"/>
      <c r="AL550" s="624"/>
      <c r="AM550" s="624"/>
      <c r="AN550" s="624"/>
      <c r="AO550" s="624"/>
      <c r="AP550" s="624"/>
      <c r="AQ550" s="624"/>
      <c r="AR550" s="624"/>
      <c r="AS550" s="624"/>
      <c r="AT550" s="624"/>
      <c r="AU550" s="624"/>
      <c r="AV550" s="624"/>
      <c r="AW550" s="624"/>
      <c r="AX550" s="624"/>
      <c r="AY550" s="624"/>
      <c r="AZ550" s="624"/>
      <c r="BA550" s="624"/>
    </row>
    <row r="551" ht="14.25" customHeight="1">
      <c r="A551" s="710"/>
      <c r="B551" s="710"/>
      <c r="C551" s="710"/>
      <c r="D551" s="710"/>
      <c r="E551" s="710"/>
      <c r="F551" s="710"/>
      <c r="G551" s="983"/>
      <c r="H551" s="984"/>
      <c r="I551" s="984"/>
      <c r="J551" s="710"/>
      <c r="K551" s="710"/>
      <c r="L551" s="985"/>
      <c r="M551" s="710"/>
      <c r="N551" s="710"/>
      <c r="O551" s="985"/>
      <c r="P551" s="710"/>
      <c r="Q551" s="710"/>
      <c r="R551" s="710"/>
      <c r="S551" s="710"/>
      <c r="T551" s="710"/>
      <c r="U551" s="710"/>
      <c r="V551" s="710"/>
      <c r="W551" s="710"/>
      <c r="X551" s="710"/>
      <c r="Y551" s="986"/>
      <c r="Z551" s="986"/>
      <c r="AA551" s="986"/>
      <c r="AB551" s="987"/>
      <c r="AC551" s="987"/>
      <c r="AD551" s="987"/>
      <c r="AE551" s="710"/>
      <c r="AF551" s="624"/>
      <c r="AG551" s="624"/>
      <c r="AH551" s="624"/>
      <c r="AI551" s="624"/>
      <c r="AJ551" s="624"/>
      <c r="AK551" s="624"/>
      <c r="AL551" s="624"/>
      <c r="AM551" s="624"/>
      <c r="AN551" s="624"/>
      <c r="AO551" s="624"/>
      <c r="AP551" s="624"/>
      <c r="AQ551" s="624"/>
      <c r="AR551" s="624"/>
      <c r="AS551" s="624"/>
      <c r="AT551" s="624"/>
      <c r="AU551" s="624"/>
      <c r="AV551" s="624"/>
      <c r="AW551" s="624"/>
      <c r="AX551" s="624"/>
      <c r="AY551" s="624"/>
      <c r="AZ551" s="624"/>
      <c r="BA551" s="624"/>
    </row>
    <row r="552" ht="14.25" customHeight="1">
      <c r="A552" s="710"/>
      <c r="B552" s="710"/>
      <c r="C552" s="710"/>
      <c r="D552" s="710"/>
      <c r="E552" s="710"/>
      <c r="F552" s="710"/>
      <c r="G552" s="983"/>
      <c r="H552" s="984"/>
      <c r="I552" s="984"/>
      <c r="J552" s="710"/>
      <c r="K552" s="710"/>
      <c r="L552" s="985"/>
      <c r="M552" s="710"/>
      <c r="N552" s="710"/>
      <c r="O552" s="985"/>
      <c r="P552" s="710"/>
      <c r="Q552" s="710"/>
      <c r="R552" s="710"/>
      <c r="S552" s="710"/>
      <c r="T552" s="710"/>
      <c r="U552" s="710"/>
      <c r="V552" s="710"/>
      <c r="W552" s="710"/>
      <c r="X552" s="710"/>
      <c r="Y552" s="986"/>
      <c r="Z552" s="986"/>
      <c r="AA552" s="986"/>
      <c r="AB552" s="987"/>
      <c r="AC552" s="987"/>
      <c r="AD552" s="987"/>
      <c r="AE552" s="710"/>
      <c r="AF552" s="624"/>
      <c r="AG552" s="624"/>
      <c r="AH552" s="624"/>
      <c r="AI552" s="624"/>
      <c r="AJ552" s="624"/>
      <c r="AK552" s="624"/>
      <c r="AL552" s="624"/>
      <c r="AM552" s="624"/>
      <c r="AN552" s="624"/>
      <c r="AO552" s="624"/>
      <c r="AP552" s="624"/>
      <c r="AQ552" s="624"/>
      <c r="AR552" s="624"/>
      <c r="AS552" s="624"/>
      <c r="AT552" s="624"/>
      <c r="AU552" s="624"/>
      <c r="AV552" s="624"/>
      <c r="AW552" s="624"/>
      <c r="AX552" s="624"/>
      <c r="AY552" s="624"/>
      <c r="AZ552" s="624"/>
      <c r="BA552" s="624"/>
    </row>
    <row r="553" ht="14.25" customHeight="1">
      <c r="A553" s="710"/>
      <c r="B553" s="710"/>
      <c r="C553" s="710"/>
      <c r="D553" s="710"/>
      <c r="E553" s="710"/>
      <c r="F553" s="710"/>
      <c r="G553" s="983"/>
      <c r="H553" s="984"/>
      <c r="I553" s="984"/>
      <c r="J553" s="710"/>
      <c r="K553" s="710"/>
      <c r="L553" s="985"/>
      <c r="M553" s="710"/>
      <c r="N553" s="710"/>
      <c r="O553" s="985"/>
      <c r="P553" s="710"/>
      <c r="Q553" s="710"/>
      <c r="R553" s="710"/>
      <c r="S553" s="710"/>
      <c r="T553" s="710"/>
      <c r="U553" s="710"/>
      <c r="V553" s="710"/>
      <c r="W553" s="710"/>
      <c r="X553" s="710"/>
      <c r="Y553" s="986"/>
      <c r="Z553" s="986"/>
      <c r="AA553" s="986"/>
      <c r="AB553" s="987"/>
      <c r="AC553" s="987"/>
      <c r="AD553" s="987"/>
      <c r="AE553" s="710"/>
      <c r="AF553" s="624"/>
      <c r="AG553" s="624"/>
      <c r="AH553" s="624"/>
      <c r="AI553" s="624"/>
      <c r="AJ553" s="624"/>
      <c r="AK553" s="624"/>
      <c r="AL553" s="624"/>
      <c r="AM553" s="624"/>
      <c r="AN553" s="624"/>
      <c r="AO553" s="624"/>
      <c r="AP553" s="624"/>
      <c r="AQ553" s="624"/>
      <c r="AR553" s="624"/>
      <c r="AS553" s="624"/>
      <c r="AT553" s="624"/>
      <c r="AU553" s="624"/>
      <c r="AV553" s="624"/>
      <c r="AW553" s="624"/>
      <c r="AX553" s="624"/>
      <c r="AY553" s="624"/>
      <c r="AZ553" s="624"/>
      <c r="BA553" s="624"/>
    </row>
    <row r="554" ht="14.25" customHeight="1">
      <c r="A554" s="710"/>
      <c r="B554" s="710"/>
      <c r="C554" s="710"/>
      <c r="D554" s="710"/>
      <c r="E554" s="710"/>
      <c r="F554" s="710"/>
      <c r="G554" s="983"/>
      <c r="H554" s="984"/>
      <c r="I554" s="984"/>
      <c r="J554" s="710"/>
      <c r="K554" s="710"/>
      <c r="L554" s="985"/>
      <c r="M554" s="710"/>
      <c r="N554" s="710"/>
      <c r="O554" s="985"/>
      <c r="P554" s="710"/>
      <c r="Q554" s="710"/>
      <c r="R554" s="710"/>
      <c r="S554" s="710"/>
      <c r="T554" s="710"/>
      <c r="U554" s="710"/>
      <c r="V554" s="710"/>
      <c r="W554" s="710"/>
      <c r="X554" s="710"/>
      <c r="Y554" s="986"/>
      <c r="Z554" s="986"/>
      <c r="AA554" s="986"/>
      <c r="AB554" s="987"/>
      <c r="AC554" s="987"/>
      <c r="AD554" s="987"/>
      <c r="AE554" s="710"/>
      <c r="AF554" s="624"/>
      <c r="AG554" s="624"/>
      <c r="AH554" s="624"/>
      <c r="AI554" s="624"/>
      <c r="AJ554" s="624"/>
      <c r="AK554" s="624"/>
      <c r="AL554" s="624"/>
      <c r="AM554" s="624"/>
      <c r="AN554" s="624"/>
      <c r="AO554" s="624"/>
      <c r="AP554" s="624"/>
      <c r="AQ554" s="624"/>
      <c r="AR554" s="624"/>
      <c r="AS554" s="624"/>
      <c r="AT554" s="624"/>
      <c r="AU554" s="624"/>
      <c r="AV554" s="624"/>
      <c r="AW554" s="624"/>
      <c r="AX554" s="624"/>
      <c r="AY554" s="624"/>
      <c r="AZ554" s="624"/>
      <c r="BA554" s="624"/>
    </row>
    <row r="555" ht="14.25" customHeight="1">
      <c r="A555" s="710"/>
      <c r="B555" s="710"/>
      <c r="C555" s="710"/>
      <c r="D555" s="710"/>
      <c r="E555" s="710"/>
      <c r="F555" s="710"/>
      <c r="G555" s="983"/>
      <c r="H555" s="984"/>
      <c r="I555" s="984"/>
      <c r="J555" s="710"/>
      <c r="K555" s="710"/>
      <c r="L555" s="985"/>
      <c r="M555" s="710"/>
      <c r="N555" s="710"/>
      <c r="O555" s="985"/>
      <c r="P555" s="710"/>
      <c r="Q555" s="710"/>
      <c r="R555" s="710"/>
      <c r="S555" s="710"/>
      <c r="T555" s="710"/>
      <c r="U555" s="710"/>
      <c r="V555" s="710"/>
      <c r="W555" s="710"/>
      <c r="X555" s="710"/>
      <c r="Y555" s="986"/>
      <c r="Z555" s="986"/>
      <c r="AA555" s="986"/>
      <c r="AB555" s="987"/>
      <c r="AC555" s="987"/>
      <c r="AD555" s="987"/>
      <c r="AE555" s="710"/>
      <c r="AF555" s="624"/>
      <c r="AG555" s="624"/>
      <c r="AH555" s="624"/>
      <c r="AI555" s="624"/>
      <c r="AJ555" s="624"/>
      <c r="AK555" s="624"/>
      <c r="AL555" s="624"/>
      <c r="AM555" s="624"/>
      <c r="AN555" s="624"/>
      <c r="AO555" s="624"/>
      <c r="AP555" s="624"/>
      <c r="AQ555" s="624"/>
      <c r="AR555" s="624"/>
      <c r="AS555" s="624"/>
      <c r="AT555" s="624"/>
      <c r="AU555" s="624"/>
      <c r="AV555" s="624"/>
      <c r="AW555" s="624"/>
      <c r="AX555" s="624"/>
      <c r="AY555" s="624"/>
      <c r="AZ555" s="624"/>
      <c r="BA555" s="624"/>
    </row>
    <row r="556" ht="14.25" customHeight="1">
      <c r="A556" s="710"/>
      <c r="B556" s="710"/>
      <c r="C556" s="710"/>
      <c r="D556" s="710"/>
      <c r="E556" s="710"/>
      <c r="F556" s="710"/>
      <c r="G556" s="983"/>
      <c r="H556" s="984"/>
      <c r="I556" s="984"/>
      <c r="J556" s="710"/>
      <c r="K556" s="710"/>
      <c r="L556" s="985"/>
      <c r="M556" s="710"/>
      <c r="N556" s="710"/>
      <c r="O556" s="985"/>
      <c r="P556" s="710"/>
      <c r="Q556" s="710"/>
      <c r="R556" s="710"/>
      <c r="S556" s="710"/>
      <c r="T556" s="710"/>
      <c r="U556" s="710"/>
      <c r="V556" s="710"/>
      <c r="W556" s="710"/>
      <c r="X556" s="710"/>
      <c r="Y556" s="986"/>
      <c r="Z556" s="986"/>
      <c r="AA556" s="986"/>
      <c r="AB556" s="987"/>
      <c r="AC556" s="987"/>
      <c r="AD556" s="987"/>
      <c r="AE556" s="710"/>
      <c r="AF556" s="624"/>
      <c r="AG556" s="624"/>
      <c r="AH556" s="624"/>
      <c r="AI556" s="624"/>
      <c r="AJ556" s="624"/>
      <c r="AK556" s="624"/>
      <c r="AL556" s="624"/>
      <c r="AM556" s="624"/>
      <c r="AN556" s="624"/>
      <c r="AO556" s="624"/>
      <c r="AP556" s="624"/>
      <c r="AQ556" s="624"/>
      <c r="AR556" s="624"/>
      <c r="AS556" s="624"/>
      <c r="AT556" s="624"/>
      <c r="AU556" s="624"/>
      <c r="AV556" s="624"/>
      <c r="AW556" s="624"/>
      <c r="AX556" s="624"/>
      <c r="AY556" s="624"/>
      <c r="AZ556" s="624"/>
      <c r="BA556" s="624"/>
    </row>
    <row r="557" ht="14.25" customHeight="1">
      <c r="A557" s="710"/>
      <c r="B557" s="710"/>
      <c r="C557" s="710"/>
      <c r="D557" s="710"/>
      <c r="E557" s="710"/>
      <c r="F557" s="710"/>
      <c r="G557" s="983"/>
      <c r="H557" s="984"/>
      <c r="I557" s="984"/>
      <c r="J557" s="710"/>
      <c r="K557" s="710"/>
      <c r="L557" s="985"/>
      <c r="M557" s="710"/>
      <c r="N557" s="710"/>
      <c r="O557" s="985"/>
      <c r="P557" s="710"/>
      <c r="Q557" s="710"/>
      <c r="R557" s="710"/>
      <c r="S557" s="710"/>
      <c r="T557" s="710"/>
      <c r="U557" s="710"/>
      <c r="V557" s="710"/>
      <c r="W557" s="710"/>
      <c r="X557" s="710"/>
      <c r="Y557" s="986"/>
      <c r="Z557" s="986"/>
      <c r="AA557" s="986"/>
      <c r="AB557" s="987"/>
      <c r="AC557" s="987"/>
      <c r="AD557" s="987"/>
      <c r="AE557" s="710"/>
      <c r="AF557" s="624"/>
      <c r="AG557" s="624"/>
      <c r="AH557" s="624"/>
      <c r="AI557" s="624"/>
      <c r="AJ557" s="624"/>
      <c r="AK557" s="624"/>
      <c r="AL557" s="624"/>
      <c r="AM557" s="624"/>
      <c r="AN557" s="624"/>
      <c r="AO557" s="624"/>
      <c r="AP557" s="624"/>
      <c r="AQ557" s="624"/>
      <c r="AR557" s="624"/>
      <c r="AS557" s="624"/>
      <c r="AT557" s="624"/>
      <c r="AU557" s="624"/>
      <c r="AV557" s="624"/>
      <c r="AW557" s="624"/>
      <c r="AX557" s="624"/>
      <c r="AY557" s="624"/>
      <c r="AZ557" s="624"/>
      <c r="BA557" s="624"/>
    </row>
    <row r="558" ht="14.25" customHeight="1">
      <c r="A558" s="710"/>
      <c r="B558" s="710"/>
      <c r="C558" s="710"/>
      <c r="D558" s="710"/>
      <c r="E558" s="710"/>
      <c r="F558" s="710"/>
      <c r="G558" s="983"/>
      <c r="H558" s="984"/>
      <c r="I558" s="984"/>
      <c r="J558" s="710"/>
      <c r="K558" s="710"/>
      <c r="L558" s="985"/>
      <c r="M558" s="710"/>
      <c r="N558" s="710"/>
      <c r="O558" s="985"/>
      <c r="P558" s="710"/>
      <c r="Q558" s="710"/>
      <c r="R558" s="710"/>
      <c r="S558" s="710"/>
      <c r="T558" s="710"/>
      <c r="U558" s="710"/>
      <c r="V558" s="710"/>
      <c r="W558" s="710"/>
      <c r="X558" s="710"/>
      <c r="Y558" s="986"/>
      <c r="Z558" s="986"/>
      <c r="AA558" s="986"/>
      <c r="AB558" s="987"/>
      <c r="AC558" s="987"/>
      <c r="AD558" s="987"/>
      <c r="AE558" s="710"/>
      <c r="AF558" s="624"/>
      <c r="AG558" s="624"/>
      <c r="AH558" s="624"/>
      <c r="AI558" s="624"/>
      <c r="AJ558" s="624"/>
      <c r="AK558" s="624"/>
      <c r="AL558" s="624"/>
      <c r="AM558" s="624"/>
      <c r="AN558" s="624"/>
      <c r="AO558" s="624"/>
      <c r="AP558" s="624"/>
      <c r="AQ558" s="624"/>
      <c r="AR558" s="624"/>
      <c r="AS558" s="624"/>
      <c r="AT558" s="624"/>
      <c r="AU558" s="624"/>
      <c r="AV558" s="624"/>
      <c r="AW558" s="624"/>
      <c r="AX558" s="624"/>
      <c r="AY558" s="624"/>
      <c r="AZ558" s="624"/>
      <c r="BA558" s="624"/>
    </row>
    <row r="559" ht="14.25" customHeight="1">
      <c r="A559" s="710"/>
      <c r="B559" s="710"/>
      <c r="C559" s="710"/>
      <c r="D559" s="710"/>
      <c r="E559" s="710"/>
      <c r="F559" s="710"/>
      <c r="G559" s="983"/>
      <c r="H559" s="984"/>
      <c r="I559" s="984"/>
      <c r="J559" s="710"/>
      <c r="K559" s="710"/>
      <c r="L559" s="985"/>
      <c r="M559" s="710"/>
      <c r="N559" s="710"/>
      <c r="O559" s="985"/>
      <c r="P559" s="710"/>
      <c r="Q559" s="710"/>
      <c r="R559" s="710"/>
      <c r="S559" s="710"/>
      <c r="T559" s="710"/>
      <c r="U559" s="710"/>
      <c r="V559" s="710"/>
      <c r="W559" s="710"/>
      <c r="X559" s="710"/>
      <c r="Y559" s="986"/>
      <c r="Z559" s="986"/>
      <c r="AA559" s="986"/>
      <c r="AB559" s="987"/>
      <c r="AC559" s="987"/>
      <c r="AD559" s="987"/>
      <c r="AE559" s="710"/>
      <c r="AF559" s="624"/>
      <c r="AG559" s="624"/>
      <c r="AH559" s="624"/>
      <c r="AI559" s="624"/>
      <c r="AJ559" s="624"/>
      <c r="AK559" s="624"/>
      <c r="AL559" s="624"/>
      <c r="AM559" s="624"/>
      <c r="AN559" s="624"/>
      <c r="AO559" s="624"/>
      <c r="AP559" s="624"/>
      <c r="AQ559" s="624"/>
      <c r="AR559" s="624"/>
      <c r="AS559" s="624"/>
      <c r="AT559" s="624"/>
      <c r="AU559" s="624"/>
      <c r="AV559" s="624"/>
      <c r="AW559" s="624"/>
      <c r="AX559" s="624"/>
      <c r="AY559" s="624"/>
      <c r="AZ559" s="624"/>
      <c r="BA559" s="624"/>
    </row>
    <row r="560" ht="14.25" customHeight="1">
      <c r="A560" s="710"/>
      <c r="B560" s="710"/>
      <c r="C560" s="710"/>
      <c r="D560" s="710"/>
      <c r="E560" s="710"/>
      <c r="F560" s="710"/>
      <c r="G560" s="983"/>
      <c r="H560" s="984"/>
      <c r="I560" s="984"/>
      <c r="J560" s="710"/>
      <c r="K560" s="710"/>
      <c r="L560" s="985"/>
      <c r="M560" s="710"/>
      <c r="N560" s="710"/>
      <c r="O560" s="985"/>
      <c r="P560" s="710"/>
      <c r="Q560" s="710"/>
      <c r="R560" s="710"/>
      <c r="S560" s="710"/>
      <c r="T560" s="710"/>
      <c r="U560" s="710"/>
      <c r="V560" s="710"/>
      <c r="W560" s="710"/>
      <c r="X560" s="710"/>
      <c r="Y560" s="986"/>
      <c r="Z560" s="986"/>
      <c r="AA560" s="986"/>
      <c r="AB560" s="987"/>
      <c r="AC560" s="987"/>
      <c r="AD560" s="987"/>
      <c r="AE560" s="710"/>
      <c r="AF560" s="624"/>
      <c r="AG560" s="624"/>
      <c r="AH560" s="624"/>
      <c r="AI560" s="624"/>
      <c r="AJ560" s="624"/>
      <c r="AK560" s="624"/>
      <c r="AL560" s="624"/>
      <c r="AM560" s="624"/>
      <c r="AN560" s="624"/>
      <c r="AO560" s="624"/>
      <c r="AP560" s="624"/>
      <c r="AQ560" s="624"/>
      <c r="AR560" s="624"/>
      <c r="AS560" s="624"/>
      <c r="AT560" s="624"/>
      <c r="AU560" s="624"/>
      <c r="AV560" s="624"/>
      <c r="AW560" s="624"/>
      <c r="AX560" s="624"/>
      <c r="AY560" s="624"/>
      <c r="AZ560" s="624"/>
      <c r="BA560" s="624"/>
    </row>
    <row r="561" ht="14.25" customHeight="1">
      <c r="A561" s="710"/>
      <c r="B561" s="710"/>
      <c r="C561" s="710"/>
      <c r="D561" s="710"/>
      <c r="E561" s="710"/>
      <c r="F561" s="710"/>
      <c r="G561" s="983"/>
      <c r="H561" s="984"/>
      <c r="I561" s="984"/>
      <c r="J561" s="710"/>
      <c r="K561" s="710"/>
      <c r="L561" s="985"/>
      <c r="M561" s="710"/>
      <c r="N561" s="710"/>
      <c r="O561" s="985"/>
      <c r="P561" s="710"/>
      <c r="Q561" s="710"/>
      <c r="R561" s="710"/>
      <c r="S561" s="710"/>
      <c r="T561" s="710"/>
      <c r="U561" s="710"/>
      <c r="V561" s="710"/>
      <c r="W561" s="710"/>
      <c r="X561" s="710"/>
      <c r="Y561" s="986"/>
      <c r="Z561" s="986"/>
      <c r="AA561" s="986"/>
      <c r="AB561" s="987"/>
      <c r="AC561" s="987"/>
      <c r="AD561" s="987"/>
      <c r="AE561" s="710"/>
      <c r="AF561" s="624"/>
      <c r="AG561" s="624"/>
      <c r="AH561" s="624"/>
      <c r="AI561" s="624"/>
      <c r="AJ561" s="624"/>
      <c r="AK561" s="624"/>
      <c r="AL561" s="624"/>
      <c r="AM561" s="624"/>
      <c r="AN561" s="624"/>
      <c r="AO561" s="624"/>
      <c r="AP561" s="624"/>
      <c r="AQ561" s="624"/>
      <c r="AR561" s="624"/>
      <c r="AS561" s="624"/>
      <c r="AT561" s="624"/>
      <c r="AU561" s="624"/>
      <c r="AV561" s="624"/>
      <c r="AW561" s="624"/>
      <c r="AX561" s="624"/>
      <c r="AY561" s="624"/>
      <c r="AZ561" s="624"/>
      <c r="BA561" s="624"/>
    </row>
    <row r="562" ht="14.25" customHeight="1">
      <c r="A562" s="710"/>
      <c r="B562" s="710"/>
      <c r="C562" s="710"/>
      <c r="D562" s="710"/>
      <c r="E562" s="710"/>
      <c r="F562" s="710"/>
      <c r="G562" s="983"/>
      <c r="H562" s="984"/>
      <c r="I562" s="984"/>
      <c r="J562" s="710"/>
      <c r="K562" s="710"/>
      <c r="L562" s="985"/>
      <c r="M562" s="710"/>
      <c r="N562" s="710"/>
      <c r="O562" s="985"/>
      <c r="P562" s="710"/>
      <c r="Q562" s="710"/>
      <c r="R562" s="710"/>
      <c r="S562" s="710"/>
      <c r="T562" s="710"/>
      <c r="U562" s="710"/>
      <c r="V562" s="710"/>
      <c r="W562" s="710"/>
      <c r="X562" s="710"/>
      <c r="Y562" s="986"/>
      <c r="Z562" s="986"/>
      <c r="AA562" s="986"/>
      <c r="AB562" s="987"/>
      <c r="AC562" s="987"/>
      <c r="AD562" s="987"/>
      <c r="AE562" s="710"/>
      <c r="AF562" s="624"/>
      <c r="AG562" s="624"/>
      <c r="AH562" s="624"/>
      <c r="AI562" s="624"/>
      <c r="AJ562" s="624"/>
      <c r="AK562" s="624"/>
      <c r="AL562" s="624"/>
      <c r="AM562" s="624"/>
      <c r="AN562" s="624"/>
      <c r="AO562" s="624"/>
      <c r="AP562" s="624"/>
      <c r="AQ562" s="624"/>
      <c r="AR562" s="624"/>
      <c r="AS562" s="624"/>
      <c r="AT562" s="624"/>
      <c r="AU562" s="624"/>
      <c r="AV562" s="624"/>
      <c r="AW562" s="624"/>
      <c r="AX562" s="624"/>
      <c r="AY562" s="624"/>
      <c r="AZ562" s="624"/>
      <c r="BA562" s="624"/>
    </row>
    <row r="563" ht="14.25" customHeight="1">
      <c r="A563" s="710"/>
      <c r="B563" s="710"/>
      <c r="C563" s="710"/>
      <c r="D563" s="710"/>
      <c r="E563" s="710"/>
      <c r="F563" s="710"/>
      <c r="G563" s="983"/>
      <c r="H563" s="984"/>
      <c r="I563" s="984"/>
      <c r="J563" s="710"/>
      <c r="K563" s="710"/>
      <c r="L563" s="985"/>
      <c r="M563" s="710"/>
      <c r="N563" s="710"/>
      <c r="O563" s="985"/>
      <c r="P563" s="710"/>
      <c r="Q563" s="710"/>
      <c r="R563" s="710"/>
      <c r="S563" s="710"/>
      <c r="T563" s="710"/>
      <c r="U563" s="710"/>
      <c r="V563" s="710"/>
      <c r="W563" s="710"/>
      <c r="X563" s="710"/>
      <c r="Y563" s="986"/>
      <c r="Z563" s="986"/>
      <c r="AA563" s="986"/>
      <c r="AB563" s="987"/>
      <c r="AC563" s="987"/>
      <c r="AD563" s="987"/>
      <c r="AE563" s="710"/>
      <c r="AF563" s="624"/>
      <c r="AG563" s="624"/>
      <c r="AH563" s="624"/>
      <c r="AI563" s="624"/>
      <c r="AJ563" s="624"/>
      <c r="AK563" s="624"/>
      <c r="AL563" s="624"/>
      <c r="AM563" s="624"/>
      <c r="AN563" s="624"/>
      <c r="AO563" s="624"/>
      <c r="AP563" s="624"/>
      <c r="AQ563" s="624"/>
      <c r="AR563" s="624"/>
      <c r="AS563" s="624"/>
      <c r="AT563" s="624"/>
      <c r="AU563" s="624"/>
      <c r="AV563" s="624"/>
      <c r="AW563" s="624"/>
      <c r="AX563" s="624"/>
      <c r="AY563" s="624"/>
      <c r="AZ563" s="624"/>
      <c r="BA563" s="624"/>
    </row>
    <row r="564" ht="14.25" customHeight="1">
      <c r="A564" s="710"/>
      <c r="B564" s="710"/>
      <c r="C564" s="710"/>
      <c r="D564" s="710"/>
      <c r="E564" s="710"/>
      <c r="F564" s="710"/>
      <c r="G564" s="983"/>
      <c r="H564" s="984"/>
      <c r="I564" s="984"/>
      <c r="J564" s="710"/>
      <c r="K564" s="710"/>
      <c r="L564" s="985"/>
      <c r="M564" s="710"/>
      <c r="N564" s="710"/>
      <c r="O564" s="985"/>
      <c r="P564" s="710"/>
      <c r="Q564" s="710"/>
      <c r="R564" s="710"/>
      <c r="S564" s="710"/>
      <c r="T564" s="710"/>
      <c r="U564" s="710"/>
      <c r="V564" s="710"/>
      <c r="W564" s="710"/>
      <c r="X564" s="710"/>
      <c r="Y564" s="986"/>
      <c r="Z564" s="986"/>
      <c r="AA564" s="986"/>
      <c r="AB564" s="987"/>
      <c r="AC564" s="987"/>
      <c r="AD564" s="987"/>
      <c r="AE564" s="710"/>
      <c r="AF564" s="624"/>
      <c r="AG564" s="624"/>
      <c r="AH564" s="624"/>
      <c r="AI564" s="624"/>
      <c r="AJ564" s="624"/>
      <c r="AK564" s="624"/>
      <c r="AL564" s="624"/>
      <c r="AM564" s="624"/>
      <c r="AN564" s="624"/>
      <c r="AO564" s="624"/>
      <c r="AP564" s="624"/>
      <c r="AQ564" s="624"/>
      <c r="AR564" s="624"/>
      <c r="AS564" s="624"/>
      <c r="AT564" s="624"/>
      <c r="AU564" s="624"/>
      <c r="AV564" s="624"/>
      <c r="AW564" s="624"/>
      <c r="AX564" s="624"/>
      <c r="AY564" s="624"/>
      <c r="AZ564" s="624"/>
      <c r="BA564" s="624"/>
    </row>
    <row r="565" ht="14.25" customHeight="1">
      <c r="A565" s="710"/>
      <c r="B565" s="710"/>
      <c r="C565" s="710"/>
      <c r="D565" s="710"/>
      <c r="E565" s="710"/>
      <c r="F565" s="710"/>
      <c r="G565" s="983"/>
      <c r="H565" s="984"/>
      <c r="I565" s="984"/>
      <c r="J565" s="710"/>
      <c r="K565" s="710"/>
      <c r="L565" s="985"/>
      <c r="M565" s="710"/>
      <c r="N565" s="710"/>
      <c r="O565" s="985"/>
      <c r="P565" s="710"/>
      <c r="Q565" s="710"/>
      <c r="R565" s="710"/>
      <c r="S565" s="710"/>
      <c r="T565" s="710"/>
      <c r="U565" s="710"/>
      <c r="V565" s="710"/>
      <c r="W565" s="710"/>
      <c r="X565" s="710"/>
      <c r="Y565" s="986"/>
      <c r="Z565" s="986"/>
      <c r="AA565" s="986"/>
      <c r="AB565" s="987"/>
      <c r="AC565" s="987"/>
      <c r="AD565" s="987"/>
      <c r="AE565" s="710"/>
      <c r="AF565" s="624"/>
      <c r="AG565" s="624"/>
      <c r="AH565" s="624"/>
      <c r="AI565" s="624"/>
      <c r="AJ565" s="624"/>
      <c r="AK565" s="624"/>
      <c r="AL565" s="624"/>
      <c r="AM565" s="624"/>
      <c r="AN565" s="624"/>
      <c r="AO565" s="624"/>
      <c r="AP565" s="624"/>
      <c r="AQ565" s="624"/>
      <c r="AR565" s="624"/>
      <c r="AS565" s="624"/>
      <c r="AT565" s="624"/>
      <c r="AU565" s="624"/>
      <c r="AV565" s="624"/>
      <c r="AW565" s="624"/>
      <c r="AX565" s="624"/>
      <c r="AY565" s="624"/>
      <c r="AZ565" s="624"/>
      <c r="BA565" s="624"/>
    </row>
    <row r="566" ht="14.25" customHeight="1">
      <c r="A566" s="710"/>
      <c r="B566" s="710"/>
      <c r="C566" s="710"/>
      <c r="D566" s="710"/>
      <c r="E566" s="710"/>
      <c r="F566" s="710"/>
      <c r="G566" s="983"/>
      <c r="H566" s="984"/>
      <c r="I566" s="984"/>
      <c r="J566" s="710"/>
      <c r="K566" s="710"/>
      <c r="L566" s="985"/>
      <c r="M566" s="710"/>
      <c r="N566" s="710"/>
      <c r="O566" s="985"/>
      <c r="P566" s="710"/>
      <c r="Q566" s="710"/>
      <c r="R566" s="710"/>
      <c r="S566" s="710"/>
      <c r="T566" s="710"/>
      <c r="U566" s="710"/>
      <c r="V566" s="710"/>
      <c r="W566" s="710"/>
      <c r="X566" s="710"/>
      <c r="Y566" s="986"/>
      <c r="Z566" s="986"/>
      <c r="AA566" s="986"/>
      <c r="AB566" s="987"/>
      <c r="AC566" s="987"/>
      <c r="AD566" s="987"/>
      <c r="AE566" s="710"/>
      <c r="AF566" s="624"/>
      <c r="AG566" s="624"/>
      <c r="AH566" s="624"/>
      <c r="AI566" s="624"/>
      <c r="AJ566" s="624"/>
      <c r="AK566" s="624"/>
      <c r="AL566" s="624"/>
      <c r="AM566" s="624"/>
      <c r="AN566" s="624"/>
      <c r="AO566" s="624"/>
      <c r="AP566" s="624"/>
      <c r="AQ566" s="624"/>
      <c r="AR566" s="624"/>
      <c r="AS566" s="624"/>
      <c r="AT566" s="624"/>
      <c r="AU566" s="624"/>
      <c r="AV566" s="624"/>
      <c r="AW566" s="624"/>
      <c r="AX566" s="624"/>
      <c r="AY566" s="624"/>
      <c r="AZ566" s="624"/>
      <c r="BA566" s="624"/>
    </row>
    <row r="567" ht="14.25" customHeight="1">
      <c r="A567" s="710"/>
      <c r="B567" s="710"/>
      <c r="C567" s="710"/>
      <c r="D567" s="710"/>
      <c r="E567" s="710"/>
      <c r="F567" s="710"/>
      <c r="G567" s="983"/>
      <c r="H567" s="984"/>
      <c r="I567" s="984"/>
      <c r="J567" s="710"/>
      <c r="K567" s="710"/>
      <c r="L567" s="985"/>
      <c r="M567" s="710"/>
      <c r="N567" s="710"/>
      <c r="O567" s="985"/>
      <c r="P567" s="710"/>
      <c r="Q567" s="710"/>
      <c r="R567" s="710"/>
      <c r="S567" s="710"/>
      <c r="T567" s="710"/>
      <c r="U567" s="710"/>
      <c r="V567" s="710"/>
      <c r="W567" s="710"/>
      <c r="X567" s="710"/>
      <c r="Y567" s="986"/>
      <c r="Z567" s="986"/>
      <c r="AA567" s="986"/>
      <c r="AB567" s="987"/>
      <c r="AC567" s="987"/>
      <c r="AD567" s="987"/>
      <c r="AE567" s="710"/>
      <c r="AF567" s="624"/>
      <c r="AG567" s="624"/>
      <c r="AH567" s="624"/>
      <c r="AI567" s="624"/>
      <c r="AJ567" s="624"/>
      <c r="AK567" s="624"/>
      <c r="AL567" s="624"/>
      <c r="AM567" s="624"/>
      <c r="AN567" s="624"/>
      <c r="AO567" s="624"/>
      <c r="AP567" s="624"/>
      <c r="AQ567" s="624"/>
      <c r="AR567" s="624"/>
      <c r="AS567" s="624"/>
      <c r="AT567" s="624"/>
      <c r="AU567" s="624"/>
      <c r="AV567" s="624"/>
      <c r="AW567" s="624"/>
      <c r="AX567" s="624"/>
      <c r="AY567" s="624"/>
      <c r="AZ567" s="624"/>
      <c r="BA567" s="624"/>
    </row>
    <row r="568" ht="14.25" customHeight="1">
      <c r="A568" s="710"/>
      <c r="B568" s="710"/>
      <c r="C568" s="710"/>
      <c r="D568" s="710"/>
      <c r="E568" s="710"/>
      <c r="F568" s="710"/>
      <c r="G568" s="983"/>
      <c r="H568" s="984"/>
      <c r="I568" s="984"/>
      <c r="J568" s="710"/>
      <c r="K568" s="710"/>
      <c r="L568" s="985"/>
      <c r="M568" s="710"/>
      <c r="N568" s="710"/>
      <c r="O568" s="985"/>
      <c r="P568" s="710"/>
      <c r="Q568" s="710"/>
      <c r="R568" s="710"/>
      <c r="S568" s="710"/>
      <c r="T568" s="710"/>
      <c r="U568" s="710"/>
      <c r="V568" s="710"/>
      <c r="W568" s="710"/>
      <c r="X568" s="710"/>
      <c r="Y568" s="986"/>
      <c r="Z568" s="986"/>
      <c r="AA568" s="986"/>
      <c r="AB568" s="987"/>
      <c r="AC568" s="987"/>
      <c r="AD568" s="987"/>
      <c r="AE568" s="710"/>
      <c r="AF568" s="624"/>
      <c r="AG568" s="624"/>
      <c r="AH568" s="624"/>
      <c r="AI568" s="624"/>
      <c r="AJ568" s="624"/>
      <c r="AK568" s="624"/>
      <c r="AL568" s="624"/>
      <c r="AM568" s="624"/>
      <c r="AN568" s="624"/>
      <c r="AO568" s="624"/>
      <c r="AP568" s="624"/>
      <c r="AQ568" s="624"/>
      <c r="AR568" s="624"/>
      <c r="AS568" s="624"/>
      <c r="AT568" s="624"/>
      <c r="AU568" s="624"/>
      <c r="AV568" s="624"/>
      <c r="AW568" s="624"/>
      <c r="AX568" s="624"/>
      <c r="AY568" s="624"/>
      <c r="AZ568" s="624"/>
      <c r="BA568" s="624"/>
    </row>
    <row r="569" ht="14.25" customHeight="1">
      <c r="A569" s="710"/>
      <c r="B569" s="710"/>
      <c r="C569" s="710"/>
      <c r="D569" s="710"/>
      <c r="E569" s="710"/>
      <c r="F569" s="710"/>
      <c r="G569" s="983"/>
      <c r="H569" s="984"/>
      <c r="I569" s="984"/>
      <c r="J569" s="710"/>
      <c r="K569" s="710"/>
      <c r="L569" s="985"/>
      <c r="M569" s="710"/>
      <c r="N569" s="710"/>
      <c r="O569" s="985"/>
      <c r="P569" s="710"/>
      <c r="Q569" s="710"/>
      <c r="R569" s="710"/>
      <c r="S569" s="710"/>
      <c r="T569" s="710"/>
      <c r="U569" s="710"/>
      <c r="V569" s="710"/>
      <c r="W569" s="710"/>
      <c r="X569" s="710"/>
      <c r="Y569" s="986"/>
      <c r="Z569" s="986"/>
      <c r="AA569" s="986"/>
      <c r="AB569" s="987"/>
      <c r="AC569" s="987"/>
      <c r="AD569" s="987"/>
      <c r="AE569" s="710"/>
      <c r="AF569" s="624"/>
      <c r="AG569" s="624"/>
      <c r="AH569" s="624"/>
      <c r="AI569" s="624"/>
      <c r="AJ569" s="624"/>
      <c r="AK569" s="624"/>
      <c r="AL569" s="624"/>
      <c r="AM569" s="624"/>
      <c r="AN569" s="624"/>
      <c r="AO569" s="624"/>
      <c r="AP569" s="624"/>
      <c r="AQ569" s="624"/>
      <c r="AR569" s="624"/>
      <c r="AS569" s="624"/>
      <c r="AT569" s="624"/>
      <c r="AU569" s="624"/>
      <c r="AV569" s="624"/>
      <c r="AW569" s="624"/>
      <c r="AX569" s="624"/>
      <c r="AY569" s="624"/>
      <c r="AZ569" s="624"/>
      <c r="BA569" s="624"/>
    </row>
    <row r="570" ht="14.25" customHeight="1">
      <c r="A570" s="710"/>
      <c r="B570" s="710"/>
      <c r="C570" s="710"/>
      <c r="D570" s="710"/>
      <c r="E570" s="710"/>
      <c r="F570" s="710"/>
      <c r="G570" s="983"/>
      <c r="H570" s="984"/>
      <c r="I570" s="984"/>
      <c r="J570" s="710"/>
      <c r="K570" s="710"/>
      <c r="L570" s="985"/>
      <c r="M570" s="710"/>
      <c r="N570" s="710"/>
      <c r="O570" s="985"/>
      <c r="P570" s="710"/>
      <c r="Q570" s="710"/>
      <c r="R570" s="710"/>
      <c r="S570" s="710"/>
      <c r="T570" s="710"/>
      <c r="U570" s="710"/>
      <c r="V570" s="710"/>
      <c r="W570" s="710"/>
      <c r="X570" s="710"/>
      <c r="Y570" s="986"/>
      <c r="Z570" s="986"/>
      <c r="AA570" s="986"/>
      <c r="AB570" s="987"/>
      <c r="AC570" s="987"/>
      <c r="AD570" s="987"/>
      <c r="AE570" s="710"/>
      <c r="AF570" s="624"/>
      <c r="AG570" s="624"/>
      <c r="AH570" s="624"/>
      <c r="AI570" s="624"/>
      <c r="AJ570" s="624"/>
      <c r="AK570" s="624"/>
      <c r="AL570" s="624"/>
      <c r="AM570" s="624"/>
      <c r="AN570" s="624"/>
      <c r="AO570" s="624"/>
      <c r="AP570" s="624"/>
      <c r="AQ570" s="624"/>
      <c r="AR570" s="624"/>
      <c r="AS570" s="624"/>
      <c r="AT570" s="624"/>
      <c r="AU570" s="624"/>
      <c r="AV570" s="624"/>
      <c r="AW570" s="624"/>
      <c r="AX570" s="624"/>
      <c r="AY570" s="624"/>
      <c r="AZ570" s="624"/>
      <c r="BA570" s="624"/>
    </row>
    <row r="571" ht="14.25" customHeight="1">
      <c r="A571" s="710"/>
      <c r="B571" s="710"/>
      <c r="C571" s="710"/>
      <c r="D571" s="710"/>
      <c r="E571" s="710"/>
      <c r="F571" s="710"/>
      <c r="G571" s="983"/>
      <c r="H571" s="984"/>
      <c r="I571" s="984"/>
      <c r="J571" s="710"/>
      <c r="K571" s="710"/>
      <c r="L571" s="985"/>
      <c r="M571" s="710"/>
      <c r="N571" s="710"/>
      <c r="O571" s="985"/>
      <c r="P571" s="710"/>
      <c r="Q571" s="710"/>
      <c r="R571" s="710"/>
      <c r="S571" s="710"/>
      <c r="T571" s="710"/>
      <c r="U571" s="710"/>
      <c r="V571" s="710"/>
      <c r="W571" s="710"/>
      <c r="X571" s="710"/>
      <c r="Y571" s="986"/>
      <c r="Z571" s="986"/>
      <c r="AA571" s="986"/>
      <c r="AB571" s="987"/>
      <c r="AC571" s="987"/>
      <c r="AD571" s="987"/>
      <c r="AE571" s="710"/>
      <c r="AF571" s="624"/>
      <c r="AG571" s="624"/>
      <c r="AH571" s="624"/>
      <c r="AI571" s="624"/>
      <c r="AJ571" s="624"/>
      <c r="AK571" s="624"/>
      <c r="AL571" s="624"/>
      <c r="AM571" s="624"/>
      <c r="AN571" s="624"/>
      <c r="AO571" s="624"/>
      <c r="AP571" s="624"/>
      <c r="AQ571" s="624"/>
      <c r="AR571" s="624"/>
      <c r="AS571" s="624"/>
      <c r="AT571" s="624"/>
      <c r="AU571" s="624"/>
      <c r="AV571" s="624"/>
      <c r="AW571" s="624"/>
      <c r="AX571" s="624"/>
      <c r="AY571" s="624"/>
      <c r="AZ571" s="624"/>
      <c r="BA571" s="624"/>
    </row>
    <row r="572" ht="14.25" customHeight="1">
      <c r="A572" s="710"/>
      <c r="B572" s="710"/>
      <c r="C572" s="710"/>
      <c r="D572" s="710"/>
      <c r="E572" s="710"/>
      <c r="F572" s="710"/>
      <c r="G572" s="983"/>
      <c r="H572" s="984"/>
      <c r="I572" s="984"/>
      <c r="J572" s="710"/>
      <c r="K572" s="710"/>
      <c r="L572" s="985"/>
      <c r="M572" s="710"/>
      <c r="N572" s="710"/>
      <c r="O572" s="985"/>
      <c r="P572" s="710"/>
      <c r="Q572" s="710"/>
      <c r="R572" s="710"/>
      <c r="S572" s="710"/>
      <c r="T572" s="710"/>
      <c r="U572" s="710"/>
      <c r="V572" s="710"/>
      <c r="W572" s="710"/>
      <c r="X572" s="710"/>
      <c r="Y572" s="986"/>
      <c r="Z572" s="986"/>
      <c r="AA572" s="986"/>
      <c r="AB572" s="987"/>
      <c r="AC572" s="987"/>
      <c r="AD572" s="987"/>
      <c r="AE572" s="710"/>
      <c r="AF572" s="624"/>
      <c r="AG572" s="624"/>
      <c r="AH572" s="624"/>
      <c r="AI572" s="624"/>
      <c r="AJ572" s="624"/>
      <c r="AK572" s="624"/>
      <c r="AL572" s="624"/>
      <c r="AM572" s="624"/>
      <c r="AN572" s="624"/>
      <c r="AO572" s="624"/>
      <c r="AP572" s="624"/>
      <c r="AQ572" s="624"/>
      <c r="AR572" s="624"/>
      <c r="AS572" s="624"/>
      <c r="AT572" s="624"/>
      <c r="AU572" s="624"/>
      <c r="AV572" s="624"/>
      <c r="AW572" s="624"/>
      <c r="AX572" s="624"/>
      <c r="AY572" s="624"/>
      <c r="AZ572" s="624"/>
      <c r="BA572" s="624"/>
    </row>
    <row r="573" ht="14.25" customHeight="1">
      <c r="A573" s="710"/>
      <c r="B573" s="710"/>
      <c r="C573" s="710"/>
      <c r="D573" s="710"/>
      <c r="E573" s="710"/>
      <c r="F573" s="710"/>
      <c r="G573" s="983"/>
      <c r="H573" s="984"/>
      <c r="I573" s="984"/>
      <c r="J573" s="710"/>
      <c r="K573" s="710"/>
      <c r="L573" s="985"/>
      <c r="M573" s="710"/>
      <c r="N573" s="710"/>
      <c r="O573" s="985"/>
      <c r="P573" s="710"/>
      <c r="Q573" s="710"/>
      <c r="R573" s="710"/>
      <c r="S573" s="710"/>
      <c r="T573" s="710"/>
      <c r="U573" s="710"/>
      <c r="V573" s="710"/>
      <c r="W573" s="710"/>
      <c r="X573" s="710"/>
      <c r="Y573" s="986"/>
      <c r="Z573" s="986"/>
      <c r="AA573" s="986"/>
      <c r="AB573" s="987"/>
      <c r="AC573" s="987"/>
      <c r="AD573" s="987"/>
      <c r="AE573" s="710"/>
      <c r="AF573" s="624"/>
      <c r="AG573" s="624"/>
      <c r="AH573" s="624"/>
      <c r="AI573" s="624"/>
      <c r="AJ573" s="624"/>
      <c r="AK573" s="624"/>
      <c r="AL573" s="624"/>
      <c r="AM573" s="624"/>
      <c r="AN573" s="624"/>
      <c r="AO573" s="624"/>
      <c r="AP573" s="624"/>
      <c r="AQ573" s="624"/>
      <c r="AR573" s="624"/>
      <c r="AS573" s="624"/>
      <c r="AT573" s="624"/>
      <c r="AU573" s="624"/>
      <c r="AV573" s="624"/>
      <c r="AW573" s="624"/>
      <c r="AX573" s="624"/>
      <c r="AY573" s="624"/>
      <c r="AZ573" s="624"/>
      <c r="BA573" s="624"/>
    </row>
    <row r="574" ht="14.25" customHeight="1">
      <c r="A574" s="710"/>
      <c r="B574" s="710"/>
      <c r="C574" s="710"/>
      <c r="D574" s="710"/>
      <c r="E574" s="710"/>
      <c r="F574" s="710"/>
      <c r="G574" s="983"/>
      <c r="H574" s="984"/>
      <c r="I574" s="984"/>
      <c r="J574" s="710"/>
      <c r="K574" s="710"/>
      <c r="L574" s="985"/>
      <c r="M574" s="710"/>
      <c r="N574" s="710"/>
      <c r="O574" s="985"/>
      <c r="P574" s="710"/>
      <c r="Q574" s="710"/>
      <c r="R574" s="710"/>
      <c r="S574" s="710"/>
      <c r="T574" s="710"/>
      <c r="U574" s="710"/>
      <c r="V574" s="710"/>
      <c r="W574" s="710"/>
      <c r="X574" s="710"/>
      <c r="Y574" s="986"/>
      <c r="Z574" s="986"/>
      <c r="AA574" s="986"/>
      <c r="AB574" s="987"/>
      <c r="AC574" s="987"/>
      <c r="AD574" s="987"/>
      <c r="AE574" s="710"/>
      <c r="AF574" s="624"/>
      <c r="AG574" s="624"/>
      <c r="AH574" s="624"/>
      <c r="AI574" s="624"/>
      <c r="AJ574" s="624"/>
      <c r="AK574" s="624"/>
      <c r="AL574" s="624"/>
      <c r="AM574" s="624"/>
      <c r="AN574" s="624"/>
      <c r="AO574" s="624"/>
      <c r="AP574" s="624"/>
      <c r="AQ574" s="624"/>
      <c r="AR574" s="624"/>
      <c r="AS574" s="624"/>
      <c r="AT574" s="624"/>
      <c r="AU574" s="624"/>
      <c r="AV574" s="624"/>
      <c r="AW574" s="624"/>
      <c r="AX574" s="624"/>
      <c r="AY574" s="624"/>
      <c r="AZ574" s="624"/>
      <c r="BA574" s="624"/>
    </row>
    <row r="575" ht="14.25" customHeight="1">
      <c r="A575" s="710"/>
      <c r="B575" s="710"/>
      <c r="C575" s="710"/>
      <c r="D575" s="710"/>
      <c r="E575" s="710"/>
      <c r="F575" s="710"/>
      <c r="G575" s="983"/>
      <c r="H575" s="984"/>
      <c r="I575" s="984"/>
      <c r="J575" s="710"/>
      <c r="K575" s="710"/>
      <c r="L575" s="985"/>
      <c r="M575" s="710"/>
      <c r="N575" s="710"/>
      <c r="O575" s="985"/>
      <c r="P575" s="710"/>
      <c r="Q575" s="710"/>
      <c r="R575" s="710"/>
      <c r="S575" s="710"/>
      <c r="T575" s="710"/>
      <c r="U575" s="710"/>
      <c r="V575" s="710"/>
      <c r="W575" s="710"/>
      <c r="X575" s="710"/>
      <c r="Y575" s="986"/>
      <c r="Z575" s="986"/>
      <c r="AA575" s="986"/>
      <c r="AB575" s="987"/>
      <c r="AC575" s="987"/>
      <c r="AD575" s="987"/>
      <c r="AE575" s="710"/>
      <c r="AF575" s="624"/>
      <c r="AG575" s="624"/>
      <c r="AH575" s="624"/>
      <c r="AI575" s="624"/>
      <c r="AJ575" s="624"/>
      <c r="AK575" s="624"/>
      <c r="AL575" s="624"/>
      <c r="AM575" s="624"/>
      <c r="AN575" s="624"/>
      <c r="AO575" s="624"/>
      <c r="AP575" s="624"/>
      <c r="AQ575" s="624"/>
      <c r="AR575" s="624"/>
      <c r="AS575" s="624"/>
      <c r="AT575" s="624"/>
      <c r="AU575" s="624"/>
      <c r="AV575" s="624"/>
      <c r="AW575" s="624"/>
      <c r="AX575" s="624"/>
      <c r="AY575" s="624"/>
      <c r="AZ575" s="624"/>
      <c r="BA575" s="624"/>
    </row>
    <row r="576" ht="14.25" customHeight="1">
      <c r="A576" s="710"/>
      <c r="B576" s="710"/>
      <c r="C576" s="710"/>
      <c r="D576" s="710"/>
      <c r="E576" s="710"/>
      <c r="F576" s="710"/>
      <c r="G576" s="983"/>
      <c r="H576" s="984"/>
      <c r="I576" s="984"/>
      <c r="J576" s="710"/>
      <c r="K576" s="710"/>
      <c r="L576" s="985"/>
      <c r="M576" s="710"/>
      <c r="N576" s="710"/>
      <c r="O576" s="985"/>
      <c r="P576" s="710"/>
      <c r="Q576" s="710"/>
      <c r="R576" s="710"/>
      <c r="S576" s="710"/>
      <c r="T576" s="710"/>
      <c r="U576" s="710"/>
      <c r="V576" s="710"/>
      <c r="W576" s="710"/>
      <c r="X576" s="710"/>
      <c r="Y576" s="986"/>
      <c r="Z576" s="986"/>
      <c r="AA576" s="986"/>
      <c r="AB576" s="987"/>
      <c r="AC576" s="987"/>
      <c r="AD576" s="987"/>
      <c r="AE576" s="710"/>
      <c r="AF576" s="624"/>
      <c r="AG576" s="624"/>
      <c r="AH576" s="624"/>
      <c r="AI576" s="624"/>
      <c r="AJ576" s="624"/>
      <c r="AK576" s="624"/>
      <c r="AL576" s="624"/>
      <c r="AM576" s="624"/>
      <c r="AN576" s="624"/>
      <c r="AO576" s="624"/>
      <c r="AP576" s="624"/>
      <c r="AQ576" s="624"/>
      <c r="AR576" s="624"/>
      <c r="AS576" s="624"/>
      <c r="AT576" s="624"/>
      <c r="AU576" s="624"/>
      <c r="AV576" s="624"/>
      <c r="AW576" s="624"/>
      <c r="AX576" s="624"/>
      <c r="AY576" s="624"/>
      <c r="AZ576" s="624"/>
      <c r="BA576" s="624"/>
    </row>
    <row r="577" ht="14.25" customHeight="1">
      <c r="A577" s="710"/>
      <c r="B577" s="710"/>
      <c r="C577" s="710"/>
      <c r="D577" s="710"/>
      <c r="E577" s="710"/>
      <c r="F577" s="710"/>
      <c r="G577" s="983"/>
      <c r="H577" s="984"/>
      <c r="I577" s="984"/>
      <c r="J577" s="710"/>
      <c r="K577" s="710"/>
      <c r="L577" s="985"/>
      <c r="M577" s="710"/>
      <c r="N577" s="710"/>
      <c r="O577" s="985"/>
      <c r="P577" s="710"/>
      <c r="Q577" s="710"/>
      <c r="R577" s="710"/>
      <c r="S577" s="710"/>
      <c r="T577" s="710"/>
      <c r="U577" s="710"/>
      <c r="V577" s="710"/>
      <c r="W577" s="710"/>
      <c r="X577" s="710"/>
      <c r="Y577" s="986"/>
      <c r="Z577" s="986"/>
      <c r="AA577" s="986"/>
      <c r="AB577" s="987"/>
      <c r="AC577" s="987"/>
      <c r="AD577" s="987"/>
      <c r="AE577" s="710"/>
      <c r="AF577" s="624"/>
      <c r="AG577" s="624"/>
      <c r="AH577" s="624"/>
      <c r="AI577" s="624"/>
      <c r="AJ577" s="624"/>
      <c r="AK577" s="624"/>
      <c r="AL577" s="624"/>
      <c r="AM577" s="624"/>
      <c r="AN577" s="624"/>
      <c r="AO577" s="624"/>
      <c r="AP577" s="624"/>
      <c r="AQ577" s="624"/>
      <c r="AR577" s="624"/>
      <c r="AS577" s="624"/>
      <c r="AT577" s="624"/>
      <c r="AU577" s="624"/>
      <c r="AV577" s="624"/>
      <c r="AW577" s="624"/>
      <c r="AX577" s="624"/>
      <c r="AY577" s="624"/>
      <c r="AZ577" s="624"/>
      <c r="BA577" s="624"/>
    </row>
    <row r="578" ht="14.25" customHeight="1">
      <c r="A578" s="710"/>
      <c r="B578" s="710"/>
      <c r="C578" s="710"/>
      <c r="D578" s="710"/>
      <c r="E578" s="710"/>
      <c r="F578" s="710"/>
      <c r="G578" s="983"/>
      <c r="H578" s="984"/>
      <c r="I578" s="984"/>
      <c r="J578" s="710"/>
      <c r="K578" s="710"/>
      <c r="L578" s="985"/>
      <c r="M578" s="710"/>
      <c r="N578" s="710"/>
      <c r="O578" s="985"/>
      <c r="P578" s="710"/>
      <c r="Q578" s="710"/>
      <c r="R578" s="710"/>
      <c r="S578" s="710"/>
      <c r="T578" s="710"/>
      <c r="U578" s="710"/>
      <c r="V578" s="710"/>
      <c r="W578" s="710"/>
      <c r="X578" s="710"/>
      <c r="Y578" s="986"/>
      <c r="Z578" s="986"/>
      <c r="AA578" s="986"/>
      <c r="AB578" s="987"/>
      <c r="AC578" s="987"/>
      <c r="AD578" s="987"/>
      <c r="AE578" s="710"/>
      <c r="AF578" s="624"/>
      <c r="AG578" s="624"/>
      <c r="AH578" s="624"/>
      <c r="AI578" s="624"/>
      <c r="AJ578" s="624"/>
      <c r="AK578" s="624"/>
      <c r="AL578" s="624"/>
      <c r="AM578" s="624"/>
      <c r="AN578" s="624"/>
      <c r="AO578" s="624"/>
      <c r="AP578" s="624"/>
      <c r="AQ578" s="624"/>
      <c r="AR578" s="624"/>
      <c r="AS578" s="624"/>
      <c r="AT578" s="624"/>
      <c r="AU578" s="624"/>
      <c r="AV578" s="624"/>
      <c r="AW578" s="624"/>
      <c r="AX578" s="624"/>
      <c r="AY578" s="624"/>
      <c r="AZ578" s="624"/>
      <c r="BA578" s="624"/>
    </row>
    <row r="579" ht="14.25" customHeight="1">
      <c r="A579" s="710"/>
      <c r="B579" s="710"/>
      <c r="C579" s="710"/>
      <c r="D579" s="710"/>
      <c r="E579" s="710"/>
      <c r="F579" s="710"/>
      <c r="G579" s="983"/>
      <c r="H579" s="984"/>
      <c r="I579" s="984"/>
      <c r="J579" s="710"/>
      <c r="K579" s="710"/>
      <c r="L579" s="985"/>
      <c r="M579" s="710"/>
      <c r="N579" s="710"/>
      <c r="O579" s="985"/>
      <c r="P579" s="710"/>
      <c r="Q579" s="710"/>
      <c r="R579" s="710"/>
      <c r="S579" s="710"/>
      <c r="T579" s="710"/>
      <c r="U579" s="710"/>
      <c r="V579" s="710"/>
      <c r="W579" s="710"/>
      <c r="X579" s="710"/>
      <c r="Y579" s="986"/>
      <c r="Z579" s="986"/>
      <c r="AA579" s="986"/>
      <c r="AB579" s="987"/>
      <c r="AC579" s="987"/>
      <c r="AD579" s="987"/>
      <c r="AE579" s="710"/>
      <c r="AF579" s="624"/>
      <c r="AG579" s="624"/>
      <c r="AH579" s="624"/>
      <c r="AI579" s="624"/>
      <c r="AJ579" s="624"/>
      <c r="AK579" s="624"/>
      <c r="AL579" s="624"/>
      <c r="AM579" s="624"/>
      <c r="AN579" s="624"/>
      <c r="AO579" s="624"/>
      <c r="AP579" s="624"/>
      <c r="AQ579" s="624"/>
      <c r="AR579" s="624"/>
      <c r="AS579" s="624"/>
      <c r="AT579" s="624"/>
      <c r="AU579" s="624"/>
      <c r="AV579" s="624"/>
      <c r="AW579" s="624"/>
      <c r="AX579" s="624"/>
      <c r="AY579" s="624"/>
      <c r="AZ579" s="624"/>
      <c r="BA579" s="624"/>
    </row>
    <row r="580" ht="14.25" customHeight="1">
      <c r="A580" s="710"/>
      <c r="B580" s="710"/>
      <c r="C580" s="710"/>
      <c r="D580" s="710"/>
      <c r="E580" s="710"/>
      <c r="F580" s="710"/>
      <c r="G580" s="983"/>
      <c r="H580" s="984"/>
      <c r="I580" s="984"/>
      <c r="J580" s="710"/>
      <c r="K580" s="710"/>
      <c r="L580" s="985"/>
      <c r="M580" s="710"/>
      <c r="N580" s="710"/>
      <c r="O580" s="985"/>
      <c r="P580" s="710"/>
      <c r="Q580" s="710"/>
      <c r="R580" s="710"/>
      <c r="S580" s="710"/>
      <c r="T580" s="710"/>
      <c r="U580" s="710"/>
      <c r="V580" s="710"/>
      <c r="W580" s="710"/>
      <c r="X580" s="710"/>
      <c r="Y580" s="986"/>
      <c r="Z580" s="986"/>
      <c r="AA580" s="986"/>
      <c r="AB580" s="987"/>
      <c r="AC580" s="987"/>
      <c r="AD580" s="987"/>
      <c r="AE580" s="710"/>
      <c r="AF580" s="624"/>
      <c r="AG580" s="624"/>
      <c r="AH580" s="624"/>
      <c r="AI580" s="624"/>
      <c r="AJ580" s="624"/>
      <c r="AK580" s="624"/>
      <c r="AL580" s="624"/>
      <c r="AM580" s="624"/>
      <c r="AN580" s="624"/>
      <c r="AO580" s="624"/>
      <c r="AP580" s="624"/>
      <c r="AQ580" s="624"/>
      <c r="AR580" s="624"/>
      <c r="AS580" s="624"/>
      <c r="AT580" s="624"/>
      <c r="AU580" s="624"/>
      <c r="AV580" s="624"/>
      <c r="AW580" s="624"/>
      <c r="AX580" s="624"/>
      <c r="AY580" s="624"/>
      <c r="AZ580" s="624"/>
      <c r="BA580" s="624"/>
    </row>
    <row r="581" ht="14.25" customHeight="1">
      <c r="A581" s="710"/>
      <c r="B581" s="710"/>
      <c r="C581" s="710"/>
      <c r="D581" s="710"/>
      <c r="E581" s="710"/>
      <c r="F581" s="710"/>
      <c r="G581" s="983"/>
      <c r="H581" s="984"/>
      <c r="I581" s="984"/>
      <c r="J581" s="710"/>
      <c r="K581" s="710"/>
      <c r="L581" s="985"/>
      <c r="M581" s="710"/>
      <c r="N581" s="710"/>
      <c r="O581" s="985"/>
      <c r="P581" s="710"/>
      <c r="Q581" s="710"/>
      <c r="R581" s="710"/>
      <c r="S581" s="710"/>
      <c r="T581" s="710"/>
      <c r="U581" s="710"/>
      <c r="V581" s="710"/>
      <c r="W581" s="710"/>
      <c r="X581" s="710"/>
      <c r="Y581" s="986"/>
      <c r="Z581" s="986"/>
      <c r="AA581" s="986"/>
      <c r="AB581" s="987"/>
      <c r="AC581" s="987"/>
      <c r="AD581" s="987"/>
      <c r="AE581" s="710"/>
      <c r="AF581" s="624"/>
      <c r="AG581" s="624"/>
      <c r="AH581" s="624"/>
      <c r="AI581" s="624"/>
      <c r="AJ581" s="624"/>
      <c r="AK581" s="624"/>
      <c r="AL581" s="624"/>
      <c r="AM581" s="624"/>
      <c r="AN581" s="624"/>
      <c r="AO581" s="624"/>
      <c r="AP581" s="624"/>
      <c r="AQ581" s="624"/>
      <c r="AR581" s="624"/>
      <c r="AS581" s="624"/>
      <c r="AT581" s="624"/>
      <c r="AU581" s="624"/>
      <c r="AV581" s="624"/>
      <c r="AW581" s="624"/>
      <c r="AX581" s="624"/>
      <c r="AY581" s="624"/>
      <c r="AZ581" s="624"/>
      <c r="BA581" s="624"/>
    </row>
    <row r="582" ht="14.25" customHeight="1">
      <c r="A582" s="710"/>
      <c r="B582" s="710"/>
      <c r="C582" s="710"/>
      <c r="D582" s="710"/>
      <c r="E582" s="710"/>
      <c r="F582" s="710"/>
      <c r="G582" s="983"/>
      <c r="H582" s="984"/>
      <c r="I582" s="984"/>
      <c r="J582" s="710"/>
      <c r="K582" s="710"/>
      <c r="L582" s="985"/>
      <c r="M582" s="710"/>
      <c r="N582" s="710"/>
      <c r="O582" s="985"/>
      <c r="P582" s="710"/>
      <c r="Q582" s="710"/>
      <c r="R582" s="710"/>
      <c r="S582" s="710"/>
      <c r="T582" s="710"/>
      <c r="U582" s="710"/>
      <c r="V582" s="710"/>
      <c r="W582" s="710"/>
      <c r="X582" s="710"/>
      <c r="Y582" s="986"/>
      <c r="Z582" s="986"/>
      <c r="AA582" s="986"/>
      <c r="AB582" s="987"/>
      <c r="AC582" s="987"/>
      <c r="AD582" s="987"/>
      <c r="AE582" s="710"/>
      <c r="AF582" s="624"/>
      <c r="AG582" s="624"/>
      <c r="AH582" s="624"/>
      <c r="AI582" s="624"/>
      <c r="AJ582" s="624"/>
      <c r="AK582" s="624"/>
      <c r="AL582" s="624"/>
      <c r="AM582" s="624"/>
      <c r="AN582" s="624"/>
      <c r="AO582" s="624"/>
      <c r="AP582" s="624"/>
      <c r="AQ582" s="624"/>
      <c r="AR582" s="624"/>
      <c r="AS582" s="624"/>
      <c r="AT582" s="624"/>
      <c r="AU582" s="624"/>
      <c r="AV582" s="624"/>
      <c r="AW582" s="624"/>
      <c r="AX582" s="624"/>
      <c r="AY582" s="624"/>
      <c r="AZ582" s="624"/>
      <c r="BA582" s="624"/>
    </row>
    <row r="583" ht="14.25" customHeight="1">
      <c r="A583" s="710"/>
      <c r="B583" s="710"/>
      <c r="C583" s="710"/>
      <c r="D583" s="710"/>
      <c r="E583" s="710"/>
      <c r="F583" s="710"/>
      <c r="G583" s="983"/>
      <c r="H583" s="984"/>
      <c r="I583" s="984"/>
      <c r="J583" s="710"/>
      <c r="K583" s="710"/>
      <c r="L583" s="985"/>
      <c r="M583" s="710"/>
      <c r="N583" s="710"/>
      <c r="O583" s="985"/>
      <c r="P583" s="710"/>
      <c r="Q583" s="710"/>
      <c r="R583" s="710"/>
      <c r="S583" s="710"/>
      <c r="T583" s="710"/>
      <c r="U583" s="710"/>
      <c r="V583" s="710"/>
      <c r="W583" s="710"/>
      <c r="X583" s="710"/>
      <c r="Y583" s="986"/>
      <c r="Z583" s="986"/>
      <c r="AA583" s="986"/>
      <c r="AB583" s="987"/>
      <c r="AC583" s="987"/>
      <c r="AD583" s="987"/>
      <c r="AE583" s="710"/>
      <c r="AF583" s="624"/>
      <c r="AG583" s="624"/>
      <c r="AH583" s="624"/>
      <c r="AI583" s="624"/>
      <c r="AJ583" s="624"/>
      <c r="AK583" s="624"/>
      <c r="AL583" s="624"/>
      <c r="AM583" s="624"/>
      <c r="AN583" s="624"/>
      <c r="AO583" s="624"/>
      <c r="AP583" s="624"/>
      <c r="AQ583" s="624"/>
      <c r="AR583" s="624"/>
      <c r="AS583" s="624"/>
      <c r="AT583" s="624"/>
      <c r="AU583" s="624"/>
      <c r="AV583" s="624"/>
      <c r="AW583" s="624"/>
      <c r="AX583" s="624"/>
      <c r="AY583" s="624"/>
      <c r="AZ583" s="624"/>
      <c r="BA583" s="624"/>
    </row>
    <row r="584" ht="14.25" customHeight="1">
      <c r="A584" s="710"/>
      <c r="B584" s="710"/>
      <c r="C584" s="710"/>
      <c r="D584" s="710"/>
      <c r="E584" s="710"/>
      <c r="F584" s="710"/>
      <c r="G584" s="983"/>
      <c r="H584" s="984"/>
      <c r="I584" s="984"/>
      <c r="J584" s="710"/>
      <c r="K584" s="710"/>
      <c r="L584" s="985"/>
      <c r="M584" s="710"/>
      <c r="N584" s="710"/>
      <c r="O584" s="985"/>
      <c r="P584" s="710"/>
      <c r="Q584" s="710"/>
      <c r="R584" s="710"/>
      <c r="S584" s="710"/>
      <c r="T584" s="710"/>
      <c r="U584" s="710"/>
      <c r="V584" s="710"/>
      <c r="W584" s="710"/>
      <c r="X584" s="710"/>
      <c r="Y584" s="986"/>
      <c r="Z584" s="986"/>
      <c r="AA584" s="986"/>
      <c r="AB584" s="987"/>
      <c r="AC584" s="987"/>
      <c r="AD584" s="987"/>
      <c r="AE584" s="710"/>
      <c r="AF584" s="624"/>
      <c r="AG584" s="624"/>
      <c r="AH584" s="624"/>
      <c r="AI584" s="624"/>
      <c r="AJ584" s="624"/>
      <c r="AK584" s="624"/>
      <c r="AL584" s="624"/>
      <c r="AM584" s="624"/>
      <c r="AN584" s="624"/>
      <c r="AO584" s="624"/>
      <c r="AP584" s="624"/>
      <c r="AQ584" s="624"/>
      <c r="AR584" s="624"/>
      <c r="AS584" s="624"/>
      <c r="AT584" s="624"/>
      <c r="AU584" s="624"/>
      <c r="AV584" s="624"/>
      <c r="AW584" s="624"/>
      <c r="AX584" s="624"/>
      <c r="AY584" s="624"/>
      <c r="AZ584" s="624"/>
      <c r="BA584" s="624"/>
    </row>
    <row r="585" ht="14.25" customHeight="1">
      <c r="A585" s="710"/>
      <c r="B585" s="710"/>
      <c r="C585" s="710"/>
      <c r="D585" s="710"/>
      <c r="E585" s="710"/>
      <c r="F585" s="710"/>
      <c r="G585" s="983"/>
      <c r="H585" s="984"/>
      <c r="I585" s="984"/>
      <c r="J585" s="710"/>
      <c r="K585" s="710"/>
      <c r="L585" s="985"/>
      <c r="M585" s="710"/>
      <c r="N585" s="710"/>
      <c r="O585" s="985"/>
      <c r="P585" s="710"/>
      <c r="Q585" s="710"/>
      <c r="R585" s="710"/>
      <c r="S585" s="710"/>
      <c r="T585" s="710"/>
      <c r="U585" s="710"/>
      <c r="V585" s="710"/>
      <c r="W585" s="710"/>
      <c r="X585" s="710"/>
      <c r="Y585" s="986"/>
      <c r="Z585" s="986"/>
      <c r="AA585" s="986"/>
      <c r="AB585" s="987"/>
      <c r="AC585" s="987"/>
      <c r="AD585" s="987"/>
      <c r="AE585" s="710"/>
      <c r="AF585" s="624"/>
      <c r="AG585" s="624"/>
      <c r="AH585" s="624"/>
      <c r="AI585" s="624"/>
      <c r="AJ585" s="624"/>
      <c r="AK585" s="624"/>
      <c r="AL585" s="624"/>
      <c r="AM585" s="624"/>
      <c r="AN585" s="624"/>
      <c r="AO585" s="624"/>
      <c r="AP585" s="624"/>
      <c r="AQ585" s="624"/>
      <c r="AR585" s="624"/>
      <c r="AS585" s="624"/>
      <c r="AT585" s="624"/>
      <c r="AU585" s="624"/>
      <c r="AV585" s="624"/>
      <c r="AW585" s="624"/>
      <c r="AX585" s="624"/>
      <c r="AY585" s="624"/>
      <c r="AZ585" s="624"/>
      <c r="BA585" s="624"/>
    </row>
    <row r="586" ht="14.25" customHeight="1">
      <c r="A586" s="710"/>
      <c r="B586" s="710"/>
      <c r="C586" s="710"/>
      <c r="D586" s="710"/>
      <c r="E586" s="710"/>
      <c r="F586" s="710"/>
      <c r="G586" s="983"/>
      <c r="H586" s="984"/>
      <c r="I586" s="984"/>
      <c r="J586" s="710"/>
      <c r="K586" s="710"/>
      <c r="L586" s="985"/>
      <c r="M586" s="710"/>
      <c r="N586" s="710"/>
      <c r="O586" s="985"/>
      <c r="P586" s="710"/>
      <c r="Q586" s="710"/>
      <c r="R586" s="710"/>
      <c r="S586" s="710"/>
      <c r="T586" s="710"/>
      <c r="U586" s="710"/>
      <c r="V586" s="710"/>
      <c r="W586" s="710"/>
      <c r="X586" s="710"/>
      <c r="Y586" s="986"/>
      <c r="Z586" s="986"/>
      <c r="AA586" s="986"/>
      <c r="AB586" s="987"/>
      <c r="AC586" s="987"/>
      <c r="AD586" s="987"/>
      <c r="AE586" s="710"/>
      <c r="AF586" s="624"/>
      <c r="AG586" s="624"/>
      <c r="AH586" s="624"/>
      <c r="AI586" s="624"/>
      <c r="AJ586" s="624"/>
      <c r="AK586" s="624"/>
      <c r="AL586" s="624"/>
      <c r="AM586" s="624"/>
      <c r="AN586" s="624"/>
      <c r="AO586" s="624"/>
      <c r="AP586" s="624"/>
      <c r="AQ586" s="624"/>
      <c r="AR586" s="624"/>
      <c r="AS586" s="624"/>
      <c r="AT586" s="624"/>
      <c r="AU586" s="624"/>
      <c r="AV586" s="624"/>
      <c r="AW586" s="624"/>
      <c r="AX586" s="624"/>
      <c r="AY586" s="624"/>
      <c r="AZ586" s="624"/>
      <c r="BA586" s="624"/>
    </row>
    <row r="587" ht="14.25" customHeight="1">
      <c r="A587" s="710"/>
      <c r="B587" s="710"/>
      <c r="C587" s="710"/>
      <c r="D587" s="710"/>
      <c r="E587" s="710"/>
      <c r="F587" s="710"/>
      <c r="G587" s="983"/>
      <c r="H587" s="984"/>
      <c r="I587" s="984"/>
      <c r="J587" s="710"/>
      <c r="K587" s="710"/>
      <c r="L587" s="985"/>
      <c r="M587" s="710"/>
      <c r="N587" s="710"/>
      <c r="O587" s="985"/>
      <c r="P587" s="710"/>
      <c r="Q587" s="710"/>
      <c r="R587" s="710"/>
      <c r="S587" s="710"/>
      <c r="T587" s="710"/>
      <c r="U587" s="710"/>
      <c r="V587" s="710"/>
      <c r="W587" s="710"/>
      <c r="X587" s="710"/>
      <c r="Y587" s="986"/>
      <c r="Z587" s="986"/>
      <c r="AA587" s="986"/>
      <c r="AB587" s="987"/>
      <c r="AC587" s="987"/>
      <c r="AD587" s="987"/>
      <c r="AE587" s="710"/>
      <c r="AF587" s="624"/>
      <c r="AG587" s="624"/>
      <c r="AH587" s="624"/>
      <c r="AI587" s="624"/>
      <c r="AJ587" s="624"/>
      <c r="AK587" s="624"/>
      <c r="AL587" s="624"/>
      <c r="AM587" s="624"/>
      <c r="AN587" s="624"/>
      <c r="AO587" s="624"/>
      <c r="AP587" s="624"/>
      <c r="AQ587" s="624"/>
      <c r="AR587" s="624"/>
      <c r="AS587" s="624"/>
      <c r="AT587" s="624"/>
      <c r="AU587" s="624"/>
      <c r="AV587" s="624"/>
      <c r="AW587" s="624"/>
      <c r="AX587" s="624"/>
      <c r="AY587" s="624"/>
      <c r="AZ587" s="624"/>
      <c r="BA587" s="624"/>
    </row>
    <row r="588" ht="14.25" customHeight="1">
      <c r="A588" s="710"/>
      <c r="B588" s="710"/>
      <c r="C588" s="710"/>
      <c r="D588" s="710"/>
      <c r="E588" s="710"/>
      <c r="F588" s="710"/>
      <c r="G588" s="983"/>
      <c r="H588" s="984"/>
      <c r="I588" s="984"/>
      <c r="J588" s="710"/>
      <c r="K588" s="710"/>
      <c r="L588" s="985"/>
      <c r="M588" s="710"/>
      <c r="N588" s="710"/>
      <c r="O588" s="985"/>
      <c r="P588" s="710"/>
      <c r="Q588" s="710"/>
      <c r="R588" s="710"/>
      <c r="S588" s="710"/>
      <c r="T588" s="710"/>
      <c r="U588" s="710"/>
      <c r="V588" s="710"/>
      <c r="W588" s="710"/>
      <c r="X588" s="710"/>
      <c r="Y588" s="986"/>
      <c r="Z588" s="986"/>
      <c r="AA588" s="986"/>
      <c r="AB588" s="987"/>
      <c r="AC588" s="987"/>
      <c r="AD588" s="987"/>
      <c r="AE588" s="710"/>
      <c r="AF588" s="624"/>
      <c r="AG588" s="624"/>
      <c r="AH588" s="624"/>
      <c r="AI588" s="624"/>
      <c r="AJ588" s="624"/>
      <c r="AK588" s="624"/>
      <c r="AL588" s="624"/>
      <c r="AM588" s="624"/>
      <c r="AN588" s="624"/>
      <c r="AO588" s="624"/>
      <c r="AP588" s="624"/>
      <c r="AQ588" s="624"/>
      <c r="AR588" s="624"/>
      <c r="AS588" s="624"/>
      <c r="AT588" s="624"/>
      <c r="AU588" s="624"/>
      <c r="AV588" s="624"/>
      <c r="AW588" s="624"/>
      <c r="AX588" s="624"/>
      <c r="AY588" s="624"/>
      <c r="AZ588" s="624"/>
      <c r="BA588" s="624"/>
    </row>
    <row r="589" ht="14.25" customHeight="1">
      <c r="A589" s="710"/>
      <c r="B589" s="710"/>
      <c r="C589" s="710"/>
      <c r="D589" s="710"/>
      <c r="E589" s="710"/>
      <c r="F589" s="710"/>
      <c r="G589" s="983"/>
      <c r="H589" s="984"/>
      <c r="I589" s="984"/>
      <c r="J589" s="710"/>
      <c r="K589" s="710"/>
      <c r="L589" s="985"/>
      <c r="M589" s="710"/>
      <c r="N589" s="710"/>
      <c r="O589" s="985"/>
      <c r="P589" s="710"/>
      <c r="Q589" s="710"/>
      <c r="R589" s="710"/>
      <c r="S589" s="710"/>
      <c r="T589" s="710"/>
      <c r="U589" s="710"/>
      <c r="V589" s="710"/>
      <c r="W589" s="710"/>
      <c r="X589" s="710"/>
      <c r="Y589" s="986"/>
      <c r="Z589" s="986"/>
      <c r="AA589" s="986"/>
      <c r="AB589" s="987"/>
      <c r="AC589" s="987"/>
      <c r="AD589" s="987"/>
      <c r="AE589" s="710"/>
      <c r="AF589" s="624"/>
      <c r="AG589" s="624"/>
      <c r="AH589" s="624"/>
      <c r="AI589" s="624"/>
      <c r="AJ589" s="624"/>
      <c r="AK589" s="624"/>
      <c r="AL589" s="624"/>
      <c r="AM589" s="624"/>
      <c r="AN589" s="624"/>
      <c r="AO589" s="624"/>
      <c r="AP589" s="624"/>
      <c r="AQ589" s="624"/>
      <c r="AR589" s="624"/>
      <c r="AS589" s="624"/>
      <c r="AT589" s="624"/>
      <c r="AU589" s="624"/>
      <c r="AV589" s="624"/>
      <c r="AW589" s="624"/>
      <c r="AX589" s="624"/>
      <c r="AY589" s="624"/>
      <c r="AZ589" s="624"/>
      <c r="BA589" s="624"/>
    </row>
    <row r="590" ht="14.25" customHeight="1">
      <c r="A590" s="710"/>
      <c r="B590" s="710"/>
      <c r="C590" s="710"/>
      <c r="D590" s="710"/>
      <c r="E590" s="710"/>
      <c r="F590" s="710"/>
      <c r="G590" s="983"/>
      <c r="H590" s="984"/>
      <c r="I590" s="984"/>
      <c r="J590" s="710"/>
      <c r="K590" s="710"/>
      <c r="L590" s="985"/>
      <c r="M590" s="710"/>
      <c r="N590" s="710"/>
      <c r="O590" s="985"/>
      <c r="P590" s="710"/>
      <c r="Q590" s="710"/>
      <c r="R590" s="710"/>
      <c r="S590" s="710"/>
      <c r="T590" s="710"/>
      <c r="U590" s="710"/>
      <c r="V590" s="710"/>
      <c r="W590" s="710"/>
      <c r="X590" s="710"/>
      <c r="Y590" s="986"/>
      <c r="Z590" s="986"/>
      <c r="AA590" s="986"/>
      <c r="AB590" s="987"/>
      <c r="AC590" s="987"/>
      <c r="AD590" s="987"/>
      <c r="AE590" s="710"/>
      <c r="AF590" s="624"/>
      <c r="AG590" s="624"/>
      <c r="AH590" s="624"/>
      <c r="AI590" s="624"/>
      <c r="AJ590" s="624"/>
      <c r="AK590" s="624"/>
      <c r="AL590" s="624"/>
      <c r="AM590" s="624"/>
      <c r="AN590" s="624"/>
      <c r="AO590" s="624"/>
      <c r="AP590" s="624"/>
      <c r="AQ590" s="624"/>
      <c r="AR590" s="624"/>
      <c r="AS590" s="624"/>
      <c r="AT590" s="624"/>
      <c r="AU590" s="624"/>
      <c r="AV590" s="624"/>
      <c r="AW590" s="624"/>
      <c r="AX590" s="624"/>
      <c r="AY590" s="624"/>
      <c r="AZ590" s="624"/>
      <c r="BA590" s="624"/>
    </row>
    <row r="591" ht="14.25" customHeight="1">
      <c r="A591" s="710"/>
      <c r="B591" s="710"/>
      <c r="C591" s="710"/>
      <c r="D591" s="710"/>
      <c r="E591" s="710"/>
      <c r="F591" s="710"/>
      <c r="G591" s="983"/>
      <c r="H591" s="984"/>
      <c r="I591" s="984"/>
      <c r="J591" s="710"/>
      <c r="K591" s="710"/>
      <c r="L591" s="985"/>
      <c r="M591" s="710"/>
      <c r="N591" s="710"/>
      <c r="O591" s="985"/>
      <c r="P591" s="710"/>
      <c r="Q591" s="710"/>
      <c r="R591" s="710"/>
      <c r="S591" s="710"/>
      <c r="T591" s="710"/>
      <c r="U591" s="710"/>
      <c r="V591" s="710"/>
      <c r="W591" s="710"/>
      <c r="X591" s="710"/>
      <c r="Y591" s="986"/>
      <c r="Z591" s="986"/>
      <c r="AA591" s="986"/>
      <c r="AB591" s="987"/>
      <c r="AC591" s="987"/>
      <c r="AD591" s="987"/>
      <c r="AE591" s="710"/>
      <c r="AF591" s="624"/>
      <c r="AG591" s="624"/>
      <c r="AH591" s="624"/>
      <c r="AI591" s="624"/>
      <c r="AJ591" s="624"/>
      <c r="AK591" s="624"/>
      <c r="AL591" s="624"/>
      <c r="AM591" s="624"/>
      <c r="AN591" s="624"/>
      <c r="AO591" s="624"/>
      <c r="AP591" s="624"/>
      <c r="AQ591" s="624"/>
      <c r="AR591" s="624"/>
      <c r="AS591" s="624"/>
      <c r="AT591" s="624"/>
      <c r="AU591" s="624"/>
      <c r="AV591" s="624"/>
      <c r="AW591" s="624"/>
      <c r="AX591" s="624"/>
      <c r="AY591" s="624"/>
      <c r="AZ591" s="624"/>
      <c r="BA591" s="624"/>
    </row>
    <row r="592" ht="14.25" customHeight="1">
      <c r="A592" s="710"/>
      <c r="B592" s="710"/>
      <c r="C592" s="710"/>
      <c r="D592" s="710"/>
      <c r="E592" s="710"/>
      <c r="F592" s="710"/>
      <c r="G592" s="983"/>
      <c r="H592" s="984"/>
      <c r="I592" s="984"/>
      <c r="J592" s="710"/>
      <c r="K592" s="710"/>
      <c r="L592" s="985"/>
      <c r="M592" s="710"/>
      <c r="N592" s="710"/>
      <c r="O592" s="985"/>
      <c r="P592" s="710"/>
      <c r="Q592" s="710"/>
      <c r="R592" s="710"/>
      <c r="S592" s="710"/>
      <c r="T592" s="710"/>
      <c r="U592" s="710"/>
      <c r="V592" s="710"/>
      <c r="W592" s="710"/>
      <c r="X592" s="710"/>
      <c r="Y592" s="986"/>
      <c r="Z592" s="986"/>
      <c r="AA592" s="986"/>
      <c r="AB592" s="987"/>
      <c r="AC592" s="987"/>
      <c r="AD592" s="987"/>
      <c r="AE592" s="710"/>
      <c r="AF592" s="624"/>
      <c r="AG592" s="624"/>
      <c r="AH592" s="624"/>
      <c r="AI592" s="624"/>
      <c r="AJ592" s="624"/>
      <c r="AK592" s="624"/>
      <c r="AL592" s="624"/>
      <c r="AM592" s="624"/>
      <c r="AN592" s="624"/>
      <c r="AO592" s="624"/>
      <c r="AP592" s="624"/>
      <c r="AQ592" s="624"/>
      <c r="AR592" s="624"/>
      <c r="AS592" s="624"/>
      <c r="AT592" s="624"/>
      <c r="AU592" s="624"/>
      <c r="AV592" s="624"/>
      <c r="AW592" s="624"/>
      <c r="AX592" s="624"/>
      <c r="AY592" s="624"/>
      <c r="AZ592" s="624"/>
      <c r="BA592" s="624"/>
    </row>
    <row r="593" ht="14.25" customHeight="1">
      <c r="A593" s="710"/>
      <c r="B593" s="710"/>
      <c r="C593" s="710"/>
      <c r="D593" s="710"/>
      <c r="E593" s="710"/>
      <c r="F593" s="710"/>
      <c r="G593" s="983"/>
      <c r="H593" s="984"/>
      <c r="I593" s="984"/>
      <c r="J593" s="710"/>
      <c r="K593" s="710"/>
      <c r="L593" s="985"/>
      <c r="M593" s="710"/>
      <c r="N593" s="710"/>
      <c r="O593" s="985"/>
      <c r="P593" s="710"/>
      <c r="Q593" s="710"/>
      <c r="R593" s="710"/>
      <c r="S593" s="710"/>
      <c r="T593" s="710"/>
      <c r="U593" s="710"/>
      <c r="V593" s="710"/>
      <c r="W593" s="710"/>
      <c r="X593" s="710"/>
      <c r="Y593" s="986"/>
      <c r="Z593" s="986"/>
      <c r="AA593" s="986"/>
      <c r="AB593" s="987"/>
      <c r="AC593" s="987"/>
      <c r="AD593" s="987"/>
      <c r="AE593" s="710"/>
      <c r="AF593" s="624"/>
      <c r="AG593" s="624"/>
      <c r="AH593" s="624"/>
      <c r="AI593" s="624"/>
      <c r="AJ593" s="624"/>
      <c r="AK593" s="624"/>
      <c r="AL593" s="624"/>
      <c r="AM593" s="624"/>
      <c r="AN593" s="624"/>
      <c r="AO593" s="624"/>
      <c r="AP593" s="624"/>
      <c r="AQ593" s="624"/>
      <c r="AR593" s="624"/>
      <c r="AS593" s="624"/>
      <c r="AT593" s="624"/>
      <c r="AU593" s="624"/>
      <c r="AV593" s="624"/>
      <c r="AW593" s="624"/>
      <c r="AX593" s="624"/>
      <c r="AY593" s="624"/>
      <c r="AZ593" s="624"/>
      <c r="BA593" s="624"/>
    </row>
    <row r="594" ht="14.25" customHeight="1">
      <c r="A594" s="710"/>
      <c r="B594" s="710"/>
      <c r="C594" s="710"/>
      <c r="D594" s="710"/>
      <c r="E594" s="710"/>
      <c r="F594" s="710"/>
      <c r="G594" s="983"/>
      <c r="H594" s="984"/>
      <c r="I594" s="984"/>
      <c r="J594" s="710"/>
      <c r="K594" s="710"/>
      <c r="L594" s="985"/>
      <c r="M594" s="710"/>
      <c r="N594" s="710"/>
      <c r="O594" s="985"/>
      <c r="P594" s="710"/>
      <c r="Q594" s="710"/>
      <c r="R594" s="710"/>
      <c r="S594" s="710"/>
      <c r="T594" s="710"/>
      <c r="U594" s="710"/>
      <c r="V594" s="710"/>
      <c r="W594" s="710"/>
      <c r="X594" s="710"/>
      <c r="Y594" s="986"/>
      <c r="Z594" s="986"/>
      <c r="AA594" s="986"/>
      <c r="AB594" s="987"/>
      <c r="AC594" s="987"/>
      <c r="AD594" s="987"/>
      <c r="AE594" s="710"/>
      <c r="AF594" s="624"/>
      <c r="AG594" s="624"/>
      <c r="AH594" s="624"/>
      <c r="AI594" s="624"/>
      <c r="AJ594" s="624"/>
      <c r="AK594" s="624"/>
      <c r="AL594" s="624"/>
      <c r="AM594" s="624"/>
      <c r="AN594" s="624"/>
      <c r="AO594" s="624"/>
      <c r="AP594" s="624"/>
      <c r="AQ594" s="624"/>
      <c r="AR594" s="624"/>
      <c r="AS594" s="624"/>
      <c r="AT594" s="624"/>
      <c r="AU594" s="624"/>
      <c r="AV594" s="624"/>
      <c r="AW594" s="624"/>
      <c r="AX594" s="624"/>
      <c r="AY594" s="624"/>
      <c r="AZ594" s="624"/>
      <c r="BA594" s="624"/>
    </row>
    <row r="595" ht="14.25" customHeight="1">
      <c r="A595" s="710"/>
      <c r="B595" s="710"/>
      <c r="C595" s="710"/>
      <c r="D595" s="710"/>
      <c r="E595" s="710"/>
      <c r="F595" s="710"/>
      <c r="G595" s="983"/>
      <c r="H595" s="984"/>
      <c r="I595" s="984"/>
      <c r="J595" s="710"/>
      <c r="K595" s="710"/>
      <c r="L595" s="985"/>
      <c r="M595" s="710"/>
      <c r="N595" s="710"/>
      <c r="O595" s="985"/>
      <c r="P595" s="710"/>
      <c r="Q595" s="710"/>
      <c r="R595" s="710"/>
      <c r="S595" s="710"/>
      <c r="T595" s="710"/>
      <c r="U595" s="710"/>
      <c r="V595" s="710"/>
      <c r="W595" s="710"/>
      <c r="X595" s="710"/>
      <c r="Y595" s="986"/>
      <c r="Z595" s="986"/>
      <c r="AA595" s="986"/>
      <c r="AB595" s="987"/>
      <c r="AC595" s="987"/>
      <c r="AD595" s="987"/>
      <c r="AE595" s="710"/>
      <c r="AF595" s="624"/>
      <c r="AG595" s="624"/>
      <c r="AH595" s="624"/>
      <c r="AI595" s="624"/>
      <c r="AJ595" s="624"/>
      <c r="AK595" s="624"/>
      <c r="AL595" s="624"/>
      <c r="AM595" s="624"/>
      <c r="AN595" s="624"/>
      <c r="AO595" s="624"/>
      <c r="AP595" s="624"/>
      <c r="AQ595" s="624"/>
      <c r="AR595" s="624"/>
      <c r="AS595" s="624"/>
      <c r="AT595" s="624"/>
      <c r="AU595" s="624"/>
      <c r="AV595" s="624"/>
      <c r="AW595" s="624"/>
      <c r="AX595" s="624"/>
      <c r="AY595" s="624"/>
      <c r="AZ595" s="624"/>
      <c r="BA595" s="624"/>
    </row>
    <row r="596" ht="14.25" customHeight="1">
      <c r="A596" s="710"/>
      <c r="B596" s="710"/>
      <c r="C596" s="710"/>
      <c r="D596" s="710"/>
      <c r="E596" s="710"/>
      <c r="F596" s="710"/>
      <c r="G596" s="983"/>
      <c r="H596" s="984"/>
      <c r="I596" s="984"/>
      <c r="J596" s="710"/>
      <c r="K596" s="710"/>
      <c r="L596" s="985"/>
      <c r="M596" s="710"/>
      <c r="N596" s="710"/>
      <c r="O596" s="985"/>
      <c r="P596" s="710"/>
      <c r="Q596" s="710"/>
      <c r="R596" s="710"/>
      <c r="S596" s="710"/>
      <c r="T596" s="710"/>
      <c r="U596" s="710"/>
      <c r="V596" s="710"/>
      <c r="W596" s="710"/>
      <c r="X596" s="710"/>
      <c r="Y596" s="986"/>
      <c r="Z596" s="986"/>
      <c r="AA596" s="986"/>
      <c r="AB596" s="987"/>
      <c r="AC596" s="987"/>
      <c r="AD596" s="987"/>
      <c r="AE596" s="710"/>
      <c r="AF596" s="624"/>
      <c r="AG596" s="624"/>
      <c r="AH596" s="624"/>
      <c r="AI596" s="624"/>
      <c r="AJ596" s="624"/>
      <c r="AK596" s="624"/>
      <c r="AL596" s="624"/>
      <c r="AM596" s="624"/>
      <c r="AN596" s="624"/>
      <c r="AO596" s="624"/>
      <c r="AP596" s="624"/>
      <c r="AQ596" s="624"/>
      <c r="AR596" s="624"/>
      <c r="AS596" s="624"/>
      <c r="AT596" s="624"/>
      <c r="AU596" s="624"/>
      <c r="AV596" s="624"/>
      <c r="AW596" s="624"/>
      <c r="AX596" s="624"/>
      <c r="AY596" s="624"/>
      <c r="AZ596" s="624"/>
      <c r="BA596" s="624"/>
    </row>
    <row r="597" ht="14.25" customHeight="1">
      <c r="A597" s="710"/>
      <c r="B597" s="710"/>
      <c r="C597" s="710"/>
      <c r="D597" s="710"/>
      <c r="E597" s="710"/>
      <c r="F597" s="710"/>
      <c r="G597" s="983"/>
      <c r="H597" s="984"/>
      <c r="I597" s="984"/>
      <c r="J597" s="710"/>
      <c r="K597" s="710"/>
      <c r="L597" s="985"/>
      <c r="M597" s="710"/>
      <c r="N597" s="710"/>
      <c r="O597" s="985"/>
      <c r="P597" s="710"/>
      <c r="Q597" s="710"/>
      <c r="R597" s="710"/>
      <c r="S597" s="710"/>
      <c r="T597" s="710"/>
      <c r="U597" s="710"/>
      <c r="V597" s="710"/>
      <c r="W597" s="710"/>
      <c r="X597" s="710"/>
      <c r="Y597" s="986"/>
      <c r="Z597" s="986"/>
      <c r="AA597" s="986"/>
      <c r="AB597" s="987"/>
      <c r="AC597" s="987"/>
      <c r="AD597" s="987"/>
      <c r="AE597" s="710"/>
      <c r="AF597" s="624"/>
      <c r="AG597" s="624"/>
      <c r="AH597" s="624"/>
      <c r="AI597" s="624"/>
      <c r="AJ597" s="624"/>
      <c r="AK597" s="624"/>
      <c r="AL597" s="624"/>
      <c r="AM597" s="624"/>
      <c r="AN597" s="624"/>
      <c r="AO597" s="624"/>
      <c r="AP597" s="624"/>
      <c r="AQ597" s="624"/>
      <c r="AR597" s="624"/>
      <c r="AS597" s="624"/>
      <c r="AT597" s="624"/>
      <c r="AU597" s="624"/>
      <c r="AV597" s="624"/>
      <c r="AW597" s="624"/>
      <c r="AX597" s="624"/>
      <c r="AY597" s="624"/>
      <c r="AZ597" s="624"/>
      <c r="BA597" s="624"/>
    </row>
    <row r="598" ht="14.25" customHeight="1">
      <c r="A598" s="710"/>
      <c r="B598" s="710"/>
      <c r="C598" s="710"/>
      <c r="D598" s="710"/>
      <c r="E598" s="710"/>
      <c r="F598" s="710"/>
      <c r="G598" s="983"/>
      <c r="H598" s="984"/>
      <c r="I598" s="984"/>
      <c r="J598" s="710"/>
      <c r="K598" s="710"/>
      <c r="L598" s="985"/>
      <c r="M598" s="710"/>
      <c r="N598" s="710"/>
      <c r="O598" s="985"/>
      <c r="P598" s="710"/>
      <c r="Q598" s="710"/>
      <c r="R598" s="710"/>
      <c r="S598" s="710"/>
      <c r="T598" s="710"/>
      <c r="U598" s="710"/>
      <c r="V598" s="710"/>
      <c r="W598" s="710"/>
      <c r="X598" s="710"/>
      <c r="Y598" s="986"/>
      <c r="Z598" s="986"/>
      <c r="AA598" s="986"/>
      <c r="AB598" s="987"/>
      <c r="AC598" s="987"/>
      <c r="AD598" s="987"/>
      <c r="AE598" s="710"/>
      <c r="AF598" s="624"/>
      <c r="AG598" s="624"/>
      <c r="AH598" s="624"/>
      <c r="AI598" s="624"/>
      <c r="AJ598" s="624"/>
      <c r="AK598" s="624"/>
      <c r="AL598" s="624"/>
      <c r="AM598" s="624"/>
      <c r="AN598" s="624"/>
      <c r="AO598" s="624"/>
      <c r="AP598" s="624"/>
      <c r="AQ598" s="624"/>
      <c r="AR598" s="624"/>
      <c r="AS598" s="624"/>
      <c r="AT598" s="624"/>
      <c r="AU598" s="624"/>
      <c r="AV598" s="624"/>
      <c r="AW598" s="624"/>
      <c r="AX598" s="624"/>
      <c r="AY598" s="624"/>
      <c r="AZ598" s="624"/>
      <c r="BA598" s="624"/>
    </row>
    <row r="599" ht="14.25" customHeight="1">
      <c r="A599" s="710"/>
      <c r="B599" s="710"/>
      <c r="C599" s="710"/>
      <c r="D599" s="710"/>
      <c r="E599" s="710"/>
      <c r="F599" s="710"/>
      <c r="G599" s="983"/>
      <c r="H599" s="984"/>
      <c r="I599" s="984"/>
      <c r="J599" s="710"/>
      <c r="K599" s="710"/>
      <c r="L599" s="985"/>
      <c r="M599" s="710"/>
      <c r="N599" s="710"/>
      <c r="O599" s="985"/>
      <c r="P599" s="710"/>
      <c r="Q599" s="710"/>
      <c r="R599" s="710"/>
      <c r="S599" s="710"/>
      <c r="T599" s="710"/>
      <c r="U599" s="710"/>
      <c r="V599" s="710"/>
      <c r="W599" s="710"/>
      <c r="X599" s="710"/>
      <c r="Y599" s="986"/>
      <c r="Z599" s="986"/>
      <c r="AA599" s="986"/>
      <c r="AB599" s="987"/>
      <c r="AC599" s="987"/>
      <c r="AD599" s="987"/>
      <c r="AE599" s="710"/>
      <c r="AF599" s="624"/>
      <c r="AG599" s="624"/>
      <c r="AH599" s="624"/>
      <c r="AI599" s="624"/>
      <c r="AJ599" s="624"/>
      <c r="AK599" s="624"/>
      <c r="AL599" s="624"/>
      <c r="AM599" s="624"/>
      <c r="AN599" s="624"/>
      <c r="AO599" s="624"/>
      <c r="AP599" s="624"/>
      <c r="AQ599" s="624"/>
      <c r="AR599" s="624"/>
      <c r="AS599" s="624"/>
      <c r="AT599" s="624"/>
      <c r="AU599" s="624"/>
      <c r="AV599" s="624"/>
      <c r="AW599" s="624"/>
      <c r="AX599" s="624"/>
      <c r="AY599" s="624"/>
      <c r="AZ599" s="624"/>
      <c r="BA599" s="624"/>
    </row>
    <row r="600" ht="14.25" customHeight="1">
      <c r="A600" s="710"/>
      <c r="B600" s="710"/>
      <c r="C600" s="710"/>
      <c r="D600" s="710"/>
      <c r="E600" s="710"/>
      <c r="F600" s="710"/>
      <c r="G600" s="983"/>
      <c r="H600" s="984"/>
      <c r="I600" s="984"/>
      <c r="J600" s="710"/>
      <c r="K600" s="710"/>
      <c r="L600" s="985"/>
      <c r="M600" s="710"/>
      <c r="N600" s="710"/>
      <c r="O600" s="985"/>
      <c r="P600" s="710"/>
      <c r="Q600" s="710"/>
      <c r="R600" s="710"/>
      <c r="S600" s="710"/>
      <c r="T600" s="710"/>
      <c r="U600" s="710"/>
      <c r="V600" s="710"/>
      <c r="W600" s="710"/>
      <c r="X600" s="710"/>
      <c r="Y600" s="986"/>
      <c r="Z600" s="986"/>
      <c r="AA600" s="986"/>
      <c r="AB600" s="987"/>
      <c r="AC600" s="987"/>
      <c r="AD600" s="987"/>
      <c r="AE600" s="710"/>
      <c r="AF600" s="624"/>
      <c r="AG600" s="624"/>
      <c r="AH600" s="624"/>
      <c r="AI600" s="624"/>
      <c r="AJ600" s="624"/>
      <c r="AK600" s="624"/>
      <c r="AL600" s="624"/>
      <c r="AM600" s="624"/>
      <c r="AN600" s="624"/>
      <c r="AO600" s="624"/>
      <c r="AP600" s="624"/>
      <c r="AQ600" s="624"/>
      <c r="AR600" s="624"/>
      <c r="AS600" s="624"/>
      <c r="AT600" s="624"/>
      <c r="AU600" s="624"/>
      <c r="AV600" s="624"/>
      <c r="AW600" s="624"/>
      <c r="AX600" s="624"/>
      <c r="AY600" s="624"/>
      <c r="AZ600" s="624"/>
      <c r="BA600" s="624"/>
    </row>
    <row r="601" ht="14.25" customHeight="1">
      <c r="A601" s="710"/>
      <c r="B601" s="710"/>
      <c r="C601" s="710"/>
      <c r="D601" s="710"/>
      <c r="E601" s="710"/>
      <c r="F601" s="710"/>
      <c r="G601" s="983"/>
      <c r="H601" s="984"/>
      <c r="I601" s="984"/>
      <c r="J601" s="710"/>
      <c r="K601" s="710"/>
      <c r="L601" s="985"/>
      <c r="M601" s="710"/>
      <c r="N601" s="710"/>
      <c r="O601" s="985"/>
      <c r="P601" s="710"/>
      <c r="Q601" s="710"/>
      <c r="R601" s="710"/>
      <c r="S601" s="710"/>
      <c r="T601" s="710"/>
      <c r="U601" s="710"/>
      <c r="V601" s="710"/>
      <c r="W601" s="710"/>
      <c r="X601" s="710"/>
      <c r="Y601" s="986"/>
      <c r="Z601" s="986"/>
      <c r="AA601" s="986"/>
      <c r="AB601" s="987"/>
      <c r="AC601" s="987"/>
      <c r="AD601" s="987"/>
      <c r="AE601" s="710"/>
      <c r="AF601" s="624"/>
      <c r="AG601" s="624"/>
      <c r="AH601" s="624"/>
      <c r="AI601" s="624"/>
      <c r="AJ601" s="624"/>
      <c r="AK601" s="624"/>
      <c r="AL601" s="624"/>
      <c r="AM601" s="624"/>
      <c r="AN601" s="624"/>
      <c r="AO601" s="624"/>
      <c r="AP601" s="624"/>
      <c r="AQ601" s="624"/>
      <c r="AR601" s="624"/>
      <c r="AS601" s="624"/>
      <c r="AT601" s="624"/>
      <c r="AU601" s="624"/>
      <c r="AV601" s="624"/>
      <c r="AW601" s="624"/>
      <c r="AX601" s="624"/>
      <c r="AY601" s="624"/>
      <c r="AZ601" s="624"/>
      <c r="BA601" s="624"/>
    </row>
    <row r="602" ht="14.25" customHeight="1">
      <c r="A602" s="710"/>
      <c r="B602" s="710"/>
      <c r="C602" s="710"/>
      <c r="D602" s="710"/>
      <c r="E602" s="710"/>
      <c r="F602" s="710"/>
      <c r="G602" s="983"/>
      <c r="H602" s="984"/>
      <c r="I602" s="984"/>
      <c r="J602" s="710"/>
      <c r="K602" s="710"/>
      <c r="L602" s="985"/>
      <c r="M602" s="710"/>
      <c r="N602" s="710"/>
      <c r="O602" s="985"/>
      <c r="P602" s="710"/>
      <c r="Q602" s="710"/>
      <c r="R602" s="710"/>
      <c r="S602" s="710"/>
      <c r="T602" s="710"/>
      <c r="U602" s="710"/>
      <c r="V602" s="710"/>
      <c r="W602" s="710"/>
      <c r="X602" s="710"/>
      <c r="Y602" s="986"/>
      <c r="Z602" s="986"/>
      <c r="AA602" s="986"/>
      <c r="AB602" s="987"/>
      <c r="AC602" s="987"/>
      <c r="AD602" s="987"/>
      <c r="AE602" s="710"/>
      <c r="AF602" s="624"/>
      <c r="AG602" s="624"/>
      <c r="AH602" s="624"/>
      <c r="AI602" s="624"/>
      <c r="AJ602" s="624"/>
      <c r="AK602" s="624"/>
      <c r="AL602" s="624"/>
      <c r="AM602" s="624"/>
      <c r="AN602" s="624"/>
      <c r="AO602" s="624"/>
      <c r="AP602" s="624"/>
      <c r="AQ602" s="624"/>
      <c r="AR602" s="624"/>
      <c r="AS602" s="624"/>
      <c r="AT602" s="624"/>
      <c r="AU602" s="624"/>
      <c r="AV602" s="624"/>
      <c r="AW602" s="624"/>
      <c r="AX602" s="624"/>
      <c r="AY602" s="624"/>
      <c r="AZ602" s="624"/>
      <c r="BA602" s="624"/>
    </row>
    <row r="603" ht="14.25" customHeight="1">
      <c r="A603" s="710"/>
      <c r="B603" s="710"/>
      <c r="C603" s="710"/>
      <c r="D603" s="710"/>
      <c r="E603" s="710"/>
      <c r="F603" s="710"/>
      <c r="G603" s="983"/>
      <c r="H603" s="984"/>
      <c r="I603" s="984"/>
      <c r="J603" s="710"/>
      <c r="K603" s="710"/>
      <c r="L603" s="985"/>
      <c r="M603" s="710"/>
      <c r="N603" s="710"/>
      <c r="O603" s="985"/>
      <c r="P603" s="710"/>
      <c r="Q603" s="710"/>
      <c r="R603" s="710"/>
      <c r="S603" s="710"/>
      <c r="T603" s="710"/>
      <c r="U603" s="710"/>
      <c r="V603" s="710"/>
      <c r="W603" s="710"/>
      <c r="X603" s="710"/>
      <c r="Y603" s="986"/>
      <c r="Z603" s="986"/>
      <c r="AA603" s="986"/>
      <c r="AB603" s="987"/>
      <c r="AC603" s="987"/>
      <c r="AD603" s="987"/>
      <c r="AE603" s="710"/>
      <c r="AF603" s="624"/>
      <c r="AG603" s="624"/>
      <c r="AH603" s="624"/>
      <c r="AI603" s="624"/>
      <c r="AJ603" s="624"/>
      <c r="AK603" s="624"/>
      <c r="AL603" s="624"/>
      <c r="AM603" s="624"/>
      <c r="AN603" s="624"/>
      <c r="AO603" s="624"/>
      <c r="AP603" s="624"/>
      <c r="AQ603" s="624"/>
      <c r="AR603" s="624"/>
      <c r="AS603" s="624"/>
      <c r="AT603" s="624"/>
      <c r="AU603" s="624"/>
      <c r="AV603" s="624"/>
      <c r="AW603" s="624"/>
      <c r="AX603" s="624"/>
      <c r="AY603" s="624"/>
      <c r="AZ603" s="624"/>
      <c r="BA603" s="624"/>
    </row>
    <row r="604" ht="14.25" customHeight="1">
      <c r="A604" s="710"/>
      <c r="B604" s="710"/>
      <c r="C604" s="710"/>
      <c r="D604" s="710"/>
      <c r="E604" s="710"/>
      <c r="F604" s="710"/>
      <c r="G604" s="983"/>
      <c r="H604" s="984"/>
      <c r="I604" s="984"/>
      <c r="J604" s="710"/>
      <c r="K604" s="710"/>
      <c r="L604" s="985"/>
      <c r="M604" s="710"/>
      <c r="N604" s="710"/>
      <c r="O604" s="985"/>
      <c r="P604" s="710"/>
      <c r="Q604" s="710"/>
      <c r="R604" s="710"/>
      <c r="S604" s="710"/>
      <c r="T604" s="710"/>
      <c r="U604" s="710"/>
      <c r="V604" s="710"/>
      <c r="W604" s="710"/>
      <c r="X604" s="710"/>
      <c r="Y604" s="986"/>
      <c r="Z604" s="986"/>
      <c r="AA604" s="986"/>
      <c r="AB604" s="987"/>
      <c r="AC604" s="987"/>
      <c r="AD604" s="987"/>
      <c r="AE604" s="710"/>
      <c r="AF604" s="624"/>
      <c r="AG604" s="624"/>
      <c r="AH604" s="624"/>
      <c r="AI604" s="624"/>
      <c r="AJ604" s="624"/>
      <c r="AK604" s="624"/>
      <c r="AL604" s="624"/>
      <c r="AM604" s="624"/>
      <c r="AN604" s="624"/>
      <c r="AO604" s="624"/>
      <c r="AP604" s="624"/>
      <c r="AQ604" s="624"/>
      <c r="AR604" s="624"/>
      <c r="AS604" s="624"/>
      <c r="AT604" s="624"/>
      <c r="AU604" s="624"/>
      <c r="AV604" s="624"/>
      <c r="AW604" s="624"/>
      <c r="AX604" s="624"/>
      <c r="AY604" s="624"/>
      <c r="AZ604" s="624"/>
      <c r="BA604" s="624"/>
    </row>
    <row r="605" ht="14.25" customHeight="1">
      <c r="A605" s="710"/>
      <c r="B605" s="710"/>
      <c r="C605" s="710"/>
      <c r="D605" s="710"/>
      <c r="E605" s="710"/>
      <c r="F605" s="710"/>
      <c r="G605" s="983"/>
      <c r="H605" s="984"/>
      <c r="I605" s="984"/>
      <c r="J605" s="710"/>
      <c r="K605" s="710"/>
      <c r="L605" s="985"/>
      <c r="M605" s="710"/>
      <c r="N605" s="710"/>
      <c r="O605" s="985"/>
      <c r="P605" s="710"/>
      <c r="Q605" s="710"/>
      <c r="R605" s="710"/>
      <c r="S605" s="710"/>
      <c r="T605" s="710"/>
      <c r="U605" s="710"/>
      <c r="V605" s="710"/>
      <c r="W605" s="710"/>
      <c r="X605" s="710"/>
      <c r="Y605" s="986"/>
      <c r="Z605" s="986"/>
      <c r="AA605" s="986"/>
      <c r="AB605" s="987"/>
      <c r="AC605" s="987"/>
      <c r="AD605" s="987"/>
      <c r="AE605" s="710"/>
      <c r="AF605" s="624"/>
      <c r="AG605" s="624"/>
      <c r="AH605" s="624"/>
      <c r="AI605" s="624"/>
      <c r="AJ605" s="624"/>
      <c r="AK605" s="624"/>
      <c r="AL605" s="624"/>
      <c r="AM605" s="624"/>
      <c r="AN605" s="624"/>
      <c r="AO605" s="624"/>
      <c r="AP605" s="624"/>
      <c r="AQ605" s="624"/>
      <c r="AR605" s="624"/>
      <c r="AS605" s="624"/>
      <c r="AT605" s="624"/>
      <c r="AU605" s="624"/>
      <c r="AV605" s="624"/>
      <c r="AW605" s="624"/>
      <c r="AX605" s="624"/>
      <c r="AY605" s="624"/>
      <c r="AZ605" s="624"/>
      <c r="BA605" s="624"/>
    </row>
    <row r="606" ht="14.25" customHeight="1">
      <c r="A606" s="710"/>
      <c r="B606" s="710"/>
      <c r="C606" s="710"/>
      <c r="D606" s="710"/>
      <c r="E606" s="710"/>
      <c r="F606" s="710"/>
      <c r="G606" s="983"/>
      <c r="H606" s="984"/>
      <c r="I606" s="984"/>
      <c r="J606" s="710"/>
      <c r="K606" s="710"/>
      <c r="L606" s="985"/>
      <c r="M606" s="710"/>
      <c r="N606" s="710"/>
      <c r="O606" s="985"/>
      <c r="P606" s="710"/>
      <c r="Q606" s="710"/>
      <c r="R606" s="710"/>
      <c r="S606" s="710"/>
      <c r="T606" s="710"/>
      <c r="U606" s="710"/>
      <c r="V606" s="710"/>
      <c r="W606" s="710"/>
      <c r="X606" s="710"/>
      <c r="Y606" s="986"/>
      <c r="Z606" s="986"/>
      <c r="AA606" s="986"/>
      <c r="AB606" s="987"/>
      <c r="AC606" s="987"/>
      <c r="AD606" s="987"/>
      <c r="AE606" s="710"/>
      <c r="AF606" s="624"/>
      <c r="AG606" s="624"/>
      <c r="AH606" s="624"/>
      <c r="AI606" s="624"/>
      <c r="AJ606" s="624"/>
      <c r="AK606" s="624"/>
      <c r="AL606" s="624"/>
      <c r="AM606" s="624"/>
      <c r="AN606" s="624"/>
      <c r="AO606" s="624"/>
      <c r="AP606" s="624"/>
      <c r="AQ606" s="624"/>
      <c r="AR606" s="624"/>
      <c r="AS606" s="624"/>
      <c r="AT606" s="624"/>
      <c r="AU606" s="624"/>
      <c r="AV606" s="624"/>
      <c r="AW606" s="624"/>
      <c r="AX606" s="624"/>
      <c r="AY606" s="624"/>
      <c r="AZ606" s="624"/>
      <c r="BA606" s="624"/>
    </row>
    <row r="607" ht="14.25" customHeight="1">
      <c r="A607" s="710"/>
      <c r="B607" s="710"/>
      <c r="C607" s="710"/>
      <c r="D607" s="710"/>
      <c r="E607" s="710"/>
      <c r="F607" s="710"/>
      <c r="G607" s="983"/>
      <c r="H607" s="984"/>
      <c r="I607" s="984"/>
      <c r="J607" s="710"/>
      <c r="K607" s="710"/>
      <c r="L607" s="985"/>
      <c r="M607" s="710"/>
      <c r="N607" s="710"/>
      <c r="O607" s="985"/>
      <c r="P607" s="710"/>
      <c r="Q607" s="710"/>
      <c r="R607" s="710"/>
      <c r="S607" s="710"/>
      <c r="T607" s="710"/>
      <c r="U607" s="710"/>
      <c r="V607" s="710"/>
      <c r="W607" s="710"/>
      <c r="X607" s="710"/>
      <c r="Y607" s="986"/>
      <c r="Z607" s="986"/>
      <c r="AA607" s="986"/>
      <c r="AB607" s="987"/>
      <c r="AC607" s="987"/>
      <c r="AD607" s="987"/>
      <c r="AE607" s="710"/>
      <c r="AF607" s="624"/>
      <c r="AG607" s="624"/>
      <c r="AH607" s="624"/>
      <c r="AI607" s="624"/>
      <c r="AJ607" s="624"/>
      <c r="AK607" s="624"/>
      <c r="AL607" s="624"/>
      <c r="AM607" s="624"/>
      <c r="AN607" s="624"/>
      <c r="AO607" s="624"/>
      <c r="AP607" s="624"/>
      <c r="AQ607" s="624"/>
      <c r="AR607" s="624"/>
      <c r="AS607" s="624"/>
      <c r="AT607" s="624"/>
      <c r="AU607" s="624"/>
      <c r="AV607" s="624"/>
      <c r="AW607" s="624"/>
      <c r="AX607" s="624"/>
      <c r="AY607" s="624"/>
      <c r="AZ607" s="624"/>
      <c r="BA607" s="624"/>
    </row>
    <row r="608" ht="14.25" customHeight="1">
      <c r="A608" s="710"/>
      <c r="B608" s="710"/>
      <c r="C608" s="710"/>
      <c r="D608" s="710"/>
      <c r="E608" s="710"/>
      <c r="F608" s="710"/>
      <c r="G608" s="983"/>
      <c r="H608" s="984"/>
      <c r="I608" s="984"/>
      <c r="J608" s="710"/>
      <c r="K608" s="710"/>
      <c r="L608" s="985"/>
      <c r="M608" s="710"/>
      <c r="N608" s="710"/>
      <c r="O608" s="985"/>
      <c r="P608" s="710"/>
      <c r="Q608" s="710"/>
      <c r="R608" s="710"/>
      <c r="S608" s="710"/>
      <c r="T608" s="710"/>
      <c r="U608" s="710"/>
      <c r="V608" s="710"/>
      <c r="W608" s="710"/>
      <c r="X608" s="710"/>
      <c r="Y608" s="986"/>
      <c r="Z608" s="986"/>
      <c r="AA608" s="986"/>
      <c r="AB608" s="987"/>
      <c r="AC608" s="987"/>
      <c r="AD608" s="987"/>
      <c r="AE608" s="710"/>
      <c r="AF608" s="624"/>
      <c r="AG608" s="624"/>
      <c r="AH608" s="624"/>
      <c r="AI608" s="624"/>
      <c r="AJ608" s="624"/>
      <c r="AK608" s="624"/>
      <c r="AL608" s="624"/>
      <c r="AM608" s="624"/>
      <c r="AN608" s="624"/>
      <c r="AO608" s="624"/>
      <c r="AP608" s="624"/>
      <c r="AQ608" s="624"/>
      <c r="AR608" s="624"/>
      <c r="AS608" s="624"/>
      <c r="AT608" s="624"/>
      <c r="AU608" s="624"/>
      <c r="AV608" s="624"/>
      <c r="AW608" s="624"/>
      <c r="AX608" s="624"/>
      <c r="AY608" s="624"/>
      <c r="AZ608" s="624"/>
      <c r="BA608" s="624"/>
    </row>
    <row r="609" ht="14.25" customHeight="1">
      <c r="A609" s="710"/>
      <c r="B609" s="710"/>
      <c r="C609" s="710"/>
      <c r="D609" s="710"/>
      <c r="E609" s="710"/>
      <c r="F609" s="710"/>
      <c r="G609" s="983"/>
      <c r="H609" s="984"/>
      <c r="I609" s="984"/>
      <c r="J609" s="710"/>
      <c r="K609" s="710"/>
      <c r="L609" s="985"/>
      <c r="M609" s="710"/>
      <c r="N609" s="710"/>
      <c r="O609" s="985"/>
      <c r="P609" s="710"/>
      <c r="Q609" s="710"/>
      <c r="R609" s="710"/>
      <c r="S609" s="710"/>
      <c r="T609" s="710"/>
      <c r="U609" s="710"/>
      <c r="V609" s="710"/>
      <c r="W609" s="710"/>
      <c r="X609" s="710"/>
      <c r="Y609" s="986"/>
      <c r="Z609" s="986"/>
      <c r="AA609" s="986"/>
      <c r="AB609" s="987"/>
      <c r="AC609" s="987"/>
      <c r="AD609" s="987"/>
      <c r="AE609" s="710"/>
      <c r="AF609" s="624"/>
      <c r="AG609" s="624"/>
      <c r="AH609" s="624"/>
      <c r="AI609" s="624"/>
      <c r="AJ609" s="624"/>
      <c r="AK609" s="624"/>
      <c r="AL609" s="624"/>
      <c r="AM609" s="624"/>
      <c r="AN609" s="624"/>
      <c r="AO609" s="624"/>
      <c r="AP609" s="624"/>
      <c r="AQ609" s="624"/>
      <c r="AR609" s="624"/>
      <c r="AS609" s="624"/>
      <c r="AT609" s="624"/>
      <c r="AU609" s="624"/>
      <c r="AV609" s="624"/>
      <c r="AW609" s="624"/>
      <c r="AX609" s="624"/>
      <c r="AY609" s="624"/>
      <c r="AZ609" s="624"/>
      <c r="BA609" s="624"/>
    </row>
    <row r="610" ht="14.25" customHeight="1">
      <c r="A610" s="710"/>
      <c r="B610" s="710"/>
      <c r="C610" s="710"/>
      <c r="D610" s="710"/>
      <c r="E610" s="710"/>
      <c r="F610" s="710"/>
      <c r="G610" s="983"/>
      <c r="H610" s="984"/>
      <c r="I610" s="984"/>
      <c r="J610" s="710"/>
      <c r="K610" s="710"/>
      <c r="L610" s="985"/>
      <c r="M610" s="710"/>
      <c r="N610" s="710"/>
      <c r="O610" s="985"/>
      <c r="P610" s="710"/>
      <c r="Q610" s="710"/>
      <c r="R610" s="710"/>
      <c r="S610" s="710"/>
      <c r="T610" s="710"/>
      <c r="U610" s="710"/>
      <c r="V610" s="710"/>
      <c r="W610" s="710"/>
      <c r="X610" s="710"/>
      <c r="Y610" s="986"/>
      <c r="Z610" s="986"/>
      <c r="AA610" s="986"/>
      <c r="AB610" s="987"/>
      <c r="AC610" s="987"/>
      <c r="AD610" s="987"/>
      <c r="AE610" s="710"/>
      <c r="AF610" s="624"/>
      <c r="AG610" s="624"/>
      <c r="AH610" s="624"/>
      <c r="AI610" s="624"/>
      <c r="AJ610" s="624"/>
      <c r="AK610" s="624"/>
      <c r="AL610" s="624"/>
      <c r="AM610" s="624"/>
      <c r="AN610" s="624"/>
      <c r="AO610" s="624"/>
      <c r="AP610" s="624"/>
      <c r="AQ610" s="624"/>
      <c r="AR610" s="624"/>
      <c r="AS610" s="624"/>
      <c r="AT610" s="624"/>
      <c r="AU610" s="624"/>
      <c r="AV610" s="624"/>
      <c r="AW610" s="624"/>
      <c r="AX610" s="624"/>
      <c r="AY610" s="624"/>
      <c r="AZ610" s="624"/>
      <c r="BA610" s="624"/>
    </row>
    <row r="611" ht="14.25" customHeight="1">
      <c r="A611" s="710"/>
      <c r="B611" s="710"/>
      <c r="C611" s="710"/>
      <c r="D611" s="710"/>
      <c r="E611" s="710"/>
      <c r="F611" s="710"/>
      <c r="G611" s="983"/>
      <c r="H611" s="984"/>
      <c r="I611" s="984"/>
      <c r="J611" s="710"/>
      <c r="K611" s="710"/>
      <c r="L611" s="985"/>
      <c r="M611" s="710"/>
      <c r="N611" s="710"/>
      <c r="O611" s="985"/>
      <c r="P611" s="710"/>
      <c r="Q611" s="710"/>
      <c r="R611" s="710"/>
      <c r="S611" s="710"/>
      <c r="T611" s="710"/>
      <c r="U611" s="710"/>
      <c r="V611" s="710"/>
      <c r="W611" s="710"/>
      <c r="X611" s="710"/>
      <c r="Y611" s="986"/>
      <c r="Z611" s="986"/>
      <c r="AA611" s="986"/>
      <c r="AB611" s="987"/>
      <c r="AC611" s="987"/>
      <c r="AD611" s="987"/>
      <c r="AE611" s="710"/>
      <c r="AF611" s="624"/>
      <c r="AG611" s="624"/>
      <c r="AH611" s="624"/>
      <c r="AI611" s="624"/>
      <c r="AJ611" s="624"/>
      <c r="AK611" s="624"/>
      <c r="AL611" s="624"/>
      <c r="AM611" s="624"/>
      <c r="AN611" s="624"/>
      <c r="AO611" s="624"/>
      <c r="AP611" s="624"/>
      <c r="AQ611" s="624"/>
      <c r="AR611" s="624"/>
      <c r="AS611" s="624"/>
      <c r="AT611" s="624"/>
      <c r="AU611" s="624"/>
      <c r="AV611" s="624"/>
      <c r="AW611" s="624"/>
      <c r="AX611" s="624"/>
      <c r="AY611" s="624"/>
      <c r="AZ611" s="624"/>
      <c r="BA611" s="624"/>
    </row>
    <row r="612" ht="14.25" customHeight="1">
      <c r="A612" s="710"/>
      <c r="B612" s="710"/>
      <c r="C612" s="710"/>
      <c r="D612" s="710"/>
      <c r="E612" s="710"/>
      <c r="F612" s="710"/>
      <c r="G612" s="983"/>
      <c r="H612" s="984"/>
      <c r="I612" s="984"/>
      <c r="J612" s="710"/>
      <c r="K612" s="710"/>
      <c r="L612" s="985"/>
      <c r="M612" s="710"/>
      <c r="N612" s="710"/>
      <c r="O612" s="985"/>
      <c r="P612" s="710"/>
      <c r="Q612" s="710"/>
      <c r="R612" s="710"/>
      <c r="S612" s="710"/>
      <c r="T612" s="710"/>
      <c r="U612" s="710"/>
      <c r="V612" s="710"/>
      <c r="W612" s="710"/>
      <c r="X612" s="710"/>
      <c r="Y612" s="986"/>
      <c r="Z612" s="986"/>
      <c r="AA612" s="986"/>
      <c r="AB612" s="987"/>
      <c r="AC612" s="987"/>
      <c r="AD612" s="987"/>
      <c r="AE612" s="710"/>
      <c r="AF612" s="624"/>
      <c r="AG612" s="624"/>
      <c r="AH612" s="624"/>
      <c r="AI612" s="624"/>
      <c r="AJ612" s="624"/>
      <c r="AK612" s="624"/>
      <c r="AL612" s="624"/>
      <c r="AM612" s="624"/>
      <c r="AN612" s="624"/>
      <c r="AO612" s="624"/>
      <c r="AP612" s="624"/>
      <c r="AQ612" s="624"/>
      <c r="AR612" s="624"/>
      <c r="AS612" s="624"/>
      <c r="AT612" s="624"/>
      <c r="AU612" s="624"/>
      <c r="AV612" s="624"/>
      <c r="AW612" s="624"/>
      <c r="AX612" s="624"/>
      <c r="AY612" s="624"/>
      <c r="AZ612" s="624"/>
      <c r="BA612" s="624"/>
    </row>
    <row r="613" ht="14.25" customHeight="1">
      <c r="A613" s="710"/>
      <c r="B613" s="710"/>
      <c r="C613" s="710"/>
      <c r="D613" s="710"/>
      <c r="E613" s="710"/>
      <c r="F613" s="710"/>
      <c r="G613" s="983"/>
      <c r="H613" s="984"/>
      <c r="I613" s="984"/>
      <c r="J613" s="710"/>
      <c r="K613" s="710"/>
      <c r="L613" s="985"/>
      <c r="M613" s="710"/>
      <c r="N613" s="710"/>
      <c r="O613" s="985"/>
      <c r="P613" s="710"/>
      <c r="Q613" s="710"/>
      <c r="R613" s="710"/>
      <c r="S613" s="710"/>
      <c r="T613" s="710"/>
      <c r="U613" s="710"/>
      <c r="V613" s="710"/>
      <c r="W613" s="710"/>
      <c r="X613" s="710"/>
      <c r="Y613" s="986"/>
      <c r="Z613" s="986"/>
      <c r="AA613" s="986"/>
      <c r="AB613" s="987"/>
      <c r="AC613" s="987"/>
      <c r="AD613" s="987"/>
      <c r="AE613" s="710"/>
      <c r="AF613" s="624"/>
      <c r="AG613" s="624"/>
      <c r="AH613" s="624"/>
      <c r="AI613" s="624"/>
      <c r="AJ613" s="624"/>
      <c r="AK613" s="624"/>
      <c r="AL613" s="624"/>
      <c r="AM613" s="624"/>
      <c r="AN613" s="624"/>
      <c r="AO613" s="624"/>
      <c r="AP613" s="624"/>
      <c r="AQ613" s="624"/>
      <c r="AR613" s="624"/>
      <c r="AS613" s="624"/>
      <c r="AT613" s="624"/>
      <c r="AU613" s="624"/>
      <c r="AV613" s="624"/>
      <c r="AW613" s="624"/>
      <c r="AX613" s="624"/>
      <c r="AY613" s="624"/>
      <c r="AZ613" s="624"/>
      <c r="BA613" s="624"/>
    </row>
    <row r="614" ht="14.25" customHeight="1">
      <c r="A614" s="710"/>
      <c r="B614" s="710"/>
      <c r="C614" s="710"/>
      <c r="D614" s="710"/>
      <c r="E614" s="710"/>
      <c r="F614" s="710"/>
      <c r="G614" s="983"/>
      <c r="H614" s="984"/>
      <c r="I614" s="984"/>
      <c r="J614" s="710"/>
      <c r="K614" s="710"/>
      <c r="L614" s="985"/>
      <c r="M614" s="710"/>
      <c r="N614" s="710"/>
      <c r="O614" s="985"/>
      <c r="P614" s="710"/>
      <c r="Q614" s="710"/>
      <c r="R614" s="710"/>
      <c r="S614" s="710"/>
      <c r="T614" s="710"/>
      <c r="U614" s="710"/>
      <c r="V614" s="710"/>
      <c r="W614" s="710"/>
      <c r="X614" s="710"/>
      <c r="Y614" s="986"/>
      <c r="Z614" s="986"/>
      <c r="AA614" s="986"/>
      <c r="AB614" s="987"/>
      <c r="AC614" s="987"/>
      <c r="AD614" s="987"/>
      <c r="AE614" s="710"/>
      <c r="AF614" s="624"/>
      <c r="AG614" s="624"/>
      <c r="AH614" s="624"/>
      <c r="AI614" s="624"/>
      <c r="AJ614" s="624"/>
      <c r="AK614" s="624"/>
      <c r="AL614" s="624"/>
      <c r="AM614" s="624"/>
      <c r="AN614" s="624"/>
      <c r="AO614" s="624"/>
      <c r="AP614" s="624"/>
      <c r="AQ614" s="624"/>
      <c r="AR614" s="624"/>
      <c r="AS614" s="624"/>
      <c r="AT614" s="624"/>
      <c r="AU614" s="624"/>
      <c r="AV614" s="624"/>
      <c r="AW614" s="624"/>
      <c r="AX614" s="624"/>
      <c r="AY614" s="624"/>
      <c r="AZ614" s="624"/>
      <c r="BA614" s="624"/>
    </row>
    <row r="615" ht="14.25" customHeight="1">
      <c r="A615" s="710"/>
      <c r="B615" s="710"/>
      <c r="C615" s="710"/>
      <c r="D615" s="710"/>
      <c r="E615" s="710"/>
      <c r="F615" s="710"/>
      <c r="G615" s="983"/>
      <c r="H615" s="984"/>
      <c r="I615" s="984"/>
      <c r="J615" s="710"/>
      <c r="K615" s="710"/>
      <c r="L615" s="985"/>
      <c r="M615" s="710"/>
      <c r="N615" s="710"/>
      <c r="O615" s="985"/>
      <c r="P615" s="710"/>
      <c r="Q615" s="710"/>
      <c r="R615" s="710"/>
      <c r="S615" s="710"/>
      <c r="T615" s="710"/>
      <c r="U615" s="710"/>
      <c r="V615" s="710"/>
      <c r="W615" s="710"/>
      <c r="X615" s="710"/>
      <c r="Y615" s="986"/>
      <c r="Z615" s="986"/>
      <c r="AA615" s="986"/>
      <c r="AB615" s="987"/>
      <c r="AC615" s="987"/>
      <c r="AD615" s="987"/>
      <c r="AE615" s="710"/>
      <c r="AF615" s="624"/>
      <c r="AG615" s="624"/>
      <c r="AH615" s="624"/>
      <c r="AI615" s="624"/>
      <c r="AJ615" s="624"/>
      <c r="AK615" s="624"/>
      <c r="AL615" s="624"/>
      <c r="AM615" s="624"/>
      <c r="AN615" s="624"/>
      <c r="AO615" s="624"/>
      <c r="AP615" s="624"/>
      <c r="AQ615" s="624"/>
      <c r="AR615" s="624"/>
      <c r="AS615" s="624"/>
      <c r="AT615" s="624"/>
      <c r="AU615" s="624"/>
      <c r="AV615" s="624"/>
      <c r="AW615" s="624"/>
      <c r="AX615" s="624"/>
      <c r="AY615" s="624"/>
      <c r="AZ615" s="624"/>
      <c r="BA615" s="624"/>
    </row>
    <row r="616" ht="14.25" customHeight="1">
      <c r="A616" s="710"/>
      <c r="B616" s="710"/>
      <c r="C616" s="710"/>
      <c r="D616" s="710"/>
      <c r="E616" s="710"/>
      <c r="F616" s="710"/>
      <c r="G616" s="983"/>
      <c r="H616" s="984"/>
      <c r="I616" s="984"/>
      <c r="J616" s="710"/>
      <c r="K616" s="710"/>
      <c r="L616" s="985"/>
      <c r="M616" s="710"/>
      <c r="N616" s="710"/>
      <c r="O616" s="985"/>
      <c r="P616" s="710"/>
      <c r="Q616" s="710"/>
      <c r="R616" s="710"/>
      <c r="S616" s="710"/>
      <c r="T616" s="710"/>
      <c r="U616" s="710"/>
      <c r="V616" s="710"/>
      <c r="W616" s="710"/>
      <c r="X616" s="710"/>
      <c r="Y616" s="986"/>
      <c r="Z616" s="986"/>
      <c r="AA616" s="986"/>
      <c r="AB616" s="987"/>
      <c r="AC616" s="987"/>
      <c r="AD616" s="987"/>
      <c r="AE616" s="710"/>
      <c r="AF616" s="624"/>
      <c r="AG616" s="624"/>
      <c r="AH616" s="624"/>
      <c r="AI616" s="624"/>
      <c r="AJ616" s="624"/>
      <c r="AK616" s="624"/>
      <c r="AL616" s="624"/>
      <c r="AM616" s="624"/>
      <c r="AN616" s="624"/>
      <c r="AO616" s="624"/>
      <c r="AP616" s="624"/>
      <c r="AQ616" s="624"/>
      <c r="AR616" s="624"/>
      <c r="AS616" s="624"/>
      <c r="AT616" s="624"/>
      <c r="AU616" s="624"/>
      <c r="AV616" s="624"/>
      <c r="AW616" s="624"/>
      <c r="AX616" s="624"/>
      <c r="AY616" s="624"/>
      <c r="AZ616" s="624"/>
      <c r="BA616" s="624"/>
    </row>
    <row r="617" ht="14.25" customHeight="1">
      <c r="A617" s="710"/>
      <c r="B617" s="710"/>
      <c r="C617" s="710"/>
      <c r="D617" s="710"/>
      <c r="E617" s="710"/>
      <c r="F617" s="710"/>
      <c r="G617" s="983"/>
      <c r="H617" s="984"/>
      <c r="I617" s="984"/>
      <c r="J617" s="710"/>
      <c r="K617" s="710"/>
      <c r="L617" s="985"/>
      <c r="M617" s="710"/>
      <c r="N617" s="710"/>
      <c r="O617" s="985"/>
      <c r="P617" s="710"/>
      <c r="Q617" s="710"/>
      <c r="R617" s="710"/>
      <c r="S617" s="710"/>
      <c r="T617" s="710"/>
      <c r="U617" s="710"/>
      <c r="V617" s="710"/>
      <c r="W617" s="710"/>
      <c r="X617" s="710"/>
      <c r="Y617" s="986"/>
      <c r="Z617" s="986"/>
      <c r="AA617" s="986"/>
      <c r="AB617" s="987"/>
      <c r="AC617" s="987"/>
      <c r="AD617" s="987"/>
      <c r="AE617" s="710"/>
      <c r="AF617" s="624"/>
      <c r="AG617" s="624"/>
      <c r="AH617" s="624"/>
      <c r="AI617" s="624"/>
      <c r="AJ617" s="624"/>
      <c r="AK617" s="624"/>
      <c r="AL617" s="624"/>
      <c r="AM617" s="624"/>
      <c r="AN617" s="624"/>
      <c r="AO617" s="624"/>
      <c r="AP617" s="624"/>
      <c r="AQ617" s="624"/>
      <c r="AR617" s="624"/>
      <c r="AS617" s="624"/>
      <c r="AT617" s="624"/>
      <c r="AU617" s="624"/>
      <c r="AV617" s="624"/>
      <c r="AW617" s="624"/>
      <c r="AX617" s="624"/>
      <c r="AY617" s="624"/>
      <c r="AZ617" s="624"/>
      <c r="BA617" s="624"/>
    </row>
    <row r="618" ht="14.25" customHeight="1">
      <c r="A618" s="710"/>
      <c r="B618" s="710"/>
      <c r="C618" s="710"/>
      <c r="D618" s="710"/>
      <c r="E618" s="710"/>
      <c r="F618" s="710"/>
      <c r="G618" s="983"/>
      <c r="H618" s="984"/>
      <c r="I618" s="984"/>
      <c r="J618" s="710"/>
      <c r="K618" s="710"/>
      <c r="L618" s="985"/>
      <c r="M618" s="710"/>
      <c r="N618" s="710"/>
      <c r="O618" s="985"/>
      <c r="P618" s="710"/>
      <c r="Q618" s="710"/>
      <c r="R618" s="710"/>
      <c r="S618" s="710"/>
      <c r="T618" s="710"/>
      <c r="U618" s="710"/>
      <c r="V618" s="710"/>
      <c r="W618" s="710"/>
      <c r="X618" s="710"/>
      <c r="Y618" s="986"/>
      <c r="Z618" s="986"/>
      <c r="AA618" s="986"/>
      <c r="AB618" s="987"/>
      <c r="AC618" s="987"/>
      <c r="AD618" s="987"/>
      <c r="AE618" s="710"/>
      <c r="AF618" s="624"/>
      <c r="AG618" s="624"/>
      <c r="AH618" s="624"/>
      <c r="AI618" s="624"/>
      <c r="AJ618" s="624"/>
      <c r="AK618" s="624"/>
      <c r="AL618" s="624"/>
      <c r="AM618" s="624"/>
      <c r="AN618" s="624"/>
      <c r="AO618" s="624"/>
      <c r="AP618" s="624"/>
      <c r="AQ618" s="624"/>
      <c r="AR618" s="624"/>
      <c r="AS618" s="624"/>
      <c r="AT618" s="624"/>
      <c r="AU618" s="624"/>
      <c r="AV618" s="624"/>
      <c r="AW618" s="624"/>
      <c r="AX618" s="624"/>
      <c r="AY618" s="624"/>
      <c r="AZ618" s="624"/>
      <c r="BA618" s="624"/>
    </row>
    <row r="619" ht="14.25" customHeight="1">
      <c r="A619" s="710"/>
      <c r="B619" s="710"/>
      <c r="C619" s="710"/>
      <c r="D619" s="710"/>
      <c r="E619" s="710"/>
      <c r="F619" s="710"/>
      <c r="G619" s="983"/>
      <c r="H619" s="984"/>
      <c r="I619" s="984"/>
      <c r="J619" s="710"/>
      <c r="K619" s="710"/>
      <c r="L619" s="985"/>
      <c r="M619" s="710"/>
      <c r="N619" s="710"/>
      <c r="O619" s="985"/>
      <c r="P619" s="710"/>
      <c r="Q619" s="710"/>
      <c r="R619" s="710"/>
      <c r="S619" s="710"/>
      <c r="T619" s="710"/>
      <c r="U619" s="710"/>
      <c r="V619" s="710"/>
      <c r="W619" s="710"/>
      <c r="X619" s="710"/>
      <c r="Y619" s="986"/>
      <c r="Z619" s="986"/>
      <c r="AA619" s="986"/>
      <c r="AB619" s="987"/>
      <c r="AC619" s="987"/>
      <c r="AD619" s="987"/>
      <c r="AE619" s="710"/>
      <c r="AF619" s="624"/>
      <c r="AG619" s="624"/>
      <c r="AH619" s="624"/>
      <c r="AI619" s="624"/>
      <c r="AJ619" s="624"/>
      <c r="AK619" s="624"/>
      <c r="AL619" s="624"/>
      <c r="AM619" s="624"/>
      <c r="AN619" s="624"/>
      <c r="AO619" s="624"/>
      <c r="AP619" s="624"/>
      <c r="AQ619" s="624"/>
      <c r="AR619" s="624"/>
      <c r="AS619" s="624"/>
      <c r="AT619" s="624"/>
      <c r="AU619" s="624"/>
      <c r="AV619" s="624"/>
      <c r="AW619" s="624"/>
      <c r="AX619" s="624"/>
      <c r="AY619" s="624"/>
      <c r="AZ619" s="624"/>
      <c r="BA619" s="624"/>
    </row>
    <row r="620" ht="14.25" customHeight="1">
      <c r="A620" s="710"/>
      <c r="B620" s="710"/>
      <c r="C620" s="710"/>
      <c r="D620" s="710"/>
      <c r="E620" s="710"/>
      <c r="F620" s="710"/>
      <c r="G620" s="983"/>
      <c r="H620" s="984"/>
      <c r="I620" s="984"/>
      <c r="J620" s="710"/>
      <c r="K620" s="710"/>
      <c r="L620" s="985"/>
      <c r="M620" s="710"/>
      <c r="N620" s="710"/>
      <c r="O620" s="985"/>
      <c r="P620" s="710"/>
      <c r="Q620" s="710"/>
      <c r="R620" s="710"/>
      <c r="S620" s="710"/>
      <c r="T620" s="710"/>
      <c r="U620" s="710"/>
      <c r="V620" s="710"/>
      <c r="W620" s="710"/>
      <c r="X620" s="710"/>
      <c r="Y620" s="986"/>
      <c r="Z620" s="986"/>
      <c r="AA620" s="986"/>
      <c r="AB620" s="987"/>
      <c r="AC620" s="987"/>
      <c r="AD620" s="987"/>
      <c r="AE620" s="710"/>
      <c r="AF620" s="624"/>
      <c r="AG620" s="624"/>
      <c r="AH620" s="624"/>
      <c r="AI620" s="624"/>
      <c r="AJ620" s="624"/>
      <c r="AK620" s="624"/>
      <c r="AL620" s="624"/>
      <c r="AM620" s="624"/>
      <c r="AN620" s="624"/>
      <c r="AO620" s="624"/>
      <c r="AP620" s="624"/>
      <c r="AQ620" s="624"/>
      <c r="AR620" s="624"/>
      <c r="AS620" s="624"/>
      <c r="AT620" s="624"/>
      <c r="AU620" s="624"/>
      <c r="AV620" s="624"/>
      <c r="AW620" s="624"/>
      <c r="AX620" s="624"/>
      <c r="AY620" s="624"/>
      <c r="AZ620" s="624"/>
      <c r="BA620" s="624"/>
    </row>
    <row r="621" ht="14.25" customHeight="1">
      <c r="A621" s="710"/>
      <c r="B621" s="710"/>
      <c r="C621" s="710"/>
      <c r="D621" s="710"/>
      <c r="E621" s="710"/>
      <c r="F621" s="710"/>
      <c r="G621" s="983"/>
      <c r="H621" s="984"/>
      <c r="I621" s="984"/>
      <c r="J621" s="710"/>
      <c r="K621" s="710"/>
      <c r="L621" s="985"/>
      <c r="M621" s="710"/>
      <c r="N621" s="710"/>
      <c r="O621" s="985"/>
      <c r="P621" s="710"/>
      <c r="Q621" s="710"/>
      <c r="R621" s="710"/>
      <c r="S621" s="710"/>
      <c r="T621" s="710"/>
      <c r="U621" s="710"/>
      <c r="V621" s="710"/>
      <c r="W621" s="710"/>
      <c r="X621" s="710"/>
      <c r="Y621" s="986"/>
      <c r="Z621" s="986"/>
      <c r="AA621" s="986"/>
      <c r="AB621" s="987"/>
      <c r="AC621" s="987"/>
      <c r="AD621" s="987"/>
      <c r="AE621" s="710"/>
      <c r="AF621" s="624"/>
      <c r="AG621" s="624"/>
      <c r="AH621" s="624"/>
      <c r="AI621" s="624"/>
      <c r="AJ621" s="624"/>
      <c r="AK621" s="624"/>
      <c r="AL621" s="624"/>
      <c r="AM621" s="624"/>
      <c r="AN621" s="624"/>
      <c r="AO621" s="624"/>
      <c r="AP621" s="624"/>
      <c r="AQ621" s="624"/>
      <c r="AR621" s="624"/>
      <c r="AS621" s="624"/>
      <c r="AT621" s="624"/>
      <c r="AU621" s="624"/>
      <c r="AV621" s="624"/>
      <c r="AW621" s="624"/>
      <c r="AX621" s="624"/>
      <c r="AY621" s="624"/>
      <c r="AZ621" s="624"/>
      <c r="BA621" s="624"/>
    </row>
    <row r="622" ht="14.25" customHeight="1">
      <c r="A622" s="710"/>
      <c r="B622" s="710"/>
      <c r="C622" s="710"/>
      <c r="D622" s="710"/>
      <c r="E622" s="710"/>
      <c r="F622" s="710"/>
      <c r="G622" s="983"/>
      <c r="H622" s="984"/>
      <c r="I622" s="984"/>
      <c r="J622" s="710"/>
      <c r="K622" s="710"/>
      <c r="L622" s="985"/>
      <c r="M622" s="710"/>
      <c r="N622" s="710"/>
      <c r="O622" s="985"/>
      <c r="P622" s="710"/>
      <c r="Q622" s="710"/>
      <c r="R622" s="710"/>
      <c r="S622" s="710"/>
      <c r="T622" s="710"/>
      <c r="U622" s="710"/>
      <c r="V622" s="710"/>
      <c r="W622" s="710"/>
      <c r="X622" s="710"/>
      <c r="Y622" s="986"/>
      <c r="Z622" s="986"/>
      <c r="AA622" s="986"/>
      <c r="AB622" s="987"/>
      <c r="AC622" s="987"/>
      <c r="AD622" s="987"/>
      <c r="AE622" s="710"/>
      <c r="AF622" s="624"/>
      <c r="AG622" s="624"/>
      <c r="AH622" s="624"/>
      <c r="AI622" s="624"/>
      <c r="AJ622" s="624"/>
      <c r="AK622" s="624"/>
      <c r="AL622" s="624"/>
      <c r="AM622" s="624"/>
      <c r="AN622" s="624"/>
      <c r="AO622" s="624"/>
      <c r="AP622" s="624"/>
      <c r="AQ622" s="624"/>
      <c r="AR622" s="624"/>
      <c r="AS622" s="624"/>
      <c r="AT622" s="624"/>
      <c r="AU622" s="624"/>
      <c r="AV622" s="624"/>
      <c r="AW622" s="624"/>
      <c r="AX622" s="624"/>
      <c r="AY622" s="624"/>
      <c r="AZ622" s="624"/>
      <c r="BA622" s="624"/>
    </row>
    <row r="623" ht="14.25" customHeight="1">
      <c r="A623" s="710"/>
      <c r="B623" s="710"/>
      <c r="C623" s="710"/>
      <c r="D623" s="710"/>
      <c r="E623" s="710"/>
      <c r="F623" s="710"/>
      <c r="G623" s="983"/>
      <c r="H623" s="984"/>
      <c r="I623" s="984"/>
      <c r="J623" s="710"/>
      <c r="K623" s="710"/>
      <c r="L623" s="985"/>
      <c r="M623" s="710"/>
      <c r="N623" s="710"/>
      <c r="O623" s="985"/>
      <c r="P623" s="710"/>
      <c r="Q623" s="710"/>
      <c r="R623" s="710"/>
      <c r="S623" s="710"/>
      <c r="T623" s="710"/>
      <c r="U623" s="710"/>
      <c r="V623" s="710"/>
      <c r="W623" s="710"/>
      <c r="X623" s="710"/>
      <c r="Y623" s="986"/>
      <c r="Z623" s="986"/>
      <c r="AA623" s="986"/>
      <c r="AB623" s="987"/>
      <c r="AC623" s="987"/>
      <c r="AD623" s="987"/>
      <c r="AE623" s="710"/>
      <c r="AF623" s="624"/>
      <c r="AG623" s="624"/>
      <c r="AH623" s="624"/>
      <c r="AI623" s="624"/>
      <c r="AJ623" s="624"/>
      <c r="AK623" s="624"/>
      <c r="AL623" s="624"/>
      <c r="AM623" s="624"/>
      <c r="AN623" s="624"/>
      <c r="AO623" s="624"/>
      <c r="AP623" s="624"/>
      <c r="AQ623" s="624"/>
      <c r="AR623" s="624"/>
      <c r="AS623" s="624"/>
      <c r="AT623" s="624"/>
      <c r="AU623" s="624"/>
      <c r="AV623" s="624"/>
      <c r="AW623" s="624"/>
      <c r="AX623" s="624"/>
      <c r="AY623" s="624"/>
      <c r="AZ623" s="624"/>
      <c r="BA623" s="624"/>
    </row>
    <row r="624" ht="14.25" customHeight="1">
      <c r="A624" s="710"/>
      <c r="B624" s="710"/>
      <c r="C624" s="710"/>
      <c r="D624" s="710"/>
      <c r="E624" s="710"/>
      <c r="F624" s="710"/>
      <c r="G624" s="983"/>
      <c r="H624" s="984"/>
      <c r="I624" s="984"/>
      <c r="J624" s="710"/>
      <c r="K624" s="710"/>
      <c r="L624" s="985"/>
      <c r="M624" s="710"/>
      <c r="N624" s="710"/>
      <c r="O624" s="985"/>
      <c r="P624" s="710"/>
      <c r="Q624" s="710"/>
      <c r="R624" s="710"/>
      <c r="S624" s="710"/>
      <c r="T624" s="710"/>
      <c r="U624" s="710"/>
      <c r="V624" s="710"/>
      <c r="W624" s="710"/>
      <c r="X624" s="710"/>
      <c r="Y624" s="986"/>
      <c r="Z624" s="986"/>
      <c r="AA624" s="986"/>
      <c r="AB624" s="987"/>
      <c r="AC624" s="987"/>
      <c r="AD624" s="987"/>
      <c r="AE624" s="710"/>
      <c r="AF624" s="624"/>
      <c r="AG624" s="624"/>
      <c r="AH624" s="624"/>
      <c r="AI624" s="624"/>
      <c r="AJ624" s="624"/>
      <c r="AK624" s="624"/>
      <c r="AL624" s="624"/>
      <c r="AM624" s="624"/>
      <c r="AN624" s="624"/>
      <c r="AO624" s="624"/>
      <c r="AP624" s="624"/>
      <c r="AQ624" s="624"/>
      <c r="AR624" s="624"/>
      <c r="AS624" s="624"/>
      <c r="AT624" s="624"/>
      <c r="AU624" s="624"/>
      <c r="AV624" s="624"/>
      <c r="AW624" s="624"/>
      <c r="AX624" s="624"/>
      <c r="AY624" s="624"/>
      <c r="AZ624" s="624"/>
      <c r="BA624" s="624"/>
    </row>
    <row r="625" ht="14.25" customHeight="1">
      <c r="A625" s="710"/>
      <c r="B625" s="710"/>
      <c r="C625" s="710"/>
      <c r="D625" s="710"/>
      <c r="E625" s="710"/>
      <c r="F625" s="710"/>
      <c r="G625" s="983"/>
      <c r="H625" s="984"/>
      <c r="I625" s="984"/>
      <c r="J625" s="710"/>
      <c r="K625" s="710"/>
      <c r="L625" s="985"/>
      <c r="M625" s="710"/>
      <c r="N625" s="710"/>
      <c r="O625" s="985"/>
      <c r="P625" s="710"/>
      <c r="Q625" s="710"/>
      <c r="R625" s="710"/>
      <c r="S625" s="710"/>
      <c r="T625" s="710"/>
      <c r="U625" s="710"/>
      <c r="V625" s="710"/>
      <c r="W625" s="710"/>
      <c r="X625" s="710"/>
      <c r="Y625" s="986"/>
      <c r="Z625" s="986"/>
      <c r="AA625" s="986"/>
      <c r="AB625" s="987"/>
      <c r="AC625" s="987"/>
      <c r="AD625" s="987"/>
      <c r="AE625" s="710"/>
      <c r="AF625" s="624"/>
      <c r="AG625" s="624"/>
      <c r="AH625" s="624"/>
      <c r="AI625" s="624"/>
      <c r="AJ625" s="624"/>
      <c r="AK625" s="624"/>
      <c r="AL625" s="624"/>
      <c r="AM625" s="624"/>
      <c r="AN625" s="624"/>
      <c r="AO625" s="624"/>
      <c r="AP625" s="624"/>
      <c r="AQ625" s="624"/>
      <c r="AR625" s="624"/>
      <c r="AS625" s="624"/>
      <c r="AT625" s="624"/>
      <c r="AU625" s="624"/>
      <c r="AV625" s="624"/>
      <c r="AW625" s="624"/>
      <c r="AX625" s="624"/>
      <c r="AY625" s="624"/>
      <c r="AZ625" s="624"/>
      <c r="BA625" s="624"/>
    </row>
    <row r="626" ht="14.25" customHeight="1">
      <c r="A626" s="710"/>
      <c r="B626" s="710"/>
      <c r="C626" s="710"/>
      <c r="D626" s="710"/>
      <c r="E626" s="710"/>
      <c r="F626" s="710"/>
      <c r="G626" s="983"/>
      <c r="H626" s="984"/>
      <c r="I626" s="984"/>
      <c r="J626" s="710"/>
      <c r="K626" s="710"/>
      <c r="L626" s="985"/>
      <c r="M626" s="710"/>
      <c r="N626" s="710"/>
      <c r="O626" s="985"/>
      <c r="P626" s="710"/>
      <c r="Q626" s="710"/>
      <c r="R626" s="710"/>
      <c r="S626" s="710"/>
      <c r="T626" s="710"/>
      <c r="U626" s="710"/>
      <c r="V626" s="710"/>
      <c r="W626" s="710"/>
      <c r="X626" s="710"/>
      <c r="Y626" s="986"/>
      <c r="Z626" s="986"/>
      <c r="AA626" s="986"/>
      <c r="AB626" s="987"/>
      <c r="AC626" s="987"/>
      <c r="AD626" s="987"/>
      <c r="AE626" s="710"/>
      <c r="AF626" s="624"/>
      <c r="AG626" s="624"/>
      <c r="AH626" s="624"/>
      <c r="AI626" s="624"/>
      <c r="AJ626" s="624"/>
      <c r="AK626" s="624"/>
      <c r="AL626" s="624"/>
      <c r="AM626" s="624"/>
      <c r="AN626" s="624"/>
      <c r="AO626" s="624"/>
      <c r="AP626" s="624"/>
      <c r="AQ626" s="624"/>
      <c r="AR626" s="624"/>
      <c r="AS626" s="624"/>
      <c r="AT626" s="624"/>
      <c r="AU626" s="624"/>
      <c r="AV626" s="624"/>
      <c r="AW626" s="624"/>
      <c r="AX626" s="624"/>
      <c r="AY626" s="624"/>
      <c r="AZ626" s="624"/>
      <c r="BA626" s="624"/>
    </row>
    <row r="627" ht="14.25" customHeight="1">
      <c r="A627" s="710"/>
      <c r="B627" s="710"/>
      <c r="C627" s="710"/>
      <c r="D627" s="710"/>
      <c r="E627" s="710"/>
      <c r="F627" s="710"/>
      <c r="G627" s="983"/>
      <c r="H627" s="984"/>
      <c r="I627" s="984"/>
      <c r="J627" s="710"/>
      <c r="K627" s="710"/>
      <c r="L627" s="985"/>
      <c r="M627" s="710"/>
      <c r="N627" s="710"/>
      <c r="O627" s="985"/>
      <c r="P627" s="710"/>
      <c r="Q627" s="710"/>
      <c r="R627" s="710"/>
      <c r="S627" s="710"/>
      <c r="T627" s="710"/>
      <c r="U627" s="710"/>
      <c r="V627" s="710"/>
      <c r="W627" s="710"/>
      <c r="X627" s="710"/>
      <c r="Y627" s="986"/>
      <c r="Z627" s="986"/>
      <c r="AA627" s="986"/>
      <c r="AB627" s="987"/>
      <c r="AC627" s="987"/>
      <c r="AD627" s="987"/>
      <c r="AE627" s="710"/>
      <c r="AF627" s="624"/>
      <c r="AG627" s="624"/>
      <c r="AH627" s="624"/>
      <c r="AI627" s="624"/>
      <c r="AJ627" s="624"/>
      <c r="AK627" s="624"/>
      <c r="AL627" s="624"/>
      <c r="AM627" s="624"/>
      <c r="AN627" s="624"/>
      <c r="AO627" s="624"/>
      <c r="AP627" s="624"/>
      <c r="AQ627" s="624"/>
      <c r="AR627" s="624"/>
      <c r="AS627" s="624"/>
      <c r="AT627" s="624"/>
      <c r="AU627" s="624"/>
      <c r="AV627" s="624"/>
      <c r="AW627" s="624"/>
      <c r="AX627" s="624"/>
      <c r="AY627" s="624"/>
      <c r="AZ627" s="624"/>
      <c r="BA627" s="624"/>
    </row>
    <row r="628" ht="14.25" customHeight="1">
      <c r="A628" s="710"/>
      <c r="B628" s="710"/>
      <c r="C628" s="710"/>
      <c r="D628" s="710"/>
      <c r="E628" s="710"/>
      <c r="F628" s="710"/>
      <c r="G628" s="983"/>
      <c r="H628" s="984"/>
      <c r="I628" s="984"/>
      <c r="J628" s="710"/>
      <c r="K628" s="710"/>
      <c r="L628" s="985"/>
      <c r="M628" s="710"/>
      <c r="N628" s="710"/>
      <c r="O628" s="985"/>
      <c r="P628" s="710"/>
      <c r="Q628" s="710"/>
      <c r="R628" s="710"/>
      <c r="S628" s="710"/>
      <c r="T628" s="710"/>
      <c r="U628" s="710"/>
      <c r="V628" s="710"/>
      <c r="W628" s="710"/>
      <c r="X628" s="710"/>
      <c r="Y628" s="986"/>
      <c r="Z628" s="986"/>
      <c r="AA628" s="986"/>
      <c r="AB628" s="987"/>
      <c r="AC628" s="987"/>
      <c r="AD628" s="987"/>
      <c r="AE628" s="710"/>
      <c r="AF628" s="624"/>
      <c r="AG628" s="624"/>
      <c r="AH628" s="624"/>
      <c r="AI628" s="624"/>
      <c r="AJ628" s="624"/>
      <c r="AK628" s="624"/>
      <c r="AL628" s="624"/>
      <c r="AM628" s="624"/>
      <c r="AN628" s="624"/>
      <c r="AO628" s="624"/>
      <c r="AP628" s="624"/>
      <c r="AQ628" s="624"/>
      <c r="AR628" s="624"/>
      <c r="AS628" s="624"/>
      <c r="AT628" s="624"/>
      <c r="AU628" s="624"/>
      <c r="AV628" s="624"/>
      <c r="AW628" s="624"/>
      <c r="AX628" s="624"/>
      <c r="AY628" s="624"/>
      <c r="AZ628" s="624"/>
      <c r="BA628" s="624"/>
    </row>
    <row r="629" ht="14.25" customHeight="1">
      <c r="A629" s="710"/>
      <c r="B629" s="710"/>
      <c r="C629" s="710"/>
      <c r="D629" s="710"/>
      <c r="E629" s="710"/>
      <c r="F629" s="710"/>
      <c r="G629" s="983"/>
      <c r="H629" s="984"/>
      <c r="I629" s="984"/>
      <c r="J629" s="710"/>
      <c r="K629" s="710"/>
      <c r="L629" s="985"/>
      <c r="M629" s="710"/>
      <c r="N629" s="710"/>
      <c r="O629" s="985"/>
      <c r="P629" s="710"/>
      <c r="Q629" s="710"/>
      <c r="R629" s="710"/>
      <c r="S629" s="710"/>
      <c r="T629" s="710"/>
      <c r="U629" s="710"/>
      <c r="V629" s="710"/>
      <c r="W629" s="710"/>
      <c r="X629" s="710"/>
      <c r="Y629" s="986"/>
      <c r="Z629" s="986"/>
      <c r="AA629" s="986"/>
      <c r="AB629" s="987"/>
      <c r="AC629" s="987"/>
      <c r="AD629" s="987"/>
      <c r="AE629" s="710"/>
      <c r="AF629" s="624"/>
      <c r="AG629" s="624"/>
      <c r="AH629" s="624"/>
      <c r="AI629" s="624"/>
      <c r="AJ629" s="624"/>
      <c r="AK629" s="624"/>
      <c r="AL629" s="624"/>
      <c r="AM629" s="624"/>
      <c r="AN629" s="624"/>
      <c r="AO629" s="624"/>
      <c r="AP629" s="624"/>
      <c r="AQ629" s="624"/>
      <c r="AR629" s="624"/>
      <c r="AS629" s="624"/>
      <c r="AT629" s="624"/>
      <c r="AU629" s="624"/>
      <c r="AV629" s="624"/>
      <c r="AW629" s="624"/>
      <c r="AX629" s="624"/>
      <c r="AY629" s="624"/>
      <c r="AZ629" s="624"/>
      <c r="BA629" s="624"/>
    </row>
    <row r="630" ht="14.25" customHeight="1">
      <c r="A630" s="710"/>
      <c r="B630" s="710"/>
      <c r="C630" s="710"/>
      <c r="D630" s="710"/>
      <c r="E630" s="710"/>
      <c r="F630" s="710"/>
      <c r="G630" s="983"/>
      <c r="H630" s="984"/>
      <c r="I630" s="984"/>
      <c r="J630" s="710"/>
      <c r="K630" s="710"/>
      <c r="L630" s="985"/>
      <c r="M630" s="710"/>
      <c r="N630" s="710"/>
      <c r="O630" s="985"/>
      <c r="P630" s="710"/>
      <c r="Q630" s="710"/>
      <c r="R630" s="710"/>
      <c r="S630" s="710"/>
      <c r="T630" s="710"/>
      <c r="U630" s="710"/>
      <c r="V630" s="710"/>
      <c r="W630" s="710"/>
      <c r="X630" s="710"/>
      <c r="Y630" s="986"/>
      <c r="Z630" s="986"/>
      <c r="AA630" s="986"/>
      <c r="AB630" s="987"/>
      <c r="AC630" s="987"/>
      <c r="AD630" s="987"/>
      <c r="AE630" s="710"/>
      <c r="AF630" s="624"/>
      <c r="AG630" s="624"/>
      <c r="AH630" s="624"/>
      <c r="AI630" s="624"/>
      <c r="AJ630" s="624"/>
      <c r="AK630" s="624"/>
      <c r="AL630" s="624"/>
      <c r="AM630" s="624"/>
      <c r="AN630" s="624"/>
      <c r="AO630" s="624"/>
      <c r="AP630" s="624"/>
      <c r="AQ630" s="624"/>
      <c r="AR630" s="624"/>
      <c r="AS630" s="624"/>
      <c r="AT630" s="624"/>
      <c r="AU630" s="624"/>
      <c r="AV630" s="624"/>
      <c r="AW630" s="624"/>
      <c r="AX630" s="624"/>
      <c r="AY630" s="624"/>
      <c r="AZ630" s="624"/>
      <c r="BA630" s="624"/>
    </row>
    <row r="631" ht="14.25" customHeight="1">
      <c r="A631" s="710"/>
      <c r="B631" s="710"/>
      <c r="C631" s="710"/>
      <c r="D631" s="710"/>
      <c r="E631" s="710"/>
      <c r="F631" s="710"/>
      <c r="G631" s="983"/>
      <c r="H631" s="984"/>
      <c r="I631" s="984"/>
      <c r="J631" s="710"/>
      <c r="K631" s="710"/>
      <c r="L631" s="985"/>
      <c r="M631" s="710"/>
      <c r="N631" s="710"/>
      <c r="O631" s="985"/>
      <c r="P631" s="710"/>
      <c r="Q631" s="710"/>
      <c r="R631" s="710"/>
      <c r="S631" s="710"/>
      <c r="T631" s="710"/>
      <c r="U631" s="710"/>
      <c r="V631" s="710"/>
      <c r="W631" s="710"/>
      <c r="X631" s="710"/>
      <c r="Y631" s="986"/>
      <c r="Z631" s="986"/>
      <c r="AA631" s="986"/>
      <c r="AB631" s="987"/>
      <c r="AC631" s="987"/>
      <c r="AD631" s="987"/>
      <c r="AE631" s="710"/>
      <c r="AF631" s="624"/>
      <c r="AG631" s="624"/>
      <c r="AH631" s="624"/>
      <c r="AI631" s="624"/>
      <c r="AJ631" s="624"/>
      <c r="AK631" s="624"/>
      <c r="AL631" s="624"/>
      <c r="AM631" s="624"/>
      <c r="AN631" s="624"/>
      <c r="AO631" s="624"/>
      <c r="AP631" s="624"/>
      <c r="AQ631" s="624"/>
      <c r="AR631" s="624"/>
      <c r="AS631" s="624"/>
      <c r="AT631" s="624"/>
      <c r="AU631" s="624"/>
      <c r="AV631" s="624"/>
      <c r="AW631" s="624"/>
      <c r="AX631" s="624"/>
      <c r="AY631" s="624"/>
      <c r="AZ631" s="624"/>
      <c r="BA631" s="624"/>
    </row>
    <row r="632" ht="14.25" customHeight="1">
      <c r="A632" s="710"/>
      <c r="B632" s="710"/>
      <c r="C632" s="710"/>
      <c r="D632" s="710"/>
      <c r="E632" s="710"/>
      <c r="F632" s="710"/>
      <c r="G632" s="983"/>
      <c r="H632" s="984"/>
      <c r="I632" s="984"/>
      <c r="J632" s="710"/>
      <c r="K632" s="710"/>
      <c r="L632" s="985"/>
      <c r="M632" s="710"/>
      <c r="N632" s="710"/>
      <c r="O632" s="985"/>
      <c r="P632" s="710"/>
      <c r="Q632" s="710"/>
      <c r="R632" s="710"/>
      <c r="S632" s="710"/>
      <c r="T632" s="710"/>
      <c r="U632" s="710"/>
      <c r="V632" s="710"/>
      <c r="W632" s="710"/>
      <c r="X632" s="710"/>
      <c r="Y632" s="986"/>
      <c r="Z632" s="986"/>
      <c r="AA632" s="986"/>
      <c r="AB632" s="987"/>
      <c r="AC632" s="987"/>
      <c r="AD632" s="987"/>
      <c r="AE632" s="710"/>
      <c r="AF632" s="624"/>
      <c r="AG632" s="624"/>
      <c r="AH632" s="624"/>
      <c r="AI632" s="624"/>
      <c r="AJ632" s="624"/>
      <c r="AK632" s="624"/>
      <c r="AL632" s="624"/>
      <c r="AM632" s="624"/>
      <c r="AN632" s="624"/>
      <c r="AO632" s="624"/>
      <c r="AP632" s="624"/>
      <c r="AQ632" s="624"/>
      <c r="AR632" s="624"/>
      <c r="AS632" s="624"/>
      <c r="AT632" s="624"/>
      <c r="AU632" s="624"/>
      <c r="AV632" s="624"/>
      <c r="AW632" s="624"/>
      <c r="AX632" s="624"/>
      <c r="AY632" s="624"/>
      <c r="AZ632" s="624"/>
      <c r="BA632" s="624"/>
    </row>
    <row r="633" ht="14.25" customHeight="1">
      <c r="A633" s="710"/>
      <c r="B633" s="710"/>
      <c r="C633" s="710"/>
      <c r="D633" s="710"/>
      <c r="E633" s="710"/>
      <c r="F633" s="710"/>
      <c r="G633" s="983"/>
      <c r="H633" s="984"/>
      <c r="I633" s="984"/>
      <c r="J633" s="710"/>
      <c r="K633" s="710"/>
      <c r="L633" s="985"/>
      <c r="M633" s="710"/>
      <c r="N633" s="710"/>
      <c r="O633" s="985"/>
      <c r="P633" s="710"/>
      <c r="Q633" s="710"/>
      <c r="R633" s="710"/>
      <c r="S633" s="710"/>
      <c r="T633" s="710"/>
      <c r="U633" s="710"/>
      <c r="V633" s="710"/>
      <c r="W633" s="710"/>
      <c r="X633" s="710"/>
      <c r="Y633" s="986"/>
      <c r="Z633" s="986"/>
      <c r="AA633" s="986"/>
      <c r="AB633" s="987"/>
      <c r="AC633" s="987"/>
      <c r="AD633" s="987"/>
      <c r="AE633" s="710"/>
      <c r="AF633" s="624"/>
      <c r="AG633" s="624"/>
      <c r="AH633" s="624"/>
      <c r="AI633" s="624"/>
      <c r="AJ633" s="624"/>
      <c r="AK633" s="624"/>
      <c r="AL633" s="624"/>
      <c r="AM633" s="624"/>
      <c r="AN633" s="624"/>
      <c r="AO633" s="624"/>
      <c r="AP633" s="624"/>
      <c r="AQ633" s="624"/>
      <c r="AR633" s="624"/>
      <c r="AS633" s="624"/>
      <c r="AT633" s="624"/>
      <c r="AU633" s="624"/>
      <c r="AV633" s="624"/>
      <c r="AW633" s="624"/>
      <c r="AX633" s="624"/>
      <c r="AY633" s="624"/>
      <c r="AZ633" s="624"/>
      <c r="BA633" s="624"/>
    </row>
    <row r="634" ht="14.25" customHeight="1">
      <c r="A634" s="710"/>
      <c r="B634" s="710"/>
      <c r="C634" s="710"/>
      <c r="D634" s="710"/>
      <c r="E634" s="710"/>
      <c r="F634" s="710"/>
      <c r="G634" s="983"/>
      <c r="H634" s="984"/>
      <c r="I634" s="984"/>
      <c r="J634" s="710"/>
      <c r="K634" s="710"/>
      <c r="L634" s="985"/>
      <c r="M634" s="710"/>
      <c r="N634" s="710"/>
      <c r="O634" s="985"/>
      <c r="P634" s="710"/>
      <c r="Q634" s="710"/>
      <c r="R634" s="710"/>
      <c r="S634" s="710"/>
      <c r="T634" s="710"/>
      <c r="U634" s="710"/>
      <c r="V634" s="710"/>
      <c r="W634" s="710"/>
      <c r="X634" s="710"/>
      <c r="Y634" s="986"/>
      <c r="Z634" s="986"/>
      <c r="AA634" s="986"/>
      <c r="AB634" s="987"/>
      <c r="AC634" s="987"/>
      <c r="AD634" s="987"/>
      <c r="AE634" s="710"/>
      <c r="AF634" s="624"/>
      <c r="AG634" s="624"/>
      <c r="AH634" s="624"/>
      <c r="AI634" s="624"/>
      <c r="AJ634" s="624"/>
      <c r="AK634" s="624"/>
      <c r="AL634" s="624"/>
      <c r="AM634" s="624"/>
      <c r="AN634" s="624"/>
      <c r="AO634" s="624"/>
      <c r="AP634" s="624"/>
      <c r="AQ634" s="624"/>
      <c r="AR634" s="624"/>
      <c r="AS634" s="624"/>
      <c r="AT634" s="624"/>
      <c r="AU634" s="624"/>
      <c r="AV634" s="624"/>
      <c r="AW634" s="624"/>
      <c r="AX634" s="624"/>
      <c r="AY634" s="624"/>
      <c r="AZ634" s="624"/>
      <c r="BA634" s="624"/>
    </row>
    <row r="635" ht="14.25" customHeight="1">
      <c r="A635" s="710"/>
      <c r="B635" s="710"/>
      <c r="C635" s="710"/>
      <c r="D635" s="710"/>
      <c r="E635" s="710"/>
      <c r="F635" s="710"/>
      <c r="G635" s="983"/>
      <c r="H635" s="984"/>
      <c r="I635" s="984"/>
      <c r="J635" s="710"/>
      <c r="K635" s="710"/>
      <c r="L635" s="985"/>
      <c r="M635" s="710"/>
      <c r="N635" s="710"/>
      <c r="O635" s="985"/>
      <c r="P635" s="710"/>
      <c r="Q635" s="710"/>
      <c r="R635" s="710"/>
      <c r="S635" s="710"/>
      <c r="T635" s="710"/>
      <c r="U635" s="710"/>
      <c r="V635" s="710"/>
      <c r="W635" s="710"/>
      <c r="X635" s="710"/>
      <c r="Y635" s="986"/>
      <c r="Z635" s="986"/>
      <c r="AA635" s="986"/>
      <c r="AB635" s="987"/>
      <c r="AC635" s="987"/>
      <c r="AD635" s="987"/>
      <c r="AE635" s="710"/>
      <c r="AF635" s="624"/>
      <c r="AG635" s="624"/>
      <c r="AH635" s="624"/>
      <c r="AI635" s="624"/>
      <c r="AJ635" s="624"/>
      <c r="AK635" s="624"/>
      <c r="AL635" s="624"/>
      <c r="AM635" s="624"/>
      <c r="AN635" s="624"/>
      <c r="AO635" s="624"/>
      <c r="AP635" s="624"/>
      <c r="AQ635" s="624"/>
      <c r="AR635" s="624"/>
      <c r="AS635" s="624"/>
      <c r="AT635" s="624"/>
      <c r="AU635" s="624"/>
      <c r="AV635" s="624"/>
      <c r="AW635" s="624"/>
      <c r="AX635" s="624"/>
      <c r="AY635" s="624"/>
      <c r="AZ635" s="624"/>
      <c r="BA635" s="624"/>
    </row>
    <row r="636" ht="14.25" customHeight="1">
      <c r="A636" s="710"/>
      <c r="B636" s="710"/>
      <c r="C636" s="710"/>
      <c r="D636" s="710"/>
      <c r="E636" s="710"/>
      <c r="F636" s="710"/>
      <c r="G636" s="983"/>
      <c r="H636" s="984"/>
      <c r="I636" s="984"/>
      <c r="J636" s="710"/>
      <c r="K636" s="710"/>
      <c r="L636" s="985"/>
      <c r="M636" s="710"/>
      <c r="N636" s="710"/>
      <c r="O636" s="985"/>
      <c r="P636" s="710"/>
      <c r="Q636" s="710"/>
      <c r="R636" s="710"/>
      <c r="S636" s="710"/>
      <c r="T636" s="710"/>
      <c r="U636" s="710"/>
      <c r="V636" s="710"/>
      <c r="W636" s="710"/>
      <c r="X636" s="710"/>
      <c r="Y636" s="986"/>
      <c r="Z636" s="986"/>
      <c r="AA636" s="986"/>
      <c r="AB636" s="987"/>
      <c r="AC636" s="987"/>
      <c r="AD636" s="987"/>
      <c r="AE636" s="710"/>
      <c r="AF636" s="624"/>
      <c r="AG636" s="624"/>
      <c r="AH636" s="624"/>
      <c r="AI636" s="624"/>
      <c r="AJ636" s="624"/>
      <c r="AK636" s="624"/>
      <c r="AL636" s="624"/>
      <c r="AM636" s="624"/>
      <c r="AN636" s="624"/>
      <c r="AO636" s="624"/>
      <c r="AP636" s="624"/>
      <c r="AQ636" s="624"/>
      <c r="AR636" s="624"/>
      <c r="AS636" s="624"/>
      <c r="AT636" s="624"/>
      <c r="AU636" s="624"/>
      <c r="AV636" s="624"/>
      <c r="AW636" s="624"/>
      <c r="AX636" s="624"/>
      <c r="AY636" s="624"/>
      <c r="AZ636" s="624"/>
      <c r="BA636" s="624"/>
    </row>
    <row r="637" ht="14.25" customHeight="1">
      <c r="A637" s="710"/>
      <c r="B637" s="710"/>
      <c r="C637" s="710"/>
      <c r="D637" s="710"/>
      <c r="E637" s="710"/>
      <c r="F637" s="710"/>
      <c r="G637" s="983"/>
      <c r="H637" s="984"/>
      <c r="I637" s="984"/>
      <c r="J637" s="710"/>
      <c r="K637" s="710"/>
      <c r="L637" s="985"/>
      <c r="M637" s="710"/>
      <c r="N637" s="710"/>
      <c r="O637" s="985"/>
      <c r="P637" s="710"/>
      <c r="Q637" s="710"/>
      <c r="R637" s="710"/>
      <c r="S637" s="710"/>
      <c r="T637" s="710"/>
      <c r="U637" s="710"/>
      <c r="V637" s="710"/>
      <c r="W637" s="710"/>
      <c r="X637" s="710"/>
      <c r="Y637" s="986"/>
      <c r="Z637" s="986"/>
      <c r="AA637" s="986"/>
      <c r="AB637" s="987"/>
      <c r="AC637" s="987"/>
      <c r="AD637" s="987"/>
      <c r="AE637" s="710"/>
      <c r="AF637" s="624"/>
      <c r="AG637" s="624"/>
      <c r="AH637" s="624"/>
      <c r="AI637" s="624"/>
      <c r="AJ637" s="624"/>
      <c r="AK637" s="624"/>
      <c r="AL637" s="624"/>
      <c r="AM637" s="624"/>
      <c r="AN637" s="624"/>
      <c r="AO637" s="624"/>
      <c r="AP637" s="624"/>
      <c r="AQ637" s="624"/>
      <c r="AR637" s="624"/>
      <c r="AS637" s="624"/>
      <c r="AT637" s="624"/>
      <c r="AU637" s="624"/>
      <c r="AV637" s="624"/>
      <c r="AW637" s="624"/>
      <c r="AX637" s="624"/>
      <c r="AY637" s="624"/>
      <c r="AZ637" s="624"/>
      <c r="BA637" s="624"/>
    </row>
    <row r="638" ht="14.25" customHeight="1">
      <c r="A638" s="710"/>
      <c r="B638" s="710"/>
      <c r="C638" s="710"/>
      <c r="D638" s="710"/>
      <c r="E638" s="710"/>
      <c r="F638" s="710"/>
      <c r="G638" s="983"/>
      <c r="H638" s="984"/>
      <c r="I638" s="984"/>
      <c r="J638" s="710"/>
      <c r="K638" s="710"/>
      <c r="L638" s="985"/>
      <c r="M638" s="710"/>
      <c r="N638" s="710"/>
      <c r="O638" s="985"/>
      <c r="P638" s="710"/>
      <c r="Q638" s="710"/>
      <c r="R638" s="710"/>
      <c r="S638" s="710"/>
      <c r="T638" s="710"/>
      <c r="U638" s="710"/>
      <c r="V638" s="710"/>
      <c r="W638" s="710"/>
      <c r="X638" s="710"/>
      <c r="Y638" s="986"/>
      <c r="Z638" s="986"/>
      <c r="AA638" s="986"/>
      <c r="AB638" s="987"/>
      <c r="AC638" s="987"/>
      <c r="AD638" s="987"/>
      <c r="AE638" s="710"/>
      <c r="AF638" s="624"/>
      <c r="AG638" s="624"/>
      <c r="AH638" s="624"/>
      <c r="AI638" s="624"/>
      <c r="AJ638" s="624"/>
      <c r="AK638" s="624"/>
      <c r="AL638" s="624"/>
      <c r="AM638" s="624"/>
      <c r="AN638" s="624"/>
      <c r="AO638" s="624"/>
      <c r="AP638" s="624"/>
      <c r="AQ638" s="624"/>
      <c r="AR638" s="624"/>
      <c r="AS638" s="624"/>
      <c r="AT638" s="624"/>
      <c r="AU638" s="624"/>
      <c r="AV638" s="624"/>
      <c r="AW638" s="624"/>
      <c r="AX638" s="624"/>
      <c r="AY638" s="624"/>
      <c r="AZ638" s="624"/>
      <c r="BA638" s="624"/>
    </row>
    <row r="639" ht="14.25" customHeight="1">
      <c r="A639" s="710"/>
      <c r="B639" s="710"/>
      <c r="C639" s="710"/>
      <c r="D639" s="710"/>
      <c r="E639" s="710"/>
      <c r="F639" s="710"/>
      <c r="G639" s="983"/>
      <c r="H639" s="984"/>
      <c r="I639" s="984"/>
      <c r="J639" s="710"/>
      <c r="K639" s="710"/>
      <c r="L639" s="985"/>
      <c r="M639" s="710"/>
      <c r="N639" s="710"/>
      <c r="O639" s="985"/>
      <c r="P639" s="710"/>
      <c r="Q639" s="710"/>
      <c r="R639" s="710"/>
      <c r="S639" s="710"/>
      <c r="T639" s="710"/>
      <c r="U639" s="710"/>
      <c r="V639" s="710"/>
      <c r="W639" s="710"/>
      <c r="X639" s="710"/>
      <c r="Y639" s="986"/>
      <c r="Z639" s="986"/>
      <c r="AA639" s="986"/>
      <c r="AB639" s="987"/>
      <c r="AC639" s="987"/>
      <c r="AD639" s="987"/>
      <c r="AE639" s="710"/>
      <c r="AF639" s="624"/>
      <c r="AG639" s="624"/>
      <c r="AH639" s="624"/>
      <c r="AI639" s="624"/>
      <c r="AJ639" s="624"/>
      <c r="AK639" s="624"/>
      <c r="AL639" s="624"/>
      <c r="AM639" s="624"/>
      <c r="AN639" s="624"/>
      <c r="AO639" s="624"/>
      <c r="AP639" s="624"/>
      <c r="AQ639" s="624"/>
      <c r="AR639" s="624"/>
      <c r="AS639" s="624"/>
      <c r="AT639" s="624"/>
      <c r="AU639" s="624"/>
      <c r="AV639" s="624"/>
      <c r="AW639" s="624"/>
      <c r="AX639" s="624"/>
      <c r="AY639" s="624"/>
      <c r="AZ639" s="624"/>
      <c r="BA639" s="624"/>
    </row>
    <row r="640" ht="14.25" customHeight="1">
      <c r="A640" s="710"/>
      <c r="B640" s="710"/>
      <c r="C640" s="710"/>
      <c r="D640" s="710"/>
      <c r="E640" s="710"/>
      <c r="F640" s="710"/>
      <c r="G640" s="983"/>
      <c r="H640" s="984"/>
      <c r="I640" s="984"/>
      <c r="J640" s="710"/>
      <c r="K640" s="710"/>
      <c r="L640" s="985"/>
      <c r="M640" s="710"/>
      <c r="N640" s="710"/>
      <c r="O640" s="985"/>
      <c r="P640" s="710"/>
      <c r="Q640" s="710"/>
      <c r="R640" s="710"/>
      <c r="S640" s="710"/>
      <c r="T640" s="710"/>
      <c r="U640" s="710"/>
      <c r="V640" s="710"/>
      <c r="W640" s="710"/>
      <c r="X640" s="710"/>
      <c r="Y640" s="986"/>
      <c r="Z640" s="986"/>
      <c r="AA640" s="986"/>
      <c r="AB640" s="987"/>
      <c r="AC640" s="987"/>
      <c r="AD640" s="987"/>
      <c r="AE640" s="710"/>
      <c r="AF640" s="624"/>
      <c r="AG640" s="624"/>
      <c r="AH640" s="624"/>
      <c r="AI640" s="624"/>
      <c r="AJ640" s="624"/>
      <c r="AK640" s="624"/>
      <c r="AL640" s="624"/>
      <c r="AM640" s="624"/>
      <c r="AN640" s="624"/>
      <c r="AO640" s="624"/>
      <c r="AP640" s="624"/>
      <c r="AQ640" s="624"/>
      <c r="AR640" s="624"/>
      <c r="AS640" s="624"/>
      <c r="AT640" s="624"/>
      <c r="AU640" s="624"/>
      <c r="AV640" s="624"/>
      <c r="AW640" s="624"/>
      <c r="AX640" s="624"/>
      <c r="AY640" s="624"/>
      <c r="AZ640" s="624"/>
      <c r="BA640" s="624"/>
    </row>
    <row r="641" ht="14.25" customHeight="1">
      <c r="A641" s="710"/>
      <c r="B641" s="710"/>
      <c r="C641" s="710"/>
      <c r="D641" s="710"/>
      <c r="E641" s="710"/>
      <c r="F641" s="710"/>
      <c r="G641" s="983"/>
      <c r="H641" s="984"/>
      <c r="I641" s="984"/>
      <c r="J641" s="710"/>
      <c r="K641" s="710"/>
      <c r="L641" s="985"/>
      <c r="M641" s="710"/>
      <c r="N641" s="710"/>
      <c r="O641" s="985"/>
      <c r="P641" s="710"/>
      <c r="Q641" s="710"/>
      <c r="R641" s="710"/>
      <c r="S641" s="710"/>
      <c r="T641" s="710"/>
      <c r="U641" s="710"/>
      <c r="V641" s="710"/>
      <c r="W641" s="710"/>
      <c r="X641" s="710"/>
      <c r="Y641" s="986"/>
      <c r="Z641" s="986"/>
      <c r="AA641" s="986"/>
      <c r="AB641" s="987"/>
      <c r="AC641" s="987"/>
      <c r="AD641" s="987"/>
      <c r="AE641" s="710"/>
      <c r="AF641" s="624"/>
      <c r="AG641" s="624"/>
      <c r="AH641" s="624"/>
      <c r="AI641" s="624"/>
      <c r="AJ641" s="624"/>
      <c r="AK641" s="624"/>
      <c r="AL641" s="624"/>
      <c r="AM641" s="624"/>
      <c r="AN641" s="624"/>
      <c r="AO641" s="624"/>
      <c r="AP641" s="624"/>
      <c r="AQ641" s="624"/>
      <c r="AR641" s="624"/>
      <c r="AS641" s="624"/>
      <c r="AT641" s="624"/>
      <c r="AU641" s="624"/>
      <c r="AV641" s="624"/>
      <c r="AW641" s="624"/>
      <c r="AX641" s="624"/>
      <c r="AY641" s="624"/>
      <c r="AZ641" s="624"/>
      <c r="BA641" s="624"/>
    </row>
    <row r="642" ht="14.25" customHeight="1">
      <c r="A642" s="710"/>
      <c r="B642" s="710"/>
      <c r="C642" s="710"/>
      <c r="D642" s="710"/>
      <c r="E642" s="710"/>
      <c r="F642" s="710"/>
      <c r="G642" s="983"/>
      <c r="H642" s="984"/>
      <c r="I642" s="984"/>
      <c r="J642" s="710"/>
      <c r="K642" s="710"/>
      <c r="L642" s="985"/>
      <c r="M642" s="710"/>
      <c r="N642" s="710"/>
      <c r="O642" s="985"/>
      <c r="P642" s="710"/>
      <c r="Q642" s="710"/>
      <c r="R642" s="710"/>
      <c r="S642" s="710"/>
      <c r="T642" s="710"/>
      <c r="U642" s="710"/>
      <c r="V642" s="710"/>
      <c r="W642" s="710"/>
      <c r="X642" s="710"/>
      <c r="Y642" s="986"/>
      <c r="Z642" s="986"/>
      <c r="AA642" s="986"/>
      <c r="AB642" s="987"/>
      <c r="AC642" s="987"/>
      <c r="AD642" s="987"/>
      <c r="AE642" s="710"/>
      <c r="AF642" s="624"/>
      <c r="AG642" s="624"/>
      <c r="AH642" s="624"/>
      <c r="AI642" s="624"/>
      <c r="AJ642" s="624"/>
      <c r="AK642" s="624"/>
      <c r="AL642" s="624"/>
      <c r="AM642" s="624"/>
      <c r="AN642" s="624"/>
      <c r="AO642" s="624"/>
      <c r="AP642" s="624"/>
      <c r="AQ642" s="624"/>
      <c r="AR642" s="624"/>
      <c r="AS642" s="624"/>
      <c r="AT642" s="624"/>
      <c r="AU642" s="624"/>
      <c r="AV642" s="624"/>
      <c r="AW642" s="624"/>
      <c r="AX642" s="624"/>
      <c r="AY642" s="624"/>
      <c r="AZ642" s="624"/>
      <c r="BA642" s="624"/>
    </row>
    <row r="643" ht="14.25" customHeight="1">
      <c r="A643" s="710"/>
      <c r="B643" s="710"/>
      <c r="C643" s="710"/>
      <c r="D643" s="710"/>
      <c r="E643" s="710"/>
      <c r="F643" s="710"/>
      <c r="G643" s="983"/>
      <c r="H643" s="984"/>
      <c r="I643" s="984"/>
      <c r="J643" s="710"/>
      <c r="K643" s="710"/>
      <c r="L643" s="985"/>
      <c r="M643" s="710"/>
      <c r="N643" s="710"/>
      <c r="O643" s="985"/>
      <c r="P643" s="710"/>
      <c r="Q643" s="710"/>
      <c r="R643" s="710"/>
      <c r="S643" s="710"/>
      <c r="T643" s="710"/>
      <c r="U643" s="710"/>
      <c r="V643" s="710"/>
      <c r="W643" s="710"/>
      <c r="X643" s="710"/>
      <c r="Y643" s="986"/>
      <c r="Z643" s="986"/>
      <c r="AA643" s="986"/>
      <c r="AB643" s="987"/>
      <c r="AC643" s="987"/>
      <c r="AD643" s="987"/>
      <c r="AE643" s="710"/>
      <c r="AF643" s="624"/>
      <c r="AG643" s="624"/>
      <c r="AH643" s="624"/>
      <c r="AI643" s="624"/>
      <c r="AJ643" s="624"/>
      <c r="AK643" s="624"/>
      <c r="AL643" s="624"/>
      <c r="AM643" s="624"/>
      <c r="AN643" s="624"/>
      <c r="AO643" s="624"/>
      <c r="AP643" s="624"/>
      <c r="AQ643" s="624"/>
      <c r="AR643" s="624"/>
      <c r="AS643" s="624"/>
      <c r="AT643" s="624"/>
      <c r="AU643" s="624"/>
      <c r="AV643" s="624"/>
      <c r="AW643" s="624"/>
      <c r="AX643" s="624"/>
      <c r="AY643" s="624"/>
      <c r="AZ643" s="624"/>
      <c r="BA643" s="624"/>
    </row>
    <row r="644" ht="14.25" customHeight="1">
      <c r="A644" s="710"/>
      <c r="B644" s="710"/>
      <c r="C644" s="710"/>
      <c r="D644" s="710"/>
      <c r="E644" s="710"/>
      <c r="F644" s="710"/>
      <c r="G644" s="983"/>
      <c r="H644" s="984"/>
      <c r="I644" s="984"/>
      <c r="J644" s="710"/>
      <c r="K644" s="710"/>
      <c r="L644" s="985"/>
      <c r="M644" s="710"/>
      <c r="N644" s="710"/>
      <c r="O644" s="985"/>
      <c r="P644" s="710"/>
      <c r="Q644" s="710"/>
      <c r="R644" s="710"/>
      <c r="S644" s="710"/>
      <c r="T644" s="710"/>
      <c r="U644" s="710"/>
      <c r="V644" s="710"/>
      <c r="W644" s="710"/>
      <c r="X644" s="710"/>
      <c r="Y644" s="986"/>
      <c r="Z644" s="986"/>
      <c r="AA644" s="986"/>
      <c r="AB644" s="987"/>
      <c r="AC644" s="987"/>
      <c r="AD644" s="987"/>
      <c r="AE644" s="710"/>
      <c r="AF644" s="624"/>
      <c r="AG644" s="624"/>
      <c r="AH644" s="624"/>
      <c r="AI644" s="624"/>
      <c r="AJ644" s="624"/>
      <c r="AK644" s="624"/>
      <c r="AL644" s="624"/>
      <c r="AM644" s="624"/>
      <c r="AN644" s="624"/>
      <c r="AO644" s="624"/>
      <c r="AP644" s="624"/>
      <c r="AQ644" s="624"/>
      <c r="AR644" s="624"/>
      <c r="AS644" s="624"/>
      <c r="AT644" s="624"/>
      <c r="AU644" s="624"/>
      <c r="AV644" s="624"/>
      <c r="AW644" s="624"/>
      <c r="AX644" s="624"/>
      <c r="AY644" s="624"/>
      <c r="AZ644" s="624"/>
      <c r="BA644" s="624"/>
    </row>
    <row r="645" ht="14.25" customHeight="1">
      <c r="A645" s="710"/>
      <c r="B645" s="710"/>
      <c r="C645" s="710"/>
      <c r="D645" s="710"/>
      <c r="E645" s="710"/>
      <c r="F645" s="710"/>
      <c r="G645" s="983"/>
      <c r="H645" s="984"/>
      <c r="I645" s="984"/>
      <c r="J645" s="710"/>
      <c r="K645" s="710"/>
      <c r="L645" s="985"/>
      <c r="M645" s="710"/>
      <c r="N645" s="710"/>
      <c r="O645" s="985"/>
      <c r="P645" s="710"/>
      <c r="Q645" s="710"/>
      <c r="R645" s="710"/>
      <c r="S645" s="710"/>
      <c r="T645" s="710"/>
      <c r="U645" s="710"/>
      <c r="V645" s="710"/>
      <c r="W645" s="710"/>
      <c r="X645" s="710"/>
      <c r="Y645" s="986"/>
      <c r="Z645" s="986"/>
      <c r="AA645" s="986"/>
      <c r="AB645" s="987"/>
      <c r="AC645" s="987"/>
      <c r="AD645" s="987"/>
      <c r="AE645" s="710"/>
      <c r="AF645" s="624"/>
      <c r="AG645" s="624"/>
      <c r="AH645" s="624"/>
      <c r="AI645" s="624"/>
      <c r="AJ645" s="624"/>
      <c r="AK645" s="624"/>
      <c r="AL645" s="624"/>
      <c r="AM645" s="624"/>
      <c r="AN645" s="624"/>
      <c r="AO645" s="624"/>
      <c r="AP645" s="624"/>
      <c r="AQ645" s="624"/>
      <c r="AR645" s="624"/>
      <c r="AS645" s="624"/>
      <c r="AT645" s="624"/>
      <c r="AU645" s="624"/>
      <c r="AV645" s="624"/>
      <c r="AW645" s="624"/>
      <c r="AX645" s="624"/>
      <c r="AY645" s="624"/>
      <c r="AZ645" s="624"/>
      <c r="BA645" s="624"/>
    </row>
    <row r="646" ht="14.25" customHeight="1">
      <c r="A646" s="710"/>
      <c r="B646" s="710"/>
      <c r="C646" s="710"/>
      <c r="D646" s="710"/>
      <c r="E646" s="710"/>
      <c r="F646" s="710"/>
      <c r="G646" s="983"/>
      <c r="H646" s="984"/>
      <c r="I646" s="984"/>
      <c r="J646" s="710"/>
      <c r="K646" s="710"/>
      <c r="L646" s="985"/>
      <c r="M646" s="710"/>
      <c r="N646" s="710"/>
      <c r="O646" s="985"/>
      <c r="P646" s="710"/>
      <c r="Q646" s="710"/>
      <c r="R646" s="710"/>
      <c r="S646" s="710"/>
      <c r="T646" s="710"/>
      <c r="U646" s="710"/>
      <c r="V646" s="710"/>
      <c r="W646" s="710"/>
      <c r="X646" s="710"/>
      <c r="Y646" s="986"/>
      <c r="Z646" s="986"/>
      <c r="AA646" s="986"/>
      <c r="AB646" s="987"/>
      <c r="AC646" s="987"/>
      <c r="AD646" s="987"/>
      <c r="AE646" s="710"/>
      <c r="AF646" s="624"/>
      <c r="AG646" s="624"/>
      <c r="AH646" s="624"/>
      <c r="AI646" s="624"/>
      <c r="AJ646" s="624"/>
      <c r="AK646" s="624"/>
      <c r="AL646" s="624"/>
      <c r="AM646" s="624"/>
      <c r="AN646" s="624"/>
      <c r="AO646" s="624"/>
      <c r="AP646" s="624"/>
      <c r="AQ646" s="624"/>
      <c r="AR646" s="624"/>
      <c r="AS646" s="624"/>
      <c r="AT646" s="624"/>
      <c r="AU646" s="624"/>
      <c r="AV646" s="624"/>
      <c r="AW646" s="624"/>
      <c r="AX646" s="624"/>
      <c r="AY646" s="624"/>
      <c r="AZ646" s="624"/>
      <c r="BA646" s="624"/>
    </row>
    <row r="647" ht="14.25" customHeight="1">
      <c r="A647" s="710"/>
      <c r="B647" s="710"/>
      <c r="C647" s="710"/>
      <c r="D647" s="710"/>
      <c r="E647" s="710"/>
      <c r="F647" s="710"/>
      <c r="G647" s="983"/>
      <c r="H647" s="984"/>
      <c r="I647" s="984"/>
      <c r="J647" s="710"/>
      <c r="K647" s="710"/>
      <c r="L647" s="985"/>
      <c r="M647" s="710"/>
      <c r="N647" s="710"/>
      <c r="O647" s="985"/>
      <c r="P647" s="710"/>
      <c r="Q647" s="710"/>
      <c r="R647" s="710"/>
      <c r="S647" s="710"/>
      <c r="T647" s="710"/>
      <c r="U647" s="710"/>
      <c r="V647" s="710"/>
      <c r="W647" s="710"/>
      <c r="X647" s="710"/>
      <c r="Y647" s="986"/>
      <c r="Z647" s="986"/>
      <c r="AA647" s="986"/>
      <c r="AB647" s="987"/>
      <c r="AC647" s="987"/>
      <c r="AD647" s="987"/>
      <c r="AE647" s="710"/>
      <c r="AF647" s="624"/>
      <c r="AG647" s="624"/>
      <c r="AH647" s="624"/>
      <c r="AI647" s="624"/>
      <c r="AJ647" s="624"/>
      <c r="AK647" s="624"/>
      <c r="AL647" s="624"/>
      <c r="AM647" s="624"/>
      <c r="AN647" s="624"/>
      <c r="AO647" s="624"/>
      <c r="AP647" s="624"/>
      <c r="AQ647" s="624"/>
      <c r="AR647" s="624"/>
      <c r="AS647" s="624"/>
      <c r="AT647" s="624"/>
      <c r="AU647" s="624"/>
      <c r="AV647" s="624"/>
      <c r="AW647" s="624"/>
      <c r="AX647" s="624"/>
      <c r="AY647" s="624"/>
      <c r="AZ647" s="624"/>
      <c r="BA647" s="624"/>
    </row>
    <row r="648" ht="14.25" customHeight="1">
      <c r="A648" s="710"/>
      <c r="B648" s="710"/>
      <c r="C648" s="710"/>
      <c r="D648" s="710"/>
      <c r="E648" s="710"/>
      <c r="F648" s="710"/>
      <c r="G648" s="983"/>
      <c r="H648" s="984"/>
      <c r="I648" s="984"/>
      <c r="J648" s="710"/>
      <c r="K648" s="710"/>
      <c r="L648" s="985"/>
      <c r="M648" s="710"/>
      <c r="N648" s="710"/>
      <c r="O648" s="985"/>
      <c r="P648" s="710"/>
      <c r="Q648" s="710"/>
      <c r="R648" s="710"/>
      <c r="S648" s="710"/>
      <c r="T648" s="710"/>
      <c r="U648" s="710"/>
      <c r="V648" s="710"/>
      <c r="W648" s="710"/>
      <c r="X648" s="710"/>
      <c r="Y648" s="986"/>
      <c r="Z648" s="986"/>
      <c r="AA648" s="986"/>
      <c r="AB648" s="987"/>
      <c r="AC648" s="987"/>
      <c r="AD648" s="987"/>
      <c r="AE648" s="710"/>
      <c r="AF648" s="624"/>
      <c r="AG648" s="624"/>
      <c r="AH648" s="624"/>
      <c r="AI648" s="624"/>
      <c r="AJ648" s="624"/>
      <c r="AK648" s="624"/>
      <c r="AL648" s="624"/>
      <c r="AM648" s="624"/>
      <c r="AN648" s="624"/>
      <c r="AO648" s="624"/>
      <c r="AP648" s="624"/>
      <c r="AQ648" s="624"/>
      <c r="AR648" s="624"/>
      <c r="AS648" s="624"/>
      <c r="AT648" s="624"/>
      <c r="AU648" s="624"/>
      <c r="AV648" s="624"/>
      <c r="AW648" s="624"/>
      <c r="AX648" s="624"/>
      <c r="AY648" s="624"/>
      <c r="AZ648" s="624"/>
      <c r="BA648" s="624"/>
    </row>
    <row r="649" ht="14.25" customHeight="1">
      <c r="A649" s="710"/>
      <c r="B649" s="710"/>
      <c r="C649" s="710"/>
      <c r="D649" s="710"/>
      <c r="E649" s="710"/>
      <c r="F649" s="710"/>
      <c r="G649" s="983"/>
      <c r="H649" s="984"/>
      <c r="I649" s="984"/>
      <c r="J649" s="710"/>
      <c r="K649" s="710"/>
      <c r="L649" s="985"/>
      <c r="M649" s="710"/>
      <c r="N649" s="710"/>
      <c r="O649" s="985"/>
      <c r="P649" s="710"/>
      <c r="Q649" s="710"/>
      <c r="R649" s="710"/>
      <c r="S649" s="710"/>
      <c r="T649" s="710"/>
      <c r="U649" s="710"/>
      <c r="V649" s="710"/>
      <c r="W649" s="710"/>
      <c r="X649" s="710"/>
      <c r="Y649" s="986"/>
      <c r="Z649" s="986"/>
      <c r="AA649" s="986"/>
      <c r="AB649" s="987"/>
      <c r="AC649" s="987"/>
      <c r="AD649" s="987"/>
      <c r="AE649" s="710"/>
      <c r="AF649" s="624"/>
      <c r="AG649" s="624"/>
      <c r="AH649" s="624"/>
      <c r="AI649" s="624"/>
      <c r="AJ649" s="624"/>
      <c r="AK649" s="624"/>
      <c r="AL649" s="624"/>
      <c r="AM649" s="624"/>
      <c r="AN649" s="624"/>
      <c r="AO649" s="624"/>
      <c r="AP649" s="624"/>
      <c r="AQ649" s="624"/>
      <c r="AR649" s="624"/>
      <c r="AS649" s="624"/>
      <c r="AT649" s="624"/>
      <c r="AU649" s="624"/>
      <c r="AV649" s="624"/>
      <c r="AW649" s="624"/>
      <c r="AX649" s="624"/>
      <c r="AY649" s="624"/>
      <c r="AZ649" s="624"/>
      <c r="BA649" s="624"/>
    </row>
    <row r="650" ht="14.25" customHeight="1">
      <c r="A650" s="710"/>
      <c r="B650" s="710"/>
      <c r="C650" s="710"/>
      <c r="D650" s="710"/>
      <c r="E650" s="710"/>
      <c r="F650" s="710"/>
      <c r="G650" s="983"/>
      <c r="H650" s="984"/>
      <c r="I650" s="984"/>
      <c r="J650" s="710"/>
      <c r="K650" s="710"/>
      <c r="L650" s="985"/>
      <c r="M650" s="710"/>
      <c r="N650" s="710"/>
      <c r="O650" s="985"/>
      <c r="P650" s="710"/>
      <c r="Q650" s="710"/>
      <c r="R650" s="710"/>
      <c r="S650" s="710"/>
      <c r="T650" s="710"/>
      <c r="U650" s="710"/>
      <c r="V650" s="710"/>
      <c r="W650" s="710"/>
      <c r="X650" s="710"/>
      <c r="Y650" s="986"/>
      <c r="Z650" s="986"/>
      <c r="AA650" s="986"/>
      <c r="AB650" s="987"/>
      <c r="AC650" s="987"/>
      <c r="AD650" s="987"/>
      <c r="AE650" s="710"/>
      <c r="AF650" s="624"/>
      <c r="AG650" s="624"/>
      <c r="AH650" s="624"/>
      <c r="AI650" s="624"/>
      <c r="AJ650" s="624"/>
      <c r="AK650" s="624"/>
      <c r="AL650" s="624"/>
      <c r="AM650" s="624"/>
      <c r="AN650" s="624"/>
      <c r="AO650" s="624"/>
      <c r="AP650" s="624"/>
      <c r="AQ650" s="624"/>
      <c r="AR650" s="624"/>
      <c r="AS650" s="624"/>
      <c r="AT650" s="624"/>
      <c r="AU650" s="624"/>
      <c r="AV650" s="624"/>
      <c r="AW650" s="624"/>
      <c r="AX650" s="624"/>
      <c r="AY650" s="624"/>
      <c r="AZ650" s="624"/>
      <c r="BA650" s="624"/>
    </row>
    <row r="651" ht="14.25" customHeight="1">
      <c r="A651" s="710"/>
      <c r="B651" s="710"/>
      <c r="C651" s="710"/>
      <c r="D651" s="710"/>
      <c r="E651" s="710"/>
      <c r="F651" s="710"/>
      <c r="G651" s="983"/>
      <c r="H651" s="984"/>
      <c r="I651" s="984"/>
      <c r="J651" s="710"/>
      <c r="K651" s="710"/>
      <c r="L651" s="985"/>
      <c r="M651" s="710"/>
      <c r="N651" s="710"/>
      <c r="O651" s="985"/>
      <c r="P651" s="710"/>
      <c r="Q651" s="710"/>
      <c r="R651" s="710"/>
      <c r="S651" s="710"/>
      <c r="T651" s="710"/>
      <c r="U651" s="710"/>
      <c r="V651" s="710"/>
      <c r="W651" s="710"/>
      <c r="X651" s="710"/>
      <c r="Y651" s="986"/>
      <c r="Z651" s="986"/>
      <c r="AA651" s="986"/>
      <c r="AB651" s="987"/>
      <c r="AC651" s="987"/>
      <c r="AD651" s="987"/>
      <c r="AE651" s="710"/>
      <c r="AF651" s="624"/>
      <c r="AG651" s="624"/>
      <c r="AH651" s="624"/>
      <c r="AI651" s="624"/>
      <c r="AJ651" s="624"/>
      <c r="AK651" s="624"/>
      <c r="AL651" s="624"/>
      <c r="AM651" s="624"/>
      <c r="AN651" s="624"/>
      <c r="AO651" s="624"/>
      <c r="AP651" s="624"/>
      <c r="AQ651" s="624"/>
      <c r="AR651" s="624"/>
      <c r="AS651" s="624"/>
      <c r="AT651" s="624"/>
      <c r="AU651" s="624"/>
      <c r="AV651" s="624"/>
      <c r="AW651" s="624"/>
      <c r="AX651" s="624"/>
      <c r="AY651" s="624"/>
      <c r="AZ651" s="624"/>
      <c r="BA651" s="624"/>
    </row>
    <row r="652" ht="14.25" customHeight="1">
      <c r="A652" s="710"/>
      <c r="B652" s="710"/>
      <c r="C652" s="710"/>
      <c r="D652" s="710"/>
      <c r="E652" s="710"/>
      <c r="F652" s="710"/>
      <c r="G652" s="983"/>
      <c r="H652" s="984"/>
      <c r="I652" s="984"/>
      <c r="J652" s="710"/>
      <c r="K652" s="710"/>
      <c r="L652" s="985"/>
      <c r="M652" s="710"/>
      <c r="N652" s="710"/>
      <c r="O652" s="985"/>
      <c r="P652" s="710"/>
      <c r="Q652" s="710"/>
      <c r="R652" s="710"/>
      <c r="S652" s="710"/>
      <c r="T652" s="710"/>
      <c r="U652" s="710"/>
      <c r="V652" s="710"/>
      <c r="W652" s="710"/>
      <c r="X652" s="710"/>
      <c r="Y652" s="986"/>
      <c r="Z652" s="986"/>
      <c r="AA652" s="986"/>
      <c r="AB652" s="987"/>
      <c r="AC652" s="987"/>
      <c r="AD652" s="987"/>
      <c r="AE652" s="710"/>
      <c r="AF652" s="624"/>
      <c r="AG652" s="624"/>
      <c r="AH652" s="624"/>
      <c r="AI652" s="624"/>
      <c r="AJ652" s="624"/>
      <c r="AK652" s="624"/>
      <c r="AL652" s="624"/>
      <c r="AM652" s="624"/>
      <c r="AN652" s="624"/>
      <c r="AO652" s="624"/>
      <c r="AP652" s="624"/>
      <c r="AQ652" s="624"/>
      <c r="AR652" s="624"/>
      <c r="AS652" s="624"/>
      <c r="AT652" s="624"/>
      <c r="AU652" s="624"/>
      <c r="AV652" s="624"/>
      <c r="AW652" s="624"/>
      <c r="AX652" s="624"/>
      <c r="AY652" s="624"/>
      <c r="AZ652" s="624"/>
      <c r="BA652" s="624"/>
    </row>
    <row r="653" ht="14.25" customHeight="1">
      <c r="A653" s="710"/>
      <c r="B653" s="710"/>
      <c r="C653" s="710"/>
      <c r="D653" s="710"/>
      <c r="E653" s="710"/>
      <c r="F653" s="710"/>
      <c r="G653" s="983"/>
      <c r="H653" s="984"/>
      <c r="I653" s="984"/>
      <c r="J653" s="710"/>
      <c r="K653" s="710"/>
      <c r="L653" s="985"/>
      <c r="M653" s="710"/>
      <c r="N653" s="710"/>
      <c r="O653" s="985"/>
      <c r="P653" s="710"/>
      <c r="Q653" s="710"/>
      <c r="R653" s="710"/>
      <c r="S653" s="710"/>
      <c r="T653" s="710"/>
      <c r="U653" s="710"/>
      <c r="V653" s="710"/>
      <c r="W653" s="710"/>
      <c r="X653" s="710"/>
      <c r="Y653" s="986"/>
      <c r="Z653" s="986"/>
      <c r="AA653" s="986"/>
      <c r="AB653" s="987"/>
      <c r="AC653" s="987"/>
      <c r="AD653" s="987"/>
      <c r="AE653" s="710"/>
      <c r="AF653" s="624"/>
      <c r="AG653" s="624"/>
      <c r="AH653" s="624"/>
      <c r="AI653" s="624"/>
      <c r="AJ653" s="624"/>
      <c r="AK653" s="624"/>
      <c r="AL653" s="624"/>
      <c r="AM653" s="624"/>
      <c r="AN653" s="624"/>
      <c r="AO653" s="624"/>
      <c r="AP653" s="624"/>
      <c r="AQ653" s="624"/>
      <c r="AR653" s="624"/>
      <c r="AS653" s="624"/>
      <c r="AT653" s="624"/>
      <c r="AU653" s="624"/>
      <c r="AV653" s="624"/>
      <c r="AW653" s="624"/>
      <c r="AX653" s="624"/>
      <c r="AY653" s="624"/>
      <c r="AZ653" s="624"/>
      <c r="BA653" s="624"/>
    </row>
    <row r="654" ht="14.25" customHeight="1">
      <c r="A654" s="710"/>
      <c r="B654" s="710"/>
      <c r="C654" s="710"/>
      <c r="D654" s="710"/>
      <c r="E654" s="710"/>
      <c r="F654" s="710"/>
      <c r="G654" s="983"/>
      <c r="H654" s="984"/>
      <c r="I654" s="984"/>
      <c r="J654" s="710"/>
      <c r="K654" s="710"/>
      <c r="L654" s="985"/>
      <c r="M654" s="710"/>
      <c r="N654" s="710"/>
      <c r="O654" s="985"/>
      <c r="P654" s="710"/>
      <c r="Q654" s="710"/>
      <c r="R654" s="710"/>
      <c r="S654" s="710"/>
      <c r="T654" s="710"/>
      <c r="U654" s="710"/>
      <c r="V654" s="710"/>
      <c r="W654" s="710"/>
      <c r="X654" s="710"/>
      <c r="Y654" s="986"/>
      <c r="Z654" s="986"/>
      <c r="AA654" s="986"/>
      <c r="AB654" s="987"/>
      <c r="AC654" s="987"/>
      <c r="AD654" s="987"/>
      <c r="AE654" s="710"/>
      <c r="AF654" s="624"/>
      <c r="AG654" s="624"/>
      <c r="AH654" s="624"/>
      <c r="AI654" s="624"/>
      <c r="AJ654" s="624"/>
      <c r="AK654" s="624"/>
      <c r="AL654" s="624"/>
      <c r="AM654" s="624"/>
      <c r="AN654" s="624"/>
      <c r="AO654" s="624"/>
      <c r="AP654" s="624"/>
      <c r="AQ654" s="624"/>
      <c r="AR654" s="624"/>
      <c r="AS654" s="624"/>
      <c r="AT654" s="624"/>
      <c r="AU654" s="624"/>
      <c r="AV654" s="624"/>
      <c r="AW654" s="624"/>
      <c r="AX654" s="624"/>
      <c r="AY654" s="624"/>
      <c r="AZ654" s="624"/>
      <c r="BA654" s="624"/>
    </row>
    <row r="655" ht="14.25" customHeight="1">
      <c r="A655" s="710"/>
      <c r="B655" s="710"/>
      <c r="C655" s="710"/>
      <c r="D655" s="710"/>
      <c r="E655" s="710"/>
      <c r="F655" s="710"/>
      <c r="G655" s="983"/>
      <c r="H655" s="984"/>
      <c r="I655" s="984"/>
      <c r="J655" s="710"/>
      <c r="K655" s="710"/>
      <c r="L655" s="985"/>
      <c r="M655" s="710"/>
      <c r="N655" s="710"/>
      <c r="O655" s="985"/>
      <c r="P655" s="710"/>
      <c r="Q655" s="710"/>
      <c r="R655" s="710"/>
      <c r="S655" s="710"/>
      <c r="T655" s="710"/>
      <c r="U655" s="710"/>
      <c r="V655" s="710"/>
      <c r="W655" s="710"/>
      <c r="X655" s="710"/>
      <c r="Y655" s="986"/>
      <c r="Z655" s="986"/>
      <c r="AA655" s="986"/>
      <c r="AB655" s="987"/>
      <c r="AC655" s="987"/>
      <c r="AD655" s="987"/>
      <c r="AE655" s="710"/>
      <c r="AF655" s="624"/>
      <c r="AG655" s="624"/>
      <c r="AH655" s="624"/>
      <c r="AI655" s="624"/>
      <c r="AJ655" s="624"/>
      <c r="AK655" s="624"/>
      <c r="AL655" s="624"/>
      <c r="AM655" s="624"/>
      <c r="AN655" s="624"/>
      <c r="AO655" s="624"/>
      <c r="AP655" s="624"/>
      <c r="AQ655" s="624"/>
      <c r="AR655" s="624"/>
      <c r="AS655" s="624"/>
      <c r="AT655" s="624"/>
      <c r="AU655" s="624"/>
      <c r="AV655" s="624"/>
      <c r="AW655" s="624"/>
      <c r="AX655" s="624"/>
      <c r="AY655" s="624"/>
      <c r="AZ655" s="624"/>
      <c r="BA655" s="624"/>
    </row>
    <row r="656" ht="14.25" customHeight="1">
      <c r="A656" s="710"/>
      <c r="B656" s="710"/>
      <c r="C656" s="710"/>
      <c r="D656" s="710"/>
      <c r="E656" s="710"/>
      <c r="F656" s="710"/>
      <c r="G656" s="983"/>
      <c r="H656" s="984"/>
      <c r="I656" s="984"/>
      <c r="J656" s="710"/>
      <c r="K656" s="710"/>
      <c r="L656" s="985"/>
      <c r="M656" s="710"/>
      <c r="N656" s="710"/>
      <c r="O656" s="985"/>
      <c r="P656" s="710"/>
      <c r="Q656" s="710"/>
      <c r="R656" s="710"/>
      <c r="S656" s="710"/>
      <c r="T656" s="710"/>
      <c r="U656" s="710"/>
      <c r="V656" s="710"/>
      <c r="W656" s="710"/>
      <c r="X656" s="710"/>
      <c r="Y656" s="986"/>
      <c r="Z656" s="986"/>
      <c r="AA656" s="986"/>
      <c r="AB656" s="987"/>
      <c r="AC656" s="987"/>
      <c r="AD656" s="987"/>
      <c r="AE656" s="710"/>
      <c r="AF656" s="624"/>
      <c r="AG656" s="624"/>
      <c r="AH656" s="624"/>
      <c r="AI656" s="624"/>
      <c r="AJ656" s="624"/>
      <c r="AK656" s="624"/>
      <c r="AL656" s="624"/>
      <c r="AM656" s="624"/>
      <c r="AN656" s="624"/>
      <c r="AO656" s="624"/>
      <c r="AP656" s="624"/>
      <c r="AQ656" s="624"/>
      <c r="AR656" s="624"/>
      <c r="AS656" s="624"/>
      <c r="AT656" s="624"/>
      <c r="AU656" s="624"/>
      <c r="AV656" s="624"/>
      <c r="AW656" s="624"/>
      <c r="AX656" s="624"/>
      <c r="AY656" s="624"/>
      <c r="AZ656" s="624"/>
      <c r="BA656" s="624"/>
    </row>
    <row r="657" ht="14.25" customHeight="1">
      <c r="A657" s="710"/>
      <c r="B657" s="710"/>
      <c r="C657" s="710"/>
      <c r="D657" s="710"/>
      <c r="E657" s="710"/>
      <c r="F657" s="710"/>
      <c r="G657" s="983"/>
      <c r="H657" s="984"/>
      <c r="I657" s="984"/>
      <c r="J657" s="710"/>
      <c r="K657" s="710"/>
      <c r="L657" s="985"/>
      <c r="M657" s="710"/>
      <c r="N657" s="710"/>
      <c r="O657" s="985"/>
      <c r="P657" s="710"/>
      <c r="Q657" s="710"/>
      <c r="R657" s="710"/>
      <c r="S657" s="710"/>
      <c r="T657" s="710"/>
      <c r="U657" s="710"/>
      <c r="V657" s="710"/>
      <c r="W657" s="710"/>
      <c r="X657" s="710"/>
      <c r="Y657" s="986"/>
      <c r="Z657" s="986"/>
      <c r="AA657" s="986"/>
      <c r="AB657" s="987"/>
      <c r="AC657" s="987"/>
      <c r="AD657" s="987"/>
      <c r="AE657" s="710"/>
      <c r="AF657" s="624"/>
      <c r="AG657" s="624"/>
      <c r="AH657" s="624"/>
      <c r="AI657" s="624"/>
      <c r="AJ657" s="624"/>
      <c r="AK657" s="624"/>
      <c r="AL657" s="624"/>
      <c r="AM657" s="624"/>
      <c r="AN657" s="624"/>
      <c r="AO657" s="624"/>
      <c r="AP657" s="624"/>
      <c r="AQ657" s="624"/>
      <c r="AR657" s="624"/>
      <c r="AS657" s="624"/>
      <c r="AT657" s="624"/>
      <c r="AU657" s="624"/>
      <c r="AV657" s="624"/>
      <c r="AW657" s="624"/>
      <c r="AX657" s="624"/>
      <c r="AY657" s="624"/>
      <c r="AZ657" s="624"/>
      <c r="BA657" s="624"/>
    </row>
    <row r="658" ht="14.25" customHeight="1">
      <c r="A658" s="710"/>
      <c r="B658" s="710"/>
      <c r="C658" s="710"/>
      <c r="D658" s="710"/>
      <c r="E658" s="710"/>
      <c r="F658" s="710"/>
      <c r="G658" s="983"/>
      <c r="H658" s="984"/>
      <c r="I658" s="984"/>
      <c r="J658" s="710"/>
      <c r="K658" s="710"/>
      <c r="L658" s="985"/>
      <c r="M658" s="710"/>
      <c r="N658" s="710"/>
      <c r="O658" s="985"/>
      <c r="P658" s="710"/>
      <c r="Q658" s="710"/>
      <c r="R658" s="710"/>
      <c r="S658" s="710"/>
      <c r="T658" s="710"/>
      <c r="U658" s="710"/>
      <c r="V658" s="710"/>
      <c r="W658" s="710"/>
      <c r="X658" s="710"/>
      <c r="Y658" s="986"/>
      <c r="Z658" s="986"/>
      <c r="AA658" s="986"/>
      <c r="AB658" s="987"/>
      <c r="AC658" s="987"/>
      <c r="AD658" s="987"/>
      <c r="AE658" s="710"/>
      <c r="AF658" s="624"/>
      <c r="AG658" s="624"/>
      <c r="AH658" s="624"/>
      <c r="AI658" s="624"/>
      <c r="AJ658" s="624"/>
      <c r="AK658" s="624"/>
      <c r="AL658" s="624"/>
      <c r="AM658" s="624"/>
      <c r="AN658" s="624"/>
      <c r="AO658" s="624"/>
      <c r="AP658" s="624"/>
      <c r="AQ658" s="624"/>
      <c r="AR658" s="624"/>
      <c r="AS658" s="624"/>
      <c r="AT658" s="624"/>
      <c r="AU658" s="624"/>
      <c r="AV658" s="624"/>
      <c r="AW658" s="624"/>
      <c r="AX658" s="624"/>
      <c r="AY658" s="624"/>
      <c r="AZ658" s="624"/>
      <c r="BA658" s="624"/>
    </row>
    <row r="659" ht="14.25" customHeight="1">
      <c r="A659" s="710"/>
      <c r="B659" s="710"/>
      <c r="C659" s="710"/>
      <c r="D659" s="710"/>
      <c r="E659" s="710"/>
      <c r="F659" s="710"/>
      <c r="G659" s="983"/>
      <c r="H659" s="984"/>
      <c r="I659" s="984"/>
      <c r="J659" s="710"/>
      <c r="K659" s="710"/>
      <c r="L659" s="985"/>
      <c r="M659" s="710"/>
      <c r="N659" s="710"/>
      <c r="O659" s="985"/>
      <c r="P659" s="710"/>
      <c r="Q659" s="710"/>
      <c r="R659" s="710"/>
      <c r="S659" s="710"/>
      <c r="T659" s="710"/>
      <c r="U659" s="710"/>
      <c r="V659" s="710"/>
      <c r="W659" s="710"/>
      <c r="X659" s="710"/>
      <c r="Y659" s="986"/>
      <c r="Z659" s="986"/>
      <c r="AA659" s="986"/>
      <c r="AB659" s="987"/>
      <c r="AC659" s="987"/>
      <c r="AD659" s="987"/>
      <c r="AE659" s="710"/>
      <c r="AF659" s="624"/>
      <c r="AG659" s="624"/>
      <c r="AH659" s="624"/>
      <c r="AI659" s="624"/>
      <c r="AJ659" s="624"/>
      <c r="AK659" s="624"/>
      <c r="AL659" s="624"/>
      <c r="AM659" s="624"/>
      <c r="AN659" s="624"/>
      <c r="AO659" s="624"/>
      <c r="AP659" s="624"/>
      <c r="AQ659" s="624"/>
      <c r="AR659" s="624"/>
      <c r="AS659" s="624"/>
      <c r="AT659" s="624"/>
      <c r="AU659" s="624"/>
      <c r="AV659" s="624"/>
      <c r="AW659" s="624"/>
      <c r="AX659" s="624"/>
      <c r="AY659" s="624"/>
      <c r="AZ659" s="624"/>
      <c r="BA659" s="624"/>
    </row>
    <row r="660" ht="14.25" customHeight="1">
      <c r="A660" s="710"/>
      <c r="B660" s="710"/>
      <c r="C660" s="710"/>
      <c r="D660" s="710"/>
      <c r="E660" s="710"/>
      <c r="F660" s="710"/>
      <c r="G660" s="983"/>
      <c r="H660" s="984"/>
      <c r="I660" s="984"/>
      <c r="J660" s="710"/>
      <c r="K660" s="710"/>
      <c r="L660" s="985"/>
      <c r="M660" s="710"/>
      <c r="N660" s="710"/>
      <c r="O660" s="985"/>
      <c r="P660" s="710"/>
      <c r="Q660" s="710"/>
      <c r="R660" s="710"/>
      <c r="S660" s="710"/>
      <c r="T660" s="710"/>
      <c r="U660" s="710"/>
      <c r="V660" s="710"/>
      <c r="W660" s="710"/>
      <c r="X660" s="710"/>
      <c r="Y660" s="986"/>
      <c r="Z660" s="986"/>
      <c r="AA660" s="986"/>
      <c r="AB660" s="987"/>
      <c r="AC660" s="987"/>
      <c r="AD660" s="987"/>
      <c r="AE660" s="710"/>
      <c r="AF660" s="624"/>
      <c r="AG660" s="624"/>
      <c r="AH660" s="624"/>
      <c r="AI660" s="624"/>
      <c r="AJ660" s="624"/>
      <c r="AK660" s="624"/>
      <c r="AL660" s="624"/>
      <c r="AM660" s="624"/>
      <c r="AN660" s="624"/>
      <c r="AO660" s="624"/>
      <c r="AP660" s="624"/>
      <c r="AQ660" s="624"/>
      <c r="AR660" s="624"/>
      <c r="AS660" s="624"/>
      <c r="AT660" s="624"/>
      <c r="AU660" s="624"/>
      <c r="AV660" s="624"/>
      <c r="AW660" s="624"/>
      <c r="AX660" s="624"/>
      <c r="AY660" s="624"/>
      <c r="AZ660" s="624"/>
      <c r="BA660" s="624"/>
    </row>
    <row r="661" ht="14.25" customHeight="1">
      <c r="A661" s="710"/>
      <c r="B661" s="710"/>
      <c r="C661" s="710"/>
      <c r="D661" s="710"/>
      <c r="E661" s="710"/>
      <c r="F661" s="710"/>
      <c r="G661" s="983"/>
      <c r="H661" s="984"/>
      <c r="I661" s="984"/>
      <c r="J661" s="710"/>
      <c r="K661" s="710"/>
      <c r="L661" s="985"/>
      <c r="M661" s="710"/>
      <c r="N661" s="710"/>
      <c r="O661" s="985"/>
      <c r="P661" s="710"/>
      <c r="Q661" s="710"/>
      <c r="R661" s="710"/>
      <c r="S661" s="710"/>
      <c r="T661" s="710"/>
      <c r="U661" s="710"/>
      <c r="V661" s="710"/>
      <c r="W661" s="710"/>
      <c r="X661" s="710"/>
      <c r="Y661" s="986"/>
      <c r="Z661" s="986"/>
      <c r="AA661" s="986"/>
      <c r="AB661" s="987"/>
      <c r="AC661" s="987"/>
      <c r="AD661" s="987"/>
      <c r="AE661" s="710"/>
      <c r="AF661" s="624"/>
      <c r="AG661" s="624"/>
      <c r="AH661" s="624"/>
      <c r="AI661" s="624"/>
      <c r="AJ661" s="624"/>
      <c r="AK661" s="624"/>
      <c r="AL661" s="624"/>
      <c r="AM661" s="624"/>
      <c r="AN661" s="624"/>
      <c r="AO661" s="624"/>
      <c r="AP661" s="624"/>
      <c r="AQ661" s="624"/>
      <c r="AR661" s="624"/>
      <c r="AS661" s="624"/>
      <c r="AT661" s="624"/>
      <c r="AU661" s="624"/>
      <c r="AV661" s="624"/>
      <c r="AW661" s="624"/>
      <c r="AX661" s="624"/>
      <c r="AY661" s="624"/>
      <c r="AZ661" s="624"/>
      <c r="BA661" s="624"/>
    </row>
    <row r="662" ht="14.25" customHeight="1">
      <c r="A662" s="710"/>
      <c r="B662" s="710"/>
      <c r="C662" s="710"/>
      <c r="D662" s="710"/>
      <c r="E662" s="710"/>
      <c r="F662" s="710"/>
      <c r="G662" s="983"/>
      <c r="H662" s="984"/>
      <c r="I662" s="984"/>
      <c r="J662" s="710"/>
      <c r="K662" s="710"/>
      <c r="L662" s="985"/>
      <c r="M662" s="710"/>
      <c r="N662" s="710"/>
      <c r="O662" s="985"/>
      <c r="P662" s="710"/>
      <c r="Q662" s="710"/>
      <c r="R662" s="710"/>
      <c r="S662" s="710"/>
      <c r="T662" s="710"/>
      <c r="U662" s="710"/>
      <c r="V662" s="710"/>
      <c r="W662" s="710"/>
      <c r="X662" s="710"/>
      <c r="Y662" s="986"/>
      <c r="Z662" s="986"/>
      <c r="AA662" s="986"/>
      <c r="AB662" s="987"/>
      <c r="AC662" s="987"/>
      <c r="AD662" s="987"/>
      <c r="AE662" s="710"/>
      <c r="AF662" s="624"/>
      <c r="AG662" s="624"/>
      <c r="AH662" s="624"/>
      <c r="AI662" s="624"/>
      <c r="AJ662" s="624"/>
      <c r="AK662" s="624"/>
      <c r="AL662" s="624"/>
      <c r="AM662" s="624"/>
      <c r="AN662" s="624"/>
      <c r="AO662" s="624"/>
      <c r="AP662" s="624"/>
      <c r="AQ662" s="624"/>
      <c r="AR662" s="624"/>
      <c r="AS662" s="624"/>
      <c r="AT662" s="624"/>
      <c r="AU662" s="624"/>
      <c r="AV662" s="624"/>
      <c r="AW662" s="624"/>
      <c r="AX662" s="624"/>
      <c r="AY662" s="624"/>
      <c r="AZ662" s="624"/>
      <c r="BA662" s="624"/>
    </row>
    <row r="663" ht="14.25" customHeight="1">
      <c r="A663" s="710"/>
      <c r="B663" s="710"/>
      <c r="C663" s="710"/>
      <c r="D663" s="710"/>
      <c r="E663" s="710"/>
      <c r="F663" s="710"/>
      <c r="G663" s="983"/>
      <c r="H663" s="984"/>
      <c r="I663" s="984"/>
      <c r="J663" s="710"/>
      <c r="K663" s="710"/>
      <c r="L663" s="985"/>
      <c r="M663" s="710"/>
      <c r="N663" s="710"/>
      <c r="O663" s="985"/>
      <c r="P663" s="710"/>
      <c r="Q663" s="710"/>
      <c r="R663" s="710"/>
      <c r="S663" s="710"/>
      <c r="T663" s="710"/>
      <c r="U663" s="710"/>
      <c r="V663" s="710"/>
      <c r="W663" s="710"/>
      <c r="X663" s="710"/>
      <c r="Y663" s="986"/>
      <c r="Z663" s="986"/>
      <c r="AA663" s="986"/>
      <c r="AB663" s="987"/>
      <c r="AC663" s="987"/>
      <c r="AD663" s="987"/>
      <c r="AE663" s="710"/>
      <c r="AF663" s="624"/>
      <c r="AG663" s="624"/>
      <c r="AH663" s="624"/>
      <c r="AI663" s="624"/>
      <c r="AJ663" s="624"/>
      <c r="AK663" s="624"/>
      <c r="AL663" s="624"/>
      <c r="AM663" s="624"/>
      <c r="AN663" s="624"/>
      <c r="AO663" s="624"/>
      <c r="AP663" s="624"/>
      <c r="AQ663" s="624"/>
      <c r="AR663" s="624"/>
      <c r="AS663" s="624"/>
      <c r="AT663" s="624"/>
      <c r="AU663" s="624"/>
      <c r="AV663" s="624"/>
      <c r="AW663" s="624"/>
      <c r="AX663" s="624"/>
      <c r="AY663" s="624"/>
      <c r="AZ663" s="624"/>
      <c r="BA663" s="624"/>
    </row>
    <row r="664" ht="14.25" customHeight="1">
      <c r="A664" s="710"/>
      <c r="B664" s="710"/>
      <c r="C664" s="710"/>
      <c r="D664" s="710"/>
      <c r="E664" s="710"/>
      <c r="F664" s="710"/>
      <c r="G664" s="983"/>
      <c r="H664" s="984"/>
      <c r="I664" s="984"/>
      <c r="J664" s="710"/>
      <c r="K664" s="710"/>
      <c r="L664" s="985"/>
      <c r="M664" s="710"/>
      <c r="N664" s="710"/>
      <c r="O664" s="985"/>
      <c r="P664" s="710"/>
      <c r="Q664" s="710"/>
      <c r="R664" s="710"/>
      <c r="S664" s="710"/>
      <c r="T664" s="710"/>
      <c r="U664" s="710"/>
      <c r="V664" s="710"/>
      <c r="W664" s="710"/>
      <c r="X664" s="710"/>
      <c r="Y664" s="986"/>
      <c r="Z664" s="986"/>
      <c r="AA664" s="986"/>
      <c r="AB664" s="987"/>
      <c r="AC664" s="987"/>
      <c r="AD664" s="987"/>
      <c r="AE664" s="710"/>
      <c r="AF664" s="624"/>
      <c r="AG664" s="624"/>
      <c r="AH664" s="624"/>
      <c r="AI664" s="624"/>
      <c r="AJ664" s="624"/>
      <c r="AK664" s="624"/>
      <c r="AL664" s="624"/>
      <c r="AM664" s="624"/>
      <c r="AN664" s="624"/>
      <c r="AO664" s="624"/>
      <c r="AP664" s="624"/>
      <c r="AQ664" s="624"/>
      <c r="AR664" s="624"/>
      <c r="AS664" s="624"/>
      <c r="AT664" s="624"/>
      <c r="AU664" s="624"/>
      <c r="AV664" s="624"/>
      <c r="AW664" s="624"/>
      <c r="AX664" s="624"/>
      <c r="AY664" s="624"/>
      <c r="AZ664" s="624"/>
      <c r="BA664" s="624"/>
    </row>
    <row r="665" ht="14.25" customHeight="1">
      <c r="A665" s="710"/>
      <c r="B665" s="710"/>
      <c r="C665" s="710"/>
      <c r="D665" s="710"/>
      <c r="E665" s="710"/>
      <c r="F665" s="710"/>
      <c r="G665" s="983"/>
      <c r="H665" s="984"/>
      <c r="I665" s="984"/>
      <c r="J665" s="710"/>
      <c r="K665" s="710"/>
      <c r="L665" s="985"/>
      <c r="M665" s="710"/>
      <c r="N665" s="710"/>
      <c r="O665" s="985"/>
      <c r="P665" s="710"/>
      <c r="Q665" s="710"/>
      <c r="R665" s="710"/>
      <c r="S665" s="710"/>
      <c r="T665" s="710"/>
      <c r="U665" s="710"/>
      <c r="V665" s="710"/>
      <c r="W665" s="710"/>
      <c r="X665" s="710"/>
      <c r="Y665" s="986"/>
      <c r="Z665" s="986"/>
      <c r="AA665" s="986"/>
      <c r="AB665" s="987"/>
      <c r="AC665" s="987"/>
      <c r="AD665" s="987"/>
      <c r="AE665" s="710"/>
      <c r="AF665" s="624"/>
      <c r="AG665" s="624"/>
      <c r="AH665" s="624"/>
      <c r="AI665" s="624"/>
      <c r="AJ665" s="624"/>
      <c r="AK665" s="624"/>
      <c r="AL665" s="624"/>
      <c r="AM665" s="624"/>
      <c r="AN665" s="624"/>
      <c r="AO665" s="624"/>
      <c r="AP665" s="624"/>
      <c r="AQ665" s="624"/>
      <c r="AR665" s="624"/>
      <c r="AS665" s="624"/>
      <c r="AT665" s="624"/>
      <c r="AU665" s="624"/>
      <c r="AV665" s="624"/>
      <c r="AW665" s="624"/>
      <c r="AX665" s="624"/>
      <c r="AY665" s="624"/>
      <c r="AZ665" s="624"/>
      <c r="BA665" s="624"/>
    </row>
    <row r="666" ht="14.25" customHeight="1">
      <c r="A666" s="710"/>
      <c r="B666" s="710"/>
      <c r="C666" s="710"/>
      <c r="D666" s="710"/>
      <c r="E666" s="710"/>
      <c r="F666" s="710"/>
      <c r="G666" s="983"/>
      <c r="H666" s="984"/>
      <c r="I666" s="984"/>
      <c r="J666" s="710"/>
      <c r="K666" s="710"/>
      <c r="L666" s="985"/>
      <c r="M666" s="710"/>
      <c r="N666" s="710"/>
      <c r="O666" s="985"/>
      <c r="P666" s="710"/>
      <c r="Q666" s="710"/>
      <c r="R666" s="710"/>
      <c r="S666" s="710"/>
      <c r="T666" s="710"/>
      <c r="U666" s="710"/>
      <c r="V666" s="710"/>
      <c r="W666" s="710"/>
      <c r="X666" s="710"/>
      <c r="Y666" s="986"/>
      <c r="Z666" s="986"/>
      <c r="AA666" s="986"/>
      <c r="AB666" s="987"/>
      <c r="AC666" s="987"/>
      <c r="AD666" s="987"/>
      <c r="AE666" s="710"/>
      <c r="AF666" s="624"/>
      <c r="AG666" s="624"/>
      <c r="AH666" s="624"/>
      <c r="AI666" s="624"/>
      <c r="AJ666" s="624"/>
      <c r="AK666" s="624"/>
      <c r="AL666" s="624"/>
      <c r="AM666" s="624"/>
      <c r="AN666" s="624"/>
      <c r="AO666" s="624"/>
      <c r="AP666" s="624"/>
      <c r="AQ666" s="624"/>
      <c r="AR666" s="624"/>
      <c r="AS666" s="624"/>
      <c r="AT666" s="624"/>
      <c r="AU666" s="624"/>
      <c r="AV666" s="624"/>
      <c r="AW666" s="624"/>
      <c r="AX666" s="624"/>
      <c r="AY666" s="624"/>
      <c r="AZ666" s="624"/>
      <c r="BA666" s="624"/>
    </row>
    <row r="667" ht="14.25" customHeight="1">
      <c r="A667" s="710"/>
      <c r="B667" s="710"/>
      <c r="C667" s="710"/>
      <c r="D667" s="710"/>
      <c r="E667" s="710"/>
      <c r="F667" s="710"/>
      <c r="G667" s="983"/>
      <c r="H667" s="984"/>
      <c r="I667" s="984"/>
      <c r="J667" s="710"/>
      <c r="K667" s="710"/>
      <c r="L667" s="985"/>
      <c r="M667" s="710"/>
      <c r="N667" s="710"/>
      <c r="O667" s="985"/>
      <c r="P667" s="710"/>
      <c r="Q667" s="710"/>
      <c r="R667" s="710"/>
      <c r="S667" s="710"/>
      <c r="T667" s="710"/>
      <c r="U667" s="710"/>
      <c r="V667" s="710"/>
      <c r="W667" s="710"/>
      <c r="X667" s="710"/>
      <c r="Y667" s="986"/>
      <c r="Z667" s="986"/>
      <c r="AA667" s="986"/>
      <c r="AB667" s="987"/>
      <c r="AC667" s="987"/>
      <c r="AD667" s="987"/>
      <c r="AE667" s="710"/>
      <c r="AF667" s="624"/>
      <c r="AG667" s="624"/>
      <c r="AH667" s="624"/>
      <c r="AI667" s="624"/>
      <c r="AJ667" s="624"/>
      <c r="AK667" s="624"/>
      <c r="AL667" s="624"/>
      <c r="AM667" s="624"/>
      <c r="AN667" s="624"/>
      <c r="AO667" s="624"/>
      <c r="AP667" s="624"/>
      <c r="AQ667" s="624"/>
      <c r="AR667" s="624"/>
      <c r="AS667" s="624"/>
      <c r="AT667" s="624"/>
      <c r="AU667" s="624"/>
      <c r="AV667" s="624"/>
      <c r="AW667" s="624"/>
      <c r="AX667" s="624"/>
      <c r="AY667" s="624"/>
      <c r="AZ667" s="624"/>
      <c r="BA667" s="624"/>
    </row>
    <row r="668" ht="14.25" customHeight="1">
      <c r="A668" s="710"/>
      <c r="B668" s="710"/>
      <c r="C668" s="710"/>
      <c r="D668" s="710"/>
      <c r="E668" s="710"/>
      <c r="F668" s="710"/>
      <c r="G668" s="983"/>
      <c r="H668" s="984"/>
      <c r="I668" s="984"/>
      <c r="J668" s="710"/>
      <c r="K668" s="710"/>
      <c r="L668" s="985"/>
      <c r="M668" s="710"/>
      <c r="N668" s="710"/>
      <c r="O668" s="985"/>
      <c r="P668" s="710"/>
      <c r="Q668" s="710"/>
      <c r="R668" s="710"/>
      <c r="S668" s="710"/>
      <c r="T668" s="710"/>
      <c r="U668" s="710"/>
      <c r="V668" s="710"/>
      <c r="W668" s="710"/>
      <c r="X668" s="710"/>
      <c r="Y668" s="986"/>
      <c r="Z668" s="986"/>
      <c r="AA668" s="986"/>
      <c r="AB668" s="987"/>
      <c r="AC668" s="987"/>
      <c r="AD668" s="987"/>
      <c r="AE668" s="710"/>
      <c r="AF668" s="624"/>
      <c r="AG668" s="624"/>
      <c r="AH668" s="624"/>
      <c r="AI668" s="624"/>
      <c r="AJ668" s="624"/>
      <c r="AK668" s="624"/>
      <c r="AL668" s="624"/>
      <c r="AM668" s="624"/>
      <c r="AN668" s="624"/>
      <c r="AO668" s="624"/>
      <c r="AP668" s="624"/>
      <c r="AQ668" s="624"/>
      <c r="AR668" s="624"/>
      <c r="AS668" s="624"/>
      <c r="AT668" s="624"/>
      <c r="AU668" s="624"/>
      <c r="AV668" s="624"/>
      <c r="AW668" s="624"/>
      <c r="AX668" s="624"/>
      <c r="AY668" s="624"/>
      <c r="AZ668" s="624"/>
      <c r="BA668" s="624"/>
    </row>
    <row r="669" ht="14.25" customHeight="1">
      <c r="A669" s="710"/>
      <c r="B669" s="710"/>
      <c r="C669" s="710"/>
      <c r="D669" s="710"/>
      <c r="E669" s="710"/>
      <c r="F669" s="710"/>
      <c r="G669" s="983"/>
      <c r="H669" s="984"/>
      <c r="I669" s="984"/>
      <c r="J669" s="710"/>
      <c r="K669" s="710"/>
      <c r="L669" s="985"/>
      <c r="M669" s="710"/>
      <c r="N669" s="710"/>
      <c r="O669" s="985"/>
      <c r="P669" s="710"/>
      <c r="Q669" s="710"/>
      <c r="R669" s="710"/>
      <c r="S669" s="710"/>
      <c r="T669" s="710"/>
      <c r="U669" s="710"/>
      <c r="V669" s="710"/>
      <c r="W669" s="710"/>
      <c r="X669" s="710"/>
      <c r="Y669" s="986"/>
      <c r="Z669" s="986"/>
      <c r="AA669" s="986"/>
      <c r="AB669" s="987"/>
      <c r="AC669" s="987"/>
      <c r="AD669" s="987"/>
      <c r="AE669" s="710"/>
      <c r="AF669" s="624"/>
      <c r="AG669" s="624"/>
      <c r="AH669" s="624"/>
      <c r="AI669" s="624"/>
      <c r="AJ669" s="624"/>
      <c r="AK669" s="624"/>
      <c r="AL669" s="624"/>
      <c r="AM669" s="624"/>
      <c r="AN669" s="624"/>
      <c r="AO669" s="624"/>
      <c r="AP669" s="624"/>
      <c r="AQ669" s="624"/>
      <c r="AR669" s="624"/>
      <c r="AS669" s="624"/>
      <c r="AT669" s="624"/>
      <c r="AU669" s="624"/>
      <c r="AV669" s="624"/>
      <c r="AW669" s="624"/>
      <c r="AX669" s="624"/>
      <c r="AY669" s="624"/>
      <c r="AZ669" s="624"/>
      <c r="BA669" s="624"/>
    </row>
    <row r="670" ht="14.25" customHeight="1">
      <c r="A670" s="710"/>
      <c r="B670" s="710"/>
      <c r="C670" s="710"/>
      <c r="D670" s="710"/>
      <c r="E670" s="710"/>
      <c r="F670" s="710"/>
      <c r="G670" s="983"/>
      <c r="H670" s="984"/>
      <c r="I670" s="984"/>
      <c r="J670" s="710"/>
      <c r="K670" s="710"/>
      <c r="L670" s="985"/>
      <c r="M670" s="710"/>
      <c r="N670" s="710"/>
      <c r="O670" s="985"/>
      <c r="P670" s="710"/>
      <c r="Q670" s="710"/>
      <c r="R670" s="710"/>
      <c r="S670" s="710"/>
      <c r="T670" s="710"/>
      <c r="U670" s="710"/>
      <c r="V670" s="710"/>
      <c r="W670" s="710"/>
      <c r="X670" s="710"/>
      <c r="Y670" s="986"/>
      <c r="Z670" s="986"/>
      <c r="AA670" s="986"/>
      <c r="AB670" s="987"/>
      <c r="AC670" s="987"/>
      <c r="AD670" s="987"/>
      <c r="AE670" s="710"/>
      <c r="AF670" s="624"/>
      <c r="AG670" s="624"/>
      <c r="AH670" s="624"/>
      <c r="AI670" s="624"/>
      <c r="AJ670" s="624"/>
      <c r="AK670" s="624"/>
      <c r="AL670" s="624"/>
      <c r="AM670" s="624"/>
      <c r="AN670" s="624"/>
      <c r="AO670" s="624"/>
      <c r="AP670" s="624"/>
      <c r="AQ670" s="624"/>
      <c r="AR670" s="624"/>
      <c r="AS670" s="624"/>
      <c r="AT670" s="624"/>
      <c r="AU670" s="624"/>
      <c r="AV670" s="624"/>
      <c r="AW670" s="624"/>
      <c r="AX670" s="624"/>
      <c r="AY670" s="624"/>
      <c r="AZ670" s="624"/>
      <c r="BA670" s="624"/>
    </row>
    <row r="671" ht="14.25" customHeight="1">
      <c r="A671" s="710"/>
      <c r="B671" s="710"/>
      <c r="C671" s="710"/>
      <c r="D671" s="710"/>
      <c r="E671" s="710"/>
      <c r="F671" s="710"/>
      <c r="G671" s="983"/>
      <c r="H671" s="984"/>
      <c r="I671" s="984"/>
      <c r="J671" s="710"/>
      <c r="K671" s="710"/>
      <c r="L671" s="985"/>
      <c r="M671" s="710"/>
      <c r="N671" s="710"/>
      <c r="O671" s="985"/>
      <c r="P671" s="710"/>
      <c r="Q671" s="710"/>
      <c r="R671" s="710"/>
      <c r="S671" s="710"/>
      <c r="T671" s="710"/>
      <c r="U671" s="710"/>
      <c r="V671" s="710"/>
      <c r="W671" s="710"/>
      <c r="X671" s="710"/>
      <c r="Y671" s="986"/>
      <c r="Z671" s="986"/>
      <c r="AA671" s="986"/>
      <c r="AB671" s="987"/>
      <c r="AC671" s="987"/>
      <c r="AD671" s="987"/>
      <c r="AE671" s="710"/>
      <c r="AF671" s="624"/>
      <c r="AG671" s="624"/>
      <c r="AH671" s="624"/>
      <c r="AI671" s="624"/>
      <c r="AJ671" s="624"/>
      <c r="AK671" s="624"/>
      <c r="AL671" s="624"/>
      <c r="AM671" s="624"/>
      <c r="AN671" s="624"/>
      <c r="AO671" s="624"/>
      <c r="AP671" s="624"/>
      <c r="AQ671" s="624"/>
      <c r="AR671" s="624"/>
      <c r="AS671" s="624"/>
      <c r="AT671" s="624"/>
      <c r="AU671" s="624"/>
      <c r="AV671" s="624"/>
      <c r="AW671" s="624"/>
      <c r="AX671" s="624"/>
      <c r="AY671" s="624"/>
      <c r="AZ671" s="624"/>
      <c r="BA671" s="624"/>
    </row>
    <row r="672" ht="14.25" customHeight="1">
      <c r="A672" s="710"/>
      <c r="B672" s="710"/>
      <c r="C672" s="710"/>
      <c r="D672" s="710"/>
      <c r="E672" s="710"/>
      <c r="F672" s="710"/>
      <c r="G672" s="983"/>
      <c r="H672" s="984"/>
      <c r="I672" s="984"/>
      <c r="J672" s="710"/>
      <c r="K672" s="710"/>
      <c r="L672" s="985"/>
      <c r="M672" s="710"/>
      <c r="N672" s="710"/>
      <c r="O672" s="985"/>
      <c r="P672" s="710"/>
      <c r="Q672" s="710"/>
      <c r="R672" s="710"/>
      <c r="S672" s="710"/>
      <c r="T672" s="710"/>
      <c r="U672" s="710"/>
      <c r="V672" s="710"/>
      <c r="W672" s="710"/>
      <c r="X672" s="710"/>
      <c r="Y672" s="986"/>
      <c r="Z672" s="986"/>
      <c r="AA672" s="986"/>
      <c r="AB672" s="987"/>
      <c r="AC672" s="987"/>
      <c r="AD672" s="987"/>
      <c r="AE672" s="710"/>
      <c r="AF672" s="624"/>
      <c r="AG672" s="624"/>
      <c r="AH672" s="624"/>
      <c r="AI672" s="624"/>
      <c r="AJ672" s="624"/>
      <c r="AK672" s="624"/>
      <c r="AL672" s="624"/>
      <c r="AM672" s="624"/>
      <c r="AN672" s="624"/>
      <c r="AO672" s="624"/>
      <c r="AP672" s="624"/>
      <c r="AQ672" s="624"/>
      <c r="AR672" s="624"/>
      <c r="AS672" s="624"/>
      <c r="AT672" s="624"/>
      <c r="AU672" s="624"/>
      <c r="AV672" s="624"/>
      <c r="AW672" s="624"/>
      <c r="AX672" s="624"/>
      <c r="AY672" s="624"/>
      <c r="AZ672" s="624"/>
      <c r="BA672" s="624"/>
    </row>
    <row r="673" ht="14.25" customHeight="1">
      <c r="A673" s="710"/>
      <c r="B673" s="710"/>
      <c r="C673" s="710"/>
      <c r="D673" s="710"/>
      <c r="E673" s="710"/>
      <c r="F673" s="710"/>
      <c r="G673" s="983"/>
      <c r="H673" s="984"/>
      <c r="I673" s="984"/>
      <c r="J673" s="710"/>
      <c r="K673" s="710"/>
      <c r="L673" s="985"/>
      <c r="M673" s="710"/>
      <c r="N673" s="710"/>
      <c r="O673" s="985"/>
      <c r="P673" s="710"/>
      <c r="Q673" s="710"/>
      <c r="R673" s="710"/>
      <c r="S673" s="710"/>
      <c r="T673" s="710"/>
      <c r="U673" s="710"/>
      <c r="V673" s="710"/>
      <c r="W673" s="710"/>
      <c r="X673" s="710"/>
      <c r="Y673" s="986"/>
      <c r="Z673" s="986"/>
      <c r="AA673" s="986"/>
      <c r="AB673" s="987"/>
      <c r="AC673" s="987"/>
      <c r="AD673" s="987"/>
      <c r="AE673" s="710"/>
      <c r="AF673" s="624"/>
      <c r="AG673" s="624"/>
      <c r="AH673" s="624"/>
      <c r="AI673" s="624"/>
      <c r="AJ673" s="624"/>
      <c r="AK673" s="624"/>
      <c r="AL673" s="624"/>
      <c r="AM673" s="624"/>
      <c r="AN673" s="624"/>
      <c r="AO673" s="624"/>
      <c r="AP673" s="624"/>
      <c r="AQ673" s="624"/>
      <c r="AR673" s="624"/>
      <c r="AS673" s="624"/>
      <c r="AT673" s="624"/>
      <c r="AU673" s="624"/>
      <c r="AV673" s="624"/>
      <c r="AW673" s="624"/>
      <c r="AX673" s="624"/>
      <c r="AY673" s="624"/>
      <c r="AZ673" s="624"/>
      <c r="BA673" s="624"/>
    </row>
    <row r="674" ht="14.25" customHeight="1">
      <c r="A674" s="710"/>
      <c r="B674" s="710"/>
      <c r="C674" s="710"/>
      <c r="D674" s="710"/>
      <c r="E674" s="710"/>
      <c r="F674" s="710"/>
      <c r="G674" s="983"/>
      <c r="H674" s="984"/>
      <c r="I674" s="984"/>
      <c r="J674" s="710"/>
      <c r="K674" s="710"/>
      <c r="L674" s="985"/>
      <c r="M674" s="710"/>
      <c r="N674" s="710"/>
      <c r="O674" s="985"/>
      <c r="P674" s="710"/>
      <c r="Q674" s="710"/>
      <c r="R674" s="710"/>
      <c r="S674" s="710"/>
      <c r="T674" s="710"/>
      <c r="U674" s="710"/>
      <c r="V674" s="710"/>
      <c r="W674" s="710"/>
      <c r="X674" s="710"/>
      <c r="Y674" s="986"/>
      <c r="Z674" s="986"/>
      <c r="AA674" s="986"/>
      <c r="AB674" s="987"/>
      <c r="AC674" s="987"/>
      <c r="AD674" s="987"/>
      <c r="AE674" s="710"/>
      <c r="AF674" s="624"/>
      <c r="AG674" s="624"/>
      <c r="AH674" s="624"/>
      <c r="AI674" s="624"/>
      <c r="AJ674" s="624"/>
      <c r="AK674" s="624"/>
      <c r="AL674" s="624"/>
      <c r="AM674" s="624"/>
      <c r="AN674" s="624"/>
      <c r="AO674" s="624"/>
      <c r="AP674" s="624"/>
      <c r="AQ674" s="624"/>
      <c r="AR674" s="624"/>
      <c r="AS674" s="624"/>
      <c r="AT674" s="624"/>
      <c r="AU674" s="624"/>
      <c r="AV674" s="624"/>
      <c r="AW674" s="624"/>
      <c r="AX674" s="624"/>
      <c r="AY674" s="624"/>
      <c r="AZ674" s="624"/>
      <c r="BA674" s="624"/>
    </row>
    <row r="675" ht="14.25" customHeight="1">
      <c r="A675" s="710"/>
      <c r="B675" s="710"/>
      <c r="C675" s="710"/>
      <c r="D675" s="710"/>
      <c r="E675" s="710"/>
      <c r="F675" s="710"/>
      <c r="G675" s="983"/>
      <c r="H675" s="984"/>
      <c r="I675" s="984"/>
      <c r="J675" s="710"/>
      <c r="K675" s="710"/>
      <c r="L675" s="985"/>
      <c r="M675" s="710"/>
      <c r="N675" s="710"/>
      <c r="O675" s="985"/>
      <c r="P675" s="710"/>
      <c r="Q675" s="710"/>
      <c r="R675" s="710"/>
      <c r="S675" s="710"/>
      <c r="T675" s="710"/>
      <c r="U675" s="710"/>
      <c r="V675" s="710"/>
      <c r="W675" s="710"/>
      <c r="X675" s="710"/>
      <c r="Y675" s="986"/>
      <c r="Z675" s="986"/>
      <c r="AA675" s="986"/>
      <c r="AB675" s="987"/>
      <c r="AC675" s="987"/>
      <c r="AD675" s="987"/>
      <c r="AE675" s="710"/>
      <c r="AF675" s="624"/>
      <c r="AG675" s="624"/>
      <c r="AH675" s="624"/>
      <c r="AI675" s="624"/>
      <c r="AJ675" s="624"/>
      <c r="AK675" s="624"/>
      <c r="AL675" s="624"/>
      <c r="AM675" s="624"/>
      <c r="AN675" s="624"/>
      <c r="AO675" s="624"/>
      <c r="AP675" s="624"/>
      <c r="AQ675" s="624"/>
      <c r="AR675" s="624"/>
      <c r="AS675" s="624"/>
      <c r="AT675" s="624"/>
      <c r="AU675" s="624"/>
      <c r="AV675" s="624"/>
      <c r="AW675" s="624"/>
      <c r="AX675" s="624"/>
      <c r="AY675" s="624"/>
      <c r="AZ675" s="624"/>
      <c r="BA675" s="624"/>
    </row>
    <row r="676" ht="14.25" customHeight="1">
      <c r="A676" s="710"/>
      <c r="B676" s="710"/>
      <c r="C676" s="710"/>
      <c r="D676" s="710"/>
      <c r="E676" s="710"/>
      <c r="F676" s="710"/>
      <c r="G676" s="983"/>
      <c r="H676" s="984"/>
      <c r="I676" s="984"/>
      <c r="J676" s="710"/>
      <c r="K676" s="710"/>
      <c r="L676" s="985"/>
      <c r="M676" s="710"/>
      <c r="N676" s="710"/>
      <c r="O676" s="985"/>
      <c r="P676" s="710"/>
      <c r="Q676" s="710"/>
      <c r="R676" s="710"/>
      <c r="S676" s="710"/>
      <c r="T676" s="710"/>
      <c r="U676" s="710"/>
      <c r="V676" s="710"/>
      <c r="W676" s="710"/>
      <c r="X676" s="710"/>
      <c r="Y676" s="986"/>
      <c r="Z676" s="986"/>
      <c r="AA676" s="986"/>
      <c r="AB676" s="987"/>
      <c r="AC676" s="987"/>
      <c r="AD676" s="987"/>
      <c r="AE676" s="710"/>
      <c r="AF676" s="624"/>
      <c r="AG676" s="624"/>
      <c r="AH676" s="624"/>
      <c r="AI676" s="624"/>
      <c r="AJ676" s="624"/>
      <c r="AK676" s="624"/>
      <c r="AL676" s="624"/>
      <c r="AM676" s="624"/>
      <c r="AN676" s="624"/>
      <c r="AO676" s="624"/>
      <c r="AP676" s="624"/>
      <c r="AQ676" s="624"/>
      <c r="AR676" s="624"/>
      <c r="AS676" s="624"/>
      <c r="AT676" s="624"/>
      <c r="AU676" s="624"/>
      <c r="AV676" s="624"/>
      <c r="AW676" s="624"/>
      <c r="AX676" s="624"/>
      <c r="AY676" s="624"/>
      <c r="AZ676" s="624"/>
      <c r="BA676" s="624"/>
    </row>
    <row r="677" ht="14.25" customHeight="1">
      <c r="A677" s="710"/>
      <c r="B677" s="710"/>
      <c r="C677" s="710"/>
      <c r="D677" s="710"/>
      <c r="E677" s="710"/>
      <c r="F677" s="710"/>
      <c r="G677" s="983"/>
      <c r="H677" s="984"/>
      <c r="I677" s="984"/>
      <c r="J677" s="710"/>
      <c r="K677" s="710"/>
      <c r="L677" s="985"/>
      <c r="M677" s="710"/>
      <c r="N677" s="710"/>
      <c r="O677" s="985"/>
      <c r="P677" s="710"/>
      <c r="Q677" s="710"/>
      <c r="R677" s="710"/>
      <c r="S677" s="710"/>
      <c r="T677" s="710"/>
      <c r="U677" s="710"/>
      <c r="V677" s="710"/>
      <c r="W677" s="710"/>
      <c r="X677" s="710"/>
      <c r="Y677" s="986"/>
      <c r="Z677" s="986"/>
      <c r="AA677" s="986"/>
      <c r="AB677" s="987"/>
      <c r="AC677" s="987"/>
      <c r="AD677" s="987"/>
      <c r="AE677" s="710"/>
      <c r="AF677" s="624"/>
      <c r="AG677" s="624"/>
      <c r="AH677" s="624"/>
      <c r="AI677" s="624"/>
      <c r="AJ677" s="624"/>
      <c r="AK677" s="624"/>
      <c r="AL677" s="624"/>
      <c r="AM677" s="624"/>
      <c r="AN677" s="624"/>
      <c r="AO677" s="624"/>
      <c r="AP677" s="624"/>
      <c r="AQ677" s="624"/>
      <c r="AR677" s="624"/>
      <c r="AS677" s="624"/>
      <c r="AT677" s="624"/>
      <c r="AU677" s="624"/>
      <c r="AV677" s="624"/>
      <c r="AW677" s="624"/>
      <c r="AX677" s="624"/>
      <c r="AY677" s="624"/>
      <c r="AZ677" s="624"/>
      <c r="BA677" s="624"/>
    </row>
    <row r="678" ht="14.25" customHeight="1">
      <c r="A678" s="710"/>
      <c r="B678" s="710"/>
      <c r="C678" s="710"/>
      <c r="D678" s="710"/>
      <c r="E678" s="710"/>
      <c r="F678" s="710"/>
      <c r="G678" s="983"/>
      <c r="H678" s="984"/>
      <c r="I678" s="984"/>
      <c r="J678" s="710"/>
      <c r="K678" s="710"/>
      <c r="L678" s="985"/>
      <c r="M678" s="710"/>
      <c r="N678" s="710"/>
      <c r="O678" s="985"/>
      <c r="P678" s="710"/>
      <c r="Q678" s="710"/>
      <c r="R678" s="710"/>
      <c r="S678" s="710"/>
      <c r="T678" s="710"/>
      <c r="U678" s="710"/>
      <c r="V678" s="710"/>
      <c r="W678" s="710"/>
      <c r="X678" s="710"/>
      <c r="Y678" s="986"/>
      <c r="Z678" s="986"/>
      <c r="AA678" s="986"/>
      <c r="AB678" s="987"/>
      <c r="AC678" s="987"/>
      <c r="AD678" s="987"/>
      <c r="AE678" s="710"/>
      <c r="AF678" s="624"/>
      <c r="AG678" s="624"/>
      <c r="AH678" s="624"/>
      <c r="AI678" s="624"/>
      <c r="AJ678" s="624"/>
      <c r="AK678" s="624"/>
      <c r="AL678" s="624"/>
      <c r="AM678" s="624"/>
      <c r="AN678" s="624"/>
      <c r="AO678" s="624"/>
      <c r="AP678" s="624"/>
      <c r="AQ678" s="624"/>
      <c r="AR678" s="624"/>
      <c r="AS678" s="624"/>
      <c r="AT678" s="624"/>
      <c r="AU678" s="624"/>
      <c r="AV678" s="624"/>
      <c r="AW678" s="624"/>
      <c r="AX678" s="624"/>
      <c r="AY678" s="624"/>
      <c r="AZ678" s="624"/>
      <c r="BA678" s="624"/>
    </row>
    <row r="679" ht="14.25" customHeight="1">
      <c r="A679" s="710"/>
      <c r="B679" s="710"/>
      <c r="C679" s="710"/>
      <c r="D679" s="710"/>
      <c r="E679" s="710"/>
      <c r="F679" s="710"/>
      <c r="G679" s="983"/>
      <c r="H679" s="984"/>
      <c r="I679" s="984"/>
      <c r="J679" s="710"/>
      <c r="K679" s="710"/>
      <c r="L679" s="985"/>
      <c r="M679" s="710"/>
      <c r="N679" s="710"/>
      <c r="O679" s="985"/>
      <c r="P679" s="710"/>
      <c r="Q679" s="710"/>
      <c r="R679" s="710"/>
      <c r="S679" s="710"/>
      <c r="T679" s="710"/>
      <c r="U679" s="710"/>
      <c r="V679" s="710"/>
      <c r="W679" s="710"/>
      <c r="X679" s="710"/>
      <c r="Y679" s="986"/>
      <c r="Z679" s="986"/>
      <c r="AA679" s="986"/>
      <c r="AB679" s="987"/>
      <c r="AC679" s="987"/>
      <c r="AD679" s="987"/>
      <c r="AE679" s="710"/>
      <c r="AF679" s="624"/>
      <c r="AG679" s="624"/>
      <c r="AH679" s="624"/>
      <c r="AI679" s="624"/>
      <c r="AJ679" s="624"/>
      <c r="AK679" s="624"/>
      <c r="AL679" s="624"/>
      <c r="AM679" s="624"/>
      <c r="AN679" s="624"/>
      <c r="AO679" s="624"/>
      <c r="AP679" s="624"/>
      <c r="AQ679" s="624"/>
      <c r="AR679" s="624"/>
      <c r="AS679" s="624"/>
      <c r="AT679" s="624"/>
      <c r="AU679" s="624"/>
      <c r="AV679" s="624"/>
      <c r="AW679" s="624"/>
      <c r="AX679" s="624"/>
      <c r="AY679" s="624"/>
      <c r="AZ679" s="624"/>
      <c r="BA679" s="624"/>
    </row>
    <row r="680" ht="14.25" customHeight="1">
      <c r="A680" s="710"/>
      <c r="B680" s="710"/>
      <c r="C680" s="710"/>
      <c r="D680" s="710"/>
      <c r="E680" s="710"/>
      <c r="F680" s="710"/>
      <c r="G680" s="983"/>
      <c r="H680" s="984"/>
      <c r="I680" s="984"/>
      <c r="J680" s="710"/>
      <c r="K680" s="710"/>
      <c r="L680" s="985"/>
      <c r="M680" s="710"/>
      <c r="N680" s="710"/>
      <c r="O680" s="985"/>
      <c r="P680" s="710"/>
      <c r="Q680" s="710"/>
      <c r="R680" s="710"/>
      <c r="S680" s="710"/>
      <c r="T680" s="710"/>
      <c r="U680" s="710"/>
      <c r="V680" s="710"/>
      <c r="W680" s="710"/>
      <c r="X680" s="710"/>
      <c r="Y680" s="986"/>
      <c r="Z680" s="986"/>
      <c r="AA680" s="986"/>
      <c r="AB680" s="987"/>
      <c r="AC680" s="987"/>
      <c r="AD680" s="987"/>
      <c r="AE680" s="710"/>
      <c r="AF680" s="624"/>
      <c r="AG680" s="624"/>
      <c r="AH680" s="624"/>
      <c r="AI680" s="624"/>
      <c r="AJ680" s="624"/>
      <c r="AK680" s="624"/>
      <c r="AL680" s="624"/>
      <c r="AM680" s="624"/>
      <c r="AN680" s="624"/>
      <c r="AO680" s="624"/>
      <c r="AP680" s="624"/>
      <c r="AQ680" s="624"/>
      <c r="AR680" s="624"/>
      <c r="AS680" s="624"/>
      <c r="AT680" s="624"/>
      <c r="AU680" s="624"/>
      <c r="AV680" s="624"/>
      <c r="AW680" s="624"/>
      <c r="AX680" s="624"/>
      <c r="AY680" s="624"/>
      <c r="AZ680" s="624"/>
      <c r="BA680" s="624"/>
    </row>
    <row r="681" ht="14.25" customHeight="1">
      <c r="A681" s="710"/>
      <c r="B681" s="710"/>
      <c r="C681" s="710"/>
      <c r="D681" s="710"/>
      <c r="E681" s="710"/>
      <c r="F681" s="710"/>
      <c r="G681" s="983"/>
      <c r="H681" s="984"/>
      <c r="I681" s="984"/>
      <c r="J681" s="710"/>
      <c r="K681" s="710"/>
      <c r="L681" s="985"/>
      <c r="M681" s="710"/>
      <c r="N681" s="710"/>
      <c r="O681" s="985"/>
      <c r="P681" s="710"/>
      <c r="Q681" s="710"/>
      <c r="R681" s="710"/>
      <c r="S681" s="710"/>
      <c r="T681" s="710"/>
      <c r="U681" s="710"/>
      <c r="V681" s="710"/>
      <c r="W681" s="710"/>
      <c r="X681" s="710"/>
      <c r="Y681" s="986"/>
      <c r="Z681" s="986"/>
      <c r="AA681" s="986"/>
      <c r="AB681" s="987"/>
      <c r="AC681" s="987"/>
      <c r="AD681" s="987"/>
      <c r="AE681" s="710"/>
      <c r="AF681" s="624"/>
      <c r="AG681" s="624"/>
      <c r="AH681" s="624"/>
      <c r="AI681" s="624"/>
      <c r="AJ681" s="624"/>
      <c r="AK681" s="624"/>
      <c r="AL681" s="624"/>
      <c r="AM681" s="624"/>
      <c r="AN681" s="624"/>
      <c r="AO681" s="624"/>
      <c r="AP681" s="624"/>
      <c r="AQ681" s="624"/>
      <c r="AR681" s="624"/>
      <c r="AS681" s="624"/>
      <c r="AT681" s="624"/>
      <c r="AU681" s="624"/>
      <c r="AV681" s="624"/>
      <c r="AW681" s="624"/>
      <c r="AX681" s="624"/>
      <c r="AY681" s="624"/>
      <c r="AZ681" s="624"/>
      <c r="BA681" s="624"/>
    </row>
    <row r="682" ht="14.25" customHeight="1">
      <c r="A682" s="710"/>
      <c r="B682" s="710"/>
      <c r="C682" s="710"/>
      <c r="D682" s="710"/>
      <c r="E682" s="710"/>
      <c r="F682" s="710"/>
      <c r="G682" s="983"/>
      <c r="H682" s="984"/>
      <c r="I682" s="984"/>
      <c r="J682" s="710"/>
      <c r="K682" s="710"/>
      <c r="L682" s="985"/>
      <c r="M682" s="710"/>
      <c r="N682" s="710"/>
      <c r="O682" s="985"/>
      <c r="P682" s="710"/>
      <c r="Q682" s="710"/>
      <c r="R682" s="710"/>
      <c r="S682" s="710"/>
      <c r="T682" s="710"/>
      <c r="U682" s="710"/>
      <c r="V682" s="710"/>
      <c r="W682" s="710"/>
      <c r="X682" s="710"/>
      <c r="Y682" s="986"/>
      <c r="Z682" s="986"/>
      <c r="AA682" s="986"/>
      <c r="AB682" s="987"/>
      <c r="AC682" s="987"/>
      <c r="AD682" s="987"/>
      <c r="AE682" s="710"/>
      <c r="AF682" s="624"/>
      <c r="AG682" s="624"/>
      <c r="AH682" s="624"/>
      <c r="AI682" s="624"/>
      <c r="AJ682" s="624"/>
      <c r="AK682" s="624"/>
      <c r="AL682" s="624"/>
      <c r="AM682" s="624"/>
      <c r="AN682" s="624"/>
      <c r="AO682" s="624"/>
      <c r="AP682" s="624"/>
      <c r="AQ682" s="624"/>
      <c r="AR682" s="624"/>
      <c r="AS682" s="624"/>
      <c r="AT682" s="624"/>
      <c r="AU682" s="624"/>
      <c r="AV682" s="624"/>
      <c r="AW682" s="624"/>
      <c r="AX682" s="624"/>
      <c r="AY682" s="624"/>
      <c r="AZ682" s="624"/>
      <c r="BA682" s="624"/>
    </row>
    <row r="683" ht="14.25" customHeight="1">
      <c r="A683" s="710"/>
      <c r="B683" s="710"/>
      <c r="C683" s="710"/>
      <c r="D683" s="710"/>
      <c r="E683" s="710"/>
      <c r="F683" s="710"/>
      <c r="G683" s="983"/>
      <c r="H683" s="984"/>
      <c r="I683" s="984"/>
      <c r="J683" s="710"/>
      <c r="K683" s="710"/>
      <c r="L683" s="985"/>
      <c r="M683" s="710"/>
      <c r="N683" s="710"/>
      <c r="O683" s="985"/>
      <c r="P683" s="710"/>
      <c r="Q683" s="710"/>
      <c r="R683" s="710"/>
      <c r="S683" s="710"/>
      <c r="T683" s="710"/>
      <c r="U683" s="710"/>
      <c r="V683" s="710"/>
      <c r="W683" s="710"/>
      <c r="X683" s="710"/>
      <c r="Y683" s="986"/>
      <c r="Z683" s="986"/>
      <c r="AA683" s="986"/>
      <c r="AB683" s="987"/>
      <c r="AC683" s="987"/>
      <c r="AD683" s="987"/>
      <c r="AE683" s="710"/>
      <c r="AF683" s="624"/>
      <c r="AG683" s="624"/>
      <c r="AH683" s="624"/>
      <c r="AI683" s="624"/>
      <c r="AJ683" s="624"/>
      <c r="AK683" s="624"/>
      <c r="AL683" s="624"/>
      <c r="AM683" s="624"/>
      <c r="AN683" s="624"/>
      <c r="AO683" s="624"/>
      <c r="AP683" s="624"/>
      <c r="AQ683" s="624"/>
      <c r="AR683" s="624"/>
      <c r="AS683" s="624"/>
      <c r="AT683" s="624"/>
      <c r="AU683" s="624"/>
      <c r="AV683" s="624"/>
      <c r="AW683" s="624"/>
      <c r="AX683" s="624"/>
      <c r="AY683" s="624"/>
      <c r="AZ683" s="624"/>
      <c r="BA683" s="624"/>
    </row>
    <row r="684" ht="14.25" customHeight="1">
      <c r="A684" s="710"/>
      <c r="B684" s="710"/>
      <c r="C684" s="710"/>
      <c r="D684" s="710"/>
      <c r="E684" s="710"/>
      <c r="F684" s="710"/>
      <c r="G684" s="983"/>
      <c r="H684" s="984"/>
      <c r="I684" s="984"/>
      <c r="J684" s="710"/>
      <c r="K684" s="710"/>
      <c r="L684" s="985"/>
      <c r="M684" s="710"/>
      <c r="N684" s="710"/>
      <c r="O684" s="985"/>
      <c r="P684" s="710"/>
      <c r="Q684" s="710"/>
      <c r="R684" s="710"/>
      <c r="S684" s="710"/>
      <c r="T684" s="710"/>
      <c r="U684" s="710"/>
      <c r="V684" s="710"/>
      <c r="W684" s="710"/>
      <c r="X684" s="710"/>
      <c r="Y684" s="986"/>
      <c r="Z684" s="986"/>
      <c r="AA684" s="986"/>
      <c r="AB684" s="987"/>
      <c r="AC684" s="987"/>
      <c r="AD684" s="987"/>
      <c r="AE684" s="710"/>
      <c r="AF684" s="624"/>
      <c r="AG684" s="624"/>
      <c r="AH684" s="624"/>
      <c r="AI684" s="624"/>
      <c r="AJ684" s="624"/>
      <c r="AK684" s="624"/>
      <c r="AL684" s="624"/>
      <c r="AM684" s="624"/>
      <c r="AN684" s="624"/>
      <c r="AO684" s="624"/>
      <c r="AP684" s="624"/>
      <c r="AQ684" s="624"/>
      <c r="AR684" s="624"/>
      <c r="AS684" s="624"/>
      <c r="AT684" s="624"/>
      <c r="AU684" s="624"/>
      <c r="AV684" s="624"/>
      <c r="AW684" s="624"/>
      <c r="AX684" s="624"/>
      <c r="AY684" s="624"/>
      <c r="AZ684" s="624"/>
      <c r="BA684" s="624"/>
    </row>
    <row r="685" ht="14.25" customHeight="1">
      <c r="A685" s="710"/>
      <c r="B685" s="710"/>
      <c r="C685" s="710"/>
      <c r="D685" s="710"/>
      <c r="E685" s="710"/>
      <c r="F685" s="710"/>
      <c r="G685" s="983"/>
      <c r="H685" s="984"/>
      <c r="I685" s="984"/>
      <c r="J685" s="710"/>
      <c r="K685" s="710"/>
      <c r="L685" s="985"/>
      <c r="M685" s="710"/>
      <c r="N685" s="710"/>
      <c r="O685" s="985"/>
      <c r="P685" s="710"/>
      <c r="Q685" s="710"/>
      <c r="R685" s="710"/>
      <c r="S685" s="710"/>
      <c r="T685" s="710"/>
      <c r="U685" s="710"/>
      <c r="V685" s="710"/>
      <c r="W685" s="710"/>
      <c r="X685" s="710"/>
      <c r="Y685" s="986"/>
      <c r="Z685" s="986"/>
      <c r="AA685" s="986"/>
      <c r="AB685" s="987"/>
      <c r="AC685" s="987"/>
      <c r="AD685" s="987"/>
      <c r="AE685" s="710"/>
      <c r="AF685" s="624"/>
      <c r="AG685" s="624"/>
      <c r="AH685" s="624"/>
      <c r="AI685" s="624"/>
      <c r="AJ685" s="624"/>
      <c r="AK685" s="624"/>
      <c r="AL685" s="624"/>
      <c r="AM685" s="624"/>
      <c r="AN685" s="624"/>
      <c r="AO685" s="624"/>
      <c r="AP685" s="624"/>
      <c r="AQ685" s="624"/>
      <c r="AR685" s="624"/>
      <c r="AS685" s="624"/>
      <c r="AT685" s="624"/>
      <c r="AU685" s="624"/>
      <c r="AV685" s="624"/>
      <c r="AW685" s="624"/>
      <c r="AX685" s="624"/>
      <c r="AY685" s="624"/>
      <c r="AZ685" s="624"/>
      <c r="BA685" s="624"/>
    </row>
    <row r="686" ht="14.25" customHeight="1">
      <c r="A686" s="710"/>
      <c r="B686" s="710"/>
      <c r="C686" s="710"/>
      <c r="D686" s="710"/>
      <c r="E686" s="710"/>
      <c r="F686" s="710"/>
      <c r="G686" s="983"/>
      <c r="H686" s="984"/>
      <c r="I686" s="984"/>
      <c r="J686" s="710"/>
      <c r="K686" s="710"/>
      <c r="L686" s="985"/>
      <c r="M686" s="710"/>
      <c r="N686" s="710"/>
      <c r="O686" s="985"/>
      <c r="P686" s="710"/>
      <c r="Q686" s="710"/>
      <c r="R686" s="710"/>
      <c r="S686" s="710"/>
      <c r="T686" s="710"/>
      <c r="U686" s="710"/>
      <c r="V686" s="710"/>
      <c r="W686" s="710"/>
      <c r="X686" s="710"/>
      <c r="Y686" s="986"/>
      <c r="Z686" s="986"/>
      <c r="AA686" s="986"/>
      <c r="AB686" s="987"/>
      <c r="AC686" s="987"/>
      <c r="AD686" s="987"/>
      <c r="AE686" s="710"/>
      <c r="AF686" s="624"/>
      <c r="AG686" s="624"/>
      <c r="AH686" s="624"/>
      <c r="AI686" s="624"/>
      <c r="AJ686" s="624"/>
      <c r="AK686" s="624"/>
      <c r="AL686" s="624"/>
      <c r="AM686" s="624"/>
      <c r="AN686" s="624"/>
      <c r="AO686" s="624"/>
      <c r="AP686" s="624"/>
      <c r="AQ686" s="624"/>
      <c r="AR686" s="624"/>
      <c r="AS686" s="624"/>
      <c r="AT686" s="624"/>
      <c r="AU686" s="624"/>
      <c r="AV686" s="624"/>
      <c r="AW686" s="624"/>
      <c r="AX686" s="624"/>
      <c r="AY686" s="624"/>
      <c r="AZ686" s="624"/>
      <c r="BA686" s="624"/>
    </row>
    <row r="687" ht="14.25" customHeight="1">
      <c r="A687" s="710"/>
      <c r="B687" s="710"/>
      <c r="C687" s="710"/>
      <c r="D687" s="710"/>
      <c r="E687" s="710"/>
      <c r="F687" s="710"/>
      <c r="G687" s="983"/>
      <c r="H687" s="984"/>
      <c r="I687" s="984"/>
      <c r="J687" s="710"/>
      <c r="K687" s="710"/>
      <c r="L687" s="985"/>
      <c r="M687" s="710"/>
      <c r="N687" s="710"/>
      <c r="O687" s="985"/>
      <c r="P687" s="710"/>
      <c r="Q687" s="710"/>
      <c r="R687" s="710"/>
      <c r="S687" s="710"/>
      <c r="T687" s="710"/>
      <c r="U687" s="710"/>
      <c r="V687" s="710"/>
      <c r="W687" s="710"/>
      <c r="X687" s="710"/>
      <c r="Y687" s="986"/>
      <c r="Z687" s="986"/>
      <c r="AA687" s="986"/>
      <c r="AB687" s="987"/>
      <c r="AC687" s="987"/>
      <c r="AD687" s="987"/>
      <c r="AE687" s="710"/>
      <c r="AF687" s="624"/>
      <c r="AG687" s="624"/>
      <c r="AH687" s="624"/>
      <c r="AI687" s="624"/>
      <c r="AJ687" s="624"/>
      <c r="AK687" s="624"/>
      <c r="AL687" s="624"/>
      <c r="AM687" s="624"/>
      <c r="AN687" s="624"/>
      <c r="AO687" s="624"/>
      <c r="AP687" s="624"/>
      <c r="AQ687" s="624"/>
      <c r="AR687" s="624"/>
      <c r="AS687" s="624"/>
      <c r="AT687" s="624"/>
      <c r="AU687" s="624"/>
      <c r="AV687" s="624"/>
      <c r="AW687" s="624"/>
      <c r="AX687" s="624"/>
      <c r="AY687" s="624"/>
      <c r="AZ687" s="624"/>
      <c r="BA687" s="624"/>
    </row>
    <row r="688" ht="14.25" customHeight="1">
      <c r="A688" s="710"/>
      <c r="B688" s="710"/>
      <c r="C688" s="710"/>
      <c r="D688" s="710"/>
      <c r="E688" s="710"/>
      <c r="F688" s="710"/>
      <c r="G688" s="983"/>
      <c r="H688" s="984"/>
      <c r="I688" s="984"/>
      <c r="J688" s="710"/>
      <c r="K688" s="710"/>
      <c r="L688" s="985"/>
      <c r="M688" s="710"/>
      <c r="N688" s="710"/>
      <c r="O688" s="985"/>
      <c r="P688" s="710"/>
      <c r="Q688" s="710"/>
      <c r="R688" s="710"/>
      <c r="S688" s="710"/>
      <c r="T688" s="710"/>
      <c r="U688" s="710"/>
      <c r="V688" s="710"/>
      <c r="W688" s="710"/>
      <c r="X688" s="710"/>
      <c r="Y688" s="986"/>
      <c r="Z688" s="986"/>
      <c r="AA688" s="986"/>
      <c r="AB688" s="987"/>
      <c r="AC688" s="987"/>
      <c r="AD688" s="987"/>
      <c r="AE688" s="710"/>
      <c r="AF688" s="624"/>
      <c r="AG688" s="624"/>
      <c r="AH688" s="624"/>
      <c r="AI688" s="624"/>
      <c r="AJ688" s="624"/>
      <c r="AK688" s="624"/>
      <c r="AL688" s="624"/>
      <c r="AM688" s="624"/>
      <c r="AN688" s="624"/>
      <c r="AO688" s="624"/>
      <c r="AP688" s="624"/>
      <c r="AQ688" s="624"/>
      <c r="AR688" s="624"/>
      <c r="AS688" s="624"/>
      <c r="AT688" s="624"/>
      <c r="AU688" s="624"/>
      <c r="AV688" s="624"/>
      <c r="AW688" s="624"/>
      <c r="AX688" s="624"/>
      <c r="AY688" s="624"/>
      <c r="AZ688" s="624"/>
      <c r="BA688" s="624"/>
    </row>
    <row r="689" ht="14.25" customHeight="1">
      <c r="A689" s="710"/>
      <c r="B689" s="710"/>
      <c r="C689" s="710"/>
      <c r="D689" s="710"/>
      <c r="E689" s="710"/>
      <c r="F689" s="710"/>
      <c r="G689" s="983"/>
      <c r="H689" s="984"/>
      <c r="I689" s="984"/>
      <c r="J689" s="710"/>
      <c r="K689" s="710"/>
      <c r="L689" s="985"/>
      <c r="M689" s="710"/>
      <c r="N689" s="710"/>
      <c r="O689" s="985"/>
      <c r="P689" s="710"/>
      <c r="Q689" s="710"/>
      <c r="R689" s="710"/>
      <c r="S689" s="710"/>
      <c r="T689" s="710"/>
      <c r="U689" s="710"/>
      <c r="V689" s="710"/>
      <c r="W689" s="710"/>
      <c r="X689" s="710"/>
      <c r="Y689" s="986"/>
      <c r="Z689" s="986"/>
      <c r="AA689" s="986"/>
      <c r="AB689" s="987"/>
      <c r="AC689" s="987"/>
      <c r="AD689" s="987"/>
      <c r="AE689" s="710"/>
      <c r="AF689" s="624"/>
      <c r="AG689" s="624"/>
      <c r="AH689" s="624"/>
      <c r="AI689" s="624"/>
      <c r="AJ689" s="624"/>
      <c r="AK689" s="624"/>
      <c r="AL689" s="624"/>
      <c r="AM689" s="624"/>
      <c r="AN689" s="624"/>
      <c r="AO689" s="624"/>
      <c r="AP689" s="624"/>
      <c r="AQ689" s="624"/>
      <c r="AR689" s="624"/>
      <c r="AS689" s="624"/>
      <c r="AT689" s="624"/>
      <c r="AU689" s="624"/>
      <c r="AV689" s="624"/>
      <c r="AW689" s="624"/>
      <c r="AX689" s="624"/>
      <c r="AY689" s="624"/>
      <c r="AZ689" s="624"/>
      <c r="BA689" s="624"/>
    </row>
    <row r="690" ht="14.25" customHeight="1">
      <c r="A690" s="710"/>
      <c r="B690" s="710"/>
      <c r="C690" s="710"/>
      <c r="D690" s="710"/>
      <c r="E690" s="710"/>
      <c r="F690" s="710"/>
      <c r="G690" s="983"/>
      <c r="H690" s="984"/>
      <c r="I690" s="984"/>
      <c r="J690" s="710"/>
      <c r="K690" s="710"/>
      <c r="L690" s="985"/>
      <c r="M690" s="710"/>
      <c r="N690" s="710"/>
      <c r="O690" s="985"/>
      <c r="P690" s="710"/>
      <c r="Q690" s="710"/>
      <c r="R690" s="710"/>
      <c r="S690" s="710"/>
      <c r="T690" s="710"/>
      <c r="U690" s="710"/>
      <c r="V690" s="710"/>
      <c r="W690" s="710"/>
      <c r="X690" s="710"/>
      <c r="Y690" s="986"/>
      <c r="Z690" s="986"/>
      <c r="AA690" s="986"/>
      <c r="AB690" s="987"/>
      <c r="AC690" s="987"/>
      <c r="AD690" s="987"/>
      <c r="AE690" s="710"/>
      <c r="AF690" s="624"/>
      <c r="AG690" s="624"/>
      <c r="AH690" s="624"/>
      <c r="AI690" s="624"/>
      <c r="AJ690" s="624"/>
      <c r="AK690" s="624"/>
      <c r="AL690" s="624"/>
      <c r="AM690" s="624"/>
      <c r="AN690" s="624"/>
      <c r="AO690" s="624"/>
      <c r="AP690" s="624"/>
      <c r="AQ690" s="624"/>
      <c r="AR690" s="624"/>
      <c r="AS690" s="624"/>
      <c r="AT690" s="624"/>
      <c r="AU690" s="624"/>
      <c r="AV690" s="624"/>
      <c r="AW690" s="624"/>
      <c r="AX690" s="624"/>
      <c r="AY690" s="624"/>
      <c r="AZ690" s="624"/>
      <c r="BA690" s="624"/>
    </row>
    <row r="691" ht="14.25" customHeight="1">
      <c r="A691" s="710"/>
      <c r="B691" s="710"/>
      <c r="C691" s="710"/>
      <c r="D691" s="710"/>
      <c r="E691" s="710"/>
      <c r="F691" s="710"/>
      <c r="G691" s="983"/>
      <c r="H691" s="984"/>
      <c r="I691" s="984"/>
      <c r="J691" s="710"/>
      <c r="K691" s="710"/>
      <c r="L691" s="985"/>
      <c r="M691" s="710"/>
      <c r="N691" s="710"/>
      <c r="O691" s="985"/>
      <c r="P691" s="710"/>
      <c r="Q691" s="710"/>
      <c r="R691" s="710"/>
      <c r="S691" s="710"/>
      <c r="T691" s="710"/>
      <c r="U691" s="710"/>
      <c r="V691" s="710"/>
      <c r="W691" s="710"/>
      <c r="X691" s="710"/>
      <c r="Y691" s="986"/>
      <c r="Z691" s="986"/>
      <c r="AA691" s="986"/>
      <c r="AB691" s="987"/>
      <c r="AC691" s="987"/>
      <c r="AD691" s="987"/>
      <c r="AE691" s="710"/>
      <c r="AF691" s="624"/>
      <c r="AG691" s="624"/>
      <c r="AH691" s="624"/>
      <c r="AI691" s="624"/>
      <c r="AJ691" s="624"/>
      <c r="AK691" s="624"/>
      <c r="AL691" s="624"/>
      <c r="AM691" s="624"/>
      <c r="AN691" s="624"/>
      <c r="AO691" s="624"/>
      <c r="AP691" s="624"/>
      <c r="AQ691" s="624"/>
      <c r="AR691" s="624"/>
      <c r="AS691" s="624"/>
      <c r="AT691" s="624"/>
      <c r="AU691" s="624"/>
      <c r="AV691" s="624"/>
      <c r="AW691" s="624"/>
      <c r="AX691" s="624"/>
      <c r="AY691" s="624"/>
      <c r="AZ691" s="624"/>
      <c r="BA691" s="624"/>
    </row>
    <row r="692" ht="14.25" customHeight="1">
      <c r="A692" s="710"/>
      <c r="B692" s="710"/>
      <c r="C692" s="710"/>
      <c r="D692" s="710"/>
      <c r="E692" s="710"/>
      <c r="F692" s="710"/>
      <c r="G692" s="983"/>
      <c r="H692" s="984"/>
      <c r="I692" s="984"/>
      <c r="J692" s="710"/>
      <c r="K692" s="710"/>
      <c r="L692" s="985"/>
      <c r="M692" s="710"/>
      <c r="N692" s="710"/>
      <c r="O692" s="985"/>
      <c r="P692" s="710"/>
      <c r="Q692" s="710"/>
      <c r="R692" s="710"/>
      <c r="S692" s="710"/>
      <c r="T692" s="710"/>
      <c r="U692" s="710"/>
      <c r="V692" s="710"/>
      <c r="W692" s="710"/>
      <c r="X692" s="710"/>
      <c r="Y692" s="986"/>
      <c r="Z692" s="986"/>
      <c r="AA692" s="986"/>
      <c r="AB692" s="987"/>
      <c r="AC692" s="987"/>
      <c r="AD692" s="987"/>
      <c r="AE692" s="710"/>
      <c r="AF692" s="624"/>
      <c r="AG692" s="624"/>
      <c r="AH692" s="624"/>
      <c r="AI692" s="624"/>
      <c r="AJ692" s="624"/>
      <c r="AK692" s="624"/>
      <c r="AL692" s="624"/>
      <c r="AM692" s="624"/>
      <c r="AN692" s="624"/>
      <c r="AO692" s="624"/>
      <c r="AP692" s="624"/>
      <c r="AQ692" s="624"/>
      <c r="AR692" s="624"/>
      <c r="AS692" s="624"/>
      <c r="AT692" s="624"/>
      <c r="AU692" s="624"/>
      <c r="AV692" s="624"/>
      <c r="AW692" s="624"/>
      <c r="AX692" s="624"/>
      <c r="AY692" s="624"/>
      <c r="AZ692" s="624"/>
      <c r="BA692" s="624"/>
    </row>
    <row r="693" ht="14.25" customHeight="1">
      <c r="A693" s="710"/>
      <c r="B693" s="710"/>
      <c r="C693" s="710"/>
      <c r="D693" s="710"/>
      <c r="E693" s="710"/>
      <c r="F693" s="710"/>
      <c r="G693" s="983"/>
      <c r="H693" s="984"/>
      <c r="I693" s="984"/>
      <c r="J693" s="710"/>
      <c r="K693" s="710"/>
      <c r="L693" s="985"/>
      <c r="M693" s="710"/>
      <c r="N693" s="710"/>
      <c r="O693" s="985"/>
      <c r="P693" s="710"/>
      <c r="Q693" s="710"/>
      <c r="R693" s="710"/>
      <c r="S693" s="710"/>
      <c r="T693" s="710"/>
      <c r="U693" s="710"/>
      <c r="V693" s="710"/>
      <c r="W693" s="710"/>
      <c r="X693" s="710"/>
      <c r="Y693" s="986"/>
      <c r="Z693" s="986"/>
      <c r="AA693" s="986"/>
      <c r="AB693" s="987"/>
      <c r="AC693" s="987"/>
      <c r="AD693" s="987"/>
      <c r="AE693" s="710"/>
      <c r="AF693" s="624"/>
      <c r="AG693" s="624"/>
      <c r="AH693" s="624"/>
      <c r="AI693" s="624"/>
      <c r="AJ693" s="624"/>
      <c r="AK693" s="624"/>
      <c r="AL693" s="624"/>
      <c r="AM693" s="624"/>
      <c r="AN693" s="624"/>
      <c r="AO693" s="624"/>
      <c r="AP693" s="624"/>
      <c r="AQ693" s="624"/>
      <c r="AR693" s="624"/>
      <c r="AS693" s="624"/>
      <c r="AT693" s="624"/>
      <c r="AU693" s="624"/>
      <c r="AV693" s="624"/>
      <c r="AW693" s="624"/>
      <c r="AX693" s="624"/>
      <c r="AY693" s="624"/>
      <c r="AZ693" s="624"/>
      <c r="BA693" s="624"/>
    </row>
    <row r="694" ht="14.25" customHeight="1">
      <c r="A694" s="710"/>
      <c r="B694" s="710"/>
      <c r="C694" s="710"/>
      <c r="D694" s="710"/>
      <c r="E694" s="710"/>
      <c r="F694" s="710"/>
      <c r="G694" s="983"/>
      <c r="H694" s="984"/>
      <c r="I694" s="984"/>
      <c r="J694" s="710"/>
      <c r="K694" s="710"/>
      <c r="L694" s="985"/>
      <c r="M694" s="710"/>
      <c r="N694" s="710"/>
      <c r="O694" s="985"/>
      <c r="P694" s="710"/>
      <c r="Q694" s="710"/>
      <c r="R694" s="710"/>
      <c r="S694" s="710"/>
      <c r="T694" s="710"/>
      <c r="U694" s="710"/>
      <c r="V694" s="710"/>
      <c r="W694" s="710"/>
      <c r="X694" s="710"/>
      <c r="Y694" s="986"/>
      <c r="Z694" s="986"/>
      <c r="AA694" s="986"/>
      <c r="AB694" s="987"/>
      <c r="AC694" s="987"/>
      <c r="AD694" s="987"/>
      <c r="AE694" s="710"/>
      <c r="AF694" s="624"/>
      <c r="AG694" s="624"/>
      <c r="AH694" s="624"/>
      <c r="AI694" s="624"/>
      <c r="AJ694" s="624"/>
      <c r="AK694" s="624"/>
      <c r="AL694" s="624"/>
      <c r="AM694" s="624"/>
      <c r="AN694" s="624"/>
      <c r="AO694" s="624"/>
      <c r="AP694" s="624"/>
      <c r="AQ694" s="624"/>
      <c r="AR694" s="624"/>
      <c r="AS694" s="624"/>
      <c r="AT694" s="624"/>
      <c r="AU694" s="624"/>
      <c r="AV694" s="624"/>
      <c r="AW694" s="624"/>
      <c r="AX694" s="624"/>
      <c r="AY694" s="624"/>
      <c r="AZ694" s="624"/>
      <c r="BA694" s="624"/>
    </row>
    <row r="695" ht="14.25" customHeight="1">
      <c r="A695" s="710"/>
      <c r="B695" s="710"/>
      <c r="C695" s="710"/>
      <c r="D695" s="710"/>
      <c r="E695" s="710"/>
      <c r="F695" s="710"/>
      <c r="G695" s="983"/>
      <c r="H695" s="984"/>
      <c r="I695" s="984"/>
      <c r="J695" s="710"/>
      <c r="K695" s="710"/>
      <c r="L695" s="985"/>
      <c r="M695" s="710"/>
      <c r="N695" s="710"/>
      <c r="O695" s="985"/>
      <c r="P695" s="710"/>
      <c r="Q695" s="710"/>
      <c r="R695" s="710"/>
      <c r="S695" s="710"/>
      <c r="T695" s="710"/>
      <c r="U695" s="710"/>
      <c r="V695" s="710"/>
      <c r="W695" s="710"/>
      <c r="X695" s="710"/>
      <c r="Y695" s="986"/>
      <c r="Z695" s="986"/>
      <c r="AA695" s="986"/>
      <c r="AB695" s="987"/>
      <c r="AC695" s="987"/>
      <c r="AD695" s="987"/>
      <c r="AE695" s="710"/>
      <c r="AF695" s="624"/>
      <c r="AG695" s="624"/>
      <c r="AH695" s="624"/>
      <c r="AI695" s="624"/>
      <c r="AJ695" s="624"/>
      <c r="AK695" s="624"/>
      <c r="AL695" s="624"/>
      <c r="AM695" s="624"/>
      <c r="AN695" s="624"/>
      <c r="AO695" s="624"/>
      <c r="AP695" s="624"/>
      <c r="AQ695" s="624"/>
      <c r="AR695" s="624"/>
      <c r="AS695" s="624"/>
      <c r="AT695" s="624"/>
      <c r="AU695" s="624"/>
      <c r="AV695" s="624"/>
      <c r="AW695" s="624"/>
      <c r="AX695" s="624"/>
      <c r="AY695" s="624"/>
      <c r="AZ695" s="624"/>
      <c r="BA695" s="624"/>
    </row>
    <row r="696" ht="14.25" customHeight="1">
      <c r="A696" s="710"/>
      <c r="B696" s="710"/>
      <c r="C696" s="710"/>
      <c r="D696" s="710"/>
      <c r="E696" s="710"/>
      <c r="F696" s="710"/>
      <c r="G696" s="983"/>
      <c r="H696" s="984"/>
      <c r="I696" s="984"/>
      <c r="J696" s="710"/>
      <c r="K696" s="710"/>
      <c r="L696" s="985"/>
      <c r="M696" s="710"/>
      <c r="N696" s="710"/>
      <c r="O696" s="985"/>
      <c r="P696" s="710"/>
      <c r="Q696" s="710"/>
      <c r="R696" s="710"/>
      <c r="S696" s="710"/>
      <c r="T696" s="710"/>
      <c r="U696" s="710"/>
      <c r="V696" s="710"/>
      <c r="W696" s="710"/>
      <c r="X696" s="710"/>
      <c r="Y696" s="986"/>
      <c r="Z696" s="986"/>
      <c r="AA696" s="986"/>
      <c r="AB696" s="987"/>
      <c r="AC696" s="987"/>
      <c r="AD696" s="987"/>
      <c r="AE696" s="710"/>
      <c r="AF696" s="624"/>
      <c r="AG696" s="624"/>
      <c r="AH696" s="624"/>
      <c r="AI696" s="624"/>
      <c r="AJ696" s="624"/>
      <c r="AK696" s="624"/>
      <c r="AL696" s="624"/>
      <c r="AM696" s="624"/>
      <c r="AN696" s="624"/>
      <c r="AO696" s="624"/>
      <c r="AP696" s="624"/>
      <c r="AQ696" s="624"/>
      <c r="AR696" s="624"/>
      <c r="AS696" s="624"/>
      <c r="AT696" s="624"/>
      <c r="AU696" s="624"/>
      <c r="AV696" s="624"/>
      <c r="AW696" s="624"/>
      <c r="AX696" s="624"/>
      <c r="AY696" s="624"/>
      <c r="AZ696" s="624"/>
      <c r="BA696" s="624"/>
    </row>
    <row r="697" ht="14.25" customHeight="1">
      <c r="A697" s="710"/>
      <c r="B697" s="710"/>
      <c r="C697" s="710"/>
      <c r="D697" s="710"/>
      <c r="E697" s="710"/>
      <c r="F697" s="710"/>
      <c r="G697" s="983"/>
      <c r="H697" s="984"/>
      <c r="I697" s="984"/>
      <c r="J697" s="710"/>
      <c r="K697" s="710"/>
      <c r="L697" s="985"/>
      <c r="M697" s="710"/>
      <c r="N697" s="710"/>
      <c r="O697" s="985"/>
      <c r="P697" s="710"/>
      <c r="Q697" s="710"/>
      <c r="R697" s="710"/>
      <c r="S697" s="710"/>
      <c r="T697" s="710"/>
      <c r="U697" s="710"/>
      <c r="V697" s="710"/>
      <c r="W697" s="710"/>
      <c r="X697" s="710"/>
      <c r="Y697" s="986"/>
      <c r="Z697" s="986"/>
      <c r="AA697" s="986"/>
      <c r="AB697" s="987"/>
      <c r="AC697" s="987"/>
      <c r="AD697" s="987"/>
      <c r="AE697" s="710"/>
      <c r="AF697" s="624"/>
      <c r="AG697" s="624"/>
      <c r="AH697" s="624"/>
      <c r="AI697" s="624"/>
      <c r="AJ697" s="624"/>
      <c r="AK697" s="624"/>
      <c r="AL697" s="624"/>
      <c r="AM697" s="624"/>
      <c r="AN697" s="624"/>
      <c r="AO697" s="624"/>
      <c r="AP697" s="624"/>
      <c r="AQ697" s="624"/>
      <c r="AR697" s="624"/>
      <c r="AS697" s="624"/>
      <c r="AT697" s="624"/>
      <c r="AU697" s="624"/>
      <c r="AV697" s="624"/>
      <c r="AW697" s="624"/>
      <c r="AX697" s="624"/>
      <c r="AY697" s="624"/>
      <c r="AZ697" s="624"/>
      <c r="BA697" s="624"/>
    </row>
    <row r="698" ht="14.25" customHeight="1">
      <c r="A698" s="710"/>
      <c r="B698" s="710"/>
      <c r="C698" s="710"/>
      <c r="D698" s="710"/>
      <c r="E698" s="710"/>
      <c r="F698" s="710"/>
      <c r="G698" s="983"/>
      <c r="H698" s="984"/>
      <c r="I698" s="984"/>
      <c r="J698" s="710"/>
      <c r="K698" s="710"/>
      <c r="L698" s="985"/>
      <c r="M698" s="710"/>
      <c r="N698" s="710"/>
      <c r="O698" s="985"/>
      <c r="P698" s="710"/>
      <c r="Q698" s="710"/>
      <c r="R698" s="710"/>
      <c r="S698" s="710"/>
      <c r="T698" s="710"/>
      <c r="U698" s="710"/>
      <c r="V698" s="710"/>
      <c r="W698" s="710"/>
      <c r="X698" s="710"/>
      <c r="Y698" s="986"/>
      <c r="Z698" s="986"/>
      <c r="AA698" s="986"/>
      <c r="AB698" s="987"/>
      <c r="AC698" s="987"/>
      <c r="AD698" s="987"/>
      <c r="AE698" s="710"/>
      <c r="AF698" s="624"/>
      <c r="AG698" s="624"/>
      <c r="AH698" s="624"/>
      <c r="AI698" s="624"/>
      <c r="AJ698" s="624"/>
      <c r="AK698" s="624"/>
      <c r="AL698" s="624"/>
      <c r="AM698" s="624"/>
      <c r="AN698" s="624"/>
      <c r="AO698" s="624"/>
      <c r="AP698" s="624"/>
      <c r="AQ698" s="624"/>
      <c r="AR698" s="624"/>
      <c r="AS698" s="624"/>
      <c r="AT698" s="624"/>
      <c r="AU698" s="624"/>
      <c r="AV698" s="624"/>
      <c r="AW698" s="624"/>
      <c r="AX698" s="624"/>
      <c r="AY698" s="624"/>
      <c r="AZ698" s="624"/>
      <c r="BA698" s="624"/>
    </row>
    <row r="699" ht="14.25" customHeight="1">
      <c r="A699" s="710"/>
      <c r="B699" s="710"/>
      <c r="C699" s="710"/>
      <c r="D699" s="710"/>
      <c r="E699" s="710"/>
      <c r="F699" s="710"/>
      <c r="G699" s="983"/>
      <c r="H699" s="984"/>
      <c r="I699" s="984"/>
      <c r="J699" s="710"/>
      <c r="K699" s="710"/>
      <c r="L699" s="985"/>
      <c r="M699" s="710"/>
      <c r="N699" s="710"/>
      <c r="O699" s="985"/>
      <c r="P699" s="710"/>
      <c r="Q699" s="710"/>
      <c r="R699" s="710"/>
      <c r="S699" s="710"/>
      <c r="T699" s="710"/>
      <c r="U699" s="710"/>
      <c r="V699" s="710"/>
      <c r="W699" s="710"/>
      <c r="X699" s="710"/>
      <c r="Y699" s="986"/>
      <c r="Z699" s="986"/>
      <c r="AA699" s="986"/>
      <c r="AB699" s="987"/>
      <c r="AC699" s="987"/>
      <c r="AD699" s="987"/>
      <c r="AE699" s="710"/>
      <c r="AF699" s="624"/>
      <c r="AG699" s="624"/>
      <c r="AH699" s="624"/>
      <c r="AI699" s="624"/>
      <c r="AJ699" s="624"/>
      <c r="AK699" s="624"/>
      <c r="AL699" s="624"/>
      <c r="AM699" s="624"/>
      <c r="AN699" s="624"/>
      <c r="AO699" s="624"/>
      <c r="AP699" s="624"/>
      <c r="AQ699" s="624"/>
      <c r="AR699" s="624"/>
      <c r="AS699" s="624"/>
      <c r="AT699" s="624"/>
      <c r="AU699" s="624"/>
      <c r="AV699" s="624"/>
      <c r="AW699" s="624"/>
      <c r="AX699" s="624"/>
      <c r="AY699" s="624"/>
      <c r="AZ699" s="624"/>
      <c r="BA699" s="624"/>
    </row>
    <row r="700" ht="14.25" customHeight="1">
      <c r="A700" s="710"/>
      <c r="B700" s="710"/>
      <c r="C700" s="710"/>
      <c r="D700" s="710"/>
      <c r="E700" s="710"/>
      <c r="F700" s="710"/>
      <c r="G700" s="983"/>
      <c r="H700" s="984"/>
      <c r="I700" s="984"/>
      <c r="J700" s="710"/>
      <c r="K700" s="710"/>
      <c r="L700" s="985"/>
      <c r="M700" s="710"/>
      <c r="N700" s="710"/>
      <c r="O700" s="985"/>
      <c r="P700" s="710"/>
      <c r="Q700" s="710"/>
      <c r="R700" s="710"/>
      <c r="S700" s="710"/>
      <c r="T700" s="710"/>
      <c r="U700" s="710"/>
      <c r="V700" s="710"/>
      <c r="W700" s="710"/>
      <c r="X700" s="710"/>
      <c r="Y700" s="986"/>
      <c r="Z700" s="986"/>
      <c r="AA700" s="986"/>
      <c r="AB700" s="987"/>
      <c r="AC700" s="987"/>
      <c r="AD700" s="987"/>
      <c r="AE700" s="710"/>
      <c r="AF700" s="624"/>
      <c r="AG700" s="624"/>
      <c r="AH700" s="624"/>
      <c r="AI700" s="624"/>
      <c r="AJ700" s="624"/>
      <c r="AK700" s="624"/>
      <c r="AL700" s="624"/>
      <c r="AM700" s="624"/>
      <c r="AN700" s="624"/>
      <c r="AO700" s="624"/>
      <c r="AP700" s="624"/>
      <c r="AQ700" s="624"/>
      <c r="AR700" s="624"/>
      <c r="AS700" s="624"/>
      <c r="AT700" s="624"/>
      <c r="AU700" s="624"/>
      <c r="AV700" s="624"/>
      <c r="AW700" s="624"/>
      <c r="AX700" s="624"/>
      <c r="AY700" s="624"/>
      <c r="AZ700" s="624"/>
      <c r="BA700" s="624"/>
    </row>
    <row r="701" ht="14.25" customHeight="1">
      <c r="A701" s="710"/>
      <c r="B701" s="710"/>
      <c r="C701" s="710"/>
      <c r="D701" s="710"/>
      <c r="E701" s="710"/>
      <c r="F701" s="710"/>
      <c r="G701" s="983"/>
      <c r="H701" s="984"/>
      <c r="I701" s="984"/>
      <c r="J701" s="710"/>
      <c r="K701" s="710"/>
      <c r="L701" s="985"/>
      <c r="M701" s="710"/>
      <c r="N701" s="710"/>
      <c r="O701" s="985"/>
      <c r="P701" s="710"/>
      <c r="Q701" s="710"/>
      <c r="R701" s="710"/>
      <c r="S701" s="710"/>
      <c r="T701" s="710"/>
      <c r="U701" s="710"/>
      <c r="V701" s="710"/>
      <c r="W701" s="710"/>
      <c r="X701" s="710"/>
      <c r="Y701" s="986"/>
      <c r="Z701" s="986"/>
      <c r="AA701" s="986"/>
      <c r="AB701" s="987"/>
      <c r="AC701" s="987"/>
      <c r="AD701" s="987"/>
      <c r="AE701" s="710"/>
      <c r="AF701" s="624"/>
      <c r="AG701" s="624"/>
      <c r="AH701" s="624"/>
      <c r="AI701" s="624"/>
      <c r="AJ701" s="624"/>
      <c r="AK701" s="624"/>
      <c r="AL701" s="624"/>
      <c r="AM701" s="624"/>
      <c r="AN701" s="624"/>
      <c r="AO701" s="624"/>
      <c r="AP701" s="624"/>
      <c r="AQ701" s="624"/>
      <c r="AR701" s="624"/>
      <c r="AS701" s="624"/>
      <c r="AT701" s="624"/>
      <c r="AU701" s="624"/>
      <c r="AV701" s="624"/>
      <c r="AW701" s="624"/>
      <c r="AX701" s="624"/>
      <c r="AY701" s="624"/>
      <c r="AZ701" s="624"/>
      <c r="BA701" s="624"/>
    </row>
    <row r="702" ht="14.25" customHeight="1">
      <c r="A702" s="710"/>
      <c r="B702" s="710"/>
      <c r="C702" s="710"/>
      <c r="D702" s="710"/>
      <c r="E702" s="710"/>
      <c r="F702" s="710"/>
      <c r="G702" s="983"/>
      <c r="H702" s="984"/>
      <c r="I702" s="984"/>
      <c r="J702" s="710"/>
      <c r="K702" s="710"/>
      <c r="L702" s="985"/>
      <c r="M702" s="710"/>
      <c r="N702" s="710"/>
      <c r="O702" s="985"/>
      <c r="P702" s="710"/>
      <c r="Q702" s="710"/>
      <c r="R702" s="710"/>
      <c r="S702" s="710"/>
      <c r="T702" s="710"/>
      <c r="U702" s="710"/>
      <c r="V702" s="710"/>
      <c r="W702" s="710"/>
      <c r="X702" s="710"/>
      <c r="Y702" s="986"/>
      <c r="Z702" s="986"/>
      <c r="AA702" s="986"/>
      <c r="AB702" s="987"/>
      <c r="AC702" s="987"/>
      <c r="AD702" s="987"/>
      <c r="AE702" s="710"/>
      <c r="AF702" s="624"/>
      <c r="AG702" s="624"/>
      <c r="AH702" s="624"/>
      <c r="AI702" s="624"/>
      <c r="AJ702" s="624"/>
      <c r="AK702" s="624"/>
      <c r="AL702" s="624"/>
      <c r="AM702" s="624"/>
      <c r="AN702" s="624"/>
      <c r="AO702" s="624"/>
      <c r="AP702" s="624"/>
      <c r="AQ702" s="624"/>
      <c r="AR702" s="624"/>
      <c r="AS702" s="624"/>
      <c r="AT702" s="624"/>
      <c r="AU702" s="624"/>
      <c r="AV702" s="624"/>
      <c r="AW702" s="624"/>
      <c r="AX702" s="624"/>
      <c r="AY702" s="624"/>
      <c r="AZ702" s="624"/>
      <c r="BA702" s="624"/>
    </row>
    <row r="703" ht="14.25" customHeight="1">
      <c r="A703" s="710"/>
      <c r="B703" s="710"/>
      <c r="C703" s="710"/>
      <c r="D703" s="710"/>
      <c r="E703" s="710"/>
      <c r="F703" s="710"/>
      <c r="G703" s="983"/>
      <c r="H703" s="984"/>
      <c r="I703" s="984"/>
      <c r="J703" s="710"/>
      <c r="K703" s="710"/>
      <c r="L703" s="985"/>
      <c r="M703" s="710"/>
      <c r="N703" s="710"/>
      <c r="O703" s="985"/>
      <c r="P703" s="710"/>
      <c r="Q703" s="710"/>
      <c r="R703" s="710"/>
      <c r="S703" s="710"/>
      <c r="T703" s="710"/>
      <c r="U703" s="710"/>
      <c r="V703" s="710"/>
      <c r="W703" s="710"/>
      <c r="X703" s="710"/>
      <c r="Y703" s="986"/>
      <c r="Z703" s="986"/>
      <c r="AA703" s="986"/>
      <c r="AB703" s="987"/>
      <c r="AC703" s="987"/>
      <c r="AD703" s="987"/>
      <c r="AE703" s="710"/>
      <c r="AF703" s="624"/>
      <c r="AG703" s="624"/>
      <c r="AH703" s="624"/>
      <c r="AI703" s="624"/>
      <c r="AJ703" s="624"/>
      <c r="AK703" s="624"/>
      <c r="AL703" s="624"/>
      <c r="AM703" s="624"/>
      <c r="AN703" s="624"/>
      <c r="AO703" s="624"/>
      <c r="AP703" s="624"/>
      <c r="AQ703" s="624"/>
      <c r="AR703" s="624"/>
      <c r="AS703" s="624"/>
      <c r="AT703" s="624"/>
      <c r="AU703" s="624"/>
      <c r="AV703" s="624"/>
      <c r="AW703" s="624"/>
      <c r="AX703" s="624"/>
      <c r="AY703" s="624"/>
      <c r="AZ703" s="624"/>
      <c r="BA703" s="624"/>
    </row>
    <row r="704" ht="14.25" customHeight="1">
      <c r="A704" s="710"/>
      <c r="B704" s="710"/>
      <c r="C704" s="710"/>
      <c r="D704" s="710"/>
      <c r="E704" s="710"/>
      <c r="F704" s="710"/>
      <c r="G704" s="983"/>
      <c r="H704" s="984"/>
      <c r="I704" s="984"/>
      <c r="J704" s="710"/>
      <c r="K704" s="710"/>
      <c r="L704" s="985"/>
      <c r="M704" s="710"/>
      <c r="N704" s="710"/>
      <c r="O704" s="985"/>
      <c r="P704" s="710"/>
      <c r="Q704" s="710"/>
      <c r="R704" s="710"/>
      <c r="S704" s="710"/>
      <c r="T704" s="710"/>
      <c r="U704" s="710"/>
      <c r="V704" s="710"/>
      <c r="W704" s="710"/>
      <c r="X704" s="710"/>
      <c r="Y704" s="986"/>
      <c r="Z704" s="986"/>
      <c r="AA704" s="986"/>
      <c r="AB704" s="987"/>
      <c r="AC704" s="987"/>
      <c r="AD704" s="987"/>
      <c r="AE704" s="710"/>
      <c r="AF704" s="624"/>
      <c r="AG704" s="624"/>
      <c r="AH704" s="624"/>
      <c r="AI704" s="624"/>
      <c r="AJ704" s="624"/>
      <c r="AK704" s="624"/>
      <c r="AL704" s="624"/>
      <c r="AM704" s="624"/>
      <c r="AN704" s="624"/>
      <c r="AO704" s="624"/>
      <c r="AP704" s="624"/>
      <c r="AQ704" s="624"/>
      <c r="AR704" s="624"/>
      <c r="AS704" s="624"/>
      <c r="AT704" s="624"/>
      <c r="AU704" s="624"/>
      <c r="AV704" s="624"/>
      <c r="AW704" s="624"/>
      <c r="AX704" s="624"/>
      <c r="AY704" s="624"/>
      <c r="AZ704" s="624"/>
      <c r="BA704" s="624"/>
    </row>
    <row r="705" ht="14.25" customHeight="1">
      <c r="A705" s="710"/>
      <c r="B705" s="710"/>
      <c r="C705" s="710"/>
      <c r="D705" s="710"/>
      <c r="E705" s="710"/>
      <c r="F705" s="710"/>
      <c r="G705" s="983"/>
      <c r="H705" s="984"/>
      <c r="I705" s="984"/>
      <c r="J705" s="710"/>
      <c r="K705" s="710"/>
      <c r="L705" s="985"/>
      <c r="M705" s="710"/>
      <c r="N705" s="710"/>
      <c r="O705" s="985"/>
      <c r="P705" s="710"/>
      <c r="Q705" s="710"/>
      <c r="R705" s="710"/>
      <c r="S705" s="710"/>
      <c r="T705" s="710"/>
      <c r="U705" s="710"/>
      <c r="V705" s="710"/>
      <c r="W705" s="710"/>
      <c r="X705" s="710"/>
      <c r="Y705" s="986"/>
      <c r="Z705" s="986"/>
      <c r="AA705" s="986"/>
      <c r="AB705" s="987"/>
      <c r="AC705" s="987"/>
      <c r="AD705" s="987"/>
      <c r="AE705" s="710"/>
      <c r="AF705" s="624"/>
      <c r="AG705" s="624"/>
      <c r="AH705" s="624"/>
      <c r="AI705" s="624"/>
      <c r="AJ705" s="624"/>
      <c r="AK705" s="624"/>
      <c r="AL705" s="624"/>
      <c r="AM705" s="624"/>
      <c r="AN705" s="624"/>
      <c r="AO705" s="624"/>
      <c r="AP705" s="624"/>
      <c r="AQ705" s="624"/>
      <c r="AR705" s="624"/>
      <c r="AS705" s="624"/>
      <c r="AT705" s="624"/>
      <c r="AU705" s="624"/>
      <c r="AV705" s="624"/>
      <c r="AW705" s="624"/>
      <c r="AX705" s="624"/>
      <c r="AY705" s="624"/>
      <c r="AZ705" s="624"/>
      <c r="BA705" s="624"/>
    </row>
    <row r="706" ht="14.25" customHeight="1">
      <c r="A706" s="710"/>
      <c r="B706" s="710"/>
      <c r="C706" s="710"/>
      <c r="D706" s="710"/>
      <c r="E706" s="710"/>
      <c r="F706" s="710"/>
      <c r="G706" s="983"/>
      <c r="H706" s="984"/>
      <c r="I706" s="984"/>
      <c r="J706" s="710"/>
      <c r="K706" s="710"/>
      <c r="L706" s="985"/>
      <c r="M706" s="710"/>
      <c r="N706" s="710"/>
      <c r="O706" s="985"/>
      <c r="P706" s="710"/>
      <c r="Q706" s="710"/>
      <c r="R706" s="710"/>
      <c r="S706" s="710"/>
      <c r="T706" s="710"/>
      <c r="U706" s="710"/>
      <c r="V706" s="710"/>
      <c r="W706" s="710"/>
      <c r="X706" s="710"/>
      <c r="Y706" s="986"/>
      <c r="Z706" s="986"/>
      <c r="AA706" s="986"/>
      <c r="AB706" s="987"/>
      <c r="AC706" s="987"/>
      <c r="AD706" s="987"/>
      <c r="AE706" s="710"/>
      <c r="AF706" s="624"/>
      <c r="AG706" s="624"/>
      <c r="AH706" s="624"/>
      <c r="AI706" s="624"/>
      <c r="AJ706" s="624"/>
      <c r="AK706" s="624"/>
      <c r="AL706" s="624"/>
      <c r="AM706" s="624"/>
      <c r="AN706" s="624"/>
      <c r="AO706" s="624"/>
      <c r="AP706" s="624"/>
      <c r="AQ706" s="624"/>
      <c r="AR706" s="624"/>
      <c r="AS706" s="624"/>
      <c r="AT706" s="624"/>
      <c r="AU706" s="624"/>
      <c r="AV706" s="624"/>
      <c r="AW706" s="624"/>
      <c r="AX706" s="624"/>
      <c r="AY706" s="624"/>
      <c r="AZ706" s="624"/>
      <c r="BA706" s="624"/>
    </row>
    <row r="707" ht="14.25" customHeight="1">
      <c r="A707" s="710"/>
      <c r="B707" s="710"/>
      <c r="C707" s="710"/>
      <c r="D707" s="710"/>
      <c r="E707" s="710"/>
      <c r="F707" s="710"/>
      <c r="G707" s="983"/>
      <c r="H707" s="984"/>
      <c r="I707" s="984"/>
      <c r="J707" s="710"/>
      <c r="K707" s="710"/>
      <c r="L707" s="985"/>
      <c r="M707" s="710"/>
      <c r="N707" s="710"/>
      <c r="O707" s="985"/>
      <c r="P707" s="710"/>
      <c r="Q707" s="710"/>
      <c r="R707" s="710"/>
      <c r="S707" s="710"/>
      <c r="T707" s="710"/>
      <c r="U707" s="710"/>
      <c r="V707" s="710"/>
      <c r="W707" s="710"/>
      <c r="X707" s="710"/>
      <c r="Y707" s="986"/>
      <c r="Z707" s="986"/>
      <c r="AA707" s="986"/>
      <c r="AB707" s="987"/>
      <c r="AC707" s="987"/>
      <c r="AD707" s="987"/>
      <c r="AE707" s="710"/>
      <c r="AF707" s="624"/>
      <c r="AG707" s="624"/>
      <c r="AH707" s="624"/>
      <c r="AI707" s="624"/>
      <c r="AJ707" s="624"/>
      <c r="AK707" s="624"/>
      <c r="AL707" s="624"/>
      <c r="AM707" s="624"/>
      <c r="AN707" s="624"/>
      <c r="AO707" s="624"/>
      <c r="AP707" s="624"/>
      <c r="AQ707" s="624"/>
      <c r="AR707" s="624"/>
      <c r="AS707" s="624"/>
      <c r="AT707" s="624"/>
      <c r="AU707" s="624"/>
      <c r="AV707" s="624"/>
      <c r="AW707" s="624"/>
      <c r="AX707" s="624"/>
      <c r="AY707" s="624"/>
      <c r="AZ707" s="624"/>
      <c r="BA707" s="624"/>
    </row>
    <row r="708" ht="14.25" customHeight="1">
      <c r="A708" s="710"/>
      <c r="B708" s="710"/>
      <c r="C708" s="710"/>
      <c r="D708" s="710"/>
      <c r="E708" s="710"/>
      <c r="F708" s="710"/>
      <c r="G708" s="983"/>
      <c r="H708" s="984"/>
      <c r="I708" s="984"/>
      <c r="J708" s="710"/>
      <c r="K708" s="710"/>
      <c r="L708" s="985"/>
      <c r="M708" s="710"/>
      <c r="N708" s="710"/>
      <c r="O708" s="985"/>
      <c r="P708" s="710"/>
      <c r="Q708" s="710"/>
      <c r="R708" s="710"/>
      <c r="S708" s="710"/>
      <c r="T708" s="710"/>
      <c r="U708" s="710"/>
      <c r="V708" s="710"/>
      <c r="W708" s="710"/>
      <c r="X708" s="710"/>
      <c r="Y708" s="986"/>
      <c r="Z708" s="986"/>
      <c r="AA708" s="986"/>
      <c r="AB708" s="987"/>
      <c r="AC708" s="987"/>
      <c r="AD708" s="987"/>
      <c r="AE708" s="710"/>
      <c r="AF708" s="624"/>
      <c r="AG708" s="624"/>
      <c r="AH708" s="624"/>
      <c r="AI708" s="624"/>
      <c r="AJ708" s="624"/>
      <c r="AK708" s="624"/>
      <c r="AL708" s="624"/>
      <c r="AM708" s="624"/>
      <c r="AN708" s="624"/>
      <c r="AO708" s="624"/>
      <c r="AP708" s="624"/>
      <c r="AQ708" s="624"/>
      <c r="AR708" s="624"/>
      <c r="AS708" s="624"/>
      <c r="AT708" s="624"/>
      <c r="AU708" s="624"/>
      <c r="AV708" s="624"/>
      <c r="AW708" s="624"/>
      <c r="AX708" s="624"/>
      <c r="AY708" s="624"/>
      <c r="AZ708" s="624"/>
      <c r="BA708" s="624"/>
    </row>
    <row r="709" ht="14.25" customHeight="1">
      <c r="A709" s="710"/>
      <c r="B709" s="710"/>
      <c r="C709" s="710"/>
      <c r="D709" s="710"/>
      <c r="E709" s="710"/>
      <c r="F709" s="710"/>
      <c r="G709" s="983"/>
      <c r="H709" s="984"/>
      <c r="I709" s="984"/>
      <c r="J709" s="710"/>
      <c r="K709" s="710"/>
      <c r="L709" s="985"/>
      <c r="M709" s="710"/>
      <c r="N709" s="710"/>
      <c r="O709" s="985"/>
      <c r="P709" s="710"/>
      <c r="Q709" s="710"/>
      <c r="R709" s="710"/>
      <c r="S709" s="710"/>
      <c r="T709" s="710"/>
      <c r="U709" s="710"/>
      <c r="V709" s="710"/>
      <c r="W709" s="710"/>
      <c r="X709" s="710"/>
      <c r="Y709" s="986"/>
      <c r="Z709" s="986"/>
      <c r="AA709" s="986"/>
      <c r="AB709" s="987"/>
      <c r="AC709" s="987"/>
      <c r="AD709" s="987"/>
      <c r="AE709" s="710"/>
      <c r="AF709" s="624"/>
      <c r="AG709" s="624"/>
      <c r="AH709" s="624"/>
      <c r="AI709" s="624"/>
      <c r="AJ709" s="624"/>
      <c r="AK709" s="624"/>
      <c r="AL709" s="624"/>
      <c r="AM709" s="624"/>
      <c r="AN709" s="624"/>
      <c r="AO709" s="624"/>
      <c r="AP709" s="624"/>
      <c r="AQ709" s="624"/>
      <c r="AR709" s="624"/>
      <c r="AS709" s="624"/>
      <c r="AT709" s="624"/>
      <c r="AU709" s="624"/>
      <c r="AV709" s="624"/>
      <c r="AW709" s="624"/>
      <c r="AX709" s="624"/>
      <c r="AY709" s="624"/>
      <c r="AZ709" s="624"/>
      <c r="BA709" s="624"/>
    </row>
    <row r="710" ht="14.25" customHeight="1">
      <c r="A710" s="710"/>
      <c r="B710" s="710"/>
      <c r="C710" s="710"/>
      <c r="D710" s="710"/>
      <c r="E710" s="710"/>
      <c r="F710" s="710"/>
      <c r="G710" s="983"/>
      <c r="H710" s="984"/>
      <c r="I710" s="984"/>
      <c r="J710" s="710"/>
      <c r="K710" s="710"/>
      <c r="L710" s="985"/>
      <c r="M710" s="710"/>
      <c r="N710" s="710"/>
      <c r="O710" s="985"/>
      <c r="P710" s="710"/>
      <c r="Q710" s="710"/>
      <c r="R710" s="710"/>
      <c r="S710" s="710"/>
      <c r="T710" s="710"/>
      <c r="U710" s="710"/>
      <c r="V710" s="710"/>
      <c r="W710" s="710"/>
      <c r="X710" s="710"/>
      <c r="Y710" s="986"/>
      <c r="Z710" s="986"/>
      <c r="AA710" s="986"/>
      <c r="AB710" s="987"/>
      <c r="AC710" s="987"/>
      <c r="AD710" s="987"/>
      <c r="AE710" s="710"/>
      <c r="AF710" s="624"/>
      <c r="AG710" s="624"/>
      <c r="AH710" s="624"/>
      <c r="AI710" s="624"/>
      <c r="AJ710" s="624"/>
      <c r="AK710" s="624"/>
      <c r="AL710" s="624"/>
      <c r="AM710" s="624"/>
      <c r="AN710" s="624"/>
      <c r="AO710" s="624"/>
      <c r="AP710" s="624"/>
      <c r="AQ710" s="624"/>
      <c r="AR710" s="624"/>
      <c r="AS710" s="624"/>
      <c r="AT710" s="624"/>
      <c r="AU710" s="624"/>
      <c r="AV710" s="624"/>
      <c r="AW710" s="624"/>
      <c r="AX710" s="624"/>
      <c r="AY710" s="624"/>
      <c r="AZ710" s="624"/>
      <c r="BA710" s="624"/>
    </row>
    <row r="711" ht="14.25" customHeight="1">
      <c r="A711" s="710"/>
      <c r="B711" s="710"/>
      <c r="C711" s="710"/>
      <c r="D711" s="710"/>
      <c r="E711" s="710"/>
      <c r="F711" s="710"/>
      <c r="G711" s="983"/>
      <c r="H711" s="984"/>
      <c r="I711" s="984"/>
      <c r="J711" s="710"/>
      <c r="K711" s="710"/>
      <c r="L711" s="985"/>
      <c r="M711" s="710"/>
      <c r="N711" s="710"/>
      <c r="O711" s="985"/>
      <c r="P711" s="710"/>
      <c r="Q711" s="710"/>
      <c r="R711" s="710"/>
      <c r="S711" s="710"/>
      <c r="T711" s="710"/>
      <c r="U711" s="710"/>
      <c r="V711" s="710"/>
      <c r="W711" s="710"/>
      <c r="X711" s="710"/>
      <c r="Y711" s="986"/>
      <c r="Z711" s="986"/>
      <c r="AA711" s="986"/>
      <c r="AB711" s="987"/>
      <c r="AC711" s="987"/>
      <c r="AD711" s="987"/>
      <c r="AE711" s="710"/>
      <c r="AF711" s="624"/>
      <c r="AG711" s="624"/>
      <c r="AH711" s="624"/>
      <c r="AI711" s="624"/>
      <c r="AJ711" s="624"/>
      <c r="AK711" s="624"/>
      <c r="AL711" s="624"/>
      <c r="AM711" s="624"/>
      <c r="AN711" s="624"/>
      <c r="AO711" s="624"/>
      <c r="AP711" s="624"/>
      <c r="AQ711" s="624"/>
      <c r="AR711" s="624"/>
      <c r="AS711" s="624"/>
      <c r="AT711" s="624"/>
      <c r="AU711" s="624"/>
      <c r="AV711" s="624"/>
      <c r="AW711" s="624"/>
      <c r="AX711" s="624"/>
      <c r="AY711" s="624"/>
      <c r="AZ711" s="624"/>
      <c r="BA711" s="624"/>
    </row>
    <row r="712" ht="14.25" customHeight="1">
      <c r="A712" s="710"/>
      <c r="B712" s="710"/>
      <c r="C712" s="710"/>
      <c r="D712" s="710"/>
      <c r="E712" s="710"/>
      <c r="F712" s="710"/>
      <c r="G712" s="983"/>
      <c r="H712" s="984"/>
      <c r="I712" s="984"/>
      <c r="J712" s="710"/>
      <c r="K712" s="710"/>
      <c r="L712" s="985"/>
      <c r="M712" s="710"/>
      <c r="N712" s="710"/>
      <c r="O712" s="985"/>
      <c r="P712" s="710"/>
      <c r="Q712" s="710"/>
      <c r="R712" s="710"/>
      <c r="S712" s="710"/>
      <c r="T712" s="710"/>
      <c r="U712" s="710"/>
      <c r="V712" s="710"/>
      <c r="W712" s="710"/>
      <c r="X712" s="710"/>
      <c r="Y712" s="986"/>
      <c r="Z712" s="986"/>
      <c r="AA712" s="986"/>
      <c r="AB712" s="987"/>
      <c r="AC712" s="987"/>
      <c r="AD712" s="987"/>
      <c r="AE712" s="710"/>
      <c r="AF712" s="624"/>
      <c r="AG712" s="624"/>
      <c r="AH712" s="624"/>
      <c r="AI712" s="624"/>
      <c r="AJ712" s="624"/>
      <c r="AK712" s="624"/>
      <c r="AL712" s="624"/>
      <c r="AM712" s="624"/>
      <c r="AN712" s="624"/>
      <c r="AO712" s="624"/>
      <c r="AP712" s="624"/>
      <c r="AQ712" s="624"/>
      <c r="AR712" s="624"/>
      <c r="AS712" s="624"/>
      <c r="AT712" s="624"/>
      <c r="AU712" s="624"/>
      <c r="AV712" s="624"/>
      <c r="AW712" s="624"/>
      <c r="AX712" s="624"/>
      <c r="AY712" s="624"/>
      <c r="AZ712" s="624"/>
      <c r="BA712" s="624"/>
    </row>
    <row r="713" ht="14.25" customHeight="1">
      <c r="A713" s="710"/>
      <c r="B713" s="710"/>
      <c r="C713" s="710"/>
      <c r="D713" s="710"/>
      <c r="E713" s="710"/>
      <c r="F713" s="710"/>
      <c r="G713" s="983"/>
      <c r="H713" s="984"/>
      <c r="I713" s="984"/>
      <c r="J713" s="710"/>
      <c r="K713" s="710"/>
      <c r="L713" s="985"/>
      <c r="M713" s="710"/>
      <c r="N713" s="710"/>
      <c r="O713" s="985"/>
      <c r="P713" s="710"/>
      <c r="Q713" s="710"/>
      <c r="R713" s="710"/>
      <c r="S713" s="710"/>
      <c r="T713" s="710"/>
      <c r="U713" s="710"/>
      <c r="V713" s="710"/>
      <c r="W713" s="710"/>
      <c r="X713" s="710"/>
      <c r="Y713" s="986"/>
      <c r="Z713" s="986"/>
      <c r="AA713" s="986"/>
      <c r="AB713" s="987"/>
      <c r="AC713" s="987"/>
      <c r="AD713" s="987"/>
      <c r="AE713" s="710"/>
      <c r="AF713" s="624"/>
      <c r="AG713" s="624"/>
      <c r="AH713" s="624"/>
      <c r="AI713" s="624"/>
      <c r="AJ713" s="624"/>
      <c r="AK713" s="624"/>
      <c r="AL713" s="624"/>
      <c r="AM713" s="624"/>
      <c r="AN713" s="624"/>
      <c r="AO713" s="624"/>
      <c r="AP713" s="624"/>
      <c r="AQ713" s="624"/>
      <c r="AR713" s="624"/>
      <c r="AS713" s="624"/>
      <c r="AT713" s="624"/>
      <c r="AU713" s="624"/>
      <c r="AV713" s="624"/>
      <c r="AW713" s="624"/>
      <c r="AX713" s="624"/>
      <c r="AY713" s="624"/>
      <c r="AZ713" s="624"/>
      <c r="BA713" s="624"/>
    </row>
    <row r="714" ht="14.25" customHeight="1">
      <c r="A714" s="710"/>
      <c r="B714" s="710"/>
      <c r="C714" s="710"/>
      <c r="D714" s="710"/>
      <c r="E714" s="710"/>
      <c r="F714" s="710"/>
      <c r="G714" s="983"/>
      <c r="H714" s="984"/>
      <c r="I714" s="984"/>
      <c r="J714" s="710"/>
      <c r="K714" s="710"/>
      <c r="L714" s="985"/>
      <c r="M714" s="710"/>
      <c r="N714" s="710"/>
      <c r="O714" s="985"/>
      <c r="P714" s="710"/>
      <c r="Q714" s="710"/>
      <c r="R714" s="710"/>
      <c r="S714" s="710"/>
      <c r="T714" s="710"/>
      <c r="U714" s="710"/>
      <c r="V714" s="710"/>
      <c r="W714" s="710"/>
      <c r="X714" s="710"/>
      <c r="Y714" s="986"/>
      <c r="Z714" s="986"/>
      <c r="AA714" s="986"/>
      <c r="AB714" s="987"/>
      <c r="AC714" s="987"/>
      <c r="AD714" s="987"/>
      <c r="AE714" s="710"/>
      <c r="AF714" s="624"/>
      <c r="AG714" s="624"/>
      <c r="AH714" s="624"/>
      <c r="AI714" s="624"/>
      <c r="AJ714" s="624"/>
      <c r="AK714" s="624"/>
      <c r="AL714" s="624"/>
      <c r="AM714" s="624"/>
      <c r="AN714" s="624"/>
      <c r="AO714" s="624"/>
      <c r="AP714" s="624"/>
      <c r="AQ714" s="624"/>
      <c r="AR714" s="624"/>
      <c r="AS714" s="624"/>
      <c r="AT714" s="624"/>
      <c r="AU714" s="624"/>
      <c r="AV714" s="624"/>
      <c r="AW714" s="624"/>
      <c r="AX714" s="624"/>
      <c r="AY714" s="624"/>
      <c r="AZ714" s="624"/>
      <c r="BA714" s="624"/>
    </row>
    <row r="715" ht="14.25" customHeight="1">
      <c r="A715" s="710"/>
      <c r="B715" s="710"/>
      <c r="C715" s="710"/>
      <c r="D715" s="710"/>
      <c r="E715" s="710"/>
      <c r="F715" s="710"/>
      <c r="G715" s="983"/>
      <c r="H715" s="984"/>
      <c r="I715" s="984"/>
      <c r="J715" s="710"/>
      <c r="K715" s="710"/>
      <c r="L715" s="985"/>
      <c r="M715" s="710"/>
      <c r="N715" s="710"/>
      <c r="O715" s="985"/>
      <c r="P715" s="710"/>
      <c r="Q715" s="710"/>
      <c r="R715" s="710"/>
      <c r="S715" s="710"/>
      <c r="T715" s="710"/>
      <c r="U715" s="710"/>
      <c r="V715" s="710"/>
      <c r="W715" s="710"/>
      <c r="X715" s="710"/>
      <c r="Y715" s="986"/>
      <c r="Z715" s="986"/>
      <c r="AA715" s="986"/>
      <c r="AB715" s="987"/>
      <c r="AC715" s="987"/>
      <c r="AD715" s="987"/>
      <c r="AE715" s="710"/>
      <c r="AF715" s="624"/>
      <c r="AG715" s="624"/>
      <c r="AH715" s="624"/>
      <c r="AI715" s="624"/>
      <c r="AJ715" s="624"/>
      <c r="AK715" s="624"/>
      <c r="AL715" s="624"/>
      <c r="AM715" s="624"/>
      <c r="AN715" s="624"/>
      <c r="AO715" s="624"/>
      <c r="AP715" s="624"/>
      <c r="AQ715" s="624"/>
      <c r="AR715" s="624"/>
      <c r="AS715" s="624"/>
      <c r="AT715" s="624"/>
      <c r="AU715" s="624"/>
      <c r="AV715" s="624"/>
      <c r="AW715" s="624"/>
      <c r="AX715" s="624"/>
      <c r="AY715" s="624"/>
      <c r="AZ715" s="624"/>
      <c r="BA715" s="624"/>
    </row>
    <row r="716" ht="14.25" customHeight="1">
      <c r="A716" s="710"/>
      <c r="B716" s="710"/>
      <c r="C716" s="710"/>
      <c r="D716" s="710"/>
      <c r="E716" s="710"/>
      <c r="F716" s="710"/>
      <c r="G716" s="983"/>
      <c r="H716" s="984"/>
      <c r="I716" s="984"/>
      <c r="J716" s="710"/>
      <c r="K716" s="710"/>
      <c r="L716" s="985"/>
      <c r="M716" s="710"/>
      <c r="N716" s="710"/>
      <c r="O716" s="985"/>
      <c r="P716" s="710"/>
      <c r="Q716" s="710"/>
      <c r="R716" s="710"/>
      <c r="S716" s="710"/>
      <c r="T716" s="710"/>
      <c r="U716" s="710"/>
      <c r="V716" s="710"/>
      <c r="W716" s="710"/>
      <c r="X716" s="710"/>
      <c r="Y716" s="986"/>
      <c r="Z716" s="986"/>
      <c r="AA716" s="986"/>
      <c r="AB716" s="987"/>
      <c r="AC716" s="987"/>
      <c r="AD716" s="987"/>
      <c r="AE716" s="710"/>
      <c r="AF716" s="624"/>
      <c r="AG716" s="624"/>
      <c r="AH716" s="624"/>
      <c r="AI716" s="624"/>
      <c r="AJ716" s="624"/>
      <c r="AK716" s="624"/>
      <c r="AL716" s="624"/>
      <c r="AM716" s="624"/>
      <c r="AN716" s="624"/>
      <c r="AO716" s="624"/>
      <c r="AP716" s="624"/>
      <c r="AQ716" s="624"/>
      <c r="AR716" s="624"/>
      <c r="AS716" s="624"/>
      <c r="AT716" s="624"/>
      <c r="AU716" s="624"/>
      <c r="AV716" s="624"/>
      <c r="AW716" s="624"/>
      <c r="AX716" s="624"/>
      <c r="AY716" s="624"/>
      <c r="AZ716" s="624"/>
      <c r="BA716" s="624"/>
    </row>
    <row r="717" ht="14.25" customHeight="1">
      <c r="A717" s="710"/>
      <c r="B717" s="710"/>
      <c r="C717" s="710"/>
      <c r="D717" s="710"/>
      <c r="E717" s="710"/>
      <c r="F717" s="710"/>
      <c r="G717" s="983"/>
      <c r="H717" s="984"/>
      <c r="I717" s="984"/>
      <c r="J717" s="710"/>
      <c r="K717" s="710"/>
      <c r="L717" s="985"/>
      <c r="M717" s="710"/>
      <c r="N717" s="710"/>
      <c r="O717" s="985"/>
      <c r="P717" s="710"/>
      <c r="Q717" s="710"/>
      <c r="R717" s="710"/>
      <c r="S717" s="710"/>
      <c r="T717" s="710"/>
      <c r="U717" s="710"/>
      <c r="V717" s="710"/>
      <c r="W717" s="710"/>
      <c r="X717" s="710"/>
      <c r="Y717" s="986"/>
      <c r="Z717" s="986"/>
      <c r="AA717" s="986"/>
      <c r="AB717" s="987"/>
      <c r="AC717" s="987"/>
      <c r="AD717" s="987"/>
      <c r="AE717" s="710"/>
      <c r="AF717" s="624"/>
      <c r="AG717" s="624"/>
      <c r="AH717" s="624"/>
      <c r="AI717" s="624"/>
      <c r="AJ717" s="624"/>
      <c r="AK717" s="624"/>
      <c r="AL717" s="624"/>
      <c r="AM717" s="624"/>
      <c r="AN717" s="624"/>
      <c r="AO717" s="624"/>
      <c r="AP717" s="624"/>
      <c r="AQ717" s="624"/>
      <c r="AR717" s="624"/>
      <c r="AS717" s="624"/>
      <c r="AT717" s="624"/>
      <c r="AU717" s="624"/>
      <c r="AV717" s="624"/>
      <c r="AW717" s="624"/>
      <c r="AX717" s="624"/>
      <c r="AY717" s="624"/>
      <c r="AZ717" s="624"/>
      <c r="BA717" s="624"/>
    </row>
    <row r="718" ht="14.25" customHeight="1">
      <c r="A718" s="710"/>
      <c r="B718" s="710"/>
      <c r="C718" s="710"/>
      <c r="D718" s="710"/>
      <c r="E718" s="710"/>
      <c r="F718" s="710"/>
      <c r="G718" s="983"/>
      <c r="H718" s="984"/>
      <c r="I718" s="984"/>
      <c r="J718" s="710"/>
      <c r="K718" s="710"/>
      <c r="L718" s="985"/>
      <c r="M718" s="710"/>
      <c r="N718" s="710"/>
      <c r="O718" s="985"/>
      <c r="P718" s="710"/>
      <c r="Q718" s="710"/>
      <c r="R718" s="710"/>
      <c r="S718" s="710"/>
      <c r="T718" s="710"/>
      <c r="U718" s="710"/>
      <c r="V718" s="710"/>
      <c r="W718" s="710"/>
      <c r="X718" s="710"/>
      <c r="Y718" s="986"/>
      <c r="Z718" s="986"/>
      <c r="AA718" s="986"/>
      <c r="AB718" s="987"/>
      <c r="AC718" s="987"/>
      <c r="AD718" s="987"/>
      <c r="AE718" s="710"/>
      <c r="AF718" s="624"/>
      <c r="AG718" s="624"/>
      <c r="AH718" s="624"/>
      <c r="AI718" s="624"/>
      <c r="AJ718" s="624"/>
      <c r="AK718" s="624"/>
      <c r="AL718" s="624"/>
      <c r="AM718" s="624"/>
      <c r="AN718" s="624"/>
      <c r="AO718" s="624"/>
      <c r="AP718" s="624"/>
      <c r="AQ718" s="624"/>
      <c r="AR718" s="624"/>
      <c r="AS718" s="624"/>
      <c r="AT718" s="624"/>
      <c r="AU718" s="624"/>
      <c r="AV718" s="624"/>
      <c r="AW718" s="624"/>
      <c r="AX718" s="624"/>
      <c r="AY718" s="624"/>
      <c r="AZ718" s="624"/>
      <c r="BA718" s="624"/>
    </row>
    <row r="719" ht="14.25" customHeight="1">
      <c r="A719" s="710"/>
      <c r="B719" s="710"/>
      <c r="C719" s="710"/>
      <c r="D719" s="710"/>
      <c r="E719" s="710"/>
      <c r="F719" s="710"/>
      <c r="G719" s="983"/>
      <c r="H719" s="984"/>
      <c r="I719" s="984"/>
      <c r="J719" s="710"/>
      <c r="K719" s="710"/>
      <c r="L719" s="985"/>
      <c r="M719" s="710"/>
      <c r="N719" s="710"/>
      <c r="O719" s="985"/>
      <c r="P719" s="710"/>
      <c r="Q719" s="710"/>
      <c r="R719" s="710"/>
      <c r="S719" s="710"/>
      <c r="T719" s="710"/>
      <c r="U719" s="710"/>
      <c r="V719" s="710"/>
      <c r="W719" s="710"/>
      <c r="X719" s="710"/>
      <c r="Y719" s="986"/>
      <c r="Z719" s="986"/>
      <c r="AA719" s="986"/>
      <c r="AB719" s="987"/>
      <c r="AC719" s="987"/>
      <c r="AD719" s="987"/>
      <c r="AE719" s="710"/>
      <c r="AF719" s="624"/>
      <c r="AG719" s="624"/>
      <c r="AH719" s="624"/>
      <c r="AI719" s="624"/>
      <c r="AJ719" s="624"/>
      <c r="AK719" s="624"/>
      <c r="AL719" s="624"/>
      <c r="AM719" s="624"/>
      <c r="AN719" s="624"/>
      <c r="AO719" s="624"/>
      <c r="AP719" s="624"/>
      <c r="AQ719" s="624"/>
      <c r="AR719" s="624"/>
      <c r="AS719" s="624"/>
      <c r="AT719" s="624"/>
      <c r="AU719" s="624"/>
      <c r="AV719" s="624"/>
      <c r="AW719" s="624"/>
      <c r="AX719" s="624"/>
      <c r="AY719" s="624"/>
      <c r="AZ719" s="624"/>
      <c r="BA719" s="624"/>
    </row>
    <row r="720" ht="14.25" customHeight="1">
      <c r="A720" s="710"/>
      <c r="B720" s="710"/>
      <c r="C720" s="710"/>
      <c r="D720" s="710"/>
      <c r="E720" s="710"/>
      <c r="F720" s="710"/>
      <c r="G720" s="983"/>
      <c r="H720" s="984"/>
      <c r="I720" s="984"/>
      <c r="J720" s="710"/>
      <c r="K720" s="710"/>
      <c r="L720" s="985"/>
      <c r="M720" s="710"/>
      <c r="N720" s="710"/>
      <c r="O720" s="985"/>
      <c r="P720" s="710"/>
      <c r="Q720" s="710"/>
      <c r="R720" s="710"/>
      <c r="S720" s="710"/>
      <c r="T720" s="710"/>
      <c r="U720" s="710"/>
      <c r="V720" s="710"/>
      <c r="W720" s="710"/>
      <c r="X720" s="710"/>
      <c r="Y720" s="986"/>
      <c r="Z720" s="986"/>
      <c r="AA720" s="986"/>
      <c r="AB720" s="987"/>
      <c r="AC720" s="987"/>
      <c r="AD720" s="987"/>
      <c r="AE720" s="710"/>
      <c r="AF720" s="624"/>
      <c r="AG720" s="624"/>
      <c r="AH720" s="624"/>
      <c r="AI720" s="624"/>
      <c r="AJ720" s="624"/>
      <c r="AK720" s="624"/>
      <c r="AL720" s="624"/>
      <c r="AM720" s="624"/>
      <c r="AN720" s="624"/>
      <c r="AO720" s="624"/>
      <c r="AP720" s="624"/>
      <c r="AQ720" s="624"/>
      <c r="AR720" s="624"/>
      <c r="AS720" s="624"/>
      <c r="AT720" s="624"/>
      <c r="AU720" s="624"/>
      <c r="AV720" s="624"/>
      <c r="AW720" s="624"/>
      <c r="AX720" s="624"/>
      <c r="AY720" s="624"/>
      <c r="AZ720" s="624"/>
      <c r="BA720" s="624"/>
    </row>
    <row r="721" ht="14.25" customHeight="1">
      <c r="A721" s="710"/>
      <c r="B721" s="710"/>
      <c r="C721" s="710"/>
      <c r="D721" s="710"/>
      <c r="E721" s="710"/>
      <c r="F721" s="710"/>
      <c r="G721" s="983"/>
      <c r="H721" s="984"/>
      <c r="I721" s="984"/>
      <c r="J721" s="710"/>
      <c r="K721" s="710"/>
      <c r="L721" s="985"/>
      <c r="M721" s="710"/>
      <c r="N721" s="710"/>
      <c r="O721" s="985"/>
      <c r="P721" s="710"/>
      <c r="Q721" s="710"/>
      <c r="R721" s="710"/>
      <c r="S721" s="710"/>
      <c r="T721" s="710"/>
      <c r="U721" s="710"/>
      <c r="V721" s="710"/>
      <c r="W721" s="710"/>
      <c r="X721" s="710"/>
      <c r="Y721" s="986"/>
      <c r="Z721" s="986"/>
      <c r="AA721" s="986"/>
      <c r="AB721" s="987"/>
      <c r="AC721" s="987"/>
      <c r="AD721" s="987"/>
      <c r="AE721" s="710"/>
      <c r="AF721" s="624"/>
      <c r="AG721" s="624"/>
      <c r="AH721" s="624"/>
      <c r="AI721" s="624"/>
      <c r="AJ721" s="624"/>
      <c r="AK721" s="624"/>
      <c r="AL721" s="624"/>
      <c r="AM721" s="624"/>
      <c r="AN721" s="624"/>
      <c r="AO721" s="624"/>
      <c r="AP721" s="624"/>
      <c r="AQ721" s="624"/>
      <c r="AR721" s="624"/>
      <c r="AS721" s="624"/>
      <c r="AT721" s="624"/>
      <c r="AU721" s="624"/>
      <c r="AV721" s="624"/>
      <c r="AW721" s="624"/>
      <c r="AX721" s="624"/>
      <c r="AY721" s="624"/>
      <c r="AZ721" s="624"/>
      <c r="BA721" s="624"/>
    </row>
    <row r="722" ht="14.25" customHeight="1">
      <c r="A722" s="710"/>
      <c r="B722" s="710"/>
      <c r="C722" s="710"/>
      <c r="D722" s="710"/>
      <c r="E722" s="710"/>
      <c r="F722" s="710"/>
      <c r="G722" s="983"/>
      <c r="H722" s="984"/>
      <c r="I722" s="984"/>
      <c r="J722" s="710"/>
      <c r="K722" s="710"/>
      <c r="L722" s="985"/>
      <c r="M722" s="710"/>
      <c r="N722" s="710"/>
      <c r="O722" s="985"/>
      <c r="P722" s="710"/>
      <c r="Q722" s="710"/>
      <c r="R722" s="710"/>
      <c r="S722" s="710"/>
      <c r="T722" s="710"/>
      <c r="U722" s="710"/>
      <c r="V722" s="710"/>
      <c r="W722" s="710"/>
      <c r="X722" s="710"/>
      <c r="Y722" s="986"/>
      <c r="Z722" s="986"/>
      <c r="AA722" s="986"/>
      <c r="AB722" s="987"/>
      <c r="AC722" s="987"/>
      <c r="AD722" s="987"/>
      <c r="AE722" s="710"/>
      <c r="AF722" s="624"/>
      <c r="AG722" s="624"/>
      <c r="AH722" s="624"/>
      <c r="AI722" s="624"/>
      <c r="AJ722" s="624"/>
      <c r="AK722" s="624"/>
      <c r="AL722" s="624"/>
      <c r="AM722" s="624"/>
      <c r="AN722" s="624"/>
      <c r="AO722" s="624"/>
      <c r="AP722" s="624"/>
      <c r="AQ722" s="624"/>
      <c r="AR722" s="624"/>
      <c r="AS722" s="624"/>
      <c r="AT722" s="624"/>
      <c r="AU722" s="624"/>
      <c r="AV722" s="624"/>
      <c r="AW722" s="624"/>
      <c r="AX722" s="624"/>
      <c r="AY722" s="624"/>
      <c r="AZ722" s="624"/>
      <c r="BA722" s="624"/>
    </row>
    <row r="723" ht="14.25" customHeight="1">
      <c r="A723" s="710"/>
      <c r="B723" s="710"/>
      <c r="C723" s="710"/>
      <c r="D723" s="710"/>
      <c r="E723" s="710"/>
      <c r="F723" s="710"/>
      <c r="G723" s="983"/>
      <c r="H723" s="984"/>
      <c r="I723" s="984"/>
      <c r="J723" s="710"/>
      <c r="K723" s="710"/>
      <c r="L723" s="985"/>
      <c r="M723" s="710"/>
      <c r="N723" s="710"/>
      <c r="O723" s="985"/>
      <c r="P723" s="710"/>
      <c r="Q723" s="710"/>
      <c r="R723" s="710"/>
      <c r="S723" s="710"/>
      <c r="T723" s="710"/>
      <c r="U723" s="710"/>
      <c r="V723" s="710"/>
      <c r="W723" s="710"/>
      <c r="X723" s="710"/>
      <c r="Y723" s="986"/>
      <c r="Z723" s="986"/>
      <c r="AA723" s="986"/>
      <c r="AB723" s="987"/>
      <c r="AC723" s="987"/>
      <c r="AD723" s="987"/>
      <c r="AE723" s="710"/>
      <c r="AF723" s="624"/>
      <c r="AG723" s="624"/>
      <c r="AH723" s="624"/>
      <c r="AI723" s="624"/>
      <c r="AJ723" s="624"/>
      <c r="AK723" s="624"/>
      <c r="AL723" s="624"/>
      <c r="AM723" s="624"/>
      <c r="AN723" s="624"/>
      <c r="AO723" s="624"/>
      <c r="AP723" s="624"/>
      <c r="AQ723" s="624"/>
      <c r="AR723" s="624"/>
      <c r="AS723" s="624"/>
      <c r="AT723" s="624"/>
      <c r="AU723" s="624"/>
      <c r="AV723" s="624"/>
      <c r="AW723" s="624"/>
      <c r="AX723" s="624"/>
      <c r="AY723" s="624"/>
      <c r="AZ723" s="624"/>
      <c r="BA723" s="624"/>
    </row>
    <row r="724" ht="14.25" customHeight="1">
      <c r="A724" s="710"/>
      <c r="B724" s="710"/>
      <c r="C724" s="710"/>
      <c r="D724" s="710"/>
      <c r="E724" s="710"/>
      <c r="F724" s="710"/>
      <c r="G724" s="983"/>
      <c r="H724" s="984"/>
      <c r="I724" s="984"/>
      <c r="J724" s="710"/>
      <c r="K724" s="710"/>
      <c r="L724" s="985"/>
      <c r="M724" s="710"/>
      <c r="N724" s="710"/>
      <c r="O724" s="985"/>
      <c r="P724" s="710"/>
      <c r="Q724" s="710"/>
      <c r="R724" s="710"/>
      <c r="S724" s="710"/>
      <c r="T724" s="710"/>
      <c r="U724" s="710"/>
      <c r="V724" s="710"/>
      <c r="W724" s="710"/>
      <c r="X724" s="710"/>
      <c r="Y724" s="986"/>
      <c r="Z724" s="986"/>
      <c r="AA724" s="986"/>
      <c r="AB724" s="987"/>
      <c r="AC724" s="987"/>
      <c r="AD724" s="987"/>
      <c r="AE724" s="710"/>
      <c r="AF724" s="624"/>
      <c r="AG724" s="624"/>
      <c r="AH724" s="624"/>
      <c r="AI724" s="624"/>
      <c r="AJ724" s="624"/>
      <c r="AK724" s="624"/>
      <c r="AL724" s="624"/>
      <c r="AM724" s="624"/>
      <c r="AN724" s="624"/>
      <c r="AO724" s="624"/>
      <c r="AP724" s="624"/>
      <c r="AQ724" s="624"/>
      <c r="AR724" s="624"/>
      <c r="AS724" s="624"/>
      <c r="AT724" s="624"/>
      <c r="AU724" s="624"/>
      <c r="AV724" s="624"/>
      <c r="AW724" s="624"/>
      <c r="AX724" s="624"/>
      <c r="AY724" s="624"/>
      <c r="AZ724" s="624"/>
      <c r="BA724" s="624"/>
    </row>
    <row r="725" ht="14.25" customHeight="1">
      <c r="A725" s="710"/>
      <c r="B725" s="710"/>
      <c r="C725" s="710"/>
      <c r="D725" s="710"/>
      <c r="E725" s="710"/>
      <c r="F725" s="710"/>
      <c r="G725" s="983"/>
      <c r="H725" s="984"/>
      <c r="I725" s="984"/>
      <c r="J725" s="710"/>
      <c r="K725" s="710"/>
      <c r="L725" s="985"/>
      <c r="M725" s="710"/>
      <c r="N725" s="710"/>
      <c r="O725" s="985"/>
      <c r="P725" s="710"/>
      <c r="Q725" s="710"/>
      <c r="R725" s="710"/>
      <c r="S725" s="710"/>
      <c r="T725" s="710"/>
      <c r="U725" s="710"/>
      <c r="V725" s="710"/>
      <c r="W725" s="710"/>
      <c r="X725" s="710"/>
      <c r="Y725" s="986"/>
      <c r="Z725" s="986"/>
      <c r="AA725" s="986"/>
      <c r="AB725" s="987"/>
      <c r="AC725" s="987"/>
      <c r="AD725" s="987"/>
      <c r="AE725" s="710"/>
      <c r="AF725" s="624"/>
      <c r="AG725" s="624"/>
      <c r="AH725" s="624"/>
      <c r="AI725" s="624"/>
      <c r="AJ725" s="624"/>
      <c r="AK725" s="624"/>
      <c r="AL725" s="624"/>
      <c r="AM725" s="624"/>
      <c r="AN725" s="624"/>
      <c r="AO725" s="624"/>
      <c r="AP725" s="624"/>
      <c r="AQ725" s="624"/>
      <c r="AR725" s="624"/>
      <c r="AS725" s="624"/>
      <c r="AT725" s="624"/>
      <c r="AU725" s="624"/>
      <c r="AV725" s="624"/>
      <c r="AW725" s="624"/>
      <c r="AX725" s="624"/>
      <c r="AY725" s="624"/>
      <c r="AZ725" s="624"/>
      <c r="BA725" s="624"/>
    </row>
    <row r="726" ht="14.25" customHeight="1">
      <c r="A726" s="710"/>
      <c r="B726" s="710"/>
      <c r="C726" s="710"/>
      <c r="D726" s="710"/>
      <c r="E726" s="710"/>
      <c r="F726" s="710"/>
      <c r="G726" s="983"/>
      <c r="H726" s="984"/>
      <c r="I726" s="984"/>
      <c r="J726" s="710"/>
      <c r="K726" s="710"/>
      <c r="L726" s="985"/>
      <c r="M726" s="710"/>
      <c r="N726" s="710"/>
      <c r="O726" s="985"/>
      <c r="P726" s="710"/>
      <c r="Q726" s="710"/>
      <c r="R726" s="710"/>
      <c r="S726" s="710"/>
      <c r="T726" s="710"/>
      <c r="U726" s="710"/>
      <c r="V726" s="710"/>
      <c r="W726" s="710"/>
      <c r="X726" s="710"/>
      <c r="Y726" s="986"/>
      <c r="Z726" s="986"/>
      <c r="AA726" s="986"/>
      <c r="AB726" s="987"/>
      <c r="AC726" s="987"/>
      <c r="AD726" s="987"/>
      <c r="AE726" s="710"/>
      <c r="AF726" s="624"/>
      <c r="AG726" s="624"/>
      <c r="AH726" s="624"/>
      <c r="AI726" s="624"/>
      <c r="AJ726" s="624"/>
      <c r="AK726" s="624"/>
      <c r="AL726" s="624"/>
      <c r="AM726" s="624"/>
      <c r="AN726" s="624"/>
      <c r="AO726" s="624"/>
      <c r="AP726" s="624"/>
      <c r="AQ726" s="624"/>
      <c r="AR726" s="624"/>
      <c r="AS726" s="624"/>
      <c r="AT726" s="624"/>
      <c r="AU726" s="624"/>
      <c r="AV726" s="624"/>
      <c r="AW726" s="624"/>
      <c r="AX726" s="624"/>
      <c r="AY726" s="624"/>
      <c r="AZ726" s="624"/>
      <c r="BA726" s="624"/>
    </row>
    <row r="727" ht="14.25" customHeight="1">
      <c r="A727" s="710"/>
      <c r="B727" s="710"/>
      <c r="C727" s="710"/>
      <c r="D727" s="710"/>
      <c r="E727" s="710"/>
      <c r="F727" s="710"/>
      <c r="G727" s="983"/>
      <c r="H727" s="984"/>
      <c r="I727" s="984"/>
      <c r="J727" s="710"/>
      <c r="K727" s="710"/>
      <c r="L727" s="985"/>
      <c r="M727" s="710"/>
      <c r="N727" s="710"/>
      <c r="O727" s="985"/>
      <c r="P727" s="710"/>
      <c r="Q727" s="710"/>
      <c r="R727" s="710"/>
      <c r="S727" s="710"/>
      <c r="T727" s="710"/>
      <c r="U727" s="710"/>
      <c r="V727" s="710"/>
      <c r="W727" s="710"/>
      <c r="X727" s="710"/>
      <c r="Y727" s="986"/>
      <c r="Z727" s="986"/>
      <c r="AA727" s="986"/>
      <c r="AB727" s="987"/>
      <c r="AC727" s="987"/>
      <c r="AD727" s="987"/>
      <c r="AE727" s="710"/>
      <c r="AF727" s="624"/>
      <c r="AG727" s="624"/>
      <c r="AH727" s="624"/>
      <c r="AI727" s="624"/>
      <c r="AJ727" s="624"/>
      <c r="AK727" s="624"/>
      <c r="AL727" s="624"/>
      <c r="AM727" s="624"/>
      <c r="AN727" s="624"/>
      <c r="AO727" s="624"/>
      <c r="AP727" s="624"/>
      <c r="AQ727" s="624"/>
      <c r="AR727" s="624"/>
      <c r="AS727" s="624"/>
      <c r="AT727" s="624"/>
      <c r="AU727" s="624"/>
      <c r="AV727" s="624"/>
      <c r="AW727" s="624"/>
      <c r="AX727" s="624"/>
      <c r="AY727" s="624"/>
      <c r="AZ727" s="624"/>
      <c r="BA727" s="624"/>
    </row>
    <row r="728" ht="14.25" customHeight="1">
      <c r="A728" s="710"/>
      <c r="B728" s="710"/>
      <c r="C728" s="710"/>
      <c r="D728" s="710"/>
      <c r="E728" s="710"/>
      <c r="F728" s="710"/>
      <c r="G728" s="983"/>
      <c r="H728" s="984"/>
      <c r="I728" s="984"/>
      <c r="J728" s="710"/>
      <c r="K728" s="710"/>
      <c r="L728" s="985"/>
      <c r="M728" s="710"/>
      <c r="N728" s="710"/>
      <c r="O728" s="985"/>
      <c r="P728" s="710"/>
      <c r="Q728" s="710"/>
      <c r="R728" s="710"/>
      <c r="S728" s="710"/>
      <c r="T728" s="710"/>
      <c r="U728" s="710"/>
      <c r="V728" s="710"/>
      <c r="W728" s="710"/>
      <c r="X728" s="710"/>
      <c r="Y728" s="986"/>
      <c r="Z728" s="986"/>
      <c r="AA728" s="986"/>
      <c r="AB728" s="987"/>
      <c r="AC728" s="987"/>
      <c r="AD728" s="987"/>
      <c r="AE728" s="710"/>
      <c r="AF728" s="624"/>
      <c r="AG728" s="624"/>
      <c r="AH728" s="624"/>
      <c r="AI728" s="624"/>
      <c r="AJ728" s="624"/>
      <c r="AK728" s="624"/>
      <c r="AL728" s="624"/>
      <c r="AM728" s="624"/>
      <c r="AN728" s="624"/>
      <c r="AO728" s="624"/>
      <c r="AP728" s="624"/>
      <c r="AQ728" s="624"/>
      <c r="AR728" s="624"/>
      <c r="AS728" s="624"/>
      <c r="AT728" s="624"/>
      <c r="AU728" s="624"/>
      <c r="AV728" s="624"/>
      <c r="AW728" s="624"/>
      <c r="AX728" s="624"/>
      <c r="AY728" s="624"/>
      <c r="AZ728" s="624"/>
      <c r="BA728" s="624"/>
    </row>
    <row r="729" ht="14.25" customHeight="1">
      <c r="A729" s="710"/>
      <c r="B729" s="710"/>
      <c r="C729" s="710"/>
      <c r="D729" s="710"/>
      <c r="E729" s="710"/>
      <c r="F729" s="710"/>
      <c r="G729" s="983"/>
      <c r="H729" s="984"/>
      <c r="I729" s="984"/>
      <c r="J729" s="710"/>
      <c r="K729" s="710"/>
      <c r="L729" s="985"/>
      <c r="M729" s="710"/>
      <c r="N729" s="710"/>
      <c r="O729" s="985"/>
      <c r="P729" s="710"/>
      <c r="Q729" s="710"/>
      <c r="R729" s="710"/>
      <c r="S729" s="710"/>
      <c r="T729" s="710"/>
      <c r="U729" s="710"/>
      <c r="V729" s="710"/>
      <c r="W729" s="710"/>
      <c r="X729" s="710"/>
      <c r="Y729" s="986"/>
      <c r="Z729" s="986"/>
      <c r="AA729" s="986"/>
      <c r="AB729" s="987"/>
      <c r="AC729" s="987"/>
      <c r="AD729" s="987"/>
      <c r="AE729" s="710"/>
      <c r="AF729" s="624"/>
      <c r="AG729" s="624"/>
      <c r="AH729" s="624"/>
      <c r="AI729" s="624"/>
      <c r="AJ729" s="624"/>
      <c r="AK729" s="624"/>
      <c r="AL729" s="624"/>
      <c r="AM729" s="624"/>
      <c r="AN729" s="624"/>
      <c r="AO729" s="624"/>
      <c r="AP729" s="624"/>
      <c r="AQ729" s="624"/>
      <c r="AR729" s="624"/>
      <c r="AS729" s="624"/>
      <c r="AT729" s="624"/>
      <c r="AU729" s="624"/>
      <c r="AV729" s="624"/>
      <c r="AW729" s="624"/>
      <c r="AX729" s="624"/>
      <c r="AY729" s="624"/>
      <c r="AZ729" s="624"/>
      <c r="BA729" s="624"/>
    </row>
    <row r="730" ht="14.25" customHeight="1">
      <c r="A730" s="710"/>
      <c r="B730" s="710"/>
      <c r="C730" s="710"/>
      <c r="D730" s="710"/>
      <c r="E730" s="710"/>
      <c r="F730" s="710"/>
      <c r="G730" s="983"/>
      <c r="H730" s="984"/>
      <c r="I730" s="984"/>
      <c r="J730" s="710"/>
      <c r="K730" s="710"/>
      <c r="L730" s="985"/>
      <c r="M730" s="710"/>
      <c r="N730" s="710"/>
      <c r="O730" s="985"/>
      <c r="P730" s="710"/>
      <c r="Q730" s="710"/>
      <c r="R730" s="710"/>
      <c r="S730" s="710"/>
      <c r="T730" s="710"/>
      <c r="U730" s="710"/>
      <c r="V730" s="710"/>
      <c r="W730" s="710"/>
      <c r="X730" s="710"/>
      <c r="Y730" s="986"/>
      <c r="Z730" s="986"/>
      <c r="AA730" s="986"/>
      <c r="AB730" s="987"/>
      <c r="AC730" s="987"/>
      <c r="AD730" s="987"/>
      <c r="AE730" s="710"/>
      <c r="AF730" s="624"/>
      <c r="AG730" s="624"/>
      <c r="AH730" s="624"/>
      <c r="AI730" s="624"/>
      <c r="AJ730" s="624"/>
      <c r="AK730" s="624"/>
      <c r="AL730" s="624"/>
      <c r="AM730" s="624"/>
      <c r="AN730" s="624"/>
      <c r="AO730" s="624"/>
      <c r="AP730" s="624"/>
      <c r="AQ730" s="624"/>
      <c r="AR730" s="624"/>
      <c r="AS730" s="624"/>
      <c r="AT730" s="624"/>
      <c r="AU730" s="624"/>
      <c r="AV730" s="624"/>
      <c r="AW730" s="624"/>
      <c r="AX730" s="624"/>
      <c r="AY730" s="624"/>
      <c r="AZ730" s="624"/>
      <c r="BA730" s="624"/>
    </row>
    <row r="731" ht="14.25" customHeight="1">
      <c r="A731" s="710"/>
      <c r="B731" s="710"/>
      <c r="C731" s="710"/>
      <c r="D731" s="710"/>
      <c r="E731" s="710"/>
      <c r="F731" s="710"/>
      <c r="G731" s="983"/>
      <c r="H731" s="984"/>
      <c r="I731" s="984"/>
      <c r="J731" s="710"/>
      <c r="K731" s="710"/>
      <c r="L731" s="985"/>
      <c r="M731" s="710"/>
      <c r="N731" s="710"/>
      <c r="O731" s="985"/>
      <c r="P731" s="710"/>
      <c r="Q731" s="710"/>
      <c r="R731" s="710"/>
      <c r="S731" s="710"/>
      <c r="T731" s="710"/>
      <c r="U731" s="710"/>
      <c r="V731" s="710"/>
      <c r="W731" s="710"/>
      <c r="X731" s="710"/>
      <c r="Y731" s="986"/>
      <c r="Z731" s="986"/>
      <c r="AA731" s="986"/>
      <c r="AB731" s="987"/>
      <c r="AC731" s="987"/>
      <c r="AD731" s="987"/>
      <c r="AE731" s="710"/>
      <c r="AF731" s="624"/>
      <c r="AG731" s="624"/>
      <c r="AH731" s="624"/>
      <c r="AI731" s="624"/>
      <c r="AJ731" s="624"/>
      <c r="AK731" s="624"/>
      <c r="AL731" s="624"/>
      <c r="AM731" s="624"/>
      <c r="AN731" s="624"/>
      <c r="AO731" s="624"/>
      <c r="AP731" s="624"/>
      <c r="AQ731" s="624"/>
      <c r="AR731" s="624"/>
      <c r="AS731" s="624"/>
      <c r="AT731" s="624"/>
      <c r="AU731" s="624"/>
      <c r="AV731" s="624"/>
      <c r="AW731" s="624"/>
      <c r="AX731" s="624"/>
      <c r="AY731" s="624"/>
      <c r="AZ731" s="624"/>
      <c r="BA731" s="624"/>
    </row>
    <row r="732" ht="14.25" customHeight="1">
      <c r="A732" s="710"/>
      <c r="B732" s="710"/>
      <c r="C732" s="710"/>
      <c r="D732" s="710"/>
      <c r="E732" s="710"/>
      <c r="F732" s="710"/>
      <c r="G732" s="983"/>
      <c r="H732" s="984"/>
      <c r="I732" s="984"/>
      <c r="J732" s="710"/>
      <c r="K732" s="710"/>
      <c r="L732" s="985"/>
      <c r="M732" s="710"/>
      <c r="N732" s="710"/>
      <c r="O732" s="985"/>
      <c r="P732" s="710"/>
      <c r="Q732" s="710"/>
      <c r="R732" s="710"/>
      <c r="S732" s="710"/>
      <c r="T732" s="710"/>
      <c r="U732" s="710"/>
      <c r="V732" s="710"/>
      <c r="W732" s="710"/>
      <c r="X732" s="710"/>
      <c r="Y732" s="986"/>
      <c r="Z732" s="986"/>
      <c r="AA732" s="986"/>
      <c r="AB732" s="987"/>
      <c r="AC732" s="987"/>
      <c r="AD732" s="987"/>
      <c r="AE732" s="710"/>
      <c r="AF732" s="624"/>
      <c r="AG732" s="624"/>
      <c r="AH732" s="624"/>
      <c r="AI732" s="624"/>
      <c r="AJ732" s="624"/>
      <c r="AK732" s="624"/>
      <c r="AL732" s="624"/>
      <c r="AM732" s="624"/>
      <c r="AN732" s="624"/>
      <c r="AO732" s="624"/>
      <c r="AP732" s="624"/>
      <c r="AQ732" s="624"/>
      <c r="AR732" s="624"/>
      <c r="AS732" s="624"/>
      <c r="AT732" s="624"/>
      <c r="AU732" s="624"/>
      <c r="AV732" s="624"/>
      <c r="AW732" s="624"/>
      <c r="AX732" s="624"/>
      <c r="AY732" s="624"/>
      <c r="AZ732" s="624"/>
      <c r="BA732" s="624"/>
    </row>
    <row r="733" ht="14.25" customHeight="1">
      <c r="A733" s="710"/>
      <c r="B733" s="710"/>
      <c r="C733" s="710"/>
      <c r="D733" s="710"/>
      <c r="E733" s="710"/>
      <c r="F733" s="710"/>
      <c r="G733" s="983"/>
      <c r="H733" s="984"/>
      <c r="I733" s="984"/>
      <c r="J733" s="710"/>
      <c r="K733" s="710"/>
      <c r="L733" s="985"/>
      <c r="M733" s="710"/>
      <c r="N733" s="710"/>
      <c r="O733" s="985"/>
      <c r="P733" s="710"/>
      <c r="Q733" s="710"/>
      <c r="R733" s="710"/>
      <c r="S733" s="710"/>
      <c r="T733" s="710"/>
      <c r="U733" s="710"/>
      <c r="V733" s="710"/>
      <c r="W733" s="710"/>
      <c r="X733" s="710"/>
      <c r="Y733" s="986"/>
      <c r="Z733" s="986"/>
      <c r="AA733" s="986"/>
      <c r="AB733" s="987"/>
      <c r="AC733" s="987"/>
      <c r="AD733" s="987"/>
      <c r="AE733" s="710"/>
      <c r="AF733" s="624"/>
      <c r="AG733" s="624"/>
      <c r="AH733" s="624"/>
      <c r="AI733" s="624"/>
      <c r="AJ733" s="624"/>
      <c r="AK733" s="624"/>
      <c r="AL733" s="624"/>
      <c r="AM733" s="624"/>
      <c r="AN733" s="624"/>
      <c r="AO733" s="624"/>
      <c r="AP733" s="624"/>
      <c r="AQ733" s="624"/>
      <c r="AR733" s="624"/>
      <c r="AS733" s="624"/>
      <c r="AT733" s="624"/>
      <c r="AU733" s="624"/>
      <c r="AV733" s="624"/>
      <c r="AW733" s="624"/>
      <c r="AX733" s="624"/>
      <c r="AY733" s="624"/>
      <c r="AZ733" s="624"/>
      <c r="BA733" s="624"/>
    </row>
    <row r="734" ht="14.25" customHeight="1">
      <c r="A734" s="710"/>
      <c r="B734" s="710"/>
      <c r="C734" s="710"/>
      <c r="D734" s="710"/>
      <c r="E734" s="710"/>
      <c r="F734" s="710"/>
      <c r="G734" s="983"/>
      <c r="H734" s="984"/>
      <c r="I734" s="984"/>
      <c r="J734" s="710"/>
      <c r="K734" s="710"/>
      <c r="L734" s="985"/>
      <c r="M734" s="710"/>
      <c r="N734" s="710"/>
      <c r="O734" s="985"/>
      <c r="P734" s="710"/>
      <c r="Q734" s="710"/>
      <c r="R734" s="710"/>
      <c r="S734" s="710"/>
      <c r="T734" s="710"/>
      <c r="U734" s="710"/>
      <c r="V734" s="710"/>
      <c r="W734" s="710"/>
      <c r="X734" s="710"/>
      <c r="Y734" s="986"/>
      <c r="Z734" s="986"/>
      <c r="AA734" s="986"/>
      <c r="AB734" s="987"/>
      <c r="AC734" s="987"/>
      <c r="AD734" s="987"/>
      <c r="AE734" s="710"/>
      <c r="AF734" s="624"/>
      <c r="AG734" s="624"/>
      <c r="AH734" s="624"/>
      <c r="AI734" s="624"/>
      <c r="AJ734" s="624"/>
      <c r="AK734" s="624"/>
      <c r="AL734" s="624"/>
      <c r="AM734" s="624"/>
      <c r="AN734" s="624"/>
      <c r="AO734" s="624"/>
      <c r="AP734" s="624"/>
      <c r="AQ734" s="624"/>
      <c r="AR734" s="624"/>
      <c r="AS734" s="624"/>
      <c r="AT734" s="624"/>
      <c r="AU734" s="624"/>
      <c r="AV734" s="624"/>
      <c r="AW734" s="624"/>
      <c r="AX734" s="624"/>
      <c r="AY734" s="624"/>
      <c r="AZ734" s="624"/>
      <c r="BA734" s="624"/>
    </row>
    <row r="735" ht="14.25" customHeight="1">
      <c r="A735" s="710"/>
      <c r="B735" s="710"/>
      <c r="C735" s="710"/>
      <c r="D735" s="710"/>
      <c r="E735" s="710"/>
      <c r="F735" s="710"/>
      <c r="G735" s="983"/>
      <c r="H735" s="984"/>
      <c r="I735" s="984"/>
      <c r="J735" s="710"/>
      <c r="K735" s="710"/>
      <c r="L735" s="985"/>
      <c r="M735" s="710"/>
      <c r="N735" s="710"/>
      <c r="O735" s="985"/>
      <c r="P735" s="710"/>
      <c r="Q735" s="710"/>
      <c r="R735" s="710"/>
      <c r="S735" s="710"/>
      <c r="T735" s="710"/>
      <c r="U735" s="710"/>
      <c r="V735" s="710"/>
      <c r="W735" s="710"/>
      <c r="X735" s="710"/>
      <c r="Y735" s="986"/>
      <c r="Z735" s="986"/>
      <c r="AA735" s="986"/>
      <c r="AB735" s="987"/>
      <c r="AC735" s="987"/>
      <c r="AD735" s="987"/>
      <c r="AE735" s="710"/>
      <c r="AF735" s="624"/>
      <c r="AG735" s="624"/>
      <c r="AH735" s="624"/>
      <c r="AI735" s="624"/>
      <c r="AJ735" s="624"/>
      <c r="AK735" s="624"/>
      <c r="AL735" s="624"/>
      <c r="AM735" s="624"/>
      <c r="AN735" s="624"/>
      <c r="AO735" s="624"/>
      <c r="AP735" s="624"/>
      <c r="AQ735" s="624"/>
      <c r="AR735" s="624"/>
      <c r="AS735" s="624"/>
      <c r="AT735" s="624"/>
      <c r="AU735" s="624"/>
      <c r="AV735" s="624"/>
      <c r="AW735" s="624"/>
      <c r="AX735" s="624"/>
      <c r="AY735" s="624"/>
      <c r="AZ735" s="624"/>
      <c r="BA735" s="624"/>
    </row>
    <row r="736" ht="14.25" customHeight="1">
      <c r="A736" s="710"/>
      <c r="B736" s="710"/>
      <c r="C736" s="710"/>
      <c r="D736" s="710"/>
      <c r="E736" s="710"/>
      <c r="F736" s="710"/>
      <c r="G736" s="983"/>
      <c r="H736" s="984"/>
      <c r="I736" s="984"/>
      <c r="J736" s="710"/>
      <c r="K736" s="710"/>
      <c r="L736" s="985"/>
      <c r="M736" s="710"/>
      <c r="N736" s="710"/>
      <c r="O736" s="985"/>
      <c r="P736" s="710"/>
      <c r="Q736" s="710"/>
      <c r="R736" s="710"/>
      <c r="S736" s="710"/>
      <c r="T736" s="710"/>
      <c r="U736" s="710"/>
      <c r="V736" s="710"/>
      <c r="W736" s="710"/>
      <c r="X736" s="710"/>
      <c r="Y736" s="986"/>
      <c r="Z736" s="986"/>
      <c r="AA736" s="986"/>
      <c r="AB736" s="987"/>
      <c r="AC736" s="987"/>
      <c r="AD736" s="987"/>
      <c r="AE736" s="710"/>
      <c r="AF736" s="624"/>
      <c r="AG736" s="624"/>
      <c r="AH736" s="624"/>
      <c r="AI736" s="624"/>
      <c r="AJ736" s="624"/>
      <c r="AK736" s="624"/>
      <c r="AL736" s="624"/>
      <c r="AM736" s="624"/>
      <c r="AN736" s="624"/>
      <c r="AO736" s="624"/>
      <c r="AP736" s="624"/>
      <c r="AQ736" s="624"/>
      <c r="AR736" s="624"/>
      <c r="AS736" s="624"/>
      <c r="AT736" s="624"/>
      <c r="AU736" s="624"/>
      <c r="AV736" s="624"/>
      <c r="AW736" s="624"/>
      <c r="AX736" s="624"/>
      <c r="AY736" s="624"/>
      <c r="AZ736" s="624"/>
      <c r="BA736" s="624"/>
    </row>
    <row r="737" ht="14.25" customHeight="1">
      <c r="A737" s="710"/>
      <c r="B737" s="710"/>
      <c r="C737" s="710"/>
      <c r="D737" s="710"/>
      <c r="E737" s="710"/>
      <c r="F737" s="710"/>
      <c r="G737" s="983"/>
      <c r="H737" s="984"/>
      <c r="I737" s="984"/>
      <c r="J737" s="710"/>
      <c r="K737" s="710"/>
      <c r="L737" s="985"/>
      <c r="M737" s="710"/>
      <c r="N737" s="710"/>
      <c r="O737" s="985"/>
      <c r="P737" s="710"/>
      <c r="Q737" s="710"/>
      <c r="R737" s="710"/>
      <c r="S737" s="710"/>
      <c r="T737" s="710"/>
      <c r="U737" s="710"/>
      <c r="V737" s="710"/>
      <c r="W737" s="710"/>
      <c r="X737" s="710"/>
      <c r="Y737" s="986"/>
      <c r="Z737" s="986"/>
      <c r="AA737" s="986"/>
      <c r="AB737" s="987"/>
      <c r="AC737" s="987"/>
      <c r="AD737" s="987"/>
      <c r="AE737" s="710"/>
      <c r="AF737" s="624"/>
      <c r="AG737" s="624"/>
      <c r="AH737" s="624"/>
      <c r="AI737" s="624"/>
      <c r="AJ737" s="624"/>
      <c r="AK737" s="624"/>
      <c r="AL737" s="624"/>
      <c r="AM737" s="624"/>
      <c r="AN737" s="624"/>
      <c r="AO737" s="624"/>
      <c r="AP737" s="624"/>
      <c r="AQ737" s="624"/>
      <c r="AR737" s="624"/>
      <c r="AS737" s="624"/>
      <c r="AT737" s="624"/>
      <c r="AU737" s="624"/>
      <c r="AV737" s="624"/>
      <c r="AW737" s="624"/>
      <c r="AX737" s="624"/>
      <c r="AY737" s="624"/>
      <c r="AZ737" s="624"/>
      <c r="BA737" s="624"/>
    </row>
    <row r="738" ht="14.25" customHeight="1">
      <c r="A738" s="710"/>
      <c r="B738" s="710"/>
      <c r="C738" s="710"/>
      <c r="D738" s="710"/>
      <c r="E738" s="710"/>
      <c r="F738" s="710"/>
      <c r="G738" s="983"/>
      <c r="H738" s="984"/>
      <c r="I738" s="984"/>
      <c r="J738" s="710"/>
      <c r="K738" s="710"/>
      <c r="L738" s="985"/>
      <c r="M738" s="710"/>
      <c r="N738" s="710"/>
      <c r="O738" s="985"/>
      <c r="P738" s="710"/>
      <c r="Q738" s="710"/>
      <c r="R738" s="710"/>
      <c r="S738" s="710"/>
      <c r="T738" s="710"/>
      <c r="U738" s="710"/>
      <c r="V738" s="710"/>
      <c r="W738" s="710"/>
      <c r="X738" s="710"/>
      <c r="Y738" s="986"/>
      <c r="Z738" s="986"/>
      <c r="AA738" s="986"/>
      <c r="AB738" s="987"/>
      <c r="AC738" s="987"/>
      <c r="AD738" s="987"/>
      <c r="AE738" s="710"/>
      <c r="AF738" s="624"/>
      <c r="AG738" s="624"/>
      <c r="AH738" s="624"/>
      <c r="AI738" s="624"/>
      <c r="AJ738" s="624"/>
      <c r="AK738" s="624"/>
      <c r="AL738" s="624"/>
      <c r="AM738" s="624"/>
      <c r="AN738" s="624"/>
      <c r="AO738" s="624"/>
      <c r="AP738" s="624"/>
      <c r="AQ738" s="624"/>
      <c r="AR738" s="624"/>
      <c r="AS738" s="624"/>
      <c r="AT738" s="624"/>
      <c r="AU738" s="624"/>
      <c r="AV738" s="624"/>
      <c r="AW738" s="624"/>
      <c r="AX738" s="624"/>
      <c r="AY738" s="624"/>
      <c r="AZ738" s="624"/>
      <c r="BA738" s="624"/>
    </row>
    <row r="739" ht="14.25" customHeight="1">
      <c r="A739" s="710"/>
      <c r="B739" s="710"/>
      <c r="C739" s="710"/>
      <c r="D739" s="710"/>
      <c r="E739" s="710"/>
      <c r="F739" s="710"/>
      <c r="G739" s="983"/>
      <c r="H739" s="984"/>
      <c r="I739" s="984"/>
      <c r="J739" s="710"/>
      <c r="K739" s="710"/>
      <c r="L739" s="985"/>
      <c r="M739" s="710"/>
      <c r="N739" s="710"/>
      <c r="O739" s="985"/>
      <c r="P739" s="710"/>
      <c r="Q739" s="710"/>
      <c r="R739" s="710"/>
      <c r="S739" s="710"/>
      <c r="T739" s="710"/>
      <c r="U739" s="710"/>
      <c r="V739" s="710"/>
      <c r="W739" s="710"/>
      <c r="X739" s="710"/>
      <c r="Y739" s="986"/>
      <c r="Z739" s="986"/>
      <c r="AA739" s="986"/>
      <c r="AB739" s="987"/>
      <c r="AC739" s="987"/>
      <c r="AD739" s="987"/>
      <c r="AE739" s="710"/>
      <c r="AF739" s="624"/>
      <c r="AG739" s="624"/>
      <c r="AH739" s="624"/>
      <c r="AI739" s="624"/>
      <c r="AJ739" s="624"/>
      <c r="AK739" s="624"/>
      <c r="AL739" s="624"/>
      <c r="AM739" s="624"/>
      <c r="AN739" s="624"/>
      <c r="AO739" s="624"/>
      <c r="AP739" s="624"/>
      <c r="AQ739" s="624"/>
      <c r="AR739" s="624"/>
      <c r="AS739" s="624"/>
      <c r="AT739" s="624"/>
      <c r="AU739" s="624"/>
      <c r="AV739" s="624"/>
      <c r="AW739" s="624"/>
      <c r="AX739" s="624"/>
      <c r="AY739" s="624"/>
      <c r="AZ739" s="624"/>
      <c r="BA739" s="624"/>
    </row>
    <row r="740" ht="14.25" customHeight="1">
      <c r="A740" s="710"/>
      <c r="B740" s="710"/>
      <c r="C740" s="710"/>
      <c r="D740" s="710"/>
      <c r="E740" s="710"/>
      <c r="F740" s="710"/>
      <c r="G740" s="983"/>
      <c r="H740" s="984"/>
      <c r="I740" s="984"/>
      <c r="J740" s="710"/>
      <c r="K740" s="710"/>
      <c r="L740" s="985"/>
      <c r="M740" s="710"/>
      <c r="N740" s="710"/>
      <c r="O740" s="985"/>
      <c r="P740" s="710"/>
      <c r="Q740" s="710"/>
      <c r="R740" s="710"/>
      <c r="S740" s="710"/>
      <c r="T740" s="710"/>
      <c r="U740" s="710"/>
      <c r="V740" s="710"/>
      <c r="W740" s="710"/>
      <c r="X740" s="710"/>
      <c r="Y740" s="986"/>
      <c r="Z740" s="986"/>
      <c r="AA740" s="986"/>
      <c r="AB740" s="987"/>
      <c r="AC740" s="987"/>
      <c r="AD740" s="987"/>
      <c r="AE740" s="710"/>
      <c r="AF740" s="624"/>
      <c r="AG740" s="624"/>
      <c r="AH740" s="624"/>
      <c r="AI740" s="624"/>
      <c r="AJ740" s="624"/>
      <c r="AK740" s="624"/>
      <c r="AL740" s="624"/>
      <c r="AM740" s="624"/>
      <c r="AN740" s="624"/>
      <c r="AO740" s="624"/>
      <c r="AP740" s="624"/>
      <c r="AQ740" s="624"/>
      <c r="AR740" s="624"/>
      <c r="AS740" s="624"/>
      <c r="AT740" s="624"/>
      <c r="AU740" s="624"/>
      <c r="AV740" s="624"/>
      <c r="AW740" s="624"/>
      <c r="AX740" s="624"/>
      <c r="AY740" s="624"/>
      <c r="AZ740" s="624"/>
      <c r="BA740" s="624"/>
    </row>
    <row r="741" ht="14.25" customHeight="1">
      <c r="A741" s="710"/>
      <c r="B741" s="710"/>
      <c r="C741" s="710"/>
      <c r="D741" s="710"/>
      <c r="E741" s="710"/>
      <c r="F741" s="710"/>
      <c r="G741" s="983"/>
      <c r="H741" s="984"/>
      <c r="I741" s="984"/>
      <c r="J741" s="710"/>
      <c r="K741" s="710"/>
      <c r="L741" s="985"/>
      <c r="M741" s="710"/>
      <c r="N741" s="710"/>
      <c r="O741" s="985"/>
      <c r="P741" s="710"/>
      <c r="Q741" s="710"/>
      <c r="R741" s="710"/>
      <c r="S741" s="710"/>
      <c r="T741" s="710"/>
      <c r="U741" s="710"/>
      <c r="V741" s="710"/>
      <c r="W741" s="710"/>
      <c r="X741" s="710"/>
      <c r="Y741" s="986"/>
      <c r="Z741" s="986"/>
      <c r="AA741" s="986"/>
      <c r="AB741" s="987"/>
      <c r="AC741" s="987"/>
      <c r="AD741" s="987"/>
      <c r="AE741" s="710"/>
      <c r="AF741" s="624"/>
      <c r="AG741" s="624"/>
      <c r="AH741" s="624"/>
      <c r="AI741" s="624"/>
      <c r="AJ741" s="624"/>
      <c r="AK741" s="624"/>
      <c r="AL741" s="624"/>
      <c r="AM741" s="624"/>
      <c r="AN741" s="624"/>
      <c r="AO741" s="624"/>
      <c r="AP741" s="624"/>
      <c r="AQ741" s="624"/>
      <c r="AR741" s="624"/>
      <c r="AS741" s="624"/>
      <c r="AT741" s="624"/>
      <c r="AU741" s="624"/>
      <c r="AV741" s="624"/>
      <c r="AW741" s="624"/>
      <c r="AX741" s="624"/>
      <c r="AY741" s="624"/>
      <c r="AZ741" s="624"/>
      <c r="BA741" s="624"/>
    </row>
    <row r="742" ht="14.25" customHeight="1">
      <c r="A742" s="710"/>
      <c r="B742" s="710"/>
      <c r="C742" s="710"/>
      <c r="D742" s="710"/>
      <c r="E742" s="710"/>
      <c r="F742" s="710"/>
      <c r="G742" s="983"/>
      <c r="H742" s="984"/>
      <c r="I742" s="984"/>
      <c r="J742" s="710"/>
      <c r="K742" s="710"/>
      <c r="L742" s="985"/>
      <c r="M742" s="710"/>
      <c r="N742" s="710"/>
      <c r="O742" s="985"/>
      <c r="P742" s="710"/>
      <c r="Q742" s="710"/>
      <c r="R742" s="710"/>
      <c r="S742" s="710"/>
      <c r="T742" s="710"/>
      <c r="U742" s="710"/>
      <c r="V742" s="710"/>
      <c r="W742" s="710"/>
      <c r="X742" s="710"/>
      <c r="Y742" s="986"/>
      <c r="Z742" s="986"/>
      <c r="AA742" s="986"/>
      <c r="AB742" s="987"/>
      <c r="AC742" s="987"/>
      <c r="AD742" s="987"/>
      <c r="AE742" s="710"/>
      <c r="AF742" s="624"/>
      <c r="AG742" s="624"/>
      <c r="AH742" s="624"/>
      <c r="AI742" s="624"/>
      <c r="AJ742" s="624"/>
      <c r="AK742" s="624"/>
      <c r="AL742" s="624"/>
      <c r="AM742" s="624"/>
      <c r="AN742" s="624"/>
      <c r="AO742" s="624"/>
      <c r="AP742" s="624"/>
      <c r="AQ742" s="624"/>
      <c r="AR742" s="624"/>
      <c r="AS742" s="624"/>
      <c r="AT742" s="624"/>
      <c r="AU742" s="624"/>
      <c r="AV742" s="624"/>
      <c r="AW742" s="624"/>
      <c r="AX742" s="624"/>
      <c r="AY742" s="624"/>
      <c r="AZ742" s="624"/>
      <c r="BA742" s="624"/>
    </row>
    <row r="743" ht="14.25" customHeight="1">
      <c r="A743" s="710"/>
      <c r="B743" s="710"/>
      <c r="C743" s="710"/>
      <c r="D743" s="710"/>
      <c r="E743" s="710"/>
      <c r="F743" s="710"/>
      <c r="G743" s="983"/>
      <c r="H743" s="984"/>
      <c r="I743" s="984"/>
      <c r="J743" s="710"/>
      <c r="K743" s="710"/>
      <c r="L743" s="985"/>
      <c r="M743" s="710"/>
      <c r="N743" s="710"/>
      <c r="O743" s="985"/>
      <c r="P743" s="710"/>
      <c r="Q743" s="710"/>
      <c r="R743" s="710"/>
      <c r="S743" s="710"/>
      <c r="T743" s="710"/>
      <c r="U743" s="710"/>
      <c r="V743" s="710"/>
      <c r="W743" s="710"/>
      <c r="X743" s="710"/>
      <c r="Y743" s="986"/>
      <c r="Z743" s="986"/>
      <c r="AA743" s="986"/>
      <c r="AB743" s="987"/>
      <c r="AC743" s="987"/>
      <c r="AD743" s="987"/>
      <c r="AE743" s="710"/>
      <c r="AF743" s="624"/>
      <c r="AG743" s="624"/>
      <c r="AH743" s="624"/>
      <c r="AI743" s="624"/>
      <c r="AJ743" s="624"/>
      <c r="AK743" s="624"/>
      <c r="AL743" s="624"/>
      <c r="AM743" s="624"/>
      <c r="AN743" s="624"/>
      <c r="AO743" s="624"/>
      <c r="AP743" s="624"/>
      <c r="AQ743" s="624"/>
      <c r="AR743" s="624"/>
      <c r="AS743" s="624"/>
      <c r="AT743" s="624"/>
      <c r="AU743" s="624"/>
      <c r="AV743" s="624"/>
      <c r="AW743" s="624"/>
      <c r="AX743" s="624"/>
      <c r="AY743" s="624"/>
      <c r="AZ743" s="624"/>
      <c r="BA743" s="624"/>
    </row>
    <row r="744" ht="14.25" customHeight="1">
      <c r="A744" s="710"/>
      <c r="B744" s="710"/>
      <c r="C744" s="710"/>
      <c r="D744" s="710"/>
      <c r="E744" s="710"/>
      <c r="F744" s="710"/>
      <c r="G744" s="983"/>
      <c r="H744" s="984"/>
      <c r="I744" s="984"/>
      <c r="J744" s="710"/>
      <c r="K744" s="710"/>
      <c r="L744" s="985"/>
      <c r="M744" s="710"/>
      <c r="N744" s="710"/>
      <c r="O744" s="985"/>
      <c r="P744" s="710"/>
      <c r="Q744" s="710"/>
      <c r="R744" s="710"/>
      <c r="S744" s="710"/>
      <c r="T744" s="710"/>
      <c r="U744" s="710"/>
      <c r="V744" s="710"/>
      <c r="W744" s="710"/>
      <c r="X744" s="710"/>
      <c r="Y744" s="986"/>
      <c r="Z744" s="986"/>
      <c r="AA744" s="986"/>
      <c r="AB744" s="987"/>
      <c r="AC744" s="987"/>
      <c r="AD744" s="987"/>
      <c r="AE744" s="710"/>
      <c r="AF744" s="624"/>
      <c r="AG744" s="624"/>
      <c r="AH744" s="624"/>
      <c r="AI744" s="624"/>
      <c r="AJ744" s="624"/>
      <c r="AK744" s="624"/>
      <c r="AL744" s="624"/>
      <c r="AM744" s="624"/>
      <c r="AN744" s="624"/>
      <c r="AO744" s="624"/>
      <c r="AP744" s="624"/>
      <c r="AQ744" s="624"/>
      <c r="AR744" s="624"/>
      <c r="AS744" s="624"/>
      <c r="AT744" s="624"/>
      <c r="AU744" s="624"/>
      <c r="AV744" s="624"/>
      <c r="AW744" s="624"/>
      <c r="AX744" s="624"/>
      <c r="AY744" s="624"/>
      <c r="AZ744" s="624"/>
      <c r="BA744" s="624"/>
    </row>
    <row r="745" ht="14.25" customHeight="1">
      <c r="A745" s="710"/>
      <c r="B745" s="710"/>
      <c r="C745" s="710"/>
      <c r="D745" s="710"/>
      <c r="E745" s="710"/>
      <c r="F745" s="710"/>
      <c r="G745" s="983"/>
      <c r="H745" s="984"/>
      <c r="I745" s="984"/>
      <c r="J745" s="710"/>
      <c r="K745" s="710"/>
      <c r="L745" s="985"/>
      <c r="M745" s="710"/>
      <c r="N745" s="710"/>
      <c r="O745" s="985"/>
      <c r="P745" s="710"/>
      <c r="Q745" s="710"/>
      <c r="R745" s="710"/>
      <c r="S745" s="710"/>
      <c r="T745" s="710"/>
      <c r="U745" s="710"/>
      <c r="V745" s="710"/>
      <c r="W745" s="710"/>
      <c r="X745" s="710"/>
      <c r="Y745" s="986"/>
      <c r="Z745" s="986"/>
      <c r="AA745" s="986"/>
      <c r="AB745" s="987"/>
      <c r="AC745" s="987"/>
      <c r="AD745" s="987"/>
      <c r="AE745" s="710"/>
      <c r="AF745" s="624"/>
      <c r="AG745" s="624"/>
      <c r="AH745" s="624"/>
      <c r="AI745" s="624"/>
      <c r="AJ745" s="624"/>
      <c r="AK745" s="624"/>
      <c r="AL745" s="624"/>
      <c r="AM745" s="624"/>
      <c r="AN745" s="624"/>
      <c r="AO745" s="624"/>
      <c r="AP745" s="624"/>
      <c r="AQ745" s="624"/>
      <c r="AR745" s="624"/>
      <c r="AS745" s="624"/>
      <c r="AT745" s="624"/>
      <c r="AU745" s="624"/>
      <c r="AV745" s="624"/>
      <c r="AW745" s="624"/>
      <c r="AX745" s="624"/>
      <c r="AY745" s="624"/>
      <c r="AZ745" s="624"/>
      <c r="BA745" s="624"/>
    </row>
    <row r="746" ht="14.25" customHeight="1">
      <c r="A746" s="710"/>
      <c r="B746" s="710"/>
      <c r="C746" s="710"/>
      <c r="D746" s="710"/>
      <c r="E746" s="710"/>
      <c r="F746" s="710"/>
      <c r="G746" s="983"/>
      <c r="H746" s="984"/>
      <c r="I746" s="984"/>
      <c r="J746" s="710"/>
      <c r="K746" s="710"/>
      <c r="L746" s="985"/>
      <c r="M746" s="710"/>
      <c r="N746" s="710"/>
      <c r="O746" s="985"/>
      <c r="P746" s="710"/>
      <c r="Q746" s="710"/>
      <c r="R746" s="710"/>
      <c r="S746" s="710"/>
      <c r="T746" s="710"/>
      <c r="U746" s="710"/>
      <c r="V746" s="710"/>
      <c r="W746" s="710"/>
      <c r="X746" s="710"/>
      <c r="Y746" s="986"/>
      <c r="Z746" s="986"/>
      <c r="AA746" s="986"/>
      <c r="AB746" s="987"/>
      <c r="AC746" s="987"/>
      <c r="AD746" s="987"/>
      <c r="AE746" s="710"/>
      <c r="AF746" s="624"/>
      <c r="AG746" s="624"/>
      <c r="AH746" s="624"/>
      <c r="AI746" s="624"/>
      <c r="AJ746" s="624"/>
      <c r="AK746" s="624"/>
      <c r="AL746" s="624"/>
      <c r="AM746" s="624"/>
      <c r="AN746" s="624"/>
      <c r="AO746" s="624"/>
      <c r="AP746" s="624"/>
      <c r="AQ746" s="624"/>
      <c r="AR746" s="624"/>
      <c r="AS746" s="624"/>
      <c r="AT746" s="624"/>
      <c r="AU746" s="624"/>
      <c r="AV746" s="624"/>
      <c r="AW746" s="624"/>
      <c r="AX746" s="624"/>
      <c r="AY746" s="624"/>
      <c r="AZ746" s="624"/>
      <c r="BA746" s="624"/>
    </row>
    <row r="747" ht="14.25" customHeight="1">
      <c r="A747" s="710"/>
      <c r="B747" s="710"/>
      <c r="C747" s="710"/>
      <c r="D747" s="710"/>
      <c r="E747" s="710"/>
      <c r="F747" s="710"/>
      <c r="G747" s="983"/>
      <c r="H747" s="984"/>
      <c r="I747" s="984"/>
      <c r="J747" s="710"/>
      <c r="K747" s="710"/>
      <c r="L747" s="985"/>
      <c r="M747" s="710"/>
      <c r="N747" s="710"/>
      <c r="O747" s="985"/>
      <c r="P747" s="710"/>
      <c r="Q747" s="710"/>
      <c r="R747" s="710"/>
      <c r="S747" s="710"/>
      <c r="T747" s="710"/>
      <c r="U747" s="710"/>
      <c r="V747" s="710"/>
      <c r="W747" s="710"/>
      <c r="X747" s="710"/>
      <c r="Y747" s="986"/>
      <c r="Z747" s="986"/>
      <c r="AA747" s="986"/>
      <c r="AB747" s="987"/>
      <c r="AC747" s="987"/>
      <c r="AD747" s="987"/>
      <c r="AE747" s="710"/>
      <c r="AF747" s="624"/>
      <c r="AG747" s="624"/>
      <c r="AH747" s="624"/>
      <c r="AI747" s="624"/>
      <c r="AJ747" s="624"/>
      <c r="AK747" s="624"/>
      <c r="AL747" s="624"/>
      <c r="AM747" s="624"/>
      <c r="AN747" s="624"/>
      <c r="AO747" s="624"/>
      <c r="AP747" s="624"/>
      <c r="AQ747" s="624"/>
      <c r="AR747" s="624"/>
      <c r="AS747" s="624"/>
      <c r="AT747" s="624"/>
      <c r="AU747" s="624"/>
      <c r="AV747" s="624"/>
      <c r="AW747" s="624"/>
      <c r="AX747" s="624"/>
      <c r="AY747" s="624"/>
      <c r="AZ747" s="624"/>
      <c r="BA747" s="624"/>
    </row>
    <row r="748" ht="14.25" customHeight="1">
      <c r="A748" s="710"/>
      <c r="B748" s="710"/>
      <c r="C748" s="710"/>
      <c r="D748" s="710"/>
      <c r="E748" s="710"/>
      <c r="F748" s="710"/>
      <c r="G748" s="983"/>
      <c r="H748" s="984"/>
      <c r="I748" s="984"/>
      <c r="J748" s="710"/>
      <c r="K748" s="710"/>
      <c r="L748" s="985"/>
      <c r="M748" s="710"/>
      <c r="N748" s="710"/>
      <c r="O748" s="985"/>
      <c r="P748" s="710"/>
      <c r="Q748" s="710"/>
      <c r="R748" s="710"/>
      <c r="S748" s="710"/>
      <c r="T748" s="710"/>
      <c r="U748" s="710"/>
      <c r="V748" s="710"/>
      <c r="W748" s="710"/>
      <c r="X748" s="710"/>
      <c r="Y748" s="986"/>
      <c r="Z748" s="986"/>
      <c r="AA748" s="986"/>
      <c r="AB748" s="987"/>
      <c r="AC748" s="987"/>
      <c r="AD748" s="987"/>
      <c r="AE748" s="710"/>
      <c r="AF748" s="624"/>
      <c r="AG748" s="624"/>
      <c r="AH748" s="624"/>
      <c r="AI748" s="624"/>
      <c r="AJ748" s="624"/>
      <c r="AK748" s="624"/>
      <c r="AL748" s="624"/>
      <c r="AM748" s="624"/>
      <c r="AN748" s="624"/>
      <c r="AO748" s="624"/>
      <c r="AP748" s="624"/>
      <c r="AQ748" s="624"/>
      <c r="AR748" s="624"/>
      <c r="AS748" s="624"/>
      <c r="AT748" s="624"/>
      <c r="AU748" s="624"/>
      <c r="AV748" s="624"/>
      <c r="AW748" s="624"/>
      <c r="AX748" s="624"/>
      <c r="AY748" s="624"/>
      <c r="AZ748" s="624"/>
      <c r="BA748" s="624"/>
    </row>
    <row r="749" ht="14.25" customHeight="1">
      <c r="A749" s="710"/>
      <c r="B749" s="710"/>
      <c r="C749" s="710"/>
      <c r="D749" s="710"/>
      <c r="E749" s="710"/>
      <c r="F749" s="710"/>
      <c r="G749" s="983"/>
      <c r="H749" s="984"/>
      <c r="I749" s="984"/>
      <c r="J749" s="710"/>
      <c r="K749" s="710"/>
      <c r="L749" s="985"/>
      <c r="M749" s="710"/>
      <c r="N749" s="710"/>
      <c r="O749" s="985"/>
      <c r="P749" s="710"/>
      <c r="Q749" s="710"/>
      <c r="R749" s="710"/>
      <c r="S749" s="710"/>
      <c r="T749" s="710"/>
      <c r="U749" s="710"/>
      <c r="V749" s="710"/>
      <c r="W749" s="710"/>
      <c r="X749" s="710"/>
      <c r="Y749" s="986"/>
      <c r="Z749" s="986"/>
      <c r="AA749" s="986"/>
      <c r="AB749" s="987"/>
      <c r="AC749" s="987"/>
      <c r="AD749" s="987"/>
      <c r="AE749" s="710"/>
      <c r="AF749" s="624"/>
      <c r="AG749" s="624"/>
      <c r="AH749" s="624"/>
      <c r="AI749" s="624"/>
      <c r="AJ749" s="624"/>
      <c r="AK749" s="624"/>
      <c r="AL749" s="624"/>
      <c r="AM749" s="624"/>
      <c r="AN749" s="624"/>
      <c r="AO749" s="624"/>
      <c r="AP749" s="624"/>
      <c r="AQ749" s="624"/>
      <c r="AR749" s="624"/>
      <c r="AS749" s="624"/>
      <c r="AT749" s="624"/>
      <c r="AU749" s="624"/>
      <c r="AV749" s="624"/>
      <c r="AW749" s="624"/>
      <c r="AX749" s="624"/>
      <c r="AY749" s="624"/>
      <c r="AZ749" s="624"/>
      <c r="BA749" s="624"/>
    </row>
    <row r="750" ht="14.25" customHeight="1">
      <c r="A750" s="710"/>
      <c r="B750" s="710"/>
      <c r="C750" s="710"/>
      <c r="D750" s="710"/>
      <c r="E750" s="710"/>
      <c r="F750" s="710"/>
      <c r="G750" s="983"/>
      <c r="H750" s="984"/>
      <c r="I750" s="984"/>
      <c r="J750" s="710"/>
      <c r="K750" s="710"/>
      <c r="L750" s="985"/>
      <c r="M750" s="710"/>
      <c r="N750" s="710"/>
      <c r="O750" s="985"/>
      <c r="P750" s="710"/>
      <c r="Q750" s="710"/>
      <c r="R750" s="710"/>
      <c r="S750" s="710"/>
      <c r="T750" s="710"/>
      <c r="U750" s="710"/>
      <c r="V750" s="710"/>
      <c r="W750" s="710"/>
      <c r="X750" s="710"/>
      <c r="Y750" s="986"/>
      <c r="Z750" s="986"/>
      <c r="AA750" s="986"/>
      <c r="AB750" s="987"/>
      <c r="AC750" s="987"/>
      <c r="AD750" s="987"/>
      <c r="AE750" s="710"/>
      <c r="AF750" s="624"/>
      <c r="AG750" s="624"/>
      <c r="AH750" s="624"/>
      <c r="AI750" s="624"/>
      <c r="AJ750" s="624"/>
      <c r="AK750" s="624"/>
      <c r="AL750" s="624"/>
      <c r="AM750" s="624"/>
      <c r="AN750" s="624"/>
      <c r="AO750" s="624"/>
      <c r="AP750" s="624"/>
      <c r="AQ750" s="624"/>
      <c r="AR750" s="624"/>
      <c r="AS750" s="624"/>
      <c r="AT750" s="624"/>
      <c r="AU750" s="624"/>
      <c r="AV750" s="624"/>
      <c r="AW750" s="624"/>
      <c r="AX750" s="624"/>
      <c r="AY750" s="624"/>
      <c r="AZ750" s="624"/>
      <c r="BA750" s="624"/>
    </row>
    <row r="751" ht="14.25" customHeight="1">
      <c r="A751" s="710"/>
      <c r="B751" s="710"/>
      <c r="C751" s="710"/>
      <c r="D751" s="710"/>
      <c r="E751" s="710"/>
      <c r="F751" s="710"/>
      <c r="G751" s="983"/>
      <c r="H751" s="984"/>
      <c r="I751" s="984"/>
      <c r="J751" s="710"/>
      <c r="K751" s="710"/>
      <c r="L751" s="985"/>
      <c r="M751" s="710"/>
      <c r="N751" s="710"/>
      <c r="O751" s="985"/>
      <c r="P751" s="710"/>
      <c r="Q751" s="710"/>
      <c r="R751" s="710"/>
      <c r="S751" s="710"/>
      <c r="T751" s="710"/>
      <c r="U751" s="710"/>
      <c r="V751" s="710"/>
      <c r="W751" s="710"/>
      <c r="X751" s="710"/>
      <c r="Y751" s="986"/>
      <c r="Z751" s="986"/>
      <c r="AA751" s="986"/>
      <c r="AB751" s="987"/>
      <c r="AC751" s="987"/>
      <c r="AD751" s="987"/>
      <c r="AE751" s="710"/>
      <c r="AF751" s="624"/>
      <c r="AG751" s="624"/>
      <c r="AH751" s="624"/>
      <c r="AI751" s="624"/>
      <c r="AJ751" s="624"/>
      <c r="AK751" s="624"/>
      <c r="AL751" s="624"/>
      <c r="AM751" s="624"/>
      <c r="AN751" s="624"/>
      <c r="AO751" s="624"/>
      <c r="AP751" s="624"/>
      <c r="AQ751" s="624"/>
      <c r="AR751" s="624"/>
      <c r="AS751" s="624"/>
      <c r="AT751" s="624"/>
      <c r="AU751" s="624"/>
      <c r="AV751" s="624"/>
      <c r="AW751" s="624"/>
      <c r="AX751" s="624"/>
      <c r="AY751" s="624"/>
      <c r="AZ751" s="624"/>
      <c r="BA751" s="624"/>
    </row>
    <row r="752" ht="14.25" customHeight="1">
      <c r="A752" s="710"/>
      <c r="B752" s="710"/>
      <c r="C752" s="710"/>
      <c r="D752" s="710"/>
      <c r="E752" s="710"/>
      <c r="F752" s="710"/>
      <c r="G752" s="983"/>
      <c r="H752" s="984"/>
      <c r="I752" s="984"/>
      <c r="J752" s="710"/>
      <c r="K752" s="710"/>
      <c r="L752" s="985"/>
      <c r="M752" s="710"/>
      <c r="N752" s="710"/>
      <c r="O752" s="985"/>
      <c r="P752" s="710"/>
      <c r="Q752" s="710"/>
      <c r="R752" s="710"/>
      <c r="S752" s="710"/>
      <c r="T752" s="710"/>
      <c r="U752" s="710"/>
      <c r="V752" s="710"/>
      <c r="W752" s="710"/>
      <c r="X752" s="710"/>
      <c r="Y752" s="986"/>
      <c r="Z752" s="986"/>
      <c r="AA752" s="986"/>
      <c r="AB752" s="987"/>
      <c r="AC752" s="987"/>
      <c r="AD752" s="987"/>
      <c r="AE752" s="710"/>
      <c r="AF752" s="624"/>
      <c r="AG752" s="624"/>
      <c r="AH752" s="624"/>
      <c r="AI752" s="624"/>
      <c r="AJ752" s="624"/>
      <c r="AK752" s="624"/>
      <c r="AL752" s="624"/>
      <c r="AM752" s="624"/>
      <c r="AN752" s="624"/>
      <c r="AO752" s="624"/>
      <c r="AP752" s="624"/>
      <c r="AQ752" s="624"/>
      <c r="AR752" s="624"/>
      <c r="AS752" s="624"/>
      <c r="AT752" s="624"/>
      <c r="AU752" s="624"/>
      <c r="AV752" s="624"/>
      <c r="AW752" s="624"/>
      <c r="AX752" s="624"/>
      <c r="AY752" s="624"/>
      <c r="AZ752" s="624"/>
      <c r="BA752" s="624"/>
    </row>
    <row r="753" ht="14.25" customHeight="1">
      <c r="A753" s="710"/>
      <c r="B753" s="710"/>
      <c r="C753" s="710"/>
      <c r="D753" s="710"/>
      <c r="E753" s="710"/>
      <c r="F753" s="710"/>
      <c r="G753" s="983"/>
      <c r="H753" s="984"/>
      <c r="I753" s="984"/>
      <c r="J753" s="710"/>
      <c r="K753" s="710"/>
      <c r="L753" s="985"/>
      <c r="M753" s="710"/>
      <c r="N753" s="710"/>
      <c r="O753" s="985"/>
      <c r="P753" s="710"/>
      <c r="Q753" s="710"/>
      <c r="R753" s="710"/>
      <c r="S753" s="710"/>
      <c r="T753" s="710"/>
      <c r="U753" s="710"/>
      <c r="V753" s="710"/>
      <c r="W753" s="710"/>
      <c r="X753" s="710"/>
      <c r="Y753" s="986"/>
      <c r="Z753" s="986"/>
      <c r="AA753" s="986"/>
      <c r="AB753" s="987"/>
      <c r="AC753" s="987"/>
      <c r="AD753" s="987"/>
      <c r="AE753" s="710"/>
      <c r="AF753" s="624"/>
      <c r="AG753" s="624"/>
      <c r="AH753" s="624"/>
      <c r="AI753" s="624"/>
      <c r="AJ753" s="624"/>
      <c r="AK753" s="624"/>
      <c r="AL753" s="624"/>
      <c r="AM753" s="624"/>
      <c r="AN753" s="624"/>
      <c r="AO753" s="624"/>
      <c r="AP753" s="624"/>
      <c r="AQ753" s="624"/>
      <c r="AR753" s="624"/>
      <c r="AS753" s="624"/>
      <c r="AT753" s="624"/>
      <c r="AU753" s="624"/>
      <c r="AV753" s="624"/>
      <c r="AW753" s="624"/>
      <c r="AX753" s="624"/>
      <c r="AY753" s="624"/>
      <c r="AZ753" s="624"/>
      <c r="BA753" s="624"/>
    </row>
    <row r="754" ht="14.25" customHeight="1">
      <c r="A754" s="710"/>
      <c r="B754" s="710"/>
      <c r="C754" s="710"/>
      <c r="D754" s="710"/>
      <c r="E754" s="710"/>
      <c r="F754" s="710"/>
      <c r="G754" s="983"/>
      <c r="H754" s="984"/>
      <c r="I754" s="984"/>
      <c r="J754" s="710"/>
      <c r="K754" s="710"/>
      <c r="L754" s="985"/>
      <c r="M754" s="710"/>
      <c r="N754" s="710"/>
      <c r="O754" s="985"/>
      <c r="P754" s="710"/>
      <c r="Q754" s="710"/>
      <c r="R754" s="710"/>
      <c r="S754" s="710"/>
      <c r="T754" s="710"/>
      <c r="U754" s="710"/>
      <c r="V754" s="710"/>
      <c r="W754" s="710"/>
      <c r="X754" s="710"/>
      <c r="Y754" s="986"/>
      <c r="Z754" s="986"/>
      <c r="AA754" s="986"/>
      <c r="AB754" s="987"/>
      <c r="AC754" s="987"/>
      <c r="AD754" s="987"/>
      <c r="AE754" s="710"/>
      <c r="AF754" s="624"/>
      <c r="AG754" s="624"/>
      <c r="AH754" s="624"/>
      <c r="AI754" s="624"/>
      <c r="AJ754" s="624"/>
      <c r="AK754" s="624"/>
      <c r="AL754" s="624"/>
      <c r="AM754" s="624"/>
      <c r="AN754" s="624"/>
      <c r="AO754" s="624"/>
      <c r="AP754" s="624"/>
      <c r="AQ754" s="624"/>
      <c r="AR754" s="624"/>
      <c r="AS754" s="624"/>
      <c r="AT754" s="624"/>
      <c r="AU754" s="624"/>
      <c r="AV754" s="624"/>
      <c r="AW754" s="624"/>
      <c r="AX754" s="624"/>
      <c r="AY754" s="624"/>
      <c r="AZ754" s="624"/>
      <c r="BA754" s="624"/>
    </row>
    <row r="755" ht="14.25" customHeight="1">
      <c r="A755" s="710"/>
      <c r="B755" s="710"/>
      <c r="C755" s="710"/>
      <c r="D755" s="710"/>
      <c r="E755" s="710"/>
      <c r="F755" s="710"/>
      <c r="G755" s="983"/>
      <c r="H755" s="984"/>
      <c r="I755" s="984"/>
      <c r="J755" s="710"/>
      <c r="K755" s="710"/>
      <c r="L755" s="985"/>
      <c r="M755" s="710"/>
      <c r="N755" s="710"/>
      <c r="O755" s="985"/>
      <c r="P755" s="710"/>
      <c r="Q755" s="710"/>
      <c r="R755" s="710"/>
      <c r="S755" s="710"/>
      <c r="T755" s="710"/>
      <c r="U755" s="710"/>
      <c r="V755" s="710"/>
      <c r="W755" s="710"/>
      <c r="X755" s="710"/>
      <c r="Y755" s="986"/>
      <c r="Z755" s="986"/>
      <c r="AA755" s="986"/>
      <c r="AB755" s="987"/>
      <c r="AC755" s="987"/>
      <c r="AD755" s="987"/>
      <c r="AE755" s="710"/>
      <c r="AF755" s="624"/>
      <c r="AG755" s="624"/>
      <c r="AH755" s="624"/>
      <c r="AI755" s="624"/>
      <c r="AJ755" s="624"/>
      <c r="AK755" s="624"/>
      <c r="AL755" s="624"/>
      <c r="AM755" s="624"/>
      <c r="AN755" s="624"/>
      <c r="AO755" s="624"/>
      <c r="AP755" s="624"/>
      <c r="AQ755" s="624"/>
      <c r="AR755" s="624"/>
      <c r="AS755" s="624"/>
      <c r="AT755" s="624"/>
      <c r="AU755" s="624"/>
      <c r="AV755" s="624"/>
      <c r="AW755" s="624"/>
      <c r="AX755" s="624"/>
      <c r="AY755" s="624"/>
      <c r="AZ755" s="624"/>
      <c r="BA755" s="624"/>
    </row>
    <row r="756" ht="14.25" customHeight="1">
      <c r="A756" s="710"/>
      <c r="B756" s="710"/>
      <c r="C756" s="710"/>
      <c r="D756" s="710"/>
      <c r="E756" s="710"/>
      <c r="F756" s="710"/>
      <c r="G756" s="983"/>
      <c r="H756" s="984"/>
      <c r="I756" s="984"/>
      <c r="J756" s="710"/>
      <c r="K756" s="710"/>
      <c r="L756" s="985"/>
      <c r="M756" s="710"/>
      <c r="N756" s="710"/>
      <c r="O756" s="985"/>
      <c r="P756" s="710"/>
      <c r="Q756" s="710"/>
      <c r="R756" s="710"/>
      <c r="S756" s="710"/>
      <c r="T756" s="710"/>
      <c r="U756" s="710"/>
      <c r="V756" s="710"/>
      <c r="W756" s="710"/>
      <c r="X756" s="710"/>
      <c r="Y756" s="986"/>
      <c r="Z756" s="986"/>
      <c r="AA756" s="986"/>
      <c r="AB756" s="987"/>
      <c r="AC756" s="987"/>
      <c r="AD756" s="987"/>
      <c r="AE756" s="710"/>
      <c r="AF756" s="624"/>
      <c r="AG756" s="624"/>
      <c r="AH756" s="624"/>
      <c r="AI756" s="624"/>
      <c r="AJ756" s="624"/>
      <c r="AK756" s="624"/>
      <c r="AL756" s="624"/>
      <c r="AM756" s="624"/>
      <c r="AN756" s="624"/>
      <c r="AO756" s="624"/>
      <c r="AP756" s="624"/>
      <c r="AQ756" s="624"/>
      <c r="AR756" s="624"/>
      <c r="AS756" s="624"/>
      <c r="AT756" s="624"/>
      <c r="AU756" s="624"/>
      <c r="AV756" s="624"/>
      <c r="AW756" s="624"/>
      <c r="AX756" s="624"/>
      <c r="AY756" s="624"/>
      <c r="AZ756" s="624"/>
      <c r="BA756" s="624"/>
    </row>
    <row r="757" ht="14.25" customHeight="1">
      <c r="A757" s="710"/>
      <c r="B757" s="710"/>
      <c r="C757" s="710"/>
      <c r="D757" s="710"/>
      <c r="E757" s="710"/>
      <c r="F757" s="710"/>
      <c r="G757" s="983"/>
      <c r="H757" s="984"/>
      <c r="I757" s="984"/>
      <c r="J757" s="710"/>
      <c r="K757" s="710"/>
      <c r="L757" s="985"/>
      <c r="M757" s="710"/>
      <c r="N757" s="710"/>
      <c r="O757" s="985"/>
      <c r="P757" s="710"/>
      <c r="Q757" s="710"/>
      <c r="R757" s="710"/>
      <c r="S757" s="710"/>
      <c r="T757" s="710"/>
      <c r="U757" s="710"/>
      <c r="V757" s="710"/>
      <c r="W757" s="710"/>
      <c r="X757" s="710"/>
      <c r="Y757" s="986"/>
      <c r="Z757" s="986"/>
      <c r="AA757" s="986"/>
      <c r="AB757" s="987"/>
      <c r="AC757" s="987"/>
      <c r="AD757" s="987"/>
      <c r="AE757" s="710"/>
      <c r="AF757" s="624"/>
      <c r="AG757" s="624"/>
      <c r="AH757" s="624"/>
      <c r="AI757" s="624"/>
      <c r="AJ757" s="624"/>
      <c r="AK757" s="624"/>
      <c r="AL757" s="624"/>
      <c r="AM757" s="624"/>
      <c r="AN757" s="624"/>
      <c r="AO757" s="624"/>
      <c r="AP757" s="624"/>
      <c r="AQ757" s="624"/>
      <c r="AR757" s="624"/>
      <c r="AS757" s="624"/>
      <c r="AT757" s="624"/>
      <c r="AU757" s="624"/>
      <c r="AV757" s="624"/>
      <c r="AW757" s="624"/>
      <c r="AX757" s="624"/>
      <c r="AY757" s="624"/>
      <c r="AZ757" s="624"/>
      <c r="BA757" s="624"/>
    </row>
    <row r="758" ht="14.25" customHeight="1">
      <c r="A758" s="710"/>
      <c r="B758" s="710"/>
      <c r="C758" s="710"/>
      <c r="D758" s="710"/>
      <c r="E758" s="710"/>
      <c r="F758" s="710"/>
      <c r="G758" s="983"/>
      <c r="H758" s="984"/>
      <c r="I758" s="984"/>
      <c r="J758" s="710"/>
      <c r="K758" s="710"/>
      <c r="L758" s="985"/>
      <c r="M758" s="710"/>
      <c r="N758" s="710"/>
      <c r="O758" s="985"/>
      <c r="P758" s="710"/>
      <c r="Q758" s="710"/>
      <c r="R758" s="710"/>
      <c r="S758" s="710"/>
      <c r="T758" s="710"/>
      <c r="U758" s="710"/>
      <c r="V758" s="710"/>
      <c r="W758" s="710"/>
      <c r="X758" s="710"/>
      <c r="Y758" s="986"/>
      <c r="Z758" s="986"/>
      <c r="AA758" s="986"/>
      <c r="AB758" s="987"/>
      <c r="AC758" s="987"/>
      <c r="AD758" s="987"/>
      <c r="AE758" s="710"/>
      <c r="AF758" s="624"/>
      <c r="AG758" s="624"/>
      <c r="AH758" s="624"/>
      <c r="AI758" s="624"/>
      <c r="AJ758" s="624"/>
      <c r="AK758" s="624"/>
      <c r="AL758" s="624"/>
      <c r="AM758" s="624"/>
      <c r="AN758" s="624"/>
      <c r="AO758" s="624"/>
      <c r="AP758" s="624"/>
      <c r="AQ758" s="624"/>
      <c r="AR758" s="624"/>
      <c r="AS758" s="624"/>
      <c r="AT758" s="624"/>
      <c r="AU758" s="624"/>
      <c r="AV758" s="624"/>
      <c r="AW758" s="624"/>
      <c r="AX758" s="624"/>
      <c r="AY758" s="624"/>
      <c r="AZ758" s="624"/>
      <c r="BA758" s="624"/>
    </row>
    <row r="759" ht="14.25" customHeight="1">
      <c r="A759" s="710"/>
      <c r="B759" s="710"/>
      <c r="C759" s="710"/>
      <c r="D759" s="710"/>
      <c r="E759" s="710"/>
      <c r="F759" s="710"/>
      <c r="G759" s="983"/>
      <c r="H759" s="984"/>
      <c r="I759" s="984"/>
      <c r="J759" s="710"/>
      <c r="K759" s="710"/>
      <c r="L759" s="985"/>
      <c r="M759" s="710"/>
      <c r="N759" s="710"/>
      <c r="O759" s="985"/>
      <c r="P759" s="710"/>
      <c r="Q759" s="710"/>
      <c r="R759" s="710"/>
      <c r="S759" s="710"/>
      <c r="T759" s="710"/>
      <c r="U759" s="710"/>
      <c r="V759" s="710"/>
      <c r="W759" s="710"/>
      <c r="X759" s="710"/>
      <c r="Y759" s="986"/>
      <c r="Z759" s="986"/>
      <c r="AA759" s="986"/>
      <c r="AB759" s="987"/>
      <c r="AC759" s="987"/>
      <c r="AD759" s="987"/>
      <c r="AE759" s="710"/>
      <c r="AF759" s="624"/>
      <c r="AG759" s="624"/>
      <c r="AH759" s="624"/>
      <c r="AI759" s="624"/>
      <c r="AJ759" s="624"/>
      <c r="AK759" s="624"/>
      <c r="AL759" s="624"/>
      <c r="AM759" s="624"/>
      <c r="AN759" s="624"/>
      <c r="AO759" s="624"/>
      <c r="AP759" s="624"/>
      <c r="AQ759" s="624"/>
      <c r="AR759" s="624"/>
      <c r="AS759" s="624"/>
      <c r="AT759" s="624"/>
      <c r="AU759" s="624"/>
      <c r="AV759" s="624"/>
      <c r="AW759" s="624"/>
      <c r="AX759" s="624"/>
      <c r="AY759" s="624"/>
      <c r="AZ759" s="624"/>
      <c r="BA759" s="624"/>
    </row>
    <row r="760" ht="14.25" customHeight="1">
      <c r="A760" s="710"/>
      <c r="B760" s="710"/>
      <c r="C760" s="710"/>
      <c r="D760" s="710"/>
      <c r="E760" s="710"/>
      <c r="F760" s="710"/>
      <c r="G760" s="983"/>
      <c r="H760" s="984"/>
      <c r="I760" s="984"/>
      <c r="J760" s="710"/>
      <c r="K760" s="710"/>
      <c r="L760" s="985"/>
      <c r="M760" s="710"/>
      <c r="N760" s="710"/>
      <c r="O760" s="985"/>
      <c r="P760" s="710"/>
      <c r="Q760" s="710"/>
      <c r="R760" s="710"/>
      <c r="S760" s="710"/>
      <c r="T760" s="710"/>
      <c r="U760" s="710"/>
      <c r="V760" s="710"/>
      <c r="W760" s="710"/>
      <c r="X760" s="710"/>
      <c r="Y760" s="986"/>
      <c r="Z760" s="986"/>
      <c r="AA760" s="986"/>
      <c r="AB760" s="987"/>
      <c r="AC760" s="987"/>
      <c r="AD760" s="987"/>
      <c r="AE760" s="710"/>
      <c r="AF760" s="624"/>
      <c r="AG760" s="624"/>
      <c r="AH760" s="624"/>
      <c r="AI760" s="624"/>
      <c r="AJ760" s="624"/>
      <c r="AK760" s="624"/>
      <c r="AL760" s="624"/>
      <c r="AM760" s="624"/>
      <c r="AN760" s="624"/>
      <c r="AO760" s="624"/>
      <c r="AP760" s="624"/>
      <c r="AQ760" s="624"/>
      <c r="AR760" s="624"/>
      <c r="AS760" s="624"/>
      <c r="AT760" s="624"/>
      <c r="AU760" s="624"/>
      <c r="AV760" s="624"/>
      <c r="AW760" s="624"/>
      <c r="AX760" s="624"/>
      <c r="AY760" s="624"/>
      <c r="AZ760" s="624"/>
      <c r="BA760" s="624"/>
    </row>
    <row r="761" ht="14.25" customHeight="1">
      <c r="A761" s="710"/>
      <c r="B761" s="710"/>
      <c r="C761" s="710"/>
      <c r="D761" s="710"/>
      <c r="E761" s="710"/>
      <c r="F761" s="710"/>
      <c r="G761" s="983"/>
      <c r="H761" s="984"/>
      <c r="I761" s="984"/>
      <c r="J761" s="710"/>
      <c r="K761" s="710"/>
      <c r="L761" s="985"/>
      <c r="M761" s="710"/>
      <c r="N761" s="710"/>
      <c r="O761" s="985"/>
      <c r="P761" s="710"/>
      <c r="Q761" s="710"/>
      <c r="R761" s="710"/>
      <c r="S761" s="710"/>
      <c r="T761" s="710"/>
      <c r="U761" s="710"/>
      <c r="V761" s="710"/>
      <c r="W761" s="710"/>
      <c r="X761" s="710"/>
      <c r="Y761" s="986"/>
      <c r="Z761" s="986"/>
      <c r="AA761" s="986"/>
      <c r="AB761" s="987"/>
      <c r="AC761" s="987"/>
      <c r="AD761" s="987"/>
      <c r="AE761" s="710"/>
      <c r="AF761" s="624"/>
      <c r="AG761" s="624"/>
      <c r="AH761" s="624"/>
      <c r="AI761" s="624"/>
      <c r="AJ761" s="624"/>
      <c r="AK761" s="624"/>
      <c r="AL761" s="624"/>
      <c r="AM761" s="624"/>
      <c r="AN761" s="624"/>
      <c r="AO761" s="624"/>
      <c r="AP761" s="624"/>
      <c r="AQ761" s="624"/>
      <c r="AR761" s="624"/>
      <c r="AS761" s="624"/>
      <c r="AT761" s="624"/>
      <c r="AU761" s="624"/>
      <c r="AV761" s="624"/>
      <c r="AW761" s="624"/>
      <c r="AX761" s="624"/>
      <c r="AY761" s="624"/>
      <c r="AZ761" s="624"/>
      <c r="BA761" s="624"/>
    </row>
    <row r="762" ht="14.25" customHeight="1">
      <c r="A762" s="710"/>
      <c r="B762" s="710"/>
      <c r="C762" s="710"/>
      <c r="D762" s="710"/>
      <c r="E762" s="710"/>
      <c r="F762" s="710"/>
      <c r="G762" s="983"/>
      <c r="H762" s="984"/>
      <c r="I762" s="984"/>
      <c r="J762" s="710"/>
      <c r="K762" s="710"/>
      <c r="L762" s="985"/>
      <c r="M762" s="710"/>
      <c r="N762" s="710"/>
      <c r="O762" s="985"/>
      <c r="P762" s="710"/>
      <c r="Q762" s="710"/>
      <c r="R762" s="710"/>
      <c r="S762" s="710"/>
      <c r="T762" s="710"/>
      <c r="U762" s="710"/>
      <c r="V762" s="710"/>
      <c r="W762" s="710"/>
      <c r="X762" s="710"/>
      <c r="Y762" s="986"/>
      <c r="Z762" s="986"/>
      <c r="AA762" s="986"/>
      <c r="AB762" s="987"/>
      <c r="AC762" s="987"/>
      <c r="AD762" s="987"/>
      <c r="AE762" s="710"/>
      <c r="AF762" s="624"/>
      <c r="AG762" s="624"/>
      <c r="AH762" s="624"/>
      <c r="AI762" s="624"/>
      <c r="AJ762" s="624"/>
      <c r="AK762" s="624"/>
      <c r="AL762" s="624"/>
      <c r="AM762" s="624"/>
      <c r="AN762" s="624"/>
      <c r="AO762" s="624"/>
      <c r="AP762" s="624"/>
      <c r="AQ762" s="624"/>
      <c r="AR762" s="624"/>
      <c r="AS762" s="624"/>
      <c r="AT762" s="624"/>
      <c r="AU762" s="624"/>
      <c r="AV762" s="624"/>
      <c r="AW762" s="624"/>
      <c r="AX762" s="624"/>
      <c r="AY762" s="624"/>
      <c r="AZ762" s="624"/>
      <c r="BA762" s="624"/>
    </row>
    <row r="763" ht="14.25" customHeight="1">
      <c r="A763" s="710"/>
      <c r="B763" s="710"/>
      <c r="C763" s="710"/>
      <c r="D763" s="710"/>
      <c r="E763" s="710"/>
      <c r="F763" s="710"/>
      <c r="G763" s="983"/>
      <c r="H763" s="984"/>
      <c r="I763" s="984"/>
      <c r="J763" s="710"/>
      <c r="K763" s="710"/>
      <c r="L763" s="985"/>
      <c r="M763" s="710"/>
      <c r="N763" s="710"/>
      <c r="O763" s="985"/>
      <c r="P763" s="710"/>
      <c r="Q763" s="710"/>
      <c r="R763" s="710"/>
      <c r="S763" s="710"/>
      <c r="T763" s="710"/>
      <c r="U763" s="710"/>
      <c r="V763" s="710"/>
      <c r="W763" s="710"/>
      <c r="X763" s="710"/>
      <c r="Y763" s="986"/>
      <c r="Z763" s="986"/>
      <c r="AA763" s="986"/>
      <c r="AB763" s="987"/>
      <c r="AC763" s="987"/>
      <c r="AD763" s="987"/>
      <c r="AE763" s="710"/>
      <c r="AF763" s="624"/>
      <c r="AG763" s="624"/>
      <c r="AH763" s="624"/>
      <c r="AI763" s="624"/>
      <c r="AJ763" s="624"/>
      <c r="AK763" s="624"/>
      <c r="AL763" s="624"/>
      <c r="AM763" s="624"/>
      <c r="AN763" s="624"/>
      <c r="AO763" s="624"/>
      <c r="AP763" s="624"/>
      <c r="AQ763" s="624"/>
      <c r="AR763" s="624"/>
      <c r="AS763" s="624"/>
      <c r="AT763" s="624"/>
      <c r="AU763" s="624"/>
      <c r="AV763" s="624"/>
      <c r="AW763" s="624"/>
      <c r="AX763" s="624"/>
      <c r="AY763" s="624"/>
      <c r="AZ763" s="624"/>
      <c r="BA763" s="624"/>
    </row>
    <row r="764" ht="14.25" customHeight="1">
      <c r="A764" s="710"/>
      <c r="B764" s="710"/>
      <c r="C764" s="710"/>
      <c r="D764" s="710"/>
      <c r="E764" s="710"/>
      <c r="F764" s="710"/>
      <c r="G764" s="983"/>
      <c r="H764" s="984"/>
      <c r="I764" s="984"/>
      <c r="J764" s="710"/>
      <c r="K764" s="710"/>
      <c r="L764" s="985"/>
      <c r="M764" s="710"/>
      <c r="N764" s="710"/>
      <c r="O764" s="985"/>
      <c r="P764" s="710"/>
      <c r="Q764" s="710"/>
      <c r="R764" s="710"/>
      <c r="S764" s="710"/>
      <c r="T764" s="710"/>
      <c r="U764" s="710"/>
      <c r="V764" s="710"/>
      <c r="W764" s="710"/>
      <c r="X764" s="710"/>
      <c r="Y764" s="986"/>
      <c r="Z764" s="986"/>
      <c r="AA764" s="986"/>
      <c r="AB764" s="987"/>
      <c r="AC764" s="987"/>
      <c r="AD764" s="987"/>
      <c r="AE764" s="710"/>
      <c r="AF764" s="624"/>
      <c r="AG764" s="624"/>
      <c r="AH764" s="624"/>
      <c r="AI764" s="624"/>
      <c r="AJ764" s="624"/>
      <c r="AK764" s="624"/>
      <c r="AL764" s="624"/>
      <c r="AM764" s="624"/>
      <c r="AN764" s="624"/>
      <c r="AO764" s="624"/>
      <c r="AP764" s="624"/>
      <c r="AQ764" s="624"/>
      <c r="AR764" s="624"/>
      <c r="AS764" s="624"/>
      <c r="AT764" s="624"/>
      <c r="AU764" s="624"/>
      <c r="AV764" s="624"/>
      <c r="AW764" s="624"/>
      <c r="AX764" s="624"/>
      <c r="AY764" s="624"/>
      <c r="AZ764" s="624"/>
      <c r="BA764" s="624"/>
    </row>
    <row r="765" ht="14.25" customHeight="1">
      <c r="A765" s="710"/>
      <c r="B765" s="710"/>
      <c r="C765" s="710"/>
      <c r="D765" s="710"/>
      <c r="E765" s="710"/>
      <c r="F765" s="710"/>
      <c r="G765" s="983"/>
      <c r="H765" s="984"/>
      <c r="I765" s="984"/>
      <c r="J765" s="710"/>
      <c r="K765" s="710"/>
      <c r="L765" s="985"/>
      <c r="M765" s="710"/>
      <c r="N765" s="710"/>
      <c r="O765" s="985"/>
      <c r="P765" s="710"/>
      <c r="Q765" s="710"/>
      <c r="R765" s="710"/>
      <c r="S765" s="710"/>
      <c r="T765" s="710"/>
      <c r="U765" s="710"/>
      <c r="V765" s="710"/>
      <c r="W765" s="710"/>
      <c r="X765" s="710"/>
      <c r="Y765" s="986"/>
      <c r="Z765" s="986"/>
      <c r="AA765" s="986"/>
      <c r="AB765" s="987"/>
      <c r="AC765" s="987"/>
      <c r="AD765" s="987"/>
      <c r="AE765" s="710"/>
      <c r="AF765" s="624"/>
      <c r="AG765" s="624"/>
      <c r="AH765" s="624"/>
      <c r="AI765" s="624"/>
      <c r="AJ765" s="624"/>
      <c r="AK765" s="624"/>
      <c r="AL765" s="624"/>
      <c r="AM765" s="624"/>
      <c r="AN765" s="624"/>
      <c r="AO765" s="624"/>
      <c r="AP765" s="624"/>
      <c r="AQ765" s="624"/>
      <c r="AR765" s="624"/>
      <c r="AS765" s="624"/>
      <c r="AT765" s="624"/>
      <c r="AU765" s="624"/>
      <c r="AV765" s="624"/>
      <c r="AW765" s="624"/>
      <c r="AX765" s="624"/>
      <c r="AY765" s="624"/>
      <c r="AZ765" s="624"/>
      <c r="BA765" s="624"/>
    </row>
    <row r="766" ht="14.25" customHeight="1">
      <c r="A766" s="710"/>
      <c r="B766" s="710"/>
      <c r="C766" s="710"/>
      <c r="D766" s="710"/>
      <c r="E766" s="710"/>
      <c r="F766" s="710"/>
      <c r="G766" s="983"/>
      <c r="H766" s="984"/>
      <c r="I766" s="984"/>
      <c r="J766" s="710"/>
      <c r="K766" s="710"/>
      <c r="L766" s="985"/>
      <c r="M766" s="710"/>
      <c r="N766" s="710"/>
      <c r="O766" s="985"/>
      <c r="P766" s="710"/>
      <c r="Q766" s="710"/>
      <c r="R766" s="710"/>
      <c r="S766" s="710"/>
      <c r="T766" s="710"/>
      <c r="U766" s="710"/>
      <c r="V766" s="710"/>
      <c r="W766" s="710"/>
      <c r="X766" s="710"/>
      <c r="Y766" s="986"/>
      <c r="Z766" s="986"/>
      <c r="AA766" s="986"/>
      <c r="AB766" s="987"/>
      <c r="AC766" s="987"/>
      <c r="AD766" s="987"/>
      <c r="AE766" s="710"/>
      <c r="AF766" s="624"/>
      <c r="AG766" s="624"/>
      <c r="AH766" s="624"/>
      <c r="AI766" s="624"/>
      <c r="AJ766" s="624"/>
      <c r="AK766" s="624"/>
      <c r="AL766" s="624"/>
      <c r="AM766" s="624"/>
      <c r="AN766" s="624"/>
      <c r="AO766" s="624"/>
      <c r="AP766" s="624"/>
      <c r="AQ766" s="624"/>
      <c r="AR766" s="624"/>
      <c r="AS766" s="624"/>
      <c r="AT766" s="624"/>
      <c r="AU766" s="624"/>
      <c r="AV766" s="624"/>
      <c r="AW766" s="624"/>
      <c r="AX766" s="624"/>
      <c r="AY766" s="624"/>
      <c r="AZ766" s="624"/>
      <c r="BA766" s="624"/>
    </row>
    <row r="767" ht="14.25" customHeight="1">
      <c r="A767" s="710"/>
      <c r="B767" s="710"/>
      <c r="C767" s="710"/>
      <c r="D767" s="710"/>
      <c r="E767" s="710"/>
      <c r="F767" s="710"/>
      <c r="G767" s="983"/>
      <c r="H767" s="984"/>
      <c r="I767" s="984"/>
      <c r="J767" s="710"/>
      <c r="K767" s="710"/>
      <c r="L767" s="985"/>
      <c r="M767" s="710"/>
      <c r="N767" s="710"/>
      <c r="O767" s="985"/>
      <c r="P767" s="710"/>
      <c r="Q767" s="710"/>
      <c r="R767" s="710"/>
      <c r="S767" s="710"/>
      <c r="T767" s="710"/>
      <c r="U767" s="710"/>
      <c r="V767" s="710"/>
      <c r="W767" s="710"/>
      <c r="X767" s="710"/>
      <c r="Y767" s="986"/>
      <c r="Z767" s="986"/>
      <c r="AA767" s="986"/>
      <c r="AB767" s="987"/>
      <c r="AC767" s="987"/>
      <c r="AD767" s="987"/>
      <c r="AE767" s="710"/>
      <c r="AF767" s="624"/>
      <c r="AG767" s="624"/>
      <c r="AH767" s="624"/>
      <c r="AI767" s="624"/>
      <c r="AJ767" s="624"/>
      <c r="AK767" s="624"/>
      <c r="AL767" s="624"/>
      <c r="AM767" s="624"/>
      <c r="AN767" s="624"/>
      <c r="AO767" s="624"/>
      <c r="AP767" s="624"/>
      <c r="AQ767" s="624"/>
      <c r="AR767" s="624"/>
      <c r="AS767" s="624"/>
      <c r="AT767" s="624"/>
      <c r="AU767" s="624"/>
      <c r="AV767" s="624"/>
      <c r="AW767" s="624"/>
      <c r="AX767" s="624"/>
      <c r="AY767" s="624"/>
      <c r="AZ767" s="624"/>
      <c r="BA767" s="624"/>
    </row>
    <row r="768" ht="14.25" customHeight="1">
      <c r="A768" s="710"/>
      <c r="B768" s="710"/>
      <c r="C768" s="710"/>
      <c r="D768" s="710"/>
      <c r="E768" s="710"/>
      <c r="F768" s="710"/>
      <c r="G768" s="983"/>
      <c r="H768" s="984"/>
      <c r="I768" s="984"/>
      <c r="J768" s="710"/>
      <c r="K768" s="710"/>
      <c r="L768" s="985"/>
      <c r="M768" s="710"/>
      <c r="N768" s="710"/>
      <c r="O768" s="985"/>
      <c r="P768" s="710"/>
      <c r="Q768" s="710"/>
      <c r="R768" s="710"/>
      <c r="S768" s="710"/>
      <c r="T768" s="710"/>
      <c r="U768" s="710"/>
      <c r="V768" s="710"/>
      <c r="W768" s="710"/>
      <c r="X768" s="710"/>
      <c r="Y768" s="986"/>
      <c r="Z768" s="986"/>
      <c r="AA768" s="986"/>
      <c r="AB768" s="987"/>
      <c r="AC768" s="987"/>
      <c r="AD768" s="987"/>
      <c r="AE768" s="710"/>
      <c r="AF768" s="624"/>
      <c r="AG768" s="624"/>
      <c r="AH768" s="624"/>
      <c r="AI768" s="624"/>
      <c r="AJ768" s="624"/>
      <c r="AK768" s="624"/>
      <c r="AL768" s="624"/>
      <c r="AM768" s="624"/>
      <c r="AN768" s="624"/>
      <c r="AO768" s="624"/>
      <c r="AP768" s="624"/>
      <c r="AQ768" s="624"/>
      <c r="AR768" s="624"/>
      <c r="AS768" s="624"/>
      <c r="AT768" s="624"/>
      <c r="AU768" s="624"/>
      <c r="AV768" s="624"/>
      <c r="AW768" s="624"/>
      <c r="AX768" s="624"/>
      <c r="AY768" s="624"/>
      <c r="AZ768" s="624"/>
      <c r="BA768" s="624"/>
    </row>
    <row r="769" ht="14.25" customHeight="1">
      <c r="A769" s="710"/>
      <c r="B769" s="710"/>
      <c r="C769" s="710"/>
      <c r="D769" s="710"/>
      <c r="E769" s="710"/>
      <c r="F769" s="710"/>
      <c r="G769" s="983"/>
      <c r="H769" s="984"/>
      <c r="I769" s="984"/>
      <c r="J769" s="710"/>
      <c r="K769" s="710"/>
      <c r="L769" s="985"/>
      <c r="M769" s="710"/>
      <c r="N769" s="710"/>
      <c r="O769" s="985"/>
      <c r="P769" s="710"/>
      <c r="Q769" s="710"/>
      <c r="R769" s="710"/>
      <c r="S769" s="710"/>
      <c r="T769" s="710"/>
      <c r="U769" s="710"/>
      <c r="V769" s="710"/>
      <c r="W769" s="710"/>
      <c r="X769" s="710"/>
      <c r="Y769" s="986"/>
      <c r="Z769" s="986"/>
      <c r="AA769" s="986"/>
      <c r="AB769" s="987"/>
      <c r="AC769" s="987"/>
      <c r="AD769" s="987"/>
      <c r="AE769" s="710"/>
      <c r="AF769" s="624"/>
      <c r="AG769" s="624"/>
      <c r="AH769" s="624"/>
      <c r="AI769" s="624"/>
      <c r="AJ769" s="624"/>
      <c r="AK769" s="624"/>
      <c r="AL769" s="624"/>
      <c r="AM769" s="624"/>
      <c r="AN769" s="624"/>
      <c r="AO769" s="624"/>
      <c r="AP769" s="624"/>
      <c r="AQ769" s="624"/>
      <c r="AR769" s="624"/>
      <c r="AS769" s="624"/>
      <c r="AT769" s="624"/>
      <c r="AU769" s="624"/>
      <c r="AV769" s="624"/>
      <c r="AW769" s="624"/>
      <c r="AX769" s="624"/>
      <c r="AY769" s="624"/>
      <c r="AZ769" s="624"/>
      <c r="BA769" s="624"/>
    </row>
    <row r="770" ht="14.25" customHeight="1">
      <c r="A770" s="710"/>
      <c r="B770" s="710"/>
      <c r="C770" s="710"/>
      <c r="D770" s="710"/>
      <c r="E770" s="710"/>
      <c r="F770" s="710"/>
      <c r="G770" s="983"/>
      <c r="H770" s="984"/>
      <c r="I770" s="984"/>
      <c r="J770" s="710"/>
      <c r="K770" s="710"/>
      <c r="L770" s="985"/>
      <c r="M770" s="710"/>
      <c r="N770" s="710"/>
      <c r="O770" s="985"/>
      <c r="P770" s="710"/>
      <c r="Q770" s="710"/>
      <c r="R770" s="710"/>
      <c r="S770" s="710"/>
      <c r="T770" s="710"/>
      <c r="U770" s="710"/>
      <c r="V770" s="710"/>
      <c r="W770" s="710"/>
      <c r="X770" s="710"/>
      <c r="Y770" s="986"/>
      <c r="Z770" s="986"/>
      <c r="AA770" s="986"/>
      <c r="AB770" s="987"/>
      <c r="AC770" s="987"/>
      <c r="AD770" s="987"/>
      <c r="AE770" s="710"/>
      <c r="AF770" s="624"/>
      <c r="AG770" s="624"/>
      <c r="AH770" s="624"/>
      <c r="AI770" s="624"/>
      <c r="AJ770" s="624"/>
      <c r="AK770" s="624"/>
      <c r="AL770" s="624"/>
      <c r="AM770" s="624"/>
      <c r="AN770" s="624"/>
      <c r="AO770" s="624"/>
      <c r="AP770" s="624"/>
      <c r="AQ770" s="624"/>
      <c r="AR770" s="624"/>
      <c r="AS770" s="624"/>
      <c r="AT770" s="624"/>
      <c r="AU770" s="624"/>
      <c r="AV770" s="624"/>
      <c r="AW770" s="624"/>
      <c r="AX770" s="624"/>
      <c r="AY770" s="624"/>
      <c r="AZ770" s="624"/>
      <c r="BA770" s="624"/>
    </row>
    <row r="771" ht="14.25" customHeight="1">
      <c r="A771" s="710"/>
      <c r="B771" s="710"/>
      <c r="C771" s="710"/>
      <c r="D771" s="710"/>
      <c r="E771" s="710"/>
      <c r="F771" s="710"/>
      <c r="G771" s="983"/>
      <c r="H771" s="984"/>
      <c r="I771" s="984"/>
      <c r="J771" s="710"/>
      <c r="K771" s="710"/>
      <c r="L771" s="985"/>
      <c r="M771" s="710"/>
      <c r="N771" s="710"/>
      <c r="O771" s="985"/>
      <c r="P771" s="710"/>
      <c r="Q771" s="710"/>
      <c r="R771" s="710"/>
      <c r="S771" s="710"/>
      <c r="T771" s="710"/>
      <c r="U771" s="710"/>
      <c r="V771" s="710"/>
      <c r="W771" s="710"/>
      <c r="X771" s="710"/>
      <c r="Y771" s="986"/>
      <c r="Z771" s="986"/>
      <c r="AA771" s="986"/>
      <c r="AB771" s="987"/>
      <c r="AC771" s="987"/>
      <c r="AD771" s="987"/>
      <c r="AE771" s="710"/>
      <c r="AF771" s="624"/>
      <c r="AG771" s="624"/>
      <c r="AH771" s="624"/>
      <c r="AI771" s="624"/>
      <c r="AJ771" s="624"/>
      <c r="AK771" s="624"/>
      <c r="AL771" s="624"/>
      <c r="AM771" s="624"/>
      <c r="AN771" s="624"/>
      <c r="AO771" s="624"/>
      <c r="AP771" s="624"/>
      <c r="AQ771" s="624"/>
      <c r="AR771" s="624"/>
      <c r="AS771" s="624"/>
      <c r="AT771" s="624"/>
      <c r="AU771" s="624"/>
      <c r="AV771" s="624"/>
      <c r="AW771" s="624"/>
      <c r="AX771" s="624"/>
      <c r="AY771" s="624"/>
      <c r="AZ771" s="624"/>
      <c r="BA771" s="624"/>
    </row>
    <row r="772" ht="14.25" customHeight="1">
      <c r="A772" s="710"/>
      <c r="B772" s="710"/>
      <c r="C772" s="710"/>
      <c r="D772" s="710"/>
      <c r="E772" s="710"/>
      <c r="F772" s="710"/>
      <c r="G772" s="983"/>
      <c r="H772" s="984"/>
      <c r="I772" s="984"/>
      <c r="J772" s="710"/>
      <c r="K772" s="710"/>
      <c r="L772" s="985"/>
      <c r="M772" s="710"/>
      <c r="N772" s="710"/>
      <c r="O772" s="985"/>
      <c r="P772" s="710"/>
      <c r="Q772" s="710"/>
      <c r="R772" s="710"/>
      <c r="S772" s="710"/>
      <c r="T772" s="710"/>
      <c r="U772" s="710"/>
      <c r="V772" s="710"/>
      <c r="W772" s="710"/>
      <c r="X772" s="710"/>
      <c r="Y772" s="986"/>
      <c r="Z772" s="986"/>
      <c r="AA772" s="986"/>
      <c r="AB772" s="987"/>
      <c r="AC772" s="987"/>
      <c r="AD772" s="987"/>
      <c r="AE772" s="710"/>
      <c r="AF772" s="624"/>
      <c r="AG772" s="624"/>
      <c r="AH772" s="624"/>
      <c r="AI772" s="624"/>
      <c r="AJ772" s="624"/>
      <c r="AK772" s="624"/>
      <c r="AL772" s="624"/>
      <c r="AM772" s="624"/>
      <c r="AN772" s="624"/>
      <c r="AO772" s="624"/>
      <c r="AP772" s="624"/>
      <c r="AQ772" s="624"/>
      <c r="AR772" s="624"/>
      <c r="AS772" s="624"/>
      <c r="AT772" s="624"/>
      <c r="AU772" s="624"/>
      <c r="AV772" s="624"/>
      <c r="AW772" s="624"/>
      <c r="AX772" s="624"/>
      <c r="AY772" s="624"/>
      <c r="AZ772" s="624"/>
      <c r="BA772" s="624"/>
    </row>
    <row r="773" ht="14.25" customHeight="1">
      <c r="A773" s="710"/>
      <c r="B773" s="710"/>
      <c r="C773" s="710"/>
      <c r="D773" s="710"/>
      <c r="E773" s="710"/>
      <c r="F773" s="710"/>
      <c r="G773" s="983"/>
      <c r="H773" s="984"/>
      <c r="I773" s="984"/>
      <c r="J773" s="710"/>
      <c r="K773" s="710"/>
      <c r="L773" s="985"/>
      <c r="M773" s="710"/>
      <c r="N773" s="710"/>
      <c r="O773" s="985"/>
      <c r="P773" s="710"/>
      <c r="Q773" s="710"/>
      <c r="R773" s="710"/>
      <c r="S773" s="710"/>
      <c r="T773" s="710"/>
      <c r="U773" s="710"/>
      <c r="V773" s="710"/>
      <c r="W773" s="710"/>
      <c r="X773" s="710"/>
      <c r="Y773" s="986"/>
      <c r="Z773" s="986"/>
      <c r="AA773" s="986"/>
      <c r="AB773" s="987"/>
      <c r="AC773" s="987"/>
      <c r="AD773" s="987"/>
      <c r="AE773" s="710"/>
      <c r="AF773" s="624"/>
      <c r="AG773" s="624"/>
      <c r="AH773" s="624"/>
      <c r="AI773" s="624"/>
      <c r="AJ773" s="624"/>
      <c r="AK773" s="624"/>
      <c r="AL773" s="624"/>
      <c r="AM773" s="624"/>
      <c r="AN773" s="624"/>
      <c r="AO773" s="624"/>
      <c r="AP773" s="624"/>
      <c r="AQ773" s="624"/>
      <c r="AR773" s="624"/>
      <c r="AS773" s="624"/>
      <c r="AT773" s="624"/>
      <c r="AU773" s="624"/>
      <c r="AV773" s="624"/>
      <c r="AW773" s="624"/>
      <c r="AX773" s="624"/>
      <c r="AY773" s="624"/>
      <c r="AZ773" s="624"/>
      <c r="BA773" s="624"/>
    </row>
    <row r="774" ht="14.25" customHeight="1">
      <c r="A774" s="710"/>
      <c r="B774" s="710"/>
      <c r="C774" s="710"/>
      <c r="D774" s="710"/>
      <c r="E774" s="710"/>
      <c r="F774" s="710"/>
      <c r="G774" s="983"/>
      <c r="H774" s="984"/>
      <c r="I774" s="984"/>
      <c r="J774" s="710"/>
      <c r="K774" s="710"/>
      <c r="L774" s="985"/>
      <c r="M774" s="710"/>
      <c r="N774" s="710"/>
      <c r="O774" s="985"/>
      <c r="P774" s="710"/>
      <c r="Q774" s="710"/>
      <c r="R774" s="710"/>
      <c r="S774" s="710"/>
      <c r="T774" s="710"/>
      <c r="U774" s="710"/>
      <c r="V774" s="710"/>
      <c r="W774" s="710"/>
      <c r="X774" s="710"/>
      <c r="Y774" s="986"/>
      <c r="Z774" s="986"/>
      <c r="AA774" s="986"/>
      <c r="AB774" s="987"/>
      <c r="AC774" s="987"/>
      <c r="AD774" s="987"/>
      <c r="AE774" s="710"/>
      <c r="AF774" s="624"/>
      <c r="AG774" s="624"/>
      <c r="AH774" s="624"/>
      <c r="AI774" s="624"/>
      <c r="AJ774" s="624"/>
      <c r="AK774" s="624"/>
      <c r="AL774" s="624"/>
      <c r="AM774" s="624"/>
      <c r="AN774" s="624"/>
      <c r="AO774" s="624"/>
      <c r="AP774" s="624"/>
      <c r="AQ774" s="624"/>
      <c r="AR774" s="624"/>
      <c r="AS774" s="624"/>
      <c r="AT774" s="624"/>
      <c r="AU774" s="624"/>
      <c r="AV774" s="624"/>
      <c r="AW774" s="624"/>
      <c r="AX774" s="624"/>
      <c r="AY774" s="624"/>
      <c r="AZ774" s="624"/>
      <c r="BA774" s="624"/>
    </row>
    <row r="775" ht="14.25" customHeight="1">
      <c r="A775" s="710"/>
      <c r="B775" s="710"/>
      <c r="C775" s="710"/>
      <c r="D775" s="710"/>
      <c r="E775" s="710"/>
      <c r="F775" s="710"/>
      <c r="G775" s="983"/>
      <c r="H775" s="984"/>
      <c r="I775" s="984"/>
      <c r="J775" s="710"/>
      <c r="K775" s="710"/>
      <c r="L775" s="985"/>
      <c r="M775" s="710"/>
      <c r="N775" s="710"/>
      <c r="O775" s="985"/>
      <c r="P775" s="710"/>
      <c r="Q775" s="710"/>
      <c r="R775" s="710"/>
      <c r="S775" s="710"/>
      <c r="T775" s="710"/>
      <c r="U775" s="710"/>
      <c r="V775" s="710"/>
      <c r="W775" s="710"/>
      <c r="X775" s="710"/>
      <c r="Y775" s="986"/>
      <c r="Z775" s="986"/>
      <c r="AA775" s="986"/>
      <c r="AB775" s="987"/>
      <c r="AC775" s="987"/>
      <c r="AD775" s="987"/>
      <c r="AE775" s="710"/>
      <c r="AF775" s="624"/>
      <c r="AG775" s="624"/>
      <c r="AH775" s="624"/>
      <c r="AI775" s="624"/>
      <c r="AJ775" s="624"/>
      <c r="AK775" s="624"/>
      <c r="AL775" s="624"/>
      <c r="AM775" s="624"/>
      <c r="AN775" s="624"/>
      <c r="AO775" s="624"/>
      <c r="AP775" s="624"/>
      <c r="AQ775" s="624"/>
      <c r="AR775" s="624"/>
      <c r="AS775" s="624"/>
      <c r="AT775" s="624"/>
      <c r="AU775" s="624"/>
      <c r="AV775" s="624"/>
      <c r="AW775" s="624"/>
      <c r="AX775" s="624"/>
      <c r="AY775" s="624"/>
      <c r="AZ775" s="624"/>
      <c r="BA775" s="624"/>
    </row>
    <row r="776" ht="14.25" customHeight="1">
      <c r="A776" s="710"/>
      <c r="B776" s="710"/>
      <c r="C776" s="710"/>
      <c r="D776" s="710"/>
      <c r="E776" s="710"/>
      <c r="F776" s="710"/>
      <c r="G776" s="983"/>
      <c r="H776" s="984"/>
      <c r="I776" s="984"/>
      <c r="J776" s="710"/>
      <c r="K776" s="710"/>
      <c r="L776" s="985"/>
      <c r="M776" s="710"/>
      <c r="N776" s="710"/>
      <c r="O776" s="985"/>
      <c r="P776" s="710"/>
      <c r="Q776" s="710"/>
      <c r="R776" s="710"/>
      <c r="S776" s="710"/>
      <c r="T776" s="710"/>
      <c r="U776" s="710"/>
      <c r="V776" s="710"/>
      <c r="W776" s="710"/>
      <c r="X776" s="710"/>
      <c r="Y776" s="986"/>
      <c r="Z776" s="986"/>
      <c r="AA776" s="986"/>
      <c r="AB776" s="987"/>
      <c r="AC776" s="987"/>
      <c r="AD776" s="987"/>
      <c r="AE776" s="710"/>
      <c r="AF776" s="624"/>
      <c r="AG776" s="624"/>
      <c r="AH776" s="624"/>
      <c r="AI776" s="624"/>
      <c r="AJ776" s="624"/>
      <c r="AK776" s="624"/>
      <c r="AL776" s="624"/>
      <c r="AM776" s="624"/>
      <c r="AN776" s="624"/>
      <c r="AO776" s="624"/>
      <c r="AP776" s="624"/>
      <c r="AQ776" s="624"/>
      <c r="AR776" s="624"/>
      <c r="AS776" s="624"/>
      <c r="AT776" s="624"/>
      <c r="AU776" s="624"/>
      <c r="AV776" s="624"/>
      <c r="AW776" s="624"/>
      <c r="AX776" s="624"/>
      <c r="AY776" s="624"/>
      <c r="AZ776" s="624"/>
      <c r="BA776" s="624"/>
    </row>
    <row r="777" ht="14.25" customHeight="1">
      <c r="A777" s="710"/>
      <c r="B777" s="710"/>
      <c r="C777" s="710"/>
      <c r="D777" s="710"/>
      <c r="E777" s="710"/>
      <c r="F777" s="710"/>
      <c r="G777" s="983"/>
      <c r="H777" s="984"/>
      <c r="I777" s="984"/>
      <c r="J777" s="710"/>
      <c r="K777" s="710"/>
      <c r="L777" s="985"/>
      <c r="M777" s="710"/>
      <c r="N777" s="710"/>
      <c r="O777" s="985"/>
      <c r="P777" s="710"/>
      <c r="Q777" s="710"/>
      <c r="R777" s="710"/>
      <c r="S777" s="710"/>
      <c r="T777" s="710"/>
      <c r="U777" s="710"/>
      <c r="V777" s="710"/>
      <c r="W777" s="710"/>
      <c r="X777" s="710"/>
      <c r="Y777" s="986"/>
      <c r="Z777" s="986"/>
      <c r="AA777" s="986"/>
      <c r="AB777" s="987"/>
      <c r="AC777" s="987"/>
      <c r="AD777" s="987"/>
      <c r="AE777" s="710"/>
      <c r="AF777" s="624"/>
      <c r="AG777" s="624"/>
      <c r="AH777" s="624"/>
      <c r="AI777" s="624"/>
      <c r="AJ777" s="624"/>
      <c r="AK777" s="624"/>
      <c r="AL777" s="624"/>
      <c r="AM777" s="624"/>
      <c r="AN777" s="624"/>
      <c r="AO777" s="624"/>
      <c r="AP777" s="624"/>
      <c r="AQ777" s="624"/>
      <c r="AR777" s="624"/>
      <c r="AS777" s="624"/>
      <c r="AT777" s="624"/>
      <c r="AU777" s="624"/>
      <c r="AV777" s="624"/>
      <c r="AW777" s="624"/>
      <c r="AX777" s="624"/>
      <c r="AY777" s="624"/>
      <c r="AZ777" s="624"/>
      <c r="BA777" s="624"/>
    </row>
    <row r="778" ht="14.25" customHeight="1">
      <c r="A778" s="710"/>
      <c r="B778" s="710"/>
      <c r="C778" s="710"/>
      <c r="D778" s="710"/>
      <c r="E778" s="710"/>
      <c r="F778" s="710"/>
      <c r="G778" s="983"/>
      <c r="H778" s="984"/>
      <c r="I778" s="984"/>
      <c r="J778" s="710"/>
      <c r="K778" s="710"/>
      <c r="L778" s="985"/>
      <c r="M778" s="710"/>
      <c r="N778" s="710"/>
      <c r="O778" s="985"/>
      <c r="P778" s="710"/>
      <c r="Q778" s="710"/>
      <c r="R778" s="710"/>
      <c r="S778" s="710"/>
      <c r="T778" s="710"/>
      <c r="U778" s="710"/>
      <c r="V778" s="710"/>
      <c r="W778" s="710"/>
      <c r="X778" s="710"/>
      <c r="Y778" s="986"/>
      <c r="Z778" s="986"/>
      <c r="AA778" s="986"/>
      <c r="AB778" s="987"/>
      <c r="AC778" s="987"/>
      <c r="AD778" s="987"/>
      <c r="AE778" s="710"/>
      <c r="AF778" s="624"/>
      <c r="AG778" s="624"/>
      <c r="AH778" s="624"/>
      <c r="AI778" s="624"/>
      <c r="AJ778" s="624"/>
      <c r="AK778" s="624"/>
      <c r="AL778" s="624"/>
      <c r="AM778" s="624"/>
      <c r="AN778" s="624"/>
      <c r="AO778" s="624"/>
      <c r="AP778" s="624"/>
      <c r="AQ778" s="624"/>
      <c r="AR778" s="624"/>
      <c r="AS778" s="624"/>
      <c r="AT778" s="624"/>
      <c r="AU778" s="624"/>
      <c r="AV778" s="624"/>
      <c r="AW778" s="624"/>
      <c r="AX778" s="624"/>
      <c r="AY778" s="624"/>
      <c r="AZ778" s="624"/>
      <c r="BA778" s="624"/>
    </row>
    <row r="779" ht="14.25" customHeight="1">
      <c r="A779" s="710"/>
      <c r="B779" s="710"/>
      <c r="C779" s="710"/>
      <c r="D779" s="710"/>
      <c r="E779" s="710"/>
      <c r="F779" s="710"/>
      <c r="G779" s="983"/>
      <c r="H779" s="984"/>
      <c r="I779" s="984"/>
      <c r="J779" s="710"/>
      <c r="K779" s="710"/>
      <c r="L779" s="985"/>
      <c r="M779" s="710"/>
      <c r="N779" s="710"/>
      <c r="O779" s="985"/>
      <c r="P779" s="710"/>
      <c r="Q779" s="710"/>
      <c r="R779" s="710"/>
      <c r="S779" s="710"/>
      <c r="T779" s="710"/>
      <c r="U779" s="710"/>
      <c r="V779" s="710"/>
      <c r="W779" s="710"/>
      <c r="X779" s="710"/>
      <c r="Y779" s="986"/>
      <c r="Z779" s="986"/>
      <c r="AA779" s="986"/>
      <c r="AB779" s="987"/>
      <c r="AC779" s="987"/>
      <c r="AD779" s="987"/>
      <c r="AE779" s="710"/>
      <c r="AF779" s="624"/>
      <c r="AG779" s="624"/>
      <c r="AH779" s="624"/>
      <c r="AI779" s="624"/>
      <c r="AJ779" s="624"/>
      <c r="AK779" s="624"/>
      <c r="AL779" s="624"/>
      <c r="AM779" s="624"/>
      <c r="AN779" s="624"/>
      <c r="AO779" s="624"/>
      <c r="AP779" s="624"/>
      <c r="AQ779" s="624"/>
      <c r="AR779" s="624"/>
      <c r="AS779" s="624"/>
      <c r="AT779" s="624"/>
      <c r="AU779" s="624"/>
      <c r="AV779" s="624"/>
      <c r="AW779" s="624"/>
      <c r="AX779" s="624"/>
      <c r="AY779" s="624"/>
      <c r="AZ779" s="624"/>
      <c r="BA779" s="624"/>
    </row>
    <row r="780" ht="14.25" customHeight="1">
      <c r="A780" s="710"/>
      <c r="B780" s="710"/>
      <c r="C780" s="710"/>
      <c r="D780" s="710"/>
      <c r="E780" s="710"/>
      <c r="F780" s="710"/>
      <c r="G780" s="983"/>
      <c r="H780" s="984"/>
      <c r="I780" s="984"/>
      <c r="J780" s="710"/>
      <c r="K780" s="710"/>
      <c r="L780" s="985"/>
      <c r="M780" s="710"/>
      <c r="N780" s="710"/>
      <c r="O780" s="985"/>
      <c r="P780" s="710"/>
      <c r="Q780" s="710"/>
      <c r="R780" s="710"/>
      <c r="S780" s="710"/>
      <c r="T780" s="710"/>
      <c r="U780" s="710"/>
      <c r="V780" s="710"/>
      <c r="W780" s="710"/>
      <c r="X780" s="710"/>
      <c r="Y780" s="986"/>
      <c r="Z780" s="986"/>
      <c r="AA780" s="986"/>
      <c r="AB780" s="987"/>
      <c r="AC780" s="987"/>
      <c r="AD780" s="987"/>
      <c r="AE780" s="710"/>
      <c r="AF780" s="624"/>
      <c r="AG780" s="624"/>
      <c r="AH780" s="624"/>
      <c r="AI780" s="624"/>
      <c r="AJ780" s="624"/>
      <c r="AK780" s="624"/>
      <c r="AL780" s="624"/>
      <c r="AM780" s="624"/>
      <c r="AN780" s="624"/>
      <c r="AO780" s="624"/>
      <c r="AP780" s="624"/>
      <c r="AQ780" s="624"/>
      <c r="AR780" s="624"/>
      <c r="AS780" s="624"/>
      <c r="AT780" s="624"/>
      <c r="AU780" s="624"/>
      <c r="AV780" s="624"/>
      <c r="AW780" s="624"/>
      <c r="AX780" s="624"/>
      <c r="AY780" s="624"/>
      <c r="AZ780" s="624"/>
      <c r="BA780" s="624"/>
    </row>
    <row r="781" ht="14.25" customHeight="1">
      <c r="A781" s="710"/>
      <c r="B781" s="710"/>
      <c r="C781" s="710"/>
      <c r="D781" s="710"/>
      <c r="E781" s="710"/>
      <c r="F781" s="710"/>
      <c r="G781" s="983"/>
      <c r="H781" s="984"/>
      <c r="I781" s="984"/>
      <c r="J781" s="710"/>
      <c r="K781" s="710"/>
      <c r="L781" s="985"/>
      <c r="M781" s="710"/>
      <c r="N781" s="710"/>
      <c r="O781" s="985"/>
      <c r="P781" s="710"/>
      <c r="Q781" s="710"/>
      <c r="R781" s="710"/>
      <c r="S781" s="710"/>
      <c r="T781" s="710"/>
      <c r="U781" s="710"/>
      <c r="V781" s="710"/>
      <c r="W781" s="710"/>
      <c r="X781" s="710"/>
      <c r="Y781" s="986"/>
      <c r="Z781" s="986"/>
      <c r="AA781" s="986"/>
      <c r="AB781" s="987"/>
      <c r="AC781" s="987"/>
      <c r="AD781" s="987"/>
      <c r="AE781" s="710"/>
      <c r="AF781" s="624"/>
      <c r="AG781" s="624"/>
      <c r="AH781" s="624"/>
      <c r="AI781" s="624"/>
      <c r="AJ781" s="624"/>
      <c r="AK781" s="624"/>
      <c r="AL781" s="624"/>
      <c r="AM781" s="624"/>
      <c r="AN781" s="624"/>
      <c r="AO781" s="624"/>
      <c r="AP781" s="624"/>
      <c r="AQ781" s="624"/>
      <c r="AR781" s="624"/>
      <c r="AS781" s="624"/>
      <c r="AT781" s="624"/>
      <c r="AU781" s="624"/>
      <c r="AV781" s="624"/>
      <c r="AW781" s="624"/>
      <c r="AX781" s="624"/>
      <c r="AY781" s="624"/>
      <c r="AZ781" s="624"/>
      <c r="BA781" s="624"/>
    </row>
    <row r="782" ht="14.25" customHeight="1">
      <c r="A782" s="710"/>
      <c r="B782" s="710"/>
      <c r="C782" s="710"/>
      <c r="D782" s="710"/>
      <c r="E782" s="710"/>
      <c r="F782" s="710"/>
      <c r="G782" s="983"/>
      <c r="H782" s="984"/>
      <c r="I782" s="984"/>
      <c r="J782" s="710"/>
      <c r="K782" s="710"/>
      <c r="L782" s="985"/>
      <c r="M782" s="710"/>
      <c r="N782" s="710"/>
      <c r="O782" s="985"/>
      <c r="P782" s="710"/>
      <c r="Q782" s="710"/>
      <c r="R782" s="710"/>
      <c r="S782" s="710"/>
      <c r="T782" s="710"/>
      <c r="U782" s="710"/>
      <c r="V782" s="710"/>
      <c r="W782" s="710"/>
      <c r="X782" s="710"/>
      <c r="Y782" s="986"/>
      <c r="Z782" s="986"/>
      <c r="AA782" s="986"/>
      <c r="AB782" s="987"/>
      <c r="AC782" s="987"/>
      <c r="AD782" s="987"/>
      <c r="AE782" s="710"/>
      <c r="AF782" s="624"/>
      <c r="AG782" s="624"/>
      <c r="AH782" s="624"/>
      <c r="AI782" s="624"/>
      <c r="AJ782" s="624"/>
      <c r="AK782" s="624"/>
      <c r="AL782" s="624"/>
      <c r="AM782" s="624"/>
      <c r="AN782" s="624"/>
      <c r="AO782" s="624"/>
      <c r="AP782" s="624"/>
      <c r="AQ782" s="624"/>
      <c r="AR782" s="624"/>
      <c r="AS782" s="624"/>
      <c r="AT782" s="624"/>
      <c r="AU782" s="624"/>
      <c r="AV782" s="624"/>
      <c r="AW782" s="624"/>
      <c r="AX782" s="624"/>
      <c r="AY782" s="624"/>
      <c r="AZ782" s="624"/>
      <c r="BA782" s="624"/>
    </row>
    <row r="783" ht="14.25" customHeight="1">
      <c r="A783" s="710"/>
      <c r="B783" s="710"/>
      <c r="C783" s="710"/>
      <c r="D783" s="710"/>
      <c r="E783" s="710"/>
      <c r="F783" s="710"/>
      <c r="G783" s="983"/>
      <c r="H783" s="984"/>
      <c r="I783" s="984"/>
      <c r="J783" s="710"/>
      <c r="K783" s="710"/>
      <c r="L783" s="985"/>
      <c r="M783" s="710"/>
      <c r="N783" s="710"/>
      <c r="O783" s="985"/>
      <c r="P783" s="710"/>
      <c r="Q783" s="710"/>
      <c r="R783" s="710"/>
      <c r="S783" s="710"/>
      <c r="T783" s="710"/>
      <c r="U783" s="710"/>
      <c r="V783" s="710"/>
      <c r="W783" s="710"/>
      <c r="X783" s="710"/>
      <c r="Y783" s="986"/>
      <c r="Z783" s="986"/>
      <c r="AA783" s="986"/>
      <c r="AB783" s="987"/>
      <c r="AC783" s="987"/>
      <c r="AD783" s="987"/>
      <c r="AE783" s="710"/>
      <c r="AF783" s="624"/>
      <c r="AG783" s="624"/>
      <c r="AH783" s="624"/>
      <c r="AI783" s="624"/>
      <c r="AJ783" s="624"/>
      <c r="AK783" s="624"/>
      <c r="AL783" s="624"/>
      <c r="AM783" s="624"/>
      <c r="AN783" s="624"/>
      <c r="AO783" s="624"/>
      <c r="AP783" s="624"/>
      <c r="AQ783" s="624"/>
      <c r="AR783" s="624"/>
      <c r="AS783" s="624"/>
      <c r="AT783" s="624"/>
      <c r="AU783" s="624"/>
      <c r="AV783" s="624"/>
      <c r="AW783" s="624"/>
      <c r="AX783" s="624"/>
      <c r="AY783" s="624"/>
      <c r="AZ783" s="624"/>
      <c r="BA783" s="624"/>
    </row>
    <row r="784" ht="14.25" customHeight="1">
      <c r="A784" s="710"/>
      <c r="B784" s="710"/>
      <c r="C784" s="710"/>
      <c r="D784" s="710"/>
      <c r="E784" s="710"/>
      <c r="F784" s="710"/>
      <c r="G784" s="983"/>
      <c r="H784" s="984"/>
      <c r="I784" s="984"/>
      <c r="J784" s="710"/>
      <c r="K784" s="710"/>
      <c r="L784" s="985"/>
      <c r="M784" s="710"/>
      <c r="N784" s="710"/>
      <c r="O784" s="985"/>
      <c r="P784" s="710"/>
      <c r="Q784" s="710"/>
      <c r="R784" s="710"/>
      <c r="S784" s="710"/>
      <c r="T784" s="710"/>
      <c r="U784" s="710"/>
      <c r="V784" s="710"/>
      <c r="W784" s="710"/>
      <c r="X784" s="710"/>
      <c r="Y784" s="986"/>
      <c r="Z784" s="986"/>
      <c r="AA784" s="986"/>
      <c r="AB784" s="987"/>
      <c r="AC784" s="987"/>
      <c r="AD784" s="987"/>
      <c r="AE784" s="710"/>
      <c r="AF784" s="624"/>
      <c r="AG784" s="624"/>
      <c r="AH784" s="624"/>
      <c r="AI784" s="624"/>
      <c r="AJ784" s="624"/>
      <c r="AK784" s="624"/>
      <c r="AL784" s="624"/>
      <c r="AM784" s="624"/>
      <c r="AN784" s="624"/>
      <c r="AO784" s="624"/>
      <c r="AP784" s="624"/>
      <c r="AQ784" s="624"/>
      <c r="AR784" s="624"/>
      <c r="AS784" s="624"/>
      <c r="AT784" s="624"/>
      <c r="AU784" s="624"/>
      <c r="AV784" s="624"/>
      <c r="AW784" s="624"/>
      <c r="AX784" s="624"/>
      <c r="AY784" s="624"/>
      <c r="AZ784" s="624"/>
      <c r="BA784" s="624"/>
    </row>
    <row r="785" ht="14.25" customHeight="1">
      <c r="A785" s="710"/>
      <c r="B785" s="710"/>
      <c r="C785" s="710"/>
      <c r="D785" s="710"/>
      <c r="E785" s="710"/>
      <c r="F785" s="710"/>
      <c r="G785" s="983"/>
      <c r="H785" s="984"/>
      <c r="I785" s="984"/>
      <c r="J785" s="710"/>
      <c r="K785" s="710"/>
      <c r="L785" s="985"/>
      <c r="M785" s="710"/>
      <c r="N785" s="710"/>
      <c r="O785" s="985"/>
      <c r="P785" s="710"/>
      <c r="Q785" s="710"/>
      <c r="R785" s="710"/>
      <c r="S785" s="710"/>
      <c r="T785" s="710"/>
      <c r="U785" s="710"/>
      <c r="V785" s="710"/>
      <c r="W785" s="710"/>
      <c r="X785" s="710"/>
      <c r="Y785" s="986"/>
      <c r="Z785" s="986"/>
      <c r="AA785" s="986"/>
      <c r="AB785" s="987"/>
      <c r="AC785" s="987"/>
      <c r="AD785" s="987"/>
      <c r="AE785" s="710"/>
      <c r="AF785" s="624"/>
      <c r="AG785" s="624"/>
      <c r="AH785" s="624"/>
      <c r="AI785" s="624"/>
      <c r="AJ785" s="624"/>
      <c r="AK785" s="624"/>
      <c r="AL785" s="624"/>
      <c r="AM785" s="624"/>
      <c r="AN785" s="624"/>
      <c r="AO785" s="624"/>
      <c r="AP785" s="624"/>
      <c r="AQ785" s="624"/>
      <c r="AR785" s="624"/>
      <c r="AS785" s="624"/>
      <c r="AT785" s="624"/>
      <c r="AU785" s="624"/>
      <c r="AV785" s="624"/>
      <c r="AW785" s="624"/>
      <c r="AX785" s="624"/>
      <c r="AY785" s="624"/>
      <c r="AZ785" s="624"/>
      <c r="BA785" s="624"/>
    </row>
    <row r="786" ht="14.25" customHeight="1">
      <c r="A786" s="710"/>
      <c r="B786" s="710"/>
      <c r="C786" s="710"/>
      <c r="D786" s="710"/>
      <c r="E786" s="710"/>
      <c r="F786" s="710"/>
      <c r="G786" s="983"/>
      <c r="H786" s="984"/>
      <c r="I786" s="984"/>
      <c r="J786" s="710"/>
      <c r="K786" s="710"/>
      <c r="L786" s="985"/>
      <c r="M786" s="710"/>
      <c r="N786" s="710"/>
      <c r="O786" s="985"/>
      <c r="P786" s="710"/>
      <c r="Q786" s="710"/>
      <c r="R786" s="710"/>
      <c r="S786" s="710"/>
      <c r="T786" s="710"/>
      <c r="U786" s="710"/>
      <c r="V786" s="710"/>
      <c r="W786" s="710"/>
      <c r="X786" s="710"/>
      <c r="Y786" s="986"/>
      <c r="Z786" s="986"/>
      <c r="AA786" s="986"/>
      <c r="AB786" s="987"/>
      <c r="AC786" s="987"/>
      <c r="AD786" s="987"/>
      <c r="AE786" s="710"/>
      <c r="AF786" s="624"/>
      <c r="AG786" s="624"/>
      <c r="AH786" s="624"/>
      <c r="AI786" s="624"/>
      <c r="AJ786" s="624"/>
      <c r="AK786" s="624"/>
      <c r="AL786" s="624"/>
      <c r="AM786" s="624"/>
      <c r="AN786" s="624"/>
      <c r="AO786" s="624"/>
      <c r="AP786" s="624"/>
      <c r="AQ786" s="624"/>
      <c r="AR786" s="624"/>
      <c r="AS786" s="624"/>
      <c r="AT786" s="624"/>
      <c r="AU786" s="624"/>
      <c r="AV786" s="624"/>
      <c r="AW786" s="624"/>
      <c r="AX786" s="624"/>
      <c r="AY786" s="624"/>
      <c r="AZ786" s="624"/>
      <c r="BA786" s="624"/>
    </row>
    <row r="787" ht="14.25" customHeight="1">
      <c r="A787" s="710"/>
      <c r="B787" s="710"/>
      <c r="C787" s="710"/>
      <c r="D787" s="710"/>
      <c r="E787" s="710"/>
      <c r="F787" s="710"/>
      <c r="G787" s="983"/>
      <c r="H787" s="984"/>
      <c r="I787" s="984"/>
      <c r="J787" s="710"/>
      <c r="K787" s="710"/>
      <c r="L787" s="985"/>
      <c r="M787" s="710"/>
      <c r="N787" s="710"/>
      <c r="O787" s="985"/>
      <c r="P787" s="710"/>
      <c r="Q787" s="710"/>
      <c r="R787" s="710"/>
      <c r="S787" s="710"/>
      <c r="T787" s="710"/>
      <c r="U787" s="710"/>
      <c r="V787" s="710"/>
      <c r="W787" s="710"/>
      <c r="X787" s="710"/>
      <c r="Y787" s="986"/>
      <c r="Z787" s="986"/>
      <c r="AA787" s="986"/>
      <c r="AB787" s="987"/>
      <c r="AC787" s="987"/>
      <c r="AD787" s="987"/>
      <c r="AE787" s="710"/>
      <c r="AF787" s="624"/>
      <c r="AG787" s="624"/>
      <c r="AH787" s="624"/>
      <c r="AI787" s="624"/>
      <c r="AJ787" s="624"/>
      <c r="AK787" s="624"/>
      <c r="AL787" s="624"/>
      <c r="AM787" s="624"/>
      <c r="AN787" s="624"/>
      <c r="AO787" s="624"/>
      <c r="AP787" s="624"/>
      <c r="AQ787" s="624"/>
      <c r="AR787" s="624"/>
      <c r="AS787" s="624"/>
      <c r="AT787" s="624"/>
      <c r="AU787" s="624"/>
      <c r="AV787" s="624"/>
      <c r="AW787" s="624"/>
      <c r="AX787" s="624"/>
      <c r="AY787" s="624"/>
      <c r="AZ787" s="624"/>
      <c r="BA787" s="624"/>
    </row>
    <row r="788" ht="14.25" customHeight="1">
      <c r="A788" s="710"/>
      <c r="B788" s="710"/>
      <c r="C788" s="710"/>
      <c r="D788" s="710"/>
      <c r="E788" s="710"/>
      <c r="F788" s="710"/>
      <c r="G788" s="983"/>
      <c r="H788" s="984"/>
      <c r="I788" s="984"/>
      <c r="J788" s="710"/>
      <c r="K788" s="710"/>
      <c r="L788" s="985"/>
      <c r="M788" s="710"/>
      <c r="N788" s="710"/>
      <c r="O788" s="985"/>
      <c r="P788" s="710"/>
      <c r="Q788" s="710"/>
      <c r="R788" s="710"/>
      <c r="S788" s="710"/>
      <c r="T788" s="710"/>
      <c r="U788" s="710"/>
      <c r="V788" s="710"/>
      <c r="W788" s="710"/>
      <c r="X788" s="710"/>
      <c r="Y788" s="986"/>
      <c r="Z788" s="986"/>
      <c r="AA788" s="986"/>
      <c r="AB788" s="987"/>
      <c r="AC788" s="987"/>
      <c r="AD788" s="987"/>
      <c r="AE788" s="710"/>
      <c r="AF788" s="624"/>
      <c r="AG788" s="624"/>
      <c r="AH788" s="624"/>
      <c r="AI788" s="624"/>
      <c r="AJ788" s="624"/>
      <c r="AK788" s="624"/>
      <c r="AL788" s="624"/>
      <c r="AM788" s="624"/>
      <c r="AN788" s="624"/>
      <c r="AO788" s="624"/>
      <c r="AP788" s="624"/>
      <c r="AQ788" s="624"/>
      <c r="AR788" s="624"/>
      <c r="AS788" s="624"/>
      <c r="AT788" s="624"/>
      <c r="AU788" s="624"/>
      <c r="AV788" s="624"/>
      <c r="AW788" s="624"/>
      <c r="AX788" s="624"/>
      <c r="AY788" s="624"/>
      <c r="AZ788" s="624"/>
      <c r="BA788" s="624"/>
    </row>
    <row r="789" ht="14.25" customHeight="1">
      <c r="A789" s="710"/>
      <c r="B789" s="710"/>
      <c r="C789" s="710"/>
      <c r="D789" s="710"/>
      <c r="E789" s="710"/>
      <c r="F789" s="710"/>
      <c r="G789" s="983"/>
      <c r="H789" s="984"/>
      <c r="I789" s="984"/>
      <c r="J789" s="710"/>
      <c r="K789" s="710"/>
      <c r="L789" s="985"/>
      <c r="M789" s="710"/>
      <c r="N789" s="710"/>
      <c r="O789" s="985"/>
      <c r="P789" s="710"/>
      <c r="Q789" s="710"/>
      <c r="R789" s="710"/>
      <c r="S789" s="710"/>
      <c r="T789" s="710"/>
      <c r="U789" s="710"/>
      <c r="V789" s="710"/>
      <c r="W789" s="710"/>
      <c r="X789" s="710"/>
      <c r="Y789" s="986"/>
      <c r="Z789" s="986"/>
      <c r="AA789" s="986"/>
      <c r="AB789" s="987"/>
      <c r="AC789" s="987"/>
      <c r="AD789" s="987"/>
      <c r="AE789" s="710"/>
      <c r="AF789" s="624"/>
      <c r="AG789" s="624"/>
      <c r="AH789" s="624"/>
      <c r="AI789" s="624"/>
      <c r="AJ789" s="624"/>
      <c r="AK789" s="624"/>
      <c r="AL789" s="624"/>
      <c r="AM789" s="624"/>
      <c r="AN789" s="624"/>
      <c r="AO789" s="624"/>
      <c r="AP789" s="624"/>
      <c r="AQ789" s="624"/>
      <c r="AR789" s="624"/>
      <c r="AS789" s="624"/>
      <c r="AT789" s="624"/>
      <c r="AU789" s="624"/>
      <c r="AV789" s="624"/>
      <c r="AW789" s="624"/>
      <c r="AX789" s="624"/>
      <c r="AY789" s="624"/>
      <c r="AZ789" s="624"/>
      <c r="BA789" s="624"/>
    </row>
    <row r="790" ht="14.25" customHeight="1">
      <c r="A790" s="710"/>
      <c r="B790" s="710"/>
      <c r="C790" s="710"/>
      <c r="D790" s="710"/>
      <c r="E790" s="710"/>
      <c r="F790" s="710"/>
      <c r="G790" s="983"/>
      <c r="H790" s="984"/>
      <c r="I790" s="984"/>
      <c r="J790" s="710"/>
      <c r="K790" s="710"/>
      <c r="L790" s="985"/>
      <c r="M790" s="710"/>
      <c r="N790" s="710"/>
      <c r="O790" s="985"/>
      <c r="P790" s="710"/>
      <c r="Q790" s="710"/>
      <c r="R790" s="710"/>
      <c r="S790" s="710"/>
      <c r="T790" s="710"/>
      <c r="U790" s="710"/>
      <c r="V790" s="710"/>
      <c r="W790" s="710"/>
      <c r="X790" s="710"/>
      <c r="Y790" s="986"/>
      <c r="Z790" s="986"/>
      <c r="AA790" s="986"/>
      <c r="AB790" s="987"/>
      <c r="AC790" s="987"/>
      <c r="AD790" s="987"/>
      <c r="AE790" s="710"/>
      <c r="AF790" s="624"/>
      <c r="AG790" s="624"/>
      <c r="AH790" s="624"/>
      <c r="AI790" s="624"/>
      <c r="AJ790" s="624"/>
      <c r="AK790" s="624"/>
      <c r="AL790" s="624"/>
      <c r="AM790" s="624"/>
      <c r="AN790" s="624"/>
      <c r="AO790" s="624"/>
      <c r="AP790" s="624"/>
      <c r="AQ790" s="624"/>
      <c r="AR790" s="624"/>
      <c r="AS790" s="624"/>
      <c r="AT790" s="624"/>
      <c r="AU790" s="624"/>
      <c r="AV790" s="624"/>
      <c r="AW790" s="624"/>
      <c r="AX790" s="624"/>
      <c r="AY790" s="624"/>
      <c r="AZ790" s="624"/>
      <c r="BA790" s="624"/>
    </row>
    <row r="791" ht="14.25" customHeight="1">
      <c r="A791" s="710"/>
      <c r="B791" s="710"/>
      <c r="C791" s="710"/>
      <c r="D791" s="710"/>
      <c r="E791" s="710"/>
      <c r="F791" s="710"/>
      <c r="G791" s="983"/>
      <c r="H791" s="984"/>
      <c r="I791" s="984"/>
      <c r="J791" s="710"/>
      <c r="K791" s="710"/>
      <c r="L791" s="985"/>
      <c r="M791" s="710"/>
      <c r="N791" s="710"/>
      <c r="O791" s="985"/>
      <c r="P791" s="710"/>
      <c r="Q791" s="710"/>
      <c r="R791" s="710"/>
      <c r="S791" s="710"/>
      <c r="T791" s="710"/>
      <c r="U791" s="710"/>
      <c r="V791" s="710"/>
      <c r="W791" s="710"/>
      <c r="X791" s="710"/>
      <c r="Y791" s="986"/>
      <c r="Z791" s="986"/>
      <c r="AA791" s="986"/>
      <c r="AB791" s="987"/>
      <c r="AC791" s="987"/>
      <c r="AD791" s="987"/>
      <c r="AE791" s="710"/>
      <c r="AF791" s="624"/>
      <c r="AG791" s="624"/>
      <c r="AH791" s="624"/>
      <c r="AI791" s="624"/>
      <c r="AJ791" s="624"/>
      <c r="AK791" s="624"/>
      <c r="AL791" s="624"/>
      <c r="AM791" s="624"/>
      <c r="AN791" s="624"/>
      <c r="AO791" s="624"/>
      <c r="AP791" s="624"/>
      <c r="AQ791" s="624"/>
      <c r="AR791" s="624"/>
      <c r="AS791" s="624"/>
      <c r="AT791" s="624"/>
      <c r="AU791" s="624"/>
      <c r="AV791" s="624"/>
      <c r="AW791" s="624"/>
      <c r="AX791" s="624"/>
      <c r="AY791" s="624"/>
      <c r="AZ791" s="624"/>
      <c r="BA791" s="624"/>
    </row>
    <row r="792" ht="14.25" customHeight="1">
      <c r="A792" s="710"/>
      <c r="B792" s="710"/>
      <c r="C792" s="710"/>
      <c r="D792" s="710"/>
      <c r="E792" s="710"/>
      <c r="F792" s="710"/>
      <c r="G792" s="983"/>
      <c r="H792" s="984"/>
      <c r="I792" s="984"/>
      <c r="J792" s="710"/>
      <c r="K792" s="710"/>
      <c r="L792" s="985"/>
      <c r="M792" s="710"/>
      <c r="N792" s="710"/>
      <c r="O792" s="985"/>
      <c r="P792" s="710"/>
      <c r="Q792" s="710"/>
      <c r="R792" s="710"/>
      <c r="S792" s="710"/>
      <c r="T792" s="710"/>
      <c r="U792" s="710"/>
      <c r="V792" s="710"/>
      <c r="W792" s="710"/>
      <c r="X792" s="710"/>
      <c r="Y792" s="986"/>
      <c r="Z792" s="986"/>
      <c r="AA792" s="986"/>
      <c r="AB792" s="987"/>
      <c r="AC792" s="987"/>
      <c r="AD792" s="987"/>
      <c r="AE792" s="710"/>
      <c r="AF792" s="624"/>
      <c r="AG792" s="624"/>
      <c r="AH792" s="624"/>
      <c r="AI792" s="624"/>
      <c r="AJ792" s="624"/>
      <c r="AK792" s="624"/>
      <c r="AL792" s="624"/>
      <c r="AM792" s="624"/>
      <c r="AN792" s="624"/>
      <c r="AO792" s="624"/>
      <c r="AP792" s="624"/>
      <c r="AQ792" s="624"/>
      <c r="AR792" s="624"/>
      <c r="AS792" s="624"/>
      <c r="AT792" s="624"/>
      <c r="AU792" s="624"/>
      <c r="AV792" s="624"/>
      <c r="AW792" s="624"/>
      <c r="AX792" s="624"/>
      <c r="AY792" s="624"/>
      <c r="AZ792" s="624"/>
      <c r="BA792" s="624"/>
    </row>
    <row r="793" ht="14.25" customHeight="1">
      <c r="A793" s="710"/>
      <c r="B793" s="710"/>
      <c r="C793" s="710"/>
      <c r="D793" s="710"/>
      <c r="E793" s="710"/>
      <c r="F793" s="710"/>
      <c r="G793" s="983"/>
      <c r="H793" s="984"/>
      <c r="I793" s="984"/>
      <c r="J793" s="710"/>
      <c r="K793" s="710"/>
      <c r="L793" s="985"/>
      <c r="M793" s="710"/>
      <c r="N793" s="710"/>
      <c r="O793" s="985"/>
      <c r="P793" s="710"/>
      <c r="Q793" s="710"/>
      <c r="R793" s="710"/>
      <c r="S793" s="710"/>
      <c r="T793" s="710"/>
      <c r="U793" s="710"/>
      <c r="V793" s="710"/>
      <c r="W793" s="710"/>
      <c r="X793" s="710"/>
      <c r="Y793" s="986"/>
      <c r="Z793" s="986"/>
      <c r="AA793" s="986"/>
      <c r="AB793" s="987"/>
      <c r="AC793" s="987"/>
      <c r="AD793" s="987"/>
      <c r="AE793" s="710"/>
      <c r="AF793" s="624"/>
      <c r="AG793" s="624"/>
      <c r="AH793" s="624"/>
      <c r="AI793" s="624"/>
      <c r="AJ793" s="624"/>
      <c r="AK793" s="624"/>
      <c r="AL793" s="624"/>
      <c r="AM793" s="624"/>
      <c r="AN793" s="624"/>
      <c r="AO793" s="624"/>
      <c r="AP793" s="624"/>
      <c r="AQ793" s="624"/>
      <c r="AR793" s="624"/>
      <c r="AS793" s="624"/>
      <c r="AT793" s="624"/>
      <c r="AU793" s="624"/>
      <c r="AV793" s="624"/>
      <c r="AW793" s="624"/>
      <c r="AX793" s="624"/>
      <c r="AY793" s="624"/>
      <c r="AZ793" s="624"/>
      <c r="BA793" s="624"/>
    </row>
    <row r="794" ht="14.25" customHeight="1">
      <c r="A794" s="710"/>
      <c r="B794" s="710"/>
      <c r="C794" s="710"/>
      <c r="D794" s="710"/>
      <c r="E794" s="710"/>
      <c r="F794" s="710"/>
      <c r="G794" s="983"/>
      <c r="H794" s="984"/>
      <c r="I794" s="984"/>
      <c r="J794" s="710"/>
      <c r="K794" s="710"/>
      <c r="L794" s="985"/>
      <c r="M794" s="710"/>
      <c r="N794" s="710"/>
      <c r="O794" s="985"/>
      <c r="P794" s="710"/>
      <c r="Q794" s="710"/>
      <c r="R794" s="710"/>
      <c r="S794" s="710"/>
      <c r="T794" s="710"/>
      <c r="U794" s="710"/>
      <c r="V794" s="710"/>
      <c r="W794" s="710"/>
      <c r="X794" s="710"/>
      <c r="Y794" s="986"/>
      <c r="Z794" s="986"/>
      <c r="AA794" s="986"/>
      <c r="AB794" s="987"/>
      <c r="AC794" s="987"/>
      <c r="AD794" s="987"/>
      <c r="AE794" s="710"/>
      <c r="AF794" s="624"/>
      <c r="AG794" s="624"/>
      <c r="AH794" s="624"/>
      <c r="AI794" s="624"/>
      <c r="AJ794" s="624"/>
      <c r="AK794" s="624"/>
      <c r="AL794" s="624"/>
      <c r="AM794" s="624"/>
      <c r="AN794" s="624"/>
      <c r="AO794" s="624"/>
      <c r="AP794" s="624"/>
      <c r="AQ794" s="624"/>
      <c r="AR794" s="624"/>
      <c r="AS794" s="624"/>
      <c r="AT794" s="624"/>
      <c r="AU794" s="624"/>
      <c r="AV794" s="624"/>
      <c r="AW794" s="624"/>
      <c r="AX794" s="624"/>
      <c r="AY794" s="624"/>
      <c r="AZ794" s="624"/>
      <c r="BA794" s="624"/>
    </row>
    <row r="795" ht="14.25" customHeight="1">
      <c r="A795" s="710"/>
      <c r="B795" s="710"/>
      <c r="C795" s="710"/>
      <c r="D795" s="710"/>
      <c r="E795" s="710"/>
      <c r="F795" s="710"/>
      <c r="G795" s="983"/>
      <c r="H795" s="984"/>
      <c r="I795" s="984"/>
      <c r="J795" s="710"/>
      <c r="K795" s="710"/>
      <c r="L795" s="985"/>
      <c r="M795" s="710"/>
      <c r="N795" s="710"/>
      <c r="O795" s="985"/>
      <c r="P795" s="710"/>
      <c r="Q795" s="710"/>
      <c r="R795" s="710"/>
      <c r="S795" s="710"/>
      <c r="T795" s="710"/>
      <c r="U795" s="710"/>
      <c r="V795" s="710"/>
      <c r="W795" s="710"/>
      <c r="X795" s="710"/>
      <c r="Y795" s="986"/>
      <c r="Z795" s="986"/>
      <c r="AA795" s="986"/>
      <c r="AB795" s="987"/>
      <c r="AC795" s="987"/>
      <c r="AD795" s="987"/>
      <c r="AE795" s="710"/>
      <c r="AF795" s="624"/>
      <c r="AG795" s="624"/>
      <c r="AH795" s="624"/>
      <c r="AI795" s="624"/>
      <c r="AJ795" s="624"/>
      <c r="AK795" s="624"/>
      <c r="AL795" s="624"/>
      <c r="AM795" s="624"/>
      <c r="AN795" s="624"/>
      <c r="AO795" s="624"/>
      <c r="AP795" s="624"/>
      <c r="AQ795" s="624"/>
      <c r="AR795" s="624"/>
      <c r="AS795" s="624"/>
      <c r="AT795" s="624"/>
      <c r="AU795" s="624"/>
      <c r="AV795" s="624"/>
      <c r="AW795" s="624"/>
      <c r="AX795" s="624"/>
      <c r="AY795" s="624"/>
      <c r="AZ795" s="624"/>
      <c r="BA795" s="624"/>
    </row>
  </sheetData>
  <customSheetViews>
    <customSheetView guid="{8EBB9AF4-EC36-476A-ADCB-4FB7851C8305}" filter="1" showAutoFilter="1">
      <autoFilter ref="$T$1:$T$795">
        <filterColumn colId="0">
          <filters>
            <filter val="Tier 2"/>
            <filter val="Tier 3"/>
            <filter val="Tier 1"/>
          </filters>
        </filterColumn>
      </autoFilter>
    </customSheetView>
  </customSheetViews>
  <mergeCells count="10">
    <mergeCell ref="A177:K177"/>
    <mergeCell ref="A203:K203"/>
    <mergeCell ref="A216:K216"/>
    <mergeCell ref="A2:K2"/>
    <mergeCell ref="A27:K27"/>
    <mergeCell ref="A52:K52"/>
    <mergeCell ref="A77:K77"/>
    <mergeCell ref="A102:K102"/>
    <mergeCell ref="A127:K127"/>
    <mergeCell ref="A152:K152"/>
  </mergeCells>
  <conditionalFormatting sqref="D1">
    <cfRule type="containsText" dxfId="3" priority="1" operator="containsText" text="Admitted">
      <formula>NOT(ISERROR(SEARCH(("Admitted"),(D1))))</formula>
    </cfRule>
  </conditionalFormatting>
  <conditionalFormatting sqref="E22:F25 E45:F46 E51:F51 E72:F72 E75:F75 E96:F97 E121:F125 E130:F133 E145:F148 E171:F174 E193:F193 E199:F199 E204:F215 E227:F227">
    <cfRule type="containsText" dxfId="1" priority="2" operator="containsText" text="Yes">
      <formula>NOT(ISERROR(SEARCH(("Yes"),(E22))))</formula>
    </cfRule>
  </conditionalFormatting>
  <conditionalFormatting sqref="E130:F133 E227:F227">
    <cfRule type="containsText" dxfId="1" priority="3" operator="containsText" text="Yes">
      <formula>NOT(ISERROR(SEARCH(("Yes"),(E130))))</formula>
    </cfRule>
  </conditionalFormatting>
  <conditionalFormatting sqref="E1:F1 E3:F26 E28:F51 E53:F76 E78:F101 E103:F126 E128:F151 E153:F176 E178:F202 E204:F215 E217:F795">
    <cfRule type="containsText" dxfId="1" priority="4" operator="containsText" text="yes">
      <formula>NOT(ISERROR(SEARCH(("yes"),(E1))))</formula>
    </cfRule>
  </conditionalFormatting>
  <conditionalFormatting sqref="C1:D1 C3:D26 C28:D51 C53:D76 C78:D101 C103:D126 C128:D151 C153:D176 C178:D202 C204:D215 C217:D795">
    <cfRule type="containsText" dxfId="2" priority="5" operator="containsText" text="offered">
      <formula>NOT(ISERROR(SEARCH(("offered"),(C1))))</formula>
    </cfRule>
  </conditionalFormatting>
  <conditionalFormatting sqref="U2:U795">
    <cfRule type="notContainsBlanks" dxfId="4" priority="6">
      <formula>LEN(TRIM(U2))&gt;0</formula>
    </cfRule>
  </conditionalFormatting>
  <conditionalFormatting sqref="D1:D76 D78:D795">
    <cfRule type="notContainsBlanks" dxfId="1" priority="7">
      <formula>LEN(TRIM(D1))&gt;0</formula>
    </cfRule>
  </conditionalFormatting>
  <dataValidations>
    <dataValidation type="list" allowBlank="1" sqref="Q22:Q25 Q51 Q75 Q96:Q97 Q99 Q122:Q125 Q145:Q148 Q171:Q174 Q199 Q203:Q216">
      <formula1>"F3B,F3I,F3S,F3V,F3N,F3H,F3C,F3M,Ftots,New,Returning"</formula1>
    </dataValidation>
    <dataValidation type="list" allowBlank="1" sqref="U2:U25 U27:U217 U219:U795">
      <formula1>'Drop down list'!$E$2:$E$4</formula1>
    </dataValidation>
    <dataValidation type="list" allowBlank="1" sqref="P3:P19 P28:P42 P47:P50 P53:P69 P73 P76 P78:P94 P100:P101 P103:P116 P121 P126 P128:P140 P146 P148:P151 P153:P164 P168 P172 P175:P176 P178:P192 P198 P200:P201 P217 P219:P236">
      <formula1>'Drop down list'!$C$2:$C$116</formula1>
    </dataValidation>
    <dataValidation type="list" allowBlank="1" sqref="P141">
      <formula1>'Drop down list'!$C$2:$C$97</formula1>
    </dataValidation>
    <dataValidation type="list" allowBlank="1" sqref="C205:C214">
      <formula1>'Drop down list'!$N$2:$N$3</formula1>
    </dataValidation>
    <dataValidation type="list" allowBlank="1" sqref="P20:P25 P43:P46 P51 P70:P72 P74:P75 P95:P99 P117:P120 P122:P125 P142:P145 P147 P165:P167 P169:P171 P173:P174 P193:P197 P199 P204:P214">
      <formula1>'Drop down list'!$C$2:$C$100</formula1>
    </dataValidation>
    <dataValidation type="list" allowBlank="1" sqref="Q2:Q21 Q27:Q50 Q52:Q74 Q76:Q95 Q98 Q100:Q121 Q126:Q144 Q149:Q170 Q175:Q198 Q200:Q202 Q217 Q219:Q795">
      <formula1>"2B,2I,2S,2V,2N,2H,2C,2M,New,Returning"</formula1>
    </dataValidation>
    <dataValidation type="list" allowBlank="1" showErrorMessage="1" sqref="M3:M25 M28:M51 M53:M76 M78:M101 M103:M126 M128:M151 M153:M176 M178:M201 M204:M214 M217 M219:M236">
      <formula1>"M,F"</formula1>
    </dataValidation>
    <dataValidation type="list" allowBlank="1" showErrorMessage="1" sqref="V3:V19 E3:F25 V25 E28:F41 V28:V42 V47:V50 E43:F51 V53:V59 V61:V69 V71 V73 E53:F76 V76 V78:V94 E78:F101 V100:V101 V103:V116 V121:V122 E103:F126 V125:V126 V128:V140 V141:W141 V143:V144 V146 E128:F147 E149:F151 V149:V151 V153:V164 V168 V172 E153:F176 V174:V176 V178:V192 V198 E178:F201 V200:V201 E204:F214 E217:F217 V217 E219:F236 V219:V236">
      <formula1>"Yes"</formula1>
    </dataValidation>
    <dataValidation type="list" allowBlank="1" sqref="G3:G21 G28:G50 G53:G74 G76 G78:G95 G98:G101 G103:G121 G126 G128:G144 G149:G151 G153:G170 G175:G176 G178:G198 G200:G201 G217 G219:G228 G230:G236">
      <formula1>"1"</formula1>
    </dataValidation>
    <dataValidation type="list" allowBlank="1" showErrorMessage="1" sqref="G22:G25 G51 G75 G96:G97 G122:G125 G145:G148 G171:G174 G199 G204:G214">
      <formula1>"0.5,1"</formula1>
    </dataValidation>
    <dataValidation type="list" allowBlank="1" showErrorMessage="1" sqref="D3:D25 D28:D51 D53:D76 D78:D101 D103:D126 D128:D147 D149:D151 D153:D176 D178:D202 D204:D215 D217 D219:D795">
      <formula1>"Yes,No"</formula1>
    </dataValidation>
    <dataValidation type="list" allowBlank="1" showErrorMessage="1" sqref="N3:N25 N28:N51 N53:N76 N78:N101 N103:N126 N128:N151 N153:N176 N178:N201 N204:N214 N217 N219:N236">
      <formula1>"Dalat,Hanoi,Hue,Saigon"</formula1>
    </dataValidation>
    <dataValidation type="list" allowBlank="1" sqref="T141">
      <formula1>'Drop down list'!$H$2:$H$46</formula1>
    </dataValidation>
    <dataValidation type="list" allowBlank="1" sqref="T3:T25 T28:T51 T53:T76 T78:T101 T103:T126 T128:T140 T142:T151 T153:T176 T178:T201 T204:T209 T217 T219:T236">
      <formula1>'Drop down list'!$H$2:$H$63</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4.43" defaultRowHeight="15.0"/>
  <cols>
    <col customWidth="1" min="1" max="1" width="5.71"/>
    <col customWidth="1" min="2" max="2" width="7.14"/>
    <col customWidth="1" min="3" max="3" width="7.71"/>
    <col customWidth="1" min="4" max="4" width="10.14"/>
    <col customWidth="1" min="5" max="5" width="11.14"/>
    <col customWidth="1" min="6" max="6" width="7.0"/>
    <col customWidth="1" min="7" max="7" width="6.14"/>
    <col customWidth="1" min="8" max="8" width="13.86"/>
    <col customWidth="1" min="9" max="9" width="11.57"/>
    <col customWidth="1" min="10" max="10" width="23.43"/>
    <col customWidth="1" min="11" max="11" width="30.14"/>
    <col customWidth="1" min="12" max="12" width="12.29"/>
    <col customWidth="1" min="13" max="13" width="7.43"/>
    <col customWidth="1" min="14" max="14" width="9.14"/>
    <col customWidth="1" min="15" max="15" width="14.29"/>
    <col customWidth="1" min="16" max="16" width="17.29"/>
    <col customWidth="1" min="17" max="17" width="9.0"/>
    <col customWidth="1" min="18" max="18" width="27.43"/>
    <col customWidth="1" min="19" max="19" width="26.71"/>
    <col customWidth="1" min="20" max="20" width="11.43"/>
    <col customWidth="1" min="21" max="21" width="14.43"/>
    <col customWidth="1" min="22" max="22" width="16.14"/>
    <col customWidth="1" min="23" max="23" width="11.86"/>
    <col customWidth="1" min="24" max="24" width="23.57"/>
    <col customWidth="1" min="25" max="26" width="42.0"/>
    <col customWidth="1" min="27" max="29" width="38.57"/>
    <col customWidth="1" min="30" max="30" width="35.71"/>
    <col customWidth="1" min="31" max="32" width="59.14"/>
    <col customWidth="1" min="34" max="73" width="8.71"/>
  </cols>
  <sheetData>
    <row r="1" ht="14.25" customHeight="1">
      <c r="A1" s="988" t="s">
        <v>4782</v>
      </c>
      <c r="B1" s="165" t="s">
        <v>305</v>
      </c>
      <c r="C1" s="463" t="s">
        <v>141</v>
      </c>
      <c r="D1" s="166" t="s">
        <v>306</v>
      </c>
      <c r="E1" s="165" t="s">
        <v>307</v>
      </c>
      <c r="F1" s="165" t="s">
        <v>308</v>
      </c>
      <c r="G1" s="852" t="s">
        <v>309</v>
      </c>
      <c r="H1" s="461" t="s">
        <v>310</v>
      </c>
      <c r="I1" s="461" t="s">
        <v>311</v>
      </c>
      <c r="J1" s="463" t="s">
        <v>312</v>
      </c>
      <c r="K1" s="463" t="s">
        <v>313</v>
      </c>
      <c r="L1" s="464" t="s">
        <v>315</v>
      </c>
      <c r="M1" s="463" t="s">
        <v>316</v>
      </c>
      <c r="N1" s="463" t="s">
        <v>317</v>
      </c>
      <c r="O1" s="165" t="s">
        <v>318</v>
      </c>
      <c r="P1" s="463" t="s">
        <v>319</v>
      </c>
      <c r="Q1" s="165" t="s">
        <v>2358</v>
      </c>
      <c r="R1" s="463" t="s">
        <v>323</v>
      </c>
      <c r="S1" s="165" t="s">
        <v>4783</v>
      </c>
      <c r="T1" s="463" t="s">
        <v>5</v>
      </c>
      <c r="U1" s="165" t="s">
        <v>4</v>
      </c>
      <c r="V1" s="167" t="s">
        <v>1672</v>
      </c>
      <c r="W1" s="173" t="s">
        <v>1673</v>
      </c>
      <c r="X1" s="173" t="s">
        <v>1674</v>
      </c>
      <c r="Y1" s="173" t="s">
        <v>325</v>
      </c>
      <c r="Z1" s="173" t="s">
        <v>326</v>
      </c>
      <c r="AA1" s="173" t="s">
        <v>597</v>
      </c>
      <c r="AB1" s="173" t="s">
        <v>1675</v>
      </c>
      <c r="AC1" s="173" t="s">
        <v>2360</v>
      </c>
      <c r="AD1" s="173" t="s">
        <v>2361</v>
      </c>
      <c r="AE1" s="173" t="s">
        <v>4784</v>
      </c>
      <c r="AF1" s="173" t="s">
        <v>2362</v>
      </c>
      <c r="AG1" s="989"/>
      <c r="AH1" s="990"/>
      <c r="AI1" s="990"/>
      <c r="AJ1" s="990"/>
      <c r="AK1" s="990"/>
      <c r="AL1" s="990"/>
      <c r="AM1" s="990"/>
      <c r="AN1" s="990"/>
      <c r="AO1" s="990"/>
      <c r="AP1" s="990"/>
      <c r="AQ1" s="990"/>
      <c r="AR1" s="990"/>
      <c r="AS1" s="990"/>
      <c r="AT1" s="990"/>
      <c r="AU1" s="990"/>
      <c r="AV1" s="990"/>
      <c r="AW1" s="990"/>
      <c r="AX1" s="990"/>
      <c r="AY1" s="990"/>
      <c r="AZ1" s="990"/>
      <c r="BA1" s="990"/>
      <c r="BB1" s="990"/>
      <c r="BC1" s="990"/>
      <c r="BD1" s="990"/>
      <c r="BE1" s="990"/>
      <c r="BF1" s="990"/>
      <c r="BG1" s="990"/>
      <c r="BH1" s="990"/>
      <c r="BI1" s="990"/>
      <c r="BJ1" s="990"/>
      <c r="BK1" s="990"/>
      <c r="BL1" s="990"/>
      <c r="BM1" s="990"/>
      <c r="BN1" s="990"/>
      <c r="BO1" s="990"/>
      <c r="BP1" s="990"/>
      <c r="BQ1" s="990"/>
      <c r="BR1" s="990"/>
      <c r="BS1" s="990"/>
      <c r="BT1" s="990"/>
      <c r="BU1" s="990"/>
    </row>
    <row r="2" ht="18.75" customHeight="1">
      <c r="A2" s="991" t="s">
        <v>4785</v>
      </c>
      <c r="B2" s="30"/>
      <c r="C2" s="30"/>
      <c r="D2" s="30"/>
      <c r="E2" s="30"/>
      <c r="F2" s="30"/>
      <c r="G2" s="30"/>
      <c r="H2" s="30"/>
      <c r="I2" s="30"/>
      <c r="J2" s="30"/>
      <c r="K2" s="31"/>
      <c r="L2" s="992"/>
      <c r="M2" s="993"/>
      <c r="N2" s="993"/>
      <c r="O2" s="992"/>
      <c r="P2" s="993"/>
      <c r="Q2" s="993"/>
      <c r="R2" s="994"/>
      <c r="S2" s="994"/>
      <c r="T2" s="993"/>
      <c r="U2" s="993"/>
      <c r="V2" s="995"/>
      <c r="W2" s="995"/>
      <c r="X2" s="995"/>
      <c r="Y2" s="995"/>
      <c r="Z2" s="995"/>
      <c r="AA2" s="995"/>
      <c r="AB2" s="995"/>
      <c r="AC2" s="995"/>
      <c r="AD2" s="995"/>
      <c r="AE2" s="995"/>
      <c r="AF2" s="996"/>
      <c r="AG2" s="997"/>
      <c r="AH2" s="997"/>
      <c r="AI2" s="997"/>
      <c r="AJ2" s="997"/>
      <c r="AK2" s="997"/>
      <c r="AL2" s="997"/>
      <c r="AM2" s="997"/>
      <c r="AN2" s="997"/>
      <c r="AO2" s="997"/>
      <c r="AP2" s="997"/>
      <c r="AQ2" s="997"/>
      <c r="AR2" s="997"/>
      <c r="AS2" s="997"/>
      <c r="AT2" s="997"/>
      <c r="AU2" s="997"/>
      <c r="AV2" s="997"/>
      <c r="AW2" s="997"/>
      <c r="AX2" s="997"/>
      <c r="AY2" s="997"/>
      <c r="AZ2" s="997"/>
      <c r="BA2" s="997"/>
      <c r="BB2" s="997"/>
      <c r="BC2" s="997"/>
      <c r="BD2" s="997"/>
      <c r="BE2" s="997"/>
      <c r="BF2" s="997"/>
      <c r="BG2" s="997"/>
      <c r="BH2" s="997"/>
      <c r="BI2" s="997"/>
      <c r="BJ2" s="997"/>
      <c r="BK2" s="997"/>
      <c r="BL2" s="997"/>
      <c r="BM2" s="997"/>
      <c r="BN2" s="997"/>
      <c r="BO2" s="997"/>
      <c r="BP2" s="997"/>
      <c r="BQ2" s="997"/>
      <c r="BR2" s="997"/>
      <c r="BS2" s="997"/>
      <c r="BT2" s="997"/>
      <c r="BU2" s="997"/>
    </row>
    <row r="3" ht="22.5" customHeight="1">
      <c r="A3" s="379">
        <v>1.0</v>
      </c>
      <c r="B3" s="256">
        <v>6.0</v>
      </c>
      <c r="C3" s="379" t="s">
        <v>255</v>
      </c>
      <c r="D3" s="379"/>
      <c r="E3" s="476"/>
      <c r="F3" s="476"/>
      <c r="G3" s="863">
        <v>1.0</v>
      </c>
      <c r="H3" s="378" t="s">
        <v>4786</v>
      </c>
      <c r="I3" s="378" t="s">
        <v>4787</v>
      </c>
      <c r="J3" s="379" t="s">
        <v>4788</v>
      </c>
      <c r="K3" s="379" t="s">
        <v>4789</v>
      </c>
      <c r="L3" s="380">
        <v>42655.0</v>
      </c>
      <c r="M3" s="379" t="s">
        <v>351</v>
      </c>
      <c r="N3" s="379" t="s">
        <v>152</v>
      </c>
      <c r="O3" s="380">
        <v>45519.0</v>
      </c>
      <c r="P3" s="379" t="s">
        <v>9</v>
      </c>
      <c r="Q3" s="379" t="s">
        <v>239</v>
      </c>
      <c r="R3" s="379"/>
      <c r="S3" s="476"/>
      <c r="T3" s="379" t="s">
        <v>11</v>
      </c>
      <c r="U3" s="379" t="s">
        <v>15</v>
      </c>
      <c r="V3" s="222"/>
      <c r="W3" s="197"/>
      <c r="X3" s="197"/>
      <c r="Y3" s="197" t="s">
        <v>4790</v>
      </c>
      <c r="Z3" s="197"/>
      <c r="AA3" s="197"/>
      <c r="AB3" s="197"/>
      <c r="AC3" s="197"/>
      <c r="AD3" s="197"/>
      <c r="AE3" s="197"/>
      <c r="AF3" s="222"/>
      <c r="AG3" s="866"/>
      <c r="AH3" s="866"/>
      <c r="AI3" s="866"/>
      <c r="AJ3" s="866"/>
      <c r="AK3" s="866"/>
      <c r="AL3" s="866"/>
      <c r="AM3" s="866"/>
      <c r="AN3" s="866"/>
      <c r="AO3" s="866"/>
      <c r="AP3" s="866"/>
      <c r="AQ3" s="866"/>
      <c r="AR3" s="866"/>
      <c r="AS3" s="866"/>
      <c r="AT3" s="866"/>
      <c r="AU3" s="866"/>
      <c r="AV3" s="866"/>
      <c r="AW3" s="866"/>
      <c r="AX3" s="866"/>
      <c r="AY3" s="866"/>
      <c r="AZ3" s="866"/>
      <c r="BA3" s="866"/>
      <c r="BB3" s="866"/>
      <c r="BC3" s="866"/>
      <c r="BD3" s="866"/>
      <c r="BE3" s="866"/>
      <c r="BF3" s="866"/>
      <c r="BG3" s="866"/>
      <c r="BH3" s="866"/>
      <c r="BI3" s="866"/>
      <c r="BJ3" s="866"/>
      <c r="BK3" s="866"/>
      <c r="BL3" s="866"/>
      <c r="BM3" s="866"/>
      <c r="BN3" s="866"/>
      <c r="BO3" s="866"/>
      <c r="BP3" s="866"/>
      <c r="BQ3" s="866"/>
      <c r="BR3" s="866"/>
      <c r="BS3" s="866"/>
      <c r="BT3" s="866"/>
      <c r="BU3" s="866"/>
    </row>
    <row r="4" ht="22.5" customHeight="1">
      <c r="A4" s="379">
        <v>2.0</v>
      </c>
      <c r="B4" s="256">
        <v>6.0</v>
      </c>
      <c r="C4" s="379" t="s">
        <v>255</v>
      </c>
      <c r="D4" s="379"/>
      <c r="E4" s="476"/>
      <c r="F4" s="476"/>
      <c r="G4" s="863">
        <v>1.0</v>
      </c>
      <c r="H4" s="378" t="s">
        <v>4791</v>
      </c>
      <c r="I4" s="378" t="s">
        <v>4792</v>
      </c>
      <c r="J4" s="379" t="s">
        <v>637</v>
      </c>
      <c r="K4" s="379" t="s">
        <v>4793</v>
      </c>
      <c r="L4" s="380">
        <v>42686.0</v>
      </c>
      <c r="M4" s="379" t="s">
        <v>339</v>
      </c>
      <c r="N4" s="379" t="s">
        <v>152</v>
      </c>
      <c r="O4" s="380">
        <v>45665.0</v>
      </c>
      <c r="P4" s="379" t="s">
        <v>115</v>
      </c>
      <c r="Q4" s="379" t="s">
        <v>239</v>
      </c>
      <c r="R4" s="379"/>
      <c r="S4" s="476"/>
      <c r="T4" s="379" t="s">
        <v>11</v>
      </c>
      <c r="U4" s="379" t="s">
        <v>21</v>
      </c>
      <c r="V4" s="197"/>
      <c r="W4" s="197"/>
      <c r="X4" s="197"/>
      <c r="Y4" s="197" t="s">
        <v>4794</v>
      </c>
      <c r="Z4" s="197"/>
      <c r="AA4" s="197"/>
      <c r="AB4" s="197"/>
      <c r="AC4" s="197"/>
      <c r="AD4" s="197"/>
      <c r="AE4" s="222"/>
      <c r="AF4" s="222"/>
      <c r="AG4" s="866"/>
      <c r="AH4" s="866"/>
      <c r="AI4" s="866"/>
      <c r="AJ4" s="866"/>
      <c r="AK4" s="866"/>
      <c r="AL4" s="866"/>
      <c r="AM4" s="866"/>
      <c r="AN4" s="866"/>
      <c r="AO4" s="866"/>
      <c r="AP4" s="866"/>
      <c r="AQ4" s="866"/>
      <c r="AR4" s="866"/>
      <c r="AS4" s="866"/>
      <c r="AT4" s="866"/>
      <c r="AU4" s="866"/>
      <c r="AV4" s="866"/>
      <c r="AW4" s="866"/>
      <c r="AX4" s="866"/>
      <c r="AY4" s="866"/>
      <c r="AZ4" s="866"/>
      <c r="BA4" s="866"/>
      <c r="BB4" s="866"/>
      <c r="BC4" s="866"/>
      <c r="BD4" s="866"/>
      <c r="BE4" s="866"/>
      <c r="BF4" s="866"/>
      <c r="BG4" s="866"/>
      <c r="BH4" s="866"/>
      <c r="BI4" s="866"/>
      <c r="BJ4" s="866"/>
      <c r="BK4" s="866"/>
      <c r="BL4" s="866"/>
      <c r="BM4" s="866"/>
      <c r="BN4" s="866"/>
      <c r="BO4" s="866"/>
      <c r="BP4" s="866"/>
      <c r="BQ4" s="866"/>
      <c r="BR4" s="866"/>
      <c r="BS4" s="866"/>
      <c r="BT4" s="866"/>
      <c r="BU4" s="866"/>
    </row>
    <row r="5" ht="22.5" customHeight="1">
      <c r="A5" s="379">
        <v>3.0</v>
      </c>
      <c r="B5" s="256">
        <v>6.0</v>
      </c>
      <c r="C5" s="379" t="s">
        <v>255</v>
      </c>
      <c r="D5" s="379"/>
      <c r="E5" s="476"/>
      <c r="F5" s="476"/>
      <c r="G5" s="863">
        <v>1.0</v>
      </c>
      <c r="H5" s="378" t="s">
        <v>4795</v>
      </c>
      <c r="I5" s="378" t="s">
        <v>4796</v>
      </c>
      <c r="J5" s="379" t="s">
        <v>396</v>
      </c>
      <c r="K5" s="379" t="s">
        <v>4797</v>
      </c>
      <c r="L5" s="380">
        <v>42772.0</v>
      </c>
      <c r="M5" s="379" t="s">
        <v>339</v>
      </c>
      <c r="N5" s="379" t="s">
        <v>153</v>
      </c>
      <c r="O5" s="380">
        <v>44566.0</v>
      </c>
      <c r="P5" s="379" t="s">
        <v>133</v>
      </c>
      <c r="Q5" s="379" t="s">
        <v>243</v>
      </c>
      <c r="R5" s="476"/>
      <c r="S5" s="476"/>
      <c r="T5" s="623" t="s">
        <v>11</v>
      </c>
      <c r="U5" s="379" t="s">
        <v>15</v>
      </c>
      <c r="V5" s="222"/>
      <c r="W5" s="197"/>
      <c r="X5" s="197"/>
      <c r="Y5" s="197" t="s">
        <v>4798</v>
      </c>
      <c r="Z5" s="197" t="s">
        <v>4799</v>
      </c>
      <c r="AA5" s="197" t="s">
        <v>4800</v>
      </c>
      <c r="AB5" s="197" t="s">
        <v>4801</v>
      </c>
      <c r="AC5" s="197"/>
      <c r="AD5" s="197"/>
      <c r="AE5" s="197"/>
      <c r="AF5" s="222"/>
      <c r="AG5" s="866"/>
      <c r="AH5" s="866"/>
      <c r="AI5" s="866"/>
      <c r="AJ5" s="866"/>
      <c r="AK5" s="866"/>
      <c r="AL5" s="866"/>
      <c r="AM5" s="866"/>
      <c r="AN5" s="866"/>
      <c r="AO5" s="866"/>
      <c r="AP5" s="866"/>
      <c r="AQ5" s="866"/>
      <c r="AR5" s="866"/>
      <c r="AS5" s="866"/>
      <c r="AT5" s="866"/>
      <c r="AU5" s="866"/>
      <c r="AV5" s="866"/>
      <c r="AW5" s="866"/>
      <c r="AX5" s="866"/>
      <c r="AY5" s="866"/>
      <c r="AZ5" s="866"/>
      <c r="BA5" s="866"/>
      <c r="BB5" s="866"/>
      <c r="BC5" s="866"/>
      <c r="BD5" s="866"/>
      <c r="BE5" s="866"/>
      <c r="BF5" s="866"/>
      <c r="BG5" s="866"/>
      <c r="BH5" s="866"/>
      <c r="BI5" s="866"/>
      <c r="BJ5" s="866"/>
      <c r="BK5" s="866"/>
      <c r="BL5" s="866"/>
      <c r="BM5" s="866"/>
      <c r="BN5" s="866"/>
      <c r="BO5" s="866"/>
      <c r="BP5" s="866"/>
      <c r="BQ5" s="866"/>
      <c r="BR5" s="866"/>
      <c r="BS5" s="866"/>
      <c r="BT5" s="866"/>
      <c r="BU5" s="866"/>
    </row>
    <row r="6" ht="22.5" customHeight="1">
      <c r="A6" s="379">
        <v>4.0</v>
      </c>
      <c r="B6" s="256">
        <v>6.0</v>
      </c>
      <c r="C6" s="379" t="s">
        <v>255</v>
      </c>
      <c r="D6" s="379"/>
      <c r="E6" s="476"/>
      <c r="F6" s="476"/>
      <c r="G6" s="863">
        <v>1.0</v>
      </c>
      <c r="H6" s="378" t="s">
        <v>4802</v>
      </c>
      <c r="I6" s="378" t="s">
        <v>4803</v>
      </c>
      <c r="J6" s="379" t="s">
        <v>362</v>
      </c>
      <c r="K6" s="379" t="s">
        <v>4804</v>
      </c>
      <c r="L6" s="380">
        <v>42968.0</v>
      </c>
      <c r="M6" s="379" t="s">
        <v>339</v>
      </c>
      <c r="N6" s="379" t="s">
        <v>152</v>
      </c>
      <c r="O6" s="380">
        <v>44062.0</v>
      </c>
      <c r="P6" s="379" t="s">
        <v>133</v>
      </c>
      <c r="Q6" s="379" t="s">
        <v>243</v>
      </c>
      <c r="R6" s="379"/>
      <c r="S6" s="379"/>
      <c r="T6" s="623" t="s">
        <v>26</v>
      </c>
      <c r="U6" s="379" t="s">
        <v>15</v>
      </c>
      <c r="V6" s="998"/>
      <c r="W6" s="388"/>
      <c r="X6" s="197"/>
      <c r="Y6" s="197" t="s">
        <v>4805</v>
      </c>
      <c r="Z6" s="197" t="s">
        <v>4806</v>
      </c>
      <c r="AA6" s="197" t="s">
        <v>4807</v>
      </c>
      <c r="AB6" s="197" t="s">
        <v>4808</v>
      </c>
      <c r="AC6" s="197" t="s">
        <v>4809</v>
      </c>
      <c r="AD6" s="222"/>
      <c r="AE6" s="222"/>
      <c r="AF6" s="222"/>
      <c r="AG6" s="866"/>
      <c r="AH6" s="866"/>
      <c r="AI6" s="866"/>
      <c r="AJ6" s="866"/>
      <c r="AK6" s="866"/>
      <c r="AL6" s="866"/>
      <c r="AM6" s="866"/>
      <c r="AN6" s="866"/>
      <c r="AO6" s="866"/>
      <c r="AP6" s="866"/>
      <c r="AQ6" s="866"/>
      <c r="AR6" s="866"/>
      <c r="AS6" s="866"/>
      <c r="AT6" s="866"/>
      <c r="AU6" s="866"/>
      <c r="AV6" s="866"/>
      <c r="AW6" s="866"/>
      <c r="AX6" s="866"/>
      <c r="AY6" s="866"/>
      <c r="AZ6" s="866"/>
      <c r="BA6" s="866"/>
      <c r="BB6" s="866"/>
      <c r="BC6" s="866"/>
      <c r="BD6" s="866"/>
      <c r="BE6" s="866"/>
      <c r="BF6" s="866"/>
      <c r="BG6" s="866"/>
      <c r="BH6" s="866"/>
      <c r="BI6" s="866"/>
      <c r="BJ6" s="866"/>
      <c r="BK6" s="866"/>
      <c r="BL6" s="866"/>
      <c r="BM6" s="866"/>
      <c r="BN6" s="866"/>
      <c r="BO6" s="866"/>
      <c r="BP6" s="866"/>
      <c r="BQ6" s="866"/>
      <c r="BR6" s="866"/>
      <c r="BS6" s="866"/>
      <c r="BT6" s="866"/>
      <c r="BU6" s="866"/>
    </row>
    <row r="7" ht="22.5" customHeight="1">
      <c r="A7" s="379">
        <v>5.0</v>
      </c>
      <c r="B7" s="256">
        <v>6.0</v>
      </c>
      <c r="C7" s="379" t="s">
        <v>255</v>
      </c>
      <c r="D7" s="379"/>
      <c r="E7" s="476"/>
      <c r="F7" s="379" t="s">
        <v>335</v>
      </c>
      <c r="G7" s="863">
        <v>1.0</v>
      </c>
      <c r="H7" s="378" t="s">
        <v>4810</v>
      </c>
      <c r="I7" s="378" t="s">
        <v>4811</v>
      </c>
      <c r="J7" s="379" t="s">
        <v>4812</v>
      </c>
      <c r="K7" s="379" t="s">
        <v>4813</v>
      </c>
      <c r="L7" s="380">
        <v>42603.0</v>
      </c>
      <c r="M7" s="379" t="s">
        <v>339</v>
      </c>
      <c r="N7" s="379" t="s">
        <v>152</v>
      </c>
      <c r="O7" s="380">
        <v>44426.0</v>
      </c>
      <c r="P7" s="379" t="s">
        <v>37</v>
      </c>
      <c r="Q7" s="379" t="s">
        <v>247</v>
      </c>
      <c r="R7" s="379" t="s">
        <v>4814</v>
      </c>
      <c r="S7" s="379"/>
      <c r="T7" s="379" t="s">
        <v>11</v>
      </c>
      <c r="U7" s="379" t="s">
        <v>21</v>
      </c>
      <c r="V7" s="388" t="s">
        <v>335</v>
      </c>
      <c r="W7" s="388"/>
      <c r="X7" s="197"/>
      <c r="Y7" s="197" t="s">
        <v>4815</v>
      </c>
      <c r="Z7" s="197" t="s">
        <v>4816</v>
      </c>
      <c r="AA7" s="197" t="s">
        <v>4817</v>
      </c>
      <c r="AB7" s="197" t="s">
        <v>4818</v>
      </c>
      <c r="AC7" s="197"/>
      <c r="AD7" s="222"/>
      <c r="AE7" s="222"/>
      <c r="AF7" s="222"/>
      <c r="AG7" s="866"/>
      <c r="AH7" s="866"/>
      <c r="AI7" s="866"/>
      <c r="AJ7" s="866"/>
      <c r="AK7" s="866"/>
      <c r="AL7" s="866"/>
      <c r="AM7" s="866"/>
      <c r="AN7" s="866"/>
      <c r="AO7" s="866"/>
      <c r="AP7" s="866"/>
      <c r="AQ7" s="866"/>
      <c r="AR7" s="866"/>
      <c r="AS7" s="866"/>
      <c r="AT7" s="866"/>
      <c r="AU7" s="866"/>
      <c r="AV7" s="866"/>
      <c r="AW7" s="866"/>
      <c r="AX7" s="866"/>
      <c r="AY7" s="866"/>
      <c r="AZ7" s="866"/>
      <c r="BA7" s="866"/>
      <c r="BB7" s="866"/>
      <c r="BC7" s="866"/>
      <c r="BD7" s="866"/>
      <c r="BE7" s="866"/>
      <c r="BF7" s="866"/>
      <c r="BG7" s="866"/>
      <c r="BH7" s="866"/>
      <c r="BI7" s="866"/>
      <c r="BJ7" s="866"/>
      <c r="BK7" s="866"/>
      <c r="BL7" s="866"/>
      <c r="BM7" s="866"/>
      <c r="BN7" s="866"/>
      <c r="BO7" s="866"/>
      <c r="BP7" s="866"/>
      <c r="BQ7" s="866"/>
      <c r="BR7" s="866"/>
      <c r="BS7" s="866"/>
      <c r="BT7" s="866"/>
      <c r="BU7" s="866"/>
    </row>
    <row r="8" ht="22.5" customHeight="1">
      <c r="A8" s="379">
        <v>6.0</v>
      </c>
      <c r="B8" s="256">
        <v>6.0</v>
      </c>
      <c r="C8" s="379" t="s">
        <v>255</v>
      </c>
      <c r="D8" s="379"/>
      <c r="E8" s="476"/>
      <c r="F8" s="476"/>
      <c r="G8" s="863">
        <v>1.0</v>
      </c>
      <c r="H8" s="378" t="s">
        <v>4819</v>
      </c>
      <c r="I8" s="378" t="s">
        <v>4820</v>
      </c>
      <c r="J8" s="379" t="s">
        <v>637</v>
      </c>
      <c r="K8" s="379" t="s">
        <v>1390</v>
      </c>
      <c r="L8" s="380"/>
      <c r="M8" s="379" t="s">
        <v>351</v>
      </c>
      <c r="N8" s="379" t="s">
        <v>153</v>
      </c>
      <c r="O8" s="380">
        <v>44062.0</v>
      </c>
      <c r="P8" s="379" t="s">
        <v>115</v>
      </c>
      <c r="Q8" s="379" t="s">
        <v>247</v>
      </c>
      <c r="R8" s="476"/>
      <c r="S8" s="476"/>
      <c r="T8" s="379" t="s">
        <v>11</v>
      </c>
      <c r="U8" s="379" t="s">
        <v>21</v>
      </c>
      <c r="V8" s="222"/>
      <c r="W8" s="197"/>
      <c r="X8" s="197"/>
      <c r="Y8" s="197" t="s">
        <v>4821</v>
      </c>
      <c r="Z8" s="197" t="s">
        <v>4822</v>
      </c>
      <c r="AA8" s="197" t="s">
        <v>4823</v>
      </c>
      <c r="AB8" s="197" t="s">
        <v>4824</v>
      </c>
      <c r="AC8" s="197" t="s">
        <v>4825</v>
      </c>
      <c r="AD8" s="197"/>
      <c r="AE8" s="222"/>
      <c r="AF8" s="222"/>
      <c r="AG8" s="476"/>
      <c r="AH8" s="476"/>
      <c r="AI8" s="866"/>
      <c r="AJ8" s="866"/>
      <c r="AK8" s="866"/>
      <c r="AL8" s="866"/>
      <c r="AM8" s="866"/>
      <c r="AN8" s="866"/>
      <c r="AO8" s="866"/>
      <c r="AP8" s="866"/>
      <c r="AQ8" s="866"/>
      <c r="AR8" s="866"/>
      <c r="AS8" s="866"/>
      <c r="AT8" s="866"/>
      <c r="AU8" s="866"/>
      <c r="AV8" s="866"/>
      <c r="AW8" s="866"/>
      <c r="AX8" s="866"/>
      <c r="AY8" s="866"/>
      <c r="AZ8" s="866"/>
      <c r="BA8" s="866"/>
      <c r="BB8" s="866"/>
      <c r="BC8" s="866"/>
      <c r="BD8" s="866"/>
      <c r="BE8" s="866"/>
      <c r="BF8" s="866"/>
      <c r="BG8" s="866"/>
      <c r="BH8" s="866"/>
      <c r="BI8" s="866"/>
      <c r="BJ8" s="866"/>
      <c r="BK8" s="866"/>
      <c r="BL8" s="866"/>
      <c r="BM8" s="866"/>
      <c r="BN8" s="866"/>
      <c r="BO8" s="866"/>
      <c r="BP8" s="866"/>
      <c r="BQ8" s="866"/>
      <c r="BR8" s="866"/>
      <c r="BS8" s="866"/>
      <c r="BT8" s="866"/>
      <c r="BU8" s="866"/>
    </row>
    <row r="9" ht="22.5" customHeight="1">
      <c r="A9" s="379">
        <v>7.0</v>
      </c>
      <c r="B9" s="256">
        <v>6.0</v>
      </c>
      <c r="C9" s="379" t="s">
        <v>255</v>
      </c>
      <c r="D9" s="379"/>
      <c r="E9" s="379"/>
      <c r="F9" s="379"/>
      <c r="G9" s="863">
        <v>1.0</v>
      </c>
      <c r="H9" s="378" t="s">
        <v>4826</v>
      </c>
      <c r="I9" s="378" t="s">
        <v>4827</v>
      </c>
      <c r="J9" s="379" t="s">
        <v>4828</v>
      </c>
      <c r="K9" s="379" t="s">
        <v>1034</v>
      </c>
      <c r="L9" s="380">
        <v>42709.0</v>
      </c>
      <c r="M9" s="379" t="s">
        <v>351</v>
      </c>
      <c r="N9" s="379" t="s">
        <v>152</v>
      </c>
      <c r="O9" s="380">
        <v>44426.0</v>
      </c>
      <c r="P9" s="379" t="s">
        <v>76</v>
      </c>
      <c r="Q9" s="379" t="s">
        <v>247</v>
      </c>
      <c r="R9" s="379" t="s">
        <v>4829</v>
      </c>
      <c r="S9" s="379"/>
      <c r="T9" s="379" t="s">
        <v>11</v>
      </c>
      <c r="U9" s="379" t="s">
        <v>15</v>
      </c>
      <c r="V9" s="222"/>
      <c r="W9" s="197"/>
      <c r="X9" s="197"/>
      <c r="Y9" s="197" t="s">
        <v>4830</v>
      </c>
      <c r="Z9" s="197" t="s">
        <v>4831</v>
      </c>
      <c r="AA9" s="197" t="s">
        <v>4832</v>
      </c>
      <c r="AB9" s="197" t="s">
        <v>4833</v>
      </c>
      <c r="AC9" s="197"/>
      <c r="AD9" s="222"/>
      <c r="AE9" s="222"/>
      <c r="AF9" s="222"/>
      <c r="AG9" s="866"/>
      <c r="AH9" s="866"/>
      <c r="AI9" s="866"/>
      <c r="AJ9" s="866"/>
      <c r="AK9" s="866"/>
      <c r="AL9" s="866"/>
      <c r="AM9" s="866"/>
      <c r="AN9" s="866"/>
      <c r="AO9" s="866"/>
      <c r="AP9" s="866"/>
      <c r="AQ9" s="866"/>
      <c r="AR9" s="866"/>
      <c r="AS9" s="866"/>
      <c r="AT9" s="866"/>
      <c r="AU9" s="866"/>
      <c r="AV9" s="866"/>
      <c r="AW9" s="866"/>
      <c r="AX9" s="866"/>
      <c r="AY9" s="866"/>
      <c r="AZ9" s="866"/>
      <c r="BA9" s="866"/>
      <c r="BB9" s="866"/>
      <c r="BC9" s="866"/>
      <c r="BD9" s="866"/>
      <c r="BE9" s="866"/>
      <c r="BF9" s="866"/>
      <c r="BG9" s="866"/>
      <c r="BH9" s="866"/>
      <c r="BI9" s="866"/>
      <c r="BJ9" s="866"/>
      <c r="BK9" s="866"/>
      <c r="BL9" s="866"/>
      <c r="BM9" s="866"/>
      <c r="BN9" s="866"/>
      <c r="BO9" s="866"/>
      <c r="BP9" s="866"/>
      <c r="BQ9" s="866"/>
      <c r="BR9" s="866"/>
      <c r="BS9" s="866"/>
      <c r="BT9" s="866"/>
      <c r="BU9" s="866"/>
    </row>
    <row r="10" ht="22.5" customHeight="1">
      <c r="A10" s="379">
        <v>8.0</v>
      </c>
      <c r="B10" s="256">
        <v>6.0</v>
      </c>
      <c r="C10" s="379" t="s">
        <v>255</v>
      </c>
      <c r="D10" s="379"/>
      <c r="E10" s="476"/>
      <c r="F10" s="476"/>
      <c r="G10" s="863">
        <v>1.0</v>
      </c>
      <c r="H10" s="378" t="s">
        <v>4834</v>
      </c>
      <c r="I10" s="378" t="s">
        <v>4835</v>
      </c>
      <c r="J10" s="379" t="s">
        <v>396</v>
      </c>
      <c r="K10" s="379" t="s">
        <v>4836</v>
      </c>
      <c r="L10" s="380">
        <v>42725.0</v>
      </c>
      <c r="M10" s="379" t="s">
        <v>351</v>
      </c>
      <c r="N10" s="379" t="s">
        <v>151</v>
      </c>
      <c r="O10" s="380">
        <v>43698.0</v>
      </c>
      <c r="P10" s="379" t="s">
        <v>133</v>
      </c>
      <c r="Q10" s="379" t="s">
        <v>247</v>
      </c>
      <c r="R10" s="476"/>
      <c r="S10" s="476"/>
      <c r="T10" s="379" t="s">
        <v>11</v>
      </c>
      <c r="U10" s="379" t="s">
        <v>15</v>
      </c>
      <c r="V10" s="197"/>
      <c r="W10" s="197"/>
      <c r="X10" s="197"/>
      <c r="Y10" s="197" t="s">
        <v>4837</v>
      </c>
      <c r="Z10" s="197" t="s">
        <v>4838</v>
      </c>
      <c r="AA10" s="197" t="s">
        <v>4839</v>
      </c>
      <c r="AB10" s="197" t="s">
        <v>4840</v>
      </c>
      <c r="AC10" s="197" t="s">
        <v>4841</v>
      </c>
      <c r="AD10" s="197" t="s">
        <v>4842</v>
      </c>
      <c r="AE10" s="197" t="s">
        <v>4843</v>
      </c>
      <c r="AF10" s="222"/>
      <c r="AG10" s="866"/>
      <c r="AH10" s="866"/>
      <c r="AI10" s="866"/>
      <c r="AJ10" s="866"/>
      <c r="AK10" s="866"/>
      <c r="AL10" s="866"/>
      <c r="AM10" s="866"/>
      <c r="AN10" s="866"/>
      <c r="AO10" s="866"/>
      <c r="AP10" s="866"/>
      <c r="AQ10" s="866"/>
      <c r="AR10" s="866"/>
      <c r="AS10" s="866"/>
      <c r="AT10" s="866"/>
      <c r="AU10" s="866"/>
      <c r="AV10" s="866"/>
      <c r="AW10" s="866"/>
      <c r="AX10" s="866"/>
      <c r="AY10" s="866"/>
      <c r="AZ10" s="866"/>
      <c r="BA10" s="866"/>
      <c r="BB10" s="866"/>
      <c r="BC10" s="866"/>
      <c r="BD10" s="866"/>
      <c r="BE10" s="866"/>
      <c r="BF10" s="866"/>
      <c r="BG10" s="866"/>
      <c r="BH10" s="866"/>
      <c r="BI10" s="866"/>
      <c r="BJ10" s="866"/>
      <c r="BK10" s="866"/>
      <c r="BL10" s="866"/>
      <c r="BM10" s="866"/>
      <c r="BN10" s="866"/>
      <c r="BO10" s="866"/>
      <c r="BP10" s="866"/>
      <c r="BQ10" s="866"/>
      <c r="BR10" s="866"/>
      <c r="BS10" s="866"/>
      <c r="BT10" s="866"/>
      <c r="BU10" s="866"/>
    </row>
    <row r="11" ht="22.5" customHeight="1">
      <c r="A11" s="379">
        <v>9.0</v>
      </c>
      <c r="B11" s="256">
        <v>6.0</v>
      </c>
      <c r="C11" s="379" t="s">
        <v>255</v>
      </c>
      <c r="D11" s="379"/>
      <c r="E11" s="476"/>
      <c r="F11" s="476"/>
      <c r="G11" s="863">
        <v>1.0</v>
      </c>
      <c r="H11" s="378" t="s">
        <v>4844</v>
      </c>
      <c r="I11" s="378" t="s">
        <v>4845</v>
      </c>
      <c r="J11" s="379" t="s">
        <v>2004</v>
      </c>
      <c r="K11" s="379" t="s">
        <v>4846</v>
      </c>
      <c r="L11" s="380">
        <v>42693.0</v>
      </c>
      <c r="M11" s="379" t="s">
        <v>339</v>
      </c>
      <c r="N11" s="379" t="s">
        <v>151</v>
      </c>
      <c r="O11" s="380">
        <v>45519.0</v>
      </c>
      <c r="P11" s="379" t="s">
        <v>37</v>
      </c>
      <c r="Q11" s="379" t="s">
        <v>247</v>
      </c>
      <c r="R11" s="379" t="s">
        <v>4847</v>
      </c>
      <c r="S11" s="476"/>
      <c r="T11" s="379" t="s">
        <v>11</v>
      </c>
      <c r="U11" s="379" t="s">
        <v>15</v>
      </c>
      <c r="V11" s="222"/>
      <c r="W11" s="197"/>
      <c r="X11" s="197"/>
      <c r="Y11" s="197" t="s">
        <v>4848</v>
      </c>
      <c r="Z11" s="197"/>
      <c r="AA11" s="197"/>
      <c r="AB11" s="197"/>
      <c r="AC11" s="197"/>
      <c r="AD11" s="197"/>
      <c r="AE11" s="222"/>
      <c r="AF11" s="222"/>
      <c r="AG11" s="866"/>
      <c r="AH11" s="866"/>
      <c r="AI11" s="866"/>
      <c r="AJ11" s="866"/>
      <c r="AK11" s="866"/>
      <c r="AL11" s="866"/>
      <c r="AM11" s="866"/>
      <c r="AN11" s="866"/>
      <c r="AO11" s="866"/>
      <c r="AP11" s="866"/>
      <c r="AQ11" s="866"/>
      <c r="AR11" s="866"/>
      <c r="AS11" s="866"/>
      <c r="AT11" s="866"/>
      <c r="AU11" s="866"/>
      <c r="AV11" s="866"/>
      <c r="AW11" s="866"/>
      <c r="AX11" s="866"/>
      <c r="AY11" s="866"/>
      <c r="AZ11" s="866"/>
      <c r="BA11" s="866"/>
      <c r="BB11" s="866"/>
      <c r="BC11" s="866"/>
      <c r="BD11" s="866"/>
      <c r="BE11" s="866"/>
      <c r="BF11" s="866"/>
      <c r="BG11" s="866"/>
      <c r="BH11" s="866"/>
      <c r="BI11" s="866"/>
      <c r="BJ11" s="866"/>
      <c r="BK11" s="866"/>
      <c r="BL11" s="866"/>
      <c r="BM11" s="866"/>
      <c r="BN11" s="866"/>
      <c r="BO11" s="866"/>
      <c r="BP11" s="866"/>
      <c r="BQ11" s="866"/>
      <c r="BR11" s="866"/>
      <c r="BS11" s="866"/>
      <c r="BT11" s="866"/>
      <c r="BU11" s="866"/>
    </row>
    <row r="12" ht="22.5" customHeight="1">
      <c r="A12" s="379">
        <v>10.0</v>
      </c>
      <c r="B12" s="256">
        <v>6.0</v>
      </c>
      <c r="C12" s="379" t="s">
        <v>255</v>
      </c>
      <c r="D12" s="379"/>
      <c r="E12" s="379"/>
      <c r="F12" s="379"/>
      <c r="G12" s="863">
        <v>1.0</v>
      </c>
      <c r="H12" s="378" t="s">
        <v>4849</v>
      </c>
      <c r="I12" s="378" t="s">
        <v>4850</v>
      </c>
      <c r="J12" s="379" t="s">
        <v>396</v>
      </c>
      <c r="K12" s="379" t="s">
        <v>4851</v>
      </c>
      <c r="L12" s="380">
        <v>42862.0</v>
      </c>
      <c r="M12" s="379" t="s">
        <v>339</v>
      </c>
      <c r="N12" s="379" t="s">
        <v>154</v>
      </c>
      <c r="O12" s="380">
        <v>43836.0</v>
      </c>
      <c r="P12" s="379" t="s">
        <v>133</v>
      </c>
      <c r="Q12" s="379" t="s">
        <v>248</v>
      </c>
      <c r="R12" s="379" t="s">
        <v>4852</v>
      </c>
      <c r="S12" s="379"/>
      <c r="T12" s="623" t="s">
        <v>22</v>
      </c>
      <c r="U12" s="379" t="s">
        <v>15</v>
      </c>
      <c r="V12" s="998"/>
      <c r="W12" s="388"/>
      <c r="X12" s="197"/>
      <c r="Y12" s="197" t="s">
        <v>4853</v>
      </c>
      <c r="Z12" s="197" t="s">
        <v>4854</v>
      </c>
      <c r="AA12" s="197" t="s">
        <v>4855</v>
      </c>
      <c r="AB12" s="197" t="s">
        <v>4856</v>
      </c>
      <c r="AC12" s="197" t="s">
        <v>4857</v>
      </c>
      <c r="AD12" s="197"/>
      <c r="AE12" s="222"/>
      <c r="AF12" s="222"/>
      <c r="AG12" s="476"/>
      <c r="AH12" s="476"/>
      <c r="AI12" s="476"/>
      <c r="AJ12" s="476"/>
      <c r="AK12" s="476"/>
      <c r="AL12" s="476"/>
      <c r="AM12" s="476"/>
      <c r="AN12" s="476"/>
      <c r="AO12" s="476"/>
      <c r="AP12" s="476"/>
      <c r="AQ12" s="476"/>
      <c r="AR12" s="476"/>
      <c r="AS12" s="476"/>
      <c r="AT12" s="476"/>
      <c r="AU12" s="476"/>
      <c r="AV12" s="476"/>
      <c r="AW12" s="476"/>
      <c r="AX12" s="476"/>
      <c r="AY12" s="476"/>
      <c r="AZ12" s="476"/>
      <c r="BA12" s="476"/>
      <c r="BB12" s="476"/>
      <c r="BC12" s="476"/>
      <c r="BD12" s="476"/>
      <c r="BE12" s="476"/>
      <c r="BF12" s="476"/>
      <c r="BG12" s="476"/>
      <c r="BH12" s="476"/>
      <c r="BI12" s="476"/>
      <c r="BJ12" s="476"/>
      <c r="BK12" s="476"/>
      <c r="BL12" s="476"/>
      <c r="BM12" s="476"/>
      <c r="BN12" s="476"/>
      <c r="BO12" s="476"/>
      <c r="BP12" s="476"/>
      <c r="BQ12" s="476"/>
      <c r="BR12" s="476"/>
      <c r="BS12" s="476"/>
      <c r="BT12" s="476"/>
      <c r="BU12" s="476"/>
    </row>
    <row r="13" ht="22.5" customHeight="1">
      <c r="A13" s="379">
        <v>11.0</v>
      </c>
      <c r="B13" s="256">
        <v>6.0</v>
      </c>
      <c r="C13" s="379" t="s">
        <v>255</v>
      </c>
      <c r="D13" s="379"/>
      <c r="E13" s="476"/>
      <c r="F13" s="476"/>
      <c r="G13" s="863">
        <v>1.0</v>
      </c>
      <c r="H13" s="378" t="s">
        <v>4858</v>
      </c>
      <c r="I13" s="378" t="s">
        <v>4859</v>
      </c>
      <c r="J13" s="379" t="s">
        <v>4860</v>
      </c>
      <c r="K13" s="379" t="s">
        <v>4861</v>
      </c>
      <c r="L13" s="380">
        <v>42921.0</v>
      </c>
      <c r="M13" s="379" t="s">
        <v>351</v>
      </c>
      <c r="N13" s="379" t="s">
        <v>154</v>
      </c>
      <c r="O13" s="380">
        <v>44790.0</v>
      </c>
      <c r="P13" s="379" t="s">
        <v>125</v>
      </c>
      <c r="Q13" s="379" t="s">
        <v>248</v>
      </c>
      <c r="R13" s="379"/>
      <c r="S13" s="476"/>
      <c r="T13" s="379" t="s">
        <v>11</v>
      </c>
      <c r="U13" s="379" t="s">
        <v>21</v>
      </c>
      <c r="V13" s="222"/>
      <c r="W13" s="197"/>
      <c r="X13" s="197"/>
      <c r="Y13" s="197" t="s">
        <v>4862</v>
      </c>
      <c r="Z13" s="197" t="s">
        <v>4863</v>
      </c>
      <c r="AA13" s="197" t="s">
        <v>4864</v>
      </c>
      <c r="AB13" s="197"/>
      <c r="AC13" s="197"/>
      <c r="AD13" s="222"/>
      <c r="AE13" s="222"/>
      <c r="AF13" s="222"/>
      <c r="AG13" s="866"/>
      <c r="AH13" s="866"/>
      <c r="AI13" s="866"/>
      <c r="AJ13" s="866"/>
      <c r="AK13" s="866"/>
      <c r="AL13" s="866"/>
      <c r="AM13" s="866"/>
      <c r="AN13" s="866"/>
      <c r="AO13" s="866"/>
      <c r="AP13" s="866"/>
      <c r="AQ13" s="866"/>
      <c r="AR13" s="866"/>
      <c r="AS13" s="866"/>
      <c r="AT13" s="866"/>
      <c r="AU13" s="866"/>
      <c r="AV13" s="866"/>
      <c r="AW13" s="866"/>
      <c r="AX13" s="866"/>
      <c r="AY13" s="866"/>
      <c r="AZ13" s="866"/>
      <c r="BA13" s="866"/>
      <c r="BB13" s="866"/>
      <c r="BC13" s="866"/>
      <c r="BD13" s="866"/>
      <c r="BE13" s="866"/>
      <c r="BF13" s="866"/>
      <c r="BG13" s="866"/>
      <c r="BH13" s="866"/>
      <c r="BI13" s="866"/>
      <c r="BJ13" s="866"/>
      <c r="BK13" s="866"/>
      <c r="BL13" s="866"/>
      <c r="BM13" s="866"/>
      <c r="BN13" s="866"/>
      <c r="BO13" s="866"/>
      <c r="BP13" s="866"/>
      <c r="BQ13" s="866"/>
      <c r="BR13" s="866"/>
      <c r="BS13" s="866"/>
      <c r="BT13" s="866"/>
      <c r="BU13" s="866"/>
    </row>
    <row r="14" ht="22.5" customHeight="1">
      <c r="A14" s="379">
        <v>12.0</v>
      </c>
      <c r="B14" s="256">
        <v>6.0</v>
      </c>
      <c r="C14" s="379" t="s">
        <v>255</v>
      </c>
      <c r="D14" s="379"/>
      <c r="E14" s="476"/>
      <c r="F14" s="476"/>
      <c r="G14" s="863">
        <v>1.0</v>
      </c>
      <c r="H14" s="378" t="s">
        <v>4865</v>
      </c>
      <c r="I14" s="378" t="s">
        <v>4866</v>
      </c>
      <c r="J14" s="379" t="s">
        <v>460</v>
      </c>
      <c r="K14" s="379" t="s">
        <v>4867</v>
      </c>
      <c r="L14" s="380">
        <v>42913.0</v>
      </c>
      <c r="M14" s="379" t="s">
        <v>351</v>
      </c>
      <c r="N14" s="379" t="s">
        <v>154</v>
      </c>
      <c r="O14" s="380">
        <v>44858.0</v>
      </c>
      <c r="P14" s="379" t="s">
        <v>133</v>
      </c>
      <c r="Q14" s="379" t="s">
        <v>248</v>
      </c>
      <c r="R14" s="379" t="s">
        <v>4868</v>
      </c>
      <c r="S14" s="476"/>
      <c r="T14" s="623" t="s">
        <v>11</v>
      </c>
      <c r="U14" s="379" t="s">
        <v>15</v>
      </c>
      <c r="V14" s="222"/>
      <c r="W14" s="197"/>
      <c r="X14" s="197"/>
      <c r="Y14" s="197" t="s">
        <v>4869</v>
      </c>
      <c r="Z14" s="197" t="s">
        <v>4870</v>
      </c>
      <c r="AA14" s="197" t="s">
        <v>4871</v>
      </c>
      <c r="AB14" s="197"/>
      <c r="AC14" s="197"/>
      <c r="AD14" s="197"/>
      <c r="AE14" s="197"/>
      <c r="AF14" s="222"/>
      <c r="AG14" s="866"/>
      <c r="AH14" s="866"/>
      <c r="AI14" s="866"/>
      <c r="AJ14" s="866"/>
      <c r="AK14" s="866"/>
      <c r="AL14" s="866"/>
      <c r="AM14" s="866"/>
      <c r="AN14" s="866"/>
      <c r="AO14" s="866"/>
      <c r="AP14" s="866"/>
      <c r="AQ14" s="866"/>
      <c r="AR14" s="866"/>
      <c r="AS14" s="866"/>
      <c r="AT14" s="866"/>
      <c r="AU14" s="866"/>
      <c r="AV14" s="866"/>
      <c r="AW14" s="866"/>
      <c r="AX14" s="866"/>
      <c r="AY14" s="866"/>
      <c r="AZ14" s="866"/>
      <c r="BA14" s="866"/>
      <c r="BB14" s="866"/>
      <c r="BC14" s="866"/>
      <c r="BD14" s="866"/>
      <c r="BE14" s="866"/>
      <c r="BF14" s="866"/>
      <c r="BG14" s="866"/>
      <c r="BH14" s="866"/>
      <c r="BI14" s="866"/>
      <c r="BJ14" s="866"/>
      <c r="BK14" s="866"/>
      <c r="BL14" s="866"/>
      <c r="BM14" s="866"/>
      <c r="BN14" s="866"/>
      <c r="BO14" s="866"/>
      <c r="BP14" s="866"/>
      <c r="BQ14" s="866"/>
      <c r="BR14" s="866"/>
      <c r="BS14" s="866"/>
      <c r="BT14" s="866"/>
      <c r="BU14" s="866"/>
    </row>
    <row r="15" ht="22.5" customHeight="1">
      <c r="A15" s="379">
        <v>13.0</v>
      </c>
      <c r="B15" s="256">
        <v>6.0</v>
      </c>
      <c r="C15" s="379" t="s">
        <v>255</v>
      </c>
      <c r="D15" s="379"/>
      <c r="E15" s="476"/>
      <c r="F15" s="476"/>
      <c r="G15" s="863">
        <v>1.0</v>
      </c>
      <c r="H15" s="378" t="s">
        <v>4872</v>
      </c>
      <c r="I15" s="378" t="s">
        <v>4873</v>
      </c>
      <c r="J15" s="625" t="s">
        <v>4874</v>
      </c>
      <c r="K15" s="625" t="s">
        <v>4875</v>
      </c>
      <c r="L15" s="380">
        <v>42830.0</v>
      </c>
      <c r="M15" s="379" t="s">
        <v>351</v>
      </c>
      <c r="N15" s="379" t="s">
        <v>154</v>
      </c>
      <c r="O15" s="380">
        <v>44566.0</v>
      </c>
      <c r="P15" s="379" t="s">
        <v>68</v>
      </c>
      <c r="Q15" s="379" t="s">
        <v>248</v>
      </c>
      <c r="R15" s="866"/>
      <c r="S15" s="866"/>
      <c r="T15" s="379" t="s">
        <v>11</v>
      </c>
      <c r="U15" s="379" t="s">
        <v>15</v>
      </c>
      <c r="V15" s="998"/>
      <c r="W15" s="388"/>
      <c r="X15" s="388"/>
      <c r="Y15" s="197" t="s">
        <v>4876</v>
      </c>
      <c r="Z15" s="197" t="s">
        <v>4877</v>
      </c>
      <c r="AA15" s="197" t="s">
        <v>4878</v>
      </c>
      <c r="AB15" s="197" t="s">
        <v>4879</v>
      </c>
      <c r="AC15" s="197"/>
      <c r="AD15" s="388"/>
      <c r="AE15" s="998"/>
      <c r="AF15" s="998"/>
      <c r="AG15" s="866"/>
      <c r="AH15" s="866"/>
      <c r="AI15" s="866"/>
      <c r="AJ15" s="866"/>
      <c r="AK15" s="866"/>
      <c r="AL15" s="866"/>
      <c r="AM15" s="866"/>
      <c r="AN15" s="866"/>
      <c r="AO15" s="866"/>
      <c r="AP15" s="866"/>
      <c r="AQ15" s="866"/>
      <c r="AR15" s="866"/>
      <c r="AS15" s="866"/>
      <c r="AT15" s="866"/>
      <c r="AU15" s="866"/>
      <c r="AV15" s="866"/>
      <c r="AW15" s="866"/>
      <c r="AX15" s="866"/>
      <c r="AY15" s="866"/>
      <c r="AZ15" s="866"/>
      <c r="BA15" s="866"/>
      <c r="BB15" s="866"/>
      <c r="BC15" s="866"/>
      <c r="BD15" s="866"/>
      <c r="BE15" s="866"/>
      <c r="BF15" s="866"/>
      <c r="BG15" s="866"/>
      <c r="BH15" s="866"/>
      <c r="BI15" s="866"/>
      <c r="BJ15" s="866"/>
      <c r="BK15" s="866"/>
      <c r="BL15" s="866"/>
      <c r="BM15" s="866"/>
      <c r="BN15" s="866"/>
      <c r="BO15" s="866"/>
      <c r="BP15" s="866"/>
      <c r="BQ15" s="866"/>
      <c r="BR15" s="866"/>
      <c r="BS15" s="866"/>
      <c r="BT15" s="866"/>
      <c r="BU15" s="866"/>
    </row>
    <row r="16" ht="22.5" customHeight="1">
      <c r="A16" s="484">
        <v>14.0</v>
      </c>
      <c r="B16" s="459">
        <v>6.0</v>
      </c>
      <c r="C16" s="484" t="s">
        <v>255</v>
      </c>
      <c r="D16" s="484"/>
      <c r="E16" s="588"/>
      <c r="F16" s="588"/>
      <c r="G16" s="999">
        <v>1.0</v>
      </c>
      <c r="H16" s="485" t="s">
        <v>4880</v>
      </c>
      <c r="I16" s="485" t="s">
        <v>4881</v>
      </c>
      <c r="J16" s="484" t="s">
        <v>423</v>
      </c>
      <c r="K16" s="484" t="s">
        <v>4882</v>
      </c>
      <c r="L16" s="487">
        <v>42706.0</v>
      </c>
      <c r="M16" s="484" t="s">
        <v>351</v>
      </c>
      <c r="N16" s="484" t="s">
        <v>152</v>
      </c>
      <c r="O16" s="487">
        <v>44566.0</v>
      </c>
      <c r="P16" s="484" t="s">
        <v>115</v>
      </c>
      <c r="Q16" s="484" t="s">
        <v>252</v>
      </c>
      <c r="R16" s="484"/>
      <c r="S16" s="588"/>
      <c r="T16" s="484" t="s">
        <v>11</v>
      </c>
      <c r="U16" s="484" t="s">
        <v>15</v>
      </c>
      <c r="V16" s="452"/>
      <c r="W16" s="451"/>
      <c r="X16" s="451"/>
      <c r="Y16" s="451" t="s">
        <v>4883</v>
      </c>
      <c r="Z16" s="451" t="s">
        <v>4884</v>
      </c>
      <c r="AA16" s="451" t="s">
        <v>4885</v>
      </c>
      <c r="AB16" s="451" t="s">
        <v>4886</v>
      </c>
      <c r="AC16" s="451"/>
      <c r="AD16" s="451"/>
      <c r="AE16" s="452"/>
      <c r="AF16" s="452"/>
      <c r="AG16" s="973"/>
      <c r="AH16" s="973"/>
      <c r="AI16" s="973"/>
      <c r="AJ16" s="973"/>
      <c r="AK16" s="973"/>
      <c r="AL16" s="973"/>
      <c r="AM16" s="973"/>
      <c r="AN16" s="973"/>
      <c r="AO16" s="973"/>
      <c r="AP16" s="973"/>
      <c r="AQ16" s="973"/>
      <c r="AR16" s="973"/>
      <c r="AS16" s="973"/>
      <c r="AT16" s="973"/>
      <c r="AU16" s="973"/>
      <c r="AV16" s="973"/>
      <c r="AW16" s="973"/>
      <c r="AX16" s="973"/>
      <c r="AY16" s="973"/>
      <c r="AZ16" s="973"/>
      <c r="BA16" s="973"/>
      <c r="BB16" s="973"/>
      <c r="BC16" s="973"/>
      <c r="BD16" s="973"/>
      <c r="BE16" s="973"/>
      <c r="BF16" s="973"/>
      <c r="BG16" s="973"/>
      <c r="BH16" s="973"/>
      <c r="BI16" s="973"/>
      <c r="BJ16" s="973"/>
      <c r="BK16" s="973"/>
      <c r="BL16" s="973"/>
      <c r="BM16" s="973"/>
      <c r="BN16" s="973"/>
      <c r="BO16" s="973"/>
      <c r="BP16" s="973"/>
      <c r="BQ16" s="973"/>
      <c r="BR16" s="973"/>
      <c r="BS16" s="973"/>
      <c r="BT16" s="973"/>
      <c r="BU16" s="973"/>
    </row>
    <row r="17" ht="22.5" customHeight="1">
      <c r="A17" s="634">
        <v>15.0</v>
      </c>
      <c r="B17" s="1000">
        <v>6.0</v>
      </c>
      <c r="C17" s="634" t="s">
        <v>255</v>
      </c>
      <c r="D17" s="634"/>
      <c r="E17" s="635"/>
      <c r="F17" s="635"/>
      <c r="G17" s="892">
        <v>1.0</v>
      </c>
      <c r="H17" s="636" t="s">
        <v>4887</v>
      </c>
      <c r="I17" s="636" t="s">
        <v>4888</v>
      </c>
      <c r="J17" s="634" t="s">
        <v>396</v>
      </c>
      <c r="K17" s="634" t="s">
        <v>4889</v>
      </c>
      <c r="L17" s="662">
        <v>42758.0</v>
      </c>
      <c r="M17" s="634" t="s">
        <v>339</v>
      </c>
      <c r="N17" s="634" t="s">
        <v>154</v>
      </c>
      <c r="O17" s="662">
        <v>45155.0</v>
      </c>
      <c r="P17" s="634" t="s">
        <v>133</v>
      </c>
      <c r="Q17" s="634" t="s">
        <v>252</v>
      </c>
      <c r="R17" s="634" t="s">
        <v>4890</v>
      </c>
      <c r="S17" s="634"/>
      <c r="T17" s="634" t="s">
        <v>11</v>
      </c>
      <c r="U17" s="634" t="s">
        <v>15</v>
      </c>
      <c r="V17" s="216"/>
      <c r="W17" s="209"/>
      <c r="X17" s="209"/>
      <c r="Y17" s="209" t="s">
        <v>4891</v>
      </c>
      <c r="Z17" s="209" t="s">
        <v>4892</v>
      </c>
      <c r="AA17" s="209"/>
      <c r="AB17" s="209"/>
      <c r="AC17" s="209"/>
      <c r="AD17" s="216"/>
      <c r="AE17" s="216"/>
      <c r="AF17" s="216"/>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c r="BQ17" s="688"/>
      <c r="BR17" s="688"/>
      <c r="BS17" s="688"/>
      <c r="BT17" s="688"/>
      <c r="BU17" s="688"/>
    </row>
    <row r="18" ht="22.5" customHeight="1">
      <c r="A18" s="379">
        <v>16.0</v>
      </c>
      <c r="B18" s="256">
        <v>6.0</v>
      </c>
      <c r="C18" s="379" t="s">
        <v>255</v>
      </c>
      <c r="D18" s="379"/>
      <c r="E18" s="476"/>
      <c r="F18" s="476"/>
      <c r="G18" s="863">
        <v>1.0</v>
      </c>
      <c r="H18" s="378" t="s">
        <v>4893</v>
      </c>
      <c r="I18" s="378" t="s">
        <v>4894</v>
      </c>
      <c r="J18" s="379" t="s">
        <v>637</v>
      </c>
      <c r="K18" s="379" t="s">
        <v>4895</v>
      </c>
      <c r="L18" s="380">
        <v>42802.0</v>
      </c>
      <c r="M18" s="379" t="s">
        <v>351</v>
      </c>
      <c r="N18" s="379" t="s">
        <v>151</v>
      </c>
      <c r="O18" s="380">
        <v>44202.0</v>
      </c>
      <c r="P18" s="379" t="s">
        <v>115</v>
      </c>
      <c r="Q18" s="379" t="s">
        <v>252</v>
      </c>
      <c r="R18" s="379"/>
      <c r="S18" s="379"/>
      <c r="T18" s="379" t="s">
        <v>11</v>
      </c>
      <c r="U18" s="379" t="s">
        <v>10</v>
      </c>
      <c r="V18" s="998"/>
      <c r="W18" s="388"/>
      <c r="X18" s="197"/>
      <c r="Y18" s="197" t="s">
        <v>4896</v>
      </c>
      <c r="Z18" s="197" t="s">
        <v>4897</v>
      </c>
      <c r="AA18" s="197" t="s">
        <v>4898</v>
      </c>
      <c r="AB18" s="197" t="s">
        <v>4899</v>
      </c>
      <c r="AC18" s="197" t="s">
        <v>4900</v>
      </c>
      <c r="AD18" s="197"/>
      <c r="AE18" s="197"/>
      <c r="AF18" s="222"/>
      <c r="AG18" s="866"/>
      <c r="AH18" s="866"/>
      <c r="AI18" s="866"/>
      <c r="AJ18" s="866"/>
      <c r="AK18" s="866"/>
      <c r="AL18" s="866"/>
      <c r="AM18" s="866"/>
      <c r="AN18" s="866"/>
      <c r="AO18" s="866"/>
      <c r="AP18" s="866"/>
      <c r="AQ18" s="866"/>
      <c r="AR18" s="866"/>
      <c r="AS18" s="866"/>
      <c r="AT18" s="866"/>
      <c r="AU18" s="866"/>
      <c r="AV18" s="866"/>
      <c r="AW18" s="866"/>
      <c r="AX18" s="866"/>
      <c r="AY18" s="866"/>
      <c r="AZ18" s="866"/>
      <c r="BA18" s="866"/>
      <c r="BB18" s="866"/>
      <c r="BC18" s="866"/>
      <c r="BD18" s="866"/>
      <c r="BE18" s="866"/>
      <c r="BF18" s="866"/>
      <c r="BG18" s="866"/>
      <c r="BH18" s="866"/>
      <c r="BI18" s="866"/>
      <c r="BJ18" s="866"/>
      <c r="BK18" s="866"/>
      <c r="BL18" s="866"/>
      <c r="BM18" s="866"/>
      <c r="BN18" s="866"/>
      <c r="BO18" s="866"/>
      <c r="BP18" s="866"/>
      <c r="BQ18" s="866"/>
      <c r="BR18" s="866"/>
      <c r="BS18" s="866"/>
      <c r="BT18" s="866"/>
      <c r="BU18" s="866"/>
    </row>
    <row r="19" ht="22.5" customHeight="1">
      <c r="A19" s="379">
        <v>17.0</v>
      </c>
      <c r="B19" s="256">
        <v>6.0</v>
      </c>
      <c r="C19" s="379" t="s">
        <v>255</v>
      </c>
      <c r="D19" s="379"/>
      <c r="E19" s="476"/>
      <c r="F19" s="476"/>
      <c r="G19" s="863">
        <v>1.0</v>
      </c>
      <c r="H19" s="378" t="s">
        <v>4901</v>
      </c>
      <c r="I19" s="378" t="s">
        <v>4902</v>
      </c>
      <c r="J19" s="379" t="s">
        <v>4903</v>
      </c>
      <c r="K19" s="379" t="s">
        <v>4904</v>
      </c>
      <c r="L19" s="380">
        <v>42910.0</v>
      </c>
      <c r="M19" s="379" t="s">
        <v>339</v>
      </c>
      <c r="N19" s="379" t="s">
        <v>152</v>
      </c>
      <c r="O19" s="380">
        <v>45519.0</v>
      </c>
      <c r="P19" s="379" t="s">
        <v>25</v>
      </c>
      <c r="Q19" s="379" t="s">
        <v>252</v>
      </c>
      <c r="R19" s="379" t="s">
        <v>4905</v>
      </c>
      <c r="S19" s="476"/>
      <c r="T19" s="379" t="s">
        <v>11</v>
      </c>
      <c r="U19" s="379" t="s">
        <v>10</v>
      </c>
      <c r="V19" s="222"/>
      <c r="W19" s="197"/>
      <c r="X19" s="197"/>
      <c r="Y19" s="197" t="s">
        <v>4906</v>
      </c>
      <c r="Z19" s="197"/>
      <c r="AA19" s="197"/>
      <c r="AB19" s="197"/>
      <c r="AC19" s="197"/>
      <c r="AD19" s="197"/>
      <c r="AE19" s="222"/>
      <c r="AF19" s="222"/>
      <c r="AG19" s="866"/>
      <c r="AH19" s="866"/>
      <c r="AI19" s="866"/>
      <c r="AJ19" s="866"/>
      <c r="AK19" s="866"/>
      <c r="AL19" s="866"/>
      <c r="AM19" s="866"/>
      <c r="AN19" s="866"/>
      <c r="AO19" s="866"/>
      <c r="AP19" s="866"/>
      <c r="AQ19" s="866"/>
      <c r="AR19" s="866"/>
      <c r="AS19" s="866"/>
      <c r="AT19" s="866"/>
      <c r="AU19" s="866"/>
      <c r="AV19" s="866"/>
      <c r="AW19" s="866"/>
      <c r="AX19" s="866"/>
      <c r="AY19" s="866"/>
      <c r="AZ19" s="866"/>
      <c r="BA19" s="866"/>
      <c r="BB19" s="866"/>
      <c r="BC19" s="866"/>
      <c r="BD19" s="866"/>
      <c r="BE19" s="866"/>
      <c r="BF19" s="866"/>
      <c r="BG19" s="866"/>
      <c r="BH19" s="866"/>
      <c r="BI19" s="866"/>
      <c r="BJ19" s="866"/>
      <c r="BK19" s="866"/>
      <c r="BL19" s="866"/>
      <c r="BM19" s="866"/>
      <c r="BN19" s="866"/>
      <c r="BO19" s="866"/>
      <c r="BP19" s="866"/>
      <c r="BQ19" s="866"/>
      <c r="BR19" s="866"/>
      <c r="BS19" s="866"/>
      <c r="BT19" s="866"/>
      <c r="BU19" s="866"/>
    </row>
    <row r="20" ht="14.25" customHeight="1">
      <c r="A20" s="507">
        <v>18.0</v>
      </c>
      <c r="B20" s="256">
        <v>6.0</v>
      </c>
      <c r="C20" s="873" t="s">
        <v>255</v>
      </c>
      <c r="D20" s="507"/>
      <c r="E20" s="738"/>
      <c r="F20" s="738"/>
      <c r="G20" s="874">
        <v>1.0</v>
      </c>
      <c r="H20" s="508" t="s">
        <v>4907</v>
      </c>
      <c r="I20" s="508" t="s">
        <v>4908</v>
      </c>
      <c r="J20" s="741" t="s">
        <v>637</v>
      </c>
      <c r="K20" s="741" t="s">
        <v>4909</v>
      </c>
      <c r="L20" s="742">
        <v>42876.0</v>
      </c>
      <c r="M20" s="741" t="s">
        <v>339</v>
      </c>
      <c r="N20" s="941" t="s">
        <v>152</v>
      </c>
      <c r="O20" s="742">
        <v>45883.0</v>
      </c>
      <c r="P20" s="741" t="s">
        <v>115</v>
      </c>
      <c r="Q20" s="507" t="s">
        <v>346</v>
      </c>
      <c r="R20" s="507" t="s">
        <v>4910</v>
      </c>
      <c r="S20" s="507"/>
      <c r="T20" s="507" t="s">
        <v>26</v>
      </c>
      <c r="U20" s="507" t="s">
        <v>21</v>
      </c>
      <c r="V20" s="251"/>
      <c r="W20" s="251"/>
      <c r="X20" s="248"/>
      <c r="Y20" s="248"/>
      <c r="Z20" s="248"/>
      <c r="AA20" s="248"/>
      <c r="AB20" s="1001"/>
      <c r="AC20" s="1001"/>
      <c r="AD20" s="1001"/>
      <c r="AE20" s="1001"/>
      <c r="AF20" s="1001"/>
      <c r="AG20" s="744"/>
      <c r="AH20" s="744"/>
      <c r="AI20" s="744"/>
      <c r="AJ20" s="744"/>
      <c r="AK20" s="744"/>
      <c r="AL20" s="744"/>
      <c r="AM20" s="744"/>
      <c r="AN20" s="744"/>
      <c r="AO20" s="744"/>
      <c r="AP20" s="744"/>
      <c r="AQ20" s="744"/>
      <c r="AR20" s="744"/>
      <c r="AS20" s="744"/>
      <c r="AT20" s="744"/>
      <c r="AU20" s="744"/>
      <c r="AV20" s="744"/>
      <c r="AW20" s="1002"/>
      <c r="AX20" s="1002"/>
      <c r="AY20" s="1002"/>
      <c r="AZ20" s="1002"/>
      <c r="BA20" s="1002"/>
      <c r="BB20" s="1002"/>
      <c r="BC20" s="1002"/>
      <c r="BD20" s="1002"/>
      <c r="BE20" s="1002"/>
      <c r="BF20" s="1002"/>
      <c r="BG20" s="1002"/>
      <c r="BH20" s="1002"/>
      <c r="BI20" s="1002"/>
      <c r="BJ20" s="1002"/>
      <c r="BK20" s="1002"/>
      <c r="BL20" s="1002"/>
      <c r="BM20" s="1002"/>
      <c r="BN20" s="1002"/>
      <c r="BO20" s="1002"/>
      <c r="BP20" s="1002"/>
      <c r="BQ20" s="1002"/>
      <c r="BR20" s="1002"/>
      <c r="BS20" s="1002"/>
      <c r="BT20" s="1002"/>
      <c r="BU20" s="1002"/>
    </row>
    <row r="21" ht="14.25" customHeight="1">
      <c r="A21" s="507">
        <v>19.0</v>
      </c>
      <c r="B21" s="256">
        <v>6.0</v>
      </c>
      <c r="C21" s="873" t="s">
        <v>255</v>
      </c>
      <c r="D21" s="507"/>
      <c r="E21" s="507"/>
      <c r="F21" s="738"/>
      <c r="G21" s="874">
        <v>1.0</v>
      </c>
      <c r="H21" s="508" t="s">
        <v>4911</v>
      </c>
      <c r="I21" s="508" t="s">
        <v>4912</v>
      </c>
      <c r="J21" s="741" t="s">
        <v>4913</v>
      </c>
      <c r="K21" s="741" t="s">
        <v>4914</v>
      </c>
      <c r="L21" s="742">
        <v>42953.0</v>
      </c>
      <c r="M21" s="741" t="s">
        <v>339</v>
      </c>
      <c r="N21" s="941" t="s">
        <v>154</v>
      </c>
      <c r="O21" s="742">
        <v>45883.0</v>
      </c>
      <c r="P21" s="741" t="s">
        <v>115</v>
      </c>
      <c r="Q21" s="507" t="s">
        <v>346</v>
      </c>
      <c r="R21" s="507" t="s">
        <v>4915</v>
      </c>
      <c r="S21" s="507"/>
      <c r="T21" s="875" t="s">
        <v>22</v>
      </c>
      <c r="U21" s="507" t="s">
        <v>21</v>
      </c>
      <c r="V21" s="251"/>
      <c r="W21" s="251"/>
      <c r="X21" s="248"/>
      <c r="Y21" s="248"/>
      <c r="Z21" s="248"/>
      <c r="AA21" s="248"/>
      <c r="AB21" s="1001"/>
      <c r="AC21" s="1001"/>
      <c r="AD21" s="1001"/>
      <c r="AE21" s="1001"/>
      <c r="AF21" s="1001"/>
      <c r="AG21" s="744"/>
      <c r="AH21" s="744"/>
      <c r="AI21" s="744"/>
      <c r="AJ21" s="744"/>
      <c r="AK21" s="744"/>
      <c r="AL21" s="744"/>
      <c r="AM21" s="744"/>
      <c r="AN21" s="744"/>
      <c r="AO21" s="744"/>
      <c r="AP21" s="744"/>
      <c r="AQ21" s="744"/>
      <c r="AR21" s="744"/>
      <c r="AS21" s="744"/>
      <c r="AT21" s="744"/>
      <c r="AU21" s="744"/>
      <c r="AV21" s="744"/>
      <c r="AW21" s="1002"/>
      <c r="AX21" s="1002"/>
      <c r="AY21" s="1002"/>
      <c r="AZ21" s="1002"/>
      <c r="BA21" s="1002"/>
      <c r="BB21" s="1002"/>
      <c r="BC21" s="1002"/>
      <c r="BD21" s="1002"/>
      <c r="BE21" s="1002"/>
      <c r="BF21" s="1002"/>
      <c r="BG21" s="1002"/>
      <c r="BH21" s="1002"/>
      <c r="BI21" s="1002"/>
      <c r="BJ21" s="1002"/>
      <c r="BK21" s="1002"/>
      <c r="BL21" s="1002"/>
      <c r="BM21" s="1002"/>
      <c r="BN21" s="1002"/>
      <c r="BO21" s="1002"/>
      <c r="BP21" s="1002"/>
      <c r="BQ21" s="1002"/>
      <c r="BR21" s="1002"/>
      <c r="BS21" s="1002"/>
      <c r="BT21" s="1002"/>
      <c r="BU21" s="1002"/>
    </row>
    <row r="22" ht="14.25" customHeight="1">
      <c r="A22" s="507">
        <v>20.0</v>
      </c>
      <c r="B22" s="256">
        <v>6.0</v>
      </c>
      <c r="C22" s="873" t="s">
        <v>255</v>
      </c>
      <c r="D22" s="507"/>
      <c r="E22" s="738"/>
      <c r="F22" s="738"/>
      <c r="G22" s="874">
        <v>1.0</v>
      </c>
      <c r="H22" s="508" t="s">
        <v>4916</v>
      </c>
      <c r="I22" s="508" t="s">
        <v>4917</v>
      </c>
      <c r="J22" s="741" t="s">
        <v>540</v>
      </c>
      <c r="K22" s="741" t="s">
        <v>4918</v>
      </c>
      <c r="L22" s="742">
        <v>42743.0</v>
      </c>
      <c r="M22" s="741" t="s">
        <v>339</v>
      </c>
      <c r="N22" s="941" t="s">
        <v>153</v>
      </c>
      <c r="O22" s="742">
        <v>45883.0</v>
      </c>
      <c r="P22" s="741" t="s">
        <v>133</v>
      </c>
      <c r="Q22" s="507" t="s">
        <v>346</v>
      </c>
      <c r="R22" s="507" t="s">
        <v>3888</v>
      </c>
      <c r="S22" s="507"/>
      <c r="T22" s="507" t="s">
        <v>11</v>
      </c>
      <c r="U22" s="507" t="s">
        <v>15</v>
      </c>
      <c r="V22" s="251"/>
      <c r="W22" s="251"/>
      <c r="X22" s="248"/>
      <c r="Y22" s="248"/>
      <c r="Z22" s="248"/>
      <c r="AA22" s="248"/>
      <c r="AB22" s="1001"/>
      <c r="AC22" s="1001"/>
      <c r="AD22" s="1001"/>
      <c r="AE22" s="1001"/>
      <c r="AF22" s="1001"/>
      <c r="AG22" s="744"/>
      <c r="AH22" s="744"/>
      <c r="AI22" s="744"/>
      <c r="AJ22" s="744"/>
      <c r="AK22" s="744"/>
      <c r="AL22" s="744"/>
      <c r="AM22" s="744"/>
      <c r="AN22" s="744"/>
      <c r="AO22" s="744"/>
      <c r="AP22" s="744"/>
      <c r="AQ22" s="744"/>
      <c r="AR22" s="744"/>
      <c r="AS22" s="744"/>
      <c r="AT22" s="744"/>
      <c r="AU22" s="744"/>
      <c r="AV22" s="744"/>
      <c r="AW22" s="1002"/>
      <c r="AX22" s="1002"/>
      <c r="AY22" s="1002"/>
      <c r="AZ22" s="1002"/>
      <c r="BA22" s="1002"/>
      <c r="BB22" s="1002"/>
      <c r="BC22" s="1002"/>
      <c r="BD22" s="1002"/>
      <c r="BE22" s="1002"/>
      <c r="BF22" s="1002"/>
      <c r="BG22" s="1002"/>
      <c r="BH22" s="1002"/>
      <c r="BI22" s="1002"/>
      <c r="BJ22" s="1002"/>
      <c r="BK22" s="1002"/>
      <c r="BL22" s="1002"/>
      <c r="BM22" s="1002"/>
      <c r="BN22" s="1002"/>
      <c r="BO22" s="1002"/>
      <c r="BP22" s="1002"/>
      <c r="BQ22" s="1002"/>
      <c r="BR22" s="1002"/>
      <c r="BS22" s="1002"/>
      <c r="BT22" s="1002"/>
      <c r="BU22" s="1002"/>
    </row>
    <row r="23" ht="14.25" customHeight="1">
      <c r="A23" s="508" t="s">
        <v>4919</v>
      </c>
      <c r="B23" s="256">
        <v>6.0</v>
      </c>
      <c r="C23" s="873" t="s">
        <v>255</v>
      </c>
      <c r="D23" s="507"/>
      <c r="E23" s="738"/>
      <c r="F23" s="738"/>
      <c r="G23" s="874">
        <v>1.0</v>
      </c>
      <c r="H23" s="508" t="s">
        <v>4920</v>
      </c>
      <c r="I23" s="508" t="s">
        <v>4921</v>
      </c>
      <c r="J23" s="741" t="s">
        <v>4922</v>
      </c>
      <c r="K23" s="741" t="s">
        <v>4923</v>
      </c>
      <c r="L23" s="742">
        <v>42766.0</v>
      </c>
      <c r="M23" s="741" t="s">
        <v>351</v>
      </c>
      <c r="N23" s="941" t="s">
        <v>151</v>
      </c>
      <c r="O23" s="742">
        <v>45883.0</v>
      </c>
      <c r="P23" s="741" t="s">
        <v>37</v>
      </c>
      <c r="Q23" s="507" t="s">
        <v>346</v>
      </c>
      <c r="R23" s="507" t="s">
        <v>4924</v>
      </c>
      <c r="S23" s="507"/>
      <c r="T23" s="507" t="s">
        <v>11</v>
      </c>
      <c r="U23" s="507" t="s">
        <v>21</v>
      </c>
      <c r="V23" s="251"/>
      <c r="W23" s="251"/>
      <c r="X23" s="248"/>
      <c r="Y23" s="248"/>
      <c r="Z23" s="248"/>
      <c r="AA23" s="248"/>
      <c r="AB23" s="1001"/>
      <c r="AC23" s="1001"/>
      <c r="AD23" s="1001"/>
      <c r="AE23" s="1001"/>
      <c r="AF23" s="1001"/>
      <c r="AG23" s="744"/>
      <c r="AH23" s="744"/>
      <c r="AI23" s="744"/>
      <c r="AJ23" s="744"/>
      <c r="AK23" s="744"/>
      <c r="AL23" s="744"/>
      <c r="AM23" s="744"/>
      <c r="AN23" s="744"/>
      <c r="AO23" s="744"/>
      <c r="AP23" s="744"/>
      <c r="AQ23" s="744"/>
      <c r="AR23" s="744"/>
      <c r="AS23" s="744"/>
      <c r="AT23" s="744"/>
      <c r="AU23" s="744"/>
      <c r="AV23" s="744"/>
      <c r="AW23" s="1002"/>
      <c r="AX23" s="1002"/>
      <c r="AY23" s="1002"/>
      <c r="AZ23" s="1002"/>
      <c r="BA23" s="1002"/>
      <c r="BB23" s="1002"/>
      <c r="BC23" s="1002"/>
      <c r="BD23" s="1002"/>
      <c r="BE23" s="1002"/>
      <c r="BF23" s="1002"/>
      <c r="BG23" s="1002"/>
      <c r="BH23" s="1002"/>
      <c r="BI23" s="1002"/>
      <c r="BJ23" s="1002"/>
      <c r="BK23" s="1002"/>
      <c r="BL23" s="1002"/>
      <c r="BM23" s="1002"/>
      <c r="BN23" s="1002"/>
      <c r="BO23" s="1002"/>
      <c r="BP23" s="1002"/>
      <c r="BQ23" s="1002"/>
      <c r="BR23" s="1002"/>
      <c r="BS23" s="1002"/>
      <c r="BT23" s="1002"/>
      <c r="BU23" s="1002"/>
    </row>
    <row r="24" ht="22.5" customHeight="1">
      <c r="A24" s="507">
        <v>22.0</v>
      </c>
      <c r="B24" s="1003">
        <v>6.0</v>
      </c>
      <c r="C24" s="507" t="s">
        <v>255</v>
      </c>
      <c r="D24" s="507"/>
      <c r="E24" s="738"/>
      <c r="F24" s="738"/>
      <c r="G24" s="874">
        <v>1.0</v>
      </c>
      <c r="H24" s="508" t="s">
        <v>4925</v>
      </c>
      <c r="I24" s="508" t="s">
        <v>4926</v>
      </c>
      <c r="J24" s="741" t="s">
        <v>4927</v>
      </c>
      <c r="K24" s="741" t="s">
        <v>4928</v>
      </c>
      <c r="L24" s="742">
        <v>42774.0</v>
      </c>
      <c r="M24" s="741" t="s">
        <v>351</v>
      </c>
      <c r="N24" s="741" t="s">
        <v>151</v>
      </c>
      <c r="O24" s="742">
        <v>45894.0</v>
      </c>
      <c r="P24" s="741" t="s">
        <v>42</v>
      </c>
      <c r="Q24" s="507" t="s">
        <v>346</v>
      </c>
      <c r="R24" s="507" t="s">
        <v>4929</v>
      </c>
      <c r="S24" s="507"/>
      <c r="T24" s="507" t="s">
        <v>16</v>
      </c>
      <c r="U24" s="507" t="s">
        <v>10</v>
      </c>
      <c r="V24" s="251"/>
      <c r="W24" s="251"/>
      <c r="X24" s="248"/>
      <c r="Y24" s="248"/>
      <c r="Z24" s="248"/>
      <c r="AA24" s="248"/>
      <c r="AB24" s="251"/>
      <c r="AC24" s="251"/>
      <c r="AD24" s="251"/>
      <c r="AE24" s="251"/>
      <c r="AF24" s="251"/>
      <c r="AG24" s="877"/>
      <c r="AH24" s="877"/>
      <c r="AI24" s="877"/>
      <c r="AJ24" s="877"/>
      <c r="AK24" s="877"/>
      <c r="AL24" s="877"/>
      <c r="AM24" s="877"/>
      <c r="AN24" s="877"/>
      <c r="AO24" s="877"/>
      <c r="AP24" s="877"/>
      <c r="AQ24" s="877"/>
      <c r="AR24" s="877"/>
      <c r="AS24" s="877"/>
      <c r="AT24" s="877"/>
      <c r="AU24" s="877"/>
      <c r="AV24" s="877"/>
      <c r="AW24" s="877"/>
      <c r="AX24" s="877"/>
      <c r="AY24" s="877"/>
      <c r="AZ24" s="877"/>
      <c r="BA24" s="877"/>
      <c r="BB24" s="877"/>
      <c r="BC24" s="877"/>
      <c r="BD24" s="877"/>
      <c r="BE24" s="877"/>
      <c r="BF24" s="877"/>
      <c r="BG24" s="877"/>
      <c r="BH24" s="877"/>
      <c r="BI24" s="877"/>
      <c r="BJ24" s="877"/>
      <c r="BK24" s="877"/>
      <c r="BL24" s="877"/>
      <c r="BM24" s="877"/>
      <c r="BN24" s="877"/>
      <c r="BO24" s="877"/>
      <c r="BP24" s="877"/>
      <c r="BQ24" s="877"/>
      <c r="BR24" s="877"/>
      <c r="BS24" s="877"/>
      <c r="BT24" s="877"/>
      <c r="BU24" s="877"/>
    </row>
    <row r="25" ht="22.5" customHeight="1">
      <c r="A25" s="379">
        <v>23.0</v>
      </c>
      <c r="B25" s="256"/>
      <c r="C25" s="379"/>
      <c r="D25" s="379"/>
      <c r="E25" s="476"/>
      <c r="F25" s="476"/>
      <c r="G25" s="863"/>
      <c r="H25" s="378"/>
      <c r="I25" s="378"/>
      <c r="J25" s="625"/>
      <c r="K25" s="625"/>
      <c r="L25" s="626"/>
      <c r="M25" s="625"/>
      <c r="N25" s="625"/>
      <c r="O25" s="626"/>
      <c r="P25" s="625"/>
      <c r="Q25" s="379"/>
      <c r="R25" s="379"/>
      <c r="S25" s="379"/>
      <c r="T25" s="623"/>
      <c r="U25" s="379"/>
      <c r="V25" s="222"/>
      <c r="W25" s="296"/>
      <c r="X25" s="197"/>
      <c r="Y25" s="197"/>
      <c r="Z25" s="197"/>
      <c r="AA25" s="197"/>
      <c r="AB25" s="1004"/>
      <c r="AC25" s="1004"/>
      <c r="AD25" s="1004"/>
      <c r="AE25" s="1004"/>
      <c r="AF25" s="1004"/>
      <c r="AG25" s="866"/>
      <c r="AH25" s="866"/>
      <c r="AI25" s="866"/>
      <c r="AJ25" s="866"/>
      <c r="AK25" s="866"/>
      <c r="AL25" s="866"/>
      <c r="AM25" s="866"/>
      <c r="AN25" s="866"/>
      <c r="AO25" s="866"/>
      <c r="AP25" s="866"/>
      <c r="AQ25" s="866"/>
      <c r="AR25" s="866"/>
      <c r="AS25" s="866"/>
      <c r="AT25" s="866"/>
      <c r="AU25" s="866"/>
      <c r="AV25" s="866"/>
      <c r="AW25" s="866"/>
      <c r="AX25" s="866"/>
      <c r="AY25" s="866"/>
      <c r="AZ25" s="866"/>
      <c r="BA25" s="866"/>
      <c r="BB25" s="866"/>
      <c r="BC25" s="866"/>
      <c r="BD25" s="866"/>
      <c r="BE25" s="866"/>
      <c r="BF25" s="866"/>
      <c r="BG25" s="866"/>
      <c r="BH25" s="866"/>
      <c r="BI25" s="866"/>
      <c r="BJ25" s="866"/>
      <c r="BK25" s="866"/>
      <c r="BL25" s="866"/>
      <c r="BM25" s="866"/>
      <c r="BN25" s="866"/>
      <c r="BO25" s="866"/>
      <c r="BP25" s="866"/>
      <c r="BQ25" s="866"/>
      <c r="BR25" s="866"/>
      <c r="BS25" s="866"/>
      <c r="BT25" s="866"/>
      <c r="BU25" s="866"/>
    </row>
    <row r="26" ht="22.5" customHeight="1">
      <c r="A26" s="379">
        <v>24.0</v>
      </c>
      <c r="B26" s="256"/>
      <c r="C26" s="379"/>
      <c r="D26" s="379"/>
      <c r="E26" s="476"/>
      <c r="F26" s="476"/>
      <c r="G26" s="863"/>
      <c r="H26" s="378"/>
      <c r="I26" s="378"/>
      <c r="J26" s="625"/>
      <c r="K26" s="625"/>
      <c r="L26" s="626"/>
      <c r="M26" s="625"/>
      <c r="N26" s="625"/>
      <c r="O26" s="626"/>
      <c r="P26" s="625"/>
      <c r="Q26" s="379"/>
      <c r="R26" s="379"/>
      <c r="S26" s="379"/>
      <c r="T26" s="379"/>
      <c r="U26" s="379"/>
      <c r="V26" s="222"/>
      <c r="W26" s="222"/>
      <c r="X26" s="197"/>
      <c r="Y26" s="197"/>
      <c r="Z26" s="197"/>
      <c r="AA26" s="197"/>
      <c r="AB26" s="222"/>
      <c r="AC26" s="222"/>
      <c r="AD26" s="222"/>
      <c r="AE26" s="222"/>
      <c r="AF26" s="222"/>
      <c r="AG26" s="866"/>
      <c r="AH26" s="866"/>
      <c r="AI26" s="866"/>
      <c r="AJ26" s="866"/>
      <c r="AK26" s="866"/>
      <c r="AL26" s="866"/>
      <c r="AM26" s="866"/>
      <c r="AN26" s="866"/>
      <c r="AO26" s="866"/>
      <c r="AP26" s="866"/>
      <c r="AQ26" s="866"/>
      <c r="AR26" s="866"/>
      <c r="AS26" s="866"/>
      <c r="AT26" s="866"/>
      <c r="AU26" s="866"/>
      <c r="AV26" s="866"/>
      <c r="AW26" s="866"/>
      <c r="AX26" s="866"/>
      <c r="AY26" s="866"/>
      <c r="AZ26" s="866"/>
      <c r="BA26" s="866"/>
      <c r="BB26" s="866"/>
      <c r="BC26" s="866"/>
      <c r="BD26" s="866"/>
      <c r="BE26" s="866"/>
      <c r="BF26" s="866"/>
      <c r="BG26" s="866"/>
      <c r="BH26" s="866"/>
      <c r="BI26" s="866"/>
      <c r="BJ26" s="866"/>
      <c r="BK26" s="866"/>
      <c r="BL26" s="866"/>
      <c r="BM26" s="866"/>
      <c r="BN26" s="866"/>
      <c r="BO26" s="866"/>
      <c r="BP26" s="866"/>
      <c r="BQ26" s="866"/>
      <c r="BR26" s="866"/>
      <c r="BS26" s="866"/>
      <c r="BT26" s="866"/>
      <c r="BU26" s="866"/>
    </row>
    <row r="27" ht="18.75" customHeight="1">
      <c r="A27" s="991" t="s">
        <v>4930</v>
      </c>
      <c r="B27" s="30"/>
      <c r="C27" s="30"/>
      <c r="D27" s="30"/>
      <c r="E27" s="30"/>
      <c r="F27" s="30"/>
      <c r="G27" s="30"/>
      <c r="H27" s="30"/>
      <c r="I27" s="30"/>
      <c r="J27" s="30"/>
      <c r="K27" s="31"/>
      <c r="L27" s="992"/>
      <c r="M27" s="993"/>
      <c r="N27" s="993"/>
      <c r="O27" s="992"/>
      <c r="P27" s="993"/>
      <c r="Q27" s="993"/>
      <c r="R27" s="994"/>
      <c r="S27" s="994"/>
      <c r="T27" s="993"/>
      <c r="U27" s="993"/>
      <c r="V27" s="995"/>
      <c r="W27" s="995"/>
      <c r="X27" s="995"/>
      <c r="Y27" s="995"/>
      <c r="Z27" s="995"/>
      <c r="AA27" s="995"/>
      <c r="AB27" s="995"/>
      <c r="AC27" s="995"/>
      <c r="AD27" s="995"/>
      <c r="AE27" s="995"/>
      <c r="AF27" s="996"/>
      <c r="AG27" s="997"/>
      <c r="AH27" s="997"/>
      <c r="AI27" s="997"/>
      <c r="AJ27" s="997"/>
      <c r="AK27" s="997"/>
      <c r="AL27" s="997"/>
      <c r="AM27" s="997"/>
      <c r="AN27" s="997"/>
      <c r="AO27" s="997"/>
      <c r="AP27" s="997"/>
      <c r="AQ27" s="997"/>
      <c r="AR27" s="997"/>
      <c r="AS27" s="997"/>
      <c r="AT27" s="997"/>
      <c r="AU27" s="997"/>
      <c r="AV27" s="997"/>
      <c r="AW27" s="997"/>
      <c r="AX27" s="997"/>
      <c r="AY27" s="997"/>
      <c r="AZ27" s="997"/>
      <c r="BA27" s="997"/>
      <c r="BB27" s="997"/>
      <c r="BC27" s="997"/>
      <c r="BD27" s="997"/>
      <c r="BE27" s="997"/>
      <c r="BF27" s="997"/>
      <c r="BG27" s="997"/>
      <c r="BH27" s="997"/>
      <c r="BI27" s="997"/>
      <c r="BJ27" s="997"/>
      <c r="BK27" s="997"/>
      <c r="BL27" s="997"/>
      <c r="BM27" s="997"/>
      <c r="BN27" s="997"/>
      <c r="BO27" s="997"/>
      <c r="BP27" s="997"/>
      <c r="BQ27" s="997"/>
      <c r="BR27" s="997"/>
      <c r="BS27" s="997"/>
      <c r="BT27" s="997"/>
      <c r="BU27" s="997"/>
    </row>
    <row r="28" ht="22.5" customHeight="1">
      <c r="A28" s="379">
        <v>1.0</v>
      </c>
      <c r="B28" s="256">
        <v>5.0</v>
      </c>
      <c r="C28" s="379" t="s">
        <v>257</v>
      </c>
      <c r="D28" s="379"/>
      <c r="E28" s="476"/>
      <c r="F28" s="379"/>
      <c r="G28" s="863">
        <v>1.0</v>
      </c>
      <c r="H28" s="378" t="s">
        <v>4931</v>
      </c>
      <c r="I28" s="378" t="s">
        <v>4932</v>
      </c>
      <c r="J28" s="379" t="s">
        <v>396</v>
      </c>
      <c r="K28" s="379" t="s">
        <v>4933</v>
      </c>
      <c r="L28" s="380">
        <v>42933.0</v>
      </c>
      <c r="M28" s="379" t="s">
        <v>351</v>
      </c>
      <c r="N28" s="379" t="s">
        <v>151</v>
      </c>
      <c r="O28" s="380">
        <v>43698.0</v>
      </c>
      <c r="P28" s="379" t="s">
        <v>133</v>
      </c>
      <c r="Q28" s="379" t="s">
        <v>239</v>
      </c>
      <c r="R28" s="379"/>
      <c r="S28" s="476"/>
      <c r="T28" s="379" t="s">
        <v>11</v>
      </c>
      <c r="U28" s="379" t="s">
        <v>15</v>
      </c>
      <c r="V28" s="222"/>
      <c r="W28" s="197"/>
      <c r="X28" s="197"/>
      <c r="Y28" s="197" t="s">
        <v>4934</v>
      </c>
      <c r="Z28" s="197" t="s">
        <v>4935</v>
      </c>
      <c r="AA28" s="197" t="s">
        <v>4936</v>
      </c>
      <c r="AB28" s="197" t="s">
        <v>4937</v>
      </c>
      <c r="AC28" s="197" t="s">
        <v>4938</v>
      </c>
      <c r="AD28" s="197" t="s">
        <v>4939</v>
      </c>
      <c r="AE28" s="197"/>
      <c r="AF28" s="222"/>
      <c r="AG28" s="866"/>
      <c r="AH28" s="866"/>
      <c r="AI28" s="866"/>
      <c r="AJ28" s="866"/>
      <c r="AK28" s="866"/>
      <c r="AL28" s="866"/>
      <c r="AM28" s="866"/>
      <c r="AN28" s="866"/>
      <c r="AO28" s="866"/>
      <c r="AP28" s="866"/>
      <c r="AQ28" s="866"/>
      <c r="AR28" s="866"/>
      <c r="AS28" s="866"/>
      <c r="AT28" s="866"/>
      <c r="AU28" s="866"/>
      <c r="AV28" s="866"/>
      <c r="AW28" s="866"/>
      <c r="AX28" s="866"/>
      <c r="AY28" s="866"/>
      <c r="AZ28" s="866"/>
      <c r="BA28" s="866"/>
      <c r="BB28" s="866"/>
      <c r="BC28" s="866"/>
      <c r="BD28" s="866"/>
      <c r="BE28" s="866"/>
      <c r="BF28" s="866"/>
      <c r="BG28" s="866"/>
      <c r="BH28" s="866"/>
      <c r="BI28" s="866"/>
      <c r="BJ28" s="866"/>
      <c r="BK28" s="866"/>
      <c r="BL28" s="866"/>
      <c r="BM28" s="866"/>
      <c r="BN28" s="866"/>
      <c r="BO28" s="866"/>
      <c r="BP28" s="866"/>
      <c r="BQ28" s="866"/>
      <c r="BR28" s="866"/>
      <c r="BS28" s="866"/>
      <c r="BT28" s="866"/>
      <c r="BU28" s="866"/>
    </row>
    <row r="29" ht="22.5" customHeight="1">
      <c r="A29" s="379">
        <v>2.0</v>
      </c>
      <c r="B29" s="256">
        <v>5.0</v>
      </c>
      <c r="C29" s="379" t="s">
        <v>257</v>
      </c>
      <c r="D29" s="379"/>
      <c r="E29" s="476"/>
      <c r="F29" s="476"/>
      <c r="G29" s="863">
        <v>1.0</v>
      </c>
      <c r="H29" s="378" t="s">
        <v>4940</v>
      </c>
      <c r="I29" s="378" t="s">
        <v>4941</v>
      </c>
      <c r="J29" s="379" t="s">
        <v>1127</v>
      </c>
      <c r="K29" s="379" t="s">
        <v>4942</v>
      </c>
      <c r="L29" s="380">
        <v>42660.0</v>
      </c>
      <c r="M29" s="379" t="s">
        <v>351</v>
      </c>
      <c r="N29" s="379" t="s">
        <v>151</v>
      </c>
      <c r="O29" s="380">
        <v>44566.0</v>
      </c>
      <c r="P29" s="379" t="s">
        <v>133</v>
      </c>
      <c r="Q29" s="379" t="s">
        <v>239</v>
      </c>
      <c r="R29" s="379" t="s">
        <v>4943</v>
      </c>
      <c r="S29" s="476"/>
      <c r="T29" s="379" t="s">
        <v>11</v>
      </c>
      <c r="U29" s="379" t="s">
        <v>15</v>
      </c>
      <c r="V29" s="222"/>
      <c r="W29" s="197"/>
      <c r="X29" s="197"/>
      <c r="Y29" s="197" t="s">
        <v>4944</v>
      </c>
      <c r="Z29" s="197" t="s">
        <v>4945</v>
      </c>
      <c r="AA29" s="197" t="s">
        <v>4946</v>
      </c>
      <c r="AB29" s="197" t="s">
        <v>4947</v>
      </c>
      <c r="AC29" s="197"/>
      <c r="AD29" s="222"/>
      <c r="AE29" s="222"/>
      <c r="AF29" s="222"/>
      <c r="AG29" s="866"/>
      <c r="AH29" s="866"/>
      <c r="AI29" s="866"/>
      <c r="AJ29" s="866"/>
      <c r="AK29" s="866"/>
      <c r="AL29" s="866"/>
      <c r="AM29" s="866"/>
      <c r="AN29" s="866"/>
      <c r="AO29" s="866"/>
      <c r="AP29" s="866"/>
      <c r="AQ29" s="866"/>
      <c r="AR29" s="866"/>
      <c r="AS29" s="866"/>
      <c r="AT29" s="866"/>
      <c r="AU29" s="866"/>
      <c r="AV29" s="866"/>
      <c r="AW29" s="866"/>
      <c r="AX29" s="866"/>
      <c r="AY29" s="866"/>
      <c r="AZ29" s="866"/>
      <c r="BA29" s="866"/>
      <c r="BB29" s="866"/>
      <c r="BC29" s="866"/>
      <c r="BD29" s="866"/>
      <c r="BE29" s="866"/>
      <c r="BF29" s="866"/>
      <c r="BG29" s="866"/>
      <c r="BH29" s="866"/>
      <c r="BI29" s="866"/>
      <c r="BJ29" s="866"/>
      <c r="BK29" s="866"/>
      <c r="BL29" s="866"/>
      <c r="BM29" s="866"/>
      <c r="BN29" s="866"/>
      <c r="BO29" s="866"/>
      <c r="BP29" s="866"/>
      <c r="BQ29" s="866"/>
      <c r="BR29" s="866"/>
      <c r="BS29" s="866"/>
      <c r="BT29" s="866"/>
      <c r="BU29" s="866"/>
    </row>
    <row r="30" ht="22.5" customHeight="1">
      <c r="A30" s="379">
        <v>3.0</v>
      </c>
      <c r="B30" s="256">
        <v>5.0</v>
      </c>
      <c r="C30" s="379" t="s">
        <v>257</v>
      </c>
      <c r="D30" s="379"/>
      <c r="E30" s="476"/>
      <c r="F30" s="476"/>
      <c r="G30" s="863">
        <v>1.0</v>
      </c>
      <c r="H30" s="378" t="s">
        <v>4948</v>
      </c>
      <c r="I30" s="378" t="s">
        <v>4949</v>
      </c>
      <c r="J30" s="379" t="s">
        <v>396</v>
      </c>
      <c r="K30" s="379" t="s">
        <v>4950</v>
      </c>
      <c r="L30" s="380">
        <v>42797.0</v>
      </c>
      <c r="M30" s="379" t="s">
        <v>351</v>
      </c>
      <c r="N30" s="379" t="s">
        <v>153</v>
      </c>
      <c r="O30" s="380">
        <v>44123.0</v>
      </c>
      <c r="P30" s="379" t="s">
        <v>133</v>
      </c>
      <c r="Q30" s="379" t="s">
        <v>239</v>
      </c>
      <c r="R30" s="379" t="s">
        <v>4951</v>
      </c>
      <c r="S30" s="476"/>
      <c r="T30" s="623" t="s">
        <v>11</v>
      </c>
      <c r="U30" s="379" t="s">
        <v>15</v>
      </c>
      <c r="V30" s="222"/>
      <c r="W30" s="197"/>
      <c r="X30" s="197"/>
      <c r="Y30" s="197" t="s">
        <v>4952</v>
      </c>
      <c r="Z30" s="197" t="s">
        <v>4953</v>
      </c>
      <c r="AA30" s="197" t="s">
        <v>4954</v>
      </c>
      <c r="AB30" s="197" t="s">
        <v>4955</v>
      </c>
      <c r="AC30" s="197" t="s">
        <v>4956</v>
      </c>
      <c r="AD30" s="197"/>
      <c r="AE30" s="197"/>
      <c r="AF30" s="222"/>
      <c r="AG30" s="866"/>
      <c r="AH30" s="866"/>
      <c r="AI30" s="866"/>
      <c r="AJ30" s="866"/>
      <c r="AK30" s="866"/>
      <c r="AL30" s="866"/>
      <c r="AM30" s="866"/>
      <c r="AN30" s="866"/>
      <c r="AO30" s="866"/>
      <c r="AP30" s="866"/>
      <c r="AQ30" s="866"/>
      <c r="AR30" s="866"/>
      <c r="AS30" s="866"/>
      <c r="AT30" s="866"/>
      <c r="AU30" s="866"/>
      <c r="AV30" s="866"/>
      <c r="AW30" s="866"/>
      <c r="AX30" s="866"/>
      <c r="AY30" s="866"/>
      <c r="AZ30" s="866"/>
      <c r="BA30" s="866"/>
      <c r="BB30" s="866"/>
      <c r="BC30" s="866"/>
      <c r="BD30" s="866"/>
      <c r="BE30" s="866"/>
      <c r="BF30" s="866"/>
      <c r="BG30" s="866"/>
      <c r="BH30" s="866"/>
      <c r="BI30" s="866"/>
      <c r="BJ30" s="866"/>
      <c r="BK30" s="866"/>
      <c r="BL30" s="866"/>
      <c r="BM30" s="866"/>
      <c r="BN30" s="866"/>
      <c r="BO30" s="866"/>
      <c r="BP30" s="866"/>
      <c r="BQ30" s="866"/>
      <c r="BR30" s="866"/>
      <c r="BS30" s="866"/>
      <c r="BT30" s="866"/>
      <c r="BU30" s="866"/>
    </row>
    <row r="31" ht="22.5" customHeight="1">
      <c r="A31" s="379">
        <v>4.0</v>
      </c>
      <c r="B31" s="256">
        <v>5.0</v>
      </c>
      <c r="C31" s="379" t="s">
        <v>257</v>
      </c>
      <c r="D31" s="379"/>
      <c r="E31" s="476"/>
      <c r="F31" s="476"/>
      <c r="G31" s="863">
        <v>1.0</v>
      </c>
      <c r="H31" s="378" t="s">
        <v>4957</v>
      </c>
      <c r="I31" s="378" t="s">
        <v>4958</v>
      </c>
      <c r="J31" s="379" t="s">
        <v>4959</v>
      </c>
      <c r="K31" s="379" t="s">
        <v>4960</v>
      </c>
      <c r="L31" s="380">
        <v>42759.0</v>
      </c>
      <c r="M31" s="379" t="s">
        <v>339</v>
      </c>
      <c r="N31" s="379" t="s">
        <v>152</v>
      </c>
      <c r="O31" s="380">
        <v>45519.0</v>
      </c>
      <c r="P31" s="379" t="s">
        <v>76</v>
      </c>
      <c r="Q31" s="379" t="s">
        <v>239</v>
      </c>
      <c r="R31" s="476"/>
      <c r="S31" s="476"/>
      <c r="T31" s="379" t="s">
        <v>11</v>
      </c>
      <c r="U31" s="379" t="s">
        <v>15</v>
      </c>
      <c r="V31" s="222"/>
      <c r="W31" s="197"/>
      <c r="X31" s="197"/>
      <c r="Y31" s="388" t="s">
        <v>4961</v>
      </c>
      <c r="Z31" s="388"/>
      <c r="AA31" s="388"/>
      <c r="AB31" s="388"/>
      <c r="AC31" s="197"/>
      <c r="AD31" s="197"/>
      <c r="AE31" s="197"/>
      <c r="AF31" s="222"/>
      <c r="AG31" s="866"/>
      <c r="AH31" s="866"/>
      <c r="AI31" s="866"/>
      <c r="AJ31" s="866"/>
      <c r="AK31" s="866"/>
      <c r="AL31" s="866"/>
      <c r="AM31" s="866"/>
      <c r="AN31" s="866"/>
      <c r="AO31" s="866"/>
      <c r="AP31" s="866"/>
      <c r="AQ31" s="866"/>
      <c r="AR31" s="866"/>
      <c r="AS31" s="866"/>
      <c r="AT31" s="866"/>
      <c r="AU31" s="866"/>
      <c r="AV31" s="866"/>
      <c r="AW31" s="866"/>
      <c r="AX31" s="866"/>
      <c r="AY31" s="866"/>
      <c r="AZ31" s="866"/>
      <c r="BA31" s="866"/>
      <c r="BB31" s="866"/>
      <c r="BC31" s="866"/>
      <c r="BD31" s="866"/>
      <c r="BE31" s="866"/>
      <c r="BF31" s="866"/>
      <c r="BG31" s="866"/>
      <c r="BH31" s="866"/>
      <c r="BI31" s="866"/>
      <c r="BJ31" s="866"/>
      <c r="BK31" s="866"/>
      <c r="BL31" s="866"/>
      <c r="BM31" s="866"/>
      <c r="BN31" s="866"/>
      <c r="BO31" s="866"/>
      <c r="BP31" s="866"/>
      <c r="BQ31" s="866"/>
      <c r="BR31" s="866"/>
      <c r="BS31" s="866"/>
      <c r="BT31" s="866"/>
      <c r="BU31" s="866"/>
    </row>
    <row r="32" ht="22.5" customHeight="1">
      <c r="A32" s="379">
        <v>5.0</v>
      </c>
      <c r="B32" s="256">
        <v>5.0</v>
      </c>
      <c r="C32" s="379" t="s">
        <v>257</v>
      </c>
      <c r="D32" s="379"/>
      <c r="E32" s="379"/>
      <c r="F32" s="379"/>
      <c r="G32" s="863">
        <v>1.0</v>
      </c>
      <c r="H32" s="378" t="s">
        <v>4962</v>
      </c>
      <c r="I32" s="378" t="s">
        <v>4963</v>
      </c>
      <c r="J32" s="379" t="s">
        <v>1863</v>
      </c>
      <c r="K32" s="379" t="s">
        <v>4964</v>
      </c>
      <c r="L32" s="380">
        <v>42636.0</v>
      </c>
      <c r="M32" s="379" t="s">
        <v>351</v>
      </c>
      <c r="N32" s="379" t="s">
        <v>153</v>
      </c>
      <c r="O32" s="380">
        <v>45155.0</v>
      </c>
      <c r="P32" s="379" t="s">
        <v>133</v>
      </c>
      <c r="Q32" s="379" t="s">
        <v>241</v>
      </c>
      <c r="R32" s="379" t="s">
        <v>4965</v>
      </c>
      <c r="S32" s="379"/>
      <c r="T32" s="379" t="s">
        <v>11</v>
      </c>
      <c r="U32" s="379" t="s">
        <v>15</v>
      </c>
      <c r="V32" s="998"/>
      <c r="W32" s="197"/>
      <c r="X32" s="197"/>
      <c r="Y32" s="197" t="s">
        <v>4966</v>
      </c>
      <c r="Z32" s="197" t="s">
        <v>4967</v>
      </c>
      <c r="AA32" s="197"/>
      <c r="AB32" s="197"/>
      <c r="AC32" s="197"/>
      <c r="AD32" s="222"/>
      <c r="AE32" s="222"/>
      <c r="AF32" s="222"/>
      <c r="AG32" s="866"/>
      <c r="AH32" s="866"/>
      <c r="AI32" s="866"/>
      <c r="AJ32" s="866"/>
      <c r="AK32" s="866"/>
      <c r="AL32" s="866"/>
      <c r="AM32" s="866"/>
      <c r="AN32" s="866"/>
      <c r="AO32" s="866"/>
      <c r="AP32" s="866"/>
      <c r="AQ32" s="866"/>
      <c r="AR32" s="866"/>
      <c r="AS32" s="866"/>
      <c r="AT32" s="866"/>
      <c r="AU32" s="866"/>
      <c r="AV32" s="866"/>
      <c r="AW32" s="866"/>
      <c r="AX32" s="866"/>
      <c r="AY32" s="866"/>
      <c r="AZ32" s="866"/>
      <c r="BA32" s="866"/>
      <c r="BB32" s="866"/>
      <c r="BC32" s="866"/>
      <c r="BD32" s="866"/>
      <c r="BE32" s="866"/>
      <c r="BF32" s="866"/>
      <c r="BG32" s="866"/>
      <c r="BH32" s="866"/>
      <c r="BI32" s="866"/>
      <c r="BJ32" s="866"/>
      <c r="BK32" s="866"/>
      <c r="BL32" s="866"/>
      <c r="BM32" s="866"/>
      <c r="BN32" s="866"/>
      <c r="BO32" s="866"/>
      <c r="BP32" s="866"/>
      <c r="BQ32" s="866"/>
      <c r="BR32" s="866"/>
      <c r="BS32" s="866"/>
      <c r="BT32" s="866"/>
      <c r="BU32" s="866"/>
    </row>
    <row r="33" ht="22.5" customHeight="1">
      <c r="A33" s="379">
        <v>6.0</v>
      </c>
      <c r="B33" s="256">
        <v>5.0</v>
      </c>
      <c r="C33" s="379" t="s">
        <v>257</v>
      </c>
      <c r="D33" s="379"/>
      <c r="E33" s="476"/>
      <c r="F33" s="476"/>
      <c r="G33" s="863">
        <v>1.0</v>
      </c>
      <c r="H33" s="378" t="s">
        <v>4968</v>
      </c>
      <c r="I33" s="378" t="s">
        <v>4969</v>
      </c>
      <c r="J33" s="379" t="s">
        <v>4235</v>
      </c>
      <c r="K33" s="379" t="s">
        <v>4970</v>
      </c>
      <c r="L33" s="380">
        <v>42744.0</v>
      </c>
      <c r="M33" s="379" t="s">
        <v>339</v>
      </c>
      <c r="N33" s="379" t="s">
        <v>154</v>
      </c>
      <c r="O33" s="380">
        <v>44062.0</v>
      </c>
      <c r="P33" s="379" t="s">
        <v>37</v>
      </c>
      <c r="Q33" s="379" t="s">
        <v>241</v>
      </c>
      <c r="R33" s="379" t="s">
        <v>3634</v>
      </c>
      <c r="S33" s="476"/>
      <c r="T33" s="379" t="s">
        <v>11</v>
      </c>
      <c r="U33" s="379" t="s">
        <v>15</v>
      </c>
      <c r="V33" s="222"/>
      <c r="W33" s="197"/>
      <c r="X33" s="197"/>
      <c r="Y33" s="197" t="s">
        <v>4971</v>
      </c>
      <c r="Z33" s="197" t="s">
        <v>4972</v>
      </c>
      <c r="AA33" s="197" t="s">
        <v>4973</v>
      </c>
      <c r="AB33" s="197" t="s">
        <v>4974</v>
      </c>
      <c r="AC33" s="197" t="s">
        <v>4975</v>
      </c>
      <c r="AD33" s="197"/>
      <c r="AE33" s="197"/>
      <c r="AF33" s="222"/>
      <c r="AG33" s="866"/>
      <c r="AH33" s="866"/>
      <c r="AI33" s="866"/>
      <c r="AJ33" s="866"/>
      <c r="AK33" s="866"/>
      <c r="AL33" s="866"/>
      <c r="AM33" s="866"/>
      <c r="AN33" s="866"/>
      <c r="AO33" s="866"/>
      <c r="AP33" s="866"/>
      <c r="AQ33" s="866"/>
      <c r="AR33" s="866"/>
      <c r="AS33" s="866"/>
      <c r="AT33" s="866"/>
      <c r="AU33" s="866"/>
      <c r="AV33" s="866"/>
      <c r="AW33" s="866"/>
      <c r="AX33" s="866"/>
      <c r="AY33" s="866"/>
      <c r="AZ33" s="866"/>
      <c r="BA33" s="866"/>
      <c r="BB33" s="866"/>
      <c r="BC33" s="866"/>
      <c r="BD33" s="866"/>
      <c r="BE33" s="866"/>
      <c r="BF33" s="866"/>
      <c r="BG33" s="866"/>
      <c r="BH33" s="866"/>
      <c r="BI33" s="866"/>
      <c r="BJ33" s="866"/>
      <c r="BK33" s="866"/>
      <c r="BL33" s="866"/>
      <c r="BM33" s="866"/>
      <c r="BN33" s="866"/>
      <c r="BO33" s="866"/>
      <c r="BP33" s="866"/>
      <c r="BQ33" s="866"/>
      <c r="BR33" s="866"/>
      <c r="BS33" s="866"/>
      <c r="BT33" s="866"/>
      <c r="BU33" s="866"/>
    </row>
    <row r="34" ht="22.5" customHeight="1">
      <c r="A34" s="379">
        <v>7.0</v>
      </c>
      <c r="B34" s="256">
        <v>5.0</v>
      </c>
      <c r="C34" s="379" t="s">
        <v>257</v>
      </c>
      <c r="D34" s="379"/>
      <c r="E34" s="476"/>
      <c r="F34" s="476"/>
      <c r="G34" s="863">
        <v>1.0</v>
      </c>
      <c r="H34" s="378" t="s">
        <v>4976</v>
      </c>
      <c r="I34" s="378" t="s">
        <v>4977</v>
      </c>
      <c r="J34" s="379" t="s">
        <v>423</v>
      </c>
      <c r="K34" s="379" t="s">
        <v>4978</v>
      </c>
      <c r="L34" s="380">
        <v>42758.0</v>
      </c>
      <c r="M34" s="379" t="s">
        <v>339</v>
      </c>
      <c r="N34" s="379" t="s">
        <v>154</v>
      </c>
      <c r="O34" s="380">
        <v>45155.0</v>
      </c>
      <c r="P34" s="379" t="s">
        <v>115</v>
      </c>
      <c r="Q34" s="379" t="s">
        <v>241</v>
      </c>
      <c r="R34" s="379" t="s">
        <v>4979</v>
      </c>
      <c r="S34" s="476"/>
      <c r="T34" s="379" t="s">
        <v>11</v>
      </c>
      <c r="U34" s="379" t="s">
        <v>21</v>
      </c>
      <c r="V34" s="222"/>
      <c r="W34" s="197"/>
      <c r="X34" s="197"/>
      <c r="Y34" s="197" t="s">
        <v>4980</v>
      </c>
      <c r="Z34" s="197" t="s">
        <v>4981</v>
      </c>
      <c r="AA34" s="197"/>
      <c r="AB34" s="197"/>
      <c r="AC34" s="197"/>
      <c r="AD34" s="197"/>
      <c r="AE34" s="197"/>
      <c r="AF34" s="222"/>
      <c r="AG34" s="866"/>
      <c r="AH34" s="866"/>
      <c r="AI34" s="866"/>
      <c r="AJ34" s="866"/>
      <c r="AK34" s="866"/>
      <c r="AL34" s="866"/>
      <c r="AM34" s="866"/>
      <c r="AN34" s="866"/>
      <c r="AO34" s="866"/>
      <c r="AP34" s="866"/>
      <c r="AQ34" s="866"/>
      <c r="AR34" s="866"/>
      <c r="AS34" s="866"/>
      <c r="AT34" s="866"/>
      <c r="AU34" s="866"/>
      <c r="AV34" s="866"/>
      <c r="AW34" s="866"/>
      <c r="AX34" s="866"/>
      <c r="AY34" s="866"/>
      <c r="AZ34" s="866"/>
      <c r="BA34" s="866"/>
      <c r="BB34" s="866"/>
      <c r="BC34" s="866"/>
      <c r="BD34" s="866"/>
      <c r="BE34" s="866"/>
      <c r="BF34" s="866"/>
      <c r="BG34" s="866"/>
      <c r="BH34" s="866"/>
      <c r="BI34" s="866"/>
      <c r="BJ34" s="866"/>
      <c r="BK34" s="866"/>
      <c r="BL34" s="866"/>
      <c r="BM34" s="866"/>
      <c r="BN34" s="866"/>
      <c r="BO34" s="866"/>
      <c r="BP34" s="866"/>
      <c r="BQ34" s="866"/>
      <c r="BR34" s="866"/>
      <c r="BS34" s="866"/>
      <c r="BT34" s="866"/>
      <c r="BU34" s="866"/>
    </row>
    <row r="35" ht="22.5" customHeight="1">
      <c r="A35" s="379">
        <v>8.0</v>
      </c>
      <c r="B35" s="256">
        <v>5.0</v>
      </c>
      <c r="C35" s="379" t="s">
        <v>257</v>
      </c>
      <c r="D35" s="379"/>
      <c r="E35" s="476"/>
      <c r="F35" s="476"/>
      <c r="G35" s="863">
        <v>1.0</v>
      </c>
      <c r="H35" s="378" t="s">
        <v>4982</v>
      </c>
      <c r="I35" s="378" t="s">
        <v>4983</v>
      </c>
      <c r="J35" s="379" t="s">
        <v>344</v>
      </c>
      <c r="K35" s="379" t="s">
        <v>4984</v>
      </c>
      <c r="L35" s="380">
        <v>42893.0</v>
      </c>
      <c r="M35" s="379" t="s">
        <v>351</v>
      </c>
      <c r="N35" s="379" t="s">
        <v>153</v>
      </c>
      <c r="O35" s="380">
        <v>43698.0</v>
      </c>
      <c r="P35" s="379" t="s">
        <v>9</v>
      </c>
      <c r="Q35" s="379" t="s">
        <v>241</v>
      </c>
      <c r="R35" s="476"/>
      <c r="S35" s="476"/>
      <c r="T35" s="379" t="s">
        <v>11</v>
      </c>
      <c r="U35" s="379" t="s">
        <v>15</v>
      </c>
      <c r="V35" s="197"/>
      <c r="W35" s="197"/>
      <c r="X35" s="197"/>
      <c r="Y35" s="197" t="s">
        <v>4985</v>
      </c>
      <c r="Z35" s="197" t="s">
        <v>4986</v>
      </c>
      <c r="AA35" s="197" t="s">
        <v>4987</v>
      </c>
      <c r="AB35" s="197" t="s">
        <v>4988</v>
      </c>
      <c r="AC35" s="197" t="s">
        <v>4989</v>
      </c>
      <c r="AD35" s="197" t="s">
        <v>4990</v>
      </c>
      <c r="AE35" s="222"/>
      <c r="AF35" s="222"/>
      <c r="AG35" s="476"/>
      <c r="AH35" s="866"/>
      <c r="AI35" s="866"/>
      <c r="AJ35" s="866"/>
      <c r="AK35" s="866"/>
      <c r="AL35" s="866"/>
      <c r="AM35" s="866"/>
      <c r="AN35" s="866"/>
      <c r="AO35" s="866"/>
      <c r="AP35" s="866"/>
      <c r="AQ35" s="866"/>
      <c r="AR35" s="866"/>
      <c r="AS35" s="866"/>
      <c r="AT35" s="866"/>
      <c r="AU35" s="866"/>
      <c r="AV35" s="866"/>
      <c r="AW35" s="866"/>
      <c r="AX35" s="866"/>
      <c r="AY35" s="866"/>
      <c r="AZ35" s="866"/>
      <c r="BA35" s="866"/>
      <c r="BB35" s="866"/>
      <c r="BC35" s="866"/>
      <c r="BD35" s="866"/>
      <c r="BE35" s="866"/>
      <c r="BF35" s="866"/>
      <c r="BG35" s="866"/>
      <c r="BH35" s="866"/>
      <c r="BI35" s="866"/>
      <c r="BJ35" s="866"/>
      <c r="BK35" s="866"/>
      <c r="BL35" s="866"/>
      <c r="BM35" s="866"/>
      <c r="BN35" s="866"/>
      <c r="BO35" s="866"/>
      <c r="BP35" s="866"/>
      <c r="BQ35" s="866"/>
      <c r="BR35" s="866"/>
      <c r="BS35" s="866"/>
      <c r="BT35" s="866"/>
      <c r="BU35" s="866"/>
    </row>
    <row r="36" ht="22.5" customHeight="1">
      <c r="A36" s="379">
        <v>9.0</v>
      </c>
      <c r="B36" s="256">
        <v>5.0</v>
      </c>
      <c r="C36" s="379" t="s">
        <v>257</v>
      </c>
      <c r="D36" s="379"/>
      <c r="E36" s="476"/>
      <c r="F36" s="476"/>
      <c r="G36" s="863">
        <v>1.0</v>
      </c>
      <c r="H36" s="378" t="s">
        <v>4991</v>
      </c>
      <c r="I36" s="378" t="s">
        <v>4992</v>
      </c>
      <c r="J36" s="379" t="s">
        <v>4993</v>
      </c>
      <c r="K36" s="379" t="s">
        <v>4994</v>
      </c>
      <c r="L36" s="380">
        <v>42805.0</v>
      </c>
      <c r="M36" s="379" t="s">
        <v>351</v>
      </c>
      <c r="N36" s="379" t="s">
        <v>152</v>
      </c>
      <c r="O36" s="380">
        <v>45707.0</v>
      </c>
      <c r="P36" s="379" t="s">
        <v>66</v>
      </c>
      <c r="Q36" s="379" t="s">
        <v>241</v>
      </c>
      <c r="R36" s="476"/>
      <c r="S36" s="476"/>
      <c r="T36" s="379" t="s">
        <v>11</v>
      </c>
      <c r="U36" s="379" t="s">
        <v>21</v>
      </c>
      <c r="V36" s="222"/>
      <c r="W36" s="197"/>
      <c r="X36" s="197"/>
      <c r="Y36" s="197" t="s">
        <v>4995</v>
      </c>
      <c r="Z36" s="197"/>
      <c r="AA36" s="197"/>
      <c r="AB36" s="197"/>
      <c r="AC36" s="197"/>
      <c r="AD36" s="222"/>
      <c r="AE36" s="222"/>
      <c r="AF36" s="222"/>
      <c r="AG36" s="866"/>
      <c r="AH36" s="866"/>
      <c r="AI36" s="866"/>
      <c r="AJ36" s="866"/>
      <c r="AK36" s="866"/>
      <c r="AL36" s="866"/>
      <c r="AM36" s="866"/>
      <c r="AN36" s="866"/>
      <c r="AO36" s="866"/>
      <c r="AP36" s="866"/>
      <c r="AQ36" s="866"/>
      <c r="AR36" s="866"/>
      <c r="AS36" s="866"/>
      <c r="AT36" s="866"/>
      <c r="AU36" s="866"/>
      <c r="AV36" s="866"/>
      <c r="AW36" s="866"/>
      <c r="AX36" s="866"/>
      <c r="AY36" s="866"/>
      <c r="AZ36" s="866"/>
      <c r="BA36" s="866"/>
      <c r="BB36" s="866"/>
      <c r="BC36" s="866"/>
      <c r="BD36" s="866"/>
      <c r="BE36" s="866"/>
      <c r="BF36" s="866"/>
      <c r="BG36" s="866"/>
      <c r="BH36" s="866"/>
      <c r="BI36" s="866"/>
      <c r="BJ36" s="866"/>
      <c r="BK36" s="866"/>
      <c r="BL36" s="866"/>
      <c r="BM36" s="866"/>
      <c r="BN36" s="866"/>
      <c r="BO36" s="866"/>
      <c r="BP36" s="866"/>
      <c r="BQ36" s="866"/>
      <c r="BR36" s="866"/>
      <c r="BS36" s="866"/>
      <c r="BT36" s="866"/>
      <c r="BU36" s="866"/>
    </row>
    <row r="37" ht="22.5" customHeight="1">
      <c r="A37" s="379">
        <v>10.0</v>
      </c>
      <c r="B37" s="256">
        <v>5.0</v>
      </c>
      <c r="C37" s="379" t="s">
        <v>257</v>
      </c>
      <c r="D37" s="379"/>
      <c r="E37" s="476"/>
      <c r="F37" s="476"/>
      <c r="G37" s="863">
        <v>1.0</v>
      </c>
      <c r="H37" s="378" t="s">
        <v>4996</v>
      </c>
      <c r="I37" s="378" t="s">
        <v>4997</v>
      </c>
      <c r="J37" s="379" t="s">
        <v>423</v>
      </c>
      <c r="K37" s="379" t="s">
        <v>4998</v>
      </c>
      <c r="L37" s="380">
        <v>42919.0</v>
      </c>
      <c r="M37" s="379" t="s">
        <v>351</v>
      </c>
      <c r="N37" s="379" t="s">
        <v>153</v>
      </c>
      <c r="O37" s="380">
        <v>44062.0</v>
      </c>
      <c r="P37" s="379" t="s">
        <v>115</v>
      </c>
      <c r="Q37" s="379" t="s">
        <v>245</v>
      </c>
      <c r="R37" s="476"/>
      <c r="S37" s="476"/>
      <c r="T37" s="379" t="s">
        <v>11</v>
      </c>
      <c r="U37" s="379" t="s">
        <v>10</v>
      </c>
      <c r="V37" s="222"/>
      <c r="W37" s="197"/>
      <c r="X37" s="197"/>
      <c r="Y37" s="197" t="s">
        <v>4999</v>
      </c>
      <c r="Z37" s="197" t="s">
        <v>5000</v>
      </c>
      <c r="AA37" s="197" t="s">
        <v>5001</v>
      </c>
      <c r="AB37" s="197" t="s">
        <v>5002</v>
      </c>
      <c r="AC37" s="197" t="s">
        <v>5003</v>
      </c>
      <c r="AD37" s="197" t="s">
        <v>5004</v>
      </c>
      <c r="AE37" s="222"/>
      <c r="AF37" s="222"/>
      <c r="AG37" s="866"/>
      <c r="AH37" s="866"/>
      <c r="AI37" s="866"/>
      <c r="AJ37" s="866"/>
      <c r="AK37" s="866"/>
      <c r="AL37" s="866"/>
      <c r="AM37" s="866"/>
      <c r="AN37" s="866"/>
      <c r="AO37" s="866"/>
      <c r="AP37" s="866"/>
      <c r="AQ37" s="866"/>
      <c r="AR37" s="866"/>
      <c r="AS37" s="866"/>
      <c r="AT37" s="866"/>
      <c r="AU37" s="866"/>
      <c r="AV37" s="866"/>
      <c r="AW37" s="866"/>
      <c r="AX37" s="866"/>
      <c r="AY37" s="866"/>
      <c r="AZ37" s="866"/>
      <c r="BA37" s="866"/>
      <c r="BB37" s="866"/>
      <c r="BC37" s="866"/>
      <c r="BD37" s="866"/>
      <c r="BE37" s="866"/>
      <c r="BF37" s="866"/>
      <c r="BG37" s="866"/>
      <c r="BH37" s="866"/>
      <c r="BI37" s="866"/>
      <c r="BJ37" s="866"/>
      <c r="BK37" s="866"/>
      <c r="BL37" s="866"/>
      <c r="BM37" s="866"/>
      <c r="BN37" s="866"/>
      <c r="BO37" s="866"/>
      <c r="BP37" s="866"/>
      <c r="BQ37" s="866"/>
      <c r="BR37" s="866"/>
      <c r="BS37" s="866"/>
      <c r="BT37" s="866"/>
      <c r="BU37" s="866"/>
    </row>
    <row r="38" ht="22.5" customHeight="1">
      <c r="A38" s="379">
        <v>11.0</v>
      </c>
      <c r="B38" s="256">
        <v>5.0</v>
      </c>
      <c r="C38" s="379" t="s">
        <v>257</v>
      </c>
      <c r="D38" s="379"/>
      <c r="E38" s="476"/>
      <c r="F38" s="476"/>
      <c r="G38" s="863">
        <v>1.0</v>
      </c>
      <c r="H38" s="378" t="s">
        <v>5005</v>
      </c>
      <c r="I38" s="378" t="s">
        <v>5006</v>
      </c>
      <c r="J38" s="379" t="s">
        <v>663</v>
      </c>
      <c r="K38" s="379" t="s">
        <v>5007</v>
      </c>
      <c r="L38" s="380">
        <v>42852.0</v>
      </c>
      <c r="M38" s="379" t="s">
        <v>339</v>
      </c>
      <c r="N38" s="379" t="s">
        <v>152</v>
      </c>
      <c r="O38" s="380">
        <v>45258.0</v>
      </c>
      <c r="P38" s="379" t="s">
        <v>42</v>
      </c>
      <c r="Q38" s="379" t="s">
        <v>245</v>
      </c>
      <c r="R38" s="379" t="s">
        <v>5008</v>
      </c>
      <c r="S38" s="379" t="s">
        <v>335</v>
      </c>
      <c r="T38" s="623" t="s">
        <v>26</v>
      </c>
      <c r="U38" s="379" t="s">
        <v>21</v>
      </c>
      <c r="V38" s="222"/>
      <c r="W38" s="388"/>
      <c r="X38" s="388"/>
      <c r="Y38" s="388" t="s">
        <v>5009</v>
      </c>
      <c r="Z38" s="388" t="s">
        <v>5010</v>
      </c>
      <c r="AA38" s="388"/>
      <c r="AB38" s="388"/>
      <c r="AC38" s="197"/>
      <c r="AD38" s="197"/>
      <c r="AE38" s="222"/>
      <c r="AF38" s="222"/>
      <c r="AG38" s="866"/>
      <c r="AH38" s="866"/>
      <c r="AI38" s="866"/>
      <c r="AJ38" s="866"/>
      <c r="AK38" s="866"/>
      <c r="AL38" s="866"/>
      <c r="AM38" s="866"/>
      <c r="AN38" s="866"/>
      <c r="AO38" s="866"/>
      <c r="AP38" s="866"/>
      <c r="AQ38" s="866"/>
      <c r="AR38" s="866"/>
      <c r="AS38" s="866"/>
      <c r="AT38" s="866"/>
      <c r="AU38" s="866"/>
      <c r="AV38" s="866"/>
      <c r="AW38" s="866"/>
      <c r="AX38" s="866"/>
      <c r="AY38" s="866"/>
      <c r="AZ38" s="866"/>
      <c r="BA38" s="866"/>
      <c r="BB38" s="866"/>
      <c r="BC38" s="866"/>
      <c r="BD38" s="866"/>
      <c r="BE38" s="866"/>
      <c r="BF38" s="866"/>
      <c r="BG38" s="866"/>
      <c r="BH38" s="866"/>
      <c r="BI38" s="866"/>
      <c r="BJ38" s="866"/>
      <c r="BK38" s="866"/>
      <c r="BL38" s="866"/>
      <c r="BM38" s="866"/>
      <c r="BN38" s="866"/>
      <c r="BO38" s="866"/>
      <c r="BP38" s="866"/>
      <c r="BQ38" s="866"/>
      <c r="BR38" s="866"/>
      <c r="BS38" s="866"/>
      <c r="BT38" s="866"/>
      <c r="BU38" s="866"/>
    </row>
    <row r="39" ht="22.5" customHeight="1">
      <c r="A39" s="379">
        <v>12.0</v>
      </c>
      <c r="B39" s="256">
        <v>5.0</v>
      </c>
      <c r="C39" s="379" t="s">
        <v>257</v>
      </c>
      <c r="D39" s="379"/>
      <c r="E39" s="476"/>
      <c r="F39" s="476"/>
      <c r="G39" s="863">
        <v>1.0</v>
      </c>
      <c r="H39" s="378" t="s">
        <v>5011</v>
      </c>
      <c r="I39" s="378" t="s">
        <v>5012</v>
      </c>
      <c r="J39" s="379" t="s">
        <v>5013</v>
      </c>
      <c r="K39" s="379" t="s">
        <v>5014</v>
      </c>
      <c r="L39" s="380">
        <v>42921.0</v>
      </c>
      <c r="M39" s="379" t="s">
        <v>339</v>
      </c>
      <c r="N39" s="379" t="s">
        <v>154</v>
      </c>
      <c r="O39" s="380">
        <v>45519.0</v>
      </c>
      <c r="P39" s="379" t="s">
        <v>10</v>
      </c>
      <c r="Q39" s="379" t="s">
        <v>245</v>
      </c>
      <c r="R39" s="379"/>
      <c r="S39" s="379"/>
      <c r="T39" s="379" t="s">
        <v>26</v>
      </c>
      <c r="U39" s="379" t="s">
        <v>15</v>
      </c>
      <c r="V39" s="222"/>
      <c r="W39" s="197"/>
      <c r="X39" s="197"/>
      <c r="Y39" s="197" t="s">
        <v>5015</v>
      </c>
      <c r="Z39" s="197"/>
      <c r="AA39" s="197"/>
      <c r="AB39" s="197"/>
      <c r="AC39" s="197"/>
      <c r="AD39" s="197"/>
      <c r="AE39" s="197"/>
      <c r="AF39" s="197"/>
      <c r="AG39" s="866"/>
      <c r="AH39" s="866"/>
      <c r="AI39" s="866"/>
      <c r="AJ39" s="866"/>
      <c r="AK39" s="866"/>
      <c r="AL39" s="866"/>
      <c r="AM39" s="866"/>
      <c r="AN39" s="866"/>
      <c r="AO39" s="866"/>
      <c r="AP39" s="866"/>
      <c r="AQ39" s="866"/>
      <c r="AR39" s="866"/>
      <c r="AS39" s="866"/>
      <c r="AT39" s="866"/>
      <c r="AU39" s="866"/>
      <c r="AV39" s="866"/>
      <c r="AW39" s="866"/>
      <c r="AX39" s="866"/>
      <c r="AY39" s="866"/>
      <c r="AZ39" s="866"/>
      <c r="BA39" s="866"/>
      <c r="BB39" s="866"/>
      <c r="BC39" s="866"/>
      <c r="BD39" s="866"/>
      <c r="BE39" s="866"/>
      <c r="BF39" s="866"/>
      <c r="BG39" s="866"/>
      <c r="BH39" s="866"/>
      <c r="BI39" s="866"/>
      <c r="BJ39" s="866"/>
      <c r="BK39" s="866"/>
      <c r="BL39" s="866"/>
      <c r="BM39" s="866"/>
      <c r="BN39" s="866"/>
      <c r="BO39" s="866"/>
      <c r="BP39" s="866"/>
      <c r="BQ39" s="866"/>
      <c r="BR39" s="866"/>
      <c r="BS39" s="866"/>
      <c r="BT39" s="866"/>
      <c r="BU39" s="866"/>
    </row>
    <row r="40" ht="22.5" customHeight="1">
      <c r="A40" s="379">
        <v>13.0</v>
      </c>
      <c r="B40" s="256">
        <v>5.0</v>
      </c>
      <c r="C40" s="379" t="s">
        <v>257</v>
      </c>
      <c r="D40" s="379"/>
      <c r="E40" s="476"/>
      <c r="F40" s="476"/>
      <c r="G40" s="863">
        <v>1.0</v>
      </c>
      <c r="H40" s="378" t="s">
        <v>5016</v>
      </c>
      <c r="I40" s="378" t="s">
        <v>5017</v>
      </c>
      <c r="J40" s="379" t="s">
        <v>637</v>
      </c>
      <c r="K40" s="379" t="s">
        <v>5018</v>
      </c>
      <c r="L40" s="380">
        <v>42679.0</v>
      </c>
      <c r="M40" s="379" t="s">
        <v>351</v>
      </c>
      <c r="N40" s="379" t="s">
        <v>153</v>
      </c>
      <c r="O40" s="380">
        <v>45748.0</v>
      </c>
      <c r="P40" s="379" t="s">
        <v>115</v>
      </c>
      <c r="Q40" s="379" t="s">
        <v>245</v>
      </c>
      <c r="R40" s="379" t="s">
        <v>5019</v>
      </c>
      <c r="S40" s="379"/>
      <c r="T40" s="623" t="s">
        <v>16</v>
      </c>
      <c r="U40" s="379" t="s">
        <v>15</v>
      </c>
      <c r="V40" s="998"/>
      <c r="W40" s="197"/>
      <c r="X40" s="197"/>
      <c r="Y40" s="197" t="s">
        <v>5020</v>
      </c>
      <c r="Z40" s="197"/>
      <c r="AA40" s="197"/>
      <c r="AB40" s="197"/>
      <c r="AC40" s="222"/>
      <c r="AD40" s="222"/>
      <c r="AE40" s="222"/>
      <c r="AF40" s="222"/>
      <c r="AG40" s="866"/>
      <c r="AH40" s="866"/>
      <c r="AI40" s="866"/>
      <c r="AJ40" s="866"/>
      <c r="AK40" s="866"/>
      <c r="AL40" s="866"/>
      <c r="AM40" s="866"/>
      <c r="AN40" s="866"/>
      <c r="AO40" s="866"/>
      <c r="AP40" s="866"/>
      <c r="AQ40" s="866"/>
      <c r="AR40" s="866"/>
      <c r="AS40" s="866"/>
      <c r="AT40" s="866"/>
      <c r="AU40" s="866"/>
      <c r="AV40" s="866"/>
      <c r="AW40" s="866"/>
      <c r="AX40" s="866"/>
      <c r="AY40" s="866"/>
      <c r="AZ40" s="866"/>
      <c r="BA40" s="866"/>
      <c r="BB40" s="866"/>
      <c r="BC40" s="866"/>
      <c r="BD40" s="866"/>
      <c r="BE40" s="866"/>
      <c r="BF40" s="866"/>
      <c r="BG40" s="866"/>
      <c r="BH40" s="866"/>
      <c r="BI40" s="866"/>
      <c r="BJ40" s="866"/>
      <c r="BK40" s="866"/>
      <c r="BL40" s="866"/>
      <c r="BM40" s="866"/>
      <c r="BN40" s="866"/>
      <c r="BO40" s="866"/>
      <c r="BP40" s="866"/>
      <c r="BQ40" s="866"/>
      <c r="BR40" s="866"/>
      <c r="BS40" s="866"/>
      <c r="BT40" s="866"/>
      <c r="BU40" s="866"/>
    </row>
    <row r="41" ht="22.5" customHeight="1">
      <c r="A41" s="379">
        <v>14.0</v>
      </c>
      <c r="B41" s="256">
        <v>5.0</v>
      </c>
      <c r="C41" s="379" t="s">
        <v>257</v>
      </c>
      <c r="D41" s="379"/>
      <c r="E41" s="476"/>
      <c r="F41" s="476"/>
      <c r="G41" s="863">
        <v>1.0</v>
      </c>
      <c r="H41" s="378" t="s">
        <v>5021</v>
      </c>
      <c r="I41" s="378" t="s">
        <v>5022</v>
      </c>
      <c r="J41" s="379" t="s">
        <v>4350</v>
      </c>
      <c r="K41" s="379" t="s">
        <v>5023</v>
      </c>
      <c r="L41" s="380">
        <v>42970.0</v>
      </c>
      <c r="M41" s="379" t="s">
        <v>351</v>
      </c>
      <c r="N41" s="379" t="s">
        <v>153</v>
      </c>
      <c r="O41" s="380">
        <v>44062.0</v>
      </c>
      <c r="P41" s="379" t="s">
        <v>115</v>
      </c>
      <c r="Q41" s="379" t="s">
        <v>252</v>
      </c>
      <c r="R41" s="379"/>
      <c r="S41" s="476"/>
      <c r="T41" s="379" t="s">
        <v>11</v>
      </c>
      <c r="U41" s="379" t="s">
        <v>21</v>
      </c>
      <c r="V41" s="222"/>
      <c r="W41" s="197"/>
      <c r="X41" s="197"/>
      <c r="Y41" s="197" t="s">
        <v>5024</v>
      </c>
      <c r="Z41" s="197" t="s">
        <v>3564</v>
      </c>
      <c r="AA41" s="197" t="s">
        <v>5025</v>
      </c>
      <c r="AB41" s="197" t="s">
        <v>5026</v>
      </c>
      <c r="AC41" s="197" t="s">
        <v>5027</v>
      </c>
      <c r="AD41" s="197"/>
      <c r="AE41" s="222"/>
      <c r="AF41" s="222"/>
      <c r="AG41" s="866"/>
      <c r="AH41" s="866"/>
      <c r="AI41" s="866"/>
      <c r="AJ41" s="866"/>
      <c r="AK41" s="866"/>
      <c r="AL41" s="866"/>
      <c r="AM41" s="866"/>
      <c r="AN41" s="866"/>
      <c r="AO41" s="866"/>
      <c r="AP41" s="866"/>
      <c r="AQ41" s="866"/>
      <c r="AR41" s="866"/>
      <c r="AS41" s="866"/>
      <c r="AT41" s="866"/>
      <c r="AU41" s="866"/>
      <c r="AV41" s="866"/>
      <c r="AW41" s="866"/>
      <c r="AX41" s="866"/>
      <c r="AY41" s="866"/>
      <c r="AZ41" s="866"/>
      <c r="BA41" s="866"/>
      <c r="BB41" s="866"/>
      <c r="BC41" s="866"/>
      <c r="BD41" s="866"/>
      <c r="BE41" s="866"/>
      <c r="BF41" s="866"/>
      <c r="BG41" s="866"/>
      <c r="BH41" s="866"/>
      <c r="BI41" s="866"/>
      <c r="BJ41" s="866"/>
      <c r="BK41" s="866"/>
      <c r="BL41" s="866"/>
      <c r="BM41" s="866"/>
      <c r="BN41" s="866"/>
      <c r="BO41" s="866"/>
      <c r="BP41" s="866"/>
      <c r="BQ41" s="866"/>
      <c r="BR41" s="866"/>
      <c r="BS41" s="866"/>
      <c r="BT41" s="866"/>
      <c r="BU41" s="866"/>
    </row>
    <row r="42" ht="22.5" customHeight="1">
      <c r="A42" s="379">
        <v>15.0</v>
      </c>
      <c r="B42" s="256">
        <v>5.0</v>
      </c>
      <c r="C42" s="379" t="s">
        <v>257</v>
      </c>
      <c r="D42" s="379"/>
      <c r="E42" s="476"/>
      <c r="F42" s="476"/>
      <c r="G42" s="863">
        <v>1.0</v>
      </c>
      <c r="H42" s="378" t="s">
        <v>5028</v>
      </c>
      <c r="I42" s="378" t="s">
        <v>5029</v>
      </c>
      <c r="J42" s="379" t="s">
        <v>362</v>
      </c>
      <c r="K42" s="379" t="s">
        <v>5030</v>
      </c>
      <c r="L42" s="380">
        <v>42706.0</v>
      </c>
      <c r="M42" s="379" t="s">
        <v>351</v>
      </c>
      <c r="N42" s="379" t="s">
        <v>152</v>
      </c>
      <c r="O42" s="380">
        <v>44062.0</v>
      </c>
      <c r="P42" s="379" t="s">
        <v>133</v>
      </c>
      <c r="Q42" s="379" t="s">
        <v>252</v>
      </c>
      <c r="R42" s="379" t="s">
        <v>5031</v>
      </c>
      <c r="S42" s="379"/>
      <c r="T42" s="379" t="s">
        <v>11</v>
      </c>
      <c r="U42" s="379" t="s">
        <v>15</v>
      </c>
      <c r="V42" s="222"/>
      <c r="W42" s="197"/>
      <c r="X42" s="197"/>
      <c r="Y42" s="197" t="s">
        <v>5032</v>
      </c>
      <c r="Z42" s="197" t="s">
        <v>5033</v>
      </c>
      <c r="AA42" s="197" t="s">
        <v>5034</v>
      </c>
      <c r="AB42" s="197" t="s">
        <v>5035</v>
      </c>
      <c r="AC42" s="197" t="s">
        <v>5036</v>
      </c>
      <c r="AD42" s="197"/>
      <c r="AE42" s="222"/>
      <c r="AF42" s="222"/>
      <c r="AG42" s="866"/>
      <c r="AH42" s="866"/>
      <c r="AI42" s="866"/>
      <c r="AJ42" s="866"/>
      <c r="AK42" s="866"/>
      <c r="AL42" s="866"/>
      <c r="AM42" s="866"/>
      <c r="AN42" s="866"/>
      <c r="AO42" s="866"/>
      <c r="AP42" s="866"/>
      <c r="AQ42" s="866"/>
      <c r="AR42" s="866"/>
      <c r="AS42" s="866"/>
      <c r="AT42" s="866"/>
      <c r="AU42" s="866"/>
      <c r="AV42" s="866"/>
      <c r="AW42" s="866"/>
      <c r="AX42" s="866"/>
      <c r="AY42" s="866"/>
      <c r="AZ42" s="866"/>
      <c r="BA42" s="866"/>
      <c r="BB42" s="866"/>
      <c r="BC42" s="866"/>
      <c r="BD42" s="866"/>
      <c r="BE42" s="866"/>
      <c r="BF42" s="866"/>
      <c r="BG42" s="866"/>
      <c r="BH42" s="866"/>
      <c r="BI42" s="866"/>
      <c r="BJ42" s="866"/>
      <c r="BK42" s="866"/>
      <c r="BL42" s="866"/>
      <c r="BM42" s="866"/>
      <c r="BN42" s="866"/>
      <c r="BO42" s="866"/>
      <c r="BP42" s="866"/>
      <c r="BQ42" s="866"/>
      <c r="BR42" s="866"/>
      <c r="BS42" s="866"/>
      <c r="BT42" s="866"/>
      <c r="BU42" s="866"/>
    </row>
    <row r="43" ht="22.5" customHeight="1">
      <c r="A43" s="379">
        <v>16.0</v>
      </c>
      <c r="B43" s="256">
        <v>5.0</v>
      </c>
      <c r="C43" s="379" t="s">
        <v>257</v>
      </c>
      <c r="D43" s="379"/>
      <c r="E43" s="476"/>
      <c r="F43" s="476"/>
      <c r="G43" s="863">
        <v>1.0</v>
      </c>
      <c r="H43" s="378" t="s">
        <v>5037</v>
      </c>
      <c r="I43" s="378" t="s">
        <v>5038</v>
      </c>
      <c r="J43" s="379" t="s">
        <v>362</v>
      </c>
      <c r="K43" s="379" t="s">
        <v>5039</v>
      </c>
      <c r="L43" s="380">
        <v>42822.0</v>
      </c>
      <c r="M43" s="379" t="s">
        <v>339</v>
      </c>
      <c r="N43" s="379" t="s">
        <v>152</v>
      </c>
      <c r="O43" s="380">
        <v>44202.0</v>
      </c>
      <c r="P43" s="379" t="s">
        <v>133</v>
      </c>
      <c r="Q43" s="379" t="s">
        <v>252</v>
      </c>
      <c r="R43" s="379" t="s">
        <v>5040</v>
      </c>
      <c r="S43" s="379"/>
      <c r="T43" s="623" t="s">
        <v>11</v>
      </c>
      <c r="U43" s="379" t="s">
        <v>15</v>
      </c>
      <c r="V43" s="998"/>
      <c r="W43" s="197"/>
      <c r="X43" s="197"/>
      <c r="Y43" s="197" t="s">
        <v>5041</v>
      </c>
      <c r="Z43" s="197" t="s">
        <v>5042</v>
      </c>
      <c r="AA43" s="197" t="s">
        <v>4807</v>
      </c>
      <c r="AB43" s="197" t="s">
        <v>5043</v>
      </c>
      <c r="AC43" s="197" t="s">
        <v>5044</v>
      </c>
      <c r="AD43" s="197"/>
      <c r="AE43" s="222"/>
      <c r="AF43" s="222"/>
      <c r="AG43" s="866"/>
      <c r="AH43" s="866"/>
      <c r="AI43" s="866"/>
      <c r="AJ43" s="866"/>
      <c r="AK43" s="866"/>
      <c r="AL43" s="866"/>
      <c r="AM43" s="866"/>
      <c r="AN43" s="866"/>
      <c r="AO43" s="866"/>
      <c r="AP43" s="866"/>
      <c r="AQ43" s="625"/>
      <c r="AR43" s="866"/>
      <c r="AS43" s="866"/>
      <c r="AT43" s="866"/>
      <c r="AU43" s="866"/>
      <c r="AV43" s="866"/>
      <c r="AW43" s="866"/>
      <c r="AX43" s="866"/>
      <c r="AY43" s="866"/>
      <c r="AZ43" s="866"/>
      <c r="BA43" s="866"/>
      <c r="BB43" s="866"/>
      <c r="BC43" s="866"/>
      <c r="BD43" s="866"/>
      <c r="BE43" s="866"/>
      <c r="BF43" s="866"/>
      <c r="BG43" s="866"/>
      <c r="BH43" s="866"/>
      <c r="BI43" s="866"/>
      <c r="BJ43" s="866"/>
      <c r="BK43" s="866"/>
      <c r="BL43" s="866"/>
      <c r="BM43" s="866"/>
      <c r="BN43" s="866"/>
      <c r="BO43" s="866"/>
      <c r="BP43" s="866"/>
      <c r="BQ43" s="866"/>
      <c r="BR43" s="866"/>
      <c r="BS43" s="866"/>
      <c r="BT43" s="866"/>
      <c r="BU43" s="866"/>
    </row>
    <row r="44" ht="22.5" customHeight="1">
      <c r="A44" s="379">
        <v>17.0</v>
      </c>
      <c r="B44" s="256">
        <v>5.0</v>
      </c>
      <c r="C44" s="379" t="s">
        <v>257</v>
      </c>
      <c r="D44" s="379"/>
      <c r="E44" s="476"/>
      <c r="F44" s="476"/>
      <c r="G44" s="863">
        <v>1.0</v>
      </c>
      <c r="H44" s="378" t="s">
        <v>5045</v>
      </c>
      <c r="I44" s="378" t="s">
        <v>5046</v>
      </c>
      <c r="J44" s="379" t="s">
        <v>540</v>
      </c>
      <c r="K44" s="379" t="s">
        <v>5047</v>
      </c>
      <c r="L44" s="380">
        <v>42918.0</v>
      </c>
      <c r="M44" s="379" t="s">
        <v>351</v>
      </c>
      <c r="N44" s="379" t="s">
        <v>153</v>
      </c>
      <c r="O44" s="380">
        <v>44067.0</v>
      </c>
      <c r="P44" s="379" t="s">
        <v>133</v>
      </c>
      <c r="Q44" s="379" t="s">
        <v>252</v>
      </c>
      <c r="R44" s="476"/>
      <c r="S44" s="476"/>
      <c r="T44" s="379" t="s">
        <v>11</v>
      </c>
      <c r="U44" s="379" t="s">
        <v>15</v>
      </c>
      <c r="V44" s="222"/>
      <c r="W44" s="197"/>
      <c r="X44" s="197"/>
      <c r="Y44" s="197" t="s">
        <v>5048</v>
      </c>
      <c r="Z44" s="197" t="s">
        <v>5049</v>
      </c>
      <c r="AA44" s="197" t="s">
        <v>5050</v>
      </c>
      <c r="AB44" s="197" t="s">
        <v>5051</v>
      </c>
      <c r="AC44" s="197" t="s">
        <v>5052</v>
      </c>
      <c r="AD44" s="197"/>
      <c r="AE44" s="197"/>
      <c r="AF44" s="222"/>
      <c r="AG44" s="866"/>
      <c r="AH44" s="866"/>
      <c r="AI44" s="866"/>
      <c r="AJ44" s="866"/>
      <c r="AK44" s="866"/>
      <c r="AL44" s="866"/>
      <c r="AM44" s="866"/>
      <c r="AN44" s="866"/>
      <c r="AO44" s="866"/>
      <c r="AP44" s="866"/>
      <c r="AQ44" s="866"/>
      <c r="AR44" s="866"/>
      <c r="AS44" s="866"/>
      <c r="AT44" s="866"/>
      <c r="AU44" s="866"/>
      <c r="AV44" s="866"/>
      <c r="AW44" s="866"/>
      <c r="AX44" s="866"/>
      <c r="AY44" s="866"/>
      <c r="AZ44" s="866"/>
      <c r="BA44" s="866"/>
      <c r="BB44" s="866"/>
      <c r="BC44" s="866"/>
      <c r="BD44" s="866"/>
      <c r="BE44" s="866"/>
      <c r="BF44" s="866"/>
      <c r="BG44" s="866"/>
      <c r="BH44" s="866"/>
      <c r="BI44" s="866"/>
      <c r="BJ44" s="866"/>
      <c r="BK44" s="866"/>
      <c r="BL44" s="866"/>
      <c r="BM44" s="866"/>
      <c r="BN44" s="866"/>
      <c r="BO44" s="866"/>
      <c r="BP44" s="866"/>
      <c r="BQ44" s="866"/>
      <c r="BR44" s="866"/>
      <c r="BS44" s="866"/>
      <c r="BT44" s="866"/>
      <c r="BU44" s="866"/>
    </row>
    <row r="45" ht="22.5" customHeight="1">
      <c r="A45" s="379">
        <v>18.0</v>
      </c>
      <c r="B45" s="256">
        <v>5.0</v>
      </c>
      <c r="C45" s="379" t="s">
        <v>257</v>
      </c>
      <c r="D45" s="379"/>
      <c r="E45" s="476"/>
      <c r="F45" s="476"/>
      <c r="G45" s="863">
        <v>1.0</v>
      </c>
      <c r="H45" s="378" t="s">
        <v>5053</v>
      </c>
      <c r="I45" s="378" t="s">
        <v>5054</v>
      </c>
      <c r="J45" s="379" t="s">
        <v>499</v>
      </c>
      <c r="K45" s="379" t="s">
        <v>5055</v>
      </c>
      <c r="L45" s="380">
        <v>42954.0</v>
      </c>
      <c r="M45" s="379" t="s">
        <v>339</v>
      </c>
      <c r="N45" s="379" t="s">
        <v>154</v>
      </c>
      <c r="O45" s="380">
        <v>43738.0</v>
      </c>
      <c r="P45" s="379" t="s">
        <v>133</v>
      </c>
      <c r="Q45" s="379" t="s">
        <v>252</v>
      </c>
      <c r="R45" s="379" t="s">
        <v>5056</v>
      </c>
      <c r="S45" s="476"/>
      <c r="T45" s="623" t="s">
        <v>22</v>
      </c>
      <c r="U45" s="379" t="s">
        <v>15</v>
      </c>
      <c r="V45" s="222"/>
      <c r="W45" s="197"/>
      <c r="X45" s="197"/>
      <c r="Y45" s="197" t="s">
        <v>5057</v>
      </c>
      <c r="Z45" s="197" t="s">
        <v>5058</v>
      </c>
      <c r="AA45" s="197" t="s">
        <v>5059</v>
      </c>
      <c r="AB45" s="197" t="s">
        <v>5060</v>
      </c>
      <c r="AC45" s="197" t="s">
        <v>5061</v>
      </c>
      <c r="AD45" s="197" t="s">
        <v>5062</v>
      </c>
      <c r="AE45" s="197"/>
      <c r="AF45" s="222"/>
      <c r="AG45" s="866"/>
      <c r="AH45" s="866"/>
      <c r="AI45" s="866"/>
      <c r="AJ45" s="866"/>
      <c r="AK45" s="866"/>
      <c r="AL45" s="866"/>
      <c r="AM45" s="866"/>
      <c r="AN45" s="866"/>
      <c r="AO45" s="866"/>
      <c r="AP45" s="866"/>
      <c r="AQ45" s="866"/>
      <c r="AR45" s="866"/>
      <c r="AS45" s="866"/>
      <c r="AT45" s="866"/>
      <c r="AU45" s="866"/>
      <c r="AV45" s="866"/>
      <c r="AW45" s="866"/>
      <c r="AX45" s="866"/>
      <c r="AY45" s="866"/>
      <c r="AZ45" s="866"/>
      <c r="BA45" s="866"/>
      <c r="BB45" s="866"/>
      <c r="BC45" s="866"/>
      <c r="BD45" s="866"/>
      <c r="BE45" s="866"/>
      <c r="BF45" s="866"/>
      <c r="BG45" s="866"/>
      <c r="BH45" s="866"/>
      <c r="BI45" s="866"/>
      <c r="BJ45" s="866"/>
      <c r="BK45" s="866"/>
      <c r="BL45" s="866"/>
      <c r="BM45" s="866"/>
      <c r="BN45" s="866"/>
      <c r="BO45" s="866"/>
      <c r="BP45" s="866"/>
      <c r="BQ45" s="866"/>
      <c r="BR45" s="866"/>
      <c r="BS45" s="866"/>
      <c r="BT45" s="866"/>
      <c r="BU45" s="866"/>
    </row>
    <row r="46" ht="14.25" customHeight="1">
      <c r="A46" s="507">
        <v>19.0</v>
      </c>
      <c r="B46" s="256">
        <v>5.0</v>
      </c>
      <c r="C46" s="873" t="s">
        <v>257</v>
      </c>
      <c r="D46" s="507"/>
      <c r="E46" s="738"/>
      <c r="F46" s="738"/>
      <c r="G46" s="874">
        <v>1.0</v>
      </c>
      <c r="H46" s="508" t="s">
        <v>5063</v>
      </c>
      <c r="I46" s="508" t="s">
        <v>5064</v>
      </c>
      <c r="J46" s="741" t="s">
        <v>5065</v>
      </c>
      <c r="K46" s="741" t="s">
        <v>5066</v>
      </c>
      <c r="L46" s="742">
        <v>42939.0</v>
      </c>
      <c r="M46" s="741" t="s">
        <v>351</v>
      </c>
      <c r="N46" s="941" t="s">
        <v>151</v>
      </c>
      <c r="O46" s="742">
        <v>45883.0</v>
      </c>
      <c r="P46" s="741" t="s">
        <v>25</v>
      </c>
      <c r="Q46" s="507" t="s">
        <v>346</v>
      </c>
      <c r="R46" s="507" t="s">
        <v>5067</v>
      </c>
      <c r="S46" s="507"/>
      <c r="T46" s="507" t="s">
        <v>11</v>
      </c>
      <c r="U46" s="507" t="s">
        <v>15</v>
      </c>
      <c r="V46" s="251"/>
      <c r="W46" s="251"/>
      <c r="X46" s="248"/>
      <c r="Y46" s="248"/>
      <c r="Z46" s="248"/>
      <c r="AA46" s="248"/>
      <c r="AB46" s="1001"/>
      <c r="AC46" s="1001"/>
      <c r="AD46" s="1001"/>
      <c r="AE46" s="1001"/>
      <c r="AF46" s="1001"/>
      <c r="AG46" s="744"/>
      <c r="AH46" s="744"/>
      <c r="AI46" s="744"/>
      <c r="AJ46" s="744"/>
      <c r="AK46" s="744"/>
      <c r="AL46" s="744"/>
      <c r="AM46" s="744"/>
      <c r="AN46" s="744"/>
      <c r="AO46" s="744"/>
      <c r="AP46" s="744"/>
      <c r="AQ46" s="744"/>
      <c r="AR46" s="744"/>
      <c r="AS46" s="744"/>
      <c r="AT46" s="744"/>
      <c r="AU46" s="744"/>
      <c r="AV46" s="744"/>
      <c r="AW46" s="1002"/>
      <c r="AX46" s="1002"/>
      <c r="AY46" s="1002"/>
      <c r="AZ46" s="1002"/>
      <c r="BA46" s="1002"/>
      <c r="BB46" s="1002"/>
      <c r="BC46" s="1002"/>
      <c r="BD46" s="1002"/>
      <c r="BE46" s="1002"/>
      <c r="BF46" s="1002"/>
      <c r="BG46" s="1002"/>
      <c r="BH46" s="1002"/>
      <c r="BI46" s="1002"/>
      <c r="BJ46" s="1002"/>
      <c r="BK46" s="1002"/>
      <c r="BL46" s="1002"/>
      <c r="BM46" s="1002"/>
      <c r="BN46" s="1002"/>
      <c r="BO46" s="1002"/>
      <c r="BP46" s="1002"/>
      <c r="BQ46" s="1002"/>
      <c r="BR46" s="1002"/>
      <c r="BS46" s="1002"/>
      <c r="BT46" s="1002"/>
      <c r="BU46" s="1002"/>
    </row>
    <row r="47" ht="14.25" customHeight="1">
      <c r="A47" s="507">
        <v>20.0</v>
      </c>
      <c r="B47" s="256">
        <v>5.0</v>
      </c>
      <c r="C47" s="873" t="s">
        <v>257</v>
      </c>
      <c r="D47" s="507"/>
      <c r="E47" s="738"/>
      <c r="F47" s="507" t="s">
        <v>335</v>
      </c>
      <c r="G47" s="874">
        <v>1.0</v>
      </c>
      <c r="H47" s="508" t="s">
        <v>5068</v>
      </c>
      <c r="I47" s="508" t="s">
        <v>5069</v>
      </c>
      <c r="J47" s="741" t="s">
        <v>5070</v>
      </c>
      <c r="K47" s="741" t="s">
        <v>5071</v>
      </c>
      <c r="L47" s="742">
        <v>42958.0</v>
      </c>
      <c r="M47" s="741" t="s">
        <v>339</v>
      </c>
      <c r="N47" s="941" t="s">
        <v>151</v>
      </c>
      <c r="O47" s="742">
        <v>45883.0</v>
      </c>
      <c r="P47" s="741" t="s">
        <v>37</v>
      </c>
      <c r="Q47" s="507" t="s">
        <v>346</v>
      </c>
      <c r="R47" s="507" t="s">
        <v>5072</v>
      </c>
      <c r="S47" s="507" t="s">
        <v>5073</v>
      </c>
      <c r="T47" s="507" t="s">
        <v>11</v>
      </c>
      <c r="U47" s="507" t="s">
        <v>15</v>
      </c>
      <c r="V47" s="251"/>
      <c r="W47" s="251"/>
      <c r="X47" s="248"/>
      <c r="Y47" s="248"/>
      <c r="Z47" s="248"/>
      <c r="AA47" s="248"/>
      <c r="AB47" s="1001"/>
      <c r="AC47" s="1001"/>
      <c r="AD47" s="1001"/>
      <c r="AE47" s="1001"/>
      <c r="AF47" s="1001"/>
      <c r="AG47" s="744"/>
      <c r="AH47" s="744"/>
      <c r="AI47" s="744"/>
      <c r="AJ47" s="744"/>
      <c r="AK47" s="744"/>
      <c r="AL47" s="744"/>
      <c r="AM47" s="744"/>
      <c r="AN47" s="744"/>
      <c r="AO47" s="744"/>
      <c r="AP47" s="744"/>
      <c r="AQ47" s="744"/>
      <c r="AR47" s="744"/>
      <c r="AS47" s="744"/>
      <c r="AT47" s="744"/>
      <c r="AU47" s="744"/>
      <c r="AV47" s="744"/>
      <c r="AW47" s="1002"/>
      <c r="AX47" s="1002"/>
      <c r="AY47" s="1002"/>
      <c r="AZ47" s="1002"/>
      <c r="BA47" s="1002"/>
      <c r="BB47" s="1002"/>
      <c r="BC47" s="1002"/>
      <c r="BD47" s="1002"/>
      <c r="BE47" s="1002"/>
      <c r="BF47" s="1002"/>
      <c r="BG47" s="1002"/>
      <c r="BH47" s="1002"/>
      <c r="BI47" s="1002"/>
      <c r="BJ47" s="1002"/>
      <c r="BK47" s="1002"/>
      <c r="BL47" s="1002"/>
      <c r="BM47" s="1002"/>
      <c r="BN47" s="1002"/>
      <c r="BO47" s="1002"/>
      <c r="BP47" s="1002"/>
      <c r="BQ47" s="1002"/>
      <c r="BR47" s="1002"/>
      <c r="BS47" s="1002"/>
      <c r="BT47" s="1002"/>
      <c r="BU47" s="1002"/>
    </row>
    <row r="48" ht="22.5" customHeight="1">
      <c r="A48" s="507">
        <v>21.0</v>
      </c>
      <c r="B48" s="1003">
        <v>5.0</v>
      </c>
      <c r="C48" s="873" t="s">
        <v>257</v>
      </c>
      <c r="D48" s="507"/>
      <c r="E48" s="738"/>
      <c r="F48" s="738"/>
      <c r="G48" s="874">
        <v>1.0</v>
      </c>
      <c r="H48" s="508" t="s">
        <v>5074</v>
      </c>
      <c r="I48" s="508" t="s">
        <v>5075</v>
      </c>
      <c r="J48" s="507" t="s">
        <v>344</v>
      </c>
      <c r="K48" s="507" t="s">
        <v>5076</v>
      </c>
      <c r="L48" s="908">
        <v>42688.0</v>
      </c>
      <c r="M48" s="507" t="s">
        <v>339</v>
      </c>
      <c r="N48" s="507" t="s">
        <v>154</v>
      </c>
      <c r="O48" s="908">
        <v>45883.0</v>
      </c>
      <c r="P48" s="507" t="s">
        <v>37</v>
      </c>
      <c r="Q48" s="507" t="s">
        <v>346</v>
      </c>
      <c r="R48" s="507" t="s">
        <v>5077</v>
      </c>
      <c r="S48" s="507"/>
      <c r="T48" s="507" t="s">
        <v>11</v>
      </c>
      <c r="U48" s="507" t="s">
        <v>10</v>
      </c>
      <c r="V48" s="418"/>
      <c r="W48" s="251"/>
      <c r="X48" s="248"/>
      <c r="Y48" s="248"/>
      <c r="Z48" s="248"/>
      <c r="AA48" s="248"/>
      <c r="AB48" s="1005"/>
      <c r="AC48" s="1005"/>
      <c r="AD48" s="1005"/>
      <c r="AE48" s="1005"/>
      <c r="AF48" s="1005"/>
      <c r="AG48" s="877"/>
      <c r="AH48" s="877"/>
      <c r="AI48" s="877"/>
      <c r="AJ48" s="877"/>
      <c r="AK48" s="877"/>
      <c r="AL48" s="877"/>
      <c r="AM48" s="877"/>
      <c r="AN48" s="877"/>
      <c r="AO48" s="877"/>
      <c r="AP48" s="877"/>
      <c r="AQ48" s="877"/>
      <c r="AR48" s="877"/>
      <c r="AS48" s="877"/>
      <c r="AT48" s="877"/>
      <c r="AU48" s="877"/>
      <c r="AV48" s="877"/>
      <c r="AW48" s="877"/>
      <c r="AX48" s="877"/>
      <c r="AY48" s="877"/>
      <c r="AZ48" s="877"/>
      <c r="BA48" s="877"/>
      <c r="BB48" s="877"/>
      <c r="BC48" s="877"/>
      <c r="BD48" s="877"/>
      <c r="BE48" s="877"/>
      <c r="BF48" s="877"/>
      <c r="BG48" s="877"/>
      <c r="BH48" s="877"/>
      <c r="BI48" s="877"/>
      <c r="BJ48" s="877"/>
      <c r="BK48" s="877"/>
      <c r="BL48" s="877"/>
      <c r="BM48" s="877"/>
      <c r="BN48" s="877"/>
      <c r="BO48" s="877"/>
      <c r="BP48" s="877"/>
      <c r="BQ48" s="877"/>
      <c r="BR48" s="877"/>
      <c r="BS48" s="877"/>
      <c r="BT48" s="877"/>
      <c r="BU48" s="877"/>
    </row>
    <row r="49" ht="22.5" customHeight="1">
      <c r="A49" s="507">
        <v>22.0</v>
      </c>
      <c r="B49" s="1003">
        <v>5.0</v>
      </c>
      <c r="C49" s="873" t="s">
        <v>257</v>
      </c>
      <c r="D49" s="507"/>
      <c r="E49" s="738"/>
      <c r="F49" s="738"/>
      <c r="G49" s="874">
        <v>1.0</v>
      </c>
      <c r="H49" s="508" t="s">
        <v>5078</v>
      </c>
      <c r="I49" s="508" t="s">
        <v>5079</v>
      </c>
      <c r="J49" s="507" t="s">
        <v>1020</v>
      </c>
      <c r="K49" s="507" t="s">
        <v>5080</v>
      </c>
      <c r="L49" s="908">
        <v>42852.0</v>
      </c>
      <c r="M49" s="507" t="s">
        <v>339</v>
      </c>
      <c r="N49" s="507" t="s">
        <v>152</v>
      </c>
      <c r="O49" s="908">
        <v>45883.0</v>
      </c>
      <c r="P49" s="507" t="s">
        <v>9</v>
      </c>
      <c r="Q49" s="507" t="s">
        <v>346</v>
      </c>
      <c r="R49" s="507" t="s">
        <v>5081</v>
      </c>
      <c r="S49" s="507"/>
      <c r="T49" s="507" t="s">
        <v>11</v>
      </c>
      <c r="U49" s="507" t="s">
        <v>21</v>
      </c>
      <c r="V49" s="418"/>
      <c r="W49" s="418"/>
      <c r="X49" s="248"/>
      <c r="Y49" s="248"/>
      <c r="Z49" s="248"/>
      <c r="AA49" s="248"/>
      <c r="AB49" s="1005"/>
      <c r="AC49" s="1005"/>
      <c r="AD49" s="1005"/>
      <c r="AE49" s="1005"/>
      <c r="AF49" s="1005"/>
      <c r="AG49" s="877"/>
      <c r="AH49" s="877"/>
      <c r="AI49" s="877"/>
      <c r="AJ49" s="877"/>
      <c r="AK49" s="877"/>
      <c r="AL49" s="877"/>
      <c r="AM49" s="877"/>
      <c r="AN49" s="877"/>
      <c r="AO49" s="877"/>
      <c r="AP49" s="877"/>
      <c r="AQ49" s="877"/>
      <c r="AR49" s="877"/>
      <c r="AS49" s="877"/>
      <c r="AT49" s="877"/>
      <c r="AU49" s="877"/>
      <c r="AV49" s="877"/>
      <c r="AW49" s="877"/>
      <c r="AX49" s="877"/>
      <c r="AY49" s="877"/>
      <c r="AZ49" s="877"/>
      <c r="BA49" s="877"/>
      <c r="BB49" s="877"/>
      <c r="BC49" s="877"/>
      <c r="BD49" s="877"/>
      <c r="BE49" s="877"/>
      <c r="BF49" s="877"/>
      <c r="BG49" s="877"/>
      <c r="BH49" s="877"/>
      <c r="BI49" s="877"/>
      <c r="BJ49" s="877"/>
      <c r="BK49" s="877"/>
      <c r="BL49" s="877"/>
      <c r="BM49" s="877"/>
      <c r="BN49" s="877"/>
      <c r="BO49" s="877"/>
      <c r="BP49" s="877"/>
      <c r="BQ49" s="877"/>
      <c r="BR49" s="877"/>
      <c r="BS49" s="877"/>
      <c r="BT49" s="877"/>
      <c r="BU49" s="877"/>
    </row>
    <row r="50" ht="22.5" customHeight="1">
      <c r="A50" s="379">
        <v>23.0</v>
      </c>
      <c r="B50" s="256"/>
      <c r="C50" s="379"/>
      <c r="D50" s="379"/>
      <c r="E50" s="476"/>
      <c r="F50" s="476"/>
      <c r="G50" s="863"/>
      <c r="H50" s="378"/>
      <c r="I50" s="378"/>
      <c r="J50" s="625"/>
      <c r="K50" s="625"/>
      <c r="L50" s="626"/>
      <c r="M50" s="625"/>
      <c r="N50" s="625"/>
      <c r="O50" s="626"/>
      <c r="P50" s="625"/>
      <c r="Q50" s="379"/>
      <c r="R50" s="379"/>
      <c r="S50" s="379"/>
      <c r="T50" s="623"/>
      <c r="U50" s="379"/>
      <c r="V50" s="222"/>
      <c r="W50" s="222"/>
      <c r="X50" s="197"/>
      <c r="Y50" s="197"/>
      <c r="Z50" s="197"/>
      <c r="AA50" s="222"/>
      <c r="AB50" s="222"/>
      <c r="AC50" s="197"/>
      <c r="AD50" s="197"/>
      <c r="AE50" s="222"/>
      <c r="AF50" s="222"/>
      <c r="AG50" s="866"/>
      <c r="AH50" s="866"/>
      <c r="AI50" s="866"/>
      <c r="AJ50" s="866"/>
      <c r="AK50" s="866"/>
      <c r="AL50" s="866"/>
      <c r="AM50" s="866"/>
      <c r="AN50" s="866"/>
      <c r="AO50" s="866"/>
      <c r="AP50" s="866"/>
      <c r="AQ50" s="866"/>
      <c r="AR50" s="866"/>
      <c r="AS50" s="866"/>
      <c r="AT50" s="866"/>
      <c r="AU50" s="866"/>
      <c r="AV50" s="866"/>
      <c r="AW50" s="866"/>
      <c r="AX50" s="866"/>
      <c r="AY50" s="866"/>
      <c r="AZ50" s="866"/>
      <c r="BA50" s="866"/>
      <c r="BB50" s="866"/>
      <c r="BC50" s="866"/>
      <c r="BD50" s="866"/>
      <c r="BE50" s="866"/>
      <c r="BF50" s="866"/>
      <c r="BG50" s="866"/>
      <c r="BH50" s="866"/>
      <c r="BI50" s="866"/>
      <c r="BJ50" s="866"/>
      <c r="BK50" s="866"/>
      <c r="BL50" s="866"/>
      <c r="BM50" s="866"/>
      <c r="BN50" s="866"/>
      <c r="BO50" s="866"/>
      <c r="BP50" s="866"/>
      <c r="BQ50" s="866"/>
      <c r="BR50" s="866"/>
      <c r="BS50" s="866"/>
      <c r="BT50" s="866"/>
      <c r="BU50" s="866"/>
    </row>
    <row r="51" ht="22.5" customHeight="1">
      <c r="A51" s="379">
        <v>24.0</v>
      </c>
      <c r="B51" s="256"/>
      <c r="C51" s="379"/>
      <c r="D51" s="379"/>
      <c r="E51" s="476"/>
      <c r="F51" s="476"/>
      <c r="G51" s="863"/>
      <c r="H51" s="378"/>
      <c r="I51" s="378"/>
      <c r="J51" s="625"/>
      <c r="K51" s="625"/>
      <c r="L51" s="1006"/>
      <c r="M51" s="625"/>
      <c r="N51" s="625"/>
      <c r="O51" s="626"/>
      <c r="P51" s="625"/>
      <c r="Q51" s="379"/>
      <c r="R51" s="379"/>
      <c r="S51" s="379"/>
      <c r="T51" s="623"/>
      <c r="U51" s="379"/>
      <c r="V51" s="222"/>
      <c r="W51" s="222"/>
      <c r="X51" s="197"/>
      <c r="Y51" s="197"/>
      <c r="Z51" s="197"/>
      <c r="AA51" s="222"/>
      <c r="AB51" s="222"/>
      <c r="AC51" s="197"/>
      <c r="AD51" s="197"/>
      <c r="AE51" s="222"/>
      <c r="AF51" s="222"/>
      <c r="AG51" s="866"/>
      <c r="AH51" s="866"/>
      <c r="AI51" s="866"/>
      <c r="AJ51" s="866"/>
      <c r="AK51" s="866"/>
      <c r="AL51" s="866"/>
      <c r="AM51" s="866"/>
      <c r="AN51" s="866"/>
      <c r="AO51" s="866"/>
      <c r="AP51" s="866"/>
      <c r="AQ51" s="866"/>
      <c r="AR51" s="866"/>
      <c r="AS51" s="866"/>
      <c r="AT51" s="866"/>
      <c r="AU51" s="866"/>
      <c r="AV51" s="866"/>
      <c r="AW51" s="866"/>
      <c r="AX51" s="866"/>
      <c r="AY51" s="866"/>
      <c r="AZ51" s="866"/>
      <c r="BA51" s="866"/>
      <c r="BB51" s="866"/>
      <c r="BC51" s="866"/>
      <c r="BD51" s="866"/>
      <c r="BE51" s="866"/>
      <c r="BF51" s="866"/>
      <c r="BG51" s="866"/>
      <c r="BH51" s="866"/>
      <c r="BI51" s="866"/>
      <c r="BJ51" s="866"/>
      <c r="BK51" s="866"/>
      <c r="BL51" s="866"/>
      <c r="BM51" s="866"/>
      <c r="BN51" s="866"/>
      <c r="BO51" s="866"/>
      <c r="BP51" s="866"/>
      <c r="BQ51" s="866"/>
      <c r="BR51" s="866"/>
      <c r="BS51" s="866"/>
      <c r="BT51" s="866"/>
      <c r="BU51" s="866"/>
    </row>
    <row r="52" ht="18.75" customHeight="1">
      <c r="A52" s="991" t="s">
        <v>5082</v>
      </c>
      <c r="B52" s="30"/>
      <c r="C52" s="30"/>
      <c r="D52" s="30"/>
      <c r="E52" s="30"/>
      <c r="F52" s="30"/>
      <c r="G52" s="30"/>
      <c r="H52" s="30"/>
      <c r="I52" s="30"/>
      <c r="J52" s="30"/>
      <c r="K52" s="31"/>
      <c r="L52" s="992"/>
      <c r="M52" s="993"/>
      <c r="N52" s="993"/>
      <c r="O52" s="992"/>
      <c r="P52" s="993"/>
      <c r="Q52" s="993"/>
      <c r="R52" s="994"/>
      <c r="S52" s="994"/>
      <c r="T52" s="993"/>
      <c r="U52" s="993"/>
      <c r="V52" s="995"/>
      <c r="W52" s="995"/>
      <c r="X52" s="995"/>
      <c r="Y52" s="995"/>
      <c r="Z52" s="995"/>
      <c r="AA52" s="995"/>
      <c r="AB52" s="995"/>
      <c r="AC52" s="995"/>
      <c r="AD52" s="995"/>
      <c r="AE52" s="995"/>
      <c r="AF52" s="996"/>
      <c r="AG52" s="997"/>
      <c r="AH52" s="997"/>
      <c r="AI52" s="997"/>
      <c r="AJ52" s="997"/>
      <c r="AK52" s="997"/>
      <c r="AL52" s="997"/>
      <c r="AM52" s="997"/>
      <c r="AN52" s="997"/>
      <c r="AO52" s="997"/>
      <c r="AP52" s="997"/>
      <c r="AQ52" s="997"/>
      <c r="AR52" s="997"/>
      <c r="AS52" s="997"/>
      <c r="AT52" s="997"/>
      <c r="AU52" s="997"/>
      <c r="AV52" s="997"/>
      <c r="AW52" s="997"/>
      <c r="AX52" s="997"/>
      <c r="AY52" s="997"/>
      <c r="AZ52" s="997"/>
      <c r="BA52" s="997"/>
      <c r="BB52" s="997"/>
      <c r="BC52" s="997"/>
      <c r="BD52" s="997"/>
      <c r="BE52" s="997"/>
      <c r="BF52" s="997"/>
      <c r="BG52" s="997"/>
      <c r="BH52" s="997"/>
      <c r="BI52" s="997"/>
      <c r="BJ52" s="997"/>
      <c r="BK52" s="997"/>
      <c r="BL52" s="997"/>
      <c r="BM52" s="997"/>
      <c r="BN52" s="997"/>
      <c r="BO52" s="997"/>
      <c r="BP52" s="997"/>
      <c r="BQ52" s="997"/>
      <c r="BR52" s="997"/>
      <c r="BS52" s="997"/>
      <c r="BT52" s="997"/>
      <c r="BU52" s="997"/>
    </row>
    <row r="53" ht="22.5" customHeight="1">
      <c r="A53" s="379">
        <v>1.0</v>
      </c>
      <c r="B53" s="256">
        <v>1.0</v>
      </c>
      <c r="C53" s="379" t="s">
        <v>259</v>
      </c>
      <c r="D53" s="379"/>
      <c r="E53" s="476"/>
      <c r="F53" s="476"/>
      <c r="G53" s="863">
        <v>1.0</v>
      </c>
      <c r="H53" s="378" t="s">
        <v>5083</v>
      </c>
      <c r="I53" s="378" t="s">
        <v>5084</v>
      </c>
      <c r="J53" s="379" t="s">
        <v>5085</v>
      </c>
      <c r="K53" s="379" t="s">
        <v>5086</v>
      </c>
      <c r="L53" s="380">
        <v>42790.0</v>
      </c>
      <c r="M53" s="379" t="s">
        <v>339</v>
      </c>
      <c r="N53" s="379" t="s">
        <v>154</v>
      </c>
      <c r="O53" s="380">
        <v>44312.0</v>
      </c>
      <c r="P53" s="379" t="s">
        <v>66</v>
      </c>
      <c r="Q53" s="379" t="s">
        <v>239</v>
      </c>
      <c r="R53" s="379" t="s">
        <v>5087</v>
      </c>
      <c r="S53" s="379" t="s">
        <v>5088</v>
      </c>
      <c r="T53" s="379" t="s">
        <v>11</v>
      </c>
      <c r="U53" s="379" t="s">
        <v>15</v>
      </c>
      <c r="V53" s="222"/>
      <c r="W53" s="197"/>
      <c r="X53" s="197"/>
      <c r="Y53" s="197" t="s">
        <v>5089</v>
      </c>
      <c r="Z53" s="197" t="s">
        <v>5090</v>
      </c>
      <c r="AA53" s="197" t="s">
        <v>5091</v>
      </c>
      <c r="AB53" s="197" t="s">
        <v>5092</v>
      </c>
      <c r="AC53" s="197" t="s">
        <v>5093</v>
      </c>
      <c r="AD53" s="197"/>
      <c r="AE53" s="197"/>
      <c r="AF53" s="222"/>
      <c r="AG53" s="866"/>
      <c r="AH53" s="866"/>
      <c r="AI53" s="866"/>
      <c r="AJ53" s="866"/>
      <c r="AK53" s="866"/>
      <c r="AL53" s="866"/>
      <c r="AM53" s="866"/>
      <c r="AN53" s="866"/>
      <c r="AO53" s="866"/>
      <c r="AP53" s="866"/>
      <c r="AQ53" s="866"/>
      <c r="AR53" s="866"/>
      <c r="AS53" s="866"/>
      <c r="AT53" s="866"/>
      <c r="AU53" s="866"/>
      <c r="AV53" s="866"/>
      <c r="AW53" s="866"/>
      <c r="AX53" s="866"/>
      <c r="AY53" s="866"/>
      <c r="AZ53" s="866"/>
      <c r="BA53" s="866"/>
      <c r="BB53" s="866"/>
      <c r="BC53" s="866"/>
      <c r="BD53" s="866"/>
      <c r="BE53" s="866"/>
      <c r="BF53" s="866"/>
      <c r="BG53" s="866"/>
      <c r="BH53" s="866"/>
      <c r="BI53" s="866"/>
      <c r="BJ53" s="866"/>
      <c r="BK53" s="866"/>
      <c r="BL53" s="866"/>
      <c r="BM53" s="866"/>
      <c r="BN53" s="866"/>
      <c r="BO53" s="866"/>
      <c r="BP53" s="866"/>
      <c r="BQ53" s="866"/>
      <c r="BR53" s="866"/>
      <c r="BS53" s="866"/>
      <c r="BT53" s="866"/>
      <c r="BU53" s="866"/>
    </row>
    <row r="54" ht="22.5" customHeight="1">
      <c r="A54" s="379">
        <v>2.0</v>
      </c>
      <c r="B54" s="256">
        <v>1.0</v>
      </c>
      <c r="C54" s="379" t="s">
        <v>259</v>
      </c>
      <c r="D54" s="379"/>
      <c r="E54" s="476"/>
      <c r="F54" s="476"/>
      <c r="G54" s="863">
        <v>1.0</v>
      </c>
      <c r="H54" s="378" t="s">
        <v>5094</v>
      </c>
      <c r="I54" s="378" t="s">
        <v>5095</v>
      </c>
      <c r="J54" s="379" t="s">
        <v>362</v>
      </c>
      <c r="K54" s="379" t="s">
        <v>5096</v>
      </c>
      <c r="L54" s="380">
        <v>42730.0</v>
      </c>
      <c r="M54" s="379" t="s">
        <v>339</v>
      </c>
      <c r="N54" s="379" t="s">
        <v>151</v>
      </c>
      <c r="O54" s="380">
        <v>44930.0</v>
      </c>
      <c r="P54" s="379" t="s">
        <v>9</v>
      </c>
      <c r="Q54" s="379" t="s">
        <v>239</v>
      </c>
      <c r="R54" s="379" t="s">
        <v>5097</v>
      </c>
      <c r="S54" s="476"/>
      <c r="T54" s="379" t="s">
        <v>11</v>
      </c>
      <c r="U54" s="379" t="s">
        <v>21</v>
      </c>
      <c r="V54" s="197" t="s">
        <v>5098</v>
      </c>
      <c r="W54" s="197"/>
      <c r="X54" s="197"/>
      <c r="Y54" s="197" t="s">
        <v>5099</v>
      </c>
      <c r="Z54" s="197" t="s">
        <v>5100</v>
      </c>
      <c r="AA54" s="197" t="s">
        <v>5101</v>
      </c>
      <c r="AB54" s="197"/>
      <c r="AC54" s="197"/>
      <c r="AD54" s="197"/>
      <c r="AE54" s="222"/>
      <c r="AF54" s="222"/>
      <c r="AG54" s="866"/>
      <c r="AH54" s="866"/>
      <c r="AI54" s="866"/>
      <c r="AJ54" s="866"/>
      <c r="AK54" s="866"/>
      <c r="AL54" s="866"/>
      <c r="AM54" s="866"/>
      <c r="AN54" s="866"/>
      <c r="AO54" s="866"/>
      <c r="AP54" s="866"/>
      <c r="AQ54" s="866"/>
      <c r="AR54" s="866"/>
      <c r="AS54" s="866"/>
      <c r="AT54" s="866"/>
      <c r="AU54" s="866"/>
      <c r="AV54" s="866"/>
      <c r="AW54" s="866"/>
      <c r="AX54" s="866"/>
      <c r="AY54" s="866"/>
      <c r="AZ54" s="866"/>
      <c r="BA54" s="866"/>
      <c r="BB54" s="866"/>
      <c r="BC54" s="866"/>
      <c r="BD54" s="866"/>
      <c r="BE54" s="866"/>
      <c r="BF54" s="866"/>
      <c r="BG54" s="866"/>
      <c r="BH54" s="866"/>
      <c r="BI54" s="866"/>
      <c r="BJ54" s="866"/>
      <c r="BK54" s="866"/>
      <c r="BL54" s="866"/>
      <c r="BM54" s="866"/>
      <c r="BN54" s="866"/>
      <c r="BO54" s="866"/>
      <c r="BP54" s="866"/>
      <c r="BQ54" s="866"/>
      <c r="BR54" s="866"/>
      <c r="BS54" s="866"/>
      <c r="BT54" s="866"/>
      <c r="BU54" s="866"/>
    </row>
    <row r="55" ht="22.5" customHeight="1">
      <c r="A55" s="379">
        <v>3.0</v>
      </c>
      <c r="B55" s="256">
        <v>1.0</v>
      </c>
      <c r="C55" s="379" t="s">
        <v>259</v>
      </c>
      <c r="D55" s="379"/>
      <c r="E55" s="476"/>
      <c r="F55" s="476"/>
      <c r="G55" s="863">
        <v>1.0</v>
      </c>
      <c r="H55" s="378" t="s">
        <v>5102</v>
      </c>
      <c r="I55" s="378" t="s">
        <v>5103</v>
      </c>
      <c r="J55" s="379" t="s">
        <v>396</v>
      </c>
      <c r="K55" s="379" t="s">
        <v>5104</v>
      </c>
      <c r="L55" s="380">
        <v>42759.0</v>
      </c>
      <c r="M55" s="379" t="s">
        <v>351</v>
      </c>
      <c r="N55" s="379" t="s">
        <v>154</v>
      </c>
      <c r="O55" s="380">
        <v>44790.0</v>
      </c>
      <c r="P55" s="379" t="s">
        <v>133</v>
      </c>
      <c r="Q55" s="379" t="s">
        <v>241</v>
      </c>
      <c r="R55" s="476"/>
      <c r="S55" s="476"/>
      <c r="T55" s="379" t="s">
        <v>11</v>
      </c>
      <c r="U55" s="379" t="s">
        <v>15</v>
      </c>
      <c r="V55" s="222"/>
      <c r="W55" s="197"/>
      <c r="X55" s="197"/>
      <c r="Y55" s="197" t="s">
        <v>5105</v>
      </c>
      <c r="Z55" s="197" t="s">
        <v>5106</v>
      </c>
      <c r="AA55" s="197" t="s">
        <v>5107</v>
      </c>
      <c r="AB55" s="197"/>
      <c r="AC55" s="197"/>
      <c r="AD55" s="197"/>
      <c r="AE55" s="197"/>
      <c r="AF55" s="222"/>
      <c r="AG55" s="866"/>
      <c r="AH55" s="866"/>
      <c r="AI55" s="866"/>
      <c r="AJ55" s="866"/>
      <c r="AK55" s="866"/>
      <c r="AL55" s="866"/>
      <c r="AM55" s="866"/>
      <c r="AN55" s="866"/>
      <c r="AO55" s="866"/>
      <c r="AP55" s="866"/>
      <c r="AQ55" s="866"/>
      <c r="AR55" s="866"/>
      <c r="AS55" s="866"/>
      <c r="AT55" s="866"/>
      <c r="AU55" s="866"/>
      <c r="AV55" s="866"/>
      <c r="AW55" s="866"/>
      <c r="AX55" s="866"/>
      <c r="AY55" s="866"/>
      <c r="AZ55" s="866"/>
      <c r="BA55" s="866"/>
      <c r="BB55" s="866"/>
      <c r="BC55" s="866"/>
      <c r="BD55" s="866"/>
      <c r="BE55" s="866"/>
      <c r="BF55" s="866"/>
      <c r="BG55" s="866"/>
      <c r="BH55" s="866"/>
      <c r="BI55" s="866"/>
      <c r="BJ55" s="866"/>
      <c r="BK55" s="866"/>
      <c r="BL55" s="866"/>
      <c r="BM55" s="866"/>
      <c r="BN55" s="866"/>
      <c r="BO55" s="866"/>
      <c r="BP55" s="866"/>
      <c r="BQ55" s="866"/>
      <c r="BR55" s="866"/>
      <c r="BS55" s="866"/>
      <c r="BT55" s="866"/>
      <c r="BU55" s="866"/>
    </row>
    <row r="56" ht="22.5" customHeight="1">
      <c r="A56" s="379">
        <v>4.0</v>
      </c>
      <c r="B56" s="256">
        <v>1.0</v>
      </c>
      <c r="C56" s="379" t="s">
        <v>259</v>
      </c>
      <c r="D56" s="379"/>
      <c r="E56" s="379"/>
      <c r="F56" s="379"/>
      <c r="G56" s="863">
        <v>1.0</v>
      </c>
      <c r="H56" s="378" t="s">
        <v>5108</v>
      </c>
      <c r="I56" s="378" t="s">
        <v>5109</v>
      </c>
      <c r="J56" s="379" t="s">
        <v>5110</v>
      </c>
      <c r="K56" s="379" t="s">
        <v>5111</v>
      </c>
      <c r="L56" s="380">
        <v>42825.0</v>
      </c>
      <c r="M56" s="379" t="s">
        <v>351</v>
      </c>
      <c r="N56" s="379" t="s">
        <v>153</v>
      </c>
      <c r="O56" s="380">
        <v>45155.0</v>
      </c>
      <c r="P56" s="379" t="s">
        <v>9</v>
      </c>
      <c r="Q56" s="379" t="s">
        <v>243</v>
      </c>
      <c r="R56" s="379" t="s">
        <v>5112</v>
      </c>
      <c r="S56" s="476"/>
      <c r="T56" s="379" t="s">
        <v>11</v>
      </c>
      <c r="U56" s="379" t="s">
        <v>10</v>
      </c>
      <c r="V56" s="222"/>
      <c r="W56" s="197"/>
      <c r="X56" s="197"/>
      <c r="Y56" s="197" t="s">
        <v>5113</v>
      </c>
      <c r="Z56" s="197" t="s">
        <v>5114</v>
      </c>
      <c r="AA56" s="197"/>
      <c r="AB56" s="197"/>
      <c r="AC56" s="197"/>
      <c r="AD56" s="197"/>
      <c r="AE56" s="197"/>
      <c r="AF56" s="222"/>
      <c r="AG56" s="866"/>
      <c r="AH56" s="866"/>
      <c r="AI56" s="866"/>
      <c r="AJ56" s="866"/>
      <c r="AK56" s="866"/>
      <c r="AL56" s="866"/>
      <c r="AM56" s="866"/>
      <c r="AN56" s="866"/>
      <c r="AO56" s="866"/>
      <c r="AP56" s="866"/>
      <c r="AQ56" s="866"/>
      <c r="AR56" s="866"/>
      <c r="AS56" s="866"/>
      <c r="AT56" s="866"/>
      <c r="AU56" s="866"/>
      <c r="AV56" s="866"/>
      <c r="AW56" s="866"/>
      <c r="AX56" s="866"/>
      <c r="AY56" s="866"/>
      <c r="AZ56" s="866"/>
      <c r="BA56" s="866"/>
      <c r="BB56" s="866"/>
      <c r="BC56" s="866"/>
      <c r="BD56" s="866"/>
      <c r="BE56" s="866"/>
      <c r="BF56" s="866"/>
      <c r="BG56" s="866"/>
      <c r="BH56" s="866"/>
      <c r="BI56" s="866"/>
      <c r="BJ56" s="866"/>
      <c r="BK56" s="866"/>
      <c r="BL56" s="866"/>
      <c r="BM56" s="866"/>
      <c r="BN56" s="866"/>
      <c r="BO56" s="866"/>
      <c r="BP56" s="866"/>
      <c r="BQ56" s="866"/>
      <c r="BR56" s="866"/>
      <c r="BS56" s="866"/>
      <c r="BT56" s="866"/>
      <c r="BU56" s="866"/>
    </row>
    <row r="57" ht="22.5" customHeight="1">
      <c r="A57" s="379">
        <v>5.0</v>
      </c>
      <c r="B57" s="256">
        <v>1.0</v>
      </c>
      <c r="C57" s="379" t="s">
        <v>259</v>
      </c>
      <c r="D57" s="379"/>
      <c r="E57" s="476"/>
      <c r="F57" s="476"/>
      <c r="G57" s="863">
        <v>1.0</v>
      </c>
      <c r="H57" s="378" t="s">
        <v>5115</v>
      </c>
      <c r="I57" s="378" t="s">
        <v>5116</v>
      </c>
      <c r="J57" s="379" t="s">
        <v>1728</v>
      </c>
      <c r="K57" s="379" t="s">
        <v>5117</v>
      </c>
      <c r="L57" s="380">
        <v>42961.0</v>
      </c>
      <c r="M57" s="379" t="s">
        <v>351</v>
      </c>
      <c r="N57" s="379" t="s">
        <v>151</v>
      </c>
      <c r="O57" s="380">
        <v>44062.0</v>
      </c>
      <c r="P57" s="379" t="s">
        <v>66</v>
      </c>
      <c r="Q57" s="379" t="s">
        <v>243</v>
      </c>
      <c r="R57" s="379" t="s">
        <v>5118</v>
      </c>
      <c r="S57" s="379"/>
      <c r="T57" s="379" t="s">
        <v>11</v>
      </c>
      <c r="U57" s="379" t="s">
        <v>10</v>
      </c>
      <c r="V57" s="388"/>
      <c r="W57" s="388"/>
      <c r="X57" s="197"/>
      <c r="Y57" s="197" t="s">
        <v>5119</v>
      </c>
      <c r="Z57" s="197" t="s">
        <v>5120</v>
      </c>
      <c r="AA57" s="197" t="s">
        <v>5121</v>
      </c>
      <c r="AB57" s="197" t="s">
        <v>5122</v>
      </c>
      <c r="AC57" s="197" t="s">
        <v>5123</v>
      </c>
      <c r="AD57" s="222"/>
      <c r="AE57" s="222"/>
      <c r="AF57" s="222"/>
      <c r="AG57" s="866"/>
      <c r="AH57" s="866"/>
      <c r="AI57" s="866"/>
      <c r="AJ57" s="866"/>
      <c r="AK57" s="866"/>
      <c r="AL57" s="866"/>
      <c r="AM57" s="866"/>
      <c r="AN57" s="866"/>
      <c r="AO57" s="866"/>
      <c r="AP57" s="866"/>
      <c r="AQ57" s="866"/>
      <c r="AR57" s="866"/>
      <c r="AS57" s="866"/>
      <c r="AT57" s="866"/>
      <c r="AU57" s="866"/>
      <c r="AV57" s="866"/>
      <c r="AW57" s="866"/>
      <c r="AX57" s="866"/>
      <c r="AY57" s="866"/>
      <c r="AZ57" s="866"/>
      <c r="BA57" s="866"/>
      <c r="BB57" s="866"/>
      <c r="BC57" s="866"/>
      <c r="BD57" s="866"/>
      <c r="BE57" s="866"/>
      <c r="BF57" s="866"/>
      <c r="BG57" s="866"/>
      <c r="BH57" s="866"/>
      <c r="BI57" s="866"/>
      <c r="BJ57" s="866"/>
      <c r="BK57" s="866"/>
      <c r="BL57" s="866"/>
      <c r="BM57" s="866"/>
      <c r="BN57" s="866"/>
      <c r="BO57" s="866"/>
      <c r="BP57" s="866"/>
      <c r="BQ57" s="866"/>
      <c r="BR57" s="866"/>
      <c r="BS57" s="866"/>
      <c r="BT57" s="866"/>
      <c r="BU57" s="866"/>
    </row>
    <row r="58" ht="22.5" customHeight="1">
      <c r="A58" s="379">
        <v>6.0</v>
      </c>
      <c r="B58" s="256">
        <v>1.0</v>
      </c>
      <c r="C58" s="379" t="s">
        <v>259</v>
      </c>
      <c r="D58" s="379"/>
      <c r="E58" s="476"/>
      <c r="F58" s="476"/>
      <c r="G58" s="863">
        <v>1.0</v>
      </c>
      <c r="H58" s="378" t="s">
        <v>5124</v>
      </c>
      <c r="I58" s="378" t="s">
        <v>5125</v>
      </c>
      <c r="J58" s="379" t="s">
        <v>1271</v>
      </c>
      <c r="K58" s="379" t="s">
        <v>5126</v>
      </c>
      <c r="L58" s="380">
        <v>42770.0</v>
      </c>
      <c r="M58" s="379" t="s">
        <v>351</v>
      </c>
      <c r="N58" s="379" t="s">
        <v>151</v>
      </c>
      <c r="O58" s="380">
        <v>44426.0</v>
      </c>
      <c r="P58" s="379" t="s">
        <v>121</v>
      </c>
      <c r="Q58" s="379" t="s">
        <v>243</v>
      </c>
      <c r="R58" s="379" t="s">
        <v>5127</v>
      </c>
      <c r="S58" s="476"/>
      <c r="T58" s="379" t="s">
        <v>11</v>
      </c>
      <c r="U58" s="379" t="s">
        <v>21</v>
      </c>
      <c r="V58" s="222"/>
      <c r="W58" s="197"/>
      <c r="X58" s="197"/>
      <c r="Y58" s="197" t="s">
        <v>5128</v>
      </c>
      <c r="Z58" s="197" t="s">
        <v>5129</v>
      </c>
      <c r="AA58" s="197" t="s">
        <v>5130</v>
      </c>
      <c r="AB58" s="197" t="s">
        <v>5131</v>
      </c>
      <c r="AC58" s="197"/>
      <c r="AD58" s="197"/>
      <c r="AE58" s="197"/>
      <c r="AF58" s="222"/>
      <c r="AG58" s="866"/>
      <c r="AH58" s="866"/>
      <c r="AI58" s="866"/>
      <c r="AJ58" s="866"/>
      <c r="AK58" s="866"/>
      <c r="AL58" s="866"/>
      <c r="AM58" s="866"/>
      <c r="AN58" s="866"/>
      <c r="AO58" s="866"/>
      <c r="AP58" s="866"/>
      <c r="AQ58" s="866"/>
      <c r="AR58" s="866"/>
      <c r="AS58" s="866"/>
      <c r="AT58" s="866"/>
      <c r="AU58" s="866"/>
      <c r="AV58" s="866"/>
      <c r="AW58" s="866"/>
      <c r="AX58" s="866"/>
      <c r="AY58" s="866"/>
      <c r="AZ58" s="866"/>
      <c r="BA58" s="866"/>
      <c r="BB58" s="866"/>
      <c r="BC58" s="866"/>
      <c r="BD58" s="866"/>
      <c r="BE58" s="866"/>
      <c r="BF58" s="866"/>
      <c r="BG58" s="866"/>
      <c r="BH58" s="866"/>
      <c r="BI58" s="866"/>
      <c r="BJ58" s="866"/>
      <c r="BK58" s="866"/>
      <c r="BL58" s="866"/>
      <c r="BM58" s="866"/>
      <c r="BN58" s="866"/>
      <c r="BO58" s="866"/>
      <c r="BP58" s="866"/>
      <c r="BQ58" s="866"/>
      <c r="BR58" s="866"/>
      <c r="BS58" s="866"/>
      <c r="BT58" s="866"/>
      <c r="BU58" s="866"/>
    </row>
    <row r="59" ht="22.5" customHeight="1">
      <c r="A59" s="379">
        <v>7.0</v>
      </c>
      <c r="B59" s="256">
        <v>1.0</v>
      </c>
      <c r="C59" s="379" t="s">
        <v>259</v>
      </c>
      <c r="D59" s="379"/>
      <c r="E59" s="476"/>
      <c r="F59" s="476"/>
      <c r="G59" s="863">
        <v>1.0</v>
      </c>
      <c r="H59" s="378" t="s">
        <v>5132</v>
      </c>
      <c r="I59" s="378" t="s">
        <v>5133</v>
      </c>
      <c r="J59" s="379" t="s">
        <v>5134</v>
      </c>
      <c r="K59" s="379" t="s">
        <v>3412</v>
      </c>
      <c r="L59" s="380">
        <v>42759.0</v>
      </c>
      <c r="M59" s="379" t="s">
        <v>351</v>
      </c>
      <c r="N59" s="379" t="s">
        <v>154</v>
      </c>
      <c r="O59" s="380">
        <v>44676.0</v>
      </c>
      <c r="P59" s="379" t="s">
        <v>115</v>
      </c>
      <c r="Q59" s="379" t="s">
        <v>247</v>
      </c>
      <c r="R59" s="379" t="s">
        <v>5135</v>
      </c>
      <c r="S59" s="476"/>
      <c r="T59" s="379" t="s">
        <v>11</v>
      </c>
      <c r="U59" s="379" t="s">
        <v>15</v>
      </c>
      <c r="V59" s="222"/>
      <c r="W59" s="388"/>
      <c r="X59" s="197"/>
      <c r="Y59" s="388" t="s">
        <v>5136</v>
      </c>
      <c r="Z59" s="388" t="s">
        <v>5137</v>
      </c>
      <c r="AA59" s="388" t="s">
        <v>5138</v>
      </c>
      <c r="AB59" s="388" t="s">
        <v>5139</v>
      </c>
      <c r="AC59" s="197"/>
      <c r="AD59" s="197"/>
      <c r="AE59" s="197"/>
      <c r="AF59" s="197"/>
      <c r="AG59" s="866"/>
      <c r="AH59" s="866"/>
      <c r="AI59" s="866"/>
      <c r="AJ59" s="866"/>
      <c r="AK59" s="866"/>
      <c r="AL59" s="866"/>
      <c r="AM59" s="866"/>
      <c r="AN59" s="866"/>
      <c r="AO59" s="866"/>
      <c r="AP59" s="866"/>
      <c r="AQ59" s="866"/>
      <c r="AR59" s="866"/>
      <c r="AS59" s="866"/>
      <c r="AT59" s="866"/>
      <c r="AU59" s="866"/>
      <c r="AV59" s="866"/>
      <c r="AW59" s="866"/>
      <c r="AX59" s="866"/>
      <c r="AY59" s="866"/>
      <c r="AZ59" s="866"/>
      <c r="BA59" s="866"/>
      <c r="BB59" s="866"/>
      <c r="BC59" s="866"/>
      <c r="BD59" s="866"/>
      <c r="BE59" s="866"/>
      <c r="BF59" s="866"/>
      <c r="BG59" s="866"/>
      <c r="BH59" s="866"/>
      <c r="BI59" s="866"/>
      <c r="BJ59" s="866"/>
      <c r="BK59" s="866"/>
      <c r="BL59" s="866"/>
      <c r="BM59" s="866"/>
      <c r="BN59" s="866"/>
      <c r="BO59" s="866"/>
      <c r="BP59" s="866"/>
      <c r="BQ59" s="866"/>
      <c r="BR59" s="866"/>
      <c r="BS59" s="866"/>
      <c r="BT59" s="866"/>
      <c r="BU59" s="866"/>
    </row>
    <row r="60" ht="22.5" customHeight="1">
      <c r="A60" s="379">
        <v>8.0</v>
      </c>
      <c r="B60" s="256">
        <v>1.0</v>
      </c>
      <c r="C60" s="379" t="s">
        <v>259</v>
      </c>
      <c r="D60" s="379"/>
      <c r="E60" s="476"/>
      <c r="F60" s="476"/>
      <c r="G60" s="863">
        <v>1.0</v>
      </c>
      <c r="H60" s="378" t="s">
        <v>5140</v>
      </c>
      <c r="I60" s="378" t="s">
        <v>5141</v>
      </c>
      <c r="J60" s="379" t="s">
        <v>396</v>
      </c>
      <c r="K60" s="379" t="s">
        <v>2779</v>
      </c>
      <c r="L60" s="380">
        <v>42695.0</v>
      </c>
      <c r="M60" s="379" t="s">
        <v>339</v>
      </c>
      <c r="N60" s="379" t="s">
        <v>152</v>
      </c>
      <c r="O60" s="380">
        <v>43836.0</v>
      </c>
      <c r="P60" s="379" t="s">
        <v>133</v>
      </c>
      <c r="Q60" s="379" t="s">
        <v>247</v>
      </c>
      <c r="R60" s="379" t="s">
        <v>5142</v>
      </c>
      <c r="S60" s="379" t="s">
        <v>5143</v>
      </c>
      <c r="T60" s="379" t="s">
        <v>11</v>
      </c>
      <c r="U60" s="379" t="s">
        <v>15</v>
      </c>
      <c r="V60" s="197" t="s">
        <v>335</v>
      </c>
      <c r="W60" s="197"/>
      <c r="X60" s="197"/>
      <c r="Y60" s="197" t="s">
        <v>5144</v>
      </c>
      <c r="Z60" s="197" t="s">
        <v>5145</v>
      </c>
      <c r="AA60" s="197" t="s">
        <v>5146</v>
      </c>
      <c r="AB60" s="197" t="s">
        <v>5147</v>
      </c>
      <c r="AC60" s="197" t="s">
        <v>5148</v>
      </c>
      <c r="AD60" s="197"/>
      <c r="AE60" s="222"/>
      <c r="AF60" s="222"/>
      <c r="AG60" s="866"/>
      <c r="AH60" s="866"/>
      <c r="AI60" s="866"/>
      <c r="AJ60" s="866"/>
      <c r="AK60" s="866"/>
      <c r="AL60" s="866"/>
      <c r="AM60" s="866"/>
      <c r="AN60" s="866"/>
      <c r="AO60" s="866"/>
      <c r="AP60" s="866"/>
      <c r="AQ60" s="866"/>
      <c r="AR60" s="866"/>
      <c r="AS60" s="866"/>
      <c r="AT60" s="866"/>
      <c r="AU60" s="866"/>
      <c r="AV60" s="866"/>
      <c r="AW60" s="866"/>
      <c r="AX60" s="866"/>
      <c r="AY60" s="866"/>
      <c r="AZ60" s="866"/>
      <c r="BA60" s="866"/>
      <c r="BB60" s="866"/>
      <c r="BC60" s="866"/>
      <c r="BD60" s="866"/>
      <c r="BE60" s="866"/>
      <c r="BF60" s="866"/>
      <c r="BG60" s="866"/>
      <c r="BH60" s="866"/>
      <c r="BI60" s="866"/>
      <c r="BJ60" s="866"/>
      <c r="BK60" s="866"/>
      <c r="BL60" s="866"/>
      <c r="BM60" s="866"/>
      <c r="BN60" s="866"/>
      <c r="BO60" s="866"/>
      <c r="BP60" s="866"/>
      <c r="BQ60" s="866"/>
      <c r="BR60" s="866"/>
      <c r="BS60" s="866"/>
      <c r="BT60" s="866"/>
      <c r="BU60" s="866"/>
    </row>
    <row r="61" ht="22.5" customHeight="1">
      <c r="A61" s="379">
        <v>9.0</v>
      </c>
      <c r="B61" s="256">
        <v>1.0</v>
      </c>
      <c r="C61" s="379" t="s">
        <v>259</v>
      </c>
      <c r="D61" s="379"/>
      <c r="E61" s="476"/>
      <c r="F61" s="476"/>
      <c r="G61" s="863">
        <v>1.0</v>
      </c>
      <c r="H61" s="378" t="s">
        <v>5149</v>
      </c>
      <c r="I61" s="378" t="s">
        <v>5150</v>
      </c>
      <c r="J61" s="379" t="s">
        <v>1505</v>
      </c>
      <c r="K61" s="379" t="s">
        <v>5151</v>
      </c>
      <c r="L61" s="380">
        <v>42690.0</v>
      </c>
      <c r="M61" s="379" t="s">
        <v>339</v>
      </c>
      <c r="N61" s="379" t="s">
        <v>154</v>
      </c>
      <c r="O61" s="380">
        <v>44790.0</v>
      </c>
      <c r="P61" s="379" t="s">
        <v>115</v>
      </c>
      <c r="Q61" s="379" t="s">
        <v>247</v>
      </c>
      <c r="R61" s="379"/>
      <c r="S61" s="379"/>
      <c r="T61" s="379" t="s">
        <v>11</v>
      </c>
      <c r="U61" s="379" t="s">
        <v>21</v>
      </c>
      <c r="V61" s="222"/>
      <c r="W61" s="197"/>
      <c r="X61" s="197"/>
      <c r="Y61" s="197" t="s">
        <v>5152</v>
      </c>
      <c r="Z61" s="197" t="s">
        <v>5153</v>
      </c>
      <c r="AA61" s="197" t="s">
        <v>5154</v>
      </c>
      <c r="AB61" s="197"/>
      <c r="AC61" s="197"/>
      <c r="AD61" s="197"/>
      <c r="AE61" s="222"/>
      <c r="AF61" s="222"/>
      <c r="AG61" s="866"/>
      <c r="AH61" s="866"/>
      <c r="AI61" s="866"/>
      <c r="AJ61" s="866"/>
      <c r="AK61" s="866"/>
      <c r="AL61" s="866"/>
      <c r="AM61" s="866"/>
      <c r="AN61" s="866"/>
      <c r="AO61" s="866"/>
      <c r="AP61" s="866"/>
      <c r="AQ61" s="866"/>
      <c r="AR61" s="866"/>
      <c r="AS61" s="866"/>
      <c r="AT61" s="866"/>
      <c r="AU61" s="866"/>
      <c r="AV61" s="866"/>
      <c r="AW61" s="866"/>
      <c r="AX61" s="866"/>
      <c r="AY61" s="866"/>
      <c r="AZ61" s="866"/>
      <c r="BA61" s="866"/>
      <c r="BB61" s="866"/>
      <c r="BC61" s="866"/>
      <c r="BD61" s="866"/>
      <c r="BE61" s="866"/>
      <c r="BF61" s="866"/>
      <c r="BG61" s="866"/>
      <c r="BH61" s="866"/>
      <c r="BI61" s="866"/>
      <c r="BJ61" s="866"/>
      <c r="BK61" s="866"/>
      <c r="BL61" s="866"/>
      <c r="BM61" s="866"/>
      <c r="BN61" s="866"/>
      <c r="BO61" s="866"/>
      <c r="BP61" s="866"/>
      <c r="BQ61" s="866"/>
      <c r="BR61" s="866"/>
      <c r="BS61" s="866"/>
      <c r="BT61" s="866"/>
      <c r="BU61" s="866"/>
    </row>
    <row r="62" ht="22.5" customHeight="1">
      <c r="A62" s="379">
        <v>10.0</v>
      </c>
      <c r="B62" s="256">
        <v>1.0</v>
      </c>
      <c r="C62" s="379" t="s">
        <v>259</v>
      </c>
      <c r="D62" s="379"/>
      <c r="E62" s="476"/>
      <c r="F62" s="476"/>
      <c r="G62" s="863">
        <v>1.0</v>
      </c>
      <c r="H62" s="378" t="s">
        <v>5155</v>
      </c>
      <c r="I62" s="378" t="s">
        <v>5156</v>
      </c>
      <c r="J62" s="379" t="s">
        <v>5157</v>
      </c>
      <c r="K62" s="379" t="s">
        <v>5158</v>
      </c>
      <c r="L62" s="380">
        <v>42779.0</v>
      </c>
      <c r="M62" s="379" t="s">
        <v>351</v>
      </c>
      <c r="N62" s="379" t="s">
        <v>154</v>
      </c>
      <c r="O62" s="380">
        <v>44426.0</v>
      </c>
      <c r="P62" s="379" t="s">
        <v>119</v>
      </c>
      <c r="Q62" s="379" t="s">
        <v>247</v>
      </c>
      <c r="R62" s="476"/>
      <c r="S62" s="476"/>
      <c r="T62" s="379" t="s">
        <v>11</v>
      </c>
      <c r="U62" s="379" t="s">
        <v>15</v>
      </c>
      <c r="V62" s="222"/>
      <c r="W62" s="197"/>
      <c r="X62" s="197"/>
      <c r="Y62" s="197" t="s">
        <v>5159</v>
      </c>
      <c r="Z62" s="197" t="s">
        <v>5160</v>
      </c>
      <c r="AA62" s="197" t="s">
        <v>5161</v>
      </c>
      <c r="AB62" s="197" t="s">
        <v>5162</v>
      </c>
      <c r="AC62" s="197"/>
      <c r="AD62" s="197"/>
      <c r="AE62" s="197"/>
      <c r="AF62" s="197"/>
      <c r="AG62" s="866"/>
      <c r="AH62" s="866"/>
      <c r="AI62" s="866"/>
      <c r="AJ62" s="866"/>
      <c r="AK62" s="866"/>
      <c r="AL62" s="866"/>
      <c r="AM62" s="866"/>
      <c r="AN62" s="866"/>
      <c r="AO62" s="866"/>
      <c r="AP62" s="866"/>
      <c r="AQ62" s="866"/>
      <c r="AR62" s="866"/>
      <c r="AS62" s="866"/>
      <c r="AT62" s="866"/>
      <c r="AU62" s="866"/>
      <c r="AV62" s="866"/>
      <c r="AW62" s="866"/>
      <c r="AX62" s="866"/>
      <c r="AY62" s="866"/>
      <c r="AZ62" s="866"/>
      <c r="BA62" s="866"/>
      <c r="BB62" s="866"/>
      <c r="BC62" s="866"/>
      <c r="BD62" s="866"/>
      <c r="BE62" s="866"/>
      <c r="BF62" s="866"/>
      <c r="BG62" s="866"/>
      <c r="BH62" s="866"/>
      <c r="BI62" s="866"/>
      <c r="BJ62" s="866"/>
      <c r="BK62" s="866"/>
      <c r="BL62" s="866"/>
      <c r="BM62" s="866"/>
      <c r="BN62" s="866"/>
      <c r="BO62" s="866"/>
      <c r="BP62" s="866"/>
      <c r="BQ62" s="866"/>
      <c r="BR62" s="866"/>
      <c r="BS62" s="866"/>
      <c r="BT62" s="866"/>
      <c r="BU62" s="866"/>
    </row>
    <row r="63" ht="22.5" customHeight="1">
      <c r="A63" s="379">
        <v>11.0</v>
      </c>
      <c r="B63" s="256">
        <v>1.0</v>
      </c>
      <c r="C63" s="379" t="s">
        <v>259</v>
      </c>
      <c r="D63" s="379"/>
      <c r="E63" s="379"/>
      <c r="F63" s="379"/>
      <c r="G63" s="863">
        <v>1.0</v>
      </c>
      <c r="H63" s="378" t="s">
        <v>5163</v>
      </c>
      <c r="I63" s="378" t="s">
        <v>5164</v>
      </c>
      <c r="J63" s="379" t="s">
        <v>702</v>
      </c>
      <c r="K63" s="379" t="s">
        <v>5165</v>
      </c>
      <c r="L63" s="380">
        <v>42852.0</v>
      </c>
      <c r="M63" s="379" t="s">
        <v>339</v>
      </c>
      <c r="N63" s="379" t="s">
        <v>151</v>
      </c>
      <c r="O63" s="380">
        <v>45519.0</v>
      </c>
      <c r="P63" s="379" t="s">
        <v>133</v>
      </c>
      <c r="Q63" s="379" t="s">
        <v>247</v>
      </c>
      <c r="R63" s="379"/>
      <c r="S63" s="476"/>
      <c r="T63" s="623" t="s">
        <v>22</v>
      </c>
      <c r="U63" s="379" t="s">
        <v>15</v>
      </c>
      <c r="V63" s="197"/>
      <c r="W63" s="197"/>
      <c r="X63" s="197"/>
      <c r="Y63" s="197" t="s">
        <v>5166</v>
      </c>
      <c r="Z63" s="197"/>
      <c r="AA63" s="197"/>
      <c r="AB63" s="197"/>
      <c r="AC63" s="197"/>
      <c r="AD63" s="197"/>
      <c r="AE63" s="197"/>
      <c r="AF63" s="222"/>
      <c r="AG63" s="866"/>
      <c r="AH63" s="866"/>
      <c r="AI63" s="866"/>
      <c r="AJ63" s="866"/>
      <c r="AK63" s="866"/>
      <c r="AL63" s="866"/>
      <c r="AM63" s="866"/>
      <c r="AN63" s="866"/>
      <c r="AO63" s="866"/>
      <c r="AP63" s="866"/>
      <c r="AQ63" s="866"/>
      <c r="AR63" s="866"/>
      <c r="AS63" s="866"/>
      <c r="AT63" s="866"/>
      <c r="AU63" s="866"/>
      <c r="AV63" s="866"/>
      <c r="AW63" s="866"/>
      <c r="AX63" s="866"/>
      <c r="AY63" s="866"/>
      <c r="AZ63" s="866"/>
      <c r="BA63" s="866"/>
      <c r="BB63" s="866"/>
      <c r="BC63" s="866"/>
      <c r="BD63" s="866"/>
      <c r="BE63" s="866"/>
      <c r="BF63" s="866"/>
      <c r="BG63" s="866"/>
      <c r="BH63" s="866"/>
      <c r="BI63" s="866"/>
      <c r="BJ63" s="866"/>
      <c r="BK63" s="866"/>
      <c r="BL63" s="866"/>
      <c r="BM63" s="866"/>
      <c r="BN63" s="866"/>
      <c r="BO63" s="866"/>
      <c r="BP63" s="866"/>
      <c r="BQ63" s="866"/>
      <c r="BR63" s="866"/>
      <c r="BS63" s="866"/>
      <c r="BT63" s="866"/>
      <c r="BU63" s="866"/>
    </row>
    <row r="64" ht="22.5" customHeight="1">
      <c r="A64" s="379">
        <v>12.0</v>
      </c>
      <c r="B64" s="256">
        <v>1.0</v>
      </c>
      <c r="C64" s="379" t="s">
        <v>259</v>
      </c>
      <c r="D64" s="379"/>
      <c r="E64" s="476"/>
      <c r="F64" s="476"/>
      <c r="G64" s="863">
        <v>1.0</v>
      </c>
      <c r="H64" s="378" t="s">
        <v>5167</v>
      </c>
      <c r="I64" s="378" t="s">
        <v>5168</v>
      </c>
      <c r="J64" s="379" t="s">
        <v>5169</v>
      </c>
      <c r="K64" s="379" t="s">
        <v>5170</v>
      </c>
      <c r="L64" s="380">
        <v>42934.0</v>
      </c>
      <c r="M64" s="379" t="s">
        <v>351</v>
      </c>
      <c r="N64" s="379" t="s">
        <v>151</v>
      </c>
      <c r="O64" s="380">
        <v>45155.0</v>
      </c>
      <c r="P64" s="379" t="s">
        <v>92</v>
      </c>
      <c r="Q64" s="379" t="s">
        <v>250</v>
      </c>
      <c r="R64" s="379" t="s">
        <v>5171</v>
      </c>
      <c r="S64" s="476"/>
      <c r="T64" s="623" t="s">
        <v>26</v>
      </c>
      <c r="U64" s="379" t="s">
        <v>15</v>
      </c>
      <c r="V64" s="222"/>
      <c r="W64" s="197"/>
      <c r="X64" s="197"/>
      <c r="Y64" s="197" t="s">
        <v>5172</v>
      </c>
      <c r="Z64" s="197" t="s">
        <v>5173</v>
      </c>
      <c r="AA64" s="197"/>
      <c r="AB64" s="197"/>
      <c r="AC64" s="197"/>
      <c r="AD64" s="197"/>
      <c r="AE64" s="197"/>
      <c r="AF64" s="197"/>
      <c r="AG64" s="866"/>
      <c r="AH64" s="866"/>
      <c r="AI64" s="866"/>
      <c r="AJ64" s="866"/>
      <c r="AK64" s="866"/>
      <c r="AL64" s="866"/>
      <c r="AM64" s="866"/>
      <c r="AN64" s="866"/>
      <c r="AO64" s="866"/>
      <c r="AP64" s="866"/>
      <c r="AQ64" s="866"/>
      <c r="AR64" s="866"/>
      <c r="AS64" s="866"/>
      <c r="AT64" s="866"/>
      <c r="AU64" s="866"/>
      <c r="AV64" s="866"/>
      <c r="AW64" s="866"/>
      <c r="AX64" s="866"/>
      <c r="AY64" s="866"/>
      <c r="AZ64" s="866"/>
      <c r="BA64" s="866"/>
      <c r="BB64" s="866"/>
      <c r="BC64" s="866"/>
      <c r="BD64" s="866"/>
      <c r="BE64" s="866"/>
      <c r="BF64" s="866"/>
      <c r="BG64" s="866"/>
      <c r="BH64" s="866"/>
      <c r="BI64" s="866"/>
      <c r="BJ64" s="866"/>
      <c r="BK64" s="866"/>
      <c r="BL64" s="866"/>
      <c r="BM64" s="866"/>
      <c r="BN64" s="866"/>
      <c r="BO64" s="866"/>
      <c r="BP64" s="866"/>
      <c r="BQ64" s="866"/>
      <c r="BR64" s="866"/>
      <c r="BS64" s="866"/>
      <c r="BT64" s="866"/>
      <c r="BU64" s="866"/>
    </row>
    <row r="65" ht="22.5" customHeight="1">
      <c r="A65" s="379">
        <v>13.0</v>
      </c>
      <c r="B65" s="256">
        <v>1.0</v>
      </c>
      <c r="C65" s="379" t="s">
        <v>259</v>
      </c>
      <c r="D65" s="379"/>
      <c r="E65" s="476"/>
      <c r="F65" s="476"/>
      <c r="G65" s="863">
        <v>1.0</v>
      </c>
      <c r="H65" s="378" t="s">
        <v>5174</v>
      </c>
      <c r="I65" s="378" t="s">
        <v>5175</v>
      </c>
      <c r="J65" s="379" t="s">
        <v>5176</v>
      </c>
      <c r="K65" s="379" t="s">
        <v>450</v>
      </c>
      <c r="L65" s="380">
        <v>42750.0</v>
      </c>
      <c r="M65" s="379" t="s">
        <v>351</v>
      </c>
      <c r="N65" s="379" t="s">
        <v>152</v>
      </c>
      <c r="O65" s="380">
        <v>44312.0</v>
      </c>
      <c r="P65" s="379" t="s">
        <v>115</v>
      </c>
      <c r="Q65" s="379" t="s">
        <v>250</v>
      </c>
      <c r="R65" s="476"/>
      <c r="S65" s="476"/>
      <c r="T65" s="379" t="s">
        <v>11</v>
      </c>
      <c r="U65" s="379" t="s">
        <v>15</v>
      </c>
      <c r="V65" s="222"/>
      <c r="W65" s="197"/>
      <c r="X65" s="197"/>
      <c r="Y65" s="197" t="s">
        <v>5177</v>
      </c>
      <c r="Z65" s="197" t="s">
        <v>5178</v>
      </c>
      <c r="AA65" s="197" t="s">
        <v>5179</v>
      </c>
      <c r="AB65" s="197" t="s">
        <v>5180</v>
      </c>
      <c r="AC65" s="197" t="s">
        <v>5181</v>
      </c>
      <c r="AD65" s="197"/>
      <c r="AE65" s="222"/>
      <c r="AF65" s="222"/>
      <c r="AG65" s="476"/>
      <c r="AH65" s="476"/>
      <c r="AI65" s="866"/>
      <c r="AJ65" s="866"/>
      <c r="AK65" s="866"/>
      <c r="AL65" s="866"/>
      <c r="AM65" s="866"/>
      <c r="AN65" s="866"/>
      <c r="AO65" s="866"/>
      <c r="AP65" s="866"/>
      <c r="AQ65" s="866"/>
      <c r="AR65" s="866"/>
      <c r="AS65" s="866"/>
      <c r="AT65" s="866"/>
      <c r="AU65" s="866"/>
      <c r="AV65" s="866"/>
      <c r="AW65" s="866"/>
      <c r="AX65" s="866"/>
      <c r="AY65" s="866"/>
      <c r="AZ65" s="866"/>
      <c r="BA65" s="866"/>
      <c r="BB65" s="866"/>
      <c r="BC65" s="866"/>
      <c r="BD65" s="866"/>
      <c r="BE65" s="866"/>
      <c r="BF65" s="866"/>
      <c r="BG65" s="866"/>
      <c r="BH65" s="866"/>
      <c r="BI65" s="866"/>
      <c r="BJ65" s="866"/>
      <c r="BK65" s="866"/>
      <c r="BL65" s="866"/>
      <c r="BM65" s="866"/>
      <c r="BN65" s="866"/>
      <c r="BO65" s="866"/>
      <c r="BP65" s="866"/>
      <c r="BQ65" s="866"/>
      <c r="BR65" s="866"/>
      <c r="BS65" s="866"/>
      <c r="BT65" s="866"/>
      <c r="BU65" s="866"/>
    </row>
    <row r="66" ht="22.5" customHeight="1">
      <c r="A66" s="379">
        <v>14.0</v>
      </c>
      <c r="B66" s="256">
        <v>1.0</v>
      </c>
      <c r="C66" s="379" t="s">
        <v>259</v>
      </c>
      <c r="D66" s="379"/>
      <c r="E66" s="476"/>
      <c r="F66" s="476"/>
      <c r="G66" s="863">
        <v>1.0</v>
      </c>
      <c r="H66" s="378" t="s">
        <v>5182</v>
      </c>
      <c r="I66" s="378" t="s">
        <v>5183</v>
      </c>
      <c r="J66" s="379" t="s">
        <v>5184</v>
      </c>
      <c r="K66" s="379" t="s">
        <v>5185</v>
      </c>
      <c r="L66" s="380">
        <v>42878.0</v>
      </c>
      <c r="M66" s="379" t="s">
        <v>351</v>
      </c>
      <c r="N66" s="379" t="s">
        <v>151</v>
      </c>
      <c r="O66" s="380">
        <v>44062.0</v>
      </c>
      <c r="P66" s="379" t="s">
        <v>133</v>
      </c>
      <c r="Q66" s="379" t="s">
        <v>250</v>
      </c>
      <c r="R66" s="379"/>
      <c r="S66" s="379"/>
      <c r="T66" s="379" t="s">
        <v>11</v>
      </c>
      <c r="U66" s="379" t="s">
        <v>15</v>
      </c>
      <c r="V66" s="998"/>
      <c r="W66" s="388"/>
      <c r="X66" s="197"/>
      <c r="Y66" s="197" t="s">
        <v>5186</v>
      </c>
      <c r="Z66" s="197" t="s">
        <v>5187</v>
      </c>
      <c r="AA66" s="197" t="s">
        <v>5188</v>
      </c>
      <c r="AB66" s="197" t="s">
        <v>5189</v>
      </c>
      <c r="AC66" s="197" t="s">
        <v>5190</v>
      </c>
      <c r="AD66" s="197"/>
      <c r="AE66" s="197"/>
      <c r="AF66" s="222"/>
      <c r="AG66" s="866"/>
      <c r="AH66" s="866"/>
      <c r="AI66" s="866"/>
      <c r="AJ66" s="866"/>
      <c r="AK66" s="866"/>
      <c r="AL66" s="866"/>
      <c r="AM66" s="866"/>
      <c r="AN66" s="866"/>
      <c r="AO66" s="866"/>
      <c r="AP66" s="866"/>
      <c r="AQ66" s="866"/>
      <c r="AR66" s="866"/>
      <c r="AS66" s="866"/>
      <c r="AT66" s="866"/>
      <c r="AU66" s="866"/>
      <c r="AV66" s="866"/>
      <c r="AW66" s="866"/>
      <c r="AX66" s="866"/>
      <c r="AY66" s="866"/>
      <c r="AZ66" s="866"/>
      <c r="BA66" s="866"/>
      <c r="BB66" s="866"/>
      <c r="BC66" s="866"/>
      <c r="BD66" s="866"/>
      <c r="BE66" s="866"/>
      <c r="BF66" s="866"/>
      <c r="BG66" s="866"/>
      <c r="BH66" s="866"/>
      <c r="BI66" s="866"/>
      <c r="BJ66" s="866"/>
      <c r="BK66" s="866"/>
      <c r="BL66" s="866"/>
      <c r="BM66" s="866"/>
      <c r="BN66" s="866"/>
      <c r="BO66" s="866"/>
      <c r="BP66" s="866"/>
      <c r="BQ66" s="866"/>
      <c r="BR66" s="866"/>
      <c r="BS66" s="866"/>
      <c r="BT66" s="866"/>
      <c r="BU66" s="866"/>
    </row>
    <row r="67" ht="22.5" customHeight="1">
      <c r="A67" s="379">
        <v>15.0</v>
      </c>
      <c r="B67" s="256">
        <v>1.0</v>
      </c>
      <c r="C67" s="379" t="s">
        <v>259</v>
      </c>
      <c r="D67" s="379"/>
      <c r="E67" s="476"/>
      <c r="F67" s="476"/>
      <c r="G67" s="863">
        <v>1.0</v>
      </c>
      <c r="H67" s="378" t="s">
        <v>5191</v>
      </c>
      <c r="I67" s="378" t="s">
        <v>5192</v>
      </c>
      <c r="J67" s="379" t="s">
        <v>5193</v>
      </c>
      <c r="K67" s="379" t="s">
        <v>5194</v>
      </c>
      <c r="L67" s="380">
        <v>42909.0</v>
      </c>
      <c r="M67" s="379" t="s">
        <v>351</v>
      </c>
      <c r="N67" s="379" t="s">
        <v>151</v>
      </c>
      <c r="O67" s="380">
        <v>45519.0</v>
      </c>
      <c r="P67" s="379" t="s">
        <v>9</v>
      </c>
      <c r="Q67" s="379" t="s">
        <v>250</v>
      </c>
      <c r="R67" s="476"/>
      <c r="S67" s="476"/>
      <c r="T67" s="379" t="s">
        <v>11</v>
      </c>
      <c r="U67" s="379" t="s">
        <v>15</v>
      </c>
      <c r="V67" s="222"/>
      <c r="W67" s="197"/>
      <c r="X67" s="197"/>
      <c r="Y67" s="197" t="s">
        <v>5195</v>
      </c>
      <c r="Z67" s="197"/>
      <c r="AA67" s="197"/>
      <c r="AB67" s="197"/>
      <c r="AC67" s="197"/>
      <c r="AD67" s="197"/>
      <c r="AE67" s="197"/>
      <c r="AF67" s="222"/>
      <c r="AG67" s="866"/>
      <c r="AH67" s="866"/>
      <c r="AI67" s="866"/>
      <c r="AJ67" s="866"/>
      <c r="AK67" s="866"/>
      <c r="AL67" s="866"/>
      <c r="AM67" s="866"/>
      <c r="AN67" s="866"/>
      <c r="AO67" s="866"/>
      <c r="AP67" s="866"/>
      <c r="AQ67" s="866"/>
      <c r="AR67" s="866"/>
      <c r="AS67" s="866"/>
      <c r="AT67" s="866"/>
      <c r="AU67" s="866"/>
      <c r="AV67" s="866"/>
      <c r="AW67" s="866"/>
      <c r="AX67" s="866"/>
      <c r="AY67" s="866"/>
      <c r="AZ67" s="866"/>
      <c r="BA67" s="866"/>
      <c r="BB67" s="866"/>
      <c r="BC67" s="866"/>
      <c r="BD67" s="866"/>
      <c r="BE67" s="866"/>
      <c r="BF67" s="866"/>
      <c r="BG67" s="866"/>
      <c r="BH67" s="866"/>
      <c r="BI67" s="866"/>
      <c r="BJ67" s="866"/>
      <c r="BK67" s="866"/>
      <c r="BL67" s="866"/>
      <c r="BM67" s="866"/>
      <c r="BN67" s="866"/>
      <c r="BO67" s="866"/>
      <c r="BP67" s="866"/>
      <c r="BQ67" s="866"/>
      <c r="BR67" s="866"/>
      <c r="BS67" s="866"/>
      <c r="BT67" s="866"/>
      <c r="BU67" s="866"/>
    </row>
    <row r="68" ht="22.5" customHeight="1">
      <c r="A68" s="379">
        <v>16.0</v>
      </c>
      <c r="B68" s="256">
        <v>1.0</v>
      </c>
      <c r="C68" s="379" t="s">
        <v>259</v>
      </c>
      <c r="D68" s="379"/>
      <c r="E68" s="476"/>
      <c r="F68" s="476"/>
      <c r="G68" s="863">
        <v>1.0</v>
      </c>
      <c r="H68" s="378" t="s">
        <v>5196</v>
      </c>
      <c r="I68" s="378" t="s">
        <v>5197</v>
      </c>
      <c r="J68" s="379" t="s">
        <v>667</v>
      </c>
      <c r="K68" s="379" t="s">
        <v>5198</v>
      </c>
      <c r="L68" s="380">
        <v>42715.0</v>
      </c>
      <c r="M68" s="379" t="s">
        <v>339</v>
      </c>
      <c r="N68" s="379" t="s">
        <v>152</v>
      </c>
      <c r="O68" s="380">
        <v>45700.0</v>
      </c>
      <c r="P68" s="379" t="s">
        <v>115</v>
      </c>
      <c r="Q68" s="379" t="s">
        <v>250</v>
      </c>
      <c r="R68" s="379" t="s">
        <v>5199</v>
      </c>
      <c r="S68" s="476"/>
      <c r="T68" s="623" t="s">
        <v>16</v>
      </c>
      <c r="U68" s="379" t="s">
        <v>15</v>
      </c>
      <c r="V68" s="222"/>
      <c r="W68" s="197"/>
      <c r="X68" s="197"/>
      <c r="Y68" s="197" t="s">
        <v>5200</v>
      </c>
      <c r="Z68" s="197"/>
      <c r="AA68" s="197"/>
      <c r="AB68" s="197"/>
      <c r="AC68" s="197"/>
      <c r="AD68" s="197"/>
      <c r="AE68" s="197"/>
      <c r="AF68" s="222"/>
      <c r="AG68" s="866"/>
      <c r="AH68" s="866"/>
      <c r="AI68" s="866"/>
      <c r="AJ68" s="866"/>
      <c r="AK68" s="866"/>
      <c r="AL68" s="866"/>
      <c r="AM68" s="866"/>
      <c r="AN68" s="866"/>
      <c r="AO68" s="866"/>
      <c r="AP68" s="866"/>
      <c r="AQ68" s="866"/>
      <c r="AR68" s="866"/>
      <c r="AS68" s="866"/>
      <c r="AT68" s="866"/>
      <c r="AU68" s="866"/>
      <c r="AV68" s="866"/>
      <c r="AW68" s="866"/>
      <c r="AX68" s="866"/>
      <c r="AY68" s="866"/>
      <c r="AZ68" s="866"/>
      <c r="BA68" s="866"/>
      <c r="BB68" s="866"/>
      <c r="BC68" s="866"/>
      <c r="BD68" s="866"/>
      <c r="BE68" s="866"/>
      <c r="BF68" s="866"/>
      <c r="BG68" s="866"/>
      <c r="BH68" s="866"/>
      <c r="BI68" s="866"/>
      <c r="BJ68" s="866"/>
      <c r="BK68" s="866"/>
      <c r="BL68" s="866"/>
      <c r="BM68" s="866"/>
      <c r="BN68" s="866"/>
      <c r="BO68" s="866"/>
      <c r="BP68" s="866"/>
      <c r="BQ68" s="866"/>
      <c r="BR68" s="866"/>
      <c r="BS68" s="866"/>
      <c r="BT68" s="866"/>
      <c r="BU68" s="866"/>
    </row>
    <row r="69" ht="22.5" customHeight="1">
      <c r="A69" s="379">
        <v>17.0</v>
      </c>
      <c r="B69" s="256">
        <v>1.0</v>
      </c>
      <c r="C69" s="379" t="s">
        <v>259</v>
      </c>
      <c r="D69" s="379"/>
      <c r="E69" s="476"/>
      <c r="F69" s="379"/>
      <c r="G69" s="863">
        <v>1.0</v>
      </c>
      <c r="H69" s="378" t="s">
        <v>5201</v>
      </c>
      <c r="I69" s="378" t="s">
        <v>5202</v>
      </c>
      <c r="J69" s="379" t="s">
        <v>499</v>
      </c>
      <c r="K69" s="379" t="s">
        <v>5203</v>
      </c>
      <c r="L69" s="380">
        <v>42926.0</v>
      </c>
      <c r="M69" s="379" t="s">
        <v>339</v>
      </c>
      <c r="N69" s="379" t="s">
        <v>151</v>
      </c>
      <c r="O69" s="380">
        <v>45155.0</v>
      </c>
      <c r="P69" s="379" t="s">
        <v>9</v>
      </c>
      <c r="Q69" s="379" t="s">
        <v>243</v>
      </c>
      <c r="R69" s="379"/>
      <c r="S69" s="379"/>
      <c r="T69" s="379" t="s">
        <v>11</v>
      </c>
      <c r="U69" s="379" t="s">
        <v>15</v>
      </c>
      <c r="V69" s="197"/>
      <c r="W69" s="197"/>
      <c r="X69" s="197"/>
      <c r="Y69" s="197" t="s">
        <v>5204</v>
      </c>
      <c r="Z69" s="197" t="s">
        <v>5205</v>
      </c>
      <c r="AA69" s="197"/>
      <c r="AB69" s="197"/>
      <c r="AC69" s="197"/>
      <c r="AD69" s="197"/>
      <c r="AE69" s="222"/>
      <c r="AF69" s="222"/>
      <c r="AG69" s="866"/>
      <c r="AH69" s="866"/>
      <c r="AI69" s="866"/>
      <c r="AJ69" s="866"/>
      <c r="AK69" s="866"/>
      <c r="AL69" s="866"/>
      <c r="AM69" s="866"/>
      <c r="AN69" s="866"/>
      <c r="AO69" s="866"/>
      <c r="AP69" s="866"/>
      <c r="AQ69" s="866"/>
      <c r="AR69" s="866"/>
      <c r="AS69" s="866"/>
      <c r="AT69" s="866"/>
      <c r="AU69" s="866"/>
      <c r="AV69" s="866"/>
      <c r="AW69" s="866"/>
      <c r="AX69" s="866"/>
      <c r="AY69" s="866"/>
      <c r="AZ69" s="866"/>
      <c r="BA69" s="866"/>
      <c r="BB69" s="866"/>
      <c r="BC69" s="866"/>
      <c r="BD69" s="866"/>
      <c r="BE69" s="866"/>
      <c r="BF69" s="866"/>
      <c r="BG69" s="866"/>
      <c r="BH69" s="866"/>
      <c r="BI69" s="866"/>
      <c r="BJ69" s="866"/>
      <c r="BK69" s="866"/>
      <c r="BL69" s="866"/>
      <c r="BM69" s="866"/>
      <c r="BN69" s="866"/>
      <c r="BO69" s="866"/>
      <c r="BP69" s="866"/>
      <c r="BQ69" s="866"/>
      <c r="BR69" s="866"/>
      <c r="BS69" s="866"/>
      <c r="BT69" s="866"/>
      <c r="BU69" s="866"/>
    </row>
    <row r="70" ht="22.5" customHeight="1">
      <c r="A70" s="379">
        <v>18.0</v>
      </c>
      <c r="B70" s="256">
        <v>1.0</v>
      </c>
      <c r="C70" s="379" t="s">
        <v>259</v>
      </c>
      <c r="D70" s="379"/>
      <c r="E70" s="476"/>
      <c r="F70" s="476"/>
      <c r="G70" s="863">
        <v>1.0</v>
      </c>
      <c r="H70" s="378" t="s">
        <v>5206</v>
      </c>
      <c r="I70" s="378" t="s">
        <v>5207</v>
      </c>
      <c r="J70" s="379" t="s">
        <v>2148</v>
      </c>
      <c r="K70" s="379" t="s">
        <v>5208</v>
      </c>
      <c r="L70" s="380">
        <v>42688.0</v>
      </c>
      <c r="M70" s="379" t="s">
        <v>339</v>
      </c>
      <c r="N70" s="379" t="s">
        <v>154</v>
      </c>
      <c r="O70" s="380">
        <v>44930.0</v>
      </c>
      <c r="P70" s="379" t="s">
        <v>125</v>
      </c>
      <c r="Q70" s="379" t="s">
        <v>243</v>
      </c>
      <c r="R70" s="476"/>
      <c r="S70" s="476"/>
      <c r="T70" s="379" t="s">
        <v>11</v>
      </c>
      <c r="U70" s="379" t="s">
        <v>21</v>
      </c>
      <c r="V70" s="222"/>
      <c r="W70" s="197"/>
      <c r="X70" s="197"/>
      <c r="Y70" s="197" t="s">
        <v>5209</v>
      </c>
      <c r="Z70" s="197" t="s">
        <v>5210</v>
      </c>
      <c r="AA70" s="197" t="s">
        <v>5211</v>
      </c>
      <c r="AB70" s="197"/>
      <c r="AC70" s="197"/>
      <c r="AD70" s="197"/>
      <c r="AE70" s="197"/>
      <c r="AF70" s="222"/>
      <c r="AG70" s="476"/>
      <c r="AH70" s="476"/>
      <c r="AI70" s="476"/>
      <c r="AJ70" s="476"/>
      <c r="AK70" s="476"/>
      <c r="AL70" s="866"/>
      <c r="AM70" s="866"/>
      <c r="AN70" s="866"/>
      <c r="AO70" s="866"/>
      <c r="AP70" s="866"/>
      <c r="AQ70" s="866"/>
      <c r="AR70" s="866"/>
      <c r="AS70" s="866"/>
      <c r="AT70" s="866"/>
      <c r="AU70" s="866"/>
      <c r="AV70" s="866"/>
      <c r="AW70" s="866"/>
      <c r="AX70" s="866"/>
      <c r="AY70" s="866"/>
      <c r="AZ70" s="866"/>
      <c r="BA70" s="866"/>
      <c r="BB70" s="866"/>
      <c r="BC70" s="866"/>
      <c r="BD70" s="866"/>
      <c r="BE70" s="866"/>
      <c r="BF70" s="866"/>
      <c r="BG70" s="866"/>
      <c r="BH70" s="866"/>
      <c r="BI70" s="866"/>
      <c r="BJ70" s="866"/>
      <c r="BK70" s="866"/>
      <c r="BL70" s="866"/>
      <c r="BM70" s="866"/>
      <c r="BN70" s="866"/>
      <c r="BO70" s="866"/>
      <c r="BP70" s="866"/>
      <c r="BQ70" s="866"/>
      <c r="BR70" s="866"/>
      <c r="BS70" s="866"/>
      <c r="BT70" s="866"/>
      <c r="BU70" s="866"/>
    </row>
    <row r="71" ht="22.5" customHeight="1">
      <c r="A71" s="507">
        <v>19.0</v>
      </c>
      <c r="B71" s="256">
        <v>1.0</v>
      </c>
      <c r="C71" s="873" t="s">
        <v>259</v>
      </c>
      <c r="D71" s="507"/>
      <c r="E71" s="738"/>
      <c r="F71" s="738"/>
      <c r="G71" s="874">
        <v>1.0</v>
      </c>
      <c r="H71" s="508" t="s">
        <v>5212</v>
      </c>
      <c r="I71" s="508" t="s">
        <v>5213</v>
      </c>
      <c r="J71" s="741" t="s">
        <v>5214</v>
      </c>
      <c r="K71" s="741" t="s">
        <v>5215</v>
      </c>
      <c r="L71" s="742">
        <v>42965.0</v>
      </c>
      <c r="M71" s="741" t="s">
        <v>339</v>
      </c>
      <c r="N71" s="941" t="s">
        <v>153</v>
      </c>
      <c r="O71" s="742">
        <v>45883.0</v>
      </c>
      <c r="P71" s="741" t="s">
        <v>115</v>
      </c>
      <c r="Q71" s="507" t="s">
        <v>346</v>
      </c>
      <c r="R71" s="507" t="s">
        <v>5216</v>
      </c>
      <c r="S71" s="507"/>
      <c r="T71" s="507" t="s">
        <v>22</v>
      </c>
      <c r="U71" s="507" t="s">
        <v>21</v>
      </c>
      <c r="V71" s="251"/>
      <c r="W71" s="251"/>
      <c r="X71" s="248"/>
      <c r="Y71" s="248"/>
      <c r="Z71" s="248"/>
      <c r="AA71" s="248"/>
      <c r="AB71" s="1001"/>
      <c r="AC71" s="1001"/>
      <c r="AD71" s="1001"/>
      <c r="AE71" s="1001"/>
      <c r="AF71" s="1001"/>
      <c r="AG71" s="744"/>
      <c r="AH71" s="744"/>
      <c r="AI71" s="744"/>
      <c r="AJ71" s="744"/>
      <c r="AK71" s="744"/>
      <c r="AL71" s="744"/>
      <c r="AM71" s="744"/>
      <c r="AN71" s="744"/>
      <c r="AO71" s="744"/>
      <c r="AP71" s="744"/>
      <c r="AQ71" s="744"/>
      <c r="AR71" s="744"/>
      <c r="AS71" s="744"/>
      <c r="AT71" s="744"/>
      <c r="AU71" s="744"/>
      <c r="AV71" s="744"/>
      <c r="AW71" s="1002"/>
      <c r="AX71" s="1002"/>
      <c r="AY71" s="1002"/>
      <c r="AZ71" s="1002"/>
      <c r="BA71" s="1002"/>
      <c r="BB71" s="1002"/>
      <c r="BC71" s="1002"/>
      <c r="BD71" s="1002"/>
      <c r="BE71" s="1002"/>
      <c r="BF71" s="1002"/>
      <c r="BG71" s="1002"/>
      <c r="BH71" s="1002"/>
      <c r="BI71" s="1002"/>
      <c r="BJ71" s="1002"/>
      <c r="BK71" s="1002"/>
      <c r="BL71" s="1002"/>
      <c r="BM71" s="1002"/>
      <c r="BN71" s="1002"/>
      <c r="BO71" s="1002"/>
      <c r="BP71" s="1002"/>
      <c r="BQ71" s="1002"/>
      <c r="BR71" s="1002"/>
      <c r="BS71" s="1002"/>
      <c r="BT71" s="1002"/>
      <c r="BU71" s="1002"/>
    </row>
    <row r="72" ht="22.5" customHeight="1">
      <c r="A72" s="507">
        <v>20.0</v>
      </c>
      <c r="B72" s="256">
        <v>1.0</v>
      </c>
      <c r="C72" s="873" t="s">
        <v>259</v>
      </c>
      <c r="D72" s="507"/>
      <c r="E72" s="738"/>
      <c r="F72" s="738"/>
      <c r="G72" s="874">
        <v>1.0</v>
      </c>
      <c r="H72" s="508" t="s">
        <v>5217</v>
      </c>
      <c r="I72" s="508" t="s">
        <v>5218</v>
      </c>
      <c r="J72" s="741" t="s">
        <v>984</v>
      </c>
      <c r="K72" s="741" t="s">
        <v>5219</v>
      </c>
      <c r="L72" s="742">
        <v>42744.0</v>
      </c>
      <c r="M72" s="741" t="s">
        <v>351</v>
      </c>
      <c r="N72" s="941" t="s">
        <v>153</v>
      </c>
      <c r="O72" s="742">
        <v>45883.0</v>
      </c>
      <c r="P72" s="741" t="s">
        <v>115</v>
      </c>
      <c r="Q72" s="507" t="s">
        <v>346</v>
      </c>
      <c r="R72" s="507" t="s">
        <v>5220</v>
      </c>
      <c r="S72" s="507"/>
      <c r="T72" s="507" t="s">
        <v>11</v>
      </c>
      <c r="U72" s="507" t="s">
        <v>21</v>
      </c>
      <c r="V72" s="251"/>
      <c r="W72" s="251"/>
      <c r="X72" s="248"/>
      <c r="Y72" s="248"/>
      <c r="Z72" s="248"/>
      <c r="AA72" s="248"/>
      <c r="AB72" s="1001"/>
      <c r="AC72" s="1001"/>
      <c r="AD72" s="1001"/>
      <c r="AE72" s="1001"/>
      <c r="AF72" s="1001"/>
      <c r="AG72" s="744"/>
      <c r="AH72" s="744"/>
      <c r="AI72" s="744"/>
      <c r="AJ72" s="744"/>
      <c r="AK72" s="744"/>
      <c r="AL72" s="744"/>
      <c r="AM72" s="744"/>
      <c r="AN72" s="744"/>
      <c r="AO72" s="744"/>
      <c r="AP72" s="744"/>
      <c r="AQ72" s="744"/>
      <c r="AR72" s="744"/>
      <c r="AS72" s="744"/>
      <c r="AT72" s="744"/>
      <c r="AU72" s="744"/>
      <c r="AV72" s="744"/>
      <c r="AW72" s="1002"/>
      <c r="AX72" s="1002"/>
      <c r="AY72" s="1002"/>
      <c r="AZ72" s="1002"/>
      <c r="BA72" s="1002"/>
      <c r="BB72" s="1002"/>
      <c r="BC72" s="1002"/>
      <c r="BD72" s="1002"/>
      <c r="BE72" s="1002"/>
      <c r="BF72" s="1002"/>
      <c r="BG72" s="1002"/>
      <c r="BH72" s="1002"/>
      <c r="BI72" s="1002"/>
      <c r="BJ72" s="1002"/>
      <c r="BK72" s="1002"/>
      <c r="BL72" s="1002"/>
      <c r="BM72" s="1002"/>
      <c r="BN72" s="1002"/>
      <c r="BO72" s="1002"/>
      <c r="BP72" s="1002"/>
      <c r="BQ72" s="1002"/>
      <c r="BR72" s="1002"/>
      <c r="BS72" s="1002"/>
      <c r="BT72" s="1002"/>
      <c r="BU72" s="1002"/>
    </row>
    <row r="73" ht="22.5" customHeight="1">
      <c r="A73" s="507">
        <v>21.0</v>
      </c>
      <c r="B73" s="256">
        <v>1.0</v>
      </c>
      <c r="C73" s="873" t="s">
        <v>259</v>
      </c>
      <c r="D73" s="507"/>
      <c r="E73" s="738"/>
      <c r="F73" s="738"/>
      <c r="G73" s="874">
        <v>1.0</v>
      </c>
      <c r="H73" s="508" t="s">
        <v>5221</v>
      </c>
      <c r="I73" s="508" t="s">
        <v>5222</v>
      </c>
      <c r="J73" s="741" t="s">
        <v>1613</v>
      </c>
      <c r="K73" s="741" t="s">
        <v>5223</v>
      </c>
      <c r="L73" s="742">
        <v>42733.0</v>
      </c>
      <c r="M73" s="741" t="s">
        <v>339</v>
      </c>
      <c r="N73" s="941" t="s">
        <v>152</v>
      </c>
      <c r="O73" s="742">
        <v>45883.0</v>
      </c>
      <c r="P73" s="741" t="s">
        <v>133</v>
      </c>
      <c r="Q73" s="507" t="s">
        <v>346</v>
      </c>
      <c r="R73" s="507" t="s">
        <v>5224</v>
      </c>
      <c r="S73" s="507"/>
      <c r="T73" s="507" t="s">
        <v>22</v>
      </c>
      <c r="U73" s="507" t="s">
        <v>15</v>
      </c>
      <c r="V73" s="251"/>
      <c r="W73" s="251"/>
      <c r="X73" s="248"/>
      <c r="Y73" s="248"/>
      <c r="Z73" s="248"/>
      <c r="AA73" s="248"/>
      <c r="AB73" s="1001"/>
      <c r="AC73" s="1001"/>
      <c r="AD73" s="1001"/>
      <c r="AE73" s="1001"/>
      <c r="AF73" s="1001"/>
      <c r="AG73" s="744"/>
      <c r="AH73" s="744"/>
      <c r="AI73" s="744"/>
      <c r="AJ73" s="744"/>
      <c r="AK73" s="744"/>
      <c r="AL73" s="744"/>
      <c r="AM73" s="744"/>
      <c r="AN73" s="744"/>
      <c r="AO73" s="744"/>
      <c r="AP73" s="744"/>
      <c r="AQ73" s="744"/>
      <c r="AR73" s="744"/>
      <c r="AS73" s="744"/>
      <c r="AT73" s="744"/>
      <c r="AU73" s="744"/>
      <c r="AV73" s="744"/>
      <c r="AW73" s="1002"/>
      <c r="AX73" s="1002"/>
      <c r="AY73" s="1002"/>
      <c r="AZ73" s="1002"/>
      <c r="BA73" s="1002"/>
      <c r="BB73" s="1002"/>
      <c r="BC73" s="1002"/>
      <c r="BD73" s="1002"/>
      <c r="BE73" s="1002"/>
      <c r="BF73" s="1002"/>
      <c r="BG73" s="1002"/>
      <c r="BH73" s="1002"/>
      <c r="BI73" s="1002"/>
      <c r="BJ73" s="1002"/>
      <c r="BK73" s="1002"/>
      <c r="BL73" s="1002"/>
      <c r="BM73" s="1002"/>
      <c r="BN73" s="1002"/>
      <c r="BO73" s="1002"/>
      <c r="BP73" s="1002"/>
      <c r="BQ73" s="1002"/>
      <c r="BR73" s="1002"/>
      <c r="BS73" s="1002"/>
      <c r="BT73" s="1002"/>
      <c r="BU73" s="1002"/>
    </row>
    <row r="74" ht="22.5" customHeight="1">
      <c r="A74" s="507">
        <v>22.0</v>
      </c>
      <c r="B74" s="256">
        <v>1.0</v>
      </c>
      <c r="C74" s="873" t="s">
        <v>259</v>
      </c>
      <c r="D74" s="507"/>
      <c r="E74" s="738"/>
      <c r="F74" s="738"/>
      <c r="G74" s="874">
        <v>1.0</v>
      </c>
      <c r="H74" s="508" t="s">
        <v>5225</v>
      </c>
      <c r="I74" s="508" t="s">
        <v>5226</v>
      </c>
      <c r="J74" s="741" t="s">
        <v>540</v>
      </c>
      <c r="K74" s="741" t="s">
        <v>5227</v>
      </c>
      <c r="L74" s="742">
        <v>42802.0</v>
      </c>
      <c r="M74" s="741" t="s">
        <v>339</v>
      </c>
      <c r="N74" s="941" t="s">
        <v>153</v>
      </c>
      <c r="O74" s="742">
        <v>45883.0</v>
      </c>
      <c r="P74" s="741" t="s">
        <v>133</v>
      </c>
      <c r="Q74" s="507" t="s">
        <v>346</v>
      </c>
      <c r="R74" s="507" t="s">
        <v>5228</v>
      </c>
      <c r="S74" s="507"/>
      <c r="T74" s="507" t="s">
        <v>11</v>
      </c>
      <c r="U74" s="507" t="s">
        <v>15</v>
      </c>
      <c r="V74" s="251"/>
      <c r="W74" s="251"/>
      <c r="X74" s="248"/>
      <c r="Y74" s="248"/>
      <c r="Z74" s="248"/>
      <c r="AA74" s="248"/>
      <c r="AB74" s="1001"/>
      <c r="AC74" s="1001"/>
      <c r="AD74" s="1001"/>
      <c r="AE74" s="1001"/>
      <c r="AF74" s="1001"/>
      <c r="AG74" s="744"/>
      <c r="AH74" s="744"/>
      <c r="AI74" s="744"/>
      <c r="AJ74" s="744"/>
      <c r="AK74" s="744"/>
      <c r="AL74" s="744"/>
      <c r="AM74" s="744"/>
      <c r="AN74" s="744"/>
      <c r="AO74" s="744"/>
      <c r="AP74" s="744"/>
      <c r="AQ74" s="744"/>
      <c r="AR74" s="744"/>
      <c r="AS74" s="744"/>
      <c r="AT74" s="744"/>
      <c r="AU74" s="744"/>
      <c r="AV74" s="744"/>
      <c r="AW74" s="1002"/>
      <c r="AX74" s="1002"/>
      <c r="AY74" s="1002"/>
      <c r="AZ74" s="1002"/>
      <c r="BA74" s="1002"/>
      <c r="BB74" s="1002"/>
      <c r="BC74" s="1002"/>
      <c r="BD74" s="1002"/>
      <c r="BE74" s="1002"/>
      <c r="BF74" s="1002"/>
      <c r="BG74" s="1002"/>
      <c r="BH74" s="1002"/>
      <c r="BI74" s="1002"/>
      <c r="BJ74" s="1002"/>
      <c r="BK74" s="1002"/>
      <c r="BL74" s="1002"/>
      <c r="BM74" s="1002"/>
      <c r="BN74" s="1002"/>
      <c r="BO74" s="1002"/>
      <c r="BP74" s="1002"/>
      <c r="BQ74" s="1002"/>
      <c r="BR74" s="1002"/>
      <c r="BS74" s="1002"/>
      <c r="BT74" s="1002"/>
      <c r="BU74" s="1002"/>
    </row>
    <row r="75" ht="22.5" customHeight="1">
      <c r="A75" s="379">
        <v>23.0</v>
      </c>
      <c r="B75" s="256"/>
      <c r="C75" s="379"/>
      <c r="D75" s="379"/>
      <c r="E75" s="476"/>
      <c r="F75" s="476"/>
      <c r="G75" s="863"/>
      <c r="H75" s="1007"/>
      <c r="I75" s="378"/>
      <c r="J75" s="625"/>
      <c r="K75" s="625"/>
      <c r="L75" s="626"/>
      <c r="M75" s="625"/>
      <c r="N75" s="625"/>
      <c r="O75" s="626"/>
      <c r="P75" s="625"/>
      <c r="Q75" s="379"/>
      <c r="R75" s="379"/>
      <c r="S75" s="379"/>
      <c r="T75" s="379"/>
      <c r="U75" s="379"/>
      <c r="V75" s="222"/>
      <c r="W75" s="222"/>
      <c r="X75" s="197"/>
      <c r="Y75" s="197"/>
      <c r="Z75" s="197"/>
      <c r="AA75" s="197"/>
      <c r="AB75" s="998"/>
      <c r="AC75" s="998"/>
      <c r="AD75" s="998"/>
      <c r="AE75" s="998"/>
      <c r="AF75" s="998"/>
      <c r="AG75" s="866"/>
      <c r="AH75" s="866"/>
      <c r="AI75" s="866"/>
      <c r="AJ75" s="866"/>
      <c r="AK75" s="866"/>
      <c r="AL75" s="866"/>
      <c r="AM75" s="866"/>
      <c r="AN75" s="866"/>
      <c r="AO75" s="866"/>
      <c r="AP75" s="866"/>
      <c r="AQ75" s="866"/>
      <c r="AR75" s="866"/>
      <c r="AS75" s="866"/>
      <c r="AT75" s="866"/>
      <c r="AU75" s="866"/>
      <c r="AV75" s="866"/>
      <c r="AW75" s="866"/>
      <c r="AX75" s="866"/>
      <c r="AY75" s="866"/>
      <c r="AZ75" s="866"/>
      <c r="BA75" s="866"/>
      <c r="BB75" s="866"/>
      <c r="BC75" s="866"/>
      <c r="BD75" s="866"/>
      <c r="BE75" s="866"/>
      <c r="BF75" s="866"/>
      <c r="BG75" s="866"/>
      <c r="BH75" s="866"/>
      <c r="BI75" s="866"/>
      <c r="BJ75" s="866"/>
      <c r="BK75" s="866"/>
      <c r="BL75" s="866"/>
      <c r="BM75" s="866"/>
      <c r="BN75" s="866"/>
      <c r="BO75" s="866"/>
      <c r="BP75" s="866"/>
      <c r="BQ75" s="866"/>
      <c r="BR75" s="866"/>
      <c r="BS75" s="866"/>
      <c r="BT75" s="866"/>
      <c r="BU75" s="866"/>
    </row>
    <row r="76" ht="22.5" customHeight="1">
      <c r="A76" s="379">
        <v>24.0</v>
      </c>
      <c r="B76" s="256"/>
      <c r="C76" s="379"/>
      <c r="D76" s="379"/>
      <c r="E76" s="476"/>
      <c r="F76" s="476"/>
      <c r="G76" s="863"/>
      <c r="H76" s="378"/>
      <c r="I76" s="378"/>
      <c r="J76" s="625"/>
      <c r="K76" s="625"/>
      <c r="L76" s="626"/>
      <c r="M76" s="625"/>
      <c r="N76" s="625"/>
      <c r="O76" s="626"/>
      <c r="P76" s="625"/>
      <c r="Q76" s="379"/>
      <c r="R76" s="379"/>
      <c r="S76" s="379"/>
      <c r="T76" s="379"/>
      <c r="U76" s="379"/>
      <c r="V76" s="222"/>
      <c r="W76" s="222"/>
      <c r="X76" s="197"/>
      <c r="Y76" s="197"/>
      <c r="Z76" s="197"/>
      <c r="AA76" s="197"/>
      <c r="AB76" s="998"/>
      <c r="AC76" s="998"/>
      <c r="AD76" s="998"/>
      <c r="AE76" s="998"/>
      <c r="AF76" s="998"/>
      <c r="AG76" s="866"/>
      <c r="AH76" s="866"/>
      <c r="AI76" s="866"/>
      <c r="AJ76" s="866"/>
      <c r="AK76" s="866"/>
      <c r="AL76" s="866"/>
      <c r="AM76" s="866"/>
      <c r="AN76" s="866"/>
      <c r="AO76" s="866"/>
      <c r="AP76" s="866"/>
      <c r="AQ76" s="866"/>
      <c r="AR76" s="866"/>
      <c r="AS76" s="866"/>
      <c r="AT76" s="866"/>
      <c r="AU76" s="866"/>
      <c r="AV76" s="866"/>
      <c r="AW76" s="866"/>
      <c r="AX76" s="866"/>
      <c r="AY76" s="866"/>
      <c r="AZ76" s="866"/>
      <c r="BA76" s="866"/>
      <c r="BB76" s="866"/>
      <c r="BC76" s="866"/>
      <c r="BD76" s="866"/>
      <c r="BE76" s="866"/>
      <c r="BF76" s="866"/>
      <c r="BG76" s="866"/>
      <c r="BH76" s="866"/>
      <c r="BI76" s="866"/>
      <c r="BJ76" s="866"/>
      <c r="BK76" s="866"/>
      <c r="BL76" s="866"/>
      <c r="BM76" s="866"/>
      <c r="BN76" s="866"/>
      <c r="BO76" s="866"/>
      <c r="BP76" s="866"/>
      <c r="BQ76" s="866"/>
      <c r="BR76" s="866"/>
      <c r="BS76" s="866"/>
      <c r="BT76" s="866"/>
      <c r="BU76" s="866"/>
    </row>
    <row r="77" ht="18.75" customHeight="1">
      <c r="A77" s="991" t="s">
        <v>5229</v>
      </c>
      <c r="B77" s="30"/>
      <c r="C77" s="30"/>
      <c r="D77" s="30"/>
      <c r="E77" s="30"/>
      <c r="F77" s="30"/>
      <c r="G77" s="30"/>
      <c r="H77" s="30"/>
      <c r="I77" s="30"/>
      <c r="J77" s="30"/>
      <c r="K77" s="31"/>
      <c r="L77" s="992"/>
      <c r="M77" s="993"/>
      <c r="N77" s="993"/>
      <c r="O77" s="992"/>
      <c r="P77" s="993"/>
      <c r="Q77" s="993"/>
      <c r="R77" s="994"/>
      <c r="S77" s="994"/>
      <c r="T77" s="993"/>
      <c r="U77" s="993"/>
      <c r="V77" s="995"/>
      <c r="W77" s="995"/>
      <c r="X77" s="995"/>
      <c r="Y77" s="995"/>
      <c r="Z77" s="995"/>
      <c r="AA77" s="995"/>
      <c r="AB77" s="995"/>
      <c r="AC77" s="995"/>
      <c r="AD77" s="995"/>
      <c r="AE77" s="995"/>
      <c r="AF77" s="996"/>
      <c r="AG77" s="997"/>
      <c r="AH77" s="997"/>
      <c r="AI77" s="997"/>
      <c r="AJ77" s="997"/>
      <c r="AK77" s="997"/>
      <c r="AL77" s="997"/>
      <c r="AM77" s="997"/>
      <c r="AN77" s="997"/>
      <c r="AO77" s="997"/>
      <c r="AP77" s="997"/>
      <c r="AQ77" s="997"/>
      <c r="AR77" s="997"/>
      <c r="AS77" s="997"/>
      <c r="AT77" s="997"/>
      <c r="AU77" s="997"/>
      <c r="AV77" s="997"/>
      <c r="AW77" s="997"/>
      <c r="AX77" s="997"/>
      <c r="AY77" s="997"/>
      <c r="AZ77" s="997"/>
      <c r="BA77" s="997"/>
      <c r="BB77" s="997"/>
      <c r="BC77" s="997"/>
      <c r="BD77" s="997"/>
      <c r="BE77" s="997"/>
      <c r="BF77" s="997"/>
      <c r="BG77" s="997"/>
      <c r="BH77" s="997"/>
      <c r="BI77" s="997"/>
      <c r="BJ77" s="997"/>
      <c r="BK77" s="997"/>
      <c r="BL77" s="997"/>
      <c r="BM77" s="997"/>
      <c r="BN77" s="997"/>
      <c r="BO77" s="997"/>
      <c r="BP77" s="997"/>
      <c r="BQ77" s="997"/>
      <c r="BR77" s="997"/>
      <c r="BS77" s="997"/>
      <c r="BT77" s="997"/>
      <c r="BU77" s="997"/>
    </row>
    <row r="78" ht="22.5" customHeight="1">
      <c r="A78" s="379">
        <v>1.0</v>
      </c>
      <c r="B78" s="256">
        <v>4.0</v>
      </c>
      <c r="C78" s="379" t="s">
        <v>261</v>
      </c>
      <c r="D78" s="379"/>
      <c r="E78" s="476"/>
      <c r="F78" s="476"/>
      <c r="G78" s="863">
        <v>1.0</v>
      </c>
      <c r="H78" s="378" t="s">
        <v>5230</v>
      </c>
      <c r="I78" s="378" t="s">
        <v>5231</v>
      </c>
      <c r="J78" s="379" t="s">
        <v>1689</v>
      </c>
      <c r="K78" s="379" t="s">
        <v>5232</v>
      </c>
      <c r="L78" s="380">
        <v>42619.0</v>
      </c>
      <c r="M78" s="379" t="s">
        <v>351</v>
      </c>
      <c r="N78" s="379" t="s">
        <v>154</v>
      </c>
      <c r="O78" s="380">
        <v>43836.0</v>
      </c>
      <c r="P78" s="379" t="s">
        <v>133</v>
      </c>
      <c r="Q78" s="379" t="s">
        <v>239</v>
      </c>
      <c r="R78" s="379" t="s">
        <v>5233</v>
      </c>
      <c r="S78" s="476"/>
      <c r="T78" s="379" t="s">
        <v>11</v>
      </c>
      <c r="U78" s="379" t="s">
        <v>15</v>
      </c>
      <c r="V78" s="197"/>
      <c r="W78" s="197"/>
      <c r="X78" s="197"/>
      <c r="Y78" s="197" t="s">
        <v>5234</v>
      </c>
      <c r="Z78" s="197" t="s">
        <v>5235</v>
      </c>
      <c r="AA78" s="197" t="s">
        <v>5236</v>
      </c>
      <c r="AB78" s="197" t="s">
        <v>5237</v>
      </c>
      <c r="AC78" s="197" t="s">
        <v>5238</v>
      </c>
      <c r="AD78" s="197"/>
      <c r="AE78" s="197"/>
      <c r="AF78" s="222"/>
      <c r="AG78" s="866"/>
      <c r="AH78" s="866"/>
      <c r="AI78" s="866"/>
      <c r="AJ78" s="866"/>
      <c r="AK78" s="866"/>
      <c r="AL78" s="866"/>
      <c r="AM78" s="866"/>
      <c r="AN78" s="866"/>
      <c r="AO78" s="866"/>
      <c r="AP78" s="866"/>
      <c r="AQ78" s="866"/>
      <c r="AR78" s="866"/>
      <c r="AS78" s="866"/>
      <c r="AT78" s="866"/>
      <c r="AU78" s="866"/>
      <c r="AV78" s="866"/>
      <c r="AW78" s="866"/>
      <c r="AX78" s="866"/>
      <c r="AY78" s="866"/>
      <c r="AZ78" s="866"/>
      <c r="BA78" s="866"/>
      <c r="BB78" s="866"/>
      <c r="BC78" s="866"/>
      <c r="BD78" s="866"/>
      <c r="BE78" s="866"/>
      <c r="BF78" s="866"/>
      <c r="BG78" s="866"/>
      <c r="BH78" s="866"/>
      <c r="BI78" s="866"/>
      <c r="BJ78" s="866"/>
      <c r="BK78" s="866"/>
      <c r="BL78" s="866"/>
      <c r="BM78" s="866"/>
      <c r="BN78" s="866"/>
      <c r="BO78" s="866"/>
      <c r="BP78" s="866"/>
      <c r="BQ78" s="866"/>
      <c r="BR78" s="866"/>
      <c r="BS78" s="866"/>
      <c r="BT78" s="866"/>
      <c r="BU78" s="866"/>
    </row>
    <row r="79" ht="22.5" customHeight="1">
      <c r="A79" s="379">
        <v>2.0</v>
      </c>
      <c r="B79" s="256">
        <v>4.0</v>
      </c>
      <c r="C79" s="379" t="s">
        <v>261</v>
      </c>
      <c r="D79" s="379"/>
      <c r="E79" s="476"/>
      <c r="F79" s="476"/>
      <c r="G79" s="863">
        <v>1.0</v>
      </c>
      <c r="H79" s="378" t="s">
        <v>5239</v>
      </c>
      <c r="I79" s="378" t="s">
        <v>5240</v>
      </c>
      <c r="J79" s="379" t="s">
        <v>1760</v>
      </c>
      <c r="K79" s="379" t="s">
        <v>5241</v>
      </c>
      <c r="L79" s="380">
        <v>42772.0</v>
      </c>
      <c r="M79" s="379" t="s">
        <v>351</v>
      </c>
      <c r="N79" s="379" t="s">
        <v>154</v>
      </c>
      <c r="O79" s="380">
        <v>44438.0</v>
      </c>
      <c r="P79" s="379" t="s">
        <v>133</v>
      </c>
      <c r="Q79" s="379" t="s">
        <v>239</v>
      </c>
      <c r="R79" s="379" t="s">
        <v>5242</v>
      </c>
      <c r="S79" s="476"/>
      <c r="T79" s="379" t="s">
        <v>11</v>
      </c>
      <c r="U79" s="379" t="s">
        <v>15</v>
      </c>
      <c r="V79" s="222"/>
      <c r="W79" s="197"/>
      <c r="X79" s="197"/>
      <c r="Y79" s="197" t="s">
        <v>5243</v>
      </c>
      <c r="Z79" s="197" t="s">
        <v>5244</v>
      </c>
      <c r="AA79" s="197" t="s">
        <v>5245</v>
      </c>
      <c r="AB79" s="197" t="s">
        <v>5246</v>
      </c>
      <c r="AC79" s="197"/>
      <c r="AD79" s="197"/>
      <c r="AE79" s="197"/>
      <c r="AF79" s="197"/>
      <c r="AG79" s="866"/>
      <c r="AH79" s="866"/>
      <c r="AI79" s="866"/>
      <c r="AJ79" s="866"/>
      <c r="AK79" s="866"/>
      <c r="AL79" s="866"/>
      <c r="AM79" s="866"/>
      <c r="AN79" s="866"/>
      <c r="AO79" s="866"/>
      <c r="AP79" s="866"/>
      <c r="AQ79" s="866"/>
      <c r="AR79" s="866"/>
      <c r="AS79" s="866"/>
      <c r="AT79" s="866"/>
      <c r="AU79" s="866"/>
      <c r="AV79" s="866"/>
      <c r="AW79" s="866"/>
      <c r="AX79" s="866"/>
      <c r="AY79" s="866"/>
      <c r="AZ79" s="866"/>
      <c r="BA79" s="866"/>
      <c r="BB79" s="866"/>
      <c r="BC79" s="866"/>
      <c r="BD79" s="866"/>
      <c r="BE79" s="866"/>
      <c r="BF79" s="866"/>
      <c r="BG79" s="866"/>
      <c r="BH79" s="866"/>
      <c r="BI79" s="866"/>
      <c r="BJ79" s="866"/>
      <c r="BK79" s="866"/>
      <c r="BL79" s="866"/>
      <c r="BM79" s="866"/>
      <c r="BN79" s="866"/>
      <c r="BO79" s="866"/>
      <c r="BP79" s="866"/>
      <c r="BQ79" s="866"/>
      <c r="BR79" s="866"/>
      <c r="BS79" s="866"/>
      <c r="BT79" s="866"/>
      <c r="BU79" s="866"/>
    </row>
    <row r="80" ht="22.5" customHeight="1">
      <c r="A80" s="379">
        <v>3.0</v>
      </c>
      <c r="B80" s="256">
        <v>4.0</v>
      </c>
      <c r="C80" s="379" t="s">
        <v>261</v>
      </c>
      <c r="D80" s="379"/>
      <c r="E80" s="476"/>
      <c r="F80" s="476"/>
      <c r="G80" s="863">
        <v>1.0</v>
      </c>
      <c r="H80" s="378" t="s">
        <v>5247</v>
      </c>
      <c r="I80" s="378" t="s">
        <v>5248</v>
      </c>
      <c r="J80" s="379" t="s">
        <v>362</v>
      </c>
      <c r="K80" s="379" t="s">
        <v>5249</v>
      </c>
      <c r="L80" s="380">
        <v>42968.0</v>
      </c>
      <c r="M80" s="379" t="s">
        <v>351</v>
      </c>
      <c r="N80" s="379" t="s">
        <v>154</v>
      </c>
      <c r="O80" s="380">
        <v>44062.0</v>
      </c>
      <c r="P80" s="379" t="s">
        <v>133</v>
      </c>
      <c r="Q80" s="379" t="s">
        <v>239</v>
      </c>
      <c r="R80" s="379"/>
      <c r="S80" s="476"/>
      <c r="T80" s="379" t="s">
        <v>11</v>
      </c>
      <c r="U80" s="379" t="s">
        <v>15</v>
      </c>
      <c r="V80" s="222"/>
      <c r="W80" s="197"/>
      <c r="X80" s="197"/>
      <c r="Y80" s="197" t="s">
        <v>5250</v>
      </c>
      <c r="Z80" s="197" t="s">
        <v>5251</v>
      </c>
      <c r="AA80" s="197" t="s">
        <v>5252</v>
      </c>
      <c r="AB80" s="197" t="s">
        <v>5253</v>
      </c>
      <c r="AC80" s="197" t="s">
        <v>5254</v>
      </c>
      <c r="AD80" s="197"/>
      <c r="AE80" s="197"/>
      <c r="AF80" s="222"/>
      <c r="AG80" s="866"/>
      <c r="AH80" s="866"/>
      <c r="AI80" s="866"/>
      <c r="AJ80" s="866"/>
      <c r="AK80" s="866"/>
      <c r="AL80" s="866"/>
      <c r="AM80" s="866"/>
      <c r="AN80" s="866"/>
      <c r="AO80" s="866"/>
      <c r="AP80" s="866"/>
      <c r="AQ80" s="866"/>
      <c r="AR80" s="866"/>
      <c r="AS80" s="866"/>
      <c r="AT80" s="866"/>
      <c r="AU80" s="866"/>
      <c r="AV80" s="866"/>
      <c r="AW80" s="866"/>
      <c r="AX80" s="866"/>
      <c r="AY80" s="866"/>
      <c r="AZ80" s="866"/>
      <c r="BA80" s="866"/>
      <c r="BB80" s="866"/>
      <c r="BC80" s="866"/>
      <c r="BD80" s="866"/>
      <c r="BE80" s="866"/>
      <c r="BF80" s="866"/>
      <c r="BG80" s="866"/>
      <c r="BH80" s="866"/>
      <c r="BI80" s="866"/>
      <c r="BJ80" s="866"/>
      <c r="BK80" s="866"/>
      <c r="BL80" s="866"/>
      <c r="BM80" s="866"/>
      <c r="BN80" s="866"/>
      <c r="BO80" s="866"/>
      <c r="BP80" s="866"/>
      <c r="BQ80" s="866"/>
      <c r="BR80" s="866"/>
      <c r="BS80" s="866"/>
      <c r="BT80" s="866"/>
      <c r="BU80" s="866"/>
    </row>
    <row r="81" ht="22.5" customHeight="1">
      <c r="A81" s="379">
        <v>4.0</v>
      </c>
      <c r="B81" s="256">
        <v>4.0</v>
      </c>
      <c r="C81" s="379" t="s">
        <v>261</v>
      </c>
      <c r="D81" s="379"/>
      <c r="E81" s="476"/>
      <c r="F81" s="379" t="s">
        <v>335</v>
      </c>
      <c r="G81" s="863">
        <v>1.0</v>
      </c>
      <c r="H81" s="378" t="s">
        <v>5255</v>
      </c>
      <c r="I81" s="378" t="s">
        <v>5256</v>
      </c>
      <c r="J81" s="379" t="s">
        <v>2522</v>
      </c>
      <c r="K81" s="379" t="s">
        <v>5257</v>
      </c>
      <c r="L81" s="380">
        <v>42639.0</v>
      </c>
      <c r="M81" s="379" t="s">
        <v>339</v>
      </c>
      <c r="N81" s="379" t="s">
        <v>151</v>
      </c>
      <c r="O81" s="380">
        <v>43369.0</v>
      </c>
      <c r="P81" s="379" t="s">
        <v>37</v>
      </c>
      <c r="Q81" s="379" t="s">
        <v>239</v>
      </c>
      <c r="R81" s="379" t="s">
        <v>5258</v>
      </c>
      <c r="S81" s="476"/>
      <c r="T81" s="379" t="s">
        <v>11</v>
      </c>
      <c r="U81" s="379" t="s">
        <v>15</v>
      </c>
      <c r="V81" s="222"/>
      <c r="W81" s="197"/>
      <c r="X81" s="197"/>
      <c r="Y81" s="197" t="s">
        <v>5259</v>
      </c>
      <c r="Z81" s="197" t="s">
        <v>5260</v>
      </c>
      <c r="AA81" s="197" t="s">
        <v>5261</v>
      </c>
      <c r="AB81" s="197" t="s">
        <v>5262</v>
      </c>
      <c r="AC81" s="197" t="s">
        <v>5263</v>
      </c>
      <c r="AD81" s="197" t="s">
        <v>5264</v>
      </c>
      <c r="AE81" s="222"/>
      <c r="AF81" s="222"/>
      <c r="AG81" s="866"/>
      <c r="AH81" s="866"/>
      <c r="AI81" s="866"/>
      <c r="AJ81" s="866"/>
      <c r="AK81" s="866"/>
      <c r="AL81" s="866"/>
      <c r="AM81" s="866"/>
      <c r="AN81" s="866"/>
      <c r="AO81" s="866"/>
      <c r="AP81" s="866"/>
      <c r="AQ81" s="866"/>
      <c r="AR81" s="866"/>
      <c r="AS81" s="866"/>
      <c r="AT81" s="866"/>
      <c r="AU81" s="866"/>
      <c r="AV81" s="866"/>
      <c r="AW81" s="866"/>
      <c r="AX81" s="866"/>
      <c r="AY81" s="866"/>
      <c r="AZ81" s="866"/>
      <c r="BA81" s="866"/>
      <c r="BB81" s="866"/>
      <c r="BC81" s="866"/>
      <c r="BD81" s="866"/>
      <c r="BE81" s="866"/>
      <c r="BF81" s="866"/>
      <c r="BG81" s="866"/>
      <c r="BH81" s="866"/>
      <c r="BI81" s="866"/>
      <c r="BJ81" s="866"/>
      <c r="BK81" s="866"/>
      <c r="BL81" s="866"/>
      <c r="BM81" s="866"/>
      <c r="BN81" s="866"/>
      <c r="BO81" s="866"/>
      <c r="BP81" s="866"/>
      <c r="BQ81" s="866"/>
      <c r="BR81" s="866"/>
      <c r="BS81" s="866"/>
      <c r="BT81" s="866"/>
      <c r="BU81" s="866"/>
    </row>
    <row r="82" ht="22.5" customHeight="1">
      <c r="A82" s="379">
        <v>5.0</v>
      </c>
      <c r="B82" s="256">
        <v>4.0</v>
      </c>
      <c r="C82" s="379" t="s">
        <v>261</v>
      </c>
      <c r="D82" s="379"/>
      <c r="E82" s="476"/>
      <c r="F82" s="476"/>
      <c r="G82" s="863">
        <v>1.0</v>
      </c>
      <c r="H82" s="378" t="s">
        <v>5265</v>
      </c>
      <c r="I82" s="378" t="s">
        <v>5266</v>
      </c>
      <c r="J82" s="379" t="s">
        <v>3135</v>
      </c>
      <c r="K82" s="379" t="s">
        <v>5267</v>
      </c>
      <c r="L82" s="380">
        <v>42899.0</v>
      </c>
      <c r="M82" s="379" t="s">
        <v>351</v>
      </c>
      <c r="N82" s="379" t="s">
        <v>153</v>
      </c>
      <c r="O82" s="380">
        <v>44062.0</v>
      </c>
      <c r="P82" s="379" t="s">
        <v>53</v>
      </c>
      <c r="Q82" s="379" t="s">
        <v>245</v>
      </c>
      <c r="R82" s="379"/>
      <c r="S82" s="379"/>
      <c r="T82" s="379" t="s">
        <v>11</v>
      </c>
      <c r="U82" s="379" t="s">
        <v>15</v>
      </c>
      <c r="V82" s="998"/>
      <c r="W82" s="388"/>
      <c r="X82" s="197"/>
      <c r="Y82" s="197" t="s">
        <v>5268</v>
      </c>
      <c r="Z82" s="197" t="s">
        <v>5269</v>
      </c>
      <c r="AA82" s="388" t="s">
        <v>5270</v>
      </c>
      <c r="AB82" s="197" t="s">
        <v>5271</v>
      </c>
      <c r="AC82" s="197" t="s">
        <v>5272</v>
      </c>
      <c r="AD82" s="1008"/>
      <c r="AE82" s="197"/>
      <c r="AF82" s="1009"/>
      <c r="AG82" s="379"/>
      <c r="AH82" s="379"/>
      <c r="AI82" s="380"/>
      <c r="AJ82" s="379"/>
      <c r="AK82" s="379"/>
      <c r="AL82" s="380"/>
      <c r="AM82" s="379"/>
      <c r="AN82" s="379"/>
      <c r="AO82" s="379"/>
      <c r="AP82" s="379"/>
      <c r="AQ82" s="379"/>
      <c r="AR82" s="379"/>
      <c r="AS82" s="866"/>
      <c r="AT82" s="379"/>
      <c r="AU82" s="379"/>
      <c r="AV82" s="262"/>
      <c r="AW82" s="197"/>
      <c r="AX82" s="197"/>
      <c r="AY82" s="197"/>
      <c r="AZ82" s="222"/>
      <c r="BA82" s="476"/>
      <c r="BB82" s="476"/>
      <c r="BC82" s="866"/>
      <c r="BD82" s="866"/>
      <c r="BE82" s="866"/>
      <c r="BF82" s="866"/>
      <c r="BG82" s="866"/>
      <c r="BH82" s="866"/>
      <c r="BI82" s="866"/>
      <c r="BJ82" s="866"/>
      <c r="BK82" s="866"/>
      <c r="BL82" s="866"/>
      <c r="BM82" s="866"/>
      <c r="BN82" s="866"/>
      <c r="BO82" s="866"/>
      <c r="BP82" s="866"/>
      <c r="BQ82" s="866"/>
      <c r="BR82" s="866"/>
      <c r="BS82" s="866"/>
      <c r="BT82" s="866"/>
      <c r="BU82" s="866"/>
    </row>
    <row r="83" ht="22.5" customHeight="1">
      <c r="A83" s="379">
        <v>6.0</v>
      </c>
      <c r="B83" s="256">
        <v>4.0</v>
      </c>
      <c r="C83" s="379" t="s">
        <v>261</v>
      </c>
      <c r="D83" s="379"/>
      <c r="E83" s="476"/>
      <c r="F83" s="476"/>
      <c r="G83" s="863">
        <v>1.0</v>
      </c>
      <c r="H83" s="378" t="s">
        <v>5273</v>
      </c>
      <c r="I83" s="378" t="s">
        <v>5274</v>
      </c>
      <c r="J83" s="379" t="s">
        <v>637</v>
      </c>
      <c r="K83" s="379" t="s">
        <v>5275</v>
      </c>
      <c r="L83" s="380">
        <v>42915.0</v>
      </c>
      <c r="M83" s="379" t="s">
        <v>351</v>
      </c>
      <c r="N83" s="379" t="s">
        <v>152</v>
      </c>
      <c r="O83" s="380">
        <v>45306.0</v>
      </c>
      <c r="P83" s="379" t="s">
        <v>115</v>
      </c>
      <c r="Q83" s="379" t="s">
        <v>245</v>
      </c>
      <c r="R83" s="476"/>
      <c r="S83" s="476"/>
      <c r="T83" s="379" t="s">
        <v>11</v>
      </c>
      <c r="U83" s="379" t="s">
        <v>15</v>
      </c>
      <c r="V83" s="222"/>
      <c r="W83" s="197"/>
      <c r="X83" s="197"/>
      <c r="Y83" s="197" t="s">
        <v>5276</v>
      </c>
      <c r="Z83" s="197" t="s">
        <v>5277</v>
      </c>
      <c r="AA83" s="197"/>
      <c r="AB83" s="197"/>
      <c r="AC83" s="197"/>
      <c r="AD83" s="222"/>
      <c r="AE83" s="222"/>
      <c r="AF83" s="222"/>
      <c r="AG83" s="866"/>
      <c r="AH83" s="866"/>
      <c r="AI83" s="866"/>
      <c r="AJ83" s="866"/>
      <c r="AK83" s="866"/>
      <c r="AL83" s="866"/>
      <c r="AM83" s="866"/>
      <c r="AN83" s="866"/>
      <c r="AO83" s="866"/>
      <c r="AP83" s="866"/>
      <c r="AQ83" s="866"/>
      <c r="AR83" s="866"/>
      <c r="AS83" s="866"/>
      <c r="AT83" s="866"/>
      <c r="AU83" s="866"/>
      <c r="AV83" s="866"/>
      <c r="AW83" s="866"/>
      <c r="AX83" s="866"/>
      <c r="AY83" s="866"/>
      <c r="AZ83" s="866"/>
      <c r="BA83" s="866"/>
      <c r="BB83" s="866"/>
      <c r="BC83" s="866"/>
      <c r="BD83" s="866"/>
      <c r="BE83" s="866"/>
      <c r="BF83" s="866"/>
      <c r="BG83" s="866"/>
      <c r="BH83" s="866"/>
      <c r="BI83" s="866"/>
      <c r="BJ83" s="866"/>
      <c r="BK83" s="866"/>
      <c r="BL83" s="866"/>
      <c r="BM83" s="866"/>
      <c r="BN83" s="866"/>
      <c r="BO83" s="866"/>
      <c r="BP83" s="866"/>
      <c r="BQ83" s="866"/>
      <c r="BR83" s="866"/>
      <c r="BS83" s="866"/>
      <c r="BT83" s="866"/>
      <c r="BU83" s="866"/>
    </row>
    <row r="84" ht="22.5" customHeight="1">
      <c r="A84" s="379">
        <v>7.0</v>
      </c>
      <c r="B84" s="256">
        <v>4.0</v>
      </c>
      <c r="C84" s="379" t="s">
        <v>261</v>
      </c>
      <c r="D84" s="379" t="s">
        <v>335</v>
      </c>
      <c r="E84" s="476"/>
      <c r="F84" s="476"/>
      <c r="G84" s="863">
        <v>1.0</v>
      </c>
      <c r="H84" s="378" t="s">
        <v>5278</v>
      </c>
      <c r="I84" s="378" t="s">
        <v>5279</v>
      </c>
      <c r="J84" s="379" t="s">
        <v>5280</v>
      </c>
      <c r="K84" s="379" t="s">
        <v>5281</v>
      </c>
      <c r="L84" s="380">
        <v>42784.0</v>
      </c>
      <c r="M84" s="379" t="s">
        <v>351</v>
      </c>
      <c r="N84" s="379" t="s">
        <v>154</v>
      </c>
      <c r="O84" s="380">
        <v>45155.0</v>
      </c>
      <c r="P84" s="379" t="s">
        <v>37</v>
      </c>
      <c r="Q84" s="379" t="s">
        <v>245</v>
      </c>
      <c r="R84" s="379" t="s">
        <v>5282</v>
      </c>
      <c r="S84" s="379"/>
      <c r="T84" s="379" t="s">
        <v>11</v>
      </c>
      <c r="U84" s="379" t="s">
        <v>21</v>
      </c>
      <c r="V84" s="388" t="s">
        <v>335</v>
      </c>
      <c r="W84" s="197"/>
      <c r="X84" s="197"/>
      <c r="Y84" s="197" t="s">
        <v>5283</v>
      </c>
      <c r="Z84" s="197" t="s">
        <v>5284</v>
      </c>
      <c r="AA84" s="197"/>
      <c r="AB84" s="197"/>
      <c r="AC84" s="197"/>
      <c r="AD84" s="197"/>
      <c r="AE84" s="222"/>
      <c r="AF84" s="222"/>
      <c r="AG84" s="866"/>
      <c r="AH84" s="866"/>
      <c r="AI84" s="866"/>
      <c r="AJ84" s="866"/>
      <c r="AK84" s="866"/>
      <c r="AL84" s="866"/>
      <c r="AM84" s="866"/>
      <c r="AN84" s="866"/>
      <c r="AO84" s="866"/>
      <c r="AP84" s="866"/>
      <c r="AQ84" s="866"/>
      <c r="AR84" s="866"/>
      <c r="AS84" s="866"/>
      <c r="AT84" s="866"/>
      <c r="AU84" s="866"/>
      <c r="AV84" s="866"/>
      <c r="AW84" s="866"/>
      <c r="AX84" s="866"/>
      <c r="AY84" s="866"/>
      <c r="AZ84" s="866"/>
      <c r="BA84" s="866"/>
      <c r="BB84" s="866"/>
      <c r="BC84" s="866"/>
      <c r="BD84" s="866"/>
      <c r="BE84" s="866"/>
      <c r="BF84" s="866"/>
      <c r="BG84" s="866"/>
      <c r="BH84" s="866"/>
      <c r="BI84" s="866"/>
      <c r="BJ84" s="866"/>
      <c r="BK84" s="866"/>
      <c r="BL84" s="866"/>
      <c r="BM84" s="866"/>
      <c r="BN84" s="866"/>
      <c r="BO84" s="866"/>
      <c r="BP84" s="866"/>
      <c r="BQ84" s="866"/>
      <c r="BR84" s="866"/>
      <c r="BS84" s="866"/>
      <c r="BT84" s="866"/>
      <c r="BU84" s="866"/>
    </row>
    <row r="85" ht="22.5" customHeight="1">
      <c r="A85" s="379">
        <v>8.0</v>
      </c>
      <c r="B85" s="256">
        <v>4.0</v>
      </c>
      <c r="C85" s="379" t="s">
        <v>261</v>
      </c>
      <c r="D85" s="379"/>
      <c r="E85" s="476"/>
      <c r="F85" s="476"/>
      <c r="G85" s="863">
        <v>1.0</v>
      </c>
      <c r="H85" s="378" t="s">
        <v>5285</v>
      </c>
      <c r="I85" s="378" t="s">
        <v>5286</v>
      </c>
      <c r="J85" s="379" t="s">
        <v>396</v>
      </c>
      <c r="K85" s="379" t="s">
        <v>5287</v>
      </c>
      <c r="L85" s="380">
        <v>42761.0</v>
      </c>
      <c r="M85" s="379" t="s">
        <v>339</v>
      </c>
      <c r="N85" s="379" t="s">
        <v>152</v>
      </c>
      <c r="O85" s="380">
        <v>43698.0</v>
      </c>
      <c r="P85" s="379" t="s">
        <v>133</v>
      </c>
      <c r="Q85" s="379" t="s">
        <v>245</v>
      </c>
      <c r="R85" s="379"/>
      <c r="S85" s="379"/>
      <c r="T85" s="379" t="s">
        <v>11</v>
      </c>
      <c r="U85" s="379" t="s">
        <v>15</v>
      </c>
      <c r="V85" s="998"/>
      <c r="W85" s="998"/>
      <c r="X85" s="222"/>
      <c r="Y85" s="197" t="s">
        <v>5288</v>
      </c>
      <c r="Z85" s="197" t="s">
        <v>5289</v>
      </c>
      <c r="AA85" s="197" t="s">
        <v>5290</v>
      </c>
      <c r="AB85" s="197" t="s">
        <v>5291</v>
      </c>
      <c r="AC85" s="197" t="s">
        <v>5292</v>
      </c>
      <c r="AD85" s="197" t="s">
        <v>5293</v>
      </c>
      <c r="AE85" s="197" t="s">
        <v>5294</v>
      </c>
      <c r="AF85" s="222"/>
      <c r="AG85" s="866"/>
      <c r="AH85" s="866"/>
      <c r="AI85" s="866"/>
      <c r="AJ85" s="866"/>
      <c r="AK85" s="866"/>
      <c r="AL85" s="866"/>
      <c r="AM85" s="866"/>
      <c r="AN85" s="866"/>
      <c r="AO85" s="866"/>
      <c r="AP85" s="866"/>
      <c r="AQ85" s="866"/>
      <c r="AR85" s="866"/>
      <c r="AS85" s="866"/>
      <c r="AT85" s="866"/>
      <c r="AU85" s="866"/>
      <c r="AV85" s="866"/>
      <c r="AW85" s="866"/>
      <c r="AX85" s="866"/>
      <c r="AY85" s="866"/>
      <c r="AZ85" s="866"/>
      <c r="BA85" s="866"/>
      <c r="BB85" s="866"/>
      <c r="BC85" s="866"/>
      <c r="BD85" s="866"/>
      <c r="BE85" s="866"/>
      <c r="BF85" s="866"/>
      <c r="BG85" s="866"/>
      <c r="BH85" s="866"/>
      <c r="BI85" s="866"/>
      <c r="BJ85" s="866"/>
      <c r="BK85" s="866"/>
      <c r="BL85" s="866"/>
      <c r="BM85" s="866"/>
      <c r="BN85" s="866"/>
      <c r="BO85" s="866"/>
      <c r="BP85" s="866"/>
      <c r="BQ85" s="866"/>
      <c r="BR85" s="866"/>
      <c r="BS85" s="866"/>
      <c r="BT85" s="866"/>
      <c r="BU85" s="866"/>
    </row>
    <row r="86" ht="22.5" customHeight="1">
      <c r="A86" s="379">
        <v>9.0</v>
      </c>
      <c r="B86" s="256">
        <v>4.0</v>
      </c>
      <c r="C86" s="379" t="s">
        <v>261</v>
      </c>
      <c r="D86" s="379"/>
      <c r="E86" s="476"/>
      <c r="F86" s="476"/>
      <c r="G86" s="863">
        <v>1.0</v>
      </c>
      <c r="H86" s="378" t="s">
        <v>5295</v>
      </c>
      <c r="I86" s="378" t="s">
        <v>5296</v>
      </c>
      <c r="J86" s="379" t="s">
        <v>396</v>
      </c>
      <c r="K86" s="379" t="s">
        <v>5297</v>
      </c>
      <c r="L86" s="380">
        <v>42841.0</v>
      </c>
      <c r="M86" s="379" t="s">
        <v>351</v>
      </c>
      <c r="N86" s="379" t="s">
        <v>151</v>
      </c>
      <c r="O86" s="380">
        <v>45519.0</v>
      </c>
      <c r="P86" s="379" t="s">
        <v>133</v>
      </c>
      <c r="Q86" s="379" t="s">
        <v>245</v>
      </c>
      <c r="R86" s="379"/>
      <c r="S86" s="379"/>
      <c r="T86" s="379" t="s">
        <v>11</v>
      </c>
      <c r="U86" s="379" t="s">
        <v>15</v>
      </c>
      <c r="V86" s="998"/>
      <c r="W86" s="998"/>
      <c r="X86" s="222"/>
      <c r="Y86" s="197" t="s">
        <v>5298</v>
      </c>
      <c r="Z86" s="197"/>
      <c r="AA86" s="197"/>
      <c r="AB86" s="197"/>
      <c r="AC86" s="197"/>
      <c r="AD86" s="222"/>
      <c r="AE86" s="222"/>
      <c r="AF86" s="222"/>
      <c r="AG86" s="866"/>
      <c r="AH86" s="866"/>
      <c r="AI86" s="866"/>
      <c r="AJ86" s="866"/>
      <c r="AK86" s="866"/>
      <c r="AL86" s="866"/>
      <c r="AM86" s="866"/>
      <c r="AN86" s="866"/>
      <c r="AO86" s="866"/>
      <c r="AP86" s="866"/>
      <c r="AQ86" s="866"/>
      <c r="AR86" s="866"/>
      <c r="AS86" s="866"/>
      <c r="AT86" s="866"/>
      <c r="AU86" s="866"/>
      <c r="AV86" s="866"/>
      <c r="AW86" s="866"/>
      <c r="AX86" s="866"/>
      <c r="AY86" s="866"/>
      <c r="AZ86" s="866"/>
      <c r="BA86" s="866"/>
      <c r="BB86" s="866"/>
      <c r="BC86" s="866"/>
      <c r="BD86" s="866"/>
      <c r="BE86" s="866"/>
      <c r="BF86" s="866"/>
      <c r="BG86" s="866"/>
      <c r="BH86" s="866"/>
      <c r="BI86" s="866"/>
      <c r="BJ86" s="866"/>
      <c r="BK86" s="866"/>
      <c r="BL86" s="866"/>
      <c r="BM86" s="866"/>
      <c r="BN86" s="866"/>
      <c r="BO86" s="866"/>
      <c r="BP86" s="866"/>
      <c r="BQ86" s="866"/>
      <c r="BR86" s="866"/>
      <c r="BS86" s="866"/>
      <c r="BT86" s="866"/>
      <c r="BU86" s="866"/>
    </row>
    <row r="87" ht="22.5" customHeight="1">
      <c r="A87" s="379">
        <v>10.0</v>
      </c>
      <c r="B87" s="256">
        <v>4.0</v>
      </c>
      <c r="C87" s="379" t="s">
        <v>261</v>
      </c>
      <c r="D87" s="379"/>
      <c r="E87" s="476"/>
      <c r="F87" s="476"/>
      <c r="G87" s="863">
        <v>1.0</v>
      </c>
      <c r="H87" s="378" t="s">
        <v>5299</v>
      </c>
      <c r="I87" s="378" t="s">
        <v>5300</v>
      </c>
      <c r="J87" s="379" t="s">
        <v>381</v>
      </c>
      <c r="K87" s="379" t="s">
        <v>5301</v>
      </c>
      <c r="L87" s="380">
        <v>42866.0</v>
      </c>
      <c r="M87" s="379" t="s">
        <v>339</v>
      </c>
      <c r="N87" s="379" t="s">
        <v>151</v>
      </c>
      <c r="O87" s="380">
        <v>45519.0</v>
      </c>
      <c r="P87" s="379" t="s">
        <v>9</v>
      </c>
      <c r="Q87" s="379" t="s">
        <v>245</v>
      </c>
      <c r="R87" s="379"/>
      <c r="S87" s="379"/>
      <c r="T87" s="379" t="s">
        <v>11</v>
      </c>
      <c r="U87" s="379" t="s">
        <v>10</v>
      </c>
      <c r="V87" s="998"/>
      <c r="W87" s="388"/>
      <c r="X87" s="197"/>
      <c r="Y87" s="197" t="s">
        <v>5302</v>
      </c>
      <c r="Z87" s="197"/>
      <c r="AA87" s="197"/>
      <c r="AB87" s="197"/>
      <c r="AC87" s="197"/>
      <c r="AD87" s="197"/>
      <c r="AE87" s="197"/>
      <c r="AF87" s="222"/>
      <c r="AG87" s="866"/>
      <c r="AH87" s="866"/>
      <c r="AI87" s="866"/>
      <c r="AJ87" s="866"/>
      <c r="AK87" s="866"/>
      <c r="AL87" s="866"/>
      <c r="AM87" s="866"/>
      <c r="AN87" s="866"/>
      <c r="AO87" s="866"/>
      <c r="AP87" s="866"/>
      <c r="AQ87" s="866"/>
      <c r="AR87" s="866"/>
      <c r="AS87" s="866"/>
      <c r="AT87" s="866"/>
      <c r="AU87" s="866"/>
      <c r="AV87" s="866"/>
      <c r="AW87" s="866"/>
      <c r="AX87" s="866"/>
      <c r="AY87" s="866"/>
      <c r="AZ87" s="866"/>
      <c r="BA87" s="866"/>
      <c r="BB87" s="866"/>
      <c r="BC87" s="866"/>
      <c r="BD87" s="866"/>
      <c r="BE87" s="866"/>
      <c r="BF87" s="866"/>
      <c r="BG87" s="866"/>
      <c r="BH87" s="866"/>
      <c r="BI87" s="866"/>
      <c r="BJ87" s="866"/>
      <c r="BK87" s="866"/>
      <c r="BL87" s="866"/>
      <c r="BM87" s="866"/>
      <c r="BN87" s="866"/>
      <c r="BO87" s="866"/>
      <c r="BP87" s="866"/>
      <c r="BQ87" s="866"/>
      <c r="BR87" s="866"/>
      <c r="BS87" s="866"/>
      <c r="BT87" s="866"/>
      <c r="BU87" s="866"/>
    </row>
    <row r="88" ht="22.5" customHeight="1">
      <c r="A88" s="379">
        <v>11.0</v>
      </c>
      <c r="B88" s="256">
        <v>4.0</v>
      </c>
      <c r="C88" s="379" t="s">
        <v>261</v>
      </c>
      <c r="D88" s="379"/>
      <c r="E88" s="476"/>
      <c r="F88" s="476"/>
      <c r="G88" s="863">
        <v>1.0</v>
      </c>
      <c r="H88" s="378" t="s">
        <v>5303</v>
      </c>
      <c r="I88" s="378" t="s">
        <v>5304</v>
      </c>
      <c r="J88" s="379" t="s">
        <v>396</v>
      </c>
      <c r="K88" s="379" t="s">
        <v>5305</v>
      </c>
      <c r="L88" s="380">
        <v>42683.0</v>
      </c>
      <c r="M88" s="379" t="s">
        <v>339</v>
      </c>
      <c r="N88" s="379" t="s">
        <v>152</v>
      </c>
      <c r="O88" s="380">
        <v>43698.0</v>
      </c>
      <c r="P88" s="379" t="s">
        <v>133</v>
      </c>
      <c r="Q88" s="379" t="s">
        <v>247</v>
      </c>
      <c r="R88" s="476"/>
      <c r="S88" s="476"/>
      <c r="T88" s="379" t="s">
        <v>11</v>
      </c>
      <c r="U88" s="379" t="s">
        <v>15</v>
      </c>
      <c r="V88" s="222"/>
      <c r="W88" s="197"/>
      <c r="X88" s="197"/>
      <c r="Y88" s="197" t="s">
        <v>5306</v>
      </c>
      <c r="Z88" s="197" t="s">
        <v>5307</v>
      </c>
      <c r="AA88" s="197" t="s">
        <v>4807</v>
      </c>
      <c r="AB88" s="197" t="s">
        <v>5308</v>
      </c>
      <c r="AC88" s="197" t="s">
        <v>5309</v>
      </c>
      <c r="AD88" s="197" t="s">
        <v>5310</v>
      </c>
      <c r="AE88" s="222"/>
      <c r="AF88" s="222"/>
      <c r="AG88" s="866"/>
      <c r="AH88" s="866"/>
      <c r="AI88" s="866"/>
      <c r="AJ88" s="866"/>
      <c r="AK88" s="866"/>
      <c r="AL88" s="866"/>
      <c r="AM88" s="866"/>
      <c r="AN88" s="866"/>
      <c r="AO88" s="866"/>
      <c r="AP88" s="866"/>
      <c r="AQ88" s="866"/>
      <c r="AR88" s="866"/>
      <c r="AS88" s="866"/>
      <c r="AT88" s="866"/>
      <c r="AU88" s="866"/>
      <c r="AV88" s="866"/>
      <c r="AW88" s="866"/>
      <c r="AX88" s="866"/>
      <c r="AY88" s="866"/>
      <c r="AZ88" s="866"/>
      <c r="BA88" s="866"/>
      <c r="BB88" s="866"/>
      <c r="BC88" s="866"/>
      <c r="BD88" s="866"/>
      <c r="BE88" s="866"/>
      <c r="BF88" s="866"/>
      <c r="BG88" s="866"/>
      <c r="BH88" s="866"/>
      <c r="BI88" s="866"/>
      <c r="BJ88" s="866"/>
      <c r="BK88" s="866"/>
      <c r="BL88" s="866"/>
      <c r="BM88" s="866"/>
      <c r="BN88" s="866"/>
      <c r="BO88" s="866"/>
      <c r="BP88" s="866"/>
      <c r="BQ88" s="866"/>
      <c r="BR88" s="866"/>
      <c r="BS88" s="866"/>
      <c r="BT88" s="866"/>
      <c r="BU88" s="866"/>
    </row>
    <row r="89" ht="22.5" customHeight="1">
      <c r="A89" s="634">
        <v>12.0</v>
      </c>
      <c r="B89" s="1000">
        <v>4.0</v>
      </c>
      <c r="C89" s="634" t="s">
        <v>261</v>
      </c>
      <c r="D89" s="634"/>
      <c r="E89" s="635"/>
      <c r="F89" s="635"/>
      <c r="G89" s="892">
        <v>1.0</v>
      </c>
      <c r="H89" s="636" t="s">
        <v>5311</v>
      </c>
      <c r="I89" s="636" t="s">
        <v>5312</v>
      </c>
      <c r="J89" s="634" t="s">
        <v>845</v>
      </c>
      <c r="K89" s="634" t="s">
        <v>5313</v>
      </c>
      <c r="L89" s="662">
        <v>42978.0</v>
      </c>
      <c r="M89" s="634" t="s">
        <v>351</v>
      </c>
      <c r="N89" s="634" t="s">
        <v>152</v>
      </c>
      <c r="O89" s="662">
        <v>44312.0</v>
      </c>
      <c r="P89" s="634" t="s">
        <v>127</v>
      </c>
      <c r="Q89" s="634" t="s">
        <v>247</v>
      </c>
      <c r="R89" s="634"/>
      <c r="S89" s="634"/>
      <c r="T89" s="634" t="s">
        <v>11</v>
      </c>
      <c r="U89" s="634" t="s">
        <v>15</v>
      </c>
      <c r="V89" s="1010"/>
      <c r="W89" s="209"/>
      <c r="X89" s="209"/>
      <c r="Y89" s="209" t="s">
        <v>5314</v>
      </c>
      <c r="Z89" s="209" t="s">
        <v>5315</v>
      </c>
      <c r="AA89" s="209" t="s">
        <v>5316</v>
      </c>
      <c r="AB89" s="209" t="s">
        <v>5317</v>
      </c>
      <c r="AC89" s="209" t="s">
        <v>5318</v>
      </c>
      <c r="AD89" s="216"/>
      <c r="AE89" s="216"/>
      <c r="AF89" s="216"/>
      <c r="AG89" s="688"/>
      <c r="AH89" s="688"/>
      <c r="AI89" s="688"/>
      <c r="AJ89" s="688"/>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c r="BK89" s="688"/>
      <c r="BL89" s="688"/>
      <c r="BM89" s="688"/>
      <c r="BN89" s="688"/>
      <c r="BO89" s="688"/>
      <c r="BP89" s="688"/>
      <c r="BQ89" s="688"/>
      <c r="BR89" s="688"/>
      <c r="BS89" s="688"/>
      <c r="BT89" s="688"/>
      <c r="BU89" s="688"/>
    </row>
    <row r="90" ht="22.5" customHeight="1">
      <c r="A90" s="379">
        <v>13.0</v>
      </c>
      <c r="B90" s="256">
        <v>4.0</v>
      </c>
      <c r="C90" s="379" t="s">
        <v>261</v>
      </c>
      <c r="D90" s="379"/>
      <c r="E90" s="476"/>
      <c r="F90" s="379" t="s">
        <v>335</v>
      </c>
      <c r="G90" s="863">
        <v>1.0</v>
      </c>
      <c r="H90" s="378" t="s">
        <v>5319</v>
      </c>
      <c r="I90" s="378" t="s">
        <v>5320</v>
      </c>
      <c r="J90" s="379" t="s">
        <v>5321</v>
      </c>
      <c r="K90" s="379" t="s">
        <v>5322</v>
      </c>
      <c r="L90" s="380">
        <v>42654.0</v>
      </c>
      <c r="M90" s="379" t="s">
        <v>351</v>
      </c>
      <c r="N90" s="379" t="s">
        <v>152</v>
      </c>
      <c r="O90" s="380">
        <v>43402.0</v>
      </c>
      <c r="P90" s="379" t="s">
        <v>37</v>
      </c>
      <c r="Q90" s="379" t="s">
        <v>247</v>
      </c>
      <c r="R90" s="379" t="s">
        <v>5323</v>
      </c>
      <c r="S90" s="379"/>
      <c r="T90" s="379" t="s">
        <v>11</v>
      </c>
      <c r="U90" s="379" t="s">
        <v>21</v>
      </c>
      <c r="V90" s="998"/>
      <c r="W90" s="197"/>
      <c r="X90" s="197"/>
      <c r="Y90" s="197" t="s">
        <v>5324</v>
      </c>
      <c r="Z90" s="197" t="s">
        <v>5325</v>
      </c>
      <c r="AA90" s="197" t="s">
        <v>5326</v>
      </c>
      <c r="AB90" s="197" t="s">
        <v>5327</v>
      </c>
      <c r="AC90" s="197" t="s">
        <v>5328</v>
      </c>
      <c r="AD90" s="197" t="s">
        <v>5329</v>
      </c>
      <c r="AE90" s="222"/>
      <c r="AF90" s="222"/>
      <c r="AG90" s="866"/>
      <c r="AH90" s="866"/>
      <c r="AI90" s="866"/>
      <c r="AJ90" s="866"/>
      <c r="AK90" s="866"/>
      <c r="AL90" s="866"/>
      <c r="AM90" s="866"/>
      <c r="AN90" s="866"/>
      <c r="AO90" s="866"/>
      <c r="AP90" s="866"/>
      <c r="AQ90" s="866"/>
      <c r="AR90" s="866"/>
      <c r="AS90" s="866"/>
      <c r="AT90" s="866"/>
      <c r="AU90" s="866"/>
      <c r="AV90" s="866"/>
      <c r="AW90" s="866"/>
      <c r="AX90" s="866"/>
      <c r="AY90" s="866"/>
      <c r="AZ90" s="866"/>
      <c r="BA90" s="866"/>
      <c r="BB90" s="866"/>
      <c r="BC90" s="866"/>
      <c r="BD90" s="866"/>
      <c r="BE90" s="866"/>
      <c r="BF90" s="866"/>
      <c r="BG90" s="866"/>
      <c r="BH90" s="866"/>
      <c r="BI90" s="866"/>
      <c r="BJ90" s="866"/>
      <c r="BK90" s="866"/>
      <c r="BL90" s="866"/>
      <c r="BM90" s="866"/>
      <c r="BN90" s="866"/>
      <c r="BO90" s="866"/>
      <c r="BP90" s="866"/>
      <c r="BQ90" s="866"/>
      <c r="BR90" s="866"/>
      <c r="BS90" s="866"/>
      <c r="BT90" s="866"/>
      <c r="BU90" s="866"/>
    </row>
    <row r="91" ht="22.5" customHeight="1">
      <c r="A91" s="379">
        <v>14.0</v>
      </c>
      <c r="B91" s="256">
        <v>4.0</v>
      </c>
      <c r="C91" s="379" t="s">
        <v>261</v>
      </c>
      <c r="D91" s="379"/>
      <c r="E91" s="379"/>
      <c r="F91" s="379"/>
      <c r="G91" s="863">
        <v>1.0</v>
      </c>
      <c r="H91" s="378" t="s">
        <v>5330</v>
      </c>
      <c r="I91" s="378" t="s">
        <v>5331</v>
      </c>
      <c r="J91" s="625" t="s">
        <v>540</v>
      </c>
      <c r="K91" s="625" t="s">
        <v>5332</v>
      </c>
      <c r="L91" s="380">
        <v>42849.0</v>
      </c>
      <c r="M91" s="379" t="s">
        <v>339</v>
      </c>
      <c r="N91" s="379" t="s">
        <v>153</v>
      </c>
      <c r="O91" s="380">
        <v>45665.0</v>
      </c>
      <c r="P91" s="379" t="s">
        <v>133</v>
      </c>
      <c r="Q91" s="379" t="s">
        <v>247</v>
      </c>
      <c r="R91" s="625" t="s">
        <v>5333</v>
      </c>
      <c r="S91" s="866"/>
      <c r="T91" s="623" t="s">
        <v>26</v>
      </c>
      <c r="U91" s="379" t="s">
        <v>21</v>
      </c>
      <c r="V91" s="998"/>
      <c r="W91" s="388"/>
      <c r="X91" s="388"/>
      <c r="Y91" s="197" t="s">
        <v>5334</v>
      </c>
      <c r="Z91" s="197"/>
      <c r="AA91" s="197"/>
      <c r="AB91" s="197"/>
      <c r="AC91" s="197"/>
      <c r="AD91" s="388"/>
      <c r="AE91" s="998"/>
      <c r="AF91" s="998"/>
      <c r="AG91" s="866"/>
      <c r="AH91" s="866"/>
      <c r="AI91" s="866"/>
      <c r="AJ91" s="866"/>
      <c r="AK91" s="866"/>
      <c r="AL91" s="866"/>
      <c r="AM91" s="866"/>
      <c r="AN91" s="866"/>
      <c r="AO91" s="866"/>
      <c r="AP91" s="866"/>
      <c r="AQ91" s="866"/>
      <c r="AR91" s="866"/>
      <c r="AS91" s="866"/>
      <c r="AT91" s="866"/>
      <c r="AU91" s="866"/>
      <c r="AV91" s="866"/>
      <c r="AW91" s="866"/>
      <c r="AX91" s="866"/>
      <c r="AY91" s="866"/>
      <c r="AZ91" s="866"/>
      <c r="BA91" s="866"/>
      <c r="BB91" s="866"/>
      <c r="BC91" s="866"/>
      <c r="BD91" s="866"/>
      <c r="BE91" s="866"/>
      <c r="BF91" s="866"/>
      <c r="BG91" s="866"/>
      <c r="BH91" s="866"/>
      <c r="BI91" s="866"/>
      <c r="BJ91" s="866"/>
      <c r="BK91" s="866"/>
      <c r="BL91" s="866"/>
      <c r="BM91" s="866"/>
      <c r="BN91" s="866"/>
      <c r="BO91" s="866"/>
      <c r="BP91" s="866"/>
      <c r="BQ91" s="866"/>
      <c r="BR91" s="866"/>
      <c r="BS91" s="866"/>
      <c r="BT91" s="866"/>
      <c r="BU91" s="866"/>
    </row>
    <row r="92" ht="22.5" customHeight="1">
      <c r="A92" s="379">
        <v>15.0</v>
      </c>
      <c r="B92" s="256">
        <v>4.0</v>
      </c>
      <c r="C92" s="379" t="s">
        <v>261</v>
      </c>
      <c r="D92" s="379"/>
      <c r="E92" s="476"/>
      <c r="F92" s="476"/>
      <c r="G92" s="863">
        <v>1.0</v>
      </c>
      <c r="H92" s="378" t="s">
        <v>5335</v>
      </c>
      <c r="I92" s="378" t="s">
        <v>5336</v>
      </c>
      <c r="J92" s="379" t="s">
        <v>2982</v>
      </c>
      <c r="K92" s="379" t="s">
        <v>5337</v>
      </c>
      <c r="L92" s="380">
        <v>42884.0</v>
      </c>
      <c r="M92" s="379" t="s">
        <v>339</v>
      </c>
      <c r="N92" s="379" t="s">
        <v>154</v>
      </c>
      <c r="O92" s="380">
        <v>44790.0</v>
      </c>
      <c r="P92" s="379" t="s">
        <v>115</v>
      </c>
      <c r="Q92" s="379" t="s">
        <v>250</v>
      </c>
      <c r="R92" s="379"/>
      <c r="S92" s="476"/>
      <c r="T92" s="379" t="s">
        <v>11</v>
      </c>
      <c r="U92" s="379" t="s">
        <v>21</v>
      </c>
      <c r="V92" s="222"/>
      <c r="W92" s="197"/>
      <c r="X92" s="197"/>
      <c r="Y92" s="197" t="s">
        <v>5338</v>
      </c>
      <c r="Z92" s="197" t="s">
        <v>5339</v>
      </c>
      <c r="AA92" s="197" t="s">
        <v>5340</v>
      </c>
      <c r="AB92" s="197"/>
      <c r="AC92" s="197"/>
      <c r="AD92" s="197"/>
      <c r="AE92" s="222"/>
      <c r="AF92" s="222"/>
      <c r="AG92" s="866"/>
      <c r="AH92" s="866"/>
      <c r="AI92" s="866"/>
      <c r="AJ92" s="866"/>
      <c r="AK92" s="866"/>
      <c r="AL92" s="866"/>
      <c r="AM92" s="866"/>
      <c r="AN92" s="866"/>
      <c r="AO92" s="866"/>
      <c r="AP92" s="866"/>
      <c r="AQ92" s="866"/>
      <c r="AR92" s="866"/>
      <c r="AS92" s="866"/>
      <c r="AT92" s="866"/>
      <c r="AU92" s="866"/>
      <c r="AV92" s="866"/>
      <c r="AW92" s="866"/>
      <c r="AX92" s="866"/>
      <c r="AY92" s="866"/>
      <c r="AZ92" s="866"/>
      <c r="BA92" s="866"/>
      <c r="BB92" s="866"/>
      <c r="BC92" s="866"/>
      <c r="BD92" s="866"/>
      <c r="BE92" s="866"/>
      <c r="BF92" s="866"/>
      <c r="BG92" s="866"/>
      <c r="BH92" s="866"/>
      <c r="BI92" s="866"/>
      <c r="BJ92" s="866"/>
      <c r="BK92" s="866"/>
      <c r="BL92" s="866"/>
      <c r="BM92" s="866"/>
      <c r="BN92" s="866"/>
      <c r="BO92" s="866"/>
      <c r="BP92" s="866"/>
      <c r="BQ92" s="866"/>
      <c r="BR92" s="866"/>
      <c r="BS92" s="866"/>
      <c r="BT92" s="866"/>
      <c r="BU92" s="866"/>
    </row>
    <row r="93" ht="22.5" customHeight="1">
      <c r="A93" s="379">
        <v>16.0</v>
      </c>
      <c r="B93" s="256">
        <v>4.0</v>
      </c>
      <c r="C93" s="379" t="s">
        <v>261</v>
      </c>
      <c r="D93" s="379"/>
      <c r="E93" s="476"/>
      <c r="F93" s="476"/>
      <c r="G93" s="863">
        <v>1.0</v>
      </c>
      <c r="H93" s="378" t="s">
        <v>5341</v>
      </c>
      <c r="I93" s="378" t="s">
        <v>5342</v>
      </c>
      <c r="J93" s="379" t="s">
        <v>362</v>
      </c>
      <c r="K93" s="379" t="s">
        <v>5343</v>
      </c>
      <c r="L93" s="380">
        <v>42627.0</v>
      </c>
      <c r="M93" s="379" t="s">
        <v>339</v>
      </c>
      <c r="N93" s="379" t="s">
        <v>153</v>
      </c>
      <c r="O93" s="380">
        <v>44930.0</v>
      </c>
      <c r="P93" s="379" t="s">
        <v>9</v>
      </c>
      <c r="Q93" s="379" t="s">
        <v>250</v>
      </c>
      <c r="R93" s="379" t="s">
        <v>5344</v>
      </c>
      <c r="S93" s="476"/>
      <c r="T93" s="379" t="s">
        <v>11</v>
      </c>
      <c r="U93" s="379" t="s">
        <v>15</v>
      </c>
      <c r="V93" s="222"/>
      <c r="W93" s="197"/>
      <c r="X93" s="197"/>
      <c r="Y93" s="197" t="s">
        <v>5345</v>
      </c>
      <c r="Z93" s="197" t="s">
        <v>5346</v>
      </c>
      <c r="AA93" s="197" t="s">
        <v>5347</v>
      </c>
      <c r="AB93" s="197"/>
      <c r="AC93" s="197"/>
      <c r="AD93" s="197"/>
      <c r="AE93" s="222"/>
      <c r="AF93" s="222"/>
      <c r="AG93" s="866"/>
      <c r="AH93" s="866"/>
      <c r="AI93" s="866"/>
      <c r="AJ93" s="866"/>
      <c r="AK93" s="866"/>
      <c r="AL93" s="866"/>
      <c r="AM93" s="866"/>
      <c r="AN93" s="866"/>
      <c r="AO93" s="866"/>
      <c r="AP93" s="866"/>
      <c r="AQ93" s="866"/>
      <c r="AR93" s="866"/>
      <c r="AS93" s="866"/>
      <c r="AT93" s="866"/>
      <c r="AU93" s="866"/>
      <c r="AV93" s="866"/>
      <c r="AW93" s="866"/>
      <c r="AX93" s="866"/>
      <c r="AY93" s="866"/>
      <c r="AZ93" s="866"/>
      <c r="BA93" s="866"/>
      <c r="BB93" s="866"/>
      <c r="BC93" s="866"/>
      <c r="BD93" s="866"/>
      <c r="BE93" s="866"/>
      <c r="BF93" s="866"/>
      <c r="BG93" s="866"/>
      <c r="BH93" s="866"/>
      <c r="BI93" s="866"/>
      <c r="BJ93" s="866"/>
      <c r="BK93" s="866"/>
      <c r="BL93" s="866"/>
      <c r="BM93" s="866"/>
      <c r="BN93" s="866"/>
      <c r="BO93" s="866"/>
      <c r="BP93" s="866"/>
      <c r="BQ93" s="866"/>
      <c r="BR93" s="866"/>
      <c r="BS93" s="866"/>
      <c r="BT93" s="866"/>
      <c r="BU93" s="866"/>
    </row>
    <row r="94" ht="22.5" customHeight="1">
      <c r="A94" s="379">
        <v>17.0</v>
      </c>
      <c r="B94" s="256">
        <v>4.0</v>
      </c>
      <c r="C94" s="379" t="s">
        <v>261</v>
      </c>
      <c r="D94" s="379"/>
      <c r="E94" s="476"/>
      <c r="F94" s="476"/>
      <c r="G94" s="863">
        <v>1.0</v>
      </c>
      <c r="H94" s="378" t="s">
        <v>5348</v>
      </c>
      <c r="I94" s="378" t="s">
        <v>5349</v>
      </c>
      <c r="J94" s="379" t="s">
        <v>5350</v>
      </c>
      <c r="K94" s="379" t="s">
        <v>5351</v>
      </c>
      <c r="L94" s="380">
        <v>42625.0</v>
      </c>
      <c r="M94" s="379" t="s">
        <v>339</v>
      </c>
      <c r="N94" s="379" t="s">
        <v>153</v>
      </c>
      <c r="O94" s="380">
        <v>43698.0</v>
      </c>
      <c r="P94" s="379" t="s">
        <v>9</v>
      </c>
      <c r="Q94" s="379" t="s">
        <v>250</v>
      </c>
      <c r="R94" s="379"/>
      <c r="S94" s="379"/>
      <c r="T94" s="379" t="s">
        <v>11</v>
      </c>
      <c r="U94" s="379" t="s">
        <v>15</v>
      </c>
      <c r="V94" s="222"/>
      <c r="W94" s="197"/>
      <c r="X94" s="197"/>
      <c r="Y94" s="197" t="s">
        <v>5352</v>
      </c>
      <c r="Z94" s="197" t="s">
        <v>5353</v>
      </c>
      <c r="AA94" s="197" t="s">
        <v>5354</v>
      </c>
      <c r="AB94" s="197" t="s">
        <v>5355</v>
      </c>
      <c r="AC94" s="197" t="s">
        <v>5356</v>
      </c>
      <c r="AD94" s="197" t="s">
        <v>5357</v>
      </c>
      <c r="AE94" s="222"/>
      <c r="AF94" s="222"/>
      <c r="AG94" s="866"/>
      <c r="AH94" s="866"/>
      <c r="AI94" s="866"/>
      <c r="AJ94" s="866"/>
      <c r="AK94" s="866"/>
      <c r="AL94" s="866"/>
      <c r="AM94" s="866"/>
      <c r="AN94" s="866"/>
      <c r="AO94" s="866"/>
      <c r="AP94" s="866"/>
      <c r="AQ94" s="866"/>
      <c r="AR94" s="866"/>
      <c r="AS94" s="866"/>
      <c r="AT94" s="866"/>
      <c r="AU94" s="866"/>
      <c r="AV94" s="866"/>
      <c r="AW94" s="866"/>
      <c r="AX94" s="866"/>
      <c r="AY94" s="866"/>
      <c r="AZ94" s="866"/>
      <c r="BA94" s="866"/>
      <c r="BB94" s="866"/>
      <c r="BC94" s="866"/>
      <c r="BD94" s="866"/>
      <c r="BE94" s="866"/>
      <c r="BF94" s="866"/>
      <c r="BG94" s="866"/>
      <c r="BH94" s="866"/>
      <c r="BI94" s="866"/>
      <c r="BJ94" s="866"/>
      <c r="BK94" s="866"/>
      <c r="BL94" s="866"/>
      <c r="BM94" s="866"/>
      <c r="BN94" s="866"/>
      <c r="BO94" s="866"/>
      <c r="BP94" s="866"/>
      <c r="BQ94" s="866"/>
      <c r="BR94" s="866"/>
      <c r="BS94" s="866"/>
      <c r="BT94" s="866"/>
      <c r="BU94" s="866"/>
    </row>
    <row r="95" ht="22.5" customHeight="1">
      <c r="A95" s="379">
        <v>18.0</v>
      </c>
      <c r="B95" s="256">
        <v>4.0</v>
      </c>
      <c r="C95" s="379" t="s">
        <v>261</v>
      </c>
      <c r="D95" s="379"/>
      <c r="E95" s="379"/>
      <c r="F95" s="379"/>
      <c r="G95" s="863">
        <v>1.0</v>
      </c>
      <c r="H95" s="378" t="s">
        <v>5358</v>
      </c>
      <c r="I95" s="378" t="s">
        <v>5359</v>
      </c>
      <c r="J95" s="379" t="s">
        <v>1045</v>
      </c>
      <c r="K95" s="379" t="s">
        <v>5360</v>
      </c>
      <c r="L95" s="380">
        <v>42963.0</v>
      </c>
      <c r="M95" s="379" t="s">
        <v>351</v>
      </c>
      <c r="N95" s="379" t="s">
        <v>151</v>
      </c>
      <c r="O95" s="380">
        <v>43698.0</v>
      </c>
      <c r="P95" s="379" t="s">
        <v>133</v>
      </c>
      <c r="Q95" s="379" t="s">
        <v>250</v>
      </c>
      <c r="R95" s="379"/>
      <c r="S95" s="379"/>
      <c r="T95" s="379" t="s">
        <v>11</v>
      </c>
      <c r="U95" s="379" t="s">
        <v>21</v>
      </c>
      <c r="V95" s="222"/>
      <c r="W95" s="388"/>
      <c r="X95" s="388"/>
      <c r="Y95" s="388" t="s">
        <v>5361</v>
      </c>
      <c r="Z95" s="388" t="s">
        <v>5362</v>
      </c>
      <c r="AA95" s="388" t="s">
        <v>5363</v>
      </c>
      <c r="AB95" s="388" t="s">
        <v>5364</v>
      </c>
      <c r="AC95" s="197" t="s">
        <v>5365</v>
      </c>
      <c r="AD95" s="197" t="s">
        <v>5366</v>
      </c>
      <c r="AE95" s="222"/>
      <c r="AF95" s="222"/>
      <c r="AG95" s="866"/>
      <c r="AH95" s="866"/>
      <c r="AI95" s="866"/>
      <c r="AJ95" s="866"/>
      <c r="AK95" s="866"/>
      <c r="AL95" s="866"/>
      <c r="AM95" s="866"/>
      <c r="AN95" s="866"/>
      <c r="AO95" s="866"/>
      <c r="AP95" s="866"/>
      <c r="AQ95" s="866"/>
      <c r="AR95" s="866"/>
      <c r="AS95" s="866"/>
      <c r="AT95" s="866"/>
      <c r="AU95" s="866"/>
      <c r="AV95" s="866"/>
      <c r="AW95" s="866"/>
      <c r="AX95" s="866"/>
      <c r="AY95" s="866"/>
      <c r="AZ95" s="866"/>
      <c r="BA95" s="866"/>
      <c r="BB95" s="866"/>
      <c r="BC95" s="866"/>
      <c r="BD95" s="866"/>
      <c r="BE95" s="866"/>
      <c r="BF95" s="866"/>
      <c r="BG95" s="866"/>
      <c r="BH95" s="866"/>
      <c r="BI95" s="866"/>
      <c r="BJ95" s="866"/>
      <c r="BK95" s="866"/>
      <c r="BL95" s="866"/>
      <c r="BM95" s="866"/>
      <c r="BN95" s="866"/>
      <c r="BO95" s="866"/>
      <c r="BP95" s="866"/>
      <c r="BQ95" s="866"/>
      <c r="BR95" s="866"/>
      <c r="BS95" s="866"/>
      <c r="BT95" s="866"/>
      <c r="BU95" s="866"/>
    </row>
    <row r="96" ht="22.5" customHeight="1">
      <c r="A96" s="379">
        <v>19.0</v>
      </c>
      <c r="B96" s="256">
        <v>4.0</v>
      </c>
      <c r="C96" s="379" t="s">
        <v>261</v>
      </c>
      <c r="D96" s="379"/>
      <c r="E96" s="379"/>
      <c r="F96" s="379"/>
      <c r="G96" s="863">
        <v>1.0</v>
      </c>
      <c r="H96" s="378" t="s">
        <v>5367</v>
      </c>
      <c r="I96" s="378" t="s">
        <v>5368</v>
      </c>
      <c r="J96" s="379" t="s">
        <v>396</v>
      </c>
      <c r="K96" s="379" t="s">
        <v>5369</v>
      </c>
      <c r="L96" s="380">
        <v>42782.0</v>
      </c>
      <c r="M96" s="379" t="s">
        <v>351</v>
      </c>
      <c r="N96" s="379" t="s">
        <v>154</v>
      </c>
      <c r="O96" s="380">
        <v>45519.0</v>
      </c>
      <c r="P96" s="379" t="s">
        <v>133</v>
      </c>
      <c r="Q96" s="379" t="s">
        <v>250</v>
      </c>
      <c r="R96" s="379"/>
      <c r="S96" s="379"/>
      <c r="T96" s="379" t="s">
        <v>11</v>
      </c>
      <c r="U96" s="379" t="s">
        <v>21</v>
      </c>
      <c r="V96" s="222"/>
      <c r="W96" s="388"/>
      <c r="X96" s="388"/>
      <c r="Y96" s="388" t="s">
        <v>5370</v>
      </c>
      <c r="Z96" s="388"/>
      <c r="AA96" s="388"/>
      <c r="AB96" s="388"/>
      <c r="AC96" s="197"/>
      <c r="AD96" s="197"/>
      <c r="AE96" s="222"/>
      <c r="AF96" s="222"/>
      <c r="AG96" s="866"/>
      <c r="AH96" s="866"/>
      <c r="AI96" s="866"/>
      <c r="AJ96" s="866"/>
      <c r="AK96" s="866"/>
      <c r="AL96" s="866"/>
      <c r="AM96" s="866"/>
      <c r="AN96" s="866"/>
      <c r="AO96" s="866"/>
      <c r="AP96" s="866"/>
      <c r="AQ96" s="866"/>
      <c r="AR96" s="866"/>
      <c r="AS96" s="866"/>
      <c r="AT96" s="866"/>
      <c r="AU96" s="866"/>
      <c r="AV96" s="866"/>
      <c r="AW96" s="866"/>
      <c r="AX96" s="866"/>
      <c r="AY96" s="866"/>
      <c r="AZ96" s="866"/>
      <c r="BA96" s="866"/>
      <c r="BB96" s="866"/>
      <c r="BC96" s="866"/>
      <c r="BD96" s="866"/>
      <c r="BE96" s="866"/>
      <c r="BF96" s="866"/>
      <c r="BG96" s="866"/>
      <c r="BH96" s="866"/>
      <c r="BI96" s="866"/>
      <c r="BJ96" s="866"/>
      <c r="BK96" s="866"/>
      <c r="BL96" s="866"/>
      <c r="BM96" s="866"/>
      <c r="BN96" s="866"/>
      <c r="BO96" s="866"/>
      <c r="BP96" s="866"/>
      <c r="BQ96" s="866"/>
      <c r="BR96" s="866"/>
      <c r="BS96" s="866"/>
      <c r="BT96" s="866"/>
      <c r="BU96" s="866"/>
    </row>
    <row r="97" ht="22.5" customHeight="1">
      <c r="A97" s="379">
        <v>20.0</v>
      </c>
      <c r="B97" s="256">
        <v>4.0</v>
      </c>
      <c r="C97" s="379" t="s">
        <v>261</v>
      </c>
      <c r="D97" s="379"/>
      <c r="E97" s="476"/>
      <c r="F97" s="476"/>
      <c r="G97" s="863">
        <v>1.0</v>
      </c>
      <c r="H97" s="378" t="s">
        <v>5371</v>
      </c>
      <c r="I97" s="378" t="s">
        <v>5372</v>
      </c>
      <c r="J97" s="625" t="s">
        <v>423</v>
      </c>
      <c r="K97" s="625" t="s">
        <v>5373</v>
      </c>
      <c r="L97" s="626">
        <v>42794.0</v>
      </c>
      <c r="M97" s="625" t="s">
        <v>339</v>
      </c>
      <c r="N97" s="625" t="s">
        <v>153</v>
      </c>
      <c r="O97" s="626">
        <v>45519.0</v>
      </c>
      <c r="P97" s="625" t="s">
        <v>115</v>
      </c>
      <c r="Q97" s="379" t="s">
        <v>250</v>
      </c>
      <c r="R97" s="379"/>
      <c r="S97" s="379"/>
      <c r="T97" s="379" t="s">
        <v>11</v>
      </c>
      <c r="U97" s="379" t="s">
        <v>21</v>
      </c>
      <c r="V97" s="222"/>
      <c r="W97" s="222"/>
      <c r="X97" s="197"/>
      <c r="Y97" s="197" t="s">
        <v>5374</v>
      </c>
      <c r="Z97" s="197"/>
      <c r="AA97" s="197"/>
      <c r="AB97" s="1004"/>
      <c r="AC97" s="1004"/>
      <c r="AD97" s="1004"/>
      <c r="AE97" s="1004"/>
      <c r="AF97" s="1004"/>
      <c r="AG97" s="866"/>
      <c r="AH97" s="866"/>
      <c r="AI97" s="866"/>
      <c r="AJ97" s="866"/>
      <c r="AK97" s="866"/>
      <c r="AL97" s="866"/>
      <c r="AM97" s="866"/>
      <c r="AN97" s="866"/>
      <c r="AO97" s="866"/>
      <c r="AP97" s="866"/>
      <c r="AQ97" s="866"/>
      <c r="AR97" s="866"/>
      <c r="AS97" s="866"/>
      <c r="AT97" s="866"/>
      <c r="AU97" s="866"/>
      <c r="AV97" s="866"/>
      <c r="AW97" s="866"/>
      <c r="AX97" s="866"/>
      <c r="AY97" s="866"/>
      <c r="AZ97" s="866"/>
      <c r="BA97" s="866"/>
      <c r="BB97" s="866"/>
      <c r="BC97" s="866"/>
      <c r="BD97" s="866"/>
      <c r="BE97" s="866"/>
      <c r="BF97" s="866"/>
      <c r="BG97" s="866"/>
      <c r="BH97" s="866"/>
      <c r="BI97" s="866"/>
      <c r="BJ97" s="866"/>
      <c r="BK97" s="866"/>
      <c r="BL97" s="866"/>
      <c r="BM97" s="866"/>
      <c r="BN97" s="866"/>
      <c r="BO97" s="866"/>
      <c r="BP97" s="866"/>
      <c r="BQ97" s="866"/>
      <c r="BR97" s="866"/>
      <c r="BS97" s="866"/>
      <c r="BT97" s="866"/>
      <c r="BU97" s="866"/>
    </row>
    <row r="98" ht="22.5" customHeight="1">
      <c r="A98" s="507">
        <v>21.0</v>
      </c>
      <c r="B98" s="256">
        <v>4.0</v>
      </c>
      <c r="C98" s="873" t="s">
        <v>261</v>
      </c>
      <c r="D98" s="507"/>
      <c r="E98" s="507"/>
      <c r="F98" s="507"/>
      <c r="G98" s="874">
        <v>1.0</v>
      </c>
      <c r="H98" s="508" t="s">
        <v>5375</v>
      </c>
      <c r="I98" s="508" t="s">
        <v>5376</v>
      </c>
      <c r="J98" s="741" t="s">
        <v>1966</v>
      </c>
      <c r="K98" s="741" t="s">
        <v>5377</v>
      </c>
      <c r="L98" s="742">
        <v>42672.0</v>
      </c>
      <c r="M98" s="741" t="s">
        <v>339</v>
      </c>
      <c r="N98" s="941" t="s">
        <v>153</v>
      </c>
      <c r="O98" s="742"/>
      <c r="P98" s="741" t="s">
        <v>115</v>
      </c>
      <c r="Q98" s="507" t="s">
        <v>346</v>
      </c>
      <c r="R98" s="507" t="s">
        <v>5378</v>
      </c>
      <c r="S98" s="507"/>
      <c r="T98" s="507" t="s">
        <v>11</v>
      </c>
      <c r="U98" s="507" t="s">
        <v>21</v>
      </c>
      <c r="V98" s="251"/>
      <c r="W98" s="251"/>
      <c r="X98" s="248"/>
      <c r="Y98" s="248"/>
      <c r="Z98" s="248"/>
      <c r="AA98" s="248"/>
      <c r="AB98" s="1001"/>
      <c r="AC98" s="1001"/>
      <c r="AD98" s="1001"/>
      <c r="AE98" s="1001"/>
      <c r="AF98" s="1001"/>
      <c r="AG98" s="744"/>
      <c r="AH98" s="744"/>
      <c r="AI98" s="744"/>
      <c r="AJ98" s="744"/>
      <c r="AK98" s="744"/>
      <c r="AL98" s="744"/>
      <c r="AM98" s="744"/>
      <c r="AN98" s="744"/>
      <c r="AO98" s="744"/>
      <c r="AP98" s="744"/>
      <c r="AQ98" s="744"/>
      <c r="AR98" s="744"/>
      <c r="AS98" s="744"/>
      <c r="AT98" s="744"/>
      <c r="AU98" s="744"/>
      <c r="AV98" s="744"/>
      <c r="AW98" s="1002"/>
      <c r="AX98" s="1002"/>
      <c r="AY98" s="1002"/>
      <c r="AZ98" s="1002"/>
      <c r="BA98" s="1002"/>
      <c r="BB98" s="1002"/>
      <c r="BC98" s="1002"/>
      <c r="BD98" s="1002"/>
      <c r="BE98" s="1002"/>
      <c r="BF98" s="1002"/>
      <c r="BG98" s="1002"/>
      <c r="BH98" s="1002"/>
      <c r="BI98" s="1002"/>
      <c r="BJ98" s="1002"/>
      <c r="BK98" s="1002"/>
      <c r="BL98" s="1002"/>
      <c r="BM98" s="1002"/>
      <c r="BN98" s="1002"/>
      <c r="BO98" s="1002"/>
      <c r="BP98" s="1002"/>
      <c r="BQ98" s="1002"/>
      <c r="BR98" s="1002"/>
      <c r="BS98" s="1002"/>
      <c r="BT98" s="1002"/>
      <c r="BU98" s="1002"/>
    </row>
    <row r="99" ht="22.5" customHeight="1">
      <c r="A99" s="1011">
        <v>22.0</v>
      </c>
      <c r="B99" s="1012">
        <v>4.0</v>
      </c>
      <c r="C99" s="1011" t="s">
        <v>261</v>
      </c>
      <c r="D99" s="1011"/>
      <c r="E99" s="1011"/>
      <c r="F99" s="1011"/>
      <c r="G99" s="1013">
        <v>1.0</v>
      </c>
      <c r="H99" s="1014" t="s">
        <v>5379</v>
      </c>
      <c r="I99" s="1014"/>
      <c r="J99" s="1015" t="s">
        <v>5380</v>
      </c>
      <c r="K99" s="1015" t="s">
        <v>5381</v>
      </c>
      <c r="L99" s="1016">
        <v>42765.0</v>
      </c>
      <c r="M99" s="1015" t="s">
        <v>339</v>
      </c>
      <c r="N99" s="1015"/>
      <c r="O99" s="1016">
        <v>46028.0</v>
      </c>
      <c r="P99" s="1015" t="s">
        <v>66</v>
      </c>
      <c r="Q99" s="1011" t="s">
        <v>346</v>
      </c>
      <c r="R99" s="1011" t="s">
        <v>5382</v>
      </c>
      <c r="S99" s="1011"/>
      <c r="T99" s="1011" t="s">
        <v>11</v>
      </c>
      <c r="U99" s="1011"/>
      <c r="V99" s="281"/>
      <c r="W99" s="281"/>
      <c r="X99" s="274"/>
      <c r="Y99" s="274"/>
      <c r="Z99" s="274"/>
      <c r="AA99" s="274"/>
      <c r="AB99" s="1017"/>
      <c r="AC99" s="274"/>
      <c r="AD99" s="274"/>
      <c r="AE99" s="281"/>
      <c r="AF99" s="281"/>
      <c r="AG99" s="1018"/>
      <c r="AH99" s="1018"/>
      <c r="AI99" s="1018"/>
      <c r="AJ99" s="1018"/>
      <c r="AK99" s="1018"/>
      <c r="AL99" s="1018"/>
      <c r="AM99" s="1018"/>
      <c r="AN99" s="1018"/>
      <c r="AO99" s="1018"/>
      <c r="AP99" s="1018"/>
      <c r="AQ99" s="1018"/>
      <c r="AR99" s="1018"/>
      <c r="AS99" s="1018"/>
      <c r="AT99" s="1018"/>
      <c r="AU99" s="1018"/>
      <c r="AV99" s="1018"/>
      <c r="AW99" s="1018"/>
      <c r="AX99" s="1018"/>
      <c r="AY99" s="1018"/>
      <c r="AZ99" s="1018"/>
      <c r="BA99" s="1018"/>
      <c r="BB99" s="1018"/>
      <c r="BC99" s="1018"/>
      <c r="BD99" s="1018"/>
      <c r="BE99" s="1018"/>
      <c r="BF99" s="1018"/>
      <c r="BG99" s="1018"/>
      <c r="BH99" s="1018"/>
      <c r="BI99" s="1018"/>
      <c r="BJ99" s="1018"/>
      <c r="BK99" s="1018"/>
      <c r="BL99" s="1018"/>
      <c r="BM99" s="1018"/>
      <c r="BN99" s="1018"/>
      <c r="BO99" s="1018"/>
      <c r="BP99" s="1018"/>
      <c r="BQ99" s="1018"/>
      <c r="BR99" s="1018"/>
      <c r="BS99" s="1018"/>
      <c r="BT99" s="1018"/>
      <c r="BU99" s="1018"/>
    </row>
    <row r="100" ht="22.5" customHeight="1">
      <c r="A100" s="379">
        <v>23.0</v>
      </c>
      <c r="B100" s="256"/>
      <c r="C100" s="379"/>
      <c r="D100" s="379"/>
      <c r="E100" s="379"/>
      <c r="F100" s="379"/>
      <c r="G100" s="863"/>
      <c r="H100" s="378"/>
      <c r="I100" s="378"/>
      <c r="J100" s="625"/>
      <c r="K100" s="625"/>
      <c r="L100" s="626"/>
      <c r="M100" s="625"/>
      <c r="N100" s="625"/>
      <c r="O100" s="626"/>
      <c r="P100" s="625"/>
      <c r="Q100" s="379"/>
      <c r="R100" s="379"/>
      <c r="S100" s="379"/>
      <c r="T100" s="379"/>
      <c r="U100" s="379"/>
      <c r="V100" s="222"/>
      <c r="W100" s="222"/>
      <c r="X100" s="197"/>
      <c r="Y100" s="197"/>
      <c r="Z100" s="197"/>
      <c r="AA100" s="197"/>
      <c r="AB100" s="998"/>
      <c r="AC100" s="197"/>
      <c r="AD100" s="197"/>
      <c r="AE100" s="222"/>
      <c r="AF100" s="222"/>
      <c r="AG100" s="866"/>
      <c r="AH100" s="866"/>
      <c r="AI100" s="866"/>
      <c r="AJ100" s="866"/>
      <c r="AK100" s="866"/>
      <c r="AL100" s="866"/>
      <c r="AM100" s="866"/>
      <c r="AN100" s="866"/>
      <c r="AO100" s="866"/>
      <c r="AP100" s="866"/>
      <c r="AQ100" s="866"/>
      <c r="AR100" s="866"/>
      <c r="AS100" s="866"/>
      <c r="AT100" s="866"/>
      <c r="AU100" s="866"/>
      <c r="AV100" s="866"/>
      <c r="AW100" s="866"/>
      <c r="AX100" s="866"/>
      <c r="AY100" s="866"/>
      <c r="AZ100" s="866"/>
      <c r="BA100" s="866"/>
      <c r="BB100" s="866"/>
      <c r="BC100" s="866"/>
      <c r="BD100" s="866"/>
      <c r="BE100" s="866"/>
      <c r="BF100" s="866"/>
      <c r="BG100" s="866"/>
      <c r="BH100" s="866"/>
      <c r="BI100" s="866"/>
      <c r="BJ100" s="866"/>
      <c r="BK100" s="866"/>
      <c r="BL100" s="866"/>
      <c r="BM100" s="866"/>
      <c r="BN100" s="866"/>
      <c r="BO100" s="866"/>
      <c r="BP100" s="866"/>
      <c r="BQ100" s="866"/>
      <c r="BR100" s="866"/>
      <c r="BS100" s="866"/>
      <c r="BT100" s="866"/>
      <c r="BU100" s="866"/>
    </row>
    <row r="101" ht="22.5" customHeight="1">
      <c r="A101" s="379">
        <v>24.0</v>
      </c>
      <c r="B101" s="256"/>
      <c r="C101" s="379"/>
      <c r="D101" s="379"/>
      <c r="E101" s="379"/>
      <c r="F101" s="379"/>
      <c r="G101" s="863"/>
      <c r="H101" s="378"/>
      <c r="I101" s="378"/>
      <c r="J101" s="625"/>
      <c r="K101" s="625"/>
      <c r="L101" s="626"/>
      <c r="M101" s="625"/>
      <c r="N101" s="625"/>
      <c r="O101" s="626"/>
      <c r="P101" s="625"/>
      <c r="Q101" s="379"/>
      <c r="R101" s="379"/>
      <c r="S101" s="379"/>
      <c r="T101" s="379"/>
      <c r="U101" s="379"/>
      <c r="V101" s="222"/>
      <c r="W101" s="222"/>
      <c r="X101" s="197"/>
      <c r="Y101" s="197"/>
      <c r="Z101" s="197"/>
      <c r="AA101" s="197"/>
      <c r="AB101" s="998"/>
      <c r="AC101" s="197"/>
      <c r="AD101" s="197"/>
      <c r="AE101" s="222"/>
      <c r="AF101" s="222"/>
      <c r="AG101" s="866"/>
      <c r="AH101" s="866"/>
      <c r="AI101" s="866"/>
      <c r="AJ101" s="866"/>
      <c r="AK101" s="866"/>
      <c r="AL101" s="866"/>
      <c r="AM101" s="866"/>
      <c r="AN101" s="866"/>
      <c r="AO101" s="866"/>
      <c r="AP101" s="866"/>
      <c r="AQ101" s="866"/>
      <c r="AR101" s="866"/>
      <c r="AS101" s="866"/>
      <c r="AT101" s="866"/>
      <c r="AU101" s="866"/>
      <c r="AV101" s="866"/>
      <c r="AW101" s="866"/>
      <c r="AX101" s="866"/>
      <c r="AY101" s="866"/>
      <c r="AZ101" s="866"/>
      <c r="BA101" s="866"/>
      <c r="BB101" s="866"/>
      <c r="BC101" s="866"/>
      <c r="BD101" s="866"/>
      <c r="BE101" s="866"/>
      <c r="BF101" s="866"/>
      <c r="BG101" s="866"/>
      <c r="BH101" s="866"/>
      <c r="BI101" s="866"/>
      <c r="BJ101" s="866"/>
      <c r="BK101" s="866"/>
      <c r="BL101" s="866"/>
      <c r="BM101" s="866"/>
      <c r="BN101" s="866"/>
      <c r="BO101" s="866"/>
      <c r="BP101" s="866"/>
      <c r="BQ101" s="866"/>
      <c r="BR101" s="866"/>
      <c r="BS101" s="866"/>
      <c r="BT101" s="866"/>
      <c r="BU101" s="866"/>
    </row>
    <row r="102" ht="18.75" customHeight="1">
      <c r="A102" s="991" t="s">
        <v>5383</v>
      </c>
      <c r="B102" s="30"/>
      <c r="C102" s="30"/>
      <c r="D102" s="30"/>
      <c r="E102" s="30"/>
      <c r="F102" s="30"/>
      <c r="G102" s="30"/>
      <c r="H102" s="30"/>
      <c r="I102" s="30"/>
      <c r="J102" s="30"/>
      <c r="K102" s="31"/>
      <c r="L102" s="992"/>
      <c r="M102" s="993"/>
      <c r="N102" s="993"/>
      <c r="O102" s="992"/>
      <c r="P102" s="993"/>
      <c r="Q102" s="993"/>
      <c r="R102" s="994"/>
      <c r="S102" s="994"/>
      <c r="T102" s="993"/>
      <c r="U102" s="993"/>
      <c r="V102" s="995"/>
      <c r="W102" s="995"/>
      <c r="X102" s="995"/>
      <c r="Y102" s="995"/>
      <c r="Z102" s="995"/>
      <c r="AA102" s="995"/>
      <c r="AB102" s="995"/>
      <c r="AC102" s="995"/>
      <c r="AD102" s="995"/>
      <c r="AE102" s="995"/>
      <c r="AF102" s="996"/>
      <c r="AG102" s="997"/>
      <c r="AH102" s="997"/>
      <c r="AI102" s="997"/>
      <c r="AJ102" s="997"/>
      <c r="AK102" s="997"/>
      <c r="AL102" s="997"/>
      <c r="AM102" s="997"/>
      <c r="AN102" s="997"/>
      <c r="AO102" s="997"/>
      <c r="AP102" s="997"/>
      <c r="AQ102" s="997"/>
      <c r="AR102" s="997"/>
      <c r="AS102" s="997"/>
      <c r="AT102" s="997"/>
      <c r="AU102" s="997"/>
      <c r="AV102" s="997"/>
      <c r="AW102" s="997"/>
      <c r="AX102" s="997"/>
      <c r="AY102" s="997"/>
      <c r="AZ102" s="997"/>
      <c r="BA102" s="997"/>
      <c r="BB102" s="997"/>
      <c r="BC102" s="997"/>
      <c r="BD102" s="997"/>
      <c r="BE102" s="997"/>
      <c r="BF102" s="997"/>
      <c r="BG102" s="997"/>
      <c r="BH102" s="997"/>
      <c r="BI102" s="997"/>
      <c r="BJ102" s="997"/>
      <c r="BK102" s="997"/>
      <c r="BL102" s="997"/>
      <c r="BM102" s="997"/>
      <c r="BN102" s="997"/>
      <c r="BO102" s="997"/>
      <c r="BP102" s="997"/>
      <c r="BQ102" s="997"/>
      <c r="BR102" s="997"/>
      <c r="BS102" s="997"/>
      <c r="BT102" s="997"/>
      <c r="BU102" s="997"/>
    </row>
    <row r="103" ht="22.5" customHeight="1">
      <c r="A103" s="379">
        <v>1.0</v>
      </c>
      <c r="B103" s="256">
        <v>8.0</v>
      </c>
      <c r="C103" s="379" t="s">
        <v>263</v>
      </c>
      <c r="D103" s="379"/>
      <c r="E103" s="476"/>
      <c r="F103" s="476"/>
      <c r="G103" s="863">
        <v>1.0</v>
      </c>
      <c r="H103" s="378" t="s">
        <v>5384</v>
      </c>
      <c r="I103" s="378" t="s">
        <v>5385</v>
      </c>
      <c r="J103" s="379" t="s">
        <v>5386</v>
      </c>
      <c r="K103" s="379" t="s">
        <v>5387</v>
      </c>
      <c r="L103" s="380">
        <v>42740.0</v>
      </c>
      <c r="M103" s="379" t="s">
        <v>351</v>
      </c>
      <c r="N103" s="379" t="s">
        <v>154</v>
      </c>
      <c r="O103" s="380">
        <v>45155.0</v>
      </c>
      <c r="P103" s="379" t="s">
        <v>42</v>
      </c>
      <c r="Q103" s="379" t="s">
        <v>239</v>
      </c>
      <c r="R103" s="379" t="s">
        <v>5388</v>
      </c>
      <c r="S103" s="476"/>
      <c r="T103" s="379" t="s">
        <v>11</v>
      </c>
      <c r="U103" s="379" t="s">
        <v>21</v>
      </c>
      <c r="V103" s="222"/>
      <c r="W103" s="197"/>
      <c r="X103" s="197"/>
      <c r="Y103" s="197" t="s">
        <v>5389</v>
      </c>
      <c r="Z103" s="197" t="s">
        <v>5390</v>
      </c>
      <c r="AA103" s="197"/>
      <c r="AB103" s="197"/>
      <c r="AC103" s="197"/>
      <c r="AD103" s="197"/>
      <c r="AE103" s="222"/>
      <c r="AF103" s="222"/>
      <c r="AG103" s="866"/>
      <c r="AH103" s="866"/>
      <c r="AI103" s="866"/>
      <c r="AJ103" s="866"/>
      <c r="AK103" s="866"/>
      <c r="AL103" s="866"/>
      <c r="AM103" s="866"/>
      <c r="AN103" s="866"/>
      <c r="AO103" s="866"/>
      <c r="AP103" s="866"/>
      <c r="AQ103" s="866"/>
      <c r="AR103" s="866"/>
      <c r="AS103" s="866"/>
      <c r="AT103" s="866"/>
      <c r="AU103" s="866"/>
      <c r="AV103" s="866"/>
      <c r="AW103" s="866"/>
      <c r="AX103" s="866"/>
      <c r="AY103" s="866"/>
      <c r="AZ103" s="866"/>
      <c r="BA103" s="866"/>
      <c r="BB103" s="866"/>
      <c r="BC103" s="866"/>
      <c r="BD103" s="866"/>
      <c r="BE103" s="866"/>
      <c r="BF103" s="866"/>
      <c r="BG103" s="866"/>
      <c r="BH103" s="866"/>
      <c r="BI103" s="866"/>
      <c r="BJ103" s="866"/>
      <c r="BK103" s="866"/>
      <c r="BL103" s="866"/>
      <c r="BM103" s="866"/>
      <c r="BN103" s="866"/>
      <c r="BO103" s="866"/>
      <c r="BP103" s="866"/>
      <c r="BQ103" s="866"/>
      <c r="BR103" s="866"/>
      <c r="BS103" s="866"/>
      <c r="BT103" s="866"/>
      <c r="BU103" s="866"/>
    </row>
    <row r="104" ht="22.5" customHeight="1">
      <c r="A104" s="379">
        <v>2.0</v>
      </c>
      <c r="B104" s="256">
        <v>8.0</v>
      </c>
      <c r="C104" s="379" t="s">
        <v>263</v>
      </c>
      <c r="D104" s="379"/>
      <c r="E104" s="476"/>
      <c r="F104" s="476"/>
      <c r="G104" s="863">
        <v>1.0</v>
      </c>
      <c r="H104" s="378" t="s">
        <v>5391</v>
      </c>
      <c r="I104" s="378" t="s">
        <v>5392</v>
      </c>
      <c r="J104" s="379" t="s">
        <v>5393</v>
      </c>
      <c r="K104" s="379" t="s">
        <v>5394</v>
      </c>
      <c r="L104" s="380">
        <v>42745.0</v>
      </c>
      <c r="M104" s="379" t="s">
        <v>339</v>
      </c>
      <c r="N104" s="379" t="s">
        <v>152</v>
      </c>
      <c r="O104" s="380">
        <v>43475.0</v>
      </c>
      <c r="P104" s="379" t="s">
        <v>91</v>
      </c>
      <c r="Q104" s="379" t="s">
        <v>239</v>
      </c>
      <c r="R104" s="379" t="s">
        <v>5395</v>
      </c>
      <c r="S104" s="476"/>
      <c r="T104" s="379" t="s">
        <v>11</v>
      </c>
      <c r="U104" s="379" t="s">
        <v>15</v>
      </c>
      <c r="V104" s="197"/>
      <c r="W104" s="197"/>
      <c r="X104" s="197"/>
      <c r="Y104" s="197" t="s">
        <v>5396</v>
      </c>
      <c r="Z104" s="197" t="s">
        <v>5397</v>
      </c>
      <c r="AA104" s="197" t="s">
        <v>5398</v>
      </c>
      <c r="AB104" s="197" t="s">
        <v>5399</v>
      </c>
      <c r="AC104" s="197" t="s">
        <v>5400</v>
      </c>
      <c r="AD104" s="197" t="s">
        <v>5401</v>
      </c>
      <c r="AE104" s="222"/>
      <c r="AF104" s="222"/>
      <c r="AG104" s="866"/>
      <c r="AH104" s="866"/>
      <c r="AI104" s="866"/>
      <c r="AJ104" s="866"/>
      <c r="AK104" s="866"/>
      <c r="AL104" s="866"/>
      <c r="AM104" s="866"/>
      <c r="AN104" s="866"/>
      <c r="AO104" s="866"/>
      <c r="AP104" s="866"/>
      <c r="AQ104" s="866"/>
      <c r="AR104" s="866"/>
      <c r="AS104" s="866"/>
      <c r="AT104" s="866"/>
      <c r="AU104" s="866"/>
      <c r="AV104" s="866"/>
      <c r="AW104" s="866"/>
      <c r="AX104" s="866"/>
      <c r="AY104" s="866"/>
      <c r="AZ104" s="866"/>
      <c r="BA104" s="866"/>
      <c r="BB104" s="866"/>
      <c r="BC104" s="866"/>
      <c r="BD104" s="866"/>
      <c r="BE104" s="866"/>
      <c r="BF104" s="866"/>
      <c r="BG104" s="866"/>
      <c r="BH104" s="866"/>
      <c r="BI104" s="866"/>
      <c r="BJ104" s="866"/>
      <c r="BK104" s="866"/>
      <c r="BL104" s="866"/>
      <c r="BM104" s="866"/>
      <c r="BN104" s="866"/>
      <c r="BO104" s="866"/>
      <c r="BP104" s="866"/>
      <c r="BQ104" s="866"/>
      <c r="BR104" s="866"/>
      <c r="BS104" s="866"/>
      <c r="BT104" s="866"/>
      <c r="BU104" s="866"/>
    </row>
    <row r="105" ht="22.5" customHeight="1">
      <c r="A105" s="379">
        <v>3.0</v>
      </c>
      <c r="B105" s="256">
        <v>8.0</v>
      </c>
      <c r="C105" s="379" t="s">
        <v>263</v>
      </c>
      <c r="D105" s="379"/>
      <c r="E105" s="476"/>
      <c r="F105" s="476"/>
      <c r="G105" s="863">
        <v>1.0</v>
      </c>
      <c r="H105" s="378" t="s">
        <v>5402</v>
      </c>
      <c r="I105" s="378" t="s">
        <v>5403</v>
      </c>
      <c r="J105" s="379" t="s">
        <v>1310</v>
      </c>
      <c r="K105" s="379" t="s">
        <v>5404</v>
      </c>
      <c r="L105" s="380">
        <v>42925.0</v>
      </c>
      <c r="M105" s="379" t="s">
        <v>339</v>
      </c>
      <c r="N105" s="379" t="s">
        <v>154</v>
      </c>
      <c r="O105" s="380">
        <v>44123.0</v>
      </c>
      <c r="P105" s="379" t="s">
        <v>9</v>
      </c>
      <c r="Q105" s="379" t="s">
        <v>239</v>
      </c>
      <c r="R105" s="379"/>
      <c r="S105" s="476"/>
      <c r="T105" s="623" t="s">
        <v>11</v>
      </c>
      <c r="U105" s="379" t="s">
        <v>15</v>
      </c>
      <c r="V105" s="222"/>
      <c r="W105" s="197"/>
      <c r="X105" s="197"/>
      <c r="Y105" s="197" t="s">
        <v>5405</v>
      </c>
      <c r="Z105" s="197" t="s">
        <v>5406</v>
      </c>
      <c r="AA105" s="197" t="s">
        <v>5407</v>
      </c>
      <c r="AB105" s="197" t="s">
        <v>5408</v>
      </c>
      <c r="AC105" s="197" t="s">
        <v>5409</v>
      </c>
      <c r="AD105" s="197"/>
      <c r="AE105" s="222"/>
      <c r="AF105" s="222"/>
      <c r="AG105" s="866"/>
      <c r="AH105" s="866"/>
      <c r="AI105" s="866"/>
      <c r="AJ105" s="866"/>
      <c r="AK105" s="866"/>
      <c r="AL105" s="866"/>
      <c r="AM105" s="866"/>
      <c r="AN105" s="866"/>
      <c r="AO105" s="866"/>
      <c r="AP105" s="866"/>
      <c r="AQ105" s="866"/>
      <c r="AR105" s="866"/>
      <c r="AS105" s="866"/>
      <c r="AT105" s="866"/>
      <c r="AU105" s="866"/>
      <c r="AV105" s="866"/>
      <c r="AW105" s="866"/>
      <c r="AX105" s="866"/>
      <c r="AY105" s="866"/>
      <c r="AZ105" s="866"/>
      <c r="BA105" s="866"/>
      <c r="BB105" s="866"/>
      <c r="BC105" s="866"/>
      <c r="BD105" s="866"/>
      <c r="BE105" s="866"/>
      <c r="BF105" s="866"/>
      <c r="BG105" s="866"/>
      <c r="BH105" s="866"/>
      <c r="BI105" s="866"/>
      <c r="BJ105" s="866"/>
      <c r="BK105" s="866"/>
      <c r="BL105" s="866"/>
      <c r="BM105" s="866"/>
      <c r="BN105" s="866"/>
      <c r="BO105" s="866"/>
      <c r="BP105" s="866"/>
      <c r="BQ105" s="866"/>
      <c r="BR105" s="866"/>
      <c r="BS105" s="866"/>
      <c r="BT105" s="866"/>
      <c r="BU105" s="866"/>
    </row>
    <row r="106" ht="22.5" customHeight="1">
      <c r="A106" s="379">
        <v>4.0</v>
      </c>
      <c r="B106" s="256">
        <v>8.0</v>
      </c>
      <c r="C106" s="379" t="s">
        <v>263</v>
      </c>
      <c r="D106" s="379"/>
      <c r="E106" s="476"/>
      <c r="F106" s="476"/>
      <c r="G106" s="863">
        <v>1.0</v>
      </c>
      <c r="H106" s="378" t="s">
        <v>5410</v>
      </c>
      <c r="I106" s="378" t="s">
        <v>5411</v>
      </c>
      <c r="J106" s="379" t="s">
        <v>423</v>
      </c>
      <c r="K106" s="379" t="s">
        <v>769</v>
      </c>
      <c r="L106" s="380">
        <v>42709.0</v>
      </c>
      <c r="M106" s="379" t="s">
        <v>351</v>
      </c>
      <c r="N106" s="379" t="s">
        <v>153</v>
      </c>
      <c r="O106" s="380">
        <v>44930.0</v>
      </c>
      <c r="P106" s="379" t="s">
        <v>115</v>
      </c>
      <c r="Q106" s="379" t="s">
        <v>241</v>
      </c>
      <c r="R106" s="379"/>
      <c r="S106" s="476"/>
      <c r="T106" s="379" t="s">
        <v>11</v>
      </c>
      <c r="U106" s="379" t="s">
        <v>15</v>
      </c>
      <c r="V106" s="222"/>
      <c r="W106" s="197"/>
      <c r="X106" s="197"/>
      <c r="Y106" s="197" t="s">
        <v>5412</v>
      </c>
      <c r="Z106" s="197" t="s">
        <v>5413</v>
      </c>
      <c r="AA106" s="197" t="s">
        <v>5414</v>
      </c>
      <c r="AB106" s="197"/>
      <c r="AC106" s="197"/>
      <c r="AD106" s="197"/>
      <c r="AE106" s="197"/>
      <c r="AF106" s="222"/>
      <c r="AG106" s="866"/>
      <c r="AH106" s="866"/>
      <c r="AI106" s="866"/>
      <c r="AJ106" s="866"/>
      <c r="AK106" s="866"/>
      <c r="AL106" s="866"/>
      <c r="AM106" s="866"/>
      <c r="AN106" s="866"/>
      <c r="AO106" s="866"/>
      <c r="AP106" s="866"/>
      <c r="AQ106" s="866"/>
      <c r="AR106" s="866"/>
      <c r="AS106" s="866"/>
      <c r="AT106" s="866"/>
      <c r="AU106" s="866"/>
      <c r="AV106" s="866"/>
      <c r="AW106" s="866"/>
      <c r="AX106" s="866"/>
      <c r="AY106" s="866"/>
      <c r="AZ106" s="866"/>
      <c r="BA106" s="866"/>
      <c r="BB106" s="866"/>
      <c r="BC106" s="866"/>
      <c r="BD106" s="866"/>
      <c r="BE106" s="866"/>
      <c r="BF106" s="866"/>
      <c r="BG106" s="866"/>
      <c r="BH106" s="866"/>
      <c r="BI106" s="866"/>
      <c r="BJ106" s="866"/>
      <c r="BK106" s="866"/>
      <c r="BL106" s="866"/>
      <c r="BM106" s="866"/>
      <c r="BN106" s="866"/>
      <c r="BO106" s="866"/>
      <c r="BP106" s="866"/>
      <c r="BQ106" s="866"/>
      <c r="BR106" s="866"/>
      <c r="BS106" s="866"/>
      <c r="BT106" s="866"/>
      <c r="BU106" s="866"/>
    </row>
    <row r="107" ht="22.5" customHeight="1">
      <c r="A107" s="379">
        <v>5.0</v>
      </c>
      <c r="B107" s="256">
        <v>8.0</v>
      </c>
      <c r="C107" s="379" t="s">
        <v>263</v>
      </c>
      <c r="D107" s="379"/>
      <c r="E107" s="379"/>
      <c r="F107" s="379"/>
      <c r="G107" s="863">
        <v>1.0</v>
      </c>
      <c r="H107" s="378" t="s">
        <v>5415</v>
      </c>
      <c r="I107" s="378" t="s">
        <v>5416</v>
      </c>
      <c r="J107" s="379" t="s">
        <v>702</v>
      </c>
      <c r="K107" s="379" t="s">
        <v>5417</v>
      </c>
      <c r="L107" s="380">
        <v>42641.0</v>
      </c>
      <c r="M107" s="379" t="s">
        <v>339</v>
      </c>
      <c r="N107" s="379" t="s">
        <v>151</v>
      </c>
      <c r="O107" s="380">
        <v>44790.0</v>
      </c>
      <c r="P107" s="379" t="s">
        <v>133</v>
      </c>
      <c r="Q107" s="379" t="s">
        <v>241</v>
      </c>
      <c r="R107" s="379"/>
      <c r="S107" s="476"/>
      <c r="T107" s="623" t="s">
        <v>26</v>
      </c>
      <c r="U107" s="379" t="s">
        <v>15</v>
      </c>
      <c r="V107" s="222"/>
      <c r="W107" s="197"/>
      <c r="X107" s="197"/>
      <c r="Y107" s="197" t="s">
        <v>5418</v>
      </c>
      <c r="Z107" s="197" t="s">
        <v>5419</v>
      </c>
      <c r="AA107" s="197" t="s">
        <v>5420</v>
      </c>
      <c r="AB107" s="197"/>
      <c r="AC107" s="197"/>
      <c r="AD107" s="197"/>
      <c r="AE107" s="197"/>
      <c r="AF107" s="222"/>
      <c r="AG107" s="866"/>
      <c r="AH107" s="866"/>
      <c r="AI107" s="866"/>
      <c r="AJ107" s="866"/>
      <c r="AK107" s="866"/>
      <c r="AL107" s="866"/>
      <c r="AM107" s="866"/>
      <c r="AN107" s="866"/>
      <c r="AO107" s="866"/>
      <c r="AP107" s="866"/>
      <c r="AQ107" s="866"/>
      <c r="AR107" s="866"/>
      <c r="AS107" s="866"/>
      <c r="AT107" s="866"/>
      <c r="AU107" s="866"/>
      <c r="AV107" s="866"/>
      <c r="AW107" s="866"/>
      <c r="AX107" s="866"/>
      <c r="AY107" s="866"/>
      <c r="AZ107" s="866"/>
      <c r="BA107" s="866"/>
      <c r="BB107" s="866"/>
      <c r="BC107" s="866"/>
      <c r="BD107" s="866"/>
      <c r="BE107" s="866"/>
      <c r="BF107" s="866"/>
      <c r="BG107" s="866"/>
      <c r="BH107" s="866"/>
      <c r="BI107" s="866"/>
      <c r="BJ107" s="866"/>
      <c r="BK107" s="866"/>
      <c r="BL107" s="866"/>
      <c r="BM107" s="866"/>
      <c r="BN107" s="866"/>
      <c r="BO107" s="866"/>
      <c r="BP107" s="866"/>
      <c r="BQ107" s="866"/>
      <c r="BR107" s="866"/>
      <c r="BS107" s="866"/>
      <c r="BT107" s="866"/>
      <c r="BU107" s="866"/>
    </row>
    <row r="108" ht="22.5" customHeight="1">
      <c r="A108" s="379">
        <v>6.0</v>
      </c>
      <c r="B108" s="256">
        <v>8.0</v>
      </c>
      <c r="C108" s="379" t="s">
        <v>263</v>
      </c>
      <c r="D108" s="379"/>
      <c r="E108" s="476"/>
      <c r="F108" s="379" t="s">
        <v>335</v>
      </c>
      <c r="G108" s="863">
        <v>1.0</v>
      </c>
      <c r="H108" s="378" t="s">
        <v>5421</v>
      </c>
      <c r="I108" s="378" t="s">
        <v>5422</v>
      </c>
      <c r="J108" s="379" t="s">
        <v>2174</v>
      </c>
      <c r="K108" s="379" t="s">
        <v>5423</v>
      </c>
      <c r="L108" s="380">
        <v>42628.0</v>
      </c>
      <c r="M108" s="379" t="s">
        <v>339</v>
      </c>
      <c r="N108" s="379" t="s">
        <v>153</v>
      </c>
      <c r="O108" s="380">
        <v>43402.0</v>
      </c>
      <c r="P108" s="379" t="s">
        <v>37</v>
      </c>
      <c r="Q108" s="379" t="s">
        <v>241</v>
      </c>
      <c r="R108" s="379" t="s">
        <v>5424</v>
      </c>
      <c r="S108" s="379" t="s">
        <v>5425</v>
      </c>
      <c r="T108" s="379" t="s">
        <v>11</v>
      </c>
      <c r="U108" s="379" t="s">
        <v>10</v>
      </c>
      <c r="V108" s="197"/>
      <c r="W108" s="197"/>
      <c r="X108" s="197"/>
      <c r="Y108" s="197" t="s">
        <v>5426</v>
      </c>
      <c r="Z108" s="197" t="s">
        <v>5427</v>
      </c>
      <c r="AA108" s="197" t="s">
        <v>5428</v>
      </c>
      <c r="AB108" s="197"/>
      <c r="AC108" s="197" t="s">
        <v>5429</v>
      </c>
      <c r="AD108" s="197" t="s">
        <v>5430</v>
      </c>
      <c r="AE108" s="222"/>
      <c r="AF108" s="222"/>
      <c r="AG108" s="866"/>
      <c r="AH108" s="866"/>
      <c r="AI108" s="866"/>
      <c r="AJ108" s="866"/>
      <c r="AK108" s="866"/>
      <c r="AL108" s="866"/>
      <c r="AM108" s="866"/>
      <c r="AN108" s="866"/>
      <c r="AO108" s="866"/>
      <c r="AP108" s="866"/>
      <c r="AQ108" s="866"/>
      <c r="AR108" s="866"/>
      <c r="AS108" s="866"/>
      <c r="AT108" s="866"/>
      <c r="AU108" s="866"/>
      <c r="AV108" s="866"/>
      <c r="AW108" s="866"/>
      <c r="AX108" s="866"/>
      <c r="AY108" s="866"/>
      <c r="AZ108" s="866"/>
      <c r="BA108" s="866"/>
      <c r="BB108" s="866"/>
      <c r="BC108" s="866"/>
      <c r="BD108" s="866"/>
      <c r="BE108" s="866"/>
      <c r="BF108" s="866"/>
      <c r="BG108" s="866"/>
      <c r="BH108" s="866"/>
      <c r="BI108" s="866"/>
      <c r="BJ108" s="866"/>
      <c r="BK108" s="866"/>
      <c r="BL108" s="866"/>
      <c r="BM108" s="866"/>
      <c r="BN108" s="866"/>
      <c r="BO108" s="866"/>
      <c r="BP108" s="866"/>
      <c r="BQ108" s="866"/>
      <c r="BR108" s="866"/>
      <c r="BS108" s="866"/>
      <c r="BT108" s="866"/>
      <c r="BU108" s="866"/>
    </row>
    <row r="109" ht="22.5" customHeight="1">
      <c r="A109" s="379">
        <v>7.0</v>
      </c>
      <c r="B109" s="256">
        <v>8.0</v>
      </c>
      <c r="C109" s="379" t="s">
        <v>263</v>
      </c>
      <c r="D109" s="379"/>
      <c r="E109" s="476"/>
      <c r="F109" s="476"/>
      <c r="G109" s="863">
        <v>1.0</v>
      </c>
      <c r="H109" s="378" t="s">
        <v>5431</v>
      </c>
      <c r="I109" s="378" t="s">
        <v>5432</v>
      </c>
      <c r="J109" s="379" t="s">
        <v>5433</v>
      </c>
      <c r="K109" s="379" t="s">
        <v>5434</v>
      </c>
      <c r="L109" s="380">
        <v>42618.0</v>
      </c>
      <c r="M109" s="379" t="s">
        <v>351</v>
      </c>
      <c r="N109" s="379" t="s">
        <v>153</v>
      </c>
      <c r="O109" s="380">
        <v>43698.0</v>
      </c>
      <c r="P109" s="379" t="s">
        <v>10</v>
      </c>
      <c r="Q109" s="379" t="s">
        <v>241</v>
      </c>
      <c r="R109" s="379" t="s">
        <v>5435</v>
      </c>
      <c r="S109" s="476"/>
      <c r="T109" s="379" t="s">
        <v>11</v>
      </c>
      <c r="U109" s="379" t="s">
        <v>21</v>
      </c>
      <c r="V109" s="222"/>
      <c r="W109" s="197"/>
      <c r="X109" s="197"/>
      <c r="Y109" s="197" t="s">
        <v>5436</v>
      </c>
      <c r="Z109" s="197" t="s">
        <v>5437</v>
      </c>
      <c r="AA109" s="197" t="s">
        <v>5438</v>
      </c>
      <c r="AB109" s="197" t="s">
        <v>5439</v>
      </c>
      <c r="AC109" s="197" t="s">
        <v>5440</v>
      </c>
      <c r="AD109" s="197" t="s">
        <v>5441</v>
      </c>
      <c r="AE109" s="222"/>
      <c r="AF109" s="222"/>
      <c r="AG109" s="866"/>
      <c r="AH109" s="866"/>
      <c r="AI109" s="866"/>
      <c r="AJ109" s="866"/>
      <c r="AK109" s="866"/>
      <c r="AL109" s="866"/>
      <c r="AM109" s="866"/>
      <c r="AN109" s="866"/>
      <c r="AO109" s="866"/>
      <c r="AP109" s="866"/>
      <c r="AQ109" s="866"/>
      <c r="AR109" s="866"/>
      <c r="AS109" s="866"/>
      <c r="AT109" s="866"/>
      <c r="AU109" s="866"/>
      <c r="AV109" s="866"/>
      <c r="AW109" s="866"/>
      <c r="AX109" s="866"/>
      <c r="AY109" s="866"/>
      <c r="AZ109" s="866"/>
      <c r="BA109" s="866"/>
      <c r="BB109" s="866"/>
      <c r="BC109" s="866"/>
      <c r="BD109" s="866"/>
      <c r="BE109" s="866"/>
      <c r="BF109" s="866"/>
      <c r="BG109" s="866"/>
      <c r="BH109" s="866"/>
      <c r="BI109" s="866"/>
      <c r="BJ109" s="866"/>
      <c r="BK109" s="866"/>
      <c r="BL109" s="866"/>
      <c r="BM109" s="866"/>
      <c r="BN109" s="866"/>
      <c r="BO109" s="866"/>
      <c r="BP109" s="866"/>
      <c r="BQ109" s="866"/>
      <c r="BR109" s="866"/>
      <c r="BS109" s="866"/>
      <c r="BT109" s="866"/>
      <c r="BU109" s="866"/>
    </row>
    <row r="110" ht="22.5" customHeight="1">
      <c r="A110" s="379">
        <v>8.0</v>
      </c>
      <c r="B110" s="256">
        <v>8.0</v>
      </c>
      <c r="C110" s="379" t="s">
        <v>263</v>
      </c>
      <c r="D110" s="379"/>
      <c r="E110" s="476"/>
      <c r="F110" s="476"/>
      <c r="G110" s="863">
        <v>1.0</v>
      </c>
      <c r="H110" s="378" t="s">
        <v>5442</v>
      </c>
      <c r="I110" s="378" t="s">
        <v>5443</v>
      </c>
      <c r="J110" s="379" t="s">
        <v>2708</v>
      </c>
      <c r="K110" s="379" t="s">
        <v>5444</v>
      </c>
      <c r="L110" s="380">
        <v>42976.0</v>
      </c>
      <c r="M110" s="379" t="s">
        <v>351</v>
      </c>
      <c r="N110" s="379" t="s">
        <v>154</v>
      </c>
      <c r="O110" s="380">
        <v>44202.0</v>
      </c>
      <c r="P110" s="379" t="s">
        <v>42</v>
      </c>
      <c r="Q110" s="379" t="s">
        <v>241</v>
      </c>
      <c r="R110" s="379" t="s">
        <v>5445</v>
      </c>
      <c r="S110" s="476"/>
      <c r="T110" s="379" t="s">
        <v>11</v>
      </c>
      <c r="U110" s="379" t="s">
        <v>21</v>
      </c>
      <c r="V110" s="222"/>
      <c r="W110" s="197"/>
      <c r="X110" s="197"/>
      <c r="Y110" s="197" t="s">
        <v>5446</v>
      </c>
      <c r="Z110" s="197" t="s">
        <v>5447</v>
      </c>
      <c r="AA110" s="197" t="s">
        <v>5448</v>
      </c>
      <c r="AB110" s="197" t="s">
        <v>5449</v>
      </c>
      <c r="AC110" s="197" t="s">
        <v>5450</v>
      </c>
      <c r="AD110" s="197"/>
      <c r="AE110" s="222"/>
      <c r="AF110" s="222"/>
      <c r="AG110" s="866"/>
      <c r="AH110" s="866"/>
      <c r="AI110" s="866"/>
      <c r="AJ110" s="866"/>
      <c r="AK110" s="866"/>
      <c r="AL110" s="866"/>
      <c r="AM110" s="866"/>
      <c r="AN110" s="866"/>
      <c r="AO110" s="866"/>
      <c r="AP110" s="866"/>
      <c r="AQ110" s="866"/>
      <c r="AR110" s="866"/>
      <c r="AS110" s="866"/>
      <c r="AT110" s="866"/>
      <c r="AU110" s="866"/>
      <c r="AV110" s="866"/>
      <c r="AW110" s="866"/>
      <c r="AX110" s="866"/>
      <c r="AY110" s="866"/>
      <c r="AZ110" s="866"/>
      <c r="BA110" s="866"/>
      <c r="BB110" s="866"/>
      <c r="BC110" s="866"/>
      <c r="BD110" s="866"/>
      <c r="BE110" s="866"/>
      <c r="BF110" s="866"/>
      <c r="BG110" s="866"/>
      <c r="BH110" s="866"/>
      <c r="BI110" s="866"/>
      <c r="BJ110" s="866"/>
      <c r="BK110" s="866"/>
      <c r="BL110" s="866"/>
      <c r="BM110" s="866"/>
      <c r="BN110" s="866"/>
      <c r="BO110" s="866"/>
      <c r="BP110" s="866"/>
      <c r="BQ110" s="866"/>
      <c r="BR110" s="866"/>
      <c r="BS110" s="866"/>
      <c r="BT110" s="866"/>
      <c r="BU110" s="866"/>
    </row>
    <row r="111" ht="22.5" customHeight="1">
      <c r="A111" s="379">
        <v>9.0</v>
      </c>
      <c r="B111" s="256">
        <v>8.0</v>
      </c>
      <c r="C111" s="379" t="s">
        <v>263</v>
      </c>
      <c r="D111" s="379"/>
      <c r="E111" s="476"/>
      <c r="F111" s="476"/>
      <c r="G111" s="863">
        <v>1.0</v>
      </c>
      <c r="H111" s="378" t="s">
        <v>5451</v>
      </c>
      <c r="I111" s="378" t="s">
        <v>5452</v>
      </c>
      <c r="J111" s="379" t="s">
        <v>5453</v>
      </c>
      <c r="K111" s="379" t="s">
        <v>5454</v>
      </c>
      <c r="L111" s="380">
        <v>42877.0</v>
      </c>
      <c r="M111" s="379" t="s">
        <v>351</v>
      </c>
      <c r="N111" s="379" t="s">
        <v>152</v>
      </c>
      <c r="O111" s="380">
        <v>45026.0</v>
      </c>
      <c r="P111" s="379" t="s">
        <v>115</v>
      </c>
      <c r="Q111" s="379" t="s">
        <v>243</v>
      </c>
      <c r="R111" s="379"/>
      <c r="S111" s="379"/>
      <c r="T111" s="379" t="s">
        <v>11</v>
      </c>
      <c r="U111" s="379" t="s">
        <v>10</v>
      </c>
      <c r="V111" s="998"/>
      <c r="W111" s="998"/>
      <c r="X111" s="197"/>
      <c r="Y111" s="197" t="s">
        <v>5455</v>
      </c>
      <c r="Z111" s="197" t="s">
        <v>5456</v>
      </c>
      <c r="AA111" s="197" t="s">
        <v>5457</v>
      </c>
      <c r="AB111" s="197"/>
      <c r="AC111" s="197"/>
      <c r="AD111" s="197"/>
      <c r="AE111" s="197"/>
      <c r="AF111" s="222"/>
      <c r="AG111" s="866"/>
      <c r="AH111" s="866"/>
      <c r="AI111" s="866"/>
      <c r="AJ111" s="866"/>
      <c r="AK111" s="866"/>
      <c r="AL111" s="866"/>
      <c r="AM111" s="866"/>
      <c r="AN111" s="866"/>
      <c r="AO111" s="866"/>
      <c r="AP111" s="866"/>
      <c r="AQ111" s="866"/>
      <c r="AR111" s="866"/>
      <c r="AS111" s="866"/>
      <c r="AT111" s="866"/>
      <c r="AU111" s="866"/>
      <c r="AV111" s="866"/>
      <c r="AW111" s="866"/>
      <c r="AX111" s="866"/>
      <c r="AY111" s="866"/>
      <c r="AZ111" s="866"/>
      <c r="BA111" s="866"/>
      <c r="BB111" s="866"/>
      <c r="BC111" s="866"/>
      <c r="BD111" s="866"/>
      <c r="BE111" s="866"/>
      <c r="BF111" s="866"/>
      <c r="BG111" s="866"/>
      <c r="BH111" s="866"/>
      <c r="BI111" s="866"/>
      <c r="BJ111" s="866"/>
      <c r="BK111" s="866"/>
      <c r="BL111" s="866"/>
      <c r="BM111" s="866"/>
      <c r="BN111" s="866"/>
      <c r="BO111" s="866"/>
      <c r="BP111" s="866"/>
      <c r="BQ111" s="866"/>
      <c r="BR111" s="866"/>
      <c r="BS111" s="866"/>
      <c r="BT111" s="866"/>
      <c r="BU111" s="866"/>
    </row>
    <row r="112" ht="22.5" customHeight="1">
      <c r="A112" s="379">
        <v>10.0</v>
      </c>
      <c r="B112" s="256">
        <v>8.0</v>
      </c>
      <c r="C112" s="379" t="s">
        <v>263</v>
      </c>
      <c r="D112" s="379"/>
      <c r="E112" s="476"/>
      <c r="F112" s="476"/>
      <c r="G112" s="863">
        <v>1.0</v>
      </c>
      <c r="H112" s="378" t="s">
        <v>5458</v>
      </c>
      <c r="I112" s="378" t="s">
        <v>5459</v>
      </c>
      <c r="J112" s="379" t="s">
        <v>396</v>
      </c>
      <c r="K112" s="379" t="s">
        <v>5460</v>
      </c>
      <c r="L112" s="380">
        <v>42774.0</v>
      </c>
      <c r="M112" s="379" t="s">
        <v>339</v>
      </c>
      <c r="N112" s="379" t="s">
        <v>153</v>
      </c>
      <c r="O112" s="380">
        <v>43698.0</v>
      </c>
      <c r="P112" s="379" t="s">
        <v>133</v>
      </c>
      <c r="Q112" s="379" t="s">
        <v>243</v>
      </c>
      <c r="R112" s="379" t="s">
        <v>5461</v>
      </c>
      <c r="S112" s="476"/>
      <c r="T112" s="379" t="s">
        <v>11</v>
      </c>
      <c r="U112" s="379" t="s">
        <v>21</v>
      </c>
      <c r="V112" s="197"/>
      <c r="W112" s="197"/>
      <c r="X112" s="197"/>
      <c r="Y112" s="197" t="s">
        <v>5462</v>
      </c>
      <c r="Z112" s="197" t="s">
        <v>5463</v>
      </c>
      <c r="AA112" s="197" t="s">
        <v>5464</v>
      </c>
      <c r="AB112" s="197" t="s">
        <v>5465</v>
      </c>
      <c r="AC112" s="197" t="s">
        <v>5466</v>
      </c>
      <c r="AD112" s="197" t="s">
        <v>5467</v>
      </c>
      <c r="AE112" s="197"/>
      <c r="AF112" s="197"/>
      <c r="AG112" s="866"/>
      <c r="AH112" s="866"/>
      <c r="AI112" s="866"/>
      <c r="AJ112" s="866"/>
      <c r="AK112" s="866"/>
      <c r="AL112" s="866"/>
      <c r="AM112" s="866"/>
      <c r="AN112" s="866"/>
      <c r="AO112" s="866"/>
      <c r="AP112" s="866"/>
      <c r="AQ112" s="866"/>
      <c r="AR112" s="866"/>
      <c r="AS112" s="866"/>
      <c r="AT112" s="866"/>
      <c r="AU112" s="866"/>
      <c r="AV112" s="866"/>
      <c r="AW112" s="866"/>
      <c r="AX112" s="866"/>
      <c r="AY112" s="866"/>
      <c r="AZ112" s="866"/>
      <c r="BA112" s="866"/>
      <c r="BB112" s="866"/>
      <c r="BC112" s="866"/>
      <c r="BD112" s="866"/>
      <c r="BE112" s="866"/>
      <c r="BF112" s="866"/>
      <c r="BG112" s="866"/>
      <c r="BH112" s="866"/>
      <c r="BI112" s="866"/>
      <c r="BJ112" s="866"/>
      <c r="BK112" s="866"/>
      <c r="BL112" s="866"/>
      <c r="BM112" s="866"/>
      <c r="BN112" s="866"/>
      <c r="BO112" s="866"/>
      <c r="BP112" s="866"/>
      <c r="BQ112" s="866"/>
      <c r="BR112" s="866"/>
      <c r="BS112" s="866"/>
      <c r="BT112" s="866"/>
      <c r="BU112" s="866"/>
    </row>
    <row r="113" ht="22.5" customHeight="1">
      <c r="A113" s="379">
        <v>11.0</v>
      </c>
      <c r="B113" s="256">
        <v>8.0</v>
      </c>
      <c r="C113" s="379" t="s">
        <v>263</v>
      </c>
      <c r="D113" s="379"/>
      <c r="E113" s="476"/>
      <c r="F113" s="476"/>
      <c r="G113" s="863">
        <v>1.0</v>
      </c>
      <c r="H113" s="378" t="s">
        <v>5468</v>
      </c>
      <c r="I113" s="378" t="s">
        <v>5469</v>
      </c>
      <c r="J113" s="379" t="s">
        <v>702</v>
      </c>
      <c r="K113" s="379" t="s">
        <v>5470</v>
      </c>
      <c r="L113" s="380">
        <v>42793.0</v>
      </c>
      <c r="M113" s="379" t="s">
        <v>339</v>
      </c>
      <c r="N113" s="379" t="s">
        <v>151</v>
      </c>
      <c r="O113" s="380">
        <v>43698.0</v>
      </c>
      <c r="P113" s="379" t="s">
        <v>133</v>
      </c>
      <c r="Q113" s="379" t="s">
        <v>243</v>
      </c>
      <c r="R113" s="476"/>
      <c r="S113" s="476"/>
      <c r="T113" s="379" t="s">
        <v>11</v>
      </c>
      <c r="U113" s="379" t="s">
        <v>21</v>
      </c>
      <c r="V113" s="222"/>
      <c r="W113" s="197"/>
      <c r="X113" s="197"/>
      <c r="Y113" s="197" t="s">
        <v>5471</v>
      </c>
      <c r="Z113" s="197" t="s">
        <v>5472</v>
      </c>
      <c r="AA113" s="197" t="s">
        <v>5473</v>
      </c>
      <c r="AB113" s="197" t="s">
        <v>5474</v>
      </c>
      <c r="AC113" s="197" t="s">
        <v>5475</v>
      </c>
      <c r="AD113" s="197" t="s">
        <v>5476</v>
      </c>
      <c r="AE113" s="197"/>
      <c r="AF113" s="197"/>
      <c r="AG113" s="866"/>
      <c r="AH113" s="866"/>
      <c r="AI113" s="866"/>
      <c r="AJ113" s="866"/>
      <c r="AK113" s="866"/>
      <c r="AL113" s="866"/>
      <c r="AM113" s="866"/>
      <c r="AN113" s="866"/>
      <c r="AO113" s="866"/>
      <c r="AP113" s="866"/>
      <c r="AQ113" s="866"/>
      <c r="AR113" s="866"/>
      <c r="AS113" s="866"/>
      <c r="AT113" s="866"/>
      <c r="AU113" s="866"/>
      <c r="AV113" s="866"/>
      <c r="AW113" s="866"/>
      <c r="AX113" s="866"/>
      <c r="AY113" s="866"/>
      <c r="AZ113" s="866"/>
      <c r="BA113" s="866"/>
      <c r="BB113" s="866"/>
      <c r="BC113" s="866"/>
      <c r="BD113" s="866"/>
      <c r="BE113" s="866"/>
      <c r="BF113" s="866"/>
      <c r="BG113" s="866"/>
      <c r="BH113" s="866"/>
      <c r="BI113" s="866"/>
      <c r="BJ113" s="866"/>
      <c r="BK113" s="866"/>
      <c r="BL113" s="866"/>
      <c r="BM113" s="866"/>
      <c r="BN113" s="866"/>
      <c r="BO113" s="866"/>
      <c r="BP113" s="866"/>
      <c r="BQ113" s="866"/>
      <c r="BR113" s="866"/>
      <c r="BS113" s="866"/>
      <c r="BT113" s="866"/>
      <c r="BU113" s="866"/>
    </row>
    <row r="114" ht="22.5" customHeight="1">
      <c r="A114" s="379">
        <v>12.0</v>
      </c>
      <c r="B114" s="256">
        <v>8.0</v>
      </c>
      <c r="C114" s="379" t="s">
        <v>263</v>
      </c>
      <c r="D114" s="379"/>
      <c r="E114" s="476"/>
      <c r="F114" s="476"/>
      <c r="G114" s="863">
        <v>1.0</v>
      </c>
      <c r="H114" s="378" t="s">
        <v>5477</v>
      </c>
      <c r="I114" s="378" t="s">
        <v>5478</v>
      </c>
      <c r="J114" s="379" t="s">
        <v>396</v>
      </c>
      <c r="K114" s="379" t="s">
        <v>5479</v>
      </c>
      <c r="L114" s="380">
        <v>42637.0</v>
      </c>
      <c r="M114" s="379" t="s">
        <v>351</v>
      </c>
      <c r="N114" s="379" t="s">
        <v>154</v>
      </c>
      <c r="O114" s="380">
        <v>45155.0</v>
      </c>
      <c r="P114" s="379" t="s">
        <v>133</v>
      </c>
      <c r="Q114" s="379" t="s">
        <v>243</v>
      </c>
      <c r="R114" s="379" t="s">
        <v>5480</v>
      </c>
      <c r="S114" s="476"/>
      <c r="T114" s="379" t="s">
        <v>11</v>
      </c>
      <c r="U114" s="379" t="s">
        <v>15</v>
      </c>
      <c r="V114" s="222"/>
      <c r="W114" s="197"/>
      <c r="X114" s="197"/>
      <c r="Y114" s="197" t="s">
        <v>5481</v>
      </c>
      <c r="Z114" s="197" t="s">
        <v>5482</v>
      </c>
      <c r="AA114" s="197"/>
      <c r="AB114" s="197"/>
      <c r="AC114" s="197"/>
      <c r="AD114" s="197"/>
      <c r="AE114" s="197"/>
      <c r="AF114" s="222"/>
      <c r="AG114" s="866"/>
      <c r="AH114" s="866"/>
      <c r="AI114" s="866"/>
      <c r="AJ114" s="866"/>
      <c r="AK114" s="866"/>
      <c r="AL114" s="866"/>
      <c r="AM114" s="866"/>
      <c r="AN114" s="866"/>
      <c r="AO114" s="866"/>
      <c r="AP114" s="866"/>
      <c r="AQ114" s="866"/>
      <c r="AR114" s="866"/>
      <c r="AS114" s="866"/>
      <c r="AT114" s="866"/>
      <c r="AU114" s="866"/>
      <c r="AV114" s="866"/>
      <c r="AW114" s="866"/>
      <c r="AX114" s="866"/>
      <c r="AY114" s="866"/>
      <c r="AZ114" s="866"/>
      <c r="BA114" s="866"/>
      <c r="BB114" s="866"/>
      <c r="BC114" s="866"/>
      <c r="BD114" s="866"/>
      <c r="BE114" s="866"/>
      <c r="BF114" s="866"/>
      <c r="BG114" s="866"/>
      <c r="BH114" s="866"/>
      <c r="BI114" s="866"/>
      <c r="BJ114" s="866"/>
      <c r="BK114" s="866"/>
      <c r="BL114" s="866"/>
      <c r="BM114" s="866"/>
      <c r="BN114" s="866"/>
      <c r="BO114" s="866"/>
      <c r="BP114" s="866"/>
      <c r="BQ114" s="866"/>
      <c r="BR114" s="866"/>
      <c r="BS114" s="866"/>
      <c r="BT114" s="866"/>
      <c r="BU114" s="866"/>
    </row>
    <row r="115" ht="22.5" customHeight="1">
      <c r="A115" s="379">
        <v>13.0</v>
      </c>
      <c r="B115" s="256">
        <v>8.0</v>
      </c>
      <c r="C115" s="379" t="s">
        <v>263</v>
      </c>
      <c r="D115" s="379"/>
      <c r="E115" s="476"/>
      <c r="F115" s="476"/>
      <c r="G115" s="863">
        <v>1.0</v>
      </c>
      <c r="H115" s="378" t="s">
        <v>5483</v>
      </c>
      <c r="I115" s="378" t="s">
        <v>5484</v>
      </c>
      <c r="J115" s="379" t="s">
        <v>637</v>
      </c>
      <c r="K115" s="379" t="s">
        <v>5485</v>
      </c>
      <c r="L115" s="380">
        <v>42904.0</v>
      </c>
      <c r="M115" s="379" t="s">
        <v>339</v>
      </c>
      <c r="N115" s="379" t="s">
        <v>153</v>
      </c>
      <c r="O115" s="380">
        <v>45519.0</v>
      </c>
      <c r="P115" s="379" t="s">
        <v>115</v>
      </c>
      <c r="Q115" s="379" t="s">
        <v>243</v>
      </c>
      <c r="R115" s="379"/>
      <c r="S115" s="379"/>
      <c r="T115" s="623" t="s">
        <v>26</v>
      </c>
      <c r="U115" s="379" t="s">
        <v>15</v>
      </c>
      <c r="V115" s="222"/>
      <c r="W115" s="197"/>
      <c r="X115" s="197"/>
      <c r="Y115" s="197" t="s">
        <v>5486</v>
      </c>
      <c r="Z115" s="197"/>
      <c r="AA115" s="197"/>
      <c r="AB115" s="197"/>
      <c r="AC115" s="197"/>
      <c r="AD115" s="197"/>
      <c r="AE115" s="222"/>
      <c r="AF115" s="222"/>
      <c r="AG115" s="866"/>
      <c r="AH115" s="866"/>
      <c r="AI115" s="866"/>
      <c r="AJ115" s="866"/>
      <c r="AK115" s="866"/>
      <c r="AL115" s="866"/>
      <c r="AM115" s="866"/>
      <c r="AN115" s="866"/>
      <c r="AO115" s="866"/>
      <c r="AP115" s="866"/>
      <c r="AQ115" s="866"/>
      <c r="AR115" s="866"/>
      <c r="AS115" s="866"/>
      <c r="AT115" s="866"/>
      <c r="AU115" s="866"/>
      <c r="AV115" s="866"/>
      <c r="AW115" s="866"/>
      <c r="AX115" s="866"/>
      <c r="AY115" s="866"/>
      <c r="AZ115" s="866"/>
      <c r="BA115" s="866"/>
      <c r="BB115" s="866"/>
      <c r="BC115" s="866"/>
      <c r="BD115" s="866"/>
      <c r="BE115" s="866"/>
      <c r="BF115" s="866"/>
      <c r="BG115" s="866"/>
      <c r="BH115" s="866"/>
      <c r="BI115" s="866"/>
      <c r="BJ115" s="866"/>
      <c r="BK115" s="866"/>
      <c r="BL115" s="866"/>
      <c r="BM115" s="866"/>
      <c r="BN115" s="866"/>
      <c r="BO115" s="866"/>
      <c r="BP115" s="866"/>
      <c r="BQ115" s="866"/>
      <c r="BR115" s="866"/>
      <c r="BS115" s="866"/>
      <c r="BT115" s="866"/>
      <c r="BU115" s="866"/>
    </row>
    <row r="116" ht="22.5" customHeight="1">
      <c r="A116" s="379">
        <v>14.0</v>
      </c>
      <c r="B116" s="256">
        <v>8.0</v>
      </c>
      <c r="C116" s="379" t="s">
        <v>263</v>
      </c>
      <c r="D116" s="379"/>
      <c r="E116" s="476"/>
      <c r="F116" s="476"/>
      <c r="G116" s="863">
        <v>1.0</v>
      </c>
      <c r="H116" s="378" t="s">
        <v>5487</v>
      </c>
      <c r="I116" s="378" t="s">
        <v>5488</v>
      </c>
      <c r="J116" s="379" t="s">
        <v>396</v>
      </c>
      <c r="K116" s="379" t="s">
        <v>5489</v>
      </c>
      <c r="L116" s="380">
        <v>42972.0</v>
      </c>
      <c r="M116" s="379" t="s">
        <v>351</v>
      </c>
      <c r="N116" s="379" t="s">
        <v>154</v>
      </c>
      <c r="O116" s="380">
        <v>45519.0</v>
      </c>
      <c r="P116" s="379" t="s">
        <v>133</v>
      </c>
      <c r="Q116" s="379" t="s">
        <v>243</v>
      </c>
      <c r="R116" s="379" t="s">
        <v>5490</v>
      </c>
      <c r="S116" s="476"/>
      <c r="T116" s="379" t="s">
        <v>11</v>
      </c>
      <c r="U116" s="379" t="s">
        <v>15</v>
      </c>
      <c r="V116" s="222"/>
      <c r="W116" s="197"/>
      <c r="X116" s="197"/>
      <c r="Y116" s="197" t="s">
        <v>5491</v>
      </c>
      <c r="Z116" s="197"/>
      <c r="AA116" s="197"/>
      <c r="AB116" s="197"/>
      <c r="AC116" s="197"/>
      <c r="AD116" s="197"/>
      <c r="AE116" s="222"/>
      <c r="AF116" s="222"/>
      <c r="AG116" s="866"/>
      <c r="AH116" s="866"/>
      <c r="AI116" s="866"/>
      <c r="AJ116" s="866"/>
      <c r="AK116" s="866"/>
      <c r="AL116" s="866"/>
      <c r="AM116" s="866"/>
      <c r="AN116" s="866"/>
      <c r="AO116" s="866"/>
      <c r="AP116" s="866"/>
      <c r="AQ116" s="866"/>
      <c r="AR116" s="866"/>
      <c r="AS116" s="866"/>
      <c r="AT116" s="866"/>
      <c r="AU116" s="866"/>
      <c r="AV116" s="866"/>
      <c r="AW116" s="866"/>
      <c r="AX116" s="866"/>
      <c r="AY116" s="866"/>
      <c r="AZ116" s="866"/>
      <c r="BA116" s="866"/>
      <c r="BB116" s="866"/>
      <c r="BC116" s="866"/>
      <c r="BD116" s="866"/>
      <c r="BE116" s="866"/>
      <c r="BF116" s="866"/>
      <c r="BG116" s="866"/>
      <c r="BH116" s="866"/>
      <c r="BI116" s="866"/>
      <c r="BJ116" s="866"/>
      <c r="BK116" s="866"/>
      <c r="BL116" s="866"/>
      <c r="BM116" s="866"/>
      <c r="BN116" s="866"/>
      <c r="BO116" s="866"/>
      <c r="BP116" s="866"/>
      <c r="BQ116" s="866"/>
      <c r="BR116" s="866"/>
      <c r="BS116" s="866"/>
      <c r="BT116" s="866"/>
      <c r="BU116" s="866"/>
    </row>
    <row r="117" ht="22.5" customHeight="1">
      <c r="A117" s="379">
        <v>15.0</v>
      </c>
      <c r="B117" s="256">
        <v>8.0</v>
      </c>
      <c r="C117" s="379" t="s">
        <v>263</v>
      </c>
      <c r="D117" s="379"/>
      <c r="E117" s="379"/>
      <c r="F117" s="379"/>
      <c r="G117" s="863">
        <v>1.0</v>
      </c>
      <c r="H117" s="378" t="s">
        <v>5492</v>
      </c>
      <c r="I117" s="378" t="s">
        <v>5493</v>
      </c>
      <c r="J117" s="379" t="s">
        <v>5494</v>
      </c>
      <c r="K117" s="379" t="s">
        <v>5495</v>
      </c>
      <c r="L117" s="380">
        <v>42836.0</v>
      </c>
      <c r="M117" s="379" t="s">
        <v>339</v>
      </c>
      <c r="N117" s="379" t="s">
        <v>152</v>
      </c>
      <c r="O117" s="380">
        <v>45155.0</v>
      </c>
      <c r="P117" s="379" t="s">
        <v>48</v>
      </c>
      <c r="Q117" s="379" t="s">
        <v>250</v>
      </c>
      <c r="R117" s="379" t="s">
        <v>5496</v>
      </c>
      <c r="S117" s="476"/>
      <c r="T117" s="623" t="s">
        <v>22</v>
      </c>
      <c r="U117" s="379" t="s">
        <v>21</v>
      </c>
      <c r="V117" s="222"/>
      <c r="W117" s="388"/>
      <c r="X117" s="388"/>
      <c r="Y117" s="388" t="s">
        <v>5497</v>
      </c>
      <c r="Z117" s="388" t="s">
        <v>5498</v>
      </c>
      <c r="AA117" s="388"/>
      <c r="AB117" s="388"/>
      <c r="AC117" s="197"/>
      <c r="AD117" s="197"/>
      <c r="AE117" s="197"/>
      <c r="AF117" s="222"/>
      <c r="AG117" s="866"/>
      <c r="AH117" s="866"/>
      <c r="AI117" s="866"/>
      <c r="AJ117" s="866"/>
      <c r="AK117" s="866"/>
      <c r="AL117" s="866"/>
      <c r="AM117" s="866"/>
      <c r="AN117" s="866"/>
      <c r="AO117" s="866"/>
      <c r="AP117" s="866"/>
      <c r="AQ117" s="866"/>
      <c r="AR117" s="866"/>
      <c r="AS117" s="866"/>
      <c r="AT117" s="866"/>
      <c r="AU117" s="866"/>
      <c r="AV117" s="866"/>
      <c r="AW117" s="866"/>
      <c r="AX117" s="866"/>
      <c r="AY117" s="866"/>
      <c r="AZ117" s="866"/>
      <c r="BA117" s="866"/>
      <c r="BB117" s="866"/>
      <c r="BC117" s="866"/>
      <c r="BD117" s="866"/>
      <c r="BE117" s="866"/>
      <c r="BF117" s="866"/>
      <c r="BG117" s="866"/>
      <c r="BH117" s="866"/>
      <c r="BI117" s="866"/>
      <c r="BJ117" s="866"/>
      <c r="BK117" s="866"/>
      <c r="BL117" s="866"/>
      <c r="BM117" s="866"/>
      <c r="BN117" s="866"/>
      <c r="BO117" s="866"/>
      <c r="BP117" s="866"/>
      <c r="BQ117" s="866"/>
      <c r="BR117" s="866"/>
      <c r="BS117" s="866"/>
      <c r="BT117" s="866"/>
      <c r="BU117" s="866"/>
    </row>
    <row r="118" ht="22.5" customHeight="1">
      <c r="A118" s="379">
        <v>16.0</v>
      </c>
      <c r="B118" s="256">
        <v>8.0</v>
      </c>
      <c r="C118" s="379" t="s">
        <v>263</v>
      </c>
      <c r="D118" s="379"/>
      <c r="E118" s="476"/>
      <c r="F118" s="476"/>
      <c r="G118" s="863">
        <v>1.0</v>
      </c>
      <c r="H118" s="378" t="s">
        <v>5499</v>
      </c>
      <c r="I118" s="378" t="s">
        <v>5500</v>
      </c>
      <c r="J118" s="379" t="s">
        <v>3076</v>
      </c>
      <c r="K118" s="379" t="s">
        <v>5501</v>
      </c>
      <c r="L118" s="380">
        <v>42858.0</v>
      </c>
      <c r="M118" s="379" t="s">
        <v>351</v>
      </c>
      <c r="N118" s="379" t="s">
        <v>151</v>
      </c>
      <c r="O118" s="380">
        <v>44809.0</v>
      </c>
      <c r="P118" s="379" t="s">
        <v>53</v>
      </c>
      <c r="Q118" s="379" t="s">
        <v>250</v>
      </c>
      <c r="R118" s="379" t="s">
        <v>5502</v>
      </c>
      <c r="S118" s="476"/>
      <c r="T118" s="379" t="s">
        <v>11</v>
      </c>
      <c r="U118" s="379" t="s">
        <v>15</v>
      </c>
      <c r="V118" s="222"/>
      <c r="W118" s="197"/>
      <c r="X118" s="197"/>
      <c r="Y118" s="197" t="s">
        <v>5503</v>
      </c>
      <c r="Z118" s="197" t="s">
        <v>5504</v>
      </c>
      <c r="AA118" s="197" t="s">
        <v>5505</v>
      </c>
      <c r="AB118" s="197"/>
      <c r="AC118" s="197"/>
      <c r="AD118" s="197"/>
      <c r="AE118" s="197"/>
      <c r="AF118" s="222"/>
      <c r="AG118" s="866"/>
      <c r="AH118" s="866"/>
      <c r="AI118" s="866"/>
      <c r="AJ118" s="866"/>
      <c r="AK118" s="866"/>
      <c r="AL118" s="866"/>
      <c r="AM118" s="866"/>
      <c r="AN118" s="866"/>
      <c r="AO118" s="866"/>
      <c r="AP118" s="866"/>
      <c r="AQ118" s="866"/>
      <c r="AR118" s="866"/>
      <c r="AS118" s="866"/>
      <c r="AT118" s="866"/>
      <c r="AU118" s="866"/>
      <c r="AV118" s="866"/>
      <c r="AW118" s="866"/>
      <c r="AX118" s="866"/>
      <c r="AY118" s="866"/>
      <c r="AZ118" s="866"/>
      <c r="BA118" s="866"/>
      <c r="BB118" s="866"/>
      <c r="BC118" s="866"/>
      <c r="BD118" s="866"/>
      <c r="BE118" s="866"/>
      <c r="BF118" s="866"/>
      <c r="BG118" s="866"/>
      <c r="BH118" s="866"/>
      <c r="BI118" s="866"/>
      <c r="BJ118" s="866"/>
      <c r="BK118" s="866"/>
      <c r="BL118" s="866"/>
      <c r="BM118" s="866"/>
      <c r="BN118" s="866"/>
      <c r="BO118" s="866"/>
      <c r="BP118" s="866"/>
      <c r="BQ118" s="866"/>
      <c r="BR118" s="866"/>
      <c r="BS118" s="866"/>
      <c r="BT118" s="866"/>
      <c r="BU118" s="866"/>
    </row>
    <row r="119" ht="22.5" customHeight="1">
      <c r="A119" s="379">
        <v>17.0</v>
      </c>
      <c r="B119" s="256">
        <v>8.0</v>
      </c>
      <c r="C119" s="379" t="s">
        <v>263</v>
      </c>
      <c r="D119" s="379"/>
      <c r="E119" s="476"/>
      <c r="F119" s="476"/>
      <c r="G119" s="863">
        <v>1.0</v>
      </c>
      <c r="H119" s="378" t="s">
        <v>5506</v>
      </c>
      <c r="I119" s="378" t="s">
        <v>5507</v>
      </c>
      <c r="J119" s="379" t="s">
        <v>362</v>
      </c>
      <c r="K119" s="379" t="s">
        <v>5508</v>
      </c>
      <c r="L119" s="380">
        <v>42863.0</v>
      </c>
      <c r="M119" s="379" t="s">
        <v>339</v>
      </c>
      <c r="N119" s="379" t="s">
        <v>151</v>
      </c>
      <c r="O119" s="380">
        <v>44062.0</v>
      </c>
      <c r="P119" s="379" t="s">
        <v>133</v>
      </c>
      <c r="Q119" s="379" t="s">
        <v>250</v>
      </c>
      <c r="R119" s="379"/>
      <c r="S119" s="379"/>
      <c r="T119" s="379" t="s">
        <v>11</v>
      </c>
      <c r="U119" s="379" t="s">
        <v>15</v>
      </c>
      <c r="V119" s="222"/>
      <c r="W119" s="222"/>
      <c r="X119" s="197"/>
      <c r="Y119" s="197" t="s">
        <v>5509</v>
      </c>
      <c r="Z119" s="197" t="s">
        <v>5510</v>
      </c>
      <c r="AA119" s="197" t="s">
        <v>4855</v>
      </c>
      <c r="AB119" s="197" t="s">
        <v>5511</v>
      </c>
      <c r="AC119" s="197" t="s">
        <v>5512</v>
      </c>
      <c r="AD119" s="1004"/>
      <c r="AE119" s="1004"/>
      <c r="AF119" s="1004"/>
      <c r="AG119" s="866"/>
      <c r="AH119" s="866"/>
      <c r="AI119" s="866"/>
      <c r="AJ119" s="866"/>
      <c r="AK119" s="866"/>
      <c r="AL119" s="866"/>
      <c r="AM119" s="866"/>
      <c r="AN119" s="866"/>
      <c r="AO119" s="866"/>
      <c r="AP119" s="866"/>
      <c r="AQ119" s="866"/>
      <c r="AR119" s="866"/>
      <c r="AS119" s="866"/>
      <c r="AT119" s="866"/>
      <c r="AU119" s="866"/>
      <c r="AV119" s="866"/>
      <c r="AW119" s="866"/>
      <c r="AX119" s="866"/>
      <c r="AY119" s="866"/>
      <c r="AZ119" s="866"/>
      <c r="BA119" s="866"/>
      <c r="BB119" s="866"/>
      <c r="BC119" s="866"/>
      <c r="BD119" s="866"/>
      <c r="BE119" s="866"/>
      <c r="BF119" s="866"/>
      <c r="BG119" s="866"/>
      <c r="BH119" s="866"/>
      <c r="BI119" s="866"/>
      <c r="BJ119" s="866"/>
      <c r="BK119" s="866"/>
      <c r="BL119" s="866"/>
      <c r="BM119" s="866"/>
      <c r="BN119" s="866"/>
      <c r="BO119" s="866"/>
      <c r="BP119" s="866"/>
      <c r="BQ119" s="866"/>
      <c r="BR119" s="866"/>
      <c r="BS119" s="866"/>
      <c r="BT119" s="866"/>
      <c r="BU119" s="866"/>
    </row>
    <row r="120" ht="22.5" customHeight="1">
      <c r="A120" s="379">
        <v>18.0</v>
      </c>
      <c r="B120" s="256">
        <v>8.0</v>
      </c>
      <c r="C120" s="379" t="s">
        <v>263</v>
      </c>
      <c r="D120" s="379"/>
      <c r="E120" s="476"/>
      <c r="F120" s="476"/>
      <c r="G120" s="863">
        <v>1.0</v>
      </c>
      <c r="H120" s="378" t="s">
        <v>5513</v>
      </c>
      <c r="I120" s="378" t="s">
        <v>5514</v>
      </c>
      <c r="J120" s="625" t="s">
        <v>5515</v>
      </c>
      <c r="K120" s="625" t="s">
        <v>5516</v>
      </c>
      <c r="L120" s="626">
        <v>42619.0</v>
      </c>
      <c r="M120" s="625" t="s">
        <v>351</v>
      </c>
      <c r="N120" s="625" t="s">
        <v>153</v>
      </c>
      <c r="O120" s="626">
        <v>44606.0</v>
      </c>
      <c r="P120" s="625" t="s">
        <v>76</v>
      </c>
      <c r="Q120" s="379" t="s">
        <v>250</v>
      </c>
      <c r="R120" s="379"/>
      <c r="S120" s="379"/>
      <c r="T120" s="379" t="s">
        <v>11</v>
      </c>
      <c r="U120" s="379" t="s">
        <v>15</v>
      </c>
      <c r="V120" s="222"/>
      <c r="W120" s="222"/>
      <c r="X120" s="197"/>
      <c r="Y120" s="197" t="s">
        <v>5517</v>
      </c>
      <c r="Z120" s="197" t="s">
        <v>5518</v>
      </c>
      <c r="AA120" s="197" t="s">
        <v>5519</v>
      </c>
      <c r="AB120" s="197" t="s">
        <v>5520</v>
      </c>
      <c r="AC120" s="1004"/>
      <c r="AD120" s="1004"/>
      <c r="AE120" s="1004"/>
      <c r="AF120" s="1004"/>
      <c r="AG120" s="866"/>
      <c r="AH120" s="866"/>
      <c r="AI120" s="866"/>
      <c r="AJ120" s="866"/>
      <c r="AK120" s="866"/>
      <c r="AL120" s="866"/>
      <c r="AM120" s="866"/>
      <c r="AN120" s="866"/>
      <c r="AO120" s="866"/>
      <c r="AP120" s="866"/>
      <c r="AQ120" s="866"/>
      <c r="AR120" s="866"/>
      <c r="AS120" s="866"/>
      <c r="AT120" s="866"/>
      <c r="AU120" s="866"/>
      <c r="AV120" s="866"/>
      <c r="AW120" s="866"/>
      <c r="AX120" s="866"/>
      <c r="AY120" s="866"/>
      <c r="AZ120" s="866"/>
      <c r="BA120" s="866"/>
      <c r="BB120" s="866"/>
      <c r="BC120" s="866"/>
      <c r="BD120" s="866"/>
      <c r="BE120" s="866"/>
      <c r="BF120" s="866"/>
      <c r="BG120" s="866"/>
      <c r="BH120" s="866"/>
      <c r="BI120" s="866"/>
      <c r="BJ120" s="866"/>
      <c r="BK120" s="866"/>
      <c r="BL120" s="866"/>
      <c r="BM120" s="866"/>
      <c r="BN120" s="866"/>
      <c r="BO120" s="866"/>
      <c r="BP120" s="866"/>
      <c r="BQ120" s="866"/>
      <c r="BR120" s="866"/>
      <c r="BS120" s="866"/>
      <c r="BT120" s="866"/>
      <c r="BU120" s="866"/>
    </row>
    <row r="121" ht="22.5" customHeight="1">
      <c r="A121" s="379">
        <v>19.0</v>
      </c>
      <c r="B121" s="256">
        <v>8.0</v>
      </c>
      <c r="C121" s="379" t="s">
        <v>263</v>
      </c>
      <c r="D121" s="379"/>
      <c r="E121" s="476"/>
      <c r="F121" s="476"/>
      <c r="G121" s="863">
        <v>1.0</v>
      </c>
      <c r="H121" s="378" t="s">
        <v>5521</v>
      </c>
      <c r="I121" s="378" t="s">
        <v>5522</v>
      </c>
      <c r="J121" s="379" t="s">
        <v>396</v>
      </c>
      <c r="K121" s="379" t="s">
        <v>5523</v>
      </c>
      <c r="L121" s="380">
        <v>42714.0</v>
      </c>
      <c r="M121" s="379" t="s">
        <v>351</v>
      </c>
      <c r="N121" s="379" t="s">
        <v>154</v>
      </c>
      <c r="O121" s="380">
        <v>43698.0</v>
      </c>
      <c r="P121" s="379" t="s">
        <v>133</v>
      </c>
      <c r="Q121" s="379" t="s">
        <v>245</v>
      </c>
      <c r="R121" s="476"/>
      <c r="S121" s="476"/>
      <c r="T121" s="379" t="s">
        <v>11</v>
      </c>
      <c r="U121" s="379" t="s">
        <v>15</v>
      </c>
      <c r="V121" s="222"/>
      <c r="W121" s="197"/>
      <c r="X121" s="197"/>
      <c r="Y121" s="197" t="s">
        <v>5524</v>
      </c>
      <c r="Z121" s="197" t="s">
        <v>5525</v>
      </c>
      <c r="AA121" s="197" t="s">
        <v>5526</v>
      </c>
      <c r="AB121" s="197" t="s">
        <v>5527</v>
      </c>
      <c r="AC121" s="197" t="s">
        <v>5528</v>
      </c>
      <c r="AD121" s="197" t="s">
        <v>5529</v>
      </c>
      <c r="AE121" s="197" t="s">
        <v>5530</v>
      </c>
      <c r="AF121" s="222"/>
      <c r="AG121" s="866"/>
      <c r="AH121" s="866"/>
      <c r="AI121" s="866"/>
      <c r="AJ121" s="866"/>
      <c r="AK121" s="866"/>
      <c r="AL121" s="866"/>
      <c r="AM121" s="866"/>
      <c r="AN121" s="866"/>
      <c r="AO121" s="866"/>
      <c r="AP121" s="866"/>
      <c r="AQ121" s="866"/>
      <c r="AR121" s="866"/>
      <c r="AS121" s="866"/>
      <c r="AT121" s="866"/>
      <c r="AU121" s="866"/>
      <c r="AV121" s="866"/>
      <c r="AW121" s="866"/>
      <c r="AX121" s="866"/>
      <c r="AY121" s="866"/>
      <c r="AZ121" s="866"/>
      <c r="BA121" s="866"/>
      <c r="BB121" s="866"/>
      <c r="BC121" s="866"/>
      <c r="BD121" s="866"/>
      <c r="BE121" s="866"/>
      <c r="BF121" s="866"/>
      <c r="BG121" s="866"/>
      <c r="BH121" s="866"/>
      <c r="BI121" s="866"/>
      <c r="BJ121" s="866"/>
      <c r="BK121" s="866"/>
      <c r="BL121" s="866"/>
      <c r="BM121" s="866"/>
      <c r="BN121" s="866"/>
      <c r="BO121" s="866"/>
      <c r="BP121" s="866"/>
      <c r="BQ121" s="866"/>
      <c r="BR121" s="866"/>
      <c r="BS121" s="866"/>
      <c r="BT121" s="866"/>
      <c r="BU121" s="866"/>
    </row>
    <row r="122" ht="22.5" customHeight="1">
      <c r="A122" s="379">
        <v>20.0</v>
      </c>
      <c r="B122" s="256">
        <v>8.0</v>
      </c>
      <c r="C122" s="379" t="s">
        <v>263</v>
      </c>
      <c r="D122" s="379"/>
      <c r="E122" s="476"/>
      <c r="F122" s="476"/>
      <c r="G122" s="863">
        <v>1.0</v>
      </c>
      <c r="H122" s="378" t="s">
        <v>5531</v>
      </c>
      <c r="I122" s="378" t="s">
        <v>5532</v>
      </c>
      <c r="J122" s="379" t="s">
        <v>5533</v>
      </c>
      <c r="K122" s="379" t="s">
        <v>5534</v>
      </c>
      <c r="L122" s="380">
        <v>42727.0</v>
      </c>
      <c r="M122" s="379" t="s">
        <v>351</v>
      </c>
      <c r="N122" s="379" t="s">
        <v>151</v>
      </c>
      <c r="O122" s="380">
        <v>44790.0</v>
      </c>
      <c r="P122" s="379" t="s">
        <v>37</v>
      </c>
      <c r="Q122" s="379" t="s">
        <v>239</v>
      </c>
      <c r="R122" s="379" t="s">
        <v>5535</v>
      </c>
      <c r="S122" s="476"/>
      <c r="T122" s="379" t="s">
        <v>11</v>
      </c>
      <c r="U122" s="379" t="s">
        <v>15</v>
      </c>
      <c r="V122" s="222"/>
      <c r="W122" s="197"/>
      <c r="X122" s="197"/>
      <c r="Y122" s="197" t="s">
        <v>5536</v>
      </c>
      <c r="Z122" s="197" t="s">
        <v>5537</v>
      </c>
      <c r="AA122" s="197" t="s">
        <v>5538</v>
      </c>
      <c r="AB122" s="197"/>
      <c r="AC122" s="197"/>
      <c r="AD122" s="197"/>
      <c r="AE122" s="222"/>
      <c r="AF122" s="222"/>
      <c r="AG122" s="866"/>
      <c r="AH122" s="866"/>
      <c r="AI122" s="866"/>
      <c r="AJ122" s="866"/>
      <c r="AK122" s="866"/>
      <c r="AL122" s="866"/>
      <c r="AM122" s="866"/>
      <c r="AN122" s="866"/>
      <c r="AO122" s="866"/>
      <c r="AP122" s="866"/>
      <c r="AQ122" s="866"/>
      <c r="AR122" s="866"/>
      <c r="AS122" s="866"/>
      <c r="AT122" s="866"/>
      <c r="AU122" s="866"/>
      <c r="AV122" s="866"/>
      <c r="AW122" s="866"/>
      <c r="AX122" s="866"/>
      <c r="AY122" s="866"/>
      <c r="AZ122" s="866"/>
      <c r="BA122" s="866"/>
      <c r="BB122" s="866"/>
      <c r="BC122" s="866"/>
      <c r="BD122" s="866"/>
      <c r="BE122" s="866"/>
      <c r="BF122" s="866"/>
      <c r="BG122" s="866"/>
      <c r="BH122" s="866"/>
      <c r="BI122" s="866"/>
      <c r="BJ122" s="866"/>
      <c r="BK122" s="866"/>
      <c r="BL122" s="866"/>
      <c r="BM122" s="866"/>
      <c r="BN122" s="866"/>
      <c r="BO122" s="866"/>
      <c r="BP122" s="866"/>
      <c r="BQ122" s="866"/>
      <c r="BR122" s="866"/>
      <c r="BS122" s="866"/>
      <c r="BT122" s="866"/>
      <c r="BU122" s="866"/>
    </row>
    <row r="123" ht="22.5" customHeight="1">
      <c r="A123" s="507">
        <v>21.0</v>
      </c>
      <c r="B123" s="256">
        <v>8.0</v>
      </c>
      <c r="C123" s="873" t="s">
        <v>263</v>
      </c>
      <c r="D123" s="507"/>
      <c r="E123" s="738"/>
      <c r="F123" s="507"/>
      <c r="G123" s="874">
        <v>1.0</v>
      </c>
      <c r="H123" s="508" t="s">
        <v>5539</v>
      </c>
      <c r="I123" s="508" t="s">
        <v>5540</v>
      </c>
      <c r="J123" s="741" t="s">
        <v>362</v>
      </c>
      <c r="K123" s="741" t="s">
        <v>5541</v>
      </c>
      <c r="L123" s="1019">
        <v>42726.0</v>
      </c>
      <c r="M123" s="741" t="s">
        <v>339</v>
      </c>
      <c r="N123" s="941" t="s">
        <v>152</v>
      </c>
      <c r="O123" s="742">
        <v>45883.0</v>
      </c>
      <c r="P123" s="741" t="s">
        <v>133</v>
      </c>
      <c r="Q123" s="507" t="s">
        <v>346</v>
      </c>
      <c r="R123" s="507" t="s">
        <v>5542</v>
      </c>
      <c r="S123" s="507"/>
      <c r="T123" s="875" t="s">
        <v>11</v>
      </c>
      <c r="U123" s="507" t="s">
        <v>15</v>
      </c>
      <c r="V123" s="251"/>
      <c r="W123" s="251"/>
      <c r="X123" s="248"/>
      <c r="Y123" s="248"/>
      <c r="Z123" s="248"/>
      <c r="AA123" s="248"/>
      <c r="AB123" s="1001"/>
      <c r="AC123" s="1001"/>
      <c r="AD123" s="1001"/>
      <c r="AE123" s="1001"/>
      <c r="AF123" s="1001"/>
      <c r="AG123" s="744"/>
      <c r="AH123" s="744"/>
      <c r="AI123" s="744"/>
      <c r="AJ123" s="744"/>
      <c r="AK123" s="744"/>
      <c r="AL123" s="744"/>
      <c r="AM123" s="744"/>
      <c r="AN123" s="744"/>
      <c r="AO123" s="744"/>
      <c r="AP123" s="744"/>
      <c r="AQ123" s="744"/>
      <c r="AR123" s="744"/>
      <c r="AS123" s="744"/>
      <c r="AT123" s="744"/>
      <c r="AU123" s="744"/>
      <c r="AV123" s="744"/>
      <c r="AW123" s="1002"/>
      <c r="AX123" s="1002"/>
      <c r="AY123" s="1002"/>
      <c r="AZ123" s="1002"/>
      <c r="BA123" s="1002"/>
      <c r="BB123" s="1002"/>
      <c r="BC123" s="1002"/>
      <c r="BD123" s="1002"/>
      <c r="BE123" s="1002"/>
      <c r="BF123" s="1002"/>
      <c r="BG123" s="1002"/>
      <c r="BH123" s="1002"/>
      <c r="BI123" s="1002"/>
      <c r="BJ123" s="1002"/>
      <c r="BK123" s="1002"/>
      <c r="BL123" s="1002"/>
      <c r="BM123" s="1002"/>
      <c r="BN123" s="1002"/>
      <c r="BO123" s="1002"/>
      <c r="BP123" s="1002"/>
      <c r="BQ123" s="1002"/>
      <c r="BR123" s="1002"/>
      <c r="BS123" s="1002"/>
      <c r="BT123" s="1002"/>
      <c r="BU123" s="1002"/>
    </row>
    <row r="124" ht="22.5" customHeight="1">
      <c r="A124" s="507">
        <v>22.0</v>
      </c>
      <c r="B124" s="256">
        <v>8.0</v>
      </c>
      <c r="C124" s="873" t="s">
        <v>263</v>
      </c>
      <c r="D124" s="507"/>
      <c r="E124" s="738"/>
      <c r="F124" s="507"/>
      <c r="G124" s="874">
        <v>1.0</v>
      </c>
      <c r="H124" s="508" t="s">
        <v>5543</v>
      </c>
      <c r="I124" s="508" t="s">
        <v>5544</v>
      </c>
      <c r="J124" s="741" t="s">
        <v>5545</v>
      </c>
      <c r="K124" s="741" t="s">
        <v>5546</v>
      </c>
      <c r="L124" s="742">
        <v>42877.0</v>
      </c>
      <c r="M124" s="741" t="s">
        <v>351</v>
      </c>
      <c r="N124" s="941" t="s">
        <v>152</v>
      </c>
      <c r="O124" s="742">
        <v>45883.0</v>
      </c>
      <c r="P124" s="741" t="s">
        <v>9</v>
      </c>
      <c r="Q124" s="507" t="s">
        <v>346</v>
      </c>
      <c r="R124" s="507" t="s">
        <v>5547</v>
      </c>
      <c r="S124" s="507"/>
      <c r="T124" s="507" t="s">
        <v>11</v>
      </c>
      <c r="U124" s="507" t="s">
        <v>15</v>
      </c>
      <c r="V124" s="251"/>
      <c r="W124" s="251"/>
      <c r="X124" s="248"/>
      <c r="Y124" s="248"/>
      <c r="Z124" s="248"/>
      <c r="AA124" s="248"/>
      <c r="AB124" s="1001"/>
      <c r="AC124" s="1001"/>
      <c r="AD124" s="1001"/>
      <c r="AE124" s="1001"/>
      <c r="AF124" s="1001"/>
      <c r="AG124" s="744"/>
      <c r="AH124" s="744"/>
      <c r="AI124" s="744"/>
      <c r="AJ124" s="744"/>
      <c r="AK124" s="744"/>
      <c r="AL124" s="744"/>
      <c r="AM124" s="744"/>
      <c r="AN124" s="744"/>
      <c r="AO124" s="744"/>
      <c r="AP124" s="744"/>
      <c r="AQ124" s="744"/>
      <c r="AR124" s="744"/>
      <c r="AS124" s="744"/>
      <c r="AT124" s="744"/>
      <c r="AU124" s="744"/>
      <c r="AV124" s="744"/>
      <c r="AW124" s="1002"/>
      <c r="AX124" s="1002"/>
      <c r="AY124" s="1002"/>
      <c r="AZ124" s="1002"/>
      <c r="BA124" s="1002"/>
      <c r="BB124" s="1002"/>
      <c r="BC124" s="1002"/>
      <c r="BD124" s="1002"/>
      <c r="BE124" s="1002"/>
      <c r="BF124" s="1002"/>
      <c r="BG124" s="1002"/>
      <c r="BH124" s="1002"/>
      <c r="BI124" s="1002"/>
      <c r="BJ124" s="1002"/>
      <c r="BK124" s="1002"/>
      <c r="BL124" s="1002"/>
      <c r="BM124" s="1002"/>
      <c r="BN124" s="1002"/>
      <c r="BO124" s="1002"/>
      <c r="BP124" s="1002"/>
      <c r="BQ124" s="1002"/>
      <c r="BR124" s="1002"/>
      <c r="BS124" s="1002"/>
      <c r="BT124" s="1002"/>
      <c r="BU124" s="1002"/>
    </row>
    <row r="125" ht="22.5" customHeight="1">
      <c r="A125" s="379">
        <v>23.0</v>
      </c>
      <c r="B125" s="256"/>
      <c r="C125" s="379"/>
      <c r="D125" s="379"/>
      <c r="E125" s="476"/>
      <c r="F125" s="476"/>
      <c r="G125" s="863"/>
      <c r="H125" s="378"/>
      <c r="I125" s="378"/>
      <c r="J125" s="625"/>
      <c r="K125" s="625"/>
      <c r="L125" s="626"/>
      <c r="M125" s="625"/>
      <c r="N125" s="625"/>
      <c r="O125" s="626"/>
      <c r="P125" s="625"/>
      <c r="Q125" s="379"/>
      <c r="R125" s="379"/>
      <c r="S125" s="379"/>
      <c r="T125" s="379"/>
      <c r="U125" s="379"/>
      <c r="V125" s="222"/>
      <c r="W125" s="222"/>
      <c r="X125" s="197"/>
      <c r="Y125" s="197"/>
      <c r="Z125" s="197"/>
      <c r="AA125" s="197"/>
      <c r="AB125" s="197"/>
      <c r="AC125" s="197"/>
      <c r="AD125" s="197"/>
      <c r="AE125" s="222"/>
      <c r="AF125" s="222"/>
      <c r="AG125" s="866"/>
      <c r="AH125" s="866"/>
      <c r="AI125" s="866"/>
      <c r="AJ125" s="866"/>
      <c r="AK125" s="866"/>
      <c r="AL125" s="866"/>
      <c r="AM125" s="866"/>
      <c r="AN125" s="866"/>
      <c r="AO125" s="866"/>
      <c r="AP125" s="866"/>
      <c r="AQ125" s="866"/>
      <c r="AR125" s="866"/>
      <c r="AS125" s="866"/>
      <c r="AT125" s="866"/>
      <c r="AU125" s="866"/>
      <c r="AV125" s="866"/>
      <c r="AW125" s="866"/>
      <c r="AX125" s="866"/>
      <c r="AY125" s="866"/>
      <c r="AZ125" s="866"/>
      <c r="BA125" s="866"/>
      <c r="BB125" s="866"/>
      <c r="BC125" s="866"/>
      <c r="BD125" s="866"/>
      <c r="BE125" s="866"/>
      <c r="BF125" s="866"/>
      <c r="BG125" s="866"/>
      <c r="BH125" s="866"/>
      <c r="BI125" s="866"/>
      <c r="BJ125" s="866"/>
      <c r="BK125" s="866"/>
      <c r="BL125" s="866"/>
      <c r="BM125" s="866"/>
      <c r="BN125" s="866"/>
      <c r="BO125" s="866"/>
      <c r="BP125" s="866"/>
      <c r="BQ125" s="866"/>
      <c r="BR125" s="866"/>
      <c r="BS125" s="866"/>
      <c r="BT125" s="866"/>
      <c r="BU125" s="866"/>
    </row>
    <row r="126" ht="22.5" customHeight="1">
      <c r="A126" s="379">
        <v>24.0</v>
      </c>
      <c r="B126" s="256"/>
      <c r="C126" s="379"/>
      <c r="D126" s="379"/>
      <c r="E126" s="476"/>
      <c r="F126" s="476"/>
      <c r="G126" s="863"/>
      <c r="H126" s="378"/>
      <c r="I126" s="378"/>
      <c r="J126" s="625"/>
      <c r="K126" s="625"/>
      <c r="L126" s="626"/>
      <c r="M126" s="625"/>
      <c r="N126" s="625"/>
      <c r="O126" s="626"/>
      <c r="P126" s="625"/>
      <c r="Q126" s="379"/>
      <c r="R126" s="379"/>
      <c r="S126" s="379"/>
      <c r="T126" s="379"/>
      <c r="U126" s="379"/>
      <c r="V126" s="222"/>
      <c r="W126" s="222"/>
      <c r="X126" s="197"/>
      <c r="Y126" s="197"/>
      <c r="Z126" s="197"/>
      <c r="AA126" s="197"/>
      <c r="AB126" s="197"/>
      <c r="AC126" s="197"/>
      <c r="AD126" s="197"/>
      <c r="AE126" s="222"/>
      <c r="AF126" s="222"/>
      <c r="AG126" s="866"/>
      <c r="AH126" s="866"/>
      <c r="AI126" s="866"/>
      <c r="AJ126" s="866"/>
      <c r="AK126" s="866"/>
      <c r="AL126" s="866"/>
      <c r="AM126" s="866"/>
      <c r="AN126" s="866"/>
      <c r="AO126" s="866"/>
      <c r="AP126" s="866"/>
      <c r="AQ126" s="866"/>
      <c r="AR126" s="866"/>
      <c r="AS126" s="866"/>
      <c r="AT126" s="866"/>
      <c r="AU126" s="866"/>
      <c r="AV126" s="866"/>
      <c r="AW126" s="866"/>
      <c r="AX126" s="866"/>
      <c r="AY126" s="866"/>
      <c r="AZ126" s="866"/>
      <c r="BA126" s="866"/>
      <c r="BB126" s="866"/>
      <c r="BC126" s="866"/>
      <c r="BD126" s="866"/>
      <c r="BE126" s="866"/>
      <c r="BF126" s="866"/>
      <c r="BG126" s="866"/>
      <c r="BH126" s="866"/>
      <c r="BI126" s="866"/>
      <c r="BJ126" s="866"/>
      <c r="BK126" s="866"/>
      <c r="BL126" s="866"/>
      <c r="BM126" s="866"/>
      <c r="BN126" s="866"/>
      <c r="BO126" s="866"/>
      <c r="BP126" s="866"/>
      <c r="BQ126" s="866"/>
      <c r="BR126" s="866"/>
      <c r="BS126" s="866"/>
      <c r="BT126" s="866"/>
      <c r="BU126" s="866"/>
    </row>
    <row r="127" ht="18.75" customHeight="1">
      <c r="A127" s="991" t="s">
        <v>5548</v>
      </c>
      <c r="B127" s="30"/>
      <c r="C127" s="30"/>
      <c r="D127" s="30"/>
      <c r="E127" s="30"/>
      <c r="F127" s="30"/>
      <c r="G127" s="30"/>
      <c r="H127" s="30"/>
      <c r="I127" s="30"/>
      <c r="J127" s="30"/>
      <c r="K127" s="31"/>
      <c r="L127" s="992"/>
      <c r="M127" s="993"/>
      <c r="N127" s="993"/>
      <c r="O127" s="992"/>
      <c r="P127" s="993"/>
      <c r="Q127" s="993"/>
      <c r="R127" s="994"/>
      <c r="S127" s="994"/>
      <c r="T127" s="993"/>
      <c r="U127" s="993"/>
      <c r="V127" s="995"/>
      <c r="W127" s="995"/>
      <c r="X127" s="995"/>
      <c r="Y127" s="995"/>
      <c r="Z127" s="995"/>
      <c r="AA127" s="995"/>
      <c r="AB127" s="995"/>
      <c r="AC127" s="995"/>
      <c r="AD127" s="995"/>
      <c r="AE127" s="995"/>
      <c r="AF127" s="996"/>
      <c r="AG127" s="997"/>
      <c r="AH127" s="997"/>
      <c r="AI127" s="997"/>
      <c r="AJ127" s="997"/>
      <c r="AK127" s="997"/>
      <c r="AL127" s="997"/>
      <c r="AM127" s="997"/>
      <c r="AN127" s="997"/>
      <c r="AO127" s="997"/>
      <c r="AP127" s="997"/>
      <c r="AQ127" s="997"/>
      <c r="AR127" s="997"/>
      <c r="AS127" s="997"/>
      <c r="AT127" s="997"/>
      <c r="AU127" s="997"/>
      <c r="AV127" s="997"/>
      <c r="AW127" s="997"/>
      <c r="AX127" s="997"/>
      <c r="AY127" s="997"/>
      <c r="AZ127" s="997"/>
      <c r="BA127" s="997"/>
      <c r="BB127" s="997"/>
      <c r="BC127" s="997"/>
      <c r="BD127" s="997"/>
      <c r="BE127" s="997"/>
      <c r="BF127" s="997"/>
      <c r="BG127" s="997"/>
      <c r="BH127" s="997"/>
      <c r="BI127" s="997"/>
      <c r="BJ127" s="997"/>
      <c r="BK127" s="997"/>
      <c r="BL127" s="997"/>
      <c r="BM127" s="997"/>
      <c r="BN127" s="997"/>
      <c r="BO127" s="997"/>
      <c r="BP127" s="997"/>
      <c r="BQ127" s="997"/>
      <c r="BR127" s="997"/>
      <c r="BS127" s="997"/>
      <c r="BT127" s="997"/>
      <c r="BU127" s="997"/>
    </row>
    <row r="128" ht="22.5" customHeight="1">
      <c r="A128" s="379">
        <v>1.0</v>
      </c>
      <c r="B128" s="256">
        <v>2.0</v>
      </c>
      <c r="C128" s="379" t="s">
        <v>265</v>
      </c>
      <c r="D128" s="379"/>
      <c r="E128" s="476"/>
      <c r="F128" s="379"/>
      <c r="G128" s="863">
        <v>1.0</v>
      </c>
      <c r="H128" s="378" t="s">
        <v>5549</v>
      </c>
      <c r="I128" s="378" t="s">
        <v>5550</v>
      </c>
      <c r="J128" s="379" t="s">
        <v>396</v>
      </c>
      <c r="K128" s="379" t="s">
        <v>5551</v>
      </c>
      <c r="L128" s="380">
        <v>42661.0</v>
      </c>
      <c r="M128" s="379" t="s">
        <v>351</v>
      </c>
      <c r="N128" s="379" t="s">
        <v>152</v>
      </c>
      <c r="O128" s="380">
        <v>43836.0</v>
      </c>
      <c r="P128" s="379" t="s">
        <v>133</v>
      </c>
      <c r="Q128" s="379" t="s">
        <v>241</v>
      </c>
      <c r="R128" s="379" t="s">
        <v>5552</v>
      </c>
      <c r="S128" s="476"/>
      <c r="T128" s="379" t="s">
        <v>11</v>
      </c>
      <c r="U128" s="379" t="s">
        <v>15</v>
      </c>
      <c r="V128" s="197"/>
      <c r="W128" s="197"/>
      <c r="X128" s="197"/>
      <c r="Y128" s="197" t="s">
        <v>5553</v>
      </c>
      <c r="Z128" s="197" t="s">
        <v>5554</v>
      </c>
      <c r="AA128" s="197" t="s">
        <v>5555</v>
      </c>
      <c r="AB128" s="197" t="s">
        <v>5556</v>
      </c>
      <c r="AC128" s="197" t="s">
        <v>5557</v>
      </c>
      <c r="AD128" s="197"/>
      <c r="AE128" s="197"/>
      <c r="AF128" s="222"/>
      <c r="AG128" s="866"/>
      <c r="AH128" s="866"/>
      <c r="AI128" s="866"/>
      <c r="AJ128" s="866"/>
      <c r="AK128" s="866"/>
      <c r="AL128" s="866"/>
      <c r="AM128" s="866"/>
      <c r="AN128" s="866"/>
      <c r="AO128" s="866"/>
      <c r="AP128" s="866"/>
      <c r="AQ128" s="866"/>
      <c r="AR128" s="866"/>
      <c r="AS128" s="866"/>
      <c r="AT128" s="866"/>
      <c r="AU128" s="866"/>
      <c r="AV128" s="866"/>
      <c r="AW128" s="866"/>
      <c r="AX128" s="866"/>
      <c r="AY128" s="866"/>
      <c r="AZ128" s="866"/>
      <c r="BA128" s="866"/>
      <c r="BB128" s="866"/>
      <c r="BC128" s="866"/>
      <c r="BD128" s="866"/>
      <c r="BE128" s="866"/>
      <c r="BF128" s="866"/>
      <c r="BG128" s="866"/>
      <c r="BH128" s="866"/>
      <c r="BI128" s="866"/>
      <c r="BJ128" s="866"/>
      <c r="BK128" s="866"/>
      <c r="BL128" s="866"/>
      <c r="BM128" s="866"/>
      <c r="BN128" s="866"/>
      <c r="BO128" s="866"/>
      <c r="BP128" s="866"/>
      <c r="BQ128" s="866"/>
      <c r="BR128" s="866"/>
      <c r="BS128" s="866"/>
      <c r="BT128" s="866"/>
      <c r="BU128" s="866"/>
    </row>
    <row r="129" ht="22.5" customHeight="1">
      <c r="A129" s="379">
        <v>2.0</v>
      </c>
      <c r="B129" s="256">
        <v>2.0</v>
      </c>
      <c r="C129" s="379" t="s">
        <v>265</v>
      </c>
      <c r="D129" s="379"/>
      <c r="E129" s="476"/>
      <c r="F129" s="476"/>
      <c r="G129" s="863">
        <v>1.0</v>
      </c>
      <c r="H129" s="378" t="s">
        <v>5558</v>
      </c>
      <c r="I129" s="378" t="s">
        <v>5559</v>
      </c>
      <c r="J129" s="379" t="s">
        <v>381</v>
      </c>
      <c r="K129" s="379" t="s">
        <v>5560</v>
      </c>
      <c r="L129" s="380">
        <v>42645.0</v>
      </c>
      <c r="M129" s="379" t="s">
        <v>339</v>
      </c>
      <c r="N129" s="379" t="s">
        <v>154</v>
      </c>
      <c r="O129" s="380">
        <v>44790.0</v>
      </c>
      <c r="P129" s="379" t="s">
        <v>9</v>
      </c>
      <c r="Q129" s="379" t="s">
        <v>241</v>
      </c>
      <c r="R129" s="379"/>
      <c r="S129" s="476"/>
      <c r="T129" s="379" t="s">
        <v>11</v>
      </c>
      <c r="U129" s="379" t="s">
        <v>15</v>
      </c>
      <c r="V129" s="222"/>
      <c r="W129" s="197"/>
      <c r="X129" s="197"/>
      <c r="Y129" s="197" t="s">
        <v>5561</v>
      </c>
      <c r="Z129" s="197" t="s">
        <v>5562</v>
      </c>
      <c r="AA129" s="197" t="s">
        <v>5563</v>
      </c>
      <c r="AB129" s="197"/>
      <c r="AC129" s="197"/>
      <c r="AD129" s="222"/>
      <c r="AE129" s="222"/>
      <c r="AF129" s="222"/>
      <c r="AG129" s="866"/>
      <c r="AH129" s="866"/>
      <c r="AI129" s="866"/>
      <c r="AJ129" s="866"/>
      <c r="AK129" s="866"/>
      <c r="AL129" s="866"/>
      <c r="AM129" s="866"/>
      <c r="AN129" s="866"/>
      <c r="AO129" s="866"/>
      <c r="AP129" s="866"/>
      <c r="AQ129" s="866"/>
      <c r="AR129" s="866"/>
      <c r="AS129" s="866"/>
      <c r="AT129" s="866"/>
      <c r="AU129" s="866"/>
      <c r="AV129" s="866"/>
      <c r="AW129" s="866"/>
      <c r="AX129" s="866"/>
      <c r="AY129" s="866"/>
      <c r="AZ129" s="866"/>
      <c r="BA129" s="866"/>
      <c r="BB129" s="866"/>
      <c r="BC129" s="866"/>
      <c r="BD129" s="866"/>
      <c r="BE129" s="866"/>
      <c r="BF129" s="866"/>
      <c r="BG129" s="866"/>
      <c r="BH129" s="866"/>
      <c r="BI129" s="866"/>
      <c r="BJ129" s="866"/>
      <c r="BK129" s="866"/>
      <c r="BL129" s="866"/>
      <c r="BM129" s="866"/>
      <c r="BN129" s="866"/>
      <c r="BO129" s="866"/>
      <c r="BP129" s="866"/>
      <c r="BQ129" s="866"/>
      <c r="BR129" s="866"/>
      <c r="BS129" s="866"/>
      <c r="BT129" s="866"/>
      <c r="BU129" s="866"/>
    </row>
    <row r="130" ht="22.5" customHeight="1">
      <c r="A130" s="379">
        <v>3.0</v>
      </c>
      <c r="B130" s="256">
        <v>2.0</v>
      </c>
      <c r="C130" s="379" t="s">
        <v>265</v>
      </c>
      <c r="D130" s="379"/>
      <c r="E130" s="476"/>
      <c r="F130" s="476"/>
      <c r="G130" s="863">
        <v>1.0</v>
      </c>
      <c r="H130" s="378" t="s">
        <v>5564</v>
      </c>
      <c r="I130" s="378" t="s">
        <v>5565</v>
      </c>
      <c r="J130" s="379" t="s">
        <v>3608</v>
      </c>
      <c r="K130" s="379" t="s">
        <v>5566</v>
      </c>
      <c r="L130" s="380">
        <v>42762.0</v>
      </c>
      <c r="M130" s="379" t="s">
        <v>351</v>
      </c>
      <c r="N130" s="379" t="s">
        <v>153</v>
      </c>
      <c r="O130" s="380">
        <v>44312.0</v>
      </c>
      <c r="P130" s="379" t="s">
        <v>9</v>
      </c>
      <c r="Q130" s="379" t="s">
        <v>241</v>
      </c>
      <c r="R130" s="476"/>
      <c r="S130" s="476"/>
      <c r="T130" s="379" t="s">
        <v>11</v>
      </c>
      <c r="U130" s="379" t="s">
        <v>15</v>
      </c>
      <c r="V130" s="222"/>
      <c r="W130" s="388"/>
      <c r="X130" s="388"/>
      <c r="Y130" s="388" t="s">
        <v>5567</v>
      </c>
      <c r="Z130" s="388" t="s">
        <v>5568</v>
      </c>
      <c r="AA130" s="388" t="s">
        <v>5569</v>
      </c>
      <c r="AB130" s="388" t="s">
        <v>5570</v>
      </c>
      <c r="AC130" s="197" t="s">
        <v>5571</v>
      </c>
      <c r="AD130" s="197" t="s">
        <v>5572</v>
      </c>
      <c r="AE130" s="197"/>
      <c r="AF130" s="222"/>
      <c r="AG130" s="866"/>
      <c r="AH130" s="866"/>
      <c r="AI130" s="866"/>
      <c r="AJ130" s="866"/>
      <c r="AK130" s="866"/>
      <c r="AL130" s="866"/>
      <c r="AM130" s="866"/>
      <c r="AN130" s="866"/>
      <c r="AO130" s="866"/>
      <c r="AP130" s="866"/>
      <c r="AQ130" s="866"/>
      <c r="AR130" s="866"/>
      <c r="AS130" s="866"/>
      <c r="AT130" s="866"/>
      <c r="AU130" s="866"/>
      <c r="AV130" s="866"/>
      <c r="AW130" s="866"/>
      <c r="AX130" s="866"/>
      <c r="AY130" s="866"/>
      <c r="AZ130" s="866"/>
      <c r="BA130" s="866"/>
      <c r="BB130" s="866"/>
      <c r="BC130" s="866"/>
      <c r="BD130" s="866"/>
      <c r="BE130" s="866"/>
      <c r="BF130" s="866"/>
      <c r="BG130" s="866"/>
      <c r="BH130" s="866"/>
      <c r="BI130" s="866"/>
      <c r="BJ130" s="866"/>
      <c r="BK130" s="866"/>
      <c r="BL130" s="866"/>
      <c r="BM130" s="866"/>
      <c r="BN130" s="866"/>
      <c r="BO130" s="866"/>
      <c r="BP130" s="866"/>
      <c r="BQ130" s="866"/>
      <c r="BR130" s="866"/>
      <c r="BS130" s="866"/>
      <c r="BT130" s="866"/>
      <c r="BU130" s="866"/>
    </row>
    <row r="131" ht="22.5" customHeight="1">
      <c r="A131" s="379">
        <v>4.0</v>
      </c>
      <c r="B131" s="256">
        <v>2.0</v>
      </c>
      <c r="C131" s="379" t="s">
        <v>265</v>
      </c>
      <c r="D131" s="379"/>
      <c r="E131" s="476"/>
      <c r="F131" s="476"/>
      <c r="G131" s="863">
        <v>1.0</v>
      </c>
      <c r="H131" s="378" t="s">
        <v>5573</v>
      </c>
      <c r="I131" s="378" t="s">
        <v>5574</v>
      </c>
      <c r="J131" s="379" t="s">
        <v>637</v>
      </c>
      <c r="K131" s="379" t="s">
        <v>5575</v>
      </c>
      <c r="L131" s="380">
        <v>42906.0</v>
      </c>
      <c r="M131" s="379" t="s">
        <v>351</v>
      </c>
      <c r="N131" s="379" t="s">
        <v>151</v>
      </c>
      <c r="O131" s="380">
        <v>44669.0</v>
      </c>
      <c r="P131" s="379" t="s">
        <v>115</v>
      </c>
      <c r="Q131" s="379" t="s">
        <v>241</v>
      </c>
      <c r="R131" s="379"/>
      <c r="S131" s="476"/>
      <c r="T131" s="379" t="s">
        <v>11</v>
      </c>
      <c r="U131" s="379" t="s">
        <v>15</v>
      </c>
      <c r="V131" s="222"/>
      <c r="W131" s="197"/>
      <c r="X131" s="197"/>
      <c r="Y131" s="197" t="s">
        <v>5576</v>
      </c>
      <c r="Z131" s="197" t="s">
        <v>5577</v>
      </c>
      <c r="AA131" s="197" t="s">
        <v>5578</v>
      </c>
      <c r="AB131" s="197" t="s">
        <v>5579</v>
      </c>
      <c r="AC131" s="197"/>
      <c r="AD131" s="222"/>
      <c r="AE131" s="222"/>
      <c r="AF131" s="222"/>
      <c r="AG131" s="866"/>
      <c r="AH131" s="866"/>
      <c r="AI131" s="866"/>
      <c r="AJ131" s="866"/>
      <c r="AK131" s="866"/>
      <c r="AL131" s="866"/>
      <c r="AM131" s="866"/>
      <c r="AN131" s="866"/>
      <c r="AO131" s="866"/>
      <c r="AP131" s="866"/>
      <c r="AQ131" s="866"/>
      <c r="AR131" s="866"/>
      <c r="AS131" s="866"/>
      <c r="AT131" s="866"/>
      <c r="AU131" s="866"/>
      <c r="AV131" s="866"/>
      <c r="AW131" s="866"/>
      <c r="AX131" s="866"/>
      <c r="AY131" s="866"/>
      <c r="AZ131" s="866"/>
      <c r="BA131" s="866"/>
      <c r="BB131" s="866"/>
      <c r="BC131" s="866"/>
      <c r="BD131" s="866"/>
      <c r="BE131" s="866"/>
      <c r="BF131" s="866"/>
      <c r="BG131" s="866"/>
      <c r="BH131" s="866"/>
      <c r="BI131" s="866"/>
      <c r="BJ131" s="866"/>
      <c r="BK131" s="866"/>
      <c r="BL131" s="866"/>
      <c r="BM131" s="866"/>
      <c r="BN131" s="866"/>
      <c r="BO131" s="866"/>
      <c r="BP131" s="866"/>
      <c r="BQ131" s="866"/>
      <c r="BR131" s="866"/>
      <c r="BS131" s="866"/>
      <c r="BT131" s="866"/>
      <c r="BU131" s="866"/>
    </row>
    <row r="132" ht="22.5" customHeight="1">
      <c r="A132" s="379">
        <v>5.0</v>
      </c>
      <c r="B132" s="256">
        <v>2.0</v>
      </c>
      <c r="C132" s="379" t="s">
        <v>265</v>
      </c>
      <c r="D132" s="379"/>
      <c r="E132" s="476"/>
      <c r="F132" s="476"/>
      <c r="G132" s="863">
        <v>1.0</v>
      </c>
      <c r="H132" s="378" t="s">
        <v>5580</v>
      </c>
      <c r="I132" s="378" t="s">
        <v>5581</v>
      </c>
      <c r="J132" s="379" t="s">
        <v>1127</v>
      </c>
      <c r="K132" s="379" t="s">
        <v>5582</v>
      </c>
      <c r="L132" s="380">
        <v>42788.0</v>
      </c>
      <c r="M132" s="379" t="s">
        <v>339</v>
      </c>
      <c r="N132" s="379" t="s">
        <v>151</v>
      </c>
      <c r="O132" s="380">
        <v>44062.0</v>
      </c>
      <c r="P132" s="379" t="s">
        <v>9</v>
      </c>
      <c r="Q132" s="379" t="s">
        <v>241</v>
      </c>
      <c r="R132" s="379"/>
      <c r="S132" s="379"/>
      <c r="T132" s="379" t="s">
        <v>11</v>
      </c>
      <c r="U132" s="379" t="s">
        <v>15</v>
      </c>
      <c r="V132" s="998"/>
      <c r="W132" s="197"/>
      <c r="X132" s="197"/>
      <c r="Y132" s="197" t="s">
        <v>5583</v>
      </c>
      <c r="Z132" s="197" t="s">
        <v>5584</v>
      </c>
      <c r="AA132" s="197" t="s">
        <v>5585</v>
      </c>
      <c r="AB132" s="197" t="s">
        <v>5586</v>
      </c>
      <c r="AC132" s="197" t="s">
        <v>5587</v>
      </c>
      <c r="AD132" s="197" t="s">
        <v>5588</v>
      </c>
      <c r="AE132" s="197"/>
      <c r="AF132" s="222"/>
      <c r="AG132" s="866"/>
      <c r="AH132" s="866"/>
      <c r="AI132" s="866"/>
      <c r="AJ132" s="866"/>
      <c r="AK132" s="866"/>
      <c r="AL132" s="866"/>
      <c r="AM132" s="866"/>
      <c r="AN132" s="866"/>
      <c r="AO132" s="866"/>
      <c r="AP132" s="866"/>
      <c r="AQ132" s="866"/>
      <c r="AR132" s="866"/>
      <c r="AS132" s="866"/>
      <c r="AT132" s="866"/>
      <c r="AU132" s="866"/>
      <c r="AV132" s="866"/>
      <c r="AW132" s="866"/>
      <c r="AX132" s="866"/>
      <c r="AY132" s="866"/>
      <c r="AZ132" s="866"/>
      <c r="BA132" s="866"/>
      <c r="BB132" s="866"/>
      <c r="BC132" s="866"/>
      <c r="BD132" s="866"/>
      <c r="BE132" s="866"/>
      <c r="BF132" s="866"/>
      <c r="BG132" s="866"/>
      <c r="BH132" s="866"/>
      <c r="BI132" s="866"/>
      <c r="BJ132" s="866"/>
      <c r="BK132" s="866"/>
      <c r="BL132" s="866"/>
      <c r="BM132" s="866"/>
      <c r="BN132" s="866"/>
      <c r="BO132" s="866"/>
      <c r="BP132" s="866"/>
      <c r="BQ132" s="866"/>
      <c r="BR132" s="866"/>
      <c r="BS132" s="866"/>
      <c r="BT132" s="866"/>
      <c r="BU132" s="866"/>
    </row>
    <row r="133" ht="22.5" customHeight="1">
      <c r="A133" s="379">
        <v>6.0</v>
      </c>
      <c r="B133" s="256">
        <v>2.0</v>
      </c>
      <c r="C133" s="379" t="s">
        <v>265</v>
      </c>
      <c r="D133" s="379"/>
      <c r="E133" s="476"/>
      <c r="F133" s="476"/>
      <c r="G133" s="863">
        <v>1.0</v>
      </c>
      <c r="H133" s="378" t="s">
        <v>5589</v>
      </c>
      <c r="I133" s="378" t="s">
        <v>5590</v>
      </c>
      <c r="J133" s="379" t="s">
        <v>423</v>
      </c>
      <c r="K133" s="379" t="s">
        <v>5591</v>
      </c>
      <c r="L133" s="380">
        <v>42709.0</v>
      </c>
      <c r="M133" s="379" t="s">
        <v>351</v>
      </c>
      <c r="N133" s="379" t="s">
        <v>153</v>
      </c>
      <c r="O133" s="380">
        <v>45700.0</v>
      </c>
      <c r="P133" s="379" t="s">
        <v>115</v>
      </c>
      <c r="Q133" s="379" t="s">
        <v>241</v>
      </c>
      <c r="R133" s="379"/>
      <c r="S133" s="379"/>
      <c r="T133" s="623" t="s">
        <v>16</v>
      </c>
      <c r="U133" s="379" t="s">
        <v>15</v>
      </c>
      <c r="V133" s="998"/>
      <c r="W133" s="197"/>
      <c r="X133" s="197"/>
      <c r="Y133" s="197" t="s">
        <v>5592</v>
      </c>
      <c r="Z133" s="197"/>
      <c r="AA133" s="197"/>
      <c r="AB133" s="197"/>
      <c r="AC133" s="197"/>
      <c r="AD133" s="222"/>
      <c r="AE133" s="222"/>
      <c r="AF133" s="222"/>
      <c r="AG133" s="866"/>
      <c r="AH133" s="866"/>
      <c r="AI133" s="866"/>
      <c r="AJ133" s="866"/>
      <c r="AK133" s="866"/>
      <c r="AL133" s="866"/>
      <c r="AM133" s="866"/>
      <c r="AN133" s="866"/>
      <c r="AO133" s="866"/>
      <c r="AP133" s="866"/>
      <c r="AQ133" s="866"/>
      <c r="AR133" s="866"/>
      <c r="AS133" s="866"/>
      <c r="AT133" s="866"/>
      <c r="AU133" s="866"/>
      <c r="AV133" s="866"/>
      <c r="AW133" s="866"/>
      <c r="AX133" s="866"/>
      <c r="AY133" s="866"/>
      <c r="AZ133" s="866"/>
      <c r="BA133" s="866"/>
      <c r="BB133" s="866"/>
      <c r="BC133" s="866"/>
      <c r="BD133" s="866"/>
      <c r="BE133" s="866"/>
      <c r="BF133" s="866"/>
      <c r="BG133" s="866"/>
      <c r="BH133" s="866"/>
      <c r="BI133" s="866"/>
      <c r="BJ133" s="866"/>
      <c r="BK133" s="866"/>
      <c r="BL133" s="866"/>
      <c r="BM133" s="866"/>
      <c r="BN133" s="866"/>
      <c r="BO133" s="866"/>
      <c r="BP133" s="866"/>
      <c r="BQ133" s="866"/>
      <c r="BR133" s="866"/>
      <c r="BS133" s="866"/>
      <c r="BT133" s="866"/>
      <c r="BU133" s="866"/>
    </row>
    <row r="134" ht="22.5" customHeight="1">
      <c r="A134" s="379">
        <v>7.0</v>
      </c>
      <c r="B134" s="256">
        <v>2.0</v>
      </c>
      <c r="C134" s="379" t="s">
        <v>265</v>
      </c>
      <c r="D134" s="379"/>
      <c r="E134" s="476"/>
      <c r="F134" s="476"/>
      <c r="G134" s="863">
        <v>1.0</v>
      </c>
      <c r="H134" s="378" t="s">
        <v>5593</v>
      </c>
      <c r="I134" s="378" t="s">
        <v>5594</v>
      </c>
      <c r="J134" s="379" t="s">
        <v>2483</v>
      </c>
      <c r="K134" s="379" t="s">
        <v>5595</v>
      </c>
      <c r="L134" s="380">
        <v>42705.0</v>
      </c>
      <c r="M134" s="379" t="s">
        <v>339</v>
      </c>
      <c r="N134" s="379" t="s">
        <v>151</v>
      </c>
      <c r="O134" s="380">
        <v>44062.0</v>
      </c>
      <c r="P134" s="379" t="s">
        <v>10</v>
      </c>
      <c r="Q134" s="379" t="s">
        <v>243</v>
      </c>
      <c r="R134" s="476"/>
      <c r="S134" s="476"/>
      <c r="T134" s="379" t="s">
        <v>11</v>
      </c>
      <c r="U134" s="379" t="s">
        <v>10</v>
      </c>
      <c r="V134" s="222"/>
      <c r="W134" s="197"/>
      <c r="X134" s="197"/>
      <c r="Y134" s="197" t="s">
        <v>5596</v>
      </c>
      <c r="Z134" s="197" t="s">
        <v>5597</v>
      </c>
      <c r="AA134" s="197" t="s">
        <v>5598</v>
      </c>
      <c r="AB134" s="197" t="s">
        <v>5599</v>
      </c>
      <c r="AC134" s="197" t="s">
        <v>5600</v>
      </c>
      <c r="AD134" s="197"/>
      <c r="AE134" s="197"/>
      <c r="AF134" s="222"/>
      <c r="AG134" s="866"/>
      <c r="AH134" s="866"/>
      <c r="AI134" s="866"/>
      <c r="AJ134" s="866"/>
      <c r="AK134" s="866"/>
      <c r="AL134" s="866"/>
      <c r="AM134" s="866"/>
      <c r="AN134" s="866"/>
      <c r="AO134" s="866"/>
      <c r="AP134" s="866"/>
      <c r="AQ134" s="866"/>
      <c r="AR134" s="866"/>
      <c r="AS134" s="866"/>
      <c r="AT134" s="866"/>
      <c r="AU134" s="866"/>
      <c r="AV134" s="866"/>
      <c r="AW134" s="866"/>
      <c r="AX134" s="866"/>
      <c r="AY134" s="866"/>
      <c r="AZ134" s="866"/>
      <c r="BA134" s="866"/>
      <c r="BB134" s="866"/>
      <c r="BC134" s="866"/>
      <c r="BD134" s="866"/>
      <c r="BE134" s="866"/>
      <c r="BF134" s="866"/>
      <c r="BG134" s="866"/>
      <c r="BH134" s="866"/>
      <c r="BI134" s="866"/>
      <c r="BJ134" s="866"/>
      <c r="BK134" s="866"/>
      <c r="BL134" s="866"/>
      <c r="BM134" s="866"/>
      <c r="BN134" s="866"/>
      <c r="BO134" s="866"/>
      <c r="BP134" s="866"/>
      <c r="BQ134" s="866"/>
      <c r="BR134" s="866"/>
      <c r="BS134" s="866"/>
      <c r="BT134" s="866"/>
      <c r="BU134" s="866"/>
    </row>
    <row r="135" ht="22.5" customHeight="1">
      <c r="A135" s="379">
        <v>8.0</v>
      </c>
      <c r="B135" s="256">
        <v>2.0</v>
      </c>
      <c r="C135" s="379" t="s">
        <v>265</v>
      </c>
      <c r="D135" s="379"/>
      <c r="E135" s="476"/>
      <c r="F135" s="476"/>
      <c r="G135" s="863">
        <v>1.0</v>
      </c>
      <c r="H135" s="378" t="s">
        <v>5601</v>
      </c>
      <c r="I135" s="378" t="s">
        <v>5602</v>
      </c>
      <c r="J135" s="379" t="s">
        <v>5603</v>
      </c>
      <c r="K135" s="379" t="s">
        <v>5604</v>
      </c>
      <c r="L135" s="380">
        <v>42671.0</v>
      </c>
      <c r="M135" s="379" t="s">
        <v>339</v>
      </c>
      <c r="N135" s="379" t="s">
        <v>153</v>
      </c>
      <c r="O135" s="380">
        <v>43472.0</v>
      </c>
      <c r="P135" s="379" t="s">
        <v>125</v>
      </c>
      <c r="Q135" s="379" t="s">
        <v>243</v>
      </c>
      <c r="R135" s="379" t="s">
        <v>5605</v>
      </c>
      <c r="S135" s="476"/>
      <c r="T135" s="379" t="s">
        <v>11</v>
      </c>
      <c r="U135" s="379" t="s">
        <v>21</v>
      </c>
      <c r="V135" s="222"/>
      <c r="W135" s="197"/>
      <c r="X135" s="197"/>
      <c r="Y135" s="197" t="s">
        <v>5606</v>
      </c>
      <c r="Z135" s="197" t="s">
        <v>5607</v>
      </c>
      <c r="AA135" s="197" t="s">
        <v>5608</v>
      </c>
      <c r="AB135" s="197" t="s">
        <v>5609</v>
      </c>
      <c r="AC135" s="197" t="s">
        <v>5610</v>
      </c>
      <c r="AD135" s="197" t="s">
        <v>5611</v>
      </c>
      <c r="AE135" s="197"/>
      <c r="AF135" s="222"/>
      <c r="AG135" s="866"/>
      <c r="AH135" s="866"/>
      <c r="AI135" s="866"/>
      <c r="AJ135" s="866"/>
      <c r="AK135" s="866"/>
      <c r="AL135" s="866"/>
      <c r="AM135" s="866"/>
      <c r="AN135" s="866"/>
      <c r="AO135" s="866"/>
      <c r="AP135" s="866"/>
      <c r="AQ135" s="866"/>
      <c r="AR135" s="866"/>
      <c r="AS135" s="866"/>
      <c r="AT135" s="866"/>
      <c r="AU135" s="866"/>
      <c r="AV135" s="866"/>
      <c r="AW135" s="866"/>
      <c r="AX135" s="866"/>
      <c r="AY135" s="866"/>
      <c r="AZ135" s="866"/>
      <c r="BA135" s="866"/>
      <c r="BB135" s="866"/>
      <c r="BC135" s="866"/>
      <c r="BD135" s="866"/>
      <c r="BE135" s="866"/>
      <c r="BF135" s="866"/>
      <c r="BG135" s="866"/>
      <c r="BH135" s="866"/>
      <c r="BI135" s="866"/>
      <c r="BJ135" s="866"/>
      <c r="BK135" s="866"/>
      <c r="BL135" s="866"/>
      <c r="BM135" s="866"/>
      <c r="BN135" s="866"/>
      <c r="BO135" s="866"/>
      <c r="BP135" s="866"/>
      <c r="BQ135" s="866"/>
      <c r="BR135" s="866"/>
      <c r="BS135" s="866"/>
      <c r="BT135" s="866"/>
      <c r="BU135" s="866"/>
    </row>
    <row r="136" ht="22.5" customHeight="1">
      <c r="A136" s="379">
        <v>9.0</v>
      </c>
      <c r="B136" s="256">
        <v>2.0</v>
      </c>
      <c r="C136" s="379" t="s">
        <v>265</v>
      </c>
      <c r="D136" s="379"/>
      <c r="E136" s="476"/>
      <c r="F136" s="476"/>
      <c r="G136" s="863">
        <v>1.0</v>
      </c>
      <c r="H136" s="378" t="s">
        <v>5612</v>
      </c>
      <c r="I136" s="378" t="s">
        <v>5613</v>
      </c>
      <c r="J136" s="379" t="s">
        <v>396</v>
      </c>
      <c r="K136" s="379" t="s">
        <v>5614</v>
      </c>
      <c r="L136" s="380">
        <v>42839.0</v>
      </c>
      <c r="M136" s="379" t="s">
        <v>339</v>
      </c>
      <c r="N136" s="379" t="s">
        <v>153</v>
      </c>
      <c r="O136" s="380">
        <v>43698.0</v>
      </c>
      <c r="P136" s="379" t="s">
        <v>133</v>
      </c>
      <c r="Q136" s="379" t="s">
        <v>243</v>
      </c>
      <c r="R136" s="379" t="s">
        <v>5615</v>
      </c>
      <c r="S136" s="379"/>
      <c r="T136" s="379" t="s">
        <v>11</v>
      </c>
      <c r="U136" s="379" t="s">
        <v>15</v>
      </c>
      <c r="V136" s="222"/>
      <c r="W136" s="197"/>
      <c r="X136" s="197"/>
      <c r="Y136" s="197" t="s">
        <v>5616</v>
      </c>
      <c r="Z136" s="197" t="s">
        <v>5617</v>
      </c>
      <c r="AA136" s="197" t="s">
        <v>5618</v>
      </c>
      <c r="AB136" s="197" t="s">
        <v>5619</v>
      </c>
      <c r="AC136" s="197" t="s">
        <v>5620</v>
      </c>
      <c r="AD136" s="197" t="s">
        <v>5621</v>
      </c>
      <c r="AE136" s="197" t="s">
        <v>5622</v>
      </c>
      <c r="AF136" s="222"/>
      <c r="AG136" s="866"/>
      <c r="AH136" s="866"/>
      <c r="AI136" s="866"/>
      <c r="AJ136" s="866"/>
      <c r="AK136" s="866"/>
      <c r="AL136" s="866"/>
      <c r="AM136" s="866"/>
      <c r="AN136" s="866"/>
      <c r="AO136" s="866"/>
      <c r="AP136" s="866"/>
      <c r="AQ136" s="866"/>
      <c r="AR136" s="866"/>
      <c r="AS136" s="866"/>
      <c r="AT136" s="866"/>
      <c r="AU136" s="866"/>
      <c r="AV136" s="866"/>
      <c r="AW136" s="866"/>
      <c r="AX136" s="866"/>
      <c r="AY136" s="866"/>
      <c r="AZ136" s="866"/>
      <c r="BA136" s="866"/>
      <c r="BB136" s="866"/>
      <c r="BC136" s="866"/>
      <c r="BD136" s="866"/>
      <c r="BE136" s="866"/>
      <c r="BF136" s="866"/>
      <c r="BG136" s="866"/>
      <c r="BH136" s="866"/>
      <c r="BI136" s="866"/>
      <c r="BJ136" s="866"/>
      <c r="BK136" s="866"/>
      <c r="BL136" s="866"/>
      <c r="BM136" s="866"/>
      <c r="BN136" s="866"/>
      <c r="BO136" s="866"/>
      <c r="BP136" s="866"/>
      <c r="BQ136" s="866"/>
      <c r="BR136" s="866"/>
      <c r="BS136" s="866"/>
      <c r="BT136" s="866"/>
      <c r="BU136" s="866"/>
    </row>
    <row r="137" ht="22.5" customHeight="1">
      <c r="A137" s="379">
        <v>10.0</v>
      </c>
      <c r="B137" s="256">
        <v>2.0</v>
      </c>
      <c r="C137" s="379" t="s">
        <v>265</v>
      </c>
      <c r="D137" s="379"/>
      <c r="E137" s="476"/>
      <c r="F137" s="476"/>
      <c r="G137" s="863">
        <v>1.0</v>
      </c>
      <c r="H137" s="378" t="s">
        <v>5623</v>
      </c>
      <c r="I137" s="378" t="s">
        <v>5624</v>
      </c>
      <c r="J137" s="379" t="s">
        <v>2223</v>
      </c>
      <c r="K137" s="379" t="s">
        <v>5625</v>
      </c>
      <c r="L137" s="380">
        <v>42809.0</v>
      </c>
      <c r="M137" s="379" t="s">
        <v>351</v>
      </c>
      <c r="N137" s="379" t="s">
        <v>151</v>
      </c>
      <c r="O137" s="380">
        <v>43724.0</v>
      </c>
      <c r="P137" s="379" t="s">
        <v>133</v>
      </c>
      <c r="Q137" s="379" t="s">
        <v>243</v>
      </c>
      <c r="R137" s="476"/>
      <c r="S137" s="476"/>
      <c r="T137" s="379" t="s">
        <v>11</v>
      </c>
      <c r="U137" s="379" t="s">
        <v>15</v>
      </c>
      <c r="V137" s="222"/>
      <c r="W137" s="197"/>
      <c r="X137" s="197"/>
      <c r="Y137" s="197" t="s">
        <v>5626</v>
      </c>
      <c r="Z137" s="197" t="s">
        <v>5627</v>
      </c>
      <c r="AA137" s="197" t="s">
        <v>5628</v>
      </c>
      <c r="AB137" s="197" t="s">
        <v>5629</v>
      </c>
      <c r="AC137" s="197" t="s">
        <v>5630</v>
      </c>
      <c r="AD137" s="197" t="s">
        <v>5631</v>
      </c>
      <c r="AE137" s="222"/>
      <c r="AF137" s="222"/>
      <c r="AG137" s="866"/>
      <c r="AH137" s="866"/>
      <c r="AI137" s="866"/>
      <c r="AJ137" s="866"/>
      <c r="AK137" s="866"/>
      <c r="AL137" s="866"/>
      <c r="AM137" s="866"/>
      <c r="AN137" s="866"/>
      <c r="AO137" s="866"/>
      <c r="AP137" s="866"/>
      <c r="AQ137" s="866"/>
      <c r="AR137" s="866"/>
      <c r="AS137" s="866"/>
      <c r="AT137" s="866"/>
      <c r="AU137" s="866"/>
      <c r="AV137" s="866"/>
      <c r="AW137" s="866"/>
      <c r="AX137" s="866"/>
      <c r="AY137" s="866"/>
      <c r="AZ137" s="866"/>
      <c r="BA137" s="866"/>
      <c r="BB137" s="866"/>
      <c r="BC137" s="866"/>
      <c r="BD137" s="866"/>
      <c r="BE137" s="866"/>
      <c r="BF137" s="866"/>
      <c r="BG137" s="866"/>
      <c r="BH137" s="866"/>
      <c r="BI137" s="866"/>
      <c r="BJ137" s="866"/>
      <c r="BK137" s="866"/>
      <c r="BL137" s="866"/>
      <c r="BM137" s="866"/>
      <c r="BN137" s="866"/>
      <c r="BO137" s="866"/>
      <c r="BP137" s="866"/>
      <c r="BQ137" s="866"/>
      <c r="BR137" s="866"/>
      <c r="BS137" s="866"/>
      <c r="BT137" s="866"/>
      <c r="BU137" s="866"/>
    </row>
    <row r="138" ht="22.5" customHeight="1">
      <c r="A138" s="379">
        <v>11.0</v>
      </c>
      <c r="B138" s="256">
        <v>2.0</v>
      </c>
      <c r="C138" s="379" t="s">
        <v>265</v>
      </c>
      <c r="D138" s="379"/>
      <c r="E138" s="476"/>
      <c r="F138" s="379"/>
      <c r="G138" s="863">
        <v>1.0</v>
      </c>
      <c r="H138" s="378" t="s">
        <v>5632</v>
      </c>
      <c r="I138" s="378" t="s">
        <v>5633</v>
      </c>
      <c r="J138" s="379" t="s">
        <v>423</v>
      </c>
      <c r="K138" s="379" t="s">
        <v>5634</v>
      </c>
      <c r="L138" s="380">
        <v>42926.0</v>
      </c>
      <c r="M138" s="379" t="s">
        <v>351</v>
      </c>
      <c r="N138" s="379" t="s">
        <v>153</v>
      </c>
      <c r="O138" s="380">
        <v>44606.0</v>
      </c>
      <c r="P138" s="379" t="s">
        <v>115</v>
      </c>
      <c r="Q138" s="379" t="s">
        <v>243</v>
      </c>
      <c r="R138" s="379" t="s">
        <v>5635</v>
      </c>
      <c r="S138" s="476"/>
      <c r="T138" s="379" t="s">
        <v>11</v>
      </c>
      <c r="U138" s="379" t="s">
        <v>15</v>
      </c>
      <c r="V138" s="222"/>
      <c r="W138" s="197"/>
      <c r="X138" s="197"/>
      <c r="Y138" s="197" t="s">
        <v>5636</v>
      </c>
      <c r="Z138" s="197" t="s">
        <v>5637</v>
      </c>
      <c r="AA138" s="197" t="s">
        <v>5638</v>
      </c>
      <c r="AB138" s="197" t="s">
        <v>5639</v>
      </c>
      <c r="AC138" s="197" t="s">
        <v>5640</v>
      </c>
      <c r="AD138" s="222"/>
      <c r="AE138" s="222"/>
      <c r="AF138" s="222"/>
      <c r="AG138" s="866"/>
      <c r="AH138" s="866"/>
      <c r="AI138" s="866"/>
      <c r="AJ138" s="866"/>
      <c r="AK138" s="866"/>
      <c r="AL138" s="866"/>
      <c r="AM138" s="866"/>
      <c r="AN138" s="866"/>
      <c r="AO138" s="866"/>
      <c r="AP138" s="866"/>
      <c r="AQ138" s="866"/>
      <c r="AR138" s="866"/>
      <c r="AS138" s="866"/>
      <c r="AT138" s="866"/>
      <c r="AU138" s="866"/>
      <c r="AV138" s="866"/>
      <c r="AW138" s="866"/>
      <c r="AX138" s="866"/>
      <c r="AY138" s="866"/>
      <c r="AZ138" s="866"/>
      <c r="BA138" s="866"/>
      <c r="BB138" s="866"/>
      <c r="BC138" s="866"/>
      <c r="BD138" s="866"/>
      <c r="BE138" s="866"/>
      <c r="BF138" s="866"/>
      <c r="BG138" s="866"/>
      <c r="BH138" s="866"/>
      <c r="BI138" s="866"/>
      <c r="BJ138" s="866"/>
      <c r="BK138" s="866"/>
      <c r="BL138" s="866"/>
      <c r="BM138" s="866"/>
      <c r="BN138" s="866"/>
      <c r="BO138" s="866"/>
      <c r="BP138" s="866"/>
      <c r="BQ138" s="866"/>
      <c r="BR138" s="866"/>
      <c r="BS138" s="866"/>
      <c r="BT138" s="866"/>
      <c r="BU138" s="866"/>
    </row>
    <row r="139" ht="22.5" customHeight="1">
      <c r="A139" s="379">
        <v>12.0</v>
      </c>
      <c r="B139" s="256">
        <v>2.0</v>
      </c>
      <c r="C139" s="379" t="s">
        <v>265</v>
      </c>
      <c r="D139" s="379"/>
      <c r="E139" s="379"/>
      <c r="F139" s="379"/>
      <c r="G139" s="863">
        <v>1.0</v>
      </c>
      <c r="H139" s="378" t="s">
        <v>5641</v>
      </c>
      <c r="I139" s="378" t="s">
        <v>5642</v>
      </c>
      <c r="J139" s="379" t="s">
        <v>1310</v>
      </c>
      <c r="K139" s="379" t="s">
        <v>5643</v>
      </c>
      <c r="L139" s="380">
        <v>42786.0</v>
      </c>
      <c r="M139" s="379" t="s">
        <v>339</v>
      </c>
      <c r="N139" s="379" t="s">
        <v>154</v>
      </c>
      <c r="O139" s="380">
        <v>44790.0</v>
      </c>
      <c r="P139" s="379" t="s">
        <v>9</v>
      </c>
      <c r="Q139" s="379" t="s">
        <v>248</v>
      </c>
      <c r="R139" s="476"/>
      <c r="S139" s="476"/>
      <c r="T139" s="379" t="s">
        <v>11</v>
      </c>
      <c r="U139" s="379" t="s">
        <v>15</v>
      </c>
      <c r="V139" s="222"/>
      <c r="W139" s="197"/>
      <c r="X139" s="197"/>
      <c r="Y139" s="197" t="s">
        <v>5644</v>
      </c>
      <c r="Z139" s="197" t="s">
        <v>5645</v>
      </c>
      <c r="AA139" s="197" t="s">
        <v>5646</v>
      </c>
      <c r="AB139" s="197"/>
      <c r="AC139" s="197"/>
      <c r="AD139" s="222"/>
      <c r="AE139" s="222"/>
      <c r="AF139" s="222"/>
      <c r="AG139" s="866"/>
      <c r="AH139" s="866"/>
      <c r="AI139" s="866"/>
      <c r="AJ139" s="866"/>
      <c r="AK139" s="866"/>
      <c r="AL139" s="866"/>
      <c r="AM139" s="866"/>
      <c r="AN139" s="866"/>
      <c r="AO139" s="866"/>
      <c r="AP139" s="866"/>
      <c r="AQ139" s="866"/>
      <c r="AR139" s="866"/>
      <c r="AS139" s="866"/>
      <c r="AT139" s="866"/>
      <c r="AU139" s="866"/>
      <c r="AV139" s="866"/>
      <c r="AW139" s="866"/>
      <c r="AX139" s="866"/>
      <c r="AY139" s="866"/>
      <c r="AZ139" s="866"/>
      <c r="BA139" s="866"/>
      <c r="BB139" s="866"/>
      <c r="BC139" s="866"/>
      <c r="BD139" s="866"/>
      <c r="BE139" s="866"/>
      <c r="BF139" s="866"/>
      <c r="BG139" s="866"/>
      <c r="BH139" s="866"/>
      <c r="BI139" s="866"/>
      <c r="BJ139" s="866"/>
      <c r="BK139" s="866"/>
      <c r="BL139" s="866"/>
      <c r="BM139" s="866"/>
      <c r="BN139" s="866"/>
      <c r="BO139" s="866"/>
      <c r="BP139" s="866"/>
      <c r="BQ139" s="866"/>
      <c r="BR139" s="866"/>
      <c r="BS139" s="866"/>
      <c r="BT139" s="866"/>
      <c r="BU139" s="866"/>
    </row>
    <row r="140" ht="22.5" customHeight="1">
      <c r="A140" s="379">
        <v>13.0</v>
      </c>
      <c r="B140" s="256">
        <v>2.0</v>
      </c>
      <c r="C140" s="379" t="s">
        <v>265</v>
      </c>
      <c r="D140" s="379"/>
      <c r="E140" s="476"/>
      <c r="F140" s="476"/>
      <c r="G140" s="863">
        <v>1.0</v>
      </c>
      <c r="H140" s="378" t="s">
        <v>5647</v>
      </c>
      <c r="I140" s="378" t="s">
        <v>5648</v>
      </c>
      <c r="J140" s="625" t="s">
        <v>2477</v>
      </c>
      <c r="K140" s="625" t="s">
        <v>5649</v>
      </c>
      <c r="L140" s="380">
        <v>42675.0</v>
      </c>
      <c r="M140" s="379" t="s">
        <v>339</v>
      </c>
      <c r="N140" s="379" t="s">
        <v>151</v>
      </c>
      <c r="O140" s="380">
        <v>43472.0</v>
      </c>
      <c r="P140" s="379" t="s">
        <v>37</v>
      </c>
      <c r="Q140" s="379" t="s">
        <v>248</v>
      </c>
      <c r="R140" s="625" t="s">
        <v>5650</v>
      </c>
      <c r="S140" s="866"/>
      <c r="T140" s="379" t="s">
        <v>11</v>
      </c>
      <c r="U140" s="379" t="s">
        <v>15</v>
      </c>
      <c r="V140" s="998"/>
      <c r="W140" s="388"/>
      <c r="X140" s="388"/>
      <c r="Y140" s="388" t="s">
        <v>5651</v>
      </c>
      <c r="Z140" s="388" t="s">
        <v>5652</v>
      </c>
      <c r="AA140" s="388" t="s">
        <v>5653</v>
      </c>
      <c r="AB140" s="388" t="s">
        <v>5654</v>
      </c>
      <c r="AC140" s="197" t="s">
        <v>5655</v>
      </c>
      <c r="AD140" s="388" t="s">
        <v>5656</v>
      </c>
      <c r="AE140" s="388"/>
      <c r="AF140" s="998"/>
      <c r="AG140" s="866"/>
      <c r="AH140" s="866"/>
      <c r="AI140" s="866"/>
      <c r="AJ140" s="866"/>
      <c r="AK140" s="866"/>
      <c r="AL140" s="866"/>
      <c r="AM140" s="866"/>
      <c r="AN140" s="866"/>
      <c r="AO140" s="866"/>
      <c r="AP140" s="866"/>
      <c r="AQ140" s="866"/>
      <c r="AR140" s="866"/>
      <c r="AS140" s="866"/>
      <c r="AT140" s="866"/>
      <c r="AU140" s="866"/>
      <c r="AV140" s="866"/>
      <c r="AW140" s="866"/>
      <c r="AX140" s="866"/>
      <c r="AY140" s="866"/>
      <c r="AZ140" s="866"/>
      <c r="BA140" s="866"/>
      <c r="BB140" s="866"/>
      <c r="BC140" s="866"/>
      <c r="BD140" s="866"/>
      <c r="BE140" s="866"/>
      <c r="BF140" s="866"/>
      <c r="BG140" s="866"/>
      <c r="BH140" s="866"/>
      <c r="BI140" s="866"/>
      <c r="BJ140" s="866"/>
      <c r="BK140" s="866"/>
      <c r="BL140" s="866"/>
      <c r="BM140" s="866"/>
      <c r="BN140" s="866"/>
      <c r="BO140" s="866"/>
      <c r="BP140" s="866"/>
      <c r="BQ140" s="866"/>
      <c r="BR140" s="866"/>
      <c r="BS140" s="866"/>
      <c r="BT140" s="866"/>
      <c r="BU140" s="866"/>
    </row>
    <row r="141" ht="22.5" customHeight="1">
      <c r="A141" s="379">
        <v>14.0</v>
      </c>
      <c r="B141" s="256">
        <v>2.0</v>
      </c>
      <c r="C141" s="379" t="s">
        <v>265</v>
      </c>
      <c r="D141" s="379"/>
      <c r="E141" s="379" t="s">
        <v>335</v>
      </c>
      <c r="F141" s="379" t="s">
        <v>335</v>
      </c>
      <c r="G141" s="863">
        <v>1.0</v>
      </c>
      <c r="H141" s="378" t="s">
        <v>5657</v>
      </c>
      <c r="I141" s="378" t="s">
        <v>5658</v>
      </c>
      <c r="J141" s="379" t="s">
        <v>1447</v>
      </c>
      <c r="K141" s="379" t="s">
        <v>5659</v>
      </c>
      <c r="L141" s="380">
        <v>42857.0</v>
      </c>
      <c r="M141" s="379" t="s">
        <v>339</v>
      </c>
      <c r="N141" s="379" t="s">
        <v>153</v>
      </c>
      <c r="O141" s="380">
        <v>45519.0</v>
      </c>
      <c r="P141" s="379" t="s">
        <v>53</v>
      </c>
      <c r="Q141" s="379" t="s">
        <v>248</v>
      </c>
      <c r="R141" s="379"/>
      <c r="S141" s="476"/>
      <c r="T141" s="379" t="s">
        <v>11</v>
      </c>
      <c r="U141" s="379" t="s">
        <v>10</v>
      </c>
      <c r="V141" s="197" t="s">
        <v>335</v>
      </c>
      <c r="W141" s="197"/>
      <c r="X141" s="197"/>
      <c r="Y141" s="197" t="s">
        <v>5660</v>
      </c>
      <c r="Z141" s="197"/>
      <c r="AA141" s="197"/>
      <c r="AB141" s="197"/>
      <c r="AC141" s="197"/>
      <c r="AD141" s="197"/>
      <c r="AE141" s="222"/>
      <c r="AF141" s="222"/>
      <c r="AG141" s="866"/>
      <c r="AH141" s="866"/>
      <c r="AI141" s="866"/>
      <c r="AJ141" s="866"/>
      <c r="AK141" s="866"/>
      <c r="AL141" s="866"/>
      <c r="AM141" s="866"/>
      <c r="AN141" s="866"/>
      <c r="AO141" s="866"/>
      <c r="AP141" s="866"/>
      <c r="AQ141" s="866"/>
      <c r="AR141" s="866"/>
      <c r="AS141" s="866"/>
      <c r="AT141" s="866"/>
      <c r="AU141" s="866"/>
      <c r="AV141" s="866"/>
      <c r="AW141" s="866"/>
      <c r="AX141" s="866"/>
      <c r="AY141" s="866"/>
      <c r="AZ141" s="866"/>
      <c r="BA141" s="866"/>
      <c r="BB141" s="866"/>
      <c r="BC141" s="866"/>
      <c r="BD141" s="866"/>
      <c r="BE141" s="866"/>
      <c r="BF141" s="866"/>
      <c r="BG141" s="866"/>
      <c r="BH141" s="866"/>
      <c r="BI141" s="866"/>
      <c r="BJ141" s="866"/>
      <c r="BK141" s="866"/>
      <c r="BL141" s="866"/>
      <c r="BM141" s="866"/>
      <c r="BN141" s="866"/>
      <c r="BO141" s="866"/>
      <c r="BP141" s="866"/>
      <c r="BQ141" s="866"/>
      <c r="BR141" s="866"/>
      <c r="BS141" s="866"/>
      <c r="BT141" s="866"/>
      <c r="BU141" s="866"/>
    </row>
    <row r="142" ht="22.5" customHeight="1">
      <c r="A142" s="379">
        <v>15.0</v>
      </c>
      <c r="B142" s="256">
        <v>2.0</v>
      </c>
      <c r="C142" s="379" t="s">
        <v>265</v>
      </c>
      <c r="D142" s="379"/>
      <c r="E142" s="476"/>
      <c r="F142" s="476"/>
      <c r="G142" s="863">
        <v>1.0</v>
      </c>
      <c r="H142" s="378" t="s">
        <v>5661</v>
      </c>
      <c r="I142" s="378" t="s">
        <v>5662</v>
      </c>
      <c r="J142" s="379" t="s">
        <v>5663</v>
      </c>
      <c r="K142" s="379" t="s">
        <v>5664</v>
      </c>
      <c r="L142" s="380">
        <v>42698.0</v>
      </c>
      <c r="M142" s="379" t="s">
        <v>339</v>
      </c>
      <c r="N142" s="379" t="s">
        <v>153</v>
      </c>
      <c r="O142" s="380">
        <v>45519.0</v>
      </c>
      <c r="P142" s="379" t="s">
        <v>66</v>
      </c>
      <c r="Q142" s="379" t="s">
        <v>248</v>
      </c>
      <c r="R142" s="379"/>
      <c r="S142" s="379"/>
      <c r="T142" s="379" t="s">
        <v>11</v>
      </c>
      <c r="U142" s="379" t="s">
        <v>21</v>
      </c>
      <c r="V142" s="222"/>
      <c r="W142" s="197"/>
      <c r="X142" s="197"/>
      <c r="Y142" s="197" t="s">
        <v>5665</v>
      </c>
      <c r="Z142" s="197"/>
      <c r="AA142" s="197"/>
      <c r="AB142" s="197"/>
      <c r="AC142" s="197"/>
      <c r="AD142" s="197"/>
      <c r="AE142" s="222"/>
      <c r="AF142" s="222"/>
      <c r="AG142" s="476"/>
      <c r="AH142" s="476"/>
      <c r="AI142" s="476"/>
      <c r="AJ142" s="476"/>
      <c r="AK142" s="476"/>
      <c r="AL142" s="476"/>
      <c r="AM142" s="866"/>
      <c r="AN142" s="866"/>
      <c r="AO142" s="866"/>
      <c r="AP142" s="866"/>
      <c r="AQ142" s="866"/>
      <c r="AR142" s="866"/>
      <c r="AS142" s="866"/>
      <c r="AT142" s="866"/>
      <c r="AU142" s="866"/>
      <c r="AV142" s="866"/>
      <c r="AW142" s="866"/>
      <c r="AX142" s="866"/>
      <c r="AY142" s="866"/>
      <c r="AZ142" s="866"/>
      <c r="BA142" s="866"/>
      <c r="BB142" s="866"/>
      <c r="BC142" s="866"/>
      <c r="BD142" s="866"/>
      <c r="BE142" s="866"/>
      <c r="BF142" s="866"/>
      <c r="BG142" s="866"/>
      <c r="BH142" s="866"/>
      <c r="BI142" s="866"/>
      <c r="BJ142" s="866"/>
      <c r="BK142" s="866"/>
      <c r="BL142" s="866"/>
      <c r="BM142" s="866"/>
      <c r="BN142" s="866"/>
      <c r="BO142" s="866"/>
      <c r="BP142" s="866"/>
      <c r="BQ142" s="866"/>
      <c r="BR142" s="866"/>
      <c r="BS142" s="866"/>
      <c r="BT142" s="866"/>
      <c r="BU142" s="866"/>
    </row>
    <row r="143" ht="22.5" customHeight="1">
      <c r="A143" s="379">
        <v>16.0</v>
      </c>
      <c r="B143" s="256">
        <v>2.0</v>
      </c>
      <c r="C143" s="379" t="s">
        <v>265</v>
      </c>
      <c r="D143" s="379"/>
      <c r="E143" s="476"/>
      <c r="F143" s="476"/>
      <c r="G143" s="863">
        <v>1.0</v>
      </c>
      <c r="H143" s="378" t="s">
        <v>5666</v>
      </c>
      <c r="I143" s="378" t="s">
        <v>5667</v>
      </c>
      <c r="J143" s="379" t="s">
        <v>540</v>
      </c>
      <c r="K143" s="379" t="s">
        <v>5668</v>
      </c>
      <c r="L143" s="380">
        <v>42772.0</v>
      </c>
      <c r="M143" s="379" t="s">
        <v>351</v>
      </c>
      <c r="N143" s="379" t="s">
        <v>153</v>
      </c>
      <c r="O143" s="380">
        <v>44790.0</v>
      </c>
      <c r="P143" s="379" t="s">
        <v>133</v>
      </c>
      <c r="Q143" s="379" t="s">
        <v>252</v>
      </c>
      <c r="R143" s="379"/>
      <c r="S143" s="379"/>
      <c r="T143" s="379" t="s">
        <v>11</v>
      </c>
      <c r="U143" s="379" t="s">
        <v>15</v>
      </c>
      <c r="V143" s="998"/>
      <c r="W143" s="197"/>
      <c r="X143" s="197"/>
      <c r="Y143" s="197" t="s">
        <v>5669</v>
      </c>
      <c r="Z143" s="197" t="s">
        <v>5670</v>
      </c>
      <c r="AA143" s="197" t="s">
        <v>5671</v>
      </c>
      <c r="AB143" s="197"/>
      <c r="AC143" s="197"/>
      <c r="AD143" s="222"/>
      <c r="AE143" s="222"/>
      <c r="AF143" s="222"/>
      <c r="AG143" s="866"/>
      <c r="AH143" s="866"/>
      <c r="AI143" s="866"/>
      <c r="AJ143" s="866"/>
      <c r="AK143" s="866"/>
      <c r="AL143" s="866"/>
      <c r="AM143" s="866"/>
      <c r="AN143" s="866"/>
      <c r="AO143" s="866"/>
      <c r="AP143" s="866"/>
      <c r="AQ143" s="866"/>
      <c r="AR143" s="866"/>
      <c r="AS143" s="866"/>
      <c r="AT143" s="866"/>
      <c r="AU143" s="866"/>
      <c r="AV143" s="866"/>
      <c r="AW143" s="866"/>
      <c r="AX143" s="866"/>
      <c r="AY143" s="866"/>
      <c r="AZ143" s="866"/>
      <c r="BA143" s="866"/>
      <c r="BB143" s="866"/>
      <c r="BC143" s="866"/>
      <c r="BD143" s="866"/>
      <c r="BE143" s="866"/>
      <c r="BF143" s="866"/>
      <c r="BG143" s="866"/>
      <c r="BH143" s="866"/>
      <c r="BI143" s="866"/>
      <c r="BJ143" s="866"/>
      <c r="BK143" s="866"/>
      <c r="BL143" s="866"/>
      <c r="BM143" s="866"/>
      <c r="BN143" s="866"/>
      <c r="BO143" s="866"/>
      <c r="BP143" s="866"/>
      <c r="BQ143" s="866"/>
      <c r="BR143" s="866"/>
      <c r="BS143" s="866"/>
      <c r="BT143" s="866"/>
      <c r="BU143" s="866"/>
    </row>
    <row r="144" ht="22.5" customHeight="1">
      <c r="A144" s="379">
        <v>17.0</v>
      </c>
      <c r="B144" s="256">
        <v>2.0</v>
      </c>
      <c r="C144" s="379" t="s">
        <v>265</v>
      </c>
      <c r="D144" s="379"/>
      <c r="E144" s="379"/>
      <c r="F144" s="379"/>
      <c r="G144" s="863">
        <v>1.0</v>
      </c>
      <c r="H144" s="378" t="s">
        <v>5672</v>
      </c>
      <c r="I144" s="378" t="s">
        <v>5673</v>
      </c>
      <c r="J144" s="379" t="s">
        <v>396</v>
      </c>
      <c r="K144" s="379" t="s">
        <v>5674</v>
      </c>
      <c r="L144" s="380">
        <v>42621.0</v>
      </c>
      <c r="M144" s="379" t="s">
        <v>351</v>
      </c>
      <c r="N144" s="379" t="s">
        <v>154</v>
      </c>
      <c r="O144" s="380">
        <v>43698.0</v>
      </c>
      <c r="P144" s="379" t="s">
        <v>133</v>
      </c>
      <c r="Q144" s="379" t="s">
        <v>252</v>
      </c>
      <c r="R144" s="379" t="s">
        <v>5675</v>
      </c>
      <c r="S144" s="476"/>
      <c r="T144" s="379" t="s">
        <v>11</v>
      </c>
      <c r="U144" s="379" t="s">
        <v>15</v>
      </c>
      <c r="V144" s="222"/>
      <c r="W144" s="197"/>
      <c r="X144" s="197"/>
      <c r="Y144" s="197" t="s">
        <v>5676</v>
      </c>
      <c r="Z144" s="197" t="s">
        <v>5677</v>
      </c>
      <c r="AA144" s="197" t="s">
        <v>5678</v>
      </c>
      <c r="AB144" s="197" t="s">
        <v>5679</v>
      </c>
      <c r="AC144" s="197" t="s">
        <v>5680</v>
      </c>
      <c r="AD144" s="197" t="s">
        <v>5681</v>
      </c>
      <c r="AE144" s="197" t="s">
        <v>5682</v>
      </c>
      <c r="AF144" s="222"/>
      <c r="AG144" s="866"/>
      <c r="AH144" s="866"/>
      <c r="AI144" s="866"/>
      <c r="AJ144" s="866"/>
      <c r="AK144" s="866"/>
      <c r="AL144" s="866"/>
      <c r="AM144" s="866"/>
      <c r="AN144" s="866"/>
      <c r="AO144" s="866"/>
      <c r="AP144" s="866"/>
      <c r="AQ144" s="866"/>
      <c r="AR144" s="866"/>
      <c r="AS144" s="866"/>
      <c r="AT144" s="866"/>
      <c r="AU144" s="866"/>
      <c r="AV144" s="866"/>
      <c r="AW144" s="866"/>
      <c r="AX144" s="866"/>
      <c r="AY144" s="866"/>
      <c r="AZ144" s="866"/>
      <c r="BA144" s="866"/>
      <c r="BB144" s="866"/>
      <c r="BC144" s="866"/>
      <c r="BD144" s="866"/>
      <c r="BE144" s="866"/>
      <c r="BF144" s="866"/>
      <c r="BG144" s="866"/>
      <c r="BH144" s="866"/>
      <c r="BI144" s="866"/>
      <c r="BJ144" s="866"/>
      <c r="BK144" s="866"/>
      <c r="BL144" s="866"/>
      <c r="BM144" s="866"/>
      <c r="BN144" s="866"/>
      <c r="BO144" s="866"/>
      <c r="BP144" s="866"/>
      <c r="BQ144" s="866"/>
      <c r="BR144" s="866"/>
      <c r="BS144" s="866"/>
      <c r="BT144" s="866"/>
      <c r="BU144" s="866"/>
    </row>
    <row r="145" ht="22.5" customHeight="1">
      <c r="A145" s="379">
        <v>18.0</v>
      </c>
      <c r="B145" s="256">
        <v>2.0</v>
      </c>
      <c r="C145" s="379" t="s">
        <v>265</v>
      </c>
      <c r="D145" s="379"/>
      <c r="E145" s="476"/>
      <c r="F145" s="476"/>
      <c r="G145" s="863">
        <v>1.0</v>
      </c>
      <c r="H145" s="378" t="s">
        <v>5683</v>
      </c>
      <c r="I145" s="378" t="s">
        <v>5684</v>
      </c>
      <c r="J145" s="379" t="s">
        <v>1158</v>
      </c>
      <c r="K145" s="379" t="s">
        <v>5685</v>
      </c>
      <c r="L145" s="380">
        <v>42730.0</v>
      </c>
      <c r="M145" s="379" t="s">
        <v>339</v>
      </c>
      <c r="N145" s="379" t="s">
        <v>153</v>
      </c>
      <c r="O145" s="380">
        <v>44320.0</v>
      </c>
      <c r="P145" s="379" t="s">
        <v>125</v>
      </c>
      <c r="Q145" s="379" t="s">
        <v>252</v>
      </c>
      <c r="R145" s="476"/>
      <c r="S145" s="476"/>
      <c r="T145" s="379" t="s">
        <v>11</v>
      </c>
      <c r="U145" s="379" t="s">
        <v>21</v>
      </c>
      <c r="V145" s="222"/>
      <c r="W145" s="197"/>
      <c r="X145" s="197"/>
      <c r="Y145" s="197" t="s">
        <v>5686</v>
      </c>
      <c r="Z145" s="197" t="s">
        <v>5687</v>
      </c>
      <c r="AA145" s="197" t="s">
        <v>5688</v>
      </c>
      <c r="AB145" s="197" t="s">
        <v>5689</v>
      </c>
      <c r="AC145" s="197" t="s">
        <v>5690</v>
      </c>
      <c r="AD145" s="197"/>
      <c r="AE145" s="222"/>
      <c r="AF145" s="222"/>
      <c r="AG145" s="866"/>
      <c r="AH145" s="866"/>
      <c r="AI145" s="866"/>
      <c r="AJ145" s="866"/>
      <c r="AK145" s="866"/>
      <c r="AL145" s="866"/>
      <c r="AM145" s="866"/>
      <c r="AN145" s="866"/>
      <c r="AO145" s="866"/>
      <c r="AP145" s="866"/>
      <c r="AQ145" s="866"/>
      <c r="AR145" s="866"/>
      <c r="AS145" s="866"/>
      <c r="AT145" s="866"/>
      <c r="AU145" s="866"/>
      <c r="AV145" s="866"/>
      <c r="AW145" s="866"/>
      <c r="AX145" s="866"/>
      <c r="AY145" s="866"/>
      <c r="AZ145" s="866"/>
      <c r="BA145" s="866"/>
      <c r="BB145" s="866"/>
      <c r="BC145" s="866"/>
      <c r="BD145" s="866"/>
      <c r="BE145" s="866"/>
      <c r="BF145" s="866"/>
      <c r="BG145" s="866"/>
      <c r="BH145" s="866"/>
      <c r="BI145" s="866"/>
      <c r="BJ145" s="866"/>
      <c r="BK145" s="866"/>
      <c r="BL145" s="866"/>
      <c r="BM145" s="866"/>
      <c r="BN145" s="866"/>
      <c r="BO145" s="866"/>
      <c r="BP145" s="866"/>
      <c r="BQ145" s="866"/>
      <c r="BR145" s="866"/>
      <c r="BS145" s="866"/>
      <c r="BT145" s="866"/>
      <c r="BU145" s="866"/>
    </row>
    <row r="146" ht="22.5" customHeight="1">
      <c r="A146" s="379">
        <v>19.0</v>
      </c>
      <c r="B146" s="256">
        <v>2.0</v>
      </c>
      <c r="C146" s="379" t="s">
        <v>265</v>
      </c>
      <c r="D146" s="379"/>
      <c r="E146" s="476"/>
      <c r="F146" s="476"/>
      <c r="G146" s="863">
        <v>1.0</v>
      </c>
      <c r="H146" s="378" t="s">
        <v>5691</v>
      </c>
      <c r="I146" s="378" t="s">
        <v>5692</v>
      </c>
      <c r="J146" s="379" t="s">
        <v>362</v>
      </c>
      <c r="K146" s="379" t="s">
        <v>5693</v>
      </c>
      <c r="L146" s="380">
        <v>42725.0</v>
      </c>
      <c r="M146" s="379" t="s">
        <v>339</v>
      </c>
      <c r="N146" s="379" t="s">
        <v>152</v>
      </c>
      <c r="O146" s="380">
        <v>45782.0</v>
      </c>
      <c r="P146" s="379" t="s">
        <v>9</v>
      </c>
      <c r="Q146" s="379" t="s">
        <v>252</v>
      </c>
      <c r="R146" s="379" t="s">
        <v>5694</v>
      </c>
      <c r="S146" s="476"/>
      <c r="T146" s="379" t="s">
        <v>11</v>
      </c>
      <c r="U146" s="379" t="s">
        <v>10</v>
      </c>
      <c r="V146" s="222"/>
      <c r="W146" s="197"/>
      <c r="X146" s="197"/>
      <c r="Y146" s="197"/>
      <c r="Z146" s="197"/>
      <c r="AA146" s="197"/>
      <c r="AB146" s="197"/>
      <c r="AC146" s="197"/>
      <c r="AD146" s="197"/>
      <c r="AE146" s="197"/>
      <c r="AF146" s="197"/>
      <c r="AG146" s="866"/>
      <c r="AH146" s="866"/>
      <c r="AI146" s="866"/>
      <c r="AJ146" s="866"/>
      <c r="AK146" s="866"/>
      <c r="AL146" s="866"/>
      <c r="AM146" s="866"/>
      <c r="AN146" s="866"/>
      <c r="AO146" s="866"/>
      <c r="AP146" s="866"/>
      <c r="AQ146" s="866"/>
      <c r="AR146" s="866"/>
      <c r="AS146" s="866"/>
      <c r="AT146" s="866"/>
      <c r="AU146" s="866"/>
      <c r="AV146" s="866"/>
      <c r="AW146" s="866"/>
      <c r="AX146" s="866"/>
      <c r="AY146" s="866"/>
      <c r="AZ146" s="866"/>
      <c r="BA146" s="866"/>
      <c r="BB146" s="866"/>
      <c r="BC146" s="866"/>
      <c r="BD146" s="866"/>
      <c r="BE146" s="866"/>
      <c r="BF146" s="866"/>
      <c r="BG146" s="866"/>
      <c r="BH146" s="866"/>
      <c r="BI146" s="866"/>
      <c r="BJ146" s="866"/>
      <c r="BK146" s="866"/>
      <c r="BL146" s="866"/>
      <c r="BM146" s="866"/>
      <c r="BN146" s="866"/>
      <c r="BO146" s="866"/>
      <c r="BP146" s="866"/>
      <c r="BQ146" s="866"/>
      <c r="BR146" s="866"/>
      <c r="BS146" s="866"/>
      <c r="BT146" s="866"/>
      <c r="BU146" s="866"/>
    </row>
    <row r="147" ht="22.5" customHeight="1">
      <c r="A147" s="507">
        <v>20.0</v>
      </c>
      <c r="B147" s="256">
        <v>2.0</v>
      </c>
      <c r="C147" s="873" t="s">
        <v>265</v>
      </c>
      <c r="D147" s="507"/>
      <c r="E147" s="738"/>
      <c r="F147" s="738"/>
      <c r="G147" s="874">
        <v>1.0</v>
      </c>
      <c r="H147" s="508" t="s">
        <v>5695</v>
      </c>
      <c r="I147" s="508" t="s">
        <v>5696</v>
      </c>
      <c r="J147" s="741" t="s">
        <v>423</v>
      </c>
      <c r="K147" s="741" t="s">
        <v>5697</v>
      </c>
      <c r="L147" s="742">
        <v>42708.0</v>
      </c>
      <c r="M147" s="741" t="s">
        <v>351</v>
      </c>
      <c r="N147" s="941" t="s">
        <v>153</v>
      </c>
      <c r="O147" s="742">
        <v>45883.0</v>
      </c>
      <c r="P147" s="741" t="s">
        <v>115</v>
      </c>
      <c r="Q147" s="507" t="s">
        <v>346</v>
      </c>
      <c r="R147" s="507" t="s">
        <v>5698</v>
      </c>
      <c r="S147" s="507"/>
      <c r="T147" s="507" t="s">
        <v>11</v>
      </c>
      <c r="U147" s="507" t="s">
        <v>21</v>
      </c>
      <c r="V147" s="251"/>
      <c r="W147" s="251"/>
      <c r="X147" s="248"/>
      <c r="Y147" s="248"/>
      <c r="Z147" s="248"/>
      <c r="AA147" s="248"/>
      <c r="AB147" s="1001"/>
      <c r="AC147" s="1001"/>
      <c r="AD147" s="1001"/>
      <c r="AE147" s="1001"/>
      <c r="AF147" s="1001"/>
      <c r="AG147" s="744"/>
      <c r="AH147" s="744"/>
      <c r="AI147" s="744"/>
      <c r="AJ147" s="744"/>
      <c r="AK147" s="744"/>
      <c r="AL147" s="744"/>
      <c r="AM147" s="744"/>
      <c r="AN147" s="744"/>
      <c r="AO147" s="744"/>
      <c r="AP147" s="744"/>
      <c r="AQ147" s="744"/>
      <c r="AR147" s="744"/>
      <c r="AS147" s="744"/>
      <c r="AT147" s="744"/>
      <c r="AU147" s="744"/>
      <c r="AV147" s="744"/>
      <c r="AW147" s="1002"/>
      <c r="AX147" s="1002"/>
      <c r="AY147" s="1002"/>
      <c r="AZ147" s="1002"/>
      <c r="BA147" s="1002"/>
      <c r="BB147" s="1002"/>
      <c r="BC147" s="1002"/>
      <c r="BD147" s="1002"/>
      <c r="BE147" s="1002"/>
      <c r="BF147" s="1002"/>
      <c r="BG147" s="1002"/>
      <c r="BH147" s="1002"/>
      <c r="BI147" s="1002"/>
      <c r="BJ147" s="1002"/>
      <c r="BK147" s="1002"/>
      <c r="BL147" s="1002"/>
      <c r="BM147" s="1002"/>
      <c r="BN147" s="1002"/>
      <c r="BO147" s="1002"/>
      <c r="BP147" s="1002"/>
      <c r="BQ147" s="1002"/>
      <c r="BR147" s="1002"/>
      <c r="BS147" s="1002"/>
      <c r="BT147" s="1002"/>
      <c r="BU147" s="1002"/>
    </row>
    <row r="148" ht="22.5" customHeight="1">
      <c r="A148" s="507">
        <v>21.0</v>
      </c>
      <c r="B148" s="256">
        <v>2.0</v>
      </c>
      <c r="C148" s="873" t="s">
        <v>265</v>
      </c>
      <c r="D148" s="507"/>
      <c r="E148" s="738"/>
      <c r="F148" s="738"/>
      <c r="G148" s="874">
        <v>1.0</v>
      </c>
      <c r="H148" s="508" t="s">
        <v>5699</v>
      </c>
      <c r="I148" s="508" t="s">
        <v>5700</v>
      </c>
      <c r="J148" s="741" t="s">
        <v>344</v>
      </c>
      <c r="K148" s="741" t="s">
        <v>5701</v>
      </c>
      <c r="L148" s="742">
        <v>42740.0</v>
      </c>
      <c r="M148" s="741" t="s">
        <v>351</v>
      </c>
      <c r="N148" s="941" t="s">
        <v>152</v>
      </c>
      <c r="O148" s="742">
        <v>45883.0</v>
      </c>
      <c r="P148" s="741" t="s">
        <v>133</v>
      </c>
      <c r="Q148" s="507" t="s">
        <v>346</v>
      </c>
      <c r="R148" s="507" t="s">
        <v>5702</v>
      </c>
      <c r="S148" s="507"/>
      <c r="T148" s="507" t="s">
        <v>11</v>
      </c>
      <c r="U148" s="507" t="s">
        <v>15</v>
      </c>
      <c r="V148" s="251"/>
      <c r="W148" s="251"/>
      <c r="X148" s="248"/>
      <c r="Y148" s="248"/>
      <c r="Z148" s="248"/>
      <c r="AA148" s="248"/>
      <c r="AB148" s="1001"/>
      <c r="AC148" s="1001"/>
      <c r="AD148" s="1001"/>
      <c r="AE148" s="1001"/>
      <c r="AF148" s="1001"/>
      <c r="AG148" s="744"/>
      <c r="AH148" s="744"/>
      <c r="AI148" s="744"/>
      <c r="AJ148" s="744"/>
      <c r="AK148" s="744"/>
      <c r="AL148" s="744"/>
      <c r="AM148" s="744"/>
      <c r="AN148" s="744"/>
      <c r="AO148" s="744"/>
      <c r="AP148" s="744"/>
      <c r="AQ148" s="744"/>
      <c r="AR148" s="744"/>
      <c r="AS148" s="744"/>
      <c r="AT148" s="744"/>
      <c r="AU148" s="744"/>
      <c r="AV148" s="744"/>
      <c r="AW148" s="1002"/>
      <c r="AX148" s="1002"/>
      <c r="AY148" s="1002"/>
      <c r="AZ148" s="1002"/>
      <c r="BA148" s="1002"/>
      <c r="BB148" s="1002"/>
      <c r="BC148" s="1002"/>
      <c r="BD148" s="1002"/>
      <c r="BE148" s="1002"/>
      <c r="BF148" s="1002"/>
      <c r="BG148" s="1002"/>
      <c r="BH148" s="1002"/>
      <c r="BI148" s="1002"/>
      <c r="BJ148" s="1002"/>
      <c r="BK148" s="1002"/>
      <c r="BL148" s="1002"/>
      <c r="BM148" s="1002"/>
      <c r="BN148" s="1002"/>
      <c r="BO148" s="1002"/>
      <c r="BP148" s="1002"/>
      <c r="BQ148" s="1002"/>
      <c r="BR148" s="1002"/>
      <c r="BS148" s="1002"/>
      <c r="BT148" s="1002"/>
      <c r="BU148" s="1002"/>
    </row>
    <row r="149" ht="22.5" customHeight="1">
      <c r="A149" s="507">
        <v>22.0</v>
      </c>
      <c r="B149" s="1003">
        <v>2.0</v>
      </c>
      <c r="C149" s="873" t="s">
        <v>265</v>
      </c>
      <c r="D149" s="507"/>
      <c r="E149" s="738"/>
      <c r="F149" s="738"/>
      <c r="G149" s="874">
        <v>1.0</v>
      </c>
      <c r="H149" s="508" t="s">
        <v>5703</v>
      </c>
      <c r="I149" s="508" t="s">
        <v>5704</v>
      </c>
      <c r="J149" s="507" t="s">
        <v>344</v>
      </c>
      <c r="K149" s="507" t="s">
        <v>5705</v>
      </c>
      <c r="L149" s="908">
        <v>42775.0</v>
      </c>
      <c r="M149" s="507" t="s">
        <v>351</v>
      </c>
      <c r="N149" s="507" t="s">
        <v>152</v>
      </c>
      <c r="O149" s="908">
        <v>45908.0</v>
      </c>
      <c r="P149" s="507" t="s">
        <v>133</v>
      </c>
      <c r="Q149" s="507" t="s">
        <v>346</v>
      </c>
      <c r="R149" s="507"/>
      <c r="S149" s="507"/>
      <c r="T149" s="507" t="s">
        <v>26</v>
      </c>
      <c r="U149" s="507" t="s">
        <v>10</v>
      </c>
      <c r="V149" s="251"/>
      <c r="W149" s="251"/>
      <c r="X149" s="248"/>
      <c r="Y149" s="248"/>
      <c r="Z149" s="248"/>
      <c r="AA149" s="248"/>
      <c r="AB149" s="1005"/>
      <c r="AC149" s="1005"/>
      <c r="AD149" s="1005"/>
      <c r="AE149" s="1005"/>
      <c r="AF149" s="1005"/>
      <c r="AG149" s="877"/>
      <c r="AH149" s="877"/>
      <c r="AI149" s="877"/>
      <c r="AJ149" s="877"/>
      <c r="AK149" s="877"/>
      <c r="AL149" s="877"/>
      <c r="AM149" s="877"/>
      <c r="AN149" s="877"/>
      <c r="AO149" s="877"/>
      <c r="AP149" s="877"/>
      <c r="AQ149" s="877"/>
      <c r="AR149" s="877"/>
      <c r="AS149" s="877"/>
      <c r="AT149" s="877"/>
      <c r="AU149" s="877"/>
      <c r="AV149" s="877"/>
      <c r="AW149" s="877"/>
      <c r="AX149" s="877"/>
      <c r="AY149" s="877"/>
      <c r="AZ149" s="877"/>
      <c r="BA149" s="877"/>
      <c r="BB149" s="877"/>
      <c r="BC149" s="877"/>
      <c r="BD149" s="877"/>
      <c r="BE149" s="877"/>
      <c r="BF149" s="877"/>
      <c r="BG149" s="877"/>
      <c r="BH149" s="877"/>
      <c r="BI149" s="877"/>
      <c r="BJ149" s="877"/>
      <c r="BK149" s="877"/>
      <c r="BL149" s="877"/>
      <c r="BM149" s="877"/>
      <c r="BN149" s="877"/>
      <c r="BO149" s="877"/>
      <c r="BP149" s="877"/>
      <c r="BQ149" s="877"/>
      <c r="BR149" s="877"/>
      <c r="BS149" s="877"/>
      <c r="BT149" s="877"/>
      <c r="BU149" s="877"/>
    </row>
    <row r="150" ht="22.5" customHeight="1">
      <c r="A150" s="379">
        <v>23.0</v>
      </c>
      <c r="B150" s="256"/>
      <c r="C150" s="379"/>
      <c r="D150" s="379"/>
      <c r="E150" s="476"/>
      <c r="F150" s="476"/>
      <c r="G150" s="863"/>
      <c r="H150" s="378"/>
      <c r="I150" s="378"/>
      <c r="J150" s="625"/>
      <c r="K150" s="625"/>
      <c r="L150" s="626"/>
      <c r="M150" s="625"/>
      <c r="N150" s="625"/>
      <c r="O150" s="626"/>
      <c r="P150" s="625"/>
      <c r="Q150" s="379"/>
      <c r="R150" s="379"/>
      <c r="S150" s="379"/>
      <c r="T150" s="379"/>
      <c r="U150" s="379"/>
      <c r="V150" s="222"/>
      <c r="W150" s="222"/>
      <c r="X150" s="197"/>
      <c r="Y150" s="197"/>
      <c r="Z150" s="197"/>
      <c r="AA150" s="197"/>
      <c r="AB150" s="998"/>
      <c r="AC150" s="998"/>
      <c r="AD150" s="998"/>
      <c r="AE150" s="998"/>
      <c r="AF150" s="998"/>
      <c r="AG150" s="866"/>
      <c r="AH150" s="866"/>
      <c r="AI150" s="866"/>
      <c r="AJ150" s="866"/>
      <c r="AK150" s="866"/>
      <c r="AL150" s="866"/>
      <c r="AM150" s="866"/>
      <c r="AN150" s="866"/>
      <c r="AO150" s="866"/>
      <c r="AP150" s="866"/>
      <c r="AQ150" s="866"/>
      <c r="AR150" s="866"/>
      <c r="AS150" s="866"/>
      <c r="AT150" s="866"/>
      <c r="AU150" s="866"/>
      <c r="AV150" s="866"/>
      <c r="AW150" s="866"/>
      <c r="AX150" s="866"/>
      <c r="AY150" s="866"/>
      <c r="AZ150" s="866"/>
      <c r="BA150" s="866"/>
      <c r="BB150" s="866"/>
      <c r="BC150" s="866"/>
      <c r="BD150" s="866"/>
      <c r="BE150" s="866"/>
      <c r="BF150" s="866"/>
      <c r="BG150" s="866"/>
      <c r="BH150" s="866"/>
      <c r="BI150" s="866"/>
      <c r="BJ150" s="866"/>
      <c r="BK150" s="866"/>
      <c r="BL150" s="866"/>
      <c r="BM150" s="866"/>
      <c r="BN150" s="866"/>
      <c r="BO150" s="866"/>
      <c r="BP150" s="866"/>
      <c r="BQ150" s="866"/>
      <c r="BR150" s="866"/>
      <c r="BS150" s="866"/>
      <c r="BT150" s="866"/>
      <c r="BU150" s="866"/>
    </row>
    <row r="151" ht="22.5" customHeight="1">
      <c r="A151" s="379">
        <v>24.0</v>
      </c>
      <c r="B151" s="256"/>
      <c r="C151" s="379"/>
      <c r="D151" s="379"/>
      <c r="E151" s="379"/>
      <c r="F151" s="476"/>
      <c r="G151" s="863"/>
      <c r="H151" s="378"/>
      <c r="I151" s="378"/>
      <c r="J151" s="625"/>
      <c r="K151" s="625"/>
      <c r="L151" s="626"/>
      <c r="M151" s="625"/>
      <c r="N151" s="625"/>
      <c r="O151" s="626"/>
      <c r="P151" s="625"/>
      <c r="Q151" s="379"/>
      <c r="R151" s="379"/>
      <c r="S151" s="379"/>
      <c r="T151" s="379"/>
      <c r="U151" s="379"/>
      <c r="V151" s="197"/>
      <c r="W151" s="222"/>
      <c r="X151" s="197"/>
      <c r="Y151" s="197"/>
      <c r="Z151" s="197"/>
      <c r="AA151" s="197"/>
      <c r="AB151" s="998"/>
      <c r="AC151" s="998"/>
      <c r="AD151" s="998"/>
      <c r="AE151" s="998"/>
      <c r="AF151" s="998"/>
      <c r="AG151" s="866"/>
      <c r="AH151" s="866"/>
      <c r="AI151" s="866"/>
      <c r="AJ151" s="866"/>
      <c r="AK151" s="866"/>
      <c r="AL151" s="866"/>
      <c r="AM151" s="866"/>
      <c r="AN151" s="866"/>
      <c r="AO151" s="866"/>
      <c r="AP151" s="866"/>
      <c r="AQ151" s="866"/>
      <c r="AR151" s="866"/>
      <c r="AS151" s="866"/>
      <c r="AT151" s="866"/>
      <c r="AU151" s="866"/>
      <c r="AV151" s="866"/>
      <c r="AW151" s="866"/>
      <c r="AX151" s="866"/>
      <c r="AY151" s="866"/>
      <c r="AZ151" s="866"/>
      <c r="BA151" s="866"/>
      <c r="BB151" s="866"/>
      <c r="BC151" s="866"/>
      <c r="BD151" s="866"/>
      <c r="BE151" s="866"/>
      <c r="BF151" s="866"/>
      <c r="BG151" s="866"/>
      <c r="BH151" s="866"/>
      <c r="BI151" s="866"/>
      <c r="BJ151" s="866"/>
      <c r="BK151" s="866"/>
      <c r="BL151" s="866"/>
      <c r="BM151" s="866"/>
      <c r="BN151" s="866"/>
      <c r="BO151" s="866"/>
      <c r="BP151" s="866"/>
      <c r="BQ151" s="866"/>
      <c r="BR151" s="866"/>
      <c r="BS151" s="866"/>
      <c r="BT151" s="866"/>
      <c r="BU151" s="866"/>
    </row>
    <row r="152" ht="18.75" customHeight="1">
      <c r="A152" s="991" t="s">
        <v>5706</v>
      </c>
      <c r="B152" s="30"/>
      <c r="C152" s="30"/>
      <c r="D152" s="30"/>
      <c r="E152" s="30"/>
      <c r="F152" s="30"/>
      <c r="G152" s="30"/>
      <c r="H152" s="30"/>
      <c r="I152" s="30"/>
      <c r="J152" s="30"/>
      <c r="K152" s="31"/>
      <c r="L152" s="992"/>
      <c r="M152" s="993"/>
      <c r="N152" s="993"/>
      <c r="O152" s="992"/>
      <c r="P152" s="993"/>
      <c r="Q152" s="993"/>
      <c r="R152" s="994"/>
      <c r="S152" s="994"/>
      <c r="T152" s="993"/>
      <c r="U152" s="993"/>
      <c r="V152" s="995"/>
      <c r="W152" s="995"/>
      <c r="X152" s="995"/>
      <c r="Y152" s="995"/>
      <c r="Z152" s="995"/>
      <c r="AA152" s="995"/>
      <c r="AB152" s="995"/>
      <c r="AC152" s="995"/>
      <c r="AD152" s="995"/>
      <c r="AE152" s="995"/>
      <c r="AF152" s="996"/>
      <c r="AG152" s="997"/>
      <c r="AH152" s="997"/>
      <c r="AI152" s="997"/>
      <c r="AJ152" s="997"/>
      <c r="AK152" s="997"/>
      <c r="AL152" s="997"/>
      <c r="AM152" s="997"/>
      <c r="AN152" s="997"/>
      <c r="AO152" s="997"/>
      <c r="AP152" s="997"/>
      <c r="AQ152" s="997"/>
      <c r="AR152" s="997"/>
      <c r="AS152" s="997"/>
      <c r="AT152" s="997"/>
      <c r="AU152" s="997"/>
      <c r="AV152" s="997"/>
      <c r="AW152" s="997"/>
      <c r="AX152" s="997"/>
      <c r="AY152" s="997"/>
      <c r="AZ152" s="997"/>
      <c r="BA152" s="997"/>
      <c r="BB152" s="997"/>
      <c r="BC152" s="997"/>
      <c r="BD152" s="997"/>
      <c r="BE152" s="997"/>
      <c r="BF152" s="997"/>
      <c r="BG152" s="997"/>
      <c r="BH152" s="997"/>
      <c r="BI152" s="997"/>
      <c r="BJ152" s="997"/>
      <c r="BK152" s="997"/>
      <c r="BL152" s="997"/>
      <c r="BM152" s="997"/>
      <c r="BN152" s="997"/>
      <c r="BO152" s="997"/>
      <c r="BP152" s="997"/>
      <c r="BQ152" s="997"/>
      <c r="BR152" s="997"/>
      <c r="BS152" s="997"/>
      <c r="BT152" s="997"/>
      <c r="BU152" s="997"/>
    </row>
    <row r="153" ht="22.5" customHeight="1">
      <c r="A153" s="379">
        <v>1.0</v>
      </c>
      <c r="B153" s="256">
        <v>3.0</v>
      </c>
      <c r="C153" s="379" t="s">
        <v>267</v>
      </c>
      <c r="D153" s="379"/>
      <c r="E153" s="476"/>
      <c r="F153" s="379"/>
      <c r="G153" s="863">
        <v>1.0</v>
      </c>
      <c r="H153" s="378" t="s">
        <v>5707</v>
      </c>
      <c r="I153" s="378" t="s">
        <v>5708</v>
      </c>
      <c r="J153" s="379" t="s">
        <v>2926</v>
      </c>
      <c r="K153" s="379" t="s">
        <v>5709</v>
      </c>
      <c r="L153" s="380">
        <v>42701.0</v>
      </c>
      <c r="M153" s="379" t="s">
        <v>351</v>
      </c>
      <c r="N153" s="379" t="s">
        <v>152</v>
      </c>
      <c r="O153" s="380">
        <v>43479.0</v>
      </c>
      <c r="P153" s="379" t="s">
        <v>9</v>
      </c>
      <c r="Q153" s="379" t="s">
        <v>243</v>
      </c>
      <c r="R153" s="379" t="s">
        <v>5710</v>
      </c>
      <c r="S153" s="476"/>
      <c r="T153" s="379" t="s">
        <v>11</v>
      </c>
      <c r="U153" s="379" t="s">
        <v>15</v>
      </c>
      <c r="V153" s="222"/>
      <c r="W153" s="197"/>
      <c r="X153" s="197"/>
      <c r="Y153" s="197" t="s">
        <v>5711</v>
      </c>
      <c r="Z153" s="197" t="s">
        <v>5712</v>
      </c>
      <c r="AA153" s="197" t="s">
        <v>5713</v>
      </c>
      <c r="AB153" s="197" t="s">
        <v>5714</v>
      </c>
      <c r="AC153" s="197" t="s">
        <v>5715</v>
      </c>
      <c r="AD153" s="197" t="s">
        <v>5716</v>
      </c>
      <c r="AE153" s="222"/>
      <c r="AF153" s="222"/>
      <c r="AG153" s="866"/>
      <c r="AH153" s="866"/>
      <c r="AI153" s="866"/>
      <c r="AJ153" s="866"/>
      <c r="AK153" s="866"/>
      <c r="AL153" s="866"/>
      <c r="AM153" s="866"/>
      <c r="AN153" s="866"/>
      <c r="AO153" s="866"/>
      <c r="AP153" s="866"/>
      <c r="AQ153" s="866"/>
      <c r="AR153" s="866"/>
      <c r="AS153" s="866"/>
      <c r="AT153" s="866"/>
      <c r="AU153" s="866"/>
      <c r="AV153" s="866"/>
      <c r="AW153" s="866"/>
      <c r="AX153" s="866"/>
      <c r="AY153" s="866"/>
      <c r="AZ153" s="866"/>
      <c r="BA153" s="866"/>
      <c r="BB153" s="866"/>
      <c r="BC153" s="866"/>
      <c r="BD153" s="866"/>
      <c r="BE153" s="866"/>
      <c r="BF153" s="866"/>
      <c r="BG153" s="866"/>
      <c r="BH153" s="866"/>
      <c r="BI153" s="866"/>
      <c r="BJ153" s="866"/>
      <c r="BK153" s="866"/>
      <c r="BL153" s="866"/>
      <c r="BM153" s="866"/>
      <c r="BN153" s="866"/>
      <c r="BO153" s="866"/>
      <c r="BP153" s="866"/>
      <c r="BQ153" s="866"/>
      <c r="BR153" s="866"/>
      <c r="BS153" s="866"/>
      <c r="BT153" s="866"/>
      <c r="BU153" s="866"/>
    </row>
    <row r="154" ht="22.5" customHeight="1">
      <c r="A154" s="379">
        <v>2.0</v>
      </c>
      <c r="B154" s="256">
        <v>3.0</v>
      </c>
      <c r="C154" s="379" t="s">
        <v>267</v>
      </c>
      <c r="D154" s="379" t="s">
        <v>335</v>
      </c>
      <c r="E154" s="476"/>
      <c r="F154" s="476"/>
      <c r="G154" s="863">
        <v>1.0</v>
      </c>
      <c r="H154" s="378" t="s">
        <v>5717</v>
      </c>
      <c r="I154" s="378" t="s">
        <v>5718</v>
      </c>
      <c r="J154" s="379" t="s">
        <v>396</v>
      </c>
      <c r="K154" s="379" t="s">
        <v>5719</v>
      </c>
      <c r="L154" s="380">
        <v>42716.0</v>
      </c>
      <c r="M154" s="379" t="s">
        <v>351</v>
      </c>
      <c r="N154" s="379" t="s">
        <v>152</v>
      </c>
      <c r="O154" s="380">
        <v>43698.0</v>
      </c>
      <c r="P154" s="379" t="s">
        <v>9</v>
      </c>
      <c r="Q154" s="379" t="s">
        <v>243</v>
      </c>
      <c r="R154" s="379"/>
      <c r="S154" s="476"/>
      <c r="T154" s="379" t="s">
        <v>11</v>
      </c>
      <c r="U154" s="379" t="s">
        <v>15</v>
      </c>
      <c r="V154" s="222"/>
      <c r="W154" s="197"/>
      <c r="X154" s="197"/>
      <c r="Y154" s="197" t="s">
        <v>5720</v>
      </c>
      <c r="Z154" s="197" t="s">
        <v>5721</v>
      </c>
      <c r="AA154" s="197" t="s">
        <v>5722</v>
      </c>
      <c r="AB154" s="197" t="s">
        <v>5723</v>
      </c>
      <c r="AC154" s="197" t="s">
        <v>5724</v>
      </c>
      <c r="AD154" s="197" t="s">
        <v>5725</v>
      </c>
      <c r="AE154" s="222"/>
      <c r="AF154" s="222"/>
      <c r="AG154" s="866"/>
      <c r="AH154" s="866"/>
      <c r="AI154" s="866"/>
      <c r="AJ154" s="866"/>
      <c r="AK154" s="866"/>
      <c r="AL154" s="866"/>
      <c r="AM154" s="866"/>
      <c r="AN154" s="866"/>
      <c r="AO154" s="866"/>
      <c r="AP154" s="866"/>
      <c r="AQ154" s="866"/>
      <c r="AR154" s="866"/>
      <c r="AS154" s="866"/>
      <c r="AT154" s="866"/>
      <c r="AU154" s="866"/>
      <c r="AV154" s="866"/>
      <c r="AW154" s="866"/>
      <c r="AX154" s="866"/>
      <c r="AY154" s="866"/>
      <c r="AZ154" s="866"/>
      <c r="BA154" s="866"/>
      <c r="BB154" s="866"/>
      <c r="BC154" s="866"/>
      <c r="BD154" s="866"/>
      <c r="BE154" s="866"/>
      <c r="BF154" s="866"/>
      <c r="BG154" s="866"/>
      <c r="BH154" s="866"/>
      <c r="BI154" s="866"/>
      <c r="BJ154" s="866"/>
      <c r="BK154" s="866"/>
      <c r="BL154" s="866"/>
      <c r="BM154" s="866"/>
      <c r="BN154" s="866"/>
      <c r="BO154" s="866"/>
      <c r="BP154" s="866"/>
      <c r="BQ154" s="866"/>
      <c r="BR154" s="866"/>
      <c r="BS154" s="866"/>
      <c r="BT154" s="866"/>
      <c r="BU154" s="866"/>
    </row>
    <row r="155" ht="22.5" customHeight="1">
      <c r="A155" s="379">
        <v>3.0</v>
      </c>
      <c r="B155" s="256">
        <v>3.0</v>
      </c>
      <c r="C155" s="379" t="s">
        <v>267</v>
      </c>
      <c r="D155" s="379"/>
      <c r="E155" s="476"/>
      <c r="F155" s="476"/>
      <c r="G155" s="863">
        <v>1.0</v>
      </c>
      <c r="H155" s="378" t="s">
        <v>5726</v>
      </c>
      <c r="I155" s="378" t="s">
        <v>5727</v>
      </c>
      <c r="J155" s="379" t="s">
        <v>396</v>
      </c>
      <c r="K155" s="379" t="s">
        <v>5728</v>
      </c>
      <c r="L155" s="380">
        <v>42785.0</v>
      </c>
      <c r="M155" s="379" t="s">
        <v>351</v>
      </c>
      <c r="N155" s="379" t="s">
        <v>152</v>
      </c>
      <c r="O155" s="380">
        <v>43515.0</v>
      </c>
      <c r="P155" s="379" t="s">
        <v>133</v>
      </c>
      <c r="Q155" s="379" t="s">
        <v>245</v>
      </c>
      <c r="R155" s="379" t="s">
        <v>5729</v>
      </c>
      <c r="S155" s="476"/>
      <c r="T155" s="379" t="s">
        <v>11</v>
      </c>
      <c r="U155" s="379" t="s">
        <v>15</v>
      </c>
      <c r="V155" s="222"/>
      <c r="W155" s="197"/>
      <c r="X155" s="197"/>
      <c r="Y155" s="197" t="s">
        <v>5730</v>
      </c>
      <c r="Z155" s="197" t="s">
        <v>5731</v>
      </c>
      <c r="AA155" s="197" t="s">
        <v>5732</v>
      </c>
      <c r="AB155" s="197" t="s">
        <v>5733</v>
      </c>
      <c r="AC155" s="197" t="s">
        <v>5734</v>
      </c>
      <c r="AD155" s="197" t="s">
        <v>5735</v>
      </c>
      <c r="AE155" s="222"/>
      <c r="AF155" s="222"/>
      <c r="AG155" s="866"/>
      <c r="AH155" s="866"/>
      <c r="AI155" s="866"/>
      <c r="AJ155" s="866"/>
      <c r="AK155" s="866"/>
      <c r="AL155" s="866"/>
      <c r="AM155" s="866"/>
      <c r="AN155" s="866"/>
      <c r="AO155" s="866"/>
      <c r="AP155" s="866"/>
      <c r="AQ155" s="866"/>
      <c r="AR155" s="866"/>
      <c r="AS155" s="866"/>
      <c r="AT155" s="866"/>
      <c r="AU155" s="866"/>
      <c r="AV155" s="866"/>
      <c r="AW155" s="866"/>
      <c r="AX155" s="866"/>
      <c r="AY155" s="866"/>
      <c r="AZ155" s="866"/>
      <c r="BA155" s="866"/>
      <c r="BB155" s="866"/>
      <c r="BC155" s="866"/>
      <c r="BD155" s="866"/>
      <c r="BE155" s="866"/>
      <c r="BF155" s="866"/>
      <c r="BG155" s="866"/>
      <c r="BH155" s="866"/>
      <c r="BI155" s="866"/>
      <c r="BJ155" s="866"/>
      <c r="BK155" s="866"/>
      <c r="BL155" s="866"/>
      <c r="BM155" s="866"/>
      <c r="BN155" s="866"/>
      <c r="BO155" s="866"/>
      <c r="BP155" s="866"/>
      <c r="BQ155" s="866"/>
      <c r="BR155" s="866"/>
      <c r="BS155" s="866"/>
      <c r="BT155" s="866"/>
      <c r="BU155" s="866"/>
    </row>
    <row r="156" ht="22.5" customHeight="1">
      <c r="A156" s="379">
        <v>4.0</v>
      </c>
      <c r="B156" s="256">
        <v>3.0</v>
      </c>
      <c r="C156" s="379" t="s">
        <v>267</v>
      </c>
      <c r="D156" s="379"/>
      <c r="E156" s="476"/>
      <c r="F156" s="476"/>
      <c r="G156" s="863">
        <v>1.0</v>
      </c>
      <c r="H156" s="378" t="s">
        <v>5736</v>
      </c>
      <c r="I156" s="378" t="s">
        <v>5737</v>
      </c>
      <c r="J156" s="379" t="s">
        <v>460</v>
      </c>
      <c r="K156" s="379" t="s">
        <v>5738</v>
      </c>
      <c r="L156" s="380">
        <v>42934.0</v>
      </c>
      <c r="M156" s="379" t="s">
        <v>351</v>
      </c>
      <c r="N156" s="379" t="s">
        <v>152</v>
      </c>
      <c r="O156" s="380">
        <v>45301.0</v>
      </c>
      <c r="P156" s="379" t="s">
        <v>9</v>
      </c>
      <c r="Q156" s="379" t="s">
        <v>245</v>
      </c>
      <c r="R156" s="379" t="s">
        <v>5739</v>
      </c>
      <c r="S156" s="379"/>
      <c r="T156" s="379" t="s">
        <v>11</v>
      </c>
      <c r="U156" s="379" t="s">
        <v>15</v>
      </c>
      <c r="V156" s="197"/>
      <c r="W156" s="197"/>
      <c r="X156" s="197"/>
      <c r="Y156" s="197" t="s">
        <v>5740</v>
      </c>
      <c r="Z156" s="197" t="s">
        <v>5741</v>
      </c>
      <c r="AA156" s="197" t="s">
        <v>5742</v>
      </c>
      <c r="AB156" s="197" t="s">
        <v>5743</v>
      </c>
      <c r="AC156" s="197" t="s">
        <v>5744</v>
      </c>
      <c r="AD156" s="197"/>
      <c r="AE156" s="222"/>
      <c r="AF156" s="222"/>
      <c r="AG156" s="866"/>
      <c r="AH156" s="866"/>
      <c r="AI156" s="866"/>
      <c r="AJ156" s="866"/>
      <c r="AK156" s="866"/>
      <c r="AL156" s="866"/>
      <c r="AM156" s="866"/>
      <c r="AN156" s="866"/>
      <c r="AO156" s="866"/>
      <c r="AP156" s="866"/>
      <c r="AQ156" s="866"/>
      <c r="AR156" s="866"/>
      <c r="AS156" s="866"/>
      <c r="AT156" s="866"/>
      <c r="AU156" s="866"/>
      <c r="AV156" s="866"/>
      <c r="AW156" s="866"/>
      <c r="AX156" s="866"/>
      <c r="AY156" s="866"/>
      <c r="AZ156" s="866"/>
      <c r="BA156" s="866"/>
      <c r="BB156" s="866"/>
      <c r="BC156" s="866"/>
      <c r="BD156" s="866"/>
      <c r="BE156" s="866"/>
      <c r="BF156" s="866"/>
      <c r="BG156" s="866"/>
      <c r="BH156" s="866"/>
      <c r="BI156" s="866"/>
      <c r="BJ156" s="866"/>
      <c r="BK156" s="866"/>
      <c r="BL156" s="866"/>
      <c r="BM156" s="866"/>
      <c r="BN156" s="866"/>
      <c r="BO156" s="866"/>
      <c r="BP156" s="866"/>
      <c r="BQ156" s="866"/>
      <c r="BR156" s="866"/>
      <c r="BS156" s="866"/>
      <c r="BT156" s="866"/>
      <c r="BU156" s="866"/>
    </row>
    <row r="157" ht="22.5" customHeight="1">
      <c r="A157" s="379">
        <v>5.0</v>
      </c>
      <c r="B157" s="256">
        <v>3.0</v>
      </c>
      <c r="C157" s="379" t="s">
        <v>267</v>
      </c>
      <c r="D157" s="379"/>
      <c r="E157" s="379"/>
      <c r="F157" s="379"/>
      <c r="G157" s="863">
        <v>1.0</v>
      </c>
      <c r="H157" s="378" t="s">
        <v>5745</v>
      </c>
      <c r="I157" s="378" t="s">
        <v>5746</v>
      </c>
      <c r="J157" s="379" t="s">
        <v>344</v>
      </c>
      <c r="K157" s="379" t="s">
        <v>5747</v>
      </c>
      <c r="L157" s="380">
        <v>42632.0</v>
      </c>
      <c r="M157" s="379" t="s">
        <v>339</v>
      </c>
      <c r="N157" s="379" t="s">
        <v>151</v>
      </c>
      <c r="O157" s="380">
        <v>44452.0</v>
      </c>
      <c r="P157" s="379" t="s">
        <v>133</v>
      </c>
      <c r="Q157" s="379" t="s">
        <v>245</v>
      </c>
      <c r="R157" s="379"/>
      <c r="S157" s="379"/>
      <c r="T157" s="379" t="s">
        <v>11</v>
      </c>
      <c r="U157" s="379" t="s">
        <v>21</v>
      </c>
      <c r="V157" s="998"/>
      <c r="W157" s="197"/>
      <c r="X157" s="197"/>
      <c r="Y157" s="197" t="s">
        <v>5748</v>
      </c>
      <c r="Z157" s="197" t="s">
        <v>5749</v>
      </c>
      <c r="AA157" s="197" t="s">
        <v>5750</v>
      </c>
      <c r="AB157" s="197" t="s">
        <v>5751</v>
      </c>
      <c r="AC157" s="197"/>
      <c r="AD157" s="222"/>
      <c r="AE157" s="222"/>
      <c r="AF157" s="222"/>
      <c r="AG157" s="866"/>
      <c r="AH157" s="866"/>
      <c r="AI157" s="866"/>
      <c r="AJ157" s="866"/>
      <c r="AK157" s="866"/>
      <c r="AL157" s="866"/>
      <c r="AM157" s="866"/>
      <c r="AN157" s="866"/>
      <c r="AO157" s="866"/>
      <c r="AP157" s="866"/>
      <c r="AQ157" s="866"/>
      <c r="AR157" s="866"/>
      <c r="AS157" s="866"/>
      <c r="AT157" s="866"/>
      <c r="AU157" s="866"/>
      <c r="AV157" s="866"/>
      <c r="AW157" s="866"/>
      <c r="AX157" s="866"/>
      <c r="AY157" s="866"/>
      <c r="AZ157" s="866"/>
      <c r="BA157" s="866"/>
      <c r="BB157" s="866"/>
      <c r="BC157" s="866"/>
      <c r="BD157" s="866"/>
      <c r="BE157" s="866"/>
      <c r="BF157" s="866"/>
      <c r="BG157" s="866"/>
      <c r="BH157" s="866"/>
      <c r="BI157" s="866"/>
      <c r="BJ157" s="866"/>
      <c r="BK157" s="866"/>
      <c r="BL157" s="866"/>
      <c r="BM157" s="866"/>
      <c r="BN157" s="866"/>
      <c r="BO157" s="866"/>
      <c r="BP157" s="866"/>
      <c r="BQ157" s="866"/>
      <c r="BR157" s="866"/>
      <c r="BS157" s="866"/>
      <c r="BT157" s="866"/>
      <c r="BU157" s="866"/>
    </row>
    <row r="158" ht="22.5" customHeight="1">
      <c r="A158" s="379">
        <v>6.0</v>
      </c>
      <c r="B158" s="256">
        <v>3.0</v>
      </c>
      <c r="C158" s="379" t="s">
        <v>267</v>
      </c>
      <c r="D158" s="379"/>
      <c r="E158" s="476"/>
      <c r="F158" s="476"/>
      <c r="G158" s="863">
        <v>1.0</v>
      </c>
      <c r="H158" s="378" t="s">
        <v>5752</v>
      </c>
      <c r="I158" s="378" t="s">
        <v>5753</v>
      </c>
      <c r="J158" s="625" t="s">
        <v>667</v>
      </c>
      <c r="K158" s="625" t="s">
        <v>5754</v>
      </c>
      <c r="L158" s="380">
        <v>42715.0</v>
      </c>
      <c r="M158" s="379" t="s">
        <v>351</v>
      </c>
      <c r="N158" s="379" t="s">
        <v>152</v>
      </c>
      <c r="O158" s="380">
        <v>45700.0</v>
      </c>
      <c r="P158" s="379" t="s">
        <v>115</v>
      </c>
      <c r="Q158" s="379" t="s">
        <v>245</v>
      </c>
      <c r="R158" s="625" t="s">
        <v>5199</v>
      </c>
      <c r="S158" s="866"/>
      <c r="T158" s="623" t="s">
        <v>16</v>
      </c>
      <c r="U158" s="379" t="s">
        <v>15</v>
      </c>
      <c r="V158" s="998"/>
      <c r="W158" s="197"/>
      <c r="X158" s="197"/>
      <c r="Y158" s="197" t="s">
        <v>5755</v>
      </c>
      <c r="Z158" s="197"/>
      <c r="AA158" s="197"/>
      <c r="AB158" s="197"/>
      <c r="AC158" s="197"/>
      <c r="AD158" s="388"/>
      <c r="AE158" s="998"/>
      <c r="AF158" s="998"/>
      <c r="AG158" s="866"/>
      <c r="AH158" s="866"/>
      <c r="AI158" s="866"/>
      <c r="AJ158" s="866"/>
      <c r="AK158" s="866"/>
      <c r="AL158" s="866"/>
      <c r="AM158" s="866"/>
      <c r="AN158" s="866"/>
      <c r="AO158" s="866"/>
      <c r="AP158" s="866"/>
      <c r="AQ158" s="866"/>
      <c r="AR158" s="866"/>
      <c r="AS158" s="866"/>
      <c r="AT158" s="866"/>
      <c r="AU158" s="866"/>
      <c r="AV158" s="866"/>
      <c r="AW158" s="866"/>
      <c r="AX158" s="866"/>
      <c r="AY158" s="866"/>
      <c r="AZ158" s="866"/>
      <c r="BA158" s="866"/>
      <c r="BB158" s="866"/>
      <c r="BC158" s="866"/>
      <c r="BD158" s="866"/>
      <c r="BE158" s="866"/>
      <c r="BF158" s="866"/>
      <c r="BG158" s="866"/>
      <c r="BH158" s="866"/>
      <c r="BI158" s="866"/>
      <c r="BJ158" s="866"/>
      <c r="BK158" s="866"/>
      <c r="BL158" s="866"/>
      <c r="BM158" s="866"/>
      <c r="BN158" s="866"/>
      <c r="BO158" s="866"/>
      <c r="BP158" s="866"/>
      <c r="BQ158" s="866"/>
      <c r="BR158" s="866"/>
      <c r="BS158" s="866"/>
      <c r="BT158" s="866"/>
      <c r="BU158" s="866"/>
    </row>
    <row r="159" ht="22.5" customHeight="1">
      <c r="A159" s="379">
        <v>7.0</v>
      </c>
      <c r="B159" s="256">
        <v>3.0</v>
      </c>
      <c r="C159" s="379" t="s">
        <v>267</v>
      </c>
      <c r="D159" s="379"/>
      <c r="E159" s="476"/>
      <c r="F159" s="476"/>
      <c r="G159" s="863">
        <v>1.0</v>
      </c>
      <c r="H159" s="378" t="s">
        <v>5756</v>
      </c>
      <c r="I159" s="378" t="s">
        <v>5757</v>
      </c>
      <c r="J159" s="379" t="s">
        <v>370</v>
      </c>
      <c r="K159" s="379" t="s">
        <v>5758</v>
      </c>
      <c r="L159" s="380">
        <v>42794.0</v>
      </c>
      <c r="M159" s="379" t="s">
        <v>339</v>
      </c>
      <c r="N159" s="379" t="s">
        <v>152</v>
      </c>
      <c r="O159" s="380">
        <v>44062.0</v>
      </c>
      <c r="P159" s="379" t="s">
        <v>133</v>
      </c>
      <c r="Q159" s="379" t="s">
        <v>248</v>
      </c>
      <c r="R159" s="379"/>
      <c r="S159" s="476"/>
      <c r="T159" s="379" t="s">
        <v>11</v>
      </c>
      <c r="U159" s="379" t="s">
        <v>15</v>
      </c>
      <c r="V159" s="197" t="s">
        <v>335</v>
      </c>
      <c r="W159" s="197"/>
      <c r="X159" s="197"/>
      <c r="Y159" s="197" t="s">
        <v>5759</v>
      </c>
      <c r="Z159" s="197" t="s">
        <v>5760</v>
      </c>
      <c r="AA159" s="197"/>
      <c r="AB159" s="197" t="s">
        <v>5761</v>
      </c>
      <c r="AC159" s="197" t="s">
        <v>5762</v>
      </c>
      <c r="AD159" s="197"/>
      <c r="AE159" s="197"/>
      <c r="AF159" s="222"/>
      <c r="AG159" s="866"/>
      <c r="AH159" s="866"/>
      <c r="AI159" s="866"/>
      <c r="AJ159" s="866"/>
      <c r="AK159" s="866"/>
      <c r="AL159" s="866"/>
      <c r="AM159" s="866"/>
      <c r="AN159" s="866"/>
      <c r="AO159" s="866"/>
      <c r="AP159" s="866"/>
      <c r="AQ159" s="866"/>
      <c r="AR159" s="866"/>
      <c r="AS159" s="866"/>
      <c r="AT159" s="866"/>
      <c r="AU159" s="866"/>
      <c r="AV159" s="866"/>
      <c r="AW159" s="866"/>
      <c r="AX159" s="866"/>
      <c r="AY159" s="866"/>
      <c r="AZ159" s="866"/>
      <c r="BA159" s="866"/>
      <c r="BB159" s="866"/>
      <c r="BC159" s="866"/>
      <c r="BD159" s="866"/>
      <c r="BE159" s="866"/>
      <c r="BF159" s="866"/>
      <c r="BG159" s="866"/>
      <c r="BH159" s="866"/>
      <c r="BI159" s="866"/>
      <c r="BJ159" s="866"/>
      <c r="BK159" s="866"/>
      <c r="BL159" s="866"/>
      <c r="BM159" s="866"/>
      <c r="BN159" s="866"/>
      <c r="BO159" s="866"/>
      <c r="BP159" s="866"/>
      <c r="BQ159" s="866"/>
      <c r="BR159" s="866"/>
      <c r="BS159" s="866"/>
      <c r="BT159" s="866"/>
      <c r="BU159" s="866"/>
    </row>
    <row r="160" ht="22.5" customHeight="1">
      <c r="A160" s="484">
        <v>8.0</v>
      </c>
      <c r="B160" s="459">
        <v>3.0</v>
      </c>
      <c r="C160" s="484" t="s">
        <v>267</v>
      </c>
      <c r="D160" s="484"/>
      <c r="E160" s="588"/>
      <c r="F160" s="588"/>
      <c r="G160" s="999">
        <v>1.0</v>
      </c>
      <c r="H160" s="485" t="s">
        <v>5763</v>
      </c>
      <c r="I160" s="485" t="s">
        <v>5764</v>
      </c>
      <c r="J160" s="484" t="s">
        <v>637</v>
      </c>
      <c r="K160" s="484" t="s">
        <v>5765</v>
      </c>
      <c r="L160" s="487">
        <v>42969.0</v>
      </c>
      <c r="M160" s="484" t="s">
        <v>339</v>
      </c>
      <c r="N160" s="484" t="s">
        <v>152</v>
      </c>
      <c r="O160" s="487">
        <v>44202.0</v>
      </c>
      <c r="P160" s="484" t="s">
        <v>115</v>
      </c>
      <c r="Q160" s="484" t="s">
        <v>248</v>
      </c>
      <c r="R160" s="484"/>
      <c r="S160" s="588"/>
      <c r="T160" s="484" t="s">
        <v>11</v>
      </c>
      <c r="U160" s="484" t="s">
        <v>15</v>
      </c>
      <c r="V160" s="452"/>
      <c r="W160" s="451"/>
      <c r="X160" s="451"/>
      <c r="Y160" s="451" t="s">
        <v>5766</v>
      </c>
      <c r="Z160" s="451" t="s">
        <v>5767</v>
      </c>
      <c r="AA160" s="451" t="s">
        <v>5768</v>
      </c>
      <c r="AB160" s="451" t="s">
        <v>5769</v>
      </c>
      <c r="AC160" s="451" t="s">
        <v>5770</v>
      </c>
      <c r="AD160" s="451"/>
      <c r="AE160" s="452"/>
      <c r="AF160" s="452"/>
      <c r="AG160" s="973"/>
      <c r="AH160" s="973"/>
      <c r="AI160" s="973"/>
      <c r="AJ160" s="973"/>
      <c r="AK160" s="973"/>
      <c r="AL160" s="973"/>
      <c r="AM160" s="973"/>
      <c r="AN160" s="973"/>
      <c r="AO160" s="973"/>
      <c r="AP160" s="973"/>
      <c r="AQ160" s="973"/>
      <c r="AR160" s="973"/>
      <c r="AS160" s="973"/>
      <c r="AT160" s="973"/>
      <c r="AU160" s="973"/>
      <c r="AV160" s="973"/>
      <c r="AW160" s="973"/>
      <c r="AX160" s="973"/>
      <c r="AY160" s="973"/>
      <c r="AZ160" s="973"/>
      <c r="BA160" s="973"/>
      <c r="BB160" s="973"/>
      <c r="BC160" s="973"/>
      <c r="BD160" s="973"/>
      <c r="BE160" s="973"/>
      <c r="BF160" s="973"/>
      <c r="BG160" s="973"/>
      <c r="BH160" s="973"/>
      <c r="BI160" s="973"/>
      <c r="BJ160" s="973"/>
      <c r="BK160" s="973"/>
      <c r="BL160" s="973"/>
      <c r="BM160" s="973"/>
      <c r="BN160" s="973"/>
      <c r="BO160" s="973"/>
      <c r="BP160" s="973"/>
      <c r="BQ160" s="973"/>
      <c r="BR160" s="973"/>
      <c r="BS160" s="973"/>
      <c r="BT160" s="973"/>
      <c r="BU160" s="973"/>
    </row>
    <row r="161" ht="22.5" customHeight="1">
      <c r="A161" s="379">
        <v>9.0</v>
      </c>
      <c r="B161" s="256">
        <v>3.0</v>
      </c>
      <c r="C161" s="379" t="s">
        <v>267</v>
      </c>
      <c r="D161" s="379"/>
      <c r="E161" s="476"/>
      <c r="F161" s="476"/>
      <c r="G161" s="863">
        <v>1.0</v>
      </c>
      <c r="H161" s="378" t="s">
        <v>5771</v>
      </c>
      <c r="I161" s="378" t="s">
        <v>5772</v>
      </c>
      <c r="J161" s="379" t="s">
        <v>381</v>
      </c>
      <c r="K161" s="379" t="s">
        <v>5773</v>
      </c>
      <c r="L161" s="380">
        <v>42643.0</v>
      </c>
      <c r="M161" s="379" t="s">
        <v>351</v>
      </c>
      <c r="N161" s="379" t="s">
        <v>154</v>
      </c>
      <c r="O161" s="380">
        <v>44669.0</v>
      </c>
      <c r="P161" s="379" t="s">
        <v>102</v>
      </c>
      <c r="Q161" s="379" t="s">
        <v>248</v>
      </c>
      <c r="R161" s="379"/>
      <c r="S161" s="476"/>
      <c r="T161" s="379" t="s">
        <v>11</v>
      </c>
      <c r="U161" s="379" t="s">
        <v>15</v>
      </c>
      <c r="V161" s="222"/>
      <c r="W161" s="197"/>
      <c r="X161" s="197"/>
      <c r="Y161" s="197" t="s">
        <v>5774</v>
      </c>
      <c r="Z161" s="197" t="s">
        <v>5775</v>
      </c>
      <c r="AA161" s="197" t="s">
        <v>5776</v>
      </c>
      <c r="AB161" s="197" t="s">
        <v>5777</v>
      </c>
      <c r="AC161" s="197"/>
      <c r="AD161" s="197"/>
      <c r="AE161" s="197"/>
      <c r="AF161" s="222"/>
      <c r="AG161" s="866"/>
      <c r="AH161" s="866"/>
      <c r="AI161" s="866"/>
      <c r="AJ161" s="866"/>
      <c r="AK161" s="866"/>
      <c r="AL161" s="866"/>
      <c r="AM161" s="866"/>
      <c r="AN161" s="866"/>
      <c r="AO161" s="866"/>
      <c r="AP161" s="866"/>
      <c r="AQ161" s="866"/>
      <c r="AR161" s="866"/>
      <c r="AS161" s="866"/>
      <c r="AT161" s="866"/>
      <c r="AU161" s="866"/>
      <c r="AV161" s="866"/>
      <c r="AW161" s="866"/>
      <c r="AX161" s="866"/>
      <c r="AY161" s="866"/>
      <c r="AZ161" s="866"/>
      <c r="BA161" s="866"/>
      <c r="BB161" s="866"/>
      <c r="BC161" s="866"/>
      <c r="BD161" s="866"/>
      <c r="BE161" s="866"/>
      <c r="BF161" s="866"/>
      <c r="BG161" s="866"/>
      <c r="BH161" s="866"/>
      <c r="BI161" s="866"/>
      <c r="BJ161" s="866"/>
      <c r="BK161" s="866"/>
      <c r="BL161" s="866"/>
      <c r="BM161" s="866"/>
      <c r="BN161" s="866"/>
      <c r="BO161" s="866"/>
      <c r="BP161" s="866"/>
      <c r="BQ161" s="866"/>
      <c r="BR161" s="866"/>
      <c r="BS161" s="866"/>
      <c r="BT161" s="866"/>
      <c r="BU161" s="866"/>
    </row>
    <row r="162" ht="22.5" customHeight="1">
      <c r="A162" s="379">
        <v>10.0</v>
      </c>
      <c r="B162" s="256">
        <v>3.0</v>
      </c>
      <c r="C162" s="379" t="s">
        <v>267</v>
      </c>
      <c r="D162" s="379"/>
      <c r="E162" s="476"/>
      <c r="F162" s="476"/>
      <c r="G162" s="863">
        <v>1.0</v>
      </c>
      <c r="H162" s="378" t="s">
        <v>5778</v>
      </c>
      <c r="I162" s="378" t="s">
        <v>5779</v>
      </c>
      <c r="J162" s="379" t="s">
        <v>637</v>
      </c>
      <c r="K162" s="379" t="s">
        <v>5780</v>
      </c>
      <c r="L162" s="380">
        <v>42758.0</v>
      </c>
      <c r="M162" s="379" t="s">
        <v>351</v>
      </c>
      <c r="N162" s="379" t="s">
        <v>154</v>
      </c>
      <c r="O162" s="380">
        <v>45026.0</v>
      </c>
      <c r="P162" s="379" t="s">
        <v>115</v>
      </c>
      <c r="Q162" s="379" t="s">
        <v>248</v>
      </c>
      <c r="R162" s="379" t="s">
        <v>5781</v>
      </c>
      <c r="S162" s="476"/>
      <c r="T162" s="379" t="s">
        <v>11</v>
      </c>
      <c r="U162" s="379" t="s">
        <v>15</v>
      </c>
      <c r="V162" s="222"/>
      <c r="W162" s="197"/>
      <c r="X162" s="197"/>
      <c r="Y162" s="197" t="s">
        <v>5782</v>
      </c>
      <c r="Z162" s="197" t="s">
        <v>5783</v>
      </c>
      <c r="AA162" s="197" t="s">
        <v>5784</v>
      </c>
      <c r="AB162" s="197"/>
      <c r="AC162" s="197"/>
      <c r="AD162" s="197"/>
      <c r="AE162" s="197"/>
      <c r="AF162" s="197"/>
      <c r="AG162" s="866"/>
      <c r="AH162" s="866"/>
      <c r="AI162" s="866"/>
      <c r="AJ162" s="866"/>
      <c r="AK162" s="866"/>
      <c r="AL162" s="866"/>
      <c r="AM162" s="866"/>
      <c r="AN162" s="866"/>
      <c r="AO162" s="866"/>
      <c r="AP162" s="866"/>
      <c r="AQ162" s="866"/>
      <c r="AR162" s="866"/>
      <c r="AS162" s="866"/>
      <c r="AT162" s="866"/>
      <c r="AU162" s="866"/>
      <c r="AV162" s="866"/>
      <c r="AW162" s="866"/>
      <c r="AX162" s="866"/>
      <c r="AY162" s="866"/>
      <c r="AZ162" s="866"/>
      <c r="BA162" s="866"/>
      <c r="BB162" s="866"/>
      <c r="BC162" s="866"/>
      <c r="BD162" s="866"/>
      <c r="BE162" s="866"/>
      <c r="BF162" s="866"/>
      <c r="BG162" s="866"/>
      <c r="BH162" s="866"/>
      <c r="BI162" s="866"/>
      <c r="BJ162" s="866"/>
      <c r="BK162" s="866"/>
      <c r="BL162" s="866"/>
      <c r="BM162" s="866"/>
      <c r="BN162" s="866"/>
      <c r="BO162" s="866"/>
      <c r="BP162" s="866"/>
      <c r="BQ162" s="866"/>
      <c r="BR162" s="866"/>
      <c r="BS162" s="866"/>
      <c r="BT162" s="866"/>
      <c r="BU162" s="866"/>
    </row>
    <row r="163" ht="22.5" customHeight="1">
      <c r="A163" s="379">
        <v>11.0</v>
      </c>
      <c r="B163" s="256">
        <v>3.0</v>
      </c>
      <c r="C163" s="379" t="s">
        <v>267</v>
      </c>
      <c r="D163" s="379"/>
      <c r="E163" s="476"/>
      <c r="F163" s="476"/>
      <c r="G163" s="863">
        <v>1.0</v>
      </c>
      <c r="H163" s="378" t="s">
        <v>5785</v>
      </c>
      <c r="I163" s="378" t="s">
        <v>5786</v>
      </c>
      <c r="J163" s="379" t="s">
        <v>396</v>
      </c>
      <c r="K163" s="379" t="s">
        <v>5787</v>
      </c>
      <c r="L163" s="380">
        <v>42945.0</v>
      </c>
      <c r="M163" s="379" t="s">
        <v>339</v>
      </c>
      <c r="N163" s="379" t="s">
        <v>154</v>
      </c>
      <c r="O163" s="380">
        <v>43698.0</v>
      </c>
      <c r="P163" s="379" t="s">
        <v>133</v>
      </c>
      <c r="Q163" s="379" t="s">
        <v>250</v>
      </c>
      <c r="R163" s="379" t="s">
        <v>5788</v>
      </c>
      <c r="S163" s="379"/>
      <c r="T163" s="379" t="s">
        <v>11</v>
      </c>
      <c r="U163" s="379" t="s">
        <v>15</v>
      </c>
      <c r="V163" s="222"/>
      <c r="W163" s="197"/>
      <c r="X163" s="197"/>
      <c r="Y163" s="197" t="s">
        <v>5789</v>
      </c>
      <c r="Z163" s="197" t="s">
        <v>5790</v>
      </c>
      <c r="AA163" s="197" t="s">
        <v>5791</v>
      </c>
      <c r="AB163" s="197" t="s">
        <v>5792</v>
      </c>
      <c r="AC163" s="197" t="s">
        <v>5793</v>
      </c>
      <c r="AD163" s="197" t="s">
        <v>5794</v>
      </c>
      <c r="AE163" s="197" t="s">
        <v>5795</v>
      </c>
      <c r="AF163" s="222"/>
      <c r="AG163" s="866"/>
      <c r="AH163" s="866"/>
      <c r="AI163" s="866"/>
      <c r="AJ163" s="866"/>
      <c r="AK163" s="866"/>
      <c r="AL163" s="866"/>
      <c r="AM163" s="866"/>
      <c r="AN163" s="866"/>
      <c r="AO163" s="866"/>
      <c r="AP163" s="866"/>
      <c r="AQ163" s="866"/>
      <c r="AR163" s="866"/>
      <c r="AS163" s="866"/>
      <c r="AT163" s="866"/>
      <c r="AU163" s="866"/>
      <c r="AV163" s="866"/>
      <c r="AW163" s="866"/>
      <c r="AX163" s="866"/>
      <c r="AY163" s="866"/>
      <c r="AZ163" s="866"/>
      <c r="BA163" s="866"/>
      <c r="BB163" s="866"/>
      <c r="BC163" s="866"/>
      <c r="BD163" s="866"/>
      <c r="BE163" s="866"/>
      <c r="BF163" s="866"/>
      <c r="BG163" s="866"/>
      <c r="BH163" s="866"/>
      <c r="BI163" s="866"/>
      <c r="BJ163" s="866"/>
      <c r="BK163" s="866"/>
      <c r="BL163" s="866"/>
      <c r="BM163" s="866"/>
      <c r="BN163" s="866"/>
      <c r="BO163" s="866"/>
      <c r="BP163" s="866"/>
      <c r="BQ163" s="866"/>
      <c r="BR163" s="866"/>
      <c r="BS163" s="866"/>
      <c r="BT163" s="866"/>
      <c r="BU163" s="866"/>
    </row>
    <row r="164" ht="22.5" customHeight="1">
      <c r="A164" s="379">
        <v>12.0</v>
      </c>
      <c r="B164" s="256">
        <v>3.0</v>
      </c>
      <c r="C164" s="379" t="s">
        <v>267</v>
      </c>
      <c r="D164" s="379"/>
      <c r="E164" s="476"/>
      <c r="F164" s="476"/>
      <c r="G164" s="863">
        <v>1.0</v>
      </c>
      <c r="H164" s="378" t="s">
        <v>5796</v>
      </c>
      <c r="I164" s="378" t="s">
        <v>5797</v>
      </c>
      <c r="J164" s="379" t="s">
        <v>702</v>
      </c>
      <c r="K164" s="379" t="s">
        <v>5798</v>
      </c>
      <c r="L164" s="380">
        <v>42816.0</v>
      </c>
      <c r="M164" s="379" t="s">
        <v>339</v>
      </c>
      <c r="N164" s="379" t="s">
        <v>154</v>
      </c>
      <c r="O164" s="380">
        <v>43698.0</v>
      </c>
      <c r="P164" s="379" t="s">
        <v>133</v>
      </c>
      <c r="Q164" s="379" t="s">
        <v>250</v>
      </c>
      <c r="R164" s="476"/>
      <c r="S164" s="476"/>
      <c r="T164" s="379" t="s">
        <v>11</v>
      </c>
      <c r="U164" s="379" t="s">
        <v>15</v>
      </c>
      <c r="V164" s="222"/>
      <c r="W164" s="197"/>
      <c r="X164" s="197"/>
      <c r="Y164" s="197" t="s">
        <v>5799</v>
      </c>
      <c r="Z164" s="197" t="s">
        <v>5800</v>
      </c>
      <c r="AA164" s="197" t="s">
        <v>5801</v>
      </c>
      <c r="AB164" s="197" t="s">
        <v>5802</v>
      </c>
      <c r="AC164" s="197" t="s">
        <v>5803</v>
      </c>
      <c r="AD164" s="197" t="s">
        <v>5804</v>
      </c>
      <c r="AE164" s="197" t="s">
        <v>5805</v>
      </c>
      <c r="AF164" s="222"/>
      <c r="AG164" s="866"/>
      <c r="AH164" s="866"/>
      <c r="AI164" s="866"/>
      <c r="AJ164" s="866"/>
      <c r="AK164" s="866"/>
      <c r="AL164" s="866"/>
      <c r="AM164" s="866"/>
      <c r="AN164" s="866"/>
      <c r="AO164" s="866"/>
      <c r="AP164" s="866"/>
      <c r="AQ164" s="866"/>
      <c r="AR164" s="866"/>
      <c r="AS164" s="866"/>
      <c r="AT164" s="866"/>
      <c r="AU164" s="866"/>
      <c r="AV164" s="866"/>
      <c r="AW164" s="866"/>
      <c r="AX164" s="866"/>
      <c r="AY164" s="866"/>
      <c r="AZ164" s="866"/>
      <c r="BA164" s="866"/>
      <c r="BB164" s="866"/>
      <c r="BC164" s="866"/>
      <c r="BD164" s="866"/>
      <c r="BE164" s="866"/>
      <c r="BF164" s="866"/>
      <c r="BG164" s="866"/>
      <c r="BH164" s="866"/>
      <c r="BI164" s="866"/>
      <c r="BJ164" s="866"/>
      <c r="BK164" s="866"/>
      <c r="BL164" s="866"/>
      <c r="BM164" s="866"/>
      <c r="BN164" s="866"/>
      <c r="BO164" s="866"/>
      <c r="BP164" s="866"/>
      <c r="BQ164" s="866"/>
      <c r="BR164" s="866"/>
      <c r="BS164" s="866"/>
      <c r="BT164" s="866"/>
      <c r="BU164" s="866"/>
    </row>
    <row r="165" ht="22.5" customHeight="1">
      <c r="A165" s="379">
        <v>13.0</v>
      </c>
      <c r="B165" s="256">
        <v>3.0</v>
      </c>
      <c r="C165" s="379" t="s">
        <v>267</v>
      </c>
      <c r="D165" s="379"/>
      <c r="E165" s="476"/>
      <c r="F165" s="476"/>
      <c r="G165" s="863">
        <v>1.0</v>
      </c>
      <c r="H165" s="378" t="s">
        <v>5806</v>
      </c>
      <c r="I165" s="378" t="s">
        <v>5807</v>
      </c>
      <c r="J165" s="379" t="s">
        <v>702</v>
      </c>
      <c r="K165" s="379" t="s">
        <v>5808</v>
      </c>
      <c r="L165" s="380">
        <v>42928.0</v>
      </c>
      <c r="M165" s="379" t="s">
        <v>339</v>
      </c>
      <c r="N165" s="379" t="s">
        <v>153</v>
      </c>
      <c r="O165" s="380">
        <v>44062.0</v>
      </c>
      <c r="P165" s="379" t="s">
        <v>133</v>
      </c>
      <c r="Q165" s="379" t="s">
        <v>250</v>
      </c>
      <c r="R165" s="379"/>
      <c r="S165" s="379"/>
      <c r="T165" s="623" t="s">
        <v>11</v>
      </c>
      <c r="U165" s="379" t="s">
        <v>15</v>
      </c>
      <c r="V165" s="998"/>
      <c r="W165" s="197"/>
      <c r="X165" s="197"/>
      <c r="Y165" s="197" t="s">
        <v>5809</v>
      </c>
      <c r="Z165" s="197" t="s">
        <v>5810</v>
      </c>
      <c r="AA165" s="197" t="s">
        <v>5811</v>
      </c>
      <c r="AB165" s="197" t="s">
        <v>5812</v>
      </c>
      <c r="AC165" s="197" t="s">
        <v>5813</v>
      </c>
      <c r="AD165" s="197"/>
      <c r="AE165" s="197"/>
      <c r="AF165" s="197"/>
      <c r="AG165" s="866"/>
      <c r="AH165" s="866"/>
      <c r="AI165" s="866"/>
      <c r="AJ165" s="866"/>
      <c r="AK165" s="866"/>
      <c r="AL165" s="866"/>
      <c r="AM165" s="866"/>
      <c r="AN165" s="866"/>
      <c r="AO165" s="866"/>
      <c r="AP165" s="866"/>
      <c r="AQ165" s="866"/>
      <c r="AR165" s="866"/>
      <c r="AS165" s="866"/>
      <c r="AT165" s="866"/>
      <c r="AU165" s="866"/>
      <c r="AV165" s="866"/>
      <c r="AW165" s="866"/>
      <c r="AX165" s="866"/>
      <c r="AY165" s="866"/>
      <c r="AZ165" s="866"/>
      <c r="BA165" s="866"/>
      <c r="BB165" s="866"/>
      <c r="BC165" s="866"/>
      <c r="BD165" s="866"/>
      <c r="BE165" s="866"/>
      <c r="BF165" s="866"/>
      <c r="BG165" s="866"/>
      <c r="BH165" s="866"/>
      <c r="BI165" s="866"/>
      <c r="BJ165" s="866"/>
      <c r="BK165" s="866"/>
      <c r="BL165" s="866"/>
      <c r="BM165" s="866"/>
      <c r="BN165" s="866"/>
      <c r="BO165" s="866"/>
      <c r="BP165" s="866"/>
      <c r="BQ165" s="866"/>
      <c r="BR165" s="866"/>
      <c r="BS165" s="866"/>
      <c r="BT165" s="866"/>
      <c r="BU165" s="866"/>
    </row>
    <row r="166" ht="22.5" customHeight="1">
      <c r="A166" s="379">
        <v>14.0</v>
      </c>
      <c r="B166" s="256">
        <v>3.0</v>
      </c>
      <c r="C166" s="379" t="s">
        <v>267</v>
      </c>
      <c r="D166" s="379"/>
      <c r="E166" s="476"/>
      <c r="F166" s="476"/>
      <c r="G166" s="863">
        <v>1.0</v>
      </c>
      <c r="H166" s="378" t="s">
        <v>5814</v>
      </c>
      <c r="I166" s="378" t="s">
        <v>5815</v>
      </c>
      <c r="J166" s="379" t="s">
        <v>1777</v>
      </c>
      <c r="K166" s="379" t="s">
        <v>5816</v>
      </c>
      <c r="L166" s="380">
        <v>42912.0</v>
      </c>
      <c r="M166" s="379" t="s">
        <v>339</v>
      </c>
      <c r="N166" s="379" t="s">
        <v>151</v>
      </c>
      <c r="O166" s="380">
        <v>44202.0</v>
      </c>
      <c r="P166" s="379" t="s">
        <v>62</v>
      </c>
      <c r="Q166" s="379" t="s">
        <v>252</v>
      </c>
      <c r="R166" s="379" t="s">
        <v>5817</v>
      </c>
      <c r="S166" s="476"/>
      <c r="T166" s="379" t="s">
        <v>11</v>
      </c>
      <c r="U166" s="379" t="s">
        <v>10</v>
      </c>
      <c r="V166" s="222"/>
      <c r="W166" s="197"/>
      <c r="X166" s="197"/>
      <c r="Y166" s="197" t="s">
        <v>5818</v>
      </c>
      <c r="Z166" s="197" t="s">
        <v>5819</v>
      </c>
      <c r="AA166" s="197" t="s">
        <v>5820</v>
      </c>
      <c r="AB166" s="197" t="s">
        <v>5821</v>
      </c>
      <c r="AC166" s="197" t="s">
        <v>5822</v>
      </c>
      <c r="AD166" s="197"/>
      <c r="AE166" s="197"/>
      <c r="AF166" s="197"/>
      <c r="AG166" s="866"/>
      <c r="AH166" s="866"/>
      <c r="AI166" s="866"/>
      <c r="AJ166" s="866"/>
      <c r="AK166" s="866"/>
      <c r="AL166" s="866"/>
      <c r="AM166" s="866"/>
      <c r="AN166" s="866"/>
      <c r="AO166" s="866"/>
      <c r="AP166" s="866"/>
      <c r="AQ166" s="866"/>
      <c r="AR166" s="866"/>
      <c r="AS166" s="866"/>
      <c r="AT166" s="866"/>
      <c r="AU166" s="866"/>
      <c r="AV166" s="866"/>
      <c r="AW166" s="866"/>
      <c r="AX166" s="866"/>
      <c r="AY166" s="866"/>
      <c r="AZ166" s="866"/>
      <c r="BA166" s="866"/>
      <c r="BB166" s="866"/>
      <c r="BC166" s="866"/>
      <c r="BD166" s="866"/>
      <c r="BE166" s="866"/>
      <c r="BF166" s="866"/>
      <c r="BG166" s="866"/>
      <c r="BH166" s="866"/>
      <c r="BI166" s="866"/>
      <c r="BJ166" s="866"/>
      <c r="BK166" s="866"/>
      <c r="BL166" s="866"/>
      <c r="BM166" s="866"/>
      <c r="BN166" s="866"/>
      <c r="BO166" s="866"/>
      <c r="BP166" s="866"/>
      <c r="BQ166" s="866"/>
      <c r="BR166" s="866"/>
      <c r="BS166" s="866"/>
      <c r="BT166" s="866"/>
      <c r="BU166" s="866"/>
    </row>
    <row r="167" ht="22.5" customHeight="1">
      <c r="A167" s="379">
        <v>15.0</v>
      </c>
      <c r="B167" s="256">
        <v>3.0</v>
      </c>
      <c r="C167" s="379" t="s">
        <v>267</v>
      </c>
      <c r="D167" s="379"/>
      <c r="E167" s="476"/>
      <c r="F167" s="476"/>
      <c r="G167" s="863">
        <v>1.0</v>
      </c>
      <c r="H167" s="378" t="s">
        <v>5823</v>
      </c>
      <c r="I167" s="378" t="s">
        <v>5824</v>
      </c>
      <c r="J167" s="379" t="s">
        <v>362</v>
      </c>
      <c r="K167" s="379" t="s">
        <v>5825</v>
      </c>
      <c r="L167" s="380">
        <v>42668.0</v>
      </c>
      <c r="M167" s="379" t="s">
        <v>339</v>
      </c>
      <c r="N167" s="379" t="s">
        <v>154</v>
      </c>
      <c r="O167" s="380">
        <v>44081.0</v>
      </c>
      <c r="P167" s="379" t="s">
        <v>9</v>
      </c>
      <c r="Q167" s="379" t="s">
        <v>252</v>
      </c>
      <c r="R167" s="379"/>
      <c r="S167" s="476"/>
      <c r="T167" s="379" t="s">
        <v>11</v>
      </c>
      <c r="U167" s="379" t="s">
        <v>15</v>
      </c>
      <c r="V167" s="222"/>
      <c r="W167" s="388"/>
      <c r="X167" s="388"/>
      <c r="Y167" s="388" t="s">
        <v>5826</v>
      </c>
      <c r="Z167" s="388" t="s">
        <v>5827</v>
      </c>
      <c r="AA167" s="388" t="s">
        <v>5828</v>
      </c>
      <c r="AB167" s="388" t="s">
        <v>5829</v>
      </c>
      <c r="AC167" s="197" t="s">
        <v>5830</v>
      </c>
      <c r="AD167" s="197"/>
      <c r="AE167" s="197"/>
      <c r="AF167" s="222"/>
      <c r="AG167" s="866"/>
      <c r="AH167" s="866"/>
      <c r="AI167" s="866"/>
      <c r="AJ167" s="866"/>
      <c r="AK167" s="866"/>
      <c r="AL167" s="866"/>
      <c r="AM167" s="866"/>
      <c r="AN167" s="866"/>
      <c r="AO167" s="866"/>
      <c r="AP167" s="866"/>
      <c r="AQ167" s="866"/>
      <c r="AR167" s="866"/>
      <c r="AS167" s="866"/>
      <c r="AT167" s="866"/>
      <c r="AU167" s="866"/>
      <c r="AV167" s="866"/>
      <c r="AW167" s="866"/>
      <c r="AX167" s="866"/>
      <c r="AY167" s="866"/>
      <c r="AZ167" s="866"/>
      <c r="BA167" s="866"/>
      <c r="BB167" s="866"/>
      <c r="BC167" s="866"/>
      <c r="BD167" s="866"/>
      <c r="BE167" s="866"/>
      <c r="BF167" s="866"/>
      <c r="BG167" s="866"/>
      <c r="BH167" s="866"/>
      <c r="BI167" s="866"/>
      <c r="BJ167" s="866"/>
      <c r="BK167" s="866"/>
      <c r="BL167" s="866"/>
      <c r="BM167" s="866"/>
      <c r="BN167" s="866"/>
      <c r="BO167" s="866"/>
      <c r="BP167" s="866"/>
      <c r="BQ167" s="866"/>
      <c r="BR167" s="866"/>
      <c r="BS167" s="866"/>
      <c r="BT167" s="866"/>
      <c r="BU167" s="866"/>
    </row>
    <row r="168" ht="22.5" customHeight="1">
      <c r="A168" s="379">
        <v>16.0</v>
      </c>
      <c r="B168" s="256">
        <v>3.0</v>
      </c>
      <c r="C168" s="379" t="s">
        <v>267</v>
      </c>
      <c r="D168" s="379"/>
      <c r="E168" s="476"/>
      <c r="F168" s="379"/>
      <c r="G168" s="863">
        <v>1.0</v>
      </c>
      <c r="H168" s="378" t="s">
        <v>5831</v>
      </c>
      <c r="I168" s="378" t="s">
        <v>5832</v>
      </c>
      <c r="J168" s="379" t="s">
        <v>798</v>
      </c>
      <c r="K168" s="379" t="s">
        <v>5833</v>
      </c>
      <c r="L168" s="380">
        <v>42918.0</v>
      </c>
      <c r="M168" s="379" t="s">
        <v>351</v>
      </c>
      <c r="N168" s="379" t="s">
        <v>153</v>
      </c>
      <c r="O168" s="380">
        <v>44930.0</v>
      </c>
      <c r="P168" s="379" t="s">
        <v>62</v>
      </c>
      <c r="Q168" s="379" t="s">
        <v>252</v>
      </c>
      <c r="R168" s="379" t="s">
        <v>5834</v>
      </c>
      <c r="S168" s="379"/>
      <c r="T168" s="379" t="s">
        <v>11</v>
      </c>
      <c r="U168" s="379" t="s">
        <v>21</v>
      </c>
      <c r="V168" s="222"/>
      <c r="W168" s="197"/>
      <c r="X168" s="197"/>
      <c r="Y168" s="388" t="s">
        <v>5835</v>
      </c>
      <c r="Z168" s="388" t="s">
        <v>5836</v>
      </c>
      <c r="AA168" s="197" t="s">
        <v>5837</v>
      </c>
      <c r="AB168" s="197"/>
      <c r="AC168" s="197"/>
      <c r="AD168" s="197"/>
      <c r="AE168" s="222"/>
      <c r="AF168" s="222"/>
      <c r="AG168" s="866"/>
      <c r="AH168" s="866"/>
      <c r="AI168" s="866"/>
      <c r="AJ168" s="866"/>
      <c r="AK168" s="866"/>
      <c r="AL168" s="866"/>
      <c r="AM168" s="866"/>
      <c r="AN168" s="866"/>
      <c r="AO168" s="866"/>
      <c r="AP168" s="866"/>
      <c r="AQ168" s="866"/>
      <c r="AR168" s="866"/>
      <c r="AS168" s="866"/>
      <c r="AT168" s="866"/>
      <c r="AU168" s="866"/>
      <c r="AV168" s="866"/>
      <c r="AW168" s="866"/>
      <c r="AX168" s="866"/>
      <c r="AY168" s="866"/>
      <c r="AZ168" s="866"/>
      <c r="BA168" s="866"/>
      <c r="BB168" s="866"/>
      <c r="BC168" s="866"/>
      <c r="BD168" s="866"/>
      <c r="BE168" s="866"/>
      <c r="BF168" s="866"/>
      <c r="BG168" s="866"/>
      <c r="BH168" s="866"/>
      <c r="BI168" s="866"/>
      <c r="BJ168" s="866"/>
      <c r="BK168" s="866"/>
      <c r="BL168" s="866"/>
      <c r="BM168" s="866"/>
      <c r="BN168" s="866"/>
      <c r="BO168" s="866"/>
      <c r="BP168" s="866"/>
      <c r="BQ168" s="866"/>
      <c r="BR168" s="866"/>
      <c r="BS168" s="866"/>
      <c r="BT168" s="866"/>
      <c r="BU168" s="866"/>
    </row>
    <row r="169" ht="22.5" customHeight="1">
      <c r="A169" s="379">
        <v>17.0</v>
      </c>
      <c r="B169" s="256">
        <v>3.0</v>
      </c>
      <c r="C169" s="379" t="s">
        <v>267</v>
      </c>
      <c r="D169" s="379"/>
      <c r="E169" s="476"/>
      <c r="F169" s="476"/>
      <c r="G169" s="863">
        <v>1.0</v>
      </c>
      <c r="H169" s="378" t="s">
        <v>5838</v>
      </c>
      <c r="I169" s="378" t="s">
        <v>5839</v>
      </c>
      <c r="J169" s="379" t="s">
        <v>396</v>
      </c>
      <c r="K169" s="379" t="s">
        <v>5840</v>
      </c>
      <c r="L169" s="380">
        <v>42666.0</v>
      </c>
      <c r="M169" s="379" t="s">
        <v>351</v>
      </c>
      <c r="N169" s="379" t="s">
        <v>154</v>
      </c>
      <c r="O169" s="380">
        <v>43472.0</v>
      </c>
      <c r="P169" s="379" t="s">
        <v>133</v>
      </c>
      <c r="Q169" s="379" t="s">
        <v>252</v>
      </c>
      <c r="R169" s="379" t="s">
        <v>5841</v>
      </c>
      <c r="S169" s="379" t="s">
        <v>5842</v>
      </c>
      <c r="T169" s="379" t="s">
        <v>11</v>
      </c>
      <c r="U169" s="379" t="s">
        <v>10</v>
      </c>
      <c r="V169" s="197" t="s">
        <v>335</v>
      </c>
      <c r="W169" s="197"/>
      <c r="X169" s="197"/>
      <c r="Y169" s="197" t="s">
        <v>5843</v>
      </c>
      <c r="Z169" s="197" t="s">
        <v>5844</v>
      </c>
      <c r="AA169" s="197" t="s">
        <v>5845</v>
      </c>
      <c r="AB169" s="197" t="s">
        <v>5846</v>
      </c>
      <c r="AC169" s="197" t="s">
        <v>5847</v>
      </c>
      <c r="AD169" s="197" t="s">
        <v>5848</v>
      </c>
      <c r="AE169" s="222"/>
      <c r="AF169" s="222"/>
      <c r="AG169" s="476"/>
      <c r="AH169" s="476"/>
      <c r="AI169" s="476"/>
      <c r="AJ169" s="476"/>
      <c r="AK169" s="476"/>
      <c r="AL169" s="866"/>
      <c r="AM169" s="866"/>
      <c r="AN169" s="866"/>
      <c r="AO169" s="866"/>
      <c r="AP169" s="866"/>
      <c r="AQ169" s="866"/>
      <c r="AR169" s="866"/>
      <c r="AS169" s="866"/>
      <c r="AT169" s="866"/>
      <c r="AU169" s="866"/>
      <c r="AV169" s="866"/>
      <c r="AW169" s="866"/>
      <c r="AX169" s="866"/>
      <c r="AY169" s="866"/>
      <c r="AZ169" s="866"/>
      <c r="BA169" s="866"/>
      <c r="BB169" s="866"/>
      <c r="BC169" s="866"/>
      <c r="BD169" s="866"/>
      <c r="BE169" s="866"/>
      <c r="BF169" s="866"/>
      <c r="BG169" s="866"/>
      <c r="BH169" s="866"/>
      <c r="BI169" s="866"/>
      <c r="BJ169" s="866"/>
      <c r="BK169" s="866"/>
      <c r="BL169" s="866"/>
      <c r="BM169" s="866"/>
      <c r="BN169" s="866"/>
      <c r="BO169" s="866"/>
      <c r="BP169" s="866"/>
      <c r="BQ169" s="866"/>
      <c r="BR169" s="866"/>
      <c r="BS169" s="866"/>
      <c r="BT169" s="866"/>
      <c r="BU169" s="866"/>
    </row>
    <row r="170" ht="22.5" customHeight="1">
      <c r="A170" s="379">
        <v>18.0</v>
      </c>
      <c r="B170" s="256">
        <v>3.0</v>
      </c>
      <c r="C170" s="379" t="s">
        <v>267</v>
      </c>
      <c r="D170" s="902"/>
      <c r="E170" s="476"/>
      <c r="F170" s="476"/>
      <c r="G170" s="863">
        <v>1.0</v>
      </c>
      <c r="H170" s="378" t="s">
        <v>5849</v>
      </c>
      <c r="I170" s="378" t="s">
        <v>5850</v>
      </c>
      <c r="J170" s="625" t="s">
        <v>5851</v>
      </c>
      <c r="K170" s="625" t="s">
        <v>5852</v>
      </c>
      <c r="L170" s="626">
        <v>42971.0</v>
      </c>
      <c r="M170" s="625" t="s">
        <v>351</v>
      </c>
      <c r="N170" s="625" t="s">
        <v>151</v>
      </c>
      <c r="O170" s="626">
        <v>44426.0</v>
      </c>
      <c r="P170" s="625" t="s">
        <v>91</v>
      </c>
      <c r="Q170" s="379" t="s">
        <v>252</v>
      </c>
      <c r="R170" s="902"/>
      <c r="S170" s="902"/>
      <c r="T170" s="623" t="s">
        <v>22</v>
      </c>
      <c r="U170" s="379" t="s">
        <v>15</v>
      </c>
      <c r="V170" s="222"/>
      <c r="W170" s="262"/>
      <c r="X170" s="262"/>
      <c r="Y170" s="197" t="s">
        <v>5853</v>
      </c>
      <c r="Z170" s="197" t="s">
        <v>5854</v>
      </c>
      <c r="AA170" s="197" t="s">
        <v>5855</v>
      </c>
      <c r="AB170" s="197" t="s">
        <v>5856</v>
      </c>
      <c r="AC170" s="262"/>
      <c r="AD170" s="262"/>
      <c r="AE170" s="222"/>
      <c r="AF170" s="222"/>
      <c r="AG170" s="866"/>
      <c r="AH170" s="866"/>
      <c r="AI170" s="866"/>
      <c r="AJ170" s="866"/>
      <c r="AK170" s="866"/>
      <c r="AL170" s="866"/>
      <c r="AM170" s="866"/>
      <c r="AN170" s="866"/>
      <c r="AO170" s="866"/>
      <c r="AP170" s="866"/>
      <c r="AQ170" s="866"/>
      <c r="AR170" s="866"/>
      <c r="AS170" s="866"/>
      <c r="AT170" s="866"/>
      <c r="AU170" s="866"/>
      <c r="AV170" s="866"/>
      <c r="AW170" s="866"/>
      <c r="AX170" s="866"/>
      <c r="AY170" s="866"/>
      <c r="AZ170" s="866"/>
      <c r="BA170" s="866"/>
      <c r="BB170" s="866"/>
      <c r="BC170" s="866"/>
      <c r="BD170" s="866"/>
      <c r="BE170" s="866"/>
      <c r="BF170" s="866"/>
      <c r="BG170" s="866"/>
      <c r="BH170" s="866"/>
      <c r="BI170" s="866"/>
      <c r="BJ170" s="866"/>
      <c r="BK170" s="866"/>
      <c r="BL170" s="866"/>
      <c r="BM170" s="866"/>
      <c r="BN170" s="866"/>
      <c r="BO170" s="866"/>
      <c r="BP170" s="866"/>
      <c r="BQ170" s="866"/>
      <c r="BR170" s="866"/>
      <c r="BS170" s="866"/>
      <c r="BT170" s="866"/>
      <c r="BU170" s="866"/>
    </row>
    <row r="171" ht="22.5" customHeight="1">
      <c r="A171" s="379">
        <v>19.0</v>
      </c>
      <c r="B171" s="256">
        <v>3.0</v>
      </c>
      <c r="C171" s="379" t="s">
        <v>267</v>
      </c>
      <c r="D171" s="379"/>
      <c r="E171" s="476"/>
      <c r="F171" s="476"/>
      <c r="G171" s="863">
        <v>1.0</v>
      </c>
      <c r="H171" s="378" t="s">
        <v>5857</v>
      </c>
      <c r="I171" s="378" t="s">
        <v>5858</v>
      </c>
      <c r="J171" s="379" t="s">
        <v>396</v>
      </c>
      <c r="K171" s="379" t="s">
        <v>5859</v>
      </c>
      <c r="L171" s="380">
        <v>42773.0</v>
      </c>
      <c r="M171" s="379" t="s">
        <v>339</v>
      </c>
      <c r="N171" s="379" t="s">
        <v>152</v>
      </c>
      <c r="O171" s="380">
        <v>44790.0</v>
      </c>
      <c r="P171" s="379" t="s">
        <v>39</v>
      </c>
      <c r="Q171" s="379" t="s">
        <v>245</v>
      </c>
      <c r="R171" s="379"/>
      <c r="S171" s="476"/>
      <c r="T171" s="379" t="s">
        <v>11</v>
      </c>
      <c r="U171" s="379" t="s">
        <v>10</v>
      </c>
      <c r="V171" s="222"/>
      <c r="W171" s="197"/>
      <c r="X171" s="197"/>
      <c r="Y171" s="197" t="s">
        <v>5860</v>
      </c>
      <c r="Z171" s="197" t="s">
        <v>5861</v>
      </c>
      <c r="AA171" s="197" t="s">
        <v>5862</v>
      </c>
      <c r="AB171" s="197"/>
      <c r="AC171" s="197"/>
      <c r="AD171" s="197"/>
      <c r="AE171" s="197"/>
      <c r="AF171" s="222"/>
      <c r="AG171" s="866"/>
      <c r="AH171" s="866"/>
      <c r="AI171" s="866"/>
      <c r="AJ171" s="866"/>
      <c r="AK171" s="866"/>
      <c r="AL171" s="866"/>
      <c r="AM171" s="866"/>
      <c r="AN171" s="866"/>
      <c r="AO171" s="866"/>
      <c r="AP171" s="866"/>
      <c r="AQ171" s="866"/>
      <c r="AR171" s="866"/>
      <c r="AS171" s="866"/>
      <c r="AT171" s="866"/>
      <c r="AU171" s="866"/>
      <c r="AV171" s="866"/>
      <c r="AW171" s="866"/>
      <c r="AX171" s="866"/>
      <c r="AY171" s="866"/>
      <c r="AZ171" s="866"/>
      <c r="BA171" s="866"/>
      <c r="BB171" s="866"/>
      <c r="BC171" s="866"/>
      <c r="BD171" s="866"/>
      <c r="BE171" s="866"/>
      <c r="BF171" s="866"/>
      <c r="BG171" s="866"/>
      <c r="BH171" s="866"/>
      <c r="BI171" s="866"/>
      <c r="BJ171" s="866"/>
      <c r="BK171" s="866"/>
      <c r="BL171" s="866"/>
      <c r="BM171" s="866"/>
      <c r="BN171" s="866"/>
      <c r="BO171" s="866"/>
      <c r="BP171" s="866"/>
      <c r="BQ171" s="866"/>
      <c r="BR171" s="866"/>
      <c r="BS171" s="866"/>
      <c r="BT171" s="866"/>
      <c r="BU171" s="866"/>
    </row>
    <row r="172" ht="22.5" customHeight="1">
      <c r="A172" s="379">
        <v>20.0</v>
      </c>
      <c r="B172" s="256">
        <v>3.0</v>
      </c>
      <c r="C172" s="873" t="s">
        <v>267</v>
      </c>
      <c r="D172" s="507"/>
      <c r="E172" s="738"/>
      <c r="F172" s="507" t="s">
        <v>335</v>
      </c>
      <c r="G172" s="874">
        <v>1.0</v>
      </c>
      <c r="H172" s="1020" t="s">
        <v>5863</v>
      </c>
      <c r="I172" s="1020" t="s">
        <v>5864</v>
      </c>
      <c r="J172" s="741" t="s">
        <v>5865</v>
      </c>
      <c r="K172" s="741" t="s">
        <v>5866</v>
      </c>
      <c r="L172" s="1021">
        <v>42809.0</v>
      </c>
      <c r="M172" s="379" t="s">
        <v>339</v>
      </c>
      <c r="N172" s="741" t="s">
        <v>153</v>
      </c>
      <c r="O172" s="742">
        <v>45883.0</v>
      </c>
      <c r="P172" s="741" t="s">
        <v>54</v>
      </c>
      <c r="Q172" s="507" t="s">
        <v>346</v>
      </c>
      <c r="R172" s="507" t="s">
        <v>5867</v>
      </c>
      <c r="S172" s="507" t="s">
        <v>5868</v>
      </c>
      <c r="T172" s="507" t="s">
        <v>11</v>
      </c>
      <c r="U172" s="507" t="s">
        <v>10</v>
      </c>
      <c r="V172" s="251"/>
      <c r="W172" s="251"/>
      <c r="X172" s="248"/>
      <c r="Y172" s="248"/>
      <c r="Z172" s="248"/>
      <c r="AA172" s="248"/>
      <c r="AB172" s="1001"/>
      <c r="AC172" s="1001"/>
      <c r="AD172" s="1001"/>
      <c r="AE172" s="1001"/>
      <c r="AF172" s="1001"/>
      <c r="AG172" s="877"/>
      <c r="AH172" s="877"/>
      <c r="AI172" s="877"/>
      <c r="AJ172" s="877"/>
      <c r="AK172" s="877"/>
      <c r="AL172" s="877"/>
      <c r="AM172" s="877"/>
      <c r="AN172" s="877"/>
      <c r="AO172" s="877"/>
      <c r="AP172" s="877"/>
      <c r="AQ172" s="877"/>
      <c r="AR172" s="877"/>
      <c r="AS172" s="877"/>
      <c r="AT172" s="877"/>
      <c r="AU172" s="877"/>
      <c r="AV172" s="877"/>
      <c r="AW172" s="1022"/>
      <c r="AX172" s="1022"/>
      <c r="AY172" s="1022"/>
      <c r="AZ172" s="1022"/>
      <c r="BA172" s="1022"/>
      <c r="BB172" s="1022"/>
      <c r="BC172" s="1022"/>
      <c r="BD172" s="1022"/>
      <c r="BE172" s="1022"/>
      <c r="BF172" s="1022"/>
      <c r="BG172" s="1022"/>
      <c r="BH172" s="1022"/>
      <c r="BI172" s="1022"/>
      <c r="BJ172" s="1022"/>
      <c r="BK172" s="1022"/>
      <c r="BL172" s="1022"/>
      <c r="BM172" s="1022"/>
      <c r="BN172" s="1022"/>
      <c r="BO172" s="1022"/>
      <c r="BP172" s="1022"/>
      <c r="BQ172" s="1022"/>
      <c r="BR172" s="1022"/>
      <c r="BS172" s="1022"/>
      <c r="BT172" s="1022"/>
      <c r="BU172" s="1022"/>
    </row>
    <row r="173" ht="22.5" customHeight="1">
      <c r="A173" s="507">
        <v>21.0</v>
      </c>
      <c r="B173" s="256">
        <v>3.0</v>
      </c>
      <c r="C173" s="873" t="s">
        <v>267</v>
      </c>
      <c r="D173" s="507"/>
      <c r="E173" s="738"/>
      <c r="F173" s="738"/>
      <c r="G173" s="874">
        <v>1.0</v>
      </c>
      <c r="H173" s="508" t="s">
        <v>5869</v>
      </c>
      <c r="I173" s="508" t="s">
        <v>5870</v>
      </c>
      <c r="J173" s="741" t="s">
        <v>5871</v>
      </c>
      <c r="K173" s="741" t="s">
        <v>5872</v>
      </c>
      <c r="L173" s="742">
        <v>42818.0</v>
      </c>
      <c r="M173" s="741" t="s">
        <v>351</v>
      </c>
      <c r="N173" s="741" t="s">
        <v>153</v>
      </c>
      <c r="O173" s="742">
        <v>45883.0</v>
      </c>
      <c r="P173" s="741" t="s">
        <v>115</v>
      </c>
      <c r="Q173" s="507" t="s">
        <v>346</v>
      </c>
      <c r="R173" s="507" t="s">
        <v>5873</v>
      </c>
      <c r="S173" s="507"/>
      <c r="T173" s="507" t="s">
        <v>22</v>
      </c>
      <c r="U173" s="507" t="s">
        <v>21</v>
      </c>
      <c r="V173" s="251"/>
      <c r="W173" s="251"/>
      <c r="X173" s="248"/>
      <c r="Y173" s="248"/>
      <c r="Z173" s="248"/>
      <c r="AA173" s="248"/>
      <c r="AB173" s="248"/>
      <c r="AC173" s="248"/>
      <c r="AD173" s="248"/>
      <c r="AE173" s="251"/>
      <c r="AF173" s="251"/>
      <c r="AG173" s="877"/>
      <c r="AH173" s="877"/>
      <c r="AI173" s="877"/>
      <c r="AJ173" s="877"/>
      <c r="AK173" s="877"/>
      <c r="AL173" s="877"/>
      <c r="AM173" s="877"/>
      <c r="AN173" s="877"/>
      <c r="AO173" s="877"/>
      <c r="AP173" s="877"/>
      <c r="AQ173" s="877"/>
      <c r="AR173" s="877"/>
      <c r="AS173" s="877"/>
      <c r="AT173" s="877"/>
      <c r="AU173" s="877"/>
      <c r="AV173" s="877"/>
      <c r="AW173" s="877"/>
      <c r="AX173" s="877"/>
      <c r="AY173" s="877"/>
      <c r="AZ173" s="877"/>
      <c r="BA173" s="877"/>
      <c r="BB173" s="877"/>
      <c r="BC173" s="877"/>
      <c r="BD173" s="877"/>
      <c r="BE173" s="877"/>
      <c r="BF173" s="877"/>
      <c r="BG173" s="877"/>
      <c r="BH173" s="877"/>
      <c r="BI173" s="877"/>
      <c r="BJ173" s="877"/>
      <c r="BK173" s="877"/>
      <c r="BL173" s="877"/>
      <c r="BM173" s="877"/>
      <c r="BN173" s="877"/>
      <c r="BO173" s="877"/>
      <c r="BP173" s="877"/>
      <c r="BQ173" s="877"/>
      <c r="BR173" s="877"/>
      <c r="BS173" s="877"/>
      <c r="BT173" s="877"/>
      <c r="BU173" s="877"/>
    </row>
    <row r="174" ht="22.5" customHeight="1">
      <c r="A174" s="379">
        <v>22.0</v>
      </c>
      <c r="B174" s="256"/>
      <c r="C174" s="379"/>
      <c r="D174" s="379"/>
      <c r="E174" s="476"/>
      <c r="F174" s="476"/>
      <c r="G174" s="863"/>
      <c r="H174" s="378"/>
      <c r="I174" s="378"/>
      <c r="J174" s="625"/>
      <c r="K174" s="625"/>
      <c r="L174" s="626"/>
      <c r="M174" s="625"/>
      <c r="N174" s="625"/>
      <c r="O174" s="626"/>
      <c r="P174" s="625"/>
      <c r="Q174" s="379"/>
      <c r="R174" s="379"/>
      <c r="S174" s="379"/>
      <c r="T174" s="379"/>
      <c r="U174" s="379"/>
      <c r="V174" s="222"/>
      <c r="W174" s="222"/>
      <c r="X174" s="197"/>
      <c r="Y174" s="197"/>
      <c r="Z174" s="197"/>
      <c r="AA174" s="197"/>
      <c r="AB174" s="197"/>
      <c r="AC174" s="197"/>
      <c r="AD174" s="197"/>
      <c r="AE174" s="222"/>
      <c r="AF174" s="222"/>
      <c r="AG174" s="866"/>
      <c r="AH174" s="866"/>
      <c r="AI174" s="866"/>
      <c r="AJ174" s="866"/>
      <c r="AK174" s="866"/>
      <c r="AL174" s="866"/>
      <c r="AM174" s="866"/>
      <c r="AN174" s="866"/>
      <c r="AO174" s="866"/>
      <c r="AP174" s="866"/>
      <c r="AQ174" s="866"/>
      <c r="AR174" s="866"/>
      <c r="AS174" s="866"/>
      <c r="AT174" s="866"/>
      <c r="AU174" s="866"/>
      <c r="AV174" s="866"/>
      <c r="AW174" s="866"/>
      <c r="AX174" s="866"/>
      <c r="AY174" s="866"/>
      <c r="AZ174" s="866"/>
      <c r="BA174" s="866"/>
      <c r="BB174" s="866"/>
      <c r="BC174" s="866"/>
      <c r="BD174" s="866"/>
      <c r="BE174" s="866"/>
      <c r="BF174" s="866"/>
      <c r="BG174" s="866"/>
      <c r="BH174" s="866"/>
      <c r="BI174" s="866"/>
      <c r="BJ174" s="866"/>
      <c r="BK174" s="866"/>
      <c r="BL174" s="866"/>
      <c r="BM174" s="866"/>
      <c r="BN174" s="866"/>
      <c r="BO174" s="866"/>
      <c r="BP174" s="866"/>
      <c r="BQ174" s="866"/>
      <c r="BR174" s="866"/>
      <c r="BS174" s="866"/>
      <c r="BT174" s="866"/>
      <c r="BU174" s="866"/>
    </row>
    <row r="175" ht="22.5" customHeight="1">
      <c r="A175" s="379">
        <v>23.0</v>
      </c>
      <c r="B175" s="256"/>
      <c r="C175" s="379"/>
      <c r="D175" s="379"/>
      <c r="E175" s="476"/>
      <c r="F175" s="476"/>
      <c r="G175" s="863"/>
      <c r="H175" s="378"/>
      <c r="I175" s="378"/>
      <c r="J175" s="379"/>
      <c r="K175" s="379"/>
      <c r="L175" s="626"/>
      <c r="M175" s="379"/>
      <c r="N175" s="379"/>
      <c r="O175" s="380"/>
      <c r="P175" s="379"/>
      <c r="Q175" s="379"/>
      <c r="R175" s="379"/>
      <c r="S175" s="379"/>
      <c r="T175" s="623"/>
      <c r="U175" s="379"/>
      <c r="V175" s="222"/>
      <c r="W175" s="197"/>
      <c r="X175" s="197"/>
      <c r="Y175" s="197"/>
      <c r="Z175" s="197"/>
      <c r="AA175" s="197"/>
      <c r="AB175" s="197"/>
      <c r="AC175" s="197"/>
      <c r="AD175" s="222"/>
      <c r="AE175" s="222"/>
      <c r="AF175" s="222"/>
      <c r="AG175" s="476"/>
      <c r="AH175" s="476"/>
      <c r="AI175" s="476"/>
      <c r="AJ175" s="476"/>
      <c r="AK175" s="476"/>
      <c r="AL175" s="866"/>
      <c r="AM175" s="866"/>
      <c r="AN175" s="866"/>
      <c r="AO175" s="866"/>
      <c r="AP175" s="866"/>
      <c r="AQ175" s="866"/>
      <c r="AR175" s="866"/>
      <c r="AS175" s="866"/>
      <c r="AT175" s="866"/>
      <c r="AU175" s="866"/>
      <c r="AV175" s="866"/>
      <c r="AW175" s="866"/>
      <c r="AX175" s="866"/>
      <c r="AY175" s="866"/>
      <c r="AZ175" s="866"/>
      <c r="BA175" s="866"/>
      <c r="BB175" s="866"/>
      <c r="BC175" s="866"/>
      <c r="BD175" s="866"/>
      <c r="BE175" s="866"/>
      <c r="BF175" s="866"/>
      <c r="BG175" s="866"/>
      <c r="BH175" s="866"/>
      <c r="BI175" s="866"/>
      <c r="BJ175" s="866"/>
      <c r="BK175" s="866"/>
      <c r="BL175" s="866"/>
      <c r="BM175" s="866"/>
      <c r="BN175" s="866"/>
      <c r="BO175" s="866"/>
      <c r="BP175" s="866"/>
      <c r="BQ175" s="866"/>
      <c r="BR175" s="866"/>
      <c r="BS175" s="866"/>
      <c r="BT175" s="866"/>
      <c r="BU175" s="866"/>
    </row>
    <row r="176" ht="22.5" customHeight="1">
      <c r="A176" s="379">
        <v>24.0</v>
      </c>
      <c r="B176" s="256"/>
      <c r="C176" s="379"/>
      <c r="D176" s="379"/>
      <c r="E176" s="476"/>
      <c r="F176" s="476"/>
      <c r="G176" s="863"/>
      <c r="H176" s="378"/>
      <c r="I176" s="378"/>
      <c r="J176" s="379"/>
      <c r="K176" s="379"/>
      <c r="L176" s="626"/>
      <c r="M176" s="379"/>
      <c r="N176" s="379"/>
      <c r="O176" s="380"/>
      <c r="P176" s="379"/>
      <c r="Q176" s="379"/>
      <c r="R176" s="379"/>
      <c r="S176" s="379"/>
      <c r="T176" s="623"/>
      <c r="U176" s="379"/>
      <c r="V176" s="222"/>
      <c r="W176" s="197"/>
      <c r="X176" s="197"/>
      <c r="Y176" s="197"/>
      <c r="Z176" s="197"/>
      <c r="AA176" s="197"/>
      <c r="AB176" s="197"/>
      <c r="AC176" s="197"/>
      <c r="AD176" s="222"/>
      <c r="AE176" s="222"/>
      <c r="AF176" s="222"/>
      <c r="AG176" s="476"/>
      <c r="AH176" s="476"/>
      <c r="AI176" s="476"/>
      <c r="AJ176" s="476"/>
      <c r="AK176" s="476"/>
      <c r="AL176" s="866"/>
      <c r="AM176" s="866"/>
      <c r="AN176" s="866"/>
      <c r="AO176" s="866"/>
      <c r="AP176" s="866"/>
      <c r="AQ176" s="866"/>
      <c r="AR176" s="866"/>
      <c r="AS176" s="866"/>
      <c r="AT176" s="866"/>
      <c r="AU176" s="866"/>
      <c r="AV176" s="866"/>
      <c r="AW176" s="866"/>
      <c r="AX176" s="866"/>
      <c r="AY176" s="866"/>
      <c r="AZ176" s="866"/>
      <c r="BA176" s="866"/>
      <c r="BB176" s="866"/>
      <c r="BC176" s="866"/>
      <c r="BD176" s="866"/>
      <c r="BE176" s="866"/>
      <c r="BF176" s="866"/>
      <c r="BG176" s="866"/>
      <c r="BH176" s="866"/>
      <c r="BI176" s="866"/>
      <c r="BJ176" s="866"/>
      <c r="BK176" s="866"/>
      <c r="BL176" s="866"/>
      <c r="BM176" s="866"/>
      <c r="BN176" s="866"/>
      <c r="BO176" s="866"/>
      <c r="BP176" s="866"/>
      <c r="BQ176" s="866"/>
      <c r="BR176" s="866"/>
      <c r="BS176" s="866"/>
      <c r="BT176" s="866"/>
      <c r="BU176" s="866"/>
    </row>
    <row r="177" ht="18.75" customHeight="1">
      <c r="A177" s="991" t="s">
        <v>5874</v>
      </c>
      <c r="B177" s="30"/>
      <c r="C177" s="30"/>
      <c r="D177" s="30"/>
      <c r="E177" s="30"/>
      <c r="F177" s="30"/>
      <c r="G177" s="30"/>
      <c r="H177" s="30"/>
      <c r="I177" s="30"/>
      <c r="J177" s="30"/>
      <c r="K177" s="31"/>
      <c r="L177" s="992"/>
      <c r="M177" s="993"/>
      <c r="N177" s="993"/>
      <c r="O177" s="992"/>
      <c r="P177" s="993"/>
      <c r="Q177" s="993"/>
      <c r="R177" s="994"/>
      <c r="S177" s="994"/>
      <c r="T177" s="993"/>
      <c r="U177" s="993"/>
      <c r="V177" s="995"/>
      <c r="W177" s="995"/>
      <c r="X177" s="995"/>
      <c r="Y177" s="995"/>
      <c r="Z177" s="995"/>
      <c r="AA177" s="995"/>
      <c r="AB177" s="995"/>
      <c r="AC177" s="995"/>
      <c r="AD177" s="995"/>
      <c r="AE177" s="995"/>
      <c r="AF177" s="996"/>
      <c r="AG177" s="997"/>
      <c r="AH177" s="997"/>
      <c r="AI177" s="997"/>
      <c r="AJ177" s="997"/>
      <c r="AK177" s="997"/>
      <c r="AL177" s="997"/>
      <c r="AM177" s="997"/>
      <c r="AN177" s="997"/>
      <c r="AO177" s="997"/>
      <c r="AP177" s="997"/>
      <c r="AQ177" s="997"/>
      <c r="AR177" s="997"/>
      <c r="AS177" s="997"/>
      <c r="AT177" s="997"/>
      <c r="AU177" s="997"/>
      <c r="AV177" s="997"/>
      <c r="AW177" s="997"/>
      <c r="AX177" s="997"/>
      <c r="AY177" s="997"/>
      <c r="AZ177" s="997"/>
      <c r="BA177" s="997"/>
      <c r="BB177" s="997"/>
      <c r="BC177" s="997"/>
      <c r="BD177" s="997"/>
      <c r="BE177" s="997"/>
      <c r="BF177" s="997"/>
      <c r="BG177" s="997"/>
      <c r="BH177" s="997"/>
      <c r="BI177" s="997"/>
      <c r="BJ177" s="997"/>
      <c r="BK177" s="997"/>
      <c r="BL177" s="997"/>
      <c r="BM177" s="997"/>
      <c r="BN177" s="997"/>
      <c r="BO177" s="997"/>
      <c r="BP177" s="997"/>
      <c r="BQ177" s="997"/>
      <c r="BR177" s="997"/>
      <c r="BS177" s="997"/>
      <c r="BT177" s="997"/>
      <c r="BU177" s="997"/>
    </row>
    <row r="178" ht="22.5" customHeight="1">
      <c r="A178" s="379">
        <v>1.0</v>
      </c>
      <c r="B178" s="256">
        <v>7.0</v>
      </c>
      <c r="C178" s="379" t="s">
        <v>269</v>
      </c>
      <c r="D178" s="379"/>
      <c r="E178" s="379"/>
      <c r="F178" s="379"/>
      <c r="G178" s="863">
        <v>1.0</v>
      </c>
      <c r="H178" s="378" t="s">
        <v>5875</v>
      </c>
      <c r="I178" s="378" t="s">
        <v>5876</v>
      </c>
      <c r="J178" s="379" t="s">
        <v>5877</v>
      </c>
      <c r="K178" s="379" t="s">
        <v>5878</v>
      </c>
      <c r="L178" s="380">
        <v>42670.0</v>
      </c>
      <c r="M178" s="379" t="s">
        <v>339</v>
      </c>
      <c r="N178" s="379" t="s">
        <v>152</v>
      </c>
      <c r="O178" s="380">
        <v>43698.0</v>
      </c>
      <c r="P178" s="379" t="s">
        <v>133</v>
      </c>
      <c r="Q178" s="379" t="s">
        <v>241</v>
      </c>
      <c r="R178" s="476"/>
      <c r="S178" s="476"/>
      <c r="T178" s="379" t="s">
        <v>11</v>
      </c>
      <c r="U178" s="379" t="s">
        <v>21</v>
      </c>
      <c r="V178" s="222"/>
      <c r="W178" s="388"/>
      <c r="X178" s="197"/>
      <c r="Y178" s="388" t="s">
        <v>5879</v>
      </c>
      <c r="Z178" s="388" t="s">
        <v>5880</v>
      </c>
      <c r="AA178" s="388" t="s">
        <v>5881</v>
      </c>
      <c r="AB178" s="388" t="s">
        <v>5882</v>
      </c>
      <c r="AC178" s="197" t="s">
        <v>5883</v>
      </c>
      <c r="AD178" s="197" t="s">
        <v>5884</v>
      </c>
      <c r="AE178" s="197"/>
      <c r="AF178" s="222"/>
      <c r="AG178" s="866"/>
      <c r="AH178" s="866"/>
      <c r="AI178" s="866"/>
      <c r="AJ178" s="866"/>
      <c r="AK178" s="866"/>
      <c r="AL178" s="866"/>
      <c r="AM178" s="866"/>
      <c r="AN178" s="866"/>
      <c r="AO178" s="866"/>
      <c r="AP178" s="866"/>
      <c r="AQ178" s="866"/>
      <c r="AR178" s="866"/>
      <c r="AS178" s="866"/>
      <c r="AT178" s="866"/>
      <c r="AU178" s="866"/>
      <c r="AV178" s="866"/>
      <c r="AW178" s="866"/>
      <c r="AX178" s="866"/>
      <c r="AY178" s="866"/>
      <c r="AZ178" s="866"/>
      <c r="BA178" s="866"/>
      <c r="BB178" s="866"/>
      <c r="BC178" s="866"/>
      <c r="BD178" s="866"/>
      <c r="BE178" s="866"/>
      <c r="BF178" s="866"/>
      <c r="BG178" s="866"/>
      <c r="BH178" s="866"/>
      <c r="BI178" s="866"/>
      <c r="BJ178" s="866"/>
      <c r="BK178" s="866"/>
      <c r="BL178" s="866"/>
      <c r="BM178" s="866"/>
      <c r="BN178" s="866"/>
      <c r="BO178" s="866"/>
      <c r="BP178" s="866"/>
      <c r="BQ178" s="866"/>
      <c r="BR178" s="866"/>
      <c r="BS178" s="866"/>
      <c r="BT178" s="866"/>
      <c r="BU178" s="866"/>
    </row>
    <row r="179" ht="22.5" customHeight="1">
      <c r="A179" s="379">
        <v>2.0</v>
      </c>
      <c r="B179" s="256">
        <v>7.0</v>
      </c>
      <c r="C179" s="379" t="s">
        <v>269</v>
      </c>
      <c r="D179" s="379"/>
      <c r="E179" s="476"/>
      <c r="F179" s="476"/>
      <c r="G179" s="863">
        <v>1.0</v>
      </c>
      <c r="H179" s="378" t="s">
        <v>5885</v>
      </c>
      <c r="I179" s="378" t="s">
        <v>5886</v>
      </c>
      <c r="J179" s="379" t="s">
        <v>1020</v>
      </c>
      <c r="K179" s="379" t="s">
        <v>5887</v>
      </c>
      <c r="L179" s="380">
        <v>42642.0</v>
      </c>
      <c r="M179" s="379" t="s">
        <v>339</v>
      </c>
      <c r="N179" s="379" t="s">
        <v>151</v>
      </c>
      <c r="O179" s="380">
        <v>45519.0</v>
      </c>
      <c r="P179" s="379" t="s">
        <v>133</v>
      </c>
      <c r="Q179" s="379" t="s">
        <v>241</v>
      </c>
      <c r="R179" s="379"/>
      <c r="S179" s="476"/>
      <c r="T179" s="623" t="s">
        <v>22</v>
      </c>
      <c r="U179" s="379" t="s">
        <v>21</v>
      </c>
      <c r="V179" s="222"/>
      <c r="W179" s="197"/>
      <c r="X179" s="197"/>
      <c r="Y179" s="197" t="s">
        <v>5888</v>
      </c>
      <c r="Z179" s="197"/>
      <c r="AA179" s="197"/>
      <c r="AB179" s="197"/>
      <c r="AC179" s="197"/>
      <c r="AD179" s="197"/>
      <c r="AE179" s="197"/>
      <c r="AF179" s="222"/>
      <c r="AG179" s="866"/>
      <c r="AH179" s="866"/>
      <c r="AI179" s="866"/>
      <c r="AJ179" s="866"/>
      <c r="AK179" s="866"/>
      <c r="AL179" s="866"/>
      <c r="AM179" s="866"/>
      <c r="AN179" s="866"/>
      <c r="AO179" s="866"/>
      <c r="AP179" s="866"/>
      <c r="AQ179" s="866"/>
      <c r="AR179" s="866"/>
      <c r="AS179" s="866"/>
      <c r="AT179" s="866"/>
      <c r="AU179" s="866"/>
      <c r="AV179" s="866"/>
      <c r="AW179" s="866"/>
      <c r="AX179" s="866"/>
      <c r="AY179" s="866"/>
      <c r="AZ179" s="866"/>
      <c r="BA179" s="866"/>
      <c r="BB179" s="866"/>
      <c r="BC179" s="866"/>
      <c r="BD179" s="866"/>
      <c r="BE179" s="866"/>
      <c r="BF179" s="866"/>
      <c r="BG179" s="866"/>
      <c r="BH179" s="866"/>
      <c r="BI179" s="866"/>
      <c r="BJ179" s="866"/>
      <c r="BK179" s="866"/>
      <c r="BL179" s="866"/>
      <c r="BM179" s="866"/>
      <c r="BN179" s="866"/>
      <c r="BO179" s="866"/>
      <c r="BP179" s="866"/>
      <c r="BQ179" s="866"/>
      <c r="BR179" s="866"/>
      <c r="BS179" s="866"/>
      <c r="BT179" s="866"/>
      <c r="BU179" s="866"/>
    </row>
    <row r="180" ht="22.5" customHeight="1">
      <c r="A180" s="379">
        <v>3.0</v>
      </c>
      <c r="B180" s="256">
        <v>7.0</v>
      </c>
      <c r="C180" s="379" t="s">
        <v>269</v>
      </c>
      <c r="D180" s="1023" t="s">
        <v>335</v>
      </c>
      <c r="E180" s="476"/>
      <c r="F180" s="476"/>
      <c r="G180" s="863">
        <v>1.0</v>
      </c>
      <c r="H180" s="378" t="s">
        <v>5889</v>
      </c>
      <c r="I180" s="378" t="s">
        <v>5890</v>
      </c>
      <c r="J180" s="379" t="s">
        <v>1073</v>
      </c>
      <c r="K180" s="379" t="s">
        <v>5891</v>
      </c>
      <c r="L180" s="380">
        <v>42673.0</v>
      </c>
      <c r="M180" s="379" t="s">
        <v>339</v>
      </c>
      <c r="N180" s="379" t="s">
        <v>152</v>
      </c>
      <c r="O180" s="380">
        <v>45665.0</v>
      </c>
      <c r="P180" s="379" t="s">
        <v>33</v>
      </c>
      <c r="Q180" s="379" t="s">
        <v>241</v>
      </c>
      <c r="R180" s="379" t="s">
        <v>5892</v>
      </c>
      <c r="S180" s="476"/>
      <c r="T180" s="379" t="s">
        <v>11</v>
      </c>
      <c r="U180" s="379" t="s">
        <v>21</v>
      </c>
      <c r="V180" s="222"/>
      <c r="W180" s="197"/>
      <c r="X180" s="197"/>
      <c r="Y180" s="197" t="s">
        <v>5893</v>
      </c>
      <c r="Z180" s="197"/>
      <c r="AA180" s="197" t="s">
        <v>5894</v>
      </c>
      <c r="AB180" s="197"/>
      <c r="AC180" s="197"/>
      <c r="AD180" s="222"/>
      <c r="AE180" s="222"/>
      <c r="AF180" s="222"/>
      <c r="AG180" s="866"/>
      <c r="AH180" s="866"/>
      <c r="AI180" s="866"/>
      <c r="AJ180" s="866"/>
      <c r="AK180" s="866"/>
      <c r="AL180" s="866"/>
      <c r="AM180" s="866"/>
      <c r="AN180" s="866"/>
      <c r="AO180" s="866"/>
      <c r="AP180" s="866"/>
      <c r="AQ180" s="866"/>
      <c r="AR180" s="866"/>
      <c r="AS180" s="866"/>
      <c r="AT180" s="866"/>
      <c r="AU180" s="866"/>
      <c r="AV180" s="866"/>
      <c r="AW180" s="866"/>
      <c r="AX180" s="866"/>
      <c r="AY180" s="866"/>
      <c r="AZ180" s="866"/>
      <c r="BA180" s="866"/>
      <c r="BB180" s="866"/>
      <c r="BC180" s="866"/>
      <c r="BD180" s="866"/>
      <c r="BE180" s="866"/>
      <c r="BF180" s="866"/>
      <c r="BG180" s="866"/>
      <c r="BH180" s="866"/>
      <c r="BI180" s="866"/>
      <c r="BJ180" s="866"/>
      <c r="BK180" s="866"/>
      <c r="BL180" s="866"/>
      <c r="BM180" s="866"/>
      <c r="BN180" s="866"/>
      <c r="BO180" s="866"/>
      <c r="BP180" s="866"/>
      <c r="BQ180" s="866"/>
      <c r="BR180" s="866"/>
      <c r="BS180" s="866"/>
      <c r="BT180" s="866"/>
      <c r="BU180" s="866"/>
    </row>
    <row r="181" ht="22.5" customHeight="1">
      <c r="A181" s="379">
        <v>4.0</v>
      </c>
      <c r="B181" s="256">
        <v>7.0</v>
      </c>
      <c r="C181" s="379" t="s">
        <v>269</v>
      </c>
      <c r="D181" s="379"/>
      <c r="E181" s="379"/>
      <c r="F181" s="379"/>
      <c r="G181" s="863">
        <v>1.0</v>
      </c>
      <c r="H181" s="378" t="s">
        <v>5895</v>
      </c>
      <c r="I181" s="378" t="s">
        <v>5896</v>
      </c>
      <c r="J181" s="379" t="s">
        <v>2223</v>
      </c>
      <c r="K181" s="379" t="s">
        <v>5897</v>
      </c>
      <c r="L181" s="380">
        <v>42809.0</v>
      </c>
      <c r="M181" s="379" t="s">
        <v>351</v>
      </c>
      <c r="N181" s="379" t="s">
        <v>151</v>
      </c>
      <c r="O181" s="380">
        <v>43724.0</v>
      </c>
      <c r="P181" s="379" t="s">
        <v>133</v>
      </c>
      <c r="Q181" s="379" t="s">
        <v>245</v>
      </c>
      <c r="R181" s="379"/>
      <c r="S181" s="476"/>
      <c r="T181" s="623" t="s">
        <v>11</v>
      </c>
      <c r="U181" s="379" t="s">
        <v>15</v>
      </c>
      <c r="V181" s="197" t="s">
        <v>335</v>
      </c>
      <c r="W181" s="197"/>
      <c r="X181" s="197"/>
      <c r="Y181" s="197" t="s">
        <v>5898</v>
      </c>
      <c r="Z181" s="197" t="s">
        <v>5899</v>
      </c>
      <c r="AA181" s="197" t="s">
        <v>5900</v>
      </c>
      <c r="AB181" s="197" t="s">
        <v>5901</v>
      </c>
      <c r="AC181" s="197" t="s">
        <v>5902</v>
      </c>
      <c r="AD181" s="197" t="s">
        <v>5903</v>
      </c>
      <c r="AE181" s="197"/>
      <c r="AF181" s="197"/>
      <c r="AG181" s="476"/>
      <c r="AH181" s="476"/>
      <c r="AI181" s="476"/>
      <c r="AJ181" s="476"/>
      <c r="AK181" s="476"/>
      <c r="AL181" s="476"/>
      <c r="AM181" s="476"/>
      <c r="AN181" s="476"/>
      <c r="AO181" s="476"/>
      <c r="AP181" s="476"/>
      <c r="AQ181" s="476"/>
      <c r="AR181" s="476"/>
      <c r="AS181" s="476"/>
      <c r="AT181" s="476"/>
      <c r="AU181" s="476"/>
      <c r="AV181" s="476"/>
      <c r="AW181" s="476"/>
      <c r="AX181" s="476"/>
      <c r="AY181" s="476"/>
      <c r="AZ181" s="476"/>
      <c r="BA181" s="476"/>
      <c r="BB181" s="476"/>
      <c r="BC181" s="476"/>
      <c r="BD181" s="476"/>
      <c r="BE181" s="476"/>
      <c r="BF181" s="476"/>
      <c r="BG181" s="476"/>
      <c r="BH181" s="476"/>
      <c r="BI181" s="476"/>
      <c r="BJ181" s="476"/>
      <c r="BK181" s="476"/>
      <c r="BL181" s="476"/>
      <c r="BM181" s="476"/>
      <c r="BN181" s="476"/>
      <c r="BO181" s="476"/>
      <c r="BP181" s="476"/>
      <c r="BQ181" s="476"/>
      <c r="BR181" s="476"/>
      <c r="BS181" s="476"/>
      <c r="BT181" s="476"/>
      <c r="BU181" s="476"/>
    </row>
    <row r="182" ht="22.5" customHeight="1">
      <c r="A182" s="379">
        <v>5.0</v>
      </c>
      <c r="B182" s="256">
        <v>7.0</v>
      </c>
      <c r="C182" s="379" t="s">
        <v>269</v>
      </c>
      <c r="D182" s="379"/>
      <c r="E182" s="476"/>
      <c r="F182" s="476"/>
      <c r="G182" s="863">
        <v>1.0</v>
      </c>
      <c r="H182" s="378" t="s">
        <v>5904</v>
      </c>
      <c r="I182" s="378" t="s">
        <v>5905</v>
      </c>
      <c r="J182" s="379" t="s">
        <v>5906</v>
      </c>
      <c r="K182" s="379" t="s">
        <v>5907</v>
      </c>
      <c r="L182" s="380">
        <v>42880.0</v>
      </c>
      <c r="M182" s="379" t="s">
        <v>351</v>
      </c>
      <c r="N182" s="379" t="s">
        <v>152</v>
      </c>
      <c r="O182" s="380">
        <v>45355.0</v>
      </c>
      <c r="P182" s="379" t="s">
        <v>115</v>
      </c>
      <c r="Q182" s="379" t="s">
        <v>245</v>
      </c>
      <c r="R182" s="379"/>
      <c r="S182" s="476"/>
      <c r="T182" s="623" t="s">
        <v>11</v>
      </c>
      <c r="U182" s="379" t="s">
        <v>21</v>
      </c>
      <c r="V182" s="222"/>
      <c r="W182" s="388"/>
      <c r="X182" s="388"/>
      <c r="Y182" s="388" t="s">
        <v>5908</v>
      </c>
      <c r="Z182" s="388" t="s">
        <v>5909</v>
      </c>
      <c r="AA182" s="388"/>
      <c r="AB182" s="388"/>
      <c r="AC182" s="197"/>
      <c r="AD182" s="197"/>
      <c r="AE182" s="197"/>
      <c r="AF182" s="222"/>
      <c r="AG182" s="866"/>
      <c r="AH182" s="866"/>
      <c r="AI182" s="866"/>
      <c r="AJ182" s="866"/>
      <c r="AK182" s="866"/>
      <c r="AL182" s="866"/>
      <c r="AM182" s="866"/>
      <c r="AN182" s="866"/>
      <c r="AO182" s="866"/>
      <c r="AP182" s="866"/>
      <c r="AQ182" s="866"/>
      <c r="AR182" s="866"/>
      <c r="AS182" s="866"/>
      <c r="AT182" s="866"/>
      <c r="AU182" s="866"/>
      <c r="AV182" s="866"/>
      <c r="AW182" s="866"/>
      <c r="AX182" s="866"/>
      <c r="AY182" s="866"/>
      <c r="AZ182" s="866"/>
      <c r="BA182" s="866"/>
      <c r="BB182" s="866"/>
      <c r="BC182" s="866"/>
      <c r="BD182" s="866"/>
      <c r="BE182" s="866"/>
      <c r="BF182" s="866"/>
      <c r="BG182" s="866"/>
      <c r="BH182" s="866"/>
      <c r="BI182" s="866"/>
      <c r="BJ182" s="866"/>
      <c r="BK182" s="866"/>
      <c r="BL182" s="866"/>
      <c r="BM182" s="866"/>
      <c r="BN182" s="866"/>
      <c r="BO182" s="866"/>
      <c r="BP182" s="866"/>
      <c r="BQ182" s="866"/>
      <c r="BR182" s="866"/>
      <c r="BS182" s="866"/>
      <c r="BT182" s="866"/>
      <c r="BU182" s="866"/>
    </row>
    <row r="183" ht="22.5" customHeight="1">
      <c r="A183" s="379">
        <v>6.0</v>
      </c>
      <c r="B183" s="256">
        <v>7.0</v>
      </c>
      <c r="C183" s="379" t="s">
        <v>269</v>
      </c>
      <c r="D183" s="379"/>
      <c r="E183" s="379"/>
      <c r="F183" s="379"/>
      <c r="G183" s="863">
        <v>1.0</v>
      </c>
      <c r="H183" s="378" t="s">
        <v>5910</v>
      </c>
      <c r="I183" s="378" t="s">
        <v>5911</v>
      </c>
      <c r="J183" s="379" t="s">
        <v>5912</v>
      </c>
      <c r="K183" s="379" t="s">
        <v>5913</v>
      </c>
      <c r="L183" s="380">
        <v>42685.0</v>
      </c>
      <c r="M183" s="379" t="s">
        <v>339</v>
      </c>
      <c r="N183" s="379" t="s">
        <v>153</v>
      </c>
      <c r="O183" s="380">
        <v>44074.0</v>
      </c>
      <c r="P183" s="379" t="s">
        <v>109</v>
      </c>
      <c r="Q183" s="379" t="s">
        <v>245</v>
      </c>
      <c r="R183" s="379"/>
      <c r="S183" s="379"/>
      <c r="T183" s="379" t="s">
        <v>11</v>
      </c>
      <c r="U183" s="379" t="s">
        <v>15</v>
      </c>
      <c r="V183" s="998"/>
      <c r="W183" s="388"/>
      <c r="X183" s="197"/>
      <c r="Y183" s="197" t="s">
        <v>5914</v>
      </c>
      <c r="Z183" s="197" t="s">
        <v>5915</v>
      </c>
      <c r="AA183" s="197" t="s">
        <v>5916</v>
      </c>
      <c r="AB183" s="197" t="s">
        <v>5917</v>
      </c>
      <c r="AC183" s="197" t="s">
        <v>5918</v>
      </c>
      <c r="AD183" s="197"/>
      <c r="AE183" s="222"/>
      <c r="AF183" s="222"/>
      <c r="AG183" s="476"/>
      <c r="AH183" s="476"/>
      <c r="AI183" s="476"/>
      <c r="AJ183" s="476"/>
      <c r="AK183" s="476"/>
      <c r="AL183" s="476"/>
      <c r="AM183" s="476"/>
      <c r="AN183" s="476"/>
      <c r="AO183" s="476"/>
      <c r="AP183" s="476"/>
      <c r="AQ183" s="476"/>
      <c r="AR183" s="476"/>
      <c r="AS183" s="476"/>
      <c r="AT183" s="476"/>
      <c r="AU183" s="476"/>
      <c r="AV183" s="476"/>
      <c r="AW183" s="476"/>
      <c r="AX183" s="476"/>
      <c r="AY183" s="476"/>
      <c r="AZ183" s="476"/>
      <c r="BA183" s="476"/>
      <c r="BB183" s="476"/>
      <c r="BC183" s="476"/>
      <c r="BD183" s="476"/>
      <c r="BE183" s="476"/>
      <c r="BF183" s="476"/>
      <c r="BG183" s="476"/>
      <c r="BH183" s="476"/>
      <c r="BI183" s="476"/>
      <c r="BJ183" s="476"/>
      <c r="BK183" s="476"/>
      <c r="BL183" s="476"/>
      <c r="BM183" s="476"/>
      <c r="BN183" s="476"/>
      <c r="BO183" s="476"/>
      <c r="BP183" s="476"/>
      <c r="BQ183" s="476"/>
      <c r="BR183" s="476"/>
      <c r="BS183" s="476"/>
      <c r="BT183" s="476"/>
      <c r="BU183" s="476"/>
    </row>
    <row r="184" ht="22.5" customHeight="1">
      <c r="A184" s="379">
        <v>7.0</v>
      </c>
      <c r="B184" s="256">
        <v>7.0</v>
      </c>
      <c r="C184" s="379" t="s">
        <v>269</v>
      </c>
      <c r="D184" s="379"/>
      <c r="E184" s="476"/>
      <c r="F184" s="476"/>
      <c r="G184" s="863">
        <v>1.0</v>
      </c>
      <c r="H184" s="378" t="s">
        <v>5919</v>
      </c>
      <c r="I184" s="378" t="s">
        <v>5920</v>
      </c>
      <c r="J184" s="379" t="s">
        <v>381</v>
      </c>
      <c r="K184" s="379" t="s">
        <v>5921</v>
      </c>
      <c r="L184" s="380">
        <v>42780.0</v>
      </c>
      <c r="M184" s="379" t="s">
        <v>339</v>
      </c>
      <c r="N184" s="379" t="s">
        <v>152</v>
      </c>
      <c r="O184" s="380">
        <v>44790.0</v>
      </c>
      <c r="P184" s="379" t="s">
        <v>133</v>
      </c>
      <c r="Q184" s="379" t="s">
        <v>245</v>
      </c>
      <c r="R184" s="476"/>
      <c r="S184" s="476"/>
      <c r="T184" s="379" t="s">
        <v>11</v>
      </c>
      <c r="U184" s="379" t="s">
        <v>15</v>
      </c>
      <c r="V184" s="197"/>
      <c r="W184" s="197"/>
      <c r="X184" s="197"/>
      <c r="Y184" s="197" t="s">
        <v>5922</v>
      </c>
      <c r="Z184" s="197" t="s">
        <v>5923</v>
      </c>
      <c r="AA184" s="197" t="s">
        <v>5924</v>
      </c>
      <c r="AB184" s="197"/>
      <c r="AC184" s="197"/>
      <c r="AD184" s="197"/>
      <c r="AE184" s="222"/>
      <c r="AF184" s="222"/>
      <c r="AG184" s="866"/>
      <c r="AH184" s="866"/>
      <c r="AI184" s="866"/>
      <c r="AJ184" s="866"/>
      <c r="AK184" s="866"/>
      <c r="AL184" s="866"/>
      <c r="AM184" s="866"/>
      <c r="AN184" s="866"/>
      <c r="AO184" s="866"/>
      <c r="AP184" s="866"/>
      <c r="AQ184" s="866"/>
      <c r="AR184" s="866"/>
      <c r="AS184" s="866"/>
      <c r="AT184" s="866"/>
      <c r="AU184" s="866"/>
      <c r="AV184" s="866"/>
      <c r="AW184" s="866"/>
      <c r="AX184" s="866"/>
      <c r="AY184" s="866"/>
      <c r="AZ184" s="866"/>
      <c r="BA184" s="866"/>
      <c r="BB184" s="866"/>
      <c r="BC184" s="866"/>
      <c r="BD184" s="866"/>
      <c r="BE184" s="866"/>
      <c r="BF184" s="866"/>
      <c r="BG184" s="866"/>
      <c r="BH184" s="866"/>
      <c r="BI184" s="866"/>
      <c r="BJ184" s="866"/>
      <c r="BK184" s="866"/>
      <c r="BL184" s="866"/>
      <c r="BM184" s="866"/>
      <c r="BN184" s="866"/>
      <c r="BO184" s="866"/>
      <c r="BP184" s="866"/>
      <c r="BQ184" s="866"/>
      <c r="BR184" s="866"/>
      <c r="BS184" s="866"/>
      <c r="BT184" s="866"/>
      <c r="BU184" s="866"/>
    </row>
    <row r="185" ht="22.5" customHeight="1">
      <c r="A185" s="379">
        <v>8.0</v>
      </c>
      <c r="B185" s="256">
        <v>7.0</v>
      </c>
      <c r="C185" s="379" t="s">
        <v>269</v>
      </c>
      <c r="D185" s="379"/>
      <c r="E185" s="476"/>
      <c r="F185" s="476"/>
      <c r="G185" s="863">
        <v>1.0</v>
      </c>
      <c r="H185" s="378" t="s">
        <v>5925</v>
      </c>
      <c r="I185" s="378" t="s">
        <v>5926</v>
      </c>
      <c r="J185" s="379" t="s">
        <v>5927</v>
      </c>
      <c r="K185" s="379" t="s">
        <v>5928</v>
      </c>
      <c r="L185" s="380">
        <v>42957.0</v>
      </c>
      <c r="M185" s="379" t="s">
        <v>351</v>
      </c>
      <c r="N185" s="379" t="s">
        <v>152</v>
      </c>
      <c r="O185" s="380">
        <v>44062.0</v>
      </c>
      <c r="P185" s="379" t="s">
        <v>56</v>
      </c>
      <c r="Q185" s="379" t="s">
        <v>247</v>
      </c>
      <c r="R185" s="379"/>
      <c r="S185" s="379"/>
      <c r="T185" s="379" t="s">
        <v>11</v>
      </c>
      <c r="U185" s="379" t="s">
        <v>15</v>
      </c>
      <c r="V185" s="222"/>
      <c r="W185" s="197"/>
      <c r="X185" s="197"/>
      <c r="Y185" s="197" t="s">
        <v>5929</v>
      </c>
      <c r="Z185" s="197" t="s">
        <v>5930</v>
      </c>
      <c r="AA185" s="197" t="s">
        <v>5931</v>
      </c>
      <c r="AB185" s="197" t="s">
        <v>5932</v>
      </c>
      <c r="AC185" s="197" t="s">
        <v>5933</v>
      </c>
      <c r="AD185" s="222"/>
      <c r="AE185" s="222"/>
      <c r="AF185" s="222"/>
      <c r="AG185" s="866"/>
      <c r="AH185" s="866"/>
      <c r="AI185" s="866"/>
      <c r="AJ185" s="866"/>
      <c r="AK185" s="866"/>
      <c r="AL185" s="866"/>
      <c r="AM185" s="866"/>
      <c r="AN185" s="866"/>
      <c r="AO185" s="866"/>
      <c r="AP185" s="866"/>
      <c r="AQ185" s="866"/>
      <c r="AR185" s="866"/>
      <c r="AS185" s="866"/>
      <c r="AT185" s="866"/>
      <c r="AU185" s="866"/>
      <c r="AV185" s="866"/>
      <c r="AW185" s="866"/>
      <c r="AX185" s="866"/>
      <c r="AY185" s="866"/>
      <c r="AZ185" s="866"/>
      <c r="BA185" s="866"/>
      <c r="BB185" s="866"/>
      <c r="BC185" s="866"/>
      <c r="BD185" s="866"/>
      <c r="BE185" s="866"/>
      <c r="BF185" s="866"/>
      <c r="BG185" s="866"/>
      <c r="BH185" s="866"/>
      <c r="BI185" s="866"/>
      <c r="BJ185" s="866"/>
      <c r="BK185" s="866"/>
      <c r="BL185" s="866"/>
      <c r="BM185" s="866"/>
      <c r="BN185" s="866"/>
      <c r="BO185" s="866"/>
      <c r="BP185" s="866"/>
      <c r="BQ185" s="866"/>
      <c r="BR185" s="866"/>
      <c r="BS185" s="866"/>
      <c r="BT185" s="866"/>
      <c r="BU185" s="866"/>
    </row>
    <row r="186" ht="22.5" customHeight="1">
      <c r="A186" s="379">
        <v>9.0</v>
      </c>
      <c r="B186" s="256">
        <v>7.0</v>
      </c>
      <c r="C186" s="379" t="s">
        <v>269</v>
      </c>
      <c r="D186" s="379"/>
      <c r="E186" s="476"/>
      <c r="F186" s="476"/>
      <c r="G186" s="863">
        <v>1.0</v>
      </c>
      <c r="H186" s="378" t="s">
        <v>5934</v>
      </c>
      <c r="I186" s="378" t="s">
        <v>5935</v>
      </c>
      <c r="J186" s="379" t="s">
        <v>5936</v>
      </c>
      <c r="K186" s="379" t="s">
        <v>5937</v>
      </c>
      <c r="L186" s="380">
        <v>42685.0</v>
      </c>
      <c r="M186" s="379" t="s">
        <v>351</v>
      </c>
      <c r="N186" s="379" t="s">
        <v>153</v>
      </c>
      <c r="O186" s="380">
        <v>43472.0</v>
      </c>
      <c r="P186" s="379" t="s">
        <v>115</v>
      </c>
      <c r="Q186" s="379" t="s">
        <v>247</v>
      </c>
      <c r="R186" s="379" t="s">
        <v>629</v>
      </c>
      <c r="S186" s="379"/>
      <c r="T186" s="379" t="s">
        <v>11</v>
      </c>
      <c r="U186" s="379" t="s">
        <v>15</v>
      </c>
      <c r="V186" s="197"/>
      <c r="W186" s="197"/>
      <c r="X186" s="197"/>
      <c r="Y186" s="197" t="s">
        <v>5938</v>
      </c>
      <c r="Z186" s="197" t="s">
        <v>5939</v>
      </c>
      <c r="AA186" s="197" t="s">
        <v>5940</v>
      </c>
      <c r="AB186" s="197" t="s">
        <v>5941</v>
      </c>
      <c r="AC186" s="197" t="s">
        <v>5942</v>
      </c>
      <c r="AD186" s="197" t="s">
        <v>5943</v>
      </c>
      <c r="AE186" s="222"/>
      <c r="AF186" s="222"/>
      <c r="AG186" s="866"/>
      <c r="AH186" s="866"/>
      <c r="AI186" s="866"/>
      <c r="AJ186" s="866"/>
      <c r="AK186" s="866"/>
      <c r="AL186" s="866"/>
      <c r="AM186" s="866"/>
      <c r="AN186" s="866"/>
      <c r="AO186" s="866"/>
      <c r="AP186" s="866"/>
      <c r="AQ186" s="866"/>
      <c r="AR186" s="866"/>
      <c r="AS186" s="866"/>
      <c r="AT186" s="866"/>
      <c r="AU186" s="866"/>
      <c r="AV186" s="866"/>
      <c r="AW186" s="866"/>
      <c r="AX186" s="866"/>
      <c r="AY186" s="866"/>
      <c r="AZ186" s="866"/>
      <c r="BA186" s="866"/>
      <c r="BB186" s="866"/>
      <c r="BC186" s="866"/>
      <c r="BD186" s="866"/>
      <c r="BE186" s="866"/>
      <c r="BF186" s="866"/>
      <c r="BG186" s="866"/>
      <c r="BH186" s="866"/>
      <c r="BI186" s="866"/>
      <c r="BJ186" s="866"/>
      <c r="BK186" s="866"/>
      <c r="BL186" s="866"/>
      <c r="BM186" s="866"/>
      <c r="BN186" s="866"/>
      <c r="BO186" s="866"/>
      <c r="BP186" s="866"/>
      <c r="BQ186" s="866"/>
      <c r="BR186" s="866"/>
      <c r="BS186" s="866"/>
      <c r="BT186" s="866"/>
      <c r="BU186" s="866"/>
    </row>
    <row r="187" ht="22.5" customHeight="1">
      <c r="A187" s="379">
        <v>10.0</v>
      </c>
      <c r="B187" s="256">
        <v>7.0</v>
      </c>
      <c r="C187" s="379" t="s">
        <v>269</v>
      </c>
      <c r="D187" s="379"/>
      <c r="E187" s="476"/>
      <c r="F187" s="476"/>
      <c r="G187" s="863">
        <v>1.0</v>
      </c>
      <c r="H187" s="378" t="s">
        <v>5944</v>
      </c>
      <c r="I187" s="378" t="s">
        <v>5945</v>
      </c>
      <c r="J187" s="379" t="s">
        <v>637</v>
      </c>
      <c r="K187" s="379" t="s">
        <v>5946</v>
      </c>
      <c r="L187" s="380">
        <v>42627.0</v>
      </c>
      <c r="M187" s="379" t="s">
        <v>339</v>
      </c>
      <c r="N187" s="379" t="s">
        <v>151</v>
      </c>
      <c r="O187" s="380">
        <v>43698.0</v>
      </c>
      <c r="P187" s="379" t="s">
        <v>133</v>
      </c>
      <c r="Q187" s="379" t="s">
        <v>247</v>
      </c>
      <c r="R187" s="379"/>
      <c r="S187" s="379"/>
      <c r="T187" s="379" t="s">
        <v>11</v>
      </c>
      <c r="U187" s="379" t="s">
        <v>15</v>
      </c>
      <c r="V187" s="222"/>
      <c r="W187" s="197"/>
      <c r="X187" s="197"/>
      <c r="Y187" s="197" t="s">
        <v>5947</v>
      </c>
      <c r="Z187" s="197" t="s">
        <v>5948</v>
      </c>
      <c r="AA187" s="197" t="s">
        <v>5949</v>
      </c>
      <c r="AB187" s="197" t="s">
        <v>5950</v>
      </c>
      <c r="AC187" s="197" t="s">
        <v>5951</v>
      </c>
      <c r="AD187" s="197" t="s">
        <v>5952</v>
      </c>
      <c r="AE187" s="197" t="s">
        <v>5953</v>
      </c>
      <c r="AF187" s="222"/>
      <c r="AG187" s="866"/>
      <c r="AH187" s="866"/>
      <c r="AI187" s="866"/>
      <c r="AJ187" s="866"/>
      <c r="AK187" s="866"/>
      <c r="AL187" s="866"/>
      <c r="AM187" s="866"/>
      <c r="AN187" s="866"/>
      <c r="AO187" s="866"/>
      <c r="AP187" s="866"/>
      <c r="AQ187" s="866"/>
      <c r="AR187" s="866"/>
      <c r="AS187" s="866"/>
      <c r="AT187" s="866"/>
      <c r="AU187" s="866"/>
      <c r="AV187" s="866"/>
      <c r="AW187" s="866"/>
      <c r="AX187" s="866"/>
      <c r="AY187" s="866"/>
      <c r="AZ187" s="866"/>
      <c r="BA187" s="866"/>
      <c r="BB187" s="866"/>
      <c r="BC187" s="866"/>
      <c r="BD187" s="866"/>
      <c r="BE187" s="866"/>
      <c r="BF187" s="866"/>
      <c r="BG187" s="866"/>
      <c r="BH187" s="866"/>
      <c r="BI187" s="866"/>
      <c r="BJ187" s="866"/>
      <c r="BK187" s="866"/>
      <c r="BL187" s="866"/>
      <c r="BM187" s="866"/>
      <c r="BN187" s="866"/>
      <c r="BO187" s="866"/>
      <c r="BP187" s="866"/>
      <c r="BQ187" s="866"/>
      <c r="BR187" s="866"/>
      <c r="BS187" s="866"/>
      <c r="BT187" s="866"/>
      <c r="BU187" s="866"/>
    </row>
    <row r="188" ht="22.5" customHeight="1">
      <c r="A188" s="379">
        <v>11.0</v>
      </c>
      <c r="B188" s="256">
        <v>7.0</v>
      </c>
      <c r="C188" s="379" t="s">
        <v>269</v>
      </c>
      <c r="D188" s="379"/>
      <c r="E188" s="476"/>
      <c r="F188" s="476"/>
      <c r="G188" s="863">
        <v>1.0</v>
      </c>
      <c r="H188" s="378" t="s">
        <v>5954</v>
      </c>
      <c r="I188" s="378" t="s">
        <v>5955</v>
      </c>
      <c r="J188" s="379" t="s">
        <v>5956</v>
      </c>
      <c r="K188" s="379" t="s">
        <v>5957</v>
      </c>
      <c r="L188" s="380">
        <v>42721.0</v>
      </c>
      <c r="M188" s="379" t="s">
        <v>351</v>
      </c>
      <c r="N188" s="379" t="s">
        <v>153</v>
      </c>
      <c r="O188" s="380">
        <v>45519.0</v>
      </c>
      <c r="P188" s="379" t="s">
        <v>66</v>
      </c>
      <c r="Q188" s="379" t="s">
        <v>247</v>
      </c>
      <c r="R188" s="476"/>
      <c r="S188" s="476"/>
      <c r="T188" s="379" t="s">
        <v>11</v>
      </c>
      <c r="U188" s="379" t="s">
        <v>21</v>
      </c>
      <c r="V188" s="222"/>
      <c r="W188" s="197"/>
      <c r="X188" s="197"/>
      <c r="Y188" s="197" t="s">
        <v>5958</v>
      </c>
      <c r="Z188" s="197"/>
      <c r="AA188" s="197"/>
      <c r="AB188" s="197"/>
      <c r="AC188" s="197"/>
      <c r="AD188" s="197"/>
      <c r="AE188" s="197"/>
      <c r="AF188" s="197"/>
      <c r="AG188" s="866"/>
      <c r="AH188" s="866"/>
      <c r="AI188" s="866"/>
      <c r="AJ188" s="866"/>
      <c r="AK188" s="866"/>
      <c r="AL188" s="866"/>
      <c r="AM188" s="866"/>
      <c r="AN188" s="866"/>
      <c r="AO188" s="866"/>
      <c r="AP188" s="866"/>
      <c r="AQ188" s="866"/>
      <c r="AR188" s="866"/>
      <c r="AS188" s="866"/>
      <c r="AT188" s="866"/>
      <c r="AU188" s="866"/>
      <c r="AV188" s="866"/>
      <c r="AW188" s="866"/>
      <c r="AX188" s="866"/>
      <c r="AY188" s="866"/>
      <c r="AZ188" s="866"/>
      <c r="BA188" s="866"/>
      <c r="BB188" s="866"/>
      <c r="BC188" s="866"/>
      <c r="BD188" s="866"/>
      <c r="BE188" s="866"/>
      <c r="BF188" s="866"/>
      <c r="BG188" s="866"/>
      <c r="BH188" s="866"/>
      <c r="BI188" s="866"/>
      <c r="BJ188" s="866"/>
      <c r="BK188" s="866"/>
      <c r="BL188" s="866"/>
      <c r="BM188" s="866"/>
      <c r="BN188" s="866"/>
      <c r="BO188" s="866"/>
      <c r="BP188" s="866"/>
      <c r="BQ188" s="866"/>
      <c r="BR188" s="866"/>
      <c r="BS188" s="866"/>
      <c r="BT188" s="866"/>
      <c r="BU188" s="866"/>
    </row>
    <row r="189" ht="22.5" customHeight="1">
      <c r="A189" s="379">
        <v>12.0</v>
      </c>
      <c r="B189" s="256">
        <v>7.0</v>
      </c>
      <c r="C189" s="379" t="s">
        <v>269</v>
      </c>
      <c r="D189" s="379"/>
      <c r="E189" s="476"/>
      <c r="F189" s="476"/>
      <c r="G189" s="863">
        <v>1.0</v>
      </c>
      <c r="H189" s="378" t="s">
        <v>5959</v>
      </c>
      <c r="I189" s="378" t="s">
        <v>5960</v>
      </c>
      <c r="J189" s="379" t="s">
        <v>396</v>
      </c>
      <c r="K189" s="379" t="s">
        <v>5961</v>
      </c>
      <c r="L189" s="380">
        <v>42735.0</v>
      </c>
      <c r="M189" s="379" t="s">
        <v>351</v>
      </c>
      <c r="N189" s="379" t="s">
        <v>151</v>
      </c>
      <c r="O189" s="380">
        <v>44790.0</v>
      </c>
      <c r="P189" s="379" t="s">
        <v>133</v>
      </c>
      <c r="Q189" s="379" t="s">
        <v>248</v>
      </c>
      <c r="R189" s="476"/>
      <c r="S189" s="476"/>
      <c r="T189" s="379" t="s">
        <v>11</v>
      </c>
      <c r="U189" s="379" t="s">
        <v>15</v>
      </c>
      <c r="V189" s="197"/>
      <c r="W189" s="197"/>
      <c r="X189" s="197"/>
      <c r="Y189" s="197" t="s">
        <v>5962</v>
      </c>
      <c r="Z189" s="197" t="s">
        <v>5963</v>
      </c>
      <c r="AA189" s="197" t="s">
        <v>5964</v>
      </c>
      <c r="AB189" s="197"/>
      <c r="AC189" s="197"/>
      <c r="AD189" s="197"/>
      <c r="AE189" s="222"/>
      <c r="AF189" s="222"/>
      <c r="AG189" s="866"/>
      <c r="AH189" s="866"/>
      <c r="AI189" s="866"/>
      <c r="AJ189" s="866"/>
      <c r="AK189" s="866"/>
      <c r="AL189" s="866"/>
      <c r="AM189" s="866"/>
      <c r="AN189" s="866"/>
      <c r="AO189" s="866"/>
      <c r="AP189" s="866"/>
      <c r="AQ189" s="866"/>
      <c r="AR189" s="866"/>
      <c r="AS189" s="866"/>
      <c r="AT189" s="866"/>
      <c r="AU189" s="866"/>
      <c r="AV189" s="866"/>
      <c r="AW189" s="866"/>
      <c r="AX189" s="866"/>
      <c r="AY189" s="866"/>
      <c r="AZ189" s="866"/>
      <c r="BA189" s="866"/>
      <c r="BB189" s="866"/>
      <c r="BC189" s="866"/>
      <c r="BD189" s="866"/>
      <c r="BE189" s="866"/>
      <c r="BF189" s="866"/>
      <c r="BG189" s="866"/>
      <c r="BH189" s="866"/>
      <c r="BI189" s="866"/>
      <c r="BJ189" s="866"/>
      <c r="BK189" s="866"/>
      <c r="BL189" s="866"/>
      <c r="BM189" s="866"/>
      <c r="BN189" s="866"/>
      <c r="BO189" s="866"/>
      <c r="BP189" s="866"/>
      <c r="BQ189" s="866"/>
      <c r="BR189" s="866"/>
      <c r="BS189" s="866"/>
      <c r="BT189" s="866"/>
      <c r="BU189" s="866"/>
    </row>
    <row r="190" ht="22.5" customHeight="1">
      <c r="A190" s="379">
        <v>13.0</v>
      </c>
      <c r="B190" s="256">
        <v>7.0</v>
      </c>
      <c r="C190" s="379" t="s">
        <v>269</v>
      </c>
      <c r="D190" s="379"/>
      <c r="E190" s="476"/>
      <c r="F190" s="476"/>
      <c r="G190" s="863">
        <v>1.0</v>
      </c>
      <c r="H190" s="378" t="s">
        <v>5965</v>
      </c>
      <c r="I190" s="378" t="s">
        <v>5966</v>
      </c>
      <c r="J190" s="379" t="s">
        <v>396</v>
      </c>
      <c r="K190" s="379" t="s">
        <v>5967</v>
      </c>
      <c r="L190" s="380">
        <v>42903.0</v>
      </c>
      <c r="M190" s="379" t="s">
        <v>351</v>
      </c>
      <c r="N190" s="379" t="s">
        <v>154</v>
      </c>
      <c r="O190" s="380">
        <v>45155.0</v>
      </c>
      <c r="P190" s="379" t="s">
        <v>133</v>
      </c>
      <c r="Q190" s="379" t="s">
        <v>248</v>
      </c>
      <c r="R190" s="379" t="s">
        <v>5968</v>
      </c>
      <c r="S190" s="476"/>
      <c r="T190" s="623" t="s">
        <v>26</v>
      </c>
      <c r="U190" s="379" t="s">
        <v>15</v>
      </c>
      <c r="V190" s="197" t="s">
        <v>5969</v>
      </c>
      <c r="W190" s="388"/>
      <c r="X190" s="388"/>
      <c r="Y190" s="388" t="s">
        <v>5970</v>
      </c>
      <c r="Z190" s="388" t="s">
        <v>5971</v>
      </c>
      <c r="AA190" s="388"/>
      <c r="AB190" s="388"/>
      <c r="AC190" s="197"/>
      <c r="AD190" s="197"/>
      <c r="AE190" s="197"/>
      <c r="AF190" s="222"/>
      <c r="AG190" s="866"/>
      <c r="AH190" s="866"/>
      <c r="AI190" s="866"/>
      <c r="AJ190" s="866"/>
      <c r="AK190" s="866"/>
      <c r="AL190" s="866"/>
      <c r="AM190" s="866"/>
      <c r="AN190" s="866"/>
      <c r="AO190" s="866"/>
      <c r="AP190" s="866"/>
      <c r="AQ190" s="866"/>
      <c r="AR190" s="866"/>
      <c r="AS190" s="866"/>
      <c r="AT190" s="866"/>
      <c r="AU190" s="866"/>
      <c r="AV190" s="866"/>
      <c r="AW190" s="866"/>
      <c r="AX190" s="866"/>
      <c r="AY190" s="866"/>
      <c r="AZ190" s="866"/>
      <c r="BA190" s="866"/>
      <c r="BB190" s="866"/>
      <c r="BC190" s="866"/>
      <c r="BD190" s="866"/>
      <c r="BE190" s="866"/>
      <c r="BF190" s="866"/>
      <c r="BG190" s="866"/>
      <c r="BH190" s="866"/>
      <c r="BI190" s="866"/>
      <c r="BJ190" s="866"/>
      <c r="BK190" s="866"/>
      <c r="BL190" s="866"/>
      <c r="BM190" s="866"/>
      <c r="BN190" s="866"/>
      <c r="BO190" s="866"/>
      <c r="BP190" s="866"/>
      <c r="BQ190" s="866"/>
      <c r="BR190" s="866"/>
      <c r="BS190" s="866"/>
      <c r="BT190" s="866"/>
      <c r="BU190" s="866"/>
    </row>
    <row r="191" ht="22.5" customHeight="1">
      <c r="A191" s="379">
        <v>14.0</v>
      </c>
      <c r="B191" s="256">
        <v>7.0</v>
      </c>
      <c r="C191" s="379" t="s">
        <v>269</v>
      </c>
      <c r="D191" s="379"/>
      <c r="E191" s="476"/>
      <c r="F191" s="379" t="s">
        <v>335</v>
      </c>
      <c r="G191" s="863">
        <v>1.0</v>
      </c>
      <c r="H191" s="378" t="s">
        <v>5972</v>
      </c>
      <c r="I191" s="378" t="s">
        <v>5973</v>
      </c>
      <c r="J191" s="379" t="s">
        <v>2825</v>
      </c>
      <c r="K191" s="379" t="s">
        <v>5974</v>
      </c>
      <c r="L191" s="380">
        <v>42741.0</v>
      </c>
      <c r="M191" s="379" t="s">
        <v>351</v>
      </c>
      <c r="N191" s="379" t="s">
        <v>152</v>
      </c>
      <c r="O191" s="380">
        <v>43698.0</v>
      </c>
      <c r="P191" s="379" t="s">
        <v>37</v>
      </c>
      <c r="Q191" s="379" t="s">
        <v>248</v>
      </c>
      <c r="R191" s="379"/>
      <c r="S191" s="476"/>
      <c r="T191" s="379" t="s">
        <v>11</v>
      </c>
      <c r="U191" s="379" t="s">
        <v>21</v>
      </c>
      <c r="V191" s="222"/>
      <c r="W191" s="197"/>
      <c r="X191" s="197"/>
      <c r="Y191" s="197" t="s">
        <v>5975</v>
      </c>
      <c r="Z191" s="197" t="s">
        <v>5976</v>
      </c>
      <c r="AA191" s="197" t="s">
        <v>5977</v>
      </c>
      <c r="AB191" s="197" t="s">
        <v>5978</v>
      </c>
      <c r="AC191" s="197" t="s">
        <v>5979</v>
      </c>
      <c r="AD191" s="197" t="s">
        <v>5980</v>
      </c>
      <c r="AE191" s="197"/>
      <c r="AF191" s="197"/>
      <c r="AG191" s="866"/>
      <c r="AH191" s="866"/>
      <c r="AI191" s="866"/>
      <c r="AJ191" s="866"/>
      <c r="AK191" s="866"/>
      <c r="AL191" s="866"/>
      <c r="AM191" s="866"/>
      <c r="AN191" s="866"/>
      <c r="AO191" s="866"/>
      <c r="AP191" s="866"/>
      <c r="AQ191" s="866"/>
      <c r="AR191" s="866"/>
      <c r="AS191" s="866"/>
      <c r="AT191" s="866"/>
      <c r="AU191" s="866"/>
      <c r="AV191" s="866"/>
      <c r="AW191" s="866"/>
      <c r="AX191" s="866"/>
      <c r="AY191" s="866"/>
      <c r="AZ191" s="866"/>
      <c r="BA191" s="866"/>
      <c r="BB191" s="866"/>
      <c r="BC191" s="866"/>
      <c r="BD191" s="866"/>
      <c r="BE191" s="866"/>
      <c r="BF191" s="866"/>
      <c r="BG191" s="866"/>
      <c r="BH191" s="866"/>
      <c r="BI191" s="866"/>
      <c r="BJ191" s="866"/>
      <c r="BK191" s="866"/>
      <c r="BL191" s="866"/>
      <c r="BM191" s="866"/>
      <c r="BN191" s="866"/>
      <c r="BO191" s="866"/>
      <c r="BP191" s="866"/>
      <c r="BQ191" s="866"/>
      <c r="BR191" s="866"/>
      <c r="BS191" s="866"/>
      <c r="BT191" s="866"/>
      <c r="BU191" s="866"/>
    </row>
    <row r="192" ht="22.5" customHeight="1">
      <c r="A192" s="379">
        <v>15.0</v>
      </c>
      <c r="B192" s="256">
        <v>7.0</v>
      </c>
      <c r="C192" s="379" t="s">
        <v>269</v>
      </c>
      <c r="D192" s="379"/>
      <c r="E192" s="476"/>
      <c r="F192" s="476"/>
      <c r="G192" s="863">
        <v>1.0</v>
      </c>
      <c r="H192" s="378" t="s">
        <v>5981</v>
      </c>
      <c r="I192" s="378" t="s">
        <v>5982</v>
      </c>
      <c r="J192" s="379" t="s">
        <v>5983</v>
      </c>
      <c r="K192" s="379" t="s">
        <v>5984</v>
      </c>
      <c r="L192" s="380">
        <v>42903.0</v>
      </c>
      <c r="M192" s="379" t="s">
        <v>351</v>
      </c>
      <c r="N192" s="379" t="s">
        <v>151</v>
      </c>
      <c r="O192" s="380">
        <v>45741.0</v>
      </c>
      <c r="P192" s="379" t="s">
        <v>76</v>
      </c>
      <c r="Q192" s="379" t="s">
        <v>248</v>
      </c>
      <c r="R192" s="379" t="s">
        <v>5985</v>
      </c>
      <c r="S192" s="476"/>
      <c r="T192" s="379" t="s">
        <v>11</v>
      </c>
      <c r="U192" s="379" t="s">
        <v>10</v>
      </c>
      <c r="V192" s="222"/>
      <c r="W192" s="197"/>
      <c r="X192" s="197"/>
      <c r="Y192" s="197" t="s">
        <v>5986</v>
      </c>
      <c r="Z192" s="197"/>
      <c r="AA192" s="197"/>
      <c r="AB192" s="197"/>
      <c r="AC192" s="197"/>
      <c r="AD192" s="197"/>
      <c r="AE192" s="197"/>
      <c r="AF192" s="222"/>
      <c r="AG192" s="866"/>
      <c r="AH192" s="866"/>
      <c r="AI192" s="866"/>
      <c r="AJ192" s="866"/>
      <c r="AK192" s="866"/>
      <c r="AL192" s="866"/>
      <c r="AM192" s="866"/>
      <c r="AN192" s="866"/>
      <c r="AO192" s="866"/>
      <c r="AP192" s="866"/>
      <c r="AQ192" s="866"/>
      <c r="AR192" s="866"/>
      <c r="AS192" s="866"/>
      <c r="AT192" s="866"/>
      <c r="AU192" s="866"/>
      <c r="AV192" s="866"/>
      <c r="AW192" s="866"/>
      <c r="AX192" s="866"/>
      <c r="AY192" s="866"/>
      <c r="AZ192" s="866"/>
      <c r="BA192" s="866"/>
      <c r="BB192" s="866"/>
      <c r="BC192" s="866"/>
      <c r="BD192" s="866"/>
      <c r="BE192" s="866"/>
      <c r="BF192" s="866"/>
      <c r="BG192" s="866"/>
      <c r="BH192" s="866"/>
      <c r="BI192" s="866"/>
      <c r="BJ192" s="866"/>
      <c r="BK192" s="866"/>
      <c r="BL192" s="866"/>
      <c r="BM192" s="866"/>
      <c r="BN192" s="866"/>
      <c r="BO192" s="866"/>
      <c r="BP192" s="866"/>
      <c r="BQ192" s="866"/>
      <c r="BR192" s="866"/>
      <c r="BS192" s="866"/>
      <c r="BT192" s="866"/>
      <c r="BU192" s="866"/>
    </row>
    <row r="193" ht="22.5" customHeight="1">
      <c r="A193" s="379">
        <v>16.0</v>
      </c>
      <c r="B193" s="256">
        <v>7.0</v>
      </c>
      <c r="C193" s="379" t="s">
        <v>269</v>
      </c>
      <c r="D193" s="379"/>
      <c r="E193" s="476"/>
      <c r="F193" s="476"/>
      <c r="G193" s="863">
        <v>1.0</v>
      </c>
      <c r="H193" s="378" t="s">
        <v>5987</v>
      </c>
      <c r="I193" s="378" t="s">
        <v>5988</v>
      </c>
      <c r="J193" s="379" t="s">
        <v>1966</v>
      </c>
      <c r="K193" s="379" t="s">
        <v>5989</v>
      </c>
      <c r="L193" s="380">
        <v>42664.0</v>
      </c>
      <c r="M193" s="379" t="s">
        <v>339</v>
      </c>
      <c r="N193" s="379" t="s">
        <v>152</v>
      </c>
      <c r="O193" s="380">
        <v>45155.0</v>
      </c>
      <c r="P193" s="379" t="s">
        <v>115</v>
      </c>
      <c r="Q193" s="379" t="s">
        <v>245</v>
      </c>
      <c r="R193" s="379" t="s">
        <v>5990</v>
      </c>
      <c r="S193" s="476"/>
      <c r="T193" s="379" t="s">
        <v>11</v>
      </c>
      <c r="U193" s="379" t="s">
        <v>15</v>
      </c>
      <c r="V193" s="222"/>
      <c r="W193" s="197"/>
      <c r="X193" s="197"/>
      <c r="Y193" s="197" t="s">
        <v>5991</v>
      </c>
      <c r="Z193" s="197" t="s">
        <v>5992</v>
      </c>
      <c r="AA193" s="197"/>
      <c r="AB193" s="197"/>
      <c r="AC193" s="197"/>
      <c r="AD193" s="197"/>
      <c r="AE193" s="222"/>
      <c r="AF193" s="222"/>
      <c r="AG193" s="866"/>
      <c r="AH193" s="866"/>
      <c r="AI193" s="866"/>
      <c r="AJ193" s="866"/>
      <c r="AK193" s="866"/>
      <c r="AL193" s="866"/>
      <c r="AM193" s="866"/>
      <c r="AN193" s="866"/>
      <c r="AO193" s="866"/>
      <c r="AP193" s="866"/>
      <c r="AQ193" s="866"/>
      <c r="AR193" s="866"/>
      <c r="AS193" s="866"/>
      <c r="AT193" s="866"/>
      <c r="AU193" s="866"/>
      <c r="AV193" s="866"/>
      <c r="AW193" s="866"/>
      <c r="AX193" s="866"/>
      <c r="AY193" s="866"/>
      <c r="AZ193" s="866"/>
      <c r="BA193" s="866"/>
      <c r="BB193" s="866"/>
      <c r="BC193" s="866"/>
      <c r="BD193" s="866"/>
      <c r="BE193" s="866"/>
      <c r="BF193" s="866"/>
      <c r="BG193" s="866"/>
      <c r="BH193" s="866"/>
      <c r="BI193" s="866"/>
      <c r="BJ193" s="866"/>
      <c r="BK193" s="866"/>
      <c r="BL193" s="866"/>
      <c r="BM193" s="866"/>
      <c r="BN193" s="866"/>
      <c r="BO193" s="866"/>
      <c r="BP193" s="866"/>
      <c r="BQ193" s="866"/>
      <c r="BR193" s="866"/>
      <c r="BS193" s="866"/>
      <c r="BT193" s="866"/>
      <c r="BU193" s="866"/>
    </row>
    <row r="194" ht="22.5" customHeight="1">
      <c r="A194" s="379">
        <v>17.0</v>
      </c>
      <c r="B194" s="256">
        <v>7.0</v>
      </c>
      <c r="C194" s="379" t="s">
        <v>269</v>
      </c>
      <c r="D194" s="379"/>
      <c r="E194" s="379"/>
      <c r="F194" s="379"/>
      <c r="G194" s="1024">
        <v>1.0</v>
      </c>
      <c r="H194" s="1025" t="s">
        <v>5993</v>
      </c>
      <c r="I194" s="1025" t="s">
        <v>5994</v>
      </c>
      <c r="J194" s="696" t="s">
        <v>5995</v>
      </c>
      <c r="K194" s="696" t="s">
        <v>5996</v>
      </c>
      <c r="L194" s="1026">
        <v>42919.0</v>
      </c>
      <c r="M194" s="265" t="s">
        <v>339</v>
      </c>
      <c r="N194" s="698" t="s">
        <v>154</v>
      </c>
      <c r="O194" s="1027">
        <v>45700.0</v>
      </c>
      <c r="P194" s="698" t="s">
        <v>76</v>
      </c>
      <c r="Q194" s="698" t="s">
        <v>346</v>
      </c>
      <c r="R194" s="692"/>
      <c r="S194" s="692"/>
      <c r="T194" s="1028" t="s">
        <v>22</v>
      </c>
      <c r="U194" s="379" t="s">
        <v>15</v>
      </c>
      <c r="V194" s="699"/>
      <c r="W194" s="692"/>
      <c r="X194" s="692"/>
      <c r="Y194" s="698" t="s">
        <v>5997</v>
      </c>
      <c r="Z194" s="692"/>
      <c r="AA194" s="692"/>
      <c r="AB194" s="692"/>
      <c r="AC194" s="692"/>
      <c r="AD194" s="692"/>
      <c r="AE194" s="692"/>
      <c r="AF194" s="692"/>
      <c r="AG194" s="700"/>
      <c r="AH194" s="866"/>
      <c r="AI194" s="866"/>
      <c r="AJ194" s="866"/>
      <c r="AK194" s="866"/>
      <c r="AL194" s="866"/>
      <c r="AM194" s="866"/>
      <c r="AN194" s="866"/>
      <c r="AO194" s="866"/>
      <c r="AP194" s="866"/>
      <c r="AQ194" s="866"/>
      <c r="AR194" s="866"/>
      <c r="AS194" s="866"/>
      <c r="AT194" s="866"/>
      <c r="AU194" s="866"/>
      <c r="AV194" s="866"/>
      <c r="AW194" s="866"/>
      <c r="AX194" s="866"/>
      <c r="AY194" s="866"/>
      <c r="AZ194" s="866"/>
      <c r="BA194" s="866"/>
      <c r="BB194" s="866"/>
      <c r="BC194" s="866"/>
      <c r="BD194" s="866"/>
      <c r="BE194" s="866"/>
      <c r="BF194" s="866"/>
      <c r="BG194" s="866"/>
      <c r="BH194" s="866"/>
      <c r="BI194" s="866"/>
      <c r="BJ194" s="866"/>
      <c r="BK194" s="866"/>
      <c r="BL194" s="866"/>
      <c r="BM194" s="866"/>
      <c r="BN194" s="866"/>
      <c r="BO194" s="866"/>
      <c r="BP194" s="866"/>
      <c r="BQ194" s="866"/>
      <c r="BR194" s="866"/>
      <c r="BS194" s="866"/>
      <c r="BT194" s="866"/>
      <c r="BU194" s="866"/>
    </row>
    <row r="195" ht="22.5" customHeight="1">
      <c r="A195" s="379">
        <v>18.0</v>
      </c>
      <c r="B195" s="256">
        <v>7.0</v>
      </c>
      <c r="C195" s="379" t="s">
        <v>269</v>
      </c>
      <c r="D195" s="379"/>
      <c r="E195" s="476"/>
      <c r="F195" s="476"/>
      <c r="G195" s="863">
        <v>1.0</v>
      </c>
      <c r="H195" s="378" t="s">
        <v>5998</v>
      </c>
      <c r="I195" s="378" t="s">
        <v>5999</v>
      </c>
      <c r="J195" s="379" t="s">
        <v>5533</v>
      </c>
      <c r="K195" s="379" t="s">
        <v>6000</v>
      </c>
      <c r="L195" s="380">
        <v>42727.0</v>
      </c>
      <c r="M195" s="379" t="s">
        <v>351</v>
      </c>
      <c r="N195" s="379" t="s">
        <v>151</v>
      </c>
      <c r="O195" s="380">
        <v>44790.0</v>
      </c>
      <c r="P195" s="379" t="s">
        <v>37</v>
      </c>
      <c r="Q195" s="379" t="s">
        <v>248</v>
      </c>
      <c r="R195" s="379" t="s">
        <v>6001</v>
      </c>
      <c r="S195" s="476"/>
      <c r="T195" s="379" t="s">
        <v>11</v>
      </c>
      <c r="U195" s="379" t="s">
        <v>15</v>
      </c>
      <c r="V195" s="197"/>
      <c r="W195" s="197"/>
      <c r="X195" s="197"/>
      <c r="Y195" s="197" t="s">
        <v>6002</v>
      </c>
      <c r="Z195" s="197" t="s">
        <v>6003</v>
      </c>
      <c r="AA195" s="197" t="s">
        <v>6004</v>
      </c>
      <c r="AB195" s="197"/>
      <c r="AC195" s="197"/>
      <c r="AD195" s="197"/>
      <c r="AE195" s="222"/>
      <c r="AF195" s="222"/>
      <c r="AG195" s="866"/>
      <c r="AH195" s="866"/>
      <c r="AI195" s="866"/>
      <c r="AJ195" s="866"/>
      <c r="AK195" s="866"/>
      <c r="AL195" s="866"/>
      <c r="AM195" s="866"/>
      <c r="AN195" s="866"/>
      <c r="AO195" s="866"/>
      <c r="AP195" s="866"/>
      <c r="AQ195" s="866"/>
      <c r="AR195" s="866"/>
      <c r="AS195" s="866"/>
      <c r="AT195" s="866"/>
      <c r="AU195" s="866"/>
      <c r="AV195" s="866"/>
      <c r="AW195" s="866"/>
      <c r="AX195" s="866"/>
      <c r="AY195" s="866"/>
      <c r="AZ195" s="866"/>
      <c r="BA195" s="866"/>
      <c r="BB195" s="866"/>
      <c r="BC195" s="866"/>
      <c r="BD195" s="866"/>
      <c r="BE195" s="866"/>
      <c r="BF195" s="866"/>
      <c r="BG195" s="866"/>
      <c r="BH195" s="866"/>
      <c r="BI195" s="866"/>
      <c r="BJ195" s="866"/>
      <c r="BK195" s="866"/>
      <c r="BL195" s="866"/>
      <c r="BM195" s="866"/>
      <c r="BN195" s="866"/>
      <c r="BO195" s="866"/>
      <c r="BP195" s="866"/>
      <c r="BQ195" s="866"/>
      <c r="BR195" s="866"/>
      <c r="BS195" s="866"/>
      <c r="BT195" s="866"/>
      <c r="BU195" s="866"/>
    </row>
    <row r="196" ht="22.5" customHeight="1">
      <c r="A196" s="379">
        <v>19.0</v>
      </c>
      <c r="B196" s="256">
        <v>7.0</v>
      </c>
      <c r="C196" s="873" t="s">
        <v>269</v>
      </c>
      <c r="D196" s="507"/>
      <c r="E196" s="738"/>
      <c r="F196" s="738"/>
      <c r="G196" s="874">
        <v>1.0</v>
      </c>
      <c r="H196" s="508" t="s">
        <v>6005</v>
      </c>
      <c r="I196" s="508" t="s">
        <v>6006</v>
      </c>
      <c r="J196" s="741" t="s">
        <v>2223</v>
      </c>
      <c r="K196" s="741" t="s">
        <v>6007</v>
      </c>
      <c r="L196" s="742">
        <v>42900.0</v>
      </c>
      <c r="M196" s="741" t="s">
        <v>339</v>
      </c>
      <c r="N196" s="941" t="s">
        <v>153</v>
      </c>
      <c r="O196" s="742">
        <v>45883.0</v>
      </c>
      <c r="P196" s="741" t="s">
        <v>115</v>
      </c>
      <c r="Q196" s="507" t="s">
        <v>346</v>
      </c>
      <c r="R196" s="507" t="s">
        <v>6008</v>
      </c>
      <c r="S196" s="507"/>
      <c r="T196" s="507" t="s">
        <v>11</v>
      </c>
      <c r="U196" s="507" t="s">
        <v>21</v>
      </c>
      <c r="V196" s="251"/>
      <c r="W196" s="251"/>
      <c r="X196" s="248"/>
      <c r="Y196" s="248"/>
      <c r="Z196" s="248"/>
      <c r="AA196" s="248"/>
      <c r="AB196" s="1001"/>
      <c r="AC196" s="1001"/>
      <c r="AD196" s="1001"/>
      <c r="AE196" s="1001"/>
      <c r="AF196" s="1001"/>
      <c r="AG196" s="744"/>
      <c r="AH196" s="744"/>
      <c r="AI196" s="744"/>
      <c r="AJ196" s="744"/>
      <c r="AK196" s="744"/>
      <c r="AL196" s="744"/>
      <c r="AM196" s="744"/>
      <c r="AN196" s="744"/>
      <c r="AO196" s="744"/>
      <c r="AP196" s="744"/>
      <c r="AQ196" s="744"/>
      <c r="AR196" s="744"/>
      <c r="AS196" s="744"/>
      <c r="AT196" s="744"/>
      <c r="AU196" s="744"/>
      <c r="AV196" s="744"/>
      <c r="AW196" s="1002"/>
      <c r="AX196" s="1002"/>
      <c r="AY196" s="1002"/>
      <c r="AZ196" s="1002"/>
      <c r="BA196" s="1002"/>
      <c r="BB196" s="1002"/>
      <c r="BC196" s="1002"/>
      <c r="BD196" s="1002"/>
      <c r="BE196" s="1002"/>
      <c r="BF196" s="1002"/>
      <c r="BG196" s="1002"/>
      <c r="BH196" s="1002"/>
      <c r="BI196" s="1002"/>
      <c r="BJ196" s="1002"/>
      <c r="BK196" s="1002"/>
      <c r="BL196" s="1002"/>
      <c r="BM196" s="1002"/>
      <c r="BN196" s="1002"/>
      <c r="BO196" s="1002"/>
      <c r="BP196" s="1002"/>
      <c r="BQ196" s="1002"/>
      <c r="BR196" s="1002"/>
      <c r="BS196" s="1002"/>
      <c r="BT196" s="1002"/>
      <c r="BU196" s="1002"/>
    </row>
    <row r="197" ht="22.5" customHeight="1">
      <c r="A197" s="379">
        <v>20.0</v>
      </c>
      <c r="B197" s="256">
        <v>7.0</v>
      </c>
      <c r="C197" s="873" t="s">
        <v>269</v>
      </c>
      <c r="D197" s="507"/>
      <c r="E197" s="738"/>
      <c r="F197" s="738"/>
      <c r="G197" s="874">
        <v>1.0</v>
      </c>
      <c r="H197" s="508" t="s">
        <v>6009</v>
      </c>
      <c r="I197" s="508" t="s">
        <v>6010</v>
      </c>
      <c r="J197" s="741" t="s">
        <v>1096</v>
      </c>
      <c r="K197" s="741" t="s">
        <v>6011</v>
      </c>
      <c r="L197" s="742">
        <v>42686.0</v>
      </c>
      <c r="M197" s="741" t="s">
        <v>339</v>
      </c>
      <c r="N197" s="941" t="s">
        <v>151</v>
      </c>
      <c r="O197" s="742">
        <v>45883.0</v>
      </c>
      <c r="P197" s="741" t="s">
        <v>42</v>
      </c>
      <c r="Q197" s="507" t="s">
        <v>346</v>
      </c>
      <c r="R197" s="507" t="s">
        <v>6012</v>
      </c>
      <c r="S197" s="507"/>
      <c r="T197" s="875" t="s">
        <v>11</v>
      </c>
      <c r="U197" s="507" t="s">
        <v>21</v>
      </c>
      <c r="V197" s="251"/>
      <c r="W197" s="251"/>
      <c r="X197" s="248"/>
      <c r="Y197" s="248"/>
      <c r="Z197" s="248"/>
      <c r="AA197" s="248"/>
      <c r="AB197" s="1001"/>
      <c r="AC197" s="1001"/>
      <c r="AD197" s="1001"/>
      <c r="AE197" s="1001"/>
      <c r="AF197" s="1001"/>
      <c r="AG197" s="744"/>
      <c r="AH197" s="744"/>
      <c r="AI197" s="744"/>
      <c r="AJ197" s="744"/>
      <c r="AK197" s="744"/>
      <c r="AL197" s="744"/>
      <c r="AM197" s="744"/>
      <c r="AN197" s="744"/>
      <c r="AO197" s="744"/>
      <c r="AP197" s="744"/>
      <c r="AQ197" s="744"/>
      <c r="AR197" s="744"/>
      <c r="AS197" s="744"/>
      <c r="AT197" s="744"/>
      <c r="AU197" s="744"/>
      <c r="AV197" s="744"/>
      <c r="AW197" s="1002"/>
      <c r="AX197" s="1002"/>
      <c r="AY197" s="1002"/>
      <c r="AZ197" s="1002"/>
      <c r="BA197" s="1002"/>
      <c r="BB197" s="1002"/>
      <c r="BC197" s="1002"/>
      <c r="BD197" s="1002"/>
      <c r="BE197" s="1002"/>
      <c r="BF197" s="1002"/>
      <c r="BG197" s="1002"/>
      <c r="BH197" s="1002"/>
      <c r="BI197" s="1002"/>
      <c r="BJ197" s="1002"/>
      <c r="BK197" s="1002"/>
      <c r="BL197" s="1002"/>
      <c r="BM197" s="1002"/>
      <c r="BN197" s="1002"/>
      <c r="BO197" s="1002"/>
      <c r="BP197" s="1002"/>
      <c r="BQ197" s="1002"/>
      <c r="BR197" s="1002"/>
      <c r="BS197" s="1002"/>
      <c r="BT197" s="1002"/>
      <c r="BU197" s="1002"/>
    </row>
    <row r="198" ht="22.5" customHeight="1">
      <c r="A198" s="379">
        <v>21.0</v>
      </c>
      <c r="B198" s="256">
        <v>7.0</v>
      </c>
      <c r="C198" s="873" t="s">
        <v>269</v>
      </c>
      <c r="D198" s="1023" t="s">
        <v>335</v>
      </c>
      <c r="E198" s="738"/>
      <c r="F198" s="738"/>
      <c r="G198" s="874">
        <v>1.0</v>
      </c>
      <c r="H198" s="508" t="s">
        <v>6013</v>
      </c>
      <c r="I198" s="508" t="s">
        <v>6014</v>
      </c>
      <c r="J198" s="741" t="s">
        <v>1013</v>
      </c>
      <c r="K198" s="741" t="s">
        <v>6015</v>
      </c>
      <c r="L198" s="742">
        <v>42753.0</v>
      </c>
      <c r="M198" s="741" t="s">
        <v>339</v>
      </c>
      <c r="N198" s="941" t="s">
        <v>154</v>
      </c>
      <c r="O198" s="742">
        <v>45883.0</v>
      </c>
      <c r="P198" s="741" t="s">
        <v>9</v>
      </c>
      <c r="Q198" s="507" t="s">
        <v>346</v>
      </c>
      <c r="R198" s="507" t="s">
        <v>6016</v>
      </c>
      <c r="S198" s="507" t="s">
        <v>6017</v>
      </c>
      <c r="T198" s="507" t="s">
        <v>11</v>
      </c>
      <c r="U198" s="507" t="s">
        <v>15</v>
      </c>
      <c r="V198" s="251"/>
      <c r="W198" s="251"/>
      <c r="X198" s="248"/>
      <c r="Y198" s="248"/>
      <c r="Z198" s="248"/>
      <c r="AA198" s="248"/>
      <c r="AB198" s="1001"/>
      <c r="AC198" s="1001"/>
      <c r="AD198" s="1001"/>
      <c r="AE198" s="1001"/>
      <c r="AF198" s="1001"/>
      <c r="AG198" s="744"/>
      <c r="AH198" s="744"/>
      <c r="AI198" s="744"/>
      <c r="AJ198" s="744"/>
      <c r="AK198" s="744"/>
      <c r="AL198" s="744"/>
      <c r="AM198" s="744"/>
      <c r="AN198" s="744"/>
      <c r="AO198" s="744"/>
      <c r="AP198" s="744"/>
      <c r="AQ198" s="744"/>
      <c r="AR198" s="744"/>
      <c r="AS198" s="744"/>
      <c r="AT198" s="744"/>
      <c r="AU198" s="744"/>
      <c r="AV198" s="744"/>
      <c r="AW198" s="1002"/>
      <c r="AX198" s="1002"/>
      <c r="AY198" s="1002"/>
      <c r="AZ198" s="1002"/>
      <c r="BA198" s="1002"/>
      <c r="BB198" s="1002"/>
      <c r="BC198" s="1002"/>
      <c r="BD198" s="1002"/>
      <c r="BE198" s="1002"/>
      <c r="BF198" s="1002"/>
      <c r="BG198" s="1002"/>
      <c r="BH198" s="1002"/>
      <c r="BI198" s="1002"/>
      <c r="BJ198" s="1002"/>
      <c r="BK198" s="1002"/>
      <c r="BL198" s="1002"/>
      <c r="BM198" s="1002"/>
      <c r="BN198" s="1002"/>
      <c r="BO198" s="1002"/>
      <c r="BP198" s="1002"/>
      <c r="BQ198" s="1002"/>
      <c r="BR198" s="1002"/>
      <c r="BS198" s="1002"/>
      <c r="BT198" s="1002"/>
      <c r="BU198" s="1002"/>
    </row>
    <row r="199" ht="22.5" customHeight="1">
      <c r="A199" s="379">
        <v>22.0</v>
      </c>
      <c r="B199" s="1029"/>
      <c r="C199" s="1030"/>
      <c r="D199" s="1030"/>
      <c r="E199" s="1030"/>
      <c r="F199" s="1030"/>
      <c r="G199" s="1031"/>
      <c r="H199" s="1032"/>
      <c r="I199" s="1032"/>
      <c r="J199" s="1033"/>
      <c r="K199" s="1033"/>
      <c r="L199" s="1034"/>
      <c r="M199" s="1033"/>
      <c r="N199" s="1033"/>
      <c r="O199" s="1034"/>
      <c r="P199" s="1033"/>
      <c r="Q199" s="1030"/>
      <c r="R199" s="1030"/>
      <c r="S199" s="1030"/>
      <c r="T199" s="1030"/>
      <c r="U199" s="1030"/>
      <c r="V199" s="1035"/>
      <c r="W199" s="1036"/>
      <c r="X199" s="1036"/>
      <c r="Y199" s="1036"/>
      <c r="Z199" s="1036"/>
      <c r="AA199" s="1036"/>
      <c r="AB199" s="1036"/>
      <c r="AC199" s="1036"/>
      <c r="AD199" s="1036"/>
      <c r="AE199" s="1036"/>
      <c r="AF199" s="1036"/>
      <c r="AG199" s="1037"/>
      <c r="AH199" s="1037"/>
      <c r="AI199" s="1037"/>
      <c r="AJ199" s="1037"/>
      <c r="AK199" s="1037"/>
      <c r="AL199" s="1037"/>
      <c r="AM199" s="1037"/>
      <c r="AN199" s="1037"/>
      <c r="AO199" s="1037"/>
      <c r="AP199" s="1037"/>
      <c r="AQ199" s="1037"/>
      <c r="AR199" s="1037"/>
      <c r="AS199" s="1037"/>
      <c r="AT199" s="1037"/>
      <c r="AU199" s="1037"/>
      <c r="AV199" s="1037"/>
      <c r="AW199" s="1037"/>
      <c r="AX199" s="1037"/>
      <c r="AY199" s="1037"/>
      <c r="AZ199" s="1037"/>
      <c r="BA199" s="1037"/>
      <c r="BB199" s="1037"/>
      <c r="BC199" s="1037"/>
      <c r="BD199" s="1037"/>
      <c r="BE199" s="1037"/>
      <c r="BF199" s="1037"/>
      <c r="BG199" s="1037"/>
      <c r="BH199" s="1037"/>
      <c r="BI199" s="1037"/>
      <c r="BJ199" s="1037"/>
      <c r="BK199" s="1037"/>
      <c r="BL199" s="1037"/>
      <c r="BM199" s="1037"/>
      <c r="BN199" s="1037"/>
      <c r="BO199" s="1037"/>
      <c r="BP199" s="1037"/>
      <c r="BQ199" s="1037"/>
      <c r="BR199" s="1037"/>
      <c r="BS199" s="1037"/>
      <c r="BT199" s="1037"/>
      <c r="BU199" s="1037"/>
    </row>
    <row r="200" ht="22.5" customHeight="1">
      <c r="A200" s="379">
        <v>23.0</v>
      </c>
      <c r="B200" s="256"/>
      <c r="C200" s="379"/>
      <c r="D200" s="379"/>
      <c r="E200" s="379"/>
      <c r="F200" s="379"/>
      <c r="G200" s="863"/>
      <c r="H200" s="378"/>
      <c r="I200" s="378"/>
      <c r="J200" s="625"/>
      <c r="K200" s="625"/>
      <c r="L200" s="626"/>
      <c r="M200" s="625"/>
      <c r="N200" s="625"/>
      <c r="O200" s="626"/>
      <c r="P200" s="625"/>
      <c r="Q200" s="379"/>
      <c r="R200" s="379"/>
      <c r="S200" s="379"/>
      <c r="T200" s="379"/>
      <c r="U200" s="379"/>
      <c r="V200" s="222"/>
      <c r="W200" s="197"/>
      <c r="X200" s="197"/>
      <c r="Y200" s="197"/>
      <c r="Z200" s="197"/>
      <c r="AA200" s="197"/>
      <c r="AB200" s="197"/>
      <c r="AC200" s="197"/>
      <c r="AD200" s="197"/>
      <c r="AE200" s="197"/>
      <c r="AF200" s="197"/>
      <c r="AG200" s="866"/>
      <c r="AH200" s="866"/>
      <c r="AI200" s="866"/>
      <c r="AJ200" s="866"/>
      <c r="AK200" s="866"/>
      <c r="AL200" s="866"/>
      <c r="AM200" s="866"/>
      <c r="AN200" s="866"/>
      <c r="AO200" s="866"/>
      <c r="AP200" s="866"/>
      <c r="AQ200" s="866"/>
      <c r="AR200" s="866"/>
      <c r="AS200" s="866"/>
      <c r="AT200" s="866"/>
      <c r="AU200" s="866"/>
      <c r="AV200" s="866"/>
      <c r="AW200" s="866"/>
      <c r="AX200" s="866"/>
      <c r="AY200" s="866"/>
      <c r="AZ200" s="866"/>
      <c r="BA200" s="866"/>
      <c r="BB200" s="866"/>
      <c r="BC200" s="866"/>
      <c r="BD200" s="866"/>
      <c r="BE200" s="866"/>
      <c r="BF200" s="866"/>
      <c r="BG200" s="866"/>
      <c r="BH200" s="866"/>
      <c r="BI200" s="866"/>
      <c r="BJ200" s="866"/>
      <c r="BK200" s="866"/>
      <c r="BL200" s="866"/>
      <c r="BM200" s="866"/>
      <c r="BN200" s="866"/>
      <c r="BO200" s="866"/>
      <c r="BP200" s="866"/>
      <c r="BQ200" s="866"/>
      <c r="BR200" s="866"/>
      <c r="BS200" s="866"/>
      <c r="BT200" s="866"/>
      <c r="BU200" s="866"/>
    </row>
    <row r="201" ht="22.5" customHeight="1">
      <c r="A201" s="379">
        <v>24.0</v>
      </c>
      <c r="B201" s="256"/>
      <c r="C201" s="379"/>
      <c r="D201" s="379"/>
      <c r="E201" s="379"/>
      <c r="F201" s="379"/>
      <c r="G201" s="863"/>
      <c r="H201" s="378"/>
      <c r="I201" s="378"/>
      <c r="J201" s="625"/>
      <c r="K201" s="625"/>
      <c r="L201" s="626"/>
      <c r="M201" s="625"/>
      <c r="N201" s="625"/>
      <c r="O201" s="626"/>
      <c r="P201" s="625"/>
      <c r="Q201" s="379"/>
      <c r="R201" s="379"/>
      <c r="S201" s="379"/>
      <c r="T201" s="379"/>
      <c r="U201" s="379"/>
      <c r="V201" s="222"/>
      <c r="W201" s="197"/>
      <c r="X201" s="197"/>
      <c r="Y201" s="197"/>
      <c r="Z201" s="197"/>
      <c r="AA201" s="197"/>
      <c r="AB201" s="197"/>
      <c r="AC201" s="197"/>
      <c r="AD201" s="197"/>
      <c r="AE201" s="197"/>
      <c r="AF201" s="197"/>
      <c r="AG201" s="866"/>
      <c r="AH201" s="866"/>
      <c r="AI201" s="866"/>
      <c r="AJ201" s="866"/>
      <c r="AK201" s="866"/>
      <c r="AL201" s="866"/>
      <c r="AM201" s="866"/>
      <c r="AN201" s="866"/>
      <c r="AO201" s="866"/>
      <c r="AP201" s="866"/>
      <c r="AQ201" s="866"/>
      <c r="AR201" s="866"/>
      <c r="AS201" s="866"/>
      <c r="AT201" s="866"/>
      <c r="AU201" s="866"/>
      <c r="AV201" s="866"/>
      <c r="AW201" s="866"/>
      <c r="AX201" s="866"/>
      <c r="AY201" s="866"/>
      <c r="AZ201" s="866"/>
      <c r="BA201" s="866"/>
      <c r="BB201" s="866"/>
      <c r="BC201" s="866"/>
      <c r="BD201" s="866"/>
      <c r="BE201" s="866"/>
      <c r="BF201" s="866"/>
      <c r="BG201" s="866"/>
      <c r="BH201" s="866"/>
      <c r="BI201" s="866"/>
      <c r="BJ201" s="866"/>
      <c r="BK201" s="866"/>
      <c r="BL201" s="866"/>
      <c r="BM201" s="866"/>
      <c r="BN201" s="866"/>
      <c r="BO201" s="866"/>
      <c r="BP201" s="866"/>
      <c r="BQ201" s="866"/>
      <c r="BR201" s="866"/>
      <c r="BS201" s="866"/>
      <c r="BT201" s="866"/>
      <c r="BU201" s="866"/>
    </row>
    <row r="202" ht="14.25" customHeight="1">
      <c r="A202" s="1038"/>
      <c r="B202" s="1038"/>
      <c r="C202" s="1038"/>
      <c r="D202" s="1038"/>
      <c r="E202" s="1038"/>
      <c r="F202" s="1038"/>
      <c r="G202" s="1039"/>
      <c r="H202" s="1040"/>
      <c r="I202" s="1041"/>
      <c r="J202" s="1038"/>
      <c r="K202" s="1038"/>
      <c r="L202" s="1042"/>
      <c r="M202" s="1038"/>
      <c r="N202" s="1038"/>
      <c r="O202" s="1042"/>
      <c r="P202" s="1038"/>
      <c r="Q202" s="1038"/>
      <c r="R202" s="1038"/>
      <c r="S202" s="1038"/>
      <c r="T202" s="1038"/>
      <c r="U202" s="1038"/>
      <c r="V202" s="1043"/>
      <c r="W202" s="1043"/>
      <c r="X202" s="1043"/>
      <c r="Y202" s="1043"/>
      <c r="Z202" s="1043"/>
      <c r="AA202" s="1043"/>
      <c r="AB202" s="1043"/>
      <c r="AC202" s="1043"/>
      <c r="AD202" s="1043"/>
      <c r="AE202" s="1043"/>
      <c r="AF202" s="1043"/>
      <c r="AG202" s="1044"/>
      <c r="AH202" s="1044"/>
      <c r="AI202" s="1044"/>
      <c r="AJ202" s="1044"/>
      <c r="AK202" s="1044"/>
      <c r="AL202" s="1044"/>
      <c r="AM202" s="1044"/>
      <c r="AN202" s="1044"/>
      <c r="AO202" s="1044"/>
      <c r="AP202" s="1044"/>
      <c r="AQ202" s="1044"/>
      <c r="AR202" s="1044"/>
      <c r="AS202" s="1044"/>
      <c r="AT202" s="1044"/>
      <c r="AU202" s="1044"/>
      <c r="AV202" s="1044"/>
      <c r="AW202" s="1044"/>
      <c r="AX202" s="1044"/>
      <c r="AY202" s="1044"/>
      <c r="AZ202" s="1044"/>
      <c r="BA202" s="1044"/>
      <c r="BB202" s="1044"/>
      <c r="BC202" s="1044"/>
      <c r="BD202" s="1044"/>
      <c r="BE202" s="1044"/>
      <c r="BF202" s="1044"/>
      <c r="BG202" s="1044"/>
      <c r="BH202" s="1044"/>
      <c r="BI202" s="1044"/>
      <c r="BJ202" s="1044"/>
      <c r="BK202" s="1044"/>
      <c r="BL202" s="1044"/>
      <c r="BM202" s="1044"/>
      <c r="BN202" s="1044"/>
      <c r="BO202" s="1044"/>
      <c r="BP202" s="1044"/>
      <c r="BQ202" s="1044"/>
      <c r="BR202" s="1044"/>
      <c r="BS202" s="1044"/>
      <c r="BT202" s="1044"/>
      <c r="BU202" s="1044"/>
    </row>
    <row r="203" ht="14.25" customHeight="1">
      <c r="A203" s="557" t="s">
        <v>2325</v>
      </c>
      <c r="B203" s="30"/>
      <c r="C203" s="30"/>
      <c r="D203" s="30"/>
      <c r="E203" s="30"/>
      <c r="F203" s="30"/>
      <c r="G203" s="30"/>
      <c r="H203" s="30"/>
      <c r="I203" s="30"/>
      <c r="J203" s="30"/>
      <c r="K203" s="31"/>
      <c r="L203" s="735"/>
      <c r="M203" s="735"/>
      <c r="N203" s="564"/>
      <c r="O203" s="735"/>
      <c r="P203" s="735"/>
      <c r="Q203" s="735"/>
      <c r="R203" s="735"/>
      <c r="S203" s="735"/>
      <c r="T203" s="735"/>
      <c r="U203" s="735"/>
      <c r="V203" s="332"/>
      <c r="W203" s="332"/>
      <c r="X203" s="332"/>
      <c r="Y203" s="332"/>
      <c r="Z203" s="332"/>
      <c r="AA203" s="332"/>
      <c r="AB203" s="1045"/>
      <c r="AC203" s="1045"/>
      <c r="AD203" s="1045"/>
      <c r="AE203" s="1045"/>
      <c r="AF203" s="1045"/>
      <c r="AG203" s="1046"/>
      <c r="AH203" s="1046"/>
      <c r="AI203" s="1046"/>
      <c r="AJ203" s="1046"/>
      <c r="AK203" s="1046"/>
      <c r="AL203" s="1046"/>
      <c r="AM203" s="1046"/>
      <c r="AN203" s="1046"/>
      <c r="AO203" s="1046"/>
      <c r="AP203" s="1046"/>
      <c r="AQ203" s="1046"/>
      <c r="AR203" s="1046"/>
      <c r="AS203" s="1046"/>
      <c r="AT203" s="1046"/>
      <c r="AU203" s="1046"/>
      <c r="AV203" s="1046"/>
      <c r="AW203" s="1047"/>
      <c r="AX203" s="1047"/>
      <c r="AY203" s="1047"/>
      <c r="AZ203" s="1047"/>
      <c r="BA203" s="1047"/>
      <c r="BB203" s="1047"/>
      <c r="BC203" s="1047"/>
      <c r="BD203" s="1047"/>
      <c r="BE203" s="1047"/>
      <c r="BF203" s="1047"/>
      <c r="BG203" s="1047"/>
      <c r="BH203" s="1047"/>
      <c r="BI203" s="1047"/>
      <c r="BJ203" s="1047"/>
      <c r="BK203" s="1047"/>
      <c r="BL203" s="1047"/>
      <c r="BM203" s="1047"/>
      <c r="BN203" s="1047"/>
      <c r="BO203" s="1047"/>
      <c r="BP203" s="1047"/>
      <c r="BQ203" s="1047"/>
      <c r="BR203" s="1047"/>
      <c r="BS203" s="1047"/>
      <c r="BT203" s="1047"/>
      <c r="BU203" s="1047"/>
    </row>
    <row r="204" ht="22.5" customHeight="1">
      <c r="A204" s="379"/>
      <c r="B204" s="379"/>
      <c r="C204" s="379" t="s">
        <v>18</v>
      </c>
      <c r="D204" s="379"/>
      <c r="E204" s="476"/>
      <c r="F204" s="476"/>
      <c r="G204" s="863"/>
      <c r="H204" s="378" t="s">
        <v>6018</v>
      </c>
      <c r="I204" s="378"/>
      <c r="J204" s="625" t="s">
        <v>6019</v>
      </c>
      <c r="K204" s="625" t="s">
        <v>6020</v>
      </c>
      <c r="L204" s="626">
        <v>42763.0</v>
      </c>
      <c r="M204" s="625" t="s">
        <v>339</v>
      </c>
      <c r="N204" s="882"/>
      <c r="O204" s="626">
        <v>46028.0</v>
      </c>
      <c r="P204" s="625" t="s">
        <v>37</v>
      </c>
      <c r="Q204" s="379" t="s">
        <v>346</v>
      </c>
      <c r="R204" s="379" t="s">
        <v>6021</v>
      </c>
      <c r="S204" s="379"/>
      <c r="T204" s="379" t="s">
        <v>11</v>
      </c>
      <c r="U204" s="379"/>
      <c r="V204" s="222"/>
      <c r="W204" s="222"/>
      <c r="X204" s="197"/>
      <c r="Y204" s="197"/>
      <c r="Z204" s="197"/>
      <c r="AA204" s="197"/>
      <c r="AB204" s="998"/>
      <c r="AC204" s="998"/>
      <c r="AD204" s="998"/>
      <c r="AE204" s="998"/>
      <c r="AF204" s="998"/>
      <c r="AG204" s="653"/>
      <c r="AH204" s="653"/>
      <c r="AI204" s="653"/>
      <c r="AJ204" s="653"/>
      <c r="AK204" s="653"/>
      <c r="AL204" s="653"/>
      <c r="AM204" s="653"/>
      <c r="AN204" s="653"/>
      <c r="AO204" s="653"/>
      <c r="AP204" s="653"/>
      <c r="AQ204" s="653"/>
      <c r="AR204" s="653"/>
      <c r="AS204" s="653"/>
      <c r="AT204" s="653"/>
      <c r="AU204" s="653"/>
      <c r="AV204" s="653"/>
      <c r="AW204" s="1047"/>
      <c r="AX204" s="1047"/>
      <c r="AY204" s="1047"/>
      <c r="AZ204" s="1047"/>
      <c r="BA204" s="1047"/>
      <c r="BB204" s="1047"/>
      <c r="BC204" s="1047"/>
      <c r="BD204" s="1047"/>
      <c r="BE204" s="1047"/>
      <c r="BF204" s="1047"/>
      <c r="BG204" s="1047"/>
      <c r="BH204" s="1047"/>
      <c r="BI204" s="1047"/>
      <c r="BJ204" s="1047"/>
      <c r="BK204" s="1047"/>
      <c r="BL204" s="1047"/>
      <c r="BM204" s="1047"/>
      <c r="BN204" s="1047"/>
      <c r="BO204" s="1047"/>
      <c r="BP204" s="1047"/>
      <c r="BQ204" s="1047"/>
      <c r="BR204" s="1047"/>
      <c r="BS204" s="1047"/>
      <c r="BT204" s="1047"/>
      <c r="BU204" s="1047"/>
    </row>
    <row r="205" ht="22.5" customHeight="1">
      <c r="A205" s="379"/>
      <c r="B205" s="379"/>
      <c r="C205" s="379"/>
      <c r="D205" s="379"/>
      <c r="E205" s="379"/>
      <c r="F205" s="379"/>
      <c r="G205" s="863"/>
      <c r="H205" s="378"/>
      <c r="I205" s="378"/>
      <c r="J205" s="625"/>
      <c r="K205" s="625"/>
      <c r="L205" s="626"/>
      <c r="M205" s="625"/>
      <c r="N205" s="625"/>
      <c r="O205" s="626"/>
      <c r="P205" s="625"/>
      <c r="Q205" s="379"/>
      <c r="R205" s="379"/>
      <c r="S205" s="379"/>
      <c r="T205" s="379"/>
      <c r="U205" s="379"/>
      <c r="V205" s="222"/>
      <c r="W205" s="222"/>
      <c r="X205" s="197"/>
      <c r="Y205" s="197"/>
      <c r="Z205" s="197"/>
      <c r="AA205" s="197"/>
      <c r="AB205" s="998"/>
      <c r="AC205" s="998"/>
      <c r="AD205" s="998"/>
      <c r="AE205" s="998"/>
      <c r="AF205" s="998"/>
      <c r="AG205" s="653"/>
      <c r="AH205" s="653"/>
      <c r="AI205" s="653"/>
      <c r="AJ205" s="653"/>
      <c r="AK205" s="653"/>
      <c r="AL205" s="653"/>
      <c r="AM205" s="653"/>
      <c r="AN205" s="653"/>
      <c r="AO205" s="653"/>
      <c r="AP205" s="653"/>
      <c r="AQ205" s="653"/>
      <c r="AR205" s="653"/>
      <c r="AS205" s="653"/>
      <c r="AT205" s="653"/>
      <c r="AU205" s="653"/>
      <c r="AV205" s="653"/>
      <c r="AW205" s="1047"/>
      <c r="AX205" s="1047"/>
      <c r="AY205" s="1047"/>
      <c r="AZ205" s="1047"/>
      <c r="BA205" s="1047"/>
      <c r="BB205" s="1047"/>
      <c r="BC205" s="1047"/>
      <c r="BD205" s="1047"/>
      <c r="BE205" s="1047"/>
      <c r="BF205" s="1047"/>
      <c r="BG205" s="1047"/>
      <c r="BH205" s="1047"/>
      <c r="BI205" s="1047"/>
      <c r="BJ205" s="1047"/>
      <c r="BK205" s="1047"/>
      <c r="BL205" s="1047"/>
      <c r="BM205" s="1047"/>
      <c r="BN205" s="1047"/>
      <c r="BO205" s="1047"/>
      <c r="BP205" s="1047"/>
      <c r="BQ205" s="1047"/>
      <c r="BR205" s="1047"/>
      <c r="BS205" s="1047"/>
      <c r="BT205" s="1047"/>
      <c r="BU205" s="1047"/>
    </row>
    <row r="206" ht="22.5" customHeight="1">
      <c r="A206" s="379"/>
      <c r="B206" s="379"/>
      <c r="C206" s="379"/>
      <c r="D206" s="379"/>
      <c r="E206" s="476"/>
      <c r="F206" s="476"/>
      <c r="G206" s="863"/>
      <c r="H206" s="378"/>
      <c r="I206" s="378"/>
      <c r="J206" s="625"/>
      <c r="K206" s="625"/>
      <c r="L206" s="626"/>
      <c r="M206" s="625"/>
      <c r="N206" s="882"/>
      <c r="O206" s="626"/>
      <c r="P206" s="625"/>
      <c r="Q206" s="379"/>
      <c r="R206" s="379"/>
      <c r="S206" s="379"/>
      <c r="T206" s="379"/>
      <c r="U206" s="379"/>
      <c r="V206" s="222"/>
      <c r="W206" s="222"/>
      <c r="X206" s="197"/>
      <c r="Y206" s="197"/>
      <c r="Z206" s="197"/>
      <c r="AA206" s="197"/>
      <c r="AB206" s="998"/>
      <c r="AC206" s="998"/>
      <c r="AD206" s="998"/>
      <c r="AE206" s="998"/>
      <c r="AF206" s="998"/>
      <c r="AG206" s="653"/>
      <c r="AH206" s="653"/>
      <c r="AI206" s="653"/>
      <c r="AJ206" s="653"/>
      <c r="AK206" s="653"/>
      <c r="AL206" s="653"/>
      <c r="AM206" s="653"/>
      <c r="AN206" s="653"/>
      <c r="AO206" s="653"/>
      <c r="AP206" s="653"/>
      <c r="AQ206" s="653"/>
      <c r="AR206" s="653"/>
      <c r="AS206" s="653"/>
      <c r="AT206" s="653"/>
      <c r="AU206" s="653"/>
      <c r="AV206" s="653"/>
      <c r="AW206" s="1047"/>
      <c r="AX206" s="1047"/>
      <c r="AY206" s="1047"/>
      <c r="AZ206" s="1047"/>
      <c r="BA206" s="1047"/>
      <c r="BB206" s="1047"/>
      <c r="BC206" s="1047"/>
      <c r="BD206" s="1047"/>
      <c r="BE206" s="1047"/>
      <c r="BF206" s="1047"/>
      <c r="BG206" s="1047"/>
      <c r="BH206" s="1047"/>
      <c r="BI206" s="1047"/>
      <c r="BJ206" s="1047"/>
      <c r="BK206" s="1047"/>
      <c r="BL206" s="1047"/>
      <c r="BM206" s="1047"/>
      <c r="BN206" s="1047"/>
      <c r="BO206" s="1047"/>
      <c r="BP206" s="1047"/>
      <c r="BQ206" s="1047"/>
      <c r="BR206" s="1047"/>
      <c r="BS206" s="1047"/>
      <c r="BT206" s="1047"/>
      <c r="BU206" s="1047"/>
    </row>
    <row r="207" ht="22.5" customHeight="1">
      <c r="A207" s="379"/>
      <c r="B207" s="379"/>
      <c r="C207" s="379"/>
      <c r="D207" s="379"/>
      <c r="E207" s="476"/>
      <c r="F207" s="476"/>
      <c r="G207" s="863"/>
      <c r="H207" s="378"/>
      <c r="I207" s="378"/>
      <c r="J207" s="625"/>
      <c r="K207" s="625"/>
      <c r="L207" s="626"/>
      <c r="M207" s="625"/>
      <c r="N207" s="882"/>
      <c r="O207" s="626"/>
      <c r="P207" s="625"/>
      <c r="Q207" s="379"/>
      <c r="R207" s="379"/>
      <c r="S207" s="379"/>
      <c r="T207" s="379"/>
      <c r="U207" s="379"/>
      <c r="V207" s="222"/>
      <c r="W207" s="222"/>
      <c r="X207" s="197"/>
      <c r="Y207" s="197"/>
      <c r="Z207" s="197"/>
      <c r="AA207" s="197"/>
      <c r="AB207" s="998"/>
      <c r="AC207" s="998"/>
      <c r="AD207" s="998"/>
      <c r="AE207" s="998"/>
      <c r="AF207" s="998"/>
      <c r="AG207" s="653"/>
      <c r="AH207" s="653"/>
      <c r="AI207" s="653"/>
      <c r="AJ207" s="653"/>
      <c r="AK207" s="653"/>
      <c r="AL207" s="653"/>
      <c r="AM207" s="653"/>
      <c r="AN207" s="653"/>
      <c r="AO207" s="653"/>
      <c r="AP207" s="653"/>
      <c r="AQ207" s="653"/>
      <c r="AR207" s="653"/>
      <c r="AS207" s="653"/>
      <c r="AT207" s="653"/>
      <c r="AU207" s="653"/>
      <c r="AV207" s="653"/>
      <c r="AW207" s="1047"/>
      <c r="AX207" s="1047"/>
      <c r="AY207" s="1047"/>
      <c r="AZ207" s="1047"/>
      <c r="BA207" s="1047"/>
      <c r="BB207" s="1047"/>
      <c r="BC207" s="1047"/>
      <c r="BD207" s="1047"/>
      <c r="BE207" s="1047"/>
      <c r="BF207" s="1047"/>
      <c r="BG207" s="1047"/>
      <c r="BH207" s="1047"/>
      <c r="BI207" s="1047"/>
      <c r="BJ207" s="1047"/>
      <c r="BK207" s="1047"/>
      <c r="BL207" s="1047"/>
      <c r="BM207" s="1047"/>
      <c r="BN207" s="1047"/>
      <c r="BO207" s="1047"/>
      <c r="BP207" s="1047"/>
      <c r="BQ207" s="1047"/>
      <c r="BR207" s="1047"/>
      <c r="BS207" s="1047"/>
      <c r="BT207" s="1047"/>
      <c r="BU207" s="1047"/>
    </row>
    <row r="208" ht="22.5" customHeight="1">
      <c r="A208" s="379"/>
      <c r="B208" s="379"/>
      <c r="C208" s="379"/>
      <c r="D208" s="379"/>
      <c r="E208" s="476"/>
      <c r="F208" s="476"/>
      <c r="G208" s="863"/>
      <c r="H208" s="378"/>
      <c r="I208" s="378"/>
      <c r="J208" s="625"/>
      <c r="K208" s="625"/>
      <c r="L208" s="626"/>
      <c r="M208" s="625"/>
      <c r="N208" s="882"/>
      <c r="O208" s="626"/>
      <c r="P208" s="625"/>
      <c r="Q208" s="379"/>
      <c r="R208" s="379"/>
      <c r="S208" s="379"/>
      <c r="T208" s="379"/>
      <c r="U208" s="379"/>
      <c r="V208" s="222"/>
      <c r="W208" s="222"/>
      <c r="X208" s="197"/>
      <c r="Y208" s="197"/>
      <c r="Z208" s="197"/>
      <c r="AA208" s="197"/>
      <c r="AB208" s="998"/>
      <c r="AC208" s="998"/>
      <c r="AD208" s="998"/>
      <c r="AE208" s="998"/>
      <c r="AF208" s="998"/>
      <c r="AG208" s="653"/>
      <c r="AH208" s="653"/>
      <c r="AI208" s="653"/>
      <c r="AJ208" s="653"/>
      <c r="AK208" s="653"/>
      <c r="AL208" s="653"/>
      <c r="AM208" s="653"/>
      <c r="AN208" s="653"/>
      <c r="AO208" s="653"/>
      <c r="AP208" s="653"/>
      <c r="AQ208" s="653"/>
      <c r="AR208" s="653"/>
      <c r="AS208" s="653"/>
      <c r="AT208" s="653"/>
      <c r="AU208" s="653"/>
      <c r="AV208" s="653"/>
      <c r="AW208" s="1047"/>
      <c r="AX208" s="1047"/>
      <c r="AY208" s="1047"/>
      <c r="AZ208" s="1047"/>
      <c r="BA208" s="1047"/>
      <c r="BB208" s="1047"/>
      <c r="BC208" s="1047"/>
      <c r="BD208" s="1047"/>
      <c r="BE208" s="1047"/>
      <c r="BF208" s="1047"/>
      <c r="BG208" s="1047"/>
      <c r="BH208" s="1047"/>
      <c r="BI208" s="1047"/>
      <c r="BJ208" s="1047"/>
      <c r="BK208" s="1047"/>
      <c r="BL208" s="1047"/>
      <c r="BM208" s="1047"/>
      <c r="BN208" s="1047"/>
      <c r="BO208" s="1047"/>
      <c r="BP208" s="1047"/>
      <c r="BQ208" s="1047"/>
      <c r="BR208" s="1047"/>
      <c r="BS208" s="1047"/>
      <c r="BT208" s="1047"/>
      <c r="BU208" s="1047"/>
    </row>
    <row r="209" ht="14.25" customHeight="1">
      <c r="A209" s="728"/>
      <c r="B209" s="728"/>
      <c r="C209" s="728"/>
      <c r="D209" s="728"/>
      <c r="E209" s="728"/>
      <c r="F209" s="728"/>
      <c r="G209" s="1048"/>
      <c r="H209" s="824"/>
      <c r="I209" s="824"/>
      <c r="J209" s="728"/>
      <c r="K209" s="728"/>
      <c r="L209" s="728"/>
      <c r="M209" s="728"/>
      <c r="N209" s="730"/>
      <c r="O209" s="728"/>
      <c r="P209" s="728"/>
      <c r="Q209" s="728"/>
      <c r="R209" s="728"/>
      <c r="S209" s="728"/>
      <c r="T209" s="728"/>
      <c r="U209" s="728"/>
      <c r="V209" s="732"/>
      <c r="W209" s="732"/>
      <c r="X209" s="732"/>
      <c r="Y209" s="732"/>
      <c r="Z209" s="732"/>
      <c r="AA209" s="732"/>
      <c r="AB209" s="1045"/>
      <c r="AC209" s="1045"/>
      <c r="AD209" s="1045"/>
      <c r="AE209" s="1045"/>
      <c r="AF209" s="1045"/>
      <c r="AG209" s="1046"/>
      <c r="AH209" s="1046"/>
      <c r="AI209" s="1046"/>
      <c r="AJ209" s="1046"/>
      <c r="AK209" s="1046"/>
      <c r="AL209" s="1046"/>
      <c r="AM209" s="1046"/>
      <c r="AN209" s="1046"/>
      <c r="AO209" s="1046"/>
      <c r="AP209" s="1046"/>
      <c r="AQ209" s="1046"/>
      <c r="AR209" s="1046"/>
      <c r="AS209" s="1046"/>
      <c r="AT209" s="1046"/>
      <c r="AU209" s="1046"/>
      <c r="AV209" s="1046"/>
      <c r="AW209" s="1047"/>
      <c r="AX209" s="1047"/>
      <c r="AY209" s="1047"/>
      <c r="AZ209" s="1047"/>
      <c r="BA209" s="1047"/>
      <c r="BB209" s="1047"/>
      <c r="BC209" s="1047"/>
      <c r="BD209" s="1047"/>
      <c r="BE209" s="1047"/>
      <c r="BF209" s="1047"/>
      <c r="BG209" s="1047"/>
      <c r="BH209" s="1047"/>
      <c r="BI209" s="1047"/>
      <c r="BJ209" s="1047"/>
      <c r="BK209" s="1047"/>
      <c r="BL209" s="1047"/>
      <c r="BM209" s="1047"/>
      <c r="BN209" s="1047"/>
      <c r="BO209" s="1047"/>
      <c r="BP209" s="1047"/>
      <c r="BQ209" s="1047"/>
      <c r="BR209" s="1047"/>
      <c r="BS209" s="1047"/>
      <c r="BT209" s="1047"/>
      <c r="BU209" s="1047"/>
    </row>
    <row r="210" ht="14.25" customHeight="1">
      <c r="A210" s="578" t="s">
        <v>593</v>
      </c>
      <c r="B210" s="30"/>
      <c r="C210" s="30"/>
      <c r="D210" s="30"/>
      <c r="E210" s="30"/>
      <c r="F210" s="30"/>
      <c r="G210" s="30"/>
      <c r="H210" s="30"/>
      <c r="I210" s="30"/>
      <c r="J210" s="30"/>
      <c r="K210" s="31"/>
      <c r="L210" s="810"/>
      <c r="M210" s="810"/>
      <c r="N210" s="585"/>
      <c r="O210" s="810"/>
      <c r="P210" s="810"/>
      <c r="Q210" s="810"/>
      <c r="R210" s="810"/>
      <c r="S210" s="810"/>
      <c r="T210" s="810"/>
      <c r="U210" s="810"/>
      <c r="V210" s="356"/>
      <c r="W210" s="356"/>
      <c r="X210" s="356"/>
      <c r="Y210" s="356"/>
      <c r="Z210" s="356"/>
      <c r="AA210" s="356"/>
      <c r="AB210" s="1045"/>
      <c r="AC210" s="1045"/>
      <c r="AD210" s="1045"/>
      <c r="AE210" s="1045"/>
      <c r="AF210" s="1045"/>
      <c r="AG210" s="1046"/>
      <c r="AH210" s="1046"/>
      <c r="AI210" s="1046"/>
      <c r="AJ210" s="1046"/>
      <c r="AK210" s="1046"/>
      <c r="AL210" s="1046"/>
      <c r="AM210" s="1046"/>
      <c r="AN210" s="1046"/>
      <c r="AO210" s="1046"/>
      <c r="AP210" s="1046"/>
      <c r="AQ210" s="1046"/>
      <c r="AR210" s="1046"/>
      <c r="AS210" s="1046"/>
      <c r="AT210" s="1046"/>
      <c r="AU210" s="1046"/>
      <c r="AV210" s="1046"/>
      <c r="AW210" s="1047"/>
      <c r="AX210" s="1047"/>
      <c r="AY210" s="1047"/>
      <c r="AZ210" s="1047"/>
      <c r="BA210" s="1047"/>
      <c r="BB210" s="1047"/>
      <c r="BC210" s="1047"/>
      <c r="BD210" s="1047"/>
      <c r="BE210" s="1047"/>
      <c r="BF210" s="1047"/>
      <c r="BG210" s="1047"/>
      <c r="BH210" s="1047"/>
      <c r="BI210" s="1047"/>
      <c r="BJ210" s="1047"/>
      <c r="BK210" s="1047"/>
      <c r="BL210" s="1047"/>
      <c r="BM210" s="1047"/>
      <c r="BN210" s="1047"/>
      <c r="BO210" s="1047"/>
      <c r="BP210" s="1047"/>
      <c r="BQ210" s="1047"/>
      <c r="BR210" s="1047"/>
      <c r="BS210" s="1047"/>
      <c r="BT210" s="1047"/>
      <c r="BU210" s="1047"/>
    </row>
    <row r="211" ht="22.5" customHeight="1">
      <c r="A211" s="379"/>
      <c r="B211" s="256"/>
      <c r="C211" s="379"/>
      <c r="D211" s="379"/>
      <c r="E211" s="476"/>
      <c r="F211" s="476"/>
      <c r="G211" s="966"/>
      <c r="H211" s="378"/>
      <c r="I211" s="378"/>
      <c r="J211" s="379"/>
      <c r="K211" s="379"/>
      <c r="L211" s="380"/>
      <c r="M211" s="379"/>
      <c r="N211" s="379"/>
      <c r="O211" s="380"/>
      <c r="P211" s="379"/>
      <c r="Q211" s="379"/>
      <c r="R211" s="379"/>
      <c r="S211" s="476"/>
      <c r="T211" s="379"/>
      <c r="U211" s="379"/>
      <c r="V211" s="197"/>
      <c r="W211" s="197"/>
      <c r="X211" s="197"/>
      <c r="Y211" s="197"/>
      <c r="Z211" s="197"/>
      <c r="AA211" s="197"/>
      <c r="AB211" s="197"/>
      <c r="AC211" s="197"/>
      <c r="AD211" s="197"/>
      <c r="AE211" s="222"/>
      <c r="AF211" s="222"/>
      <c r="AG211" s="866"/>
      <c r="AH211" s="866"/>
      <c r="AI211" s="866"/>
      <c r="AJ211" s="866"/>
      <c r="AK211" s="866"/>
      <c r="AL211" s="866"/>
      <c r="AM211" s="866"/>
      <c r="AN211" s="866"/>
      <c r="AO211" s="866"/>
      <c r="AP211" s="866"/>
      <c r="AQ211" s="866"/>
      <c r="AR211" s="866"/>
      <c r="AS211" s="866"/>
      <c r="AT211" s="866"/>
      <c r="AU211" s="866"/>
      <c r="AV211" s="866"/>
      <c r="AW211" s="866"/>
      <c r="AX211" s="866"/>
      <c r="AY211" s="866"/>
      <c r="AZ211" s="866"/>
      <c r="BA211" s="866"/>
      <c r="BB211" s="866"/>
      <c r="BC211" s="866"/>
      <c r="BD211" s="866"/>
      <c r="BE211" s="866"/>
      <c r="BF211" s="866"/>
      <c r="BG211" s="866"/>
      <c r="BH211" s="866"/>
      <c r="BI211" s="866"/>
      <c r="BJ211" s="866"/>
      <c r="BK211" s="866"/>
      <c r="BL211" s="866"/>
      <c r="BM211" s="866"/>
      <c r="BN211" s="866"/>
      <c r="BO211" s="866"/>
      <c r="BP211" s="866"/>
      <c r="BQ211" s="866"/>
      <c r="BR211" s="866"/>
      <c r="BS211" s="866"/>
      <c r="BT211" s="866"/>
      <c r="BU211" s="866"/>
    </row>
    <row r="212" ht="22.5" customHeight="1">
      <c r="A212" s="496"/>
      <c r="B212" s="272"/>
      <c r="C212" s="496"/>
      <c r="D212" s="496"/>
      <c r="E212" s="497"/>
      <c r="F212" s="497"/>
      <c r="G212" s="966"/>
      <c r="H212" s="378"/>
      <c r="I212" s="531"/>
      <c r="J212" s="496"/>
      <c r="K212" s="496"/>
      <c r="L212" s="647"/>
      <c r="M212" s="496"/>
      <c r="N212" s="496"/>
      <c r="O212" s="533"/>
      <c r="P212" s="496"/>
      <c r="Q212" s="379"/>
      <c r="R212" s="496"/>
      <c r="S212" s="496"/>
      <c r="T212" s="676"/>
      <c r="U212" s="496"/>
      <c r="V212" s="233"/>
      <c r="W212" s="226"/>
      <c r="X212" s="226"/>
      <c r="Y212" s="226"/>
      <c r="Z212" s="226"/>
      <c r="AA212" s="226"/>
      <c r="AB212" s="226"/>
      <c r="AC212" s="226"/>
      <c r="AD212" s="233"/>
      <c r="AE212" s="233"/>
      <c r="AF212" s="233"/>
      <c r="AG212" s="497"/>
      <c r="AH212" s="497"/>
      <c r="AI212" s="497"/>
      <c r="AJ212" s="497"/>
      <c r="AK212" s="497"/>
      <c r="AL212" s="886"/>
      <c r="AM212" s="886"/>
      <c r="AN212" s="886"/>
      <c r="AO212" s="886"/>
      <c r="AP212" s="886"/>
      <c r="AQ212" s="886"/>
      <c r="AR212" s="886"/>
      <c r="AS212" s="886"/>
      <c r="AT212" s="886"/>
      <c r="AU212" s="886"/>
      <c r="AV212" s="886"/>
      <c r="AW212" s="886"/>
      <c r="AX212" s="886"/>
      <c r="AY212" s="886"/>
      <c r="AZ212" s="886"/>
      <c r="BA212" s="886"/>
      <c r="BB212" s="886"/>
      <c r="BC212" s="886"/>
      <c r="BD212" s="886"/>
      <c r="BE212" s="886"/>
      <c r="BF212" s="886"/>
      <c r="BG212" s="886"/>
      <c r="BH212" s="886"/>
      <c r="BI212" s="886"/>
      <c r="BJ212" s="886"/>
      <c r="BK212" s="886"/>
      <c r="BL212" s="886"/>
      <c r="BM212" s="886"/>
      <c r="BN212" s="886"/>
      <c r="BO212" s="886"/>
      <c r="BP212" s="886"/>
      <c r="BQ212" s="886"/>
      <c r="BR212" s="886"/>
      <c r="BS212" s="886"/>
      <c r="BT212" s="886"/>
      <c r="BU212" s="886"/>
    </row>
    <row r="213" ht="22.5" customHeight="1">
      <c r="A213" s="484"/>
      <c r="B213" s="459"/>
      <c r="C213" s="484"/>
      <c r="D213" s="484"/>
      <c r="E213" s="588"/>
      <c r="F213" s="588"/>
      <c r="G213" s="966"/>
      <c r="H213" s="485"/>
      <c r="I213" s="485"/>
      <c r="J213" s="484"/>
      <c r="K213" s="484"/>
      <c r="L213" s="487"/>
      <c r="M213" s="484"/>
      <c r="N213" s="484"/>
      <c r="O213" s="487"/>
      <c r="P213" s="484"/>
      <c r="Q213" s="484"/>
      <c r="R213" s="484"/>
      <c r="S213" s="588"/>
      <c r="T213" s="484"/>
      <c r="U213" s="484"/>
      <c r="V213" s="452"/>
      <c r="W213" s="451"/>
      <c r="X213" s="451"/>
      <c r="Y213" s="451"/>
      <c r="Z213" s="451"/>
      <c r="AA213" s="451"/>
      <c r="AB213" s="451"/>
      <c r="AC213" s="451"/>
      <c r="AD213" s="452"/>
      <c r="AE213" s="452"/>
      <c r="AF213" s="452"/>
      <c r="AG213" s="973"/>
      <c r="AH213" s="973"/>
      <c r="AI213" s="973"/>
      <c r="AJ213" s="973"/>
      <c r="AK213" s="973"/>
      <c r="AL213" s="973"/>
      <c r="AM213" s="973"/>
      <c r="AN213" s="973"/>
      <c r="AO213" s="973"/>
      <c r="AP213" s="973"/>
      <c r="AQ213" s="973"/>
      <c r="AR213" s="973"/>
      <c r="AS213" s="973"/>
      <c r="AT213" s="973"/>
      <c r="AU213" s="973"/>
      <c r="AV213" s="973"/>
      <c r="AW213" s="973"/>
      <c r="AX213" s="973"/>
      <c r="AY213" s="973"/>
      <c r="AZ213" s="973"/>
      <c r="BA213" s="973"/>
      <c r="BB213" s="973"/>
      <c r="BC213" s="973"/>
      <c r="BD213" s="973"/>
      <c r="BE213" s="973"/>
      <c r="BF213" s="973"/>
      <c r="BG213" s="973"/>
      <c r="BH213" s="973"/>
      <c r="BI213" s="973"/>
      <c r="BJ213" s="973"/>
      <c r="BK213" s="973"/>
      <c r="BL213" s="973"/>
      <c r="BM213" s="973"/>
      <c r="BN213" s="973"/>
      <c r="BO213" s="973"/>
      <c r="BP213" s="973"/>
      <c r="BQ213" s="973"/>
      <c r="BR213" s="973"/>
      <c r="BS213" s="973"/>
      <c r="BT213" s="973"/>
      <c r="BU213" s="973"/>
    </row>
    <row r="214" ht="22.5" customHeight="1">
      <c r="A214" s="484"/>
      <c r="B214" s="459"/>
      <c r="C214" s="484"/>
      <c r="D214" s="484"/>
      <c r="E214" s="588"/>
      <c r="F214" s="588"/>
      <c r="G214" s="966"/>
      <c r="H214" s="485"/>
      <c r="I214" s="485"/>
      <c r="J214" s="484"/>
      <c r="K214" s="484"/>
      <c r="L214" s="487"/>
      <c r="M214" s="445"/>
      <c r="N214" s="484"/>
      <c r="O214" s="487"/>
      <c r="P214" s="484"/>
      <c r="Q214" s="484"/>
      <c r="R214" s="484"/>
      <c r="S214" s="588"/>
      <c r="T214" s="484"/>
      <c r="U214" s="484"/>
      <c r="V214" s="452"/>
      <c r="W214" s="451"/>
      <c r="X214" s="451"/>
      <c r="Y214" s="451"/>
      <c r="Z214" s="451"/>
      <c r="AA214" s="451"/>
      <c r="AB214" s="451"/>
      <c r="AC214" s="451"/>
      <c r="AD214" s="451"/>
      <c r="AE214" s="451"/>
      <c r="AF214" s="452"/>
      <c r="AG214" s="973"/>
      <c r="AH214" s="973"/>
      <c r="AI214" s="973"/>
      <c r="AJ214" s="973"/>
      <c r="AK214" s="973"/>
      <c r="AL214" s="973"/>
      <c r="AM214" s="973"/>
      <c r="AN214" s="973"/>
      <c r="AO214" s="973"/>
      <c r="AP214" s="973"/>
      <c r="AQ214" s="973"/>
      <c r="AR214" s="973"/>
      <c r="AS214" s="973"/>
      <c r="AT214" s="973"/>
      <c r="AU214" s="973"/>
      <c r="AV214" s="973"/>
      <c r="AW214" s="973"/>
      <c r="AX214" s="973"/>
      <c r="AY214" s="973"/>
      <c r="AZ214" s="973"/>
      <c r="BA214" s="973"/>
      <c r="BB214" s="973"/>
      <c r="BC214" s="973"/>
      <c r="BD214" s="973"/>
      <c r="BE214" s="973"/>
      <c r="BF214" s="973"/>
      <c r="BG214" s="973"/>
      <c r="BH214" s="973"/>
      <c r="BI214" s="973"/>
      <c r="BJ214" s="973"/>
      <c r="BK214" s="973"/>
      <c r="BL214" s="973"/>
      <c r="BM214" s="973"/>
      <c r="BN214" s="973"/>
      <c r="BO214" s="973"/>
      <c r="BP214" s="973"/>
      <c r="BQ214" s="973"/>
      <c r="BR214" s="973"/>
      <c r="BS214" s="973"/>
      <c r="BT214" s="973"/>
      <c r="BU214" s="973"/>
    </row>
    <row r="215" ht="22.5" customHeight="1">
      <c r="A215" s="484"/>
      <c r="B215" s="459"/>
      <c r="C215" s="484"/>
      <c r="D215" s="484"/>
      <c r="E215" s="588"/>
      <c r="F215" s="588"/>
      <c r="G215" s="966"/>
      <c r="H215" s="485"/>
      <c r="I215" s="485"/>
      <c r="J215" s="752"/>
      <c r="K215" s="752"/>
      <c r="L215" s="753"/>
      <c r="M215" s="752"/>
      <c r="N215" s="752"/>
      <c r="O215" s="753"/>
      <c r="P215" s="752"/>
      <c r="Q215" s="484"/>
      <c r="R215" s="484"/>
      <c r="S215" s="484"/>
      <c r="T215" s="484"/>
      <c r="U215" s="484"/>
      <c r="V215" s="452"/>
      <c r="W215" s="452"/>
      <c r="X215" s="451"/>
      <c r="Y215" s="451"/>
      <c r="Z215" s="451"/>
      <c r="AA215" s="451"/>
      <c r="AB215" s="1049"/>
      <c r="AC215" s="1049"/>
      <c r="AD215" s="1049"/>
      <c r="AE215" s="1049"/>
      <c r="AF215" s="1049"/>
      <c r="AG215" s="973"/>
      <c r="AH215" s="973"/>
      <c r="AI215" s="973"/>
      <c r="AJ215" s="973"/>
      <c r="AK215" s="973"/>
      <c r="AL215" s="973"/>
      <c r="AM215" s="973"/>
      <c r="AN215" s="973"/>
      <c r="AO215" s="973"/>
      <c r="AP215" s="973"/>
      <c r="AQ215" s="973"/>
      <c r="AR215" s="973"/>
      <c r="AS215" s="973"/>
      <c r="AT215" s="973"/>
      <c r="AU215" s="973"/>
      <c r="AV215" s="973"/>
      <c r="AW215" s="973"/>
      <c r="AX215" s="973"/>
      <c r="AY215" s="973"/>
      <c r="AZ215" s="973"/>
      <c r="BA215" s="973"/>
      <c r="BB215" s="973"/>
      <c r="BC215" s="973"/>
      <c r="BD215" s="973"/>
      <c r="BE215" s="973"/>
      <c r="BF215" s="973"/>
      <c r="BG215" s="973"/>
      <c r="BH215" s="973"/>
      <c r="BI215" s="973"/>
      <c r="BJ215" s="973"/>
      <c r="BK215" s="973"/>
      <c r="BL215" s="973"/>
      <c r="BM215" s="973"/>
      <c r="BN215" s="973"/>
      <c r="BO215" s="973"/>
      <c r="BP215" s="973"/>
      <c r="BQ215" s="973"/>
      <c r="BR215" s="973"/>
      <c r="BS215" s="973"/>
      <c r="BT215" s="973"/>
      <c r="BU215" s="973"/>
    </row>
    <row r="216" ht="22.5" customHeight="1">
      <c r="A216" s="484"/>
      <c r="B216" s="459"/>
      <c r="C216" s="484"/>
      <c r="D216" s="484"/>
      <c r="E216" s="588"/>
      <c r="F216" s="588"/>
      <c r="G216" s="966"/>
      <c r="H216" s="485"/>
      <c r="I216" s="485"/>
      <c r="J216" s="484"/>
      <c r="K216" s="484"/>
      <c r="L216" s="487"/>
      <c r="M216" s="484"/>
      <c r="N216" s="484"/>
      <c r="O216" s="487"/>
      <c r="P216" s="484"/>
      <c r="Q216" s="484"/>
      <c r="R216" s="484"/>
      <c r="S216" s="484"/>
      <c r="T216" s="484"/>
      <c r="U216" s="484"/>
      <c r="V216" s="1049"/>
      <c r="W216" s="453"/>
      <c r="X216" s="451"/>
      <c r="Y216" s="451"/>
      <c r="Z216" s="451"/>
      <c r="AA216" s="451"/>
      <c r="AB216" s="451"/>
      <c r="AC216" s="451"/>
      <c r="AD216" s="452"/>
      <c r="AE216" s="452"/>
      <c r="AF216" s="452"/>
      <c r="AG216" s="973"/>
      <c r="AH216" s="973"/>
      <c r="AI216" s="973"/>
      <c r="AJ216" s="973"/>
      <c r="AK216" s="973"/>
      <c r="AL216" s="973"/>
      <c r="AM216" s="973"/>
      <c r="AN216" s="973"/>
      <c r="AO216" s="973"/>
      <c r="AP216" s="973"/>
      <c r="AQ216" s="973"/>
      <c r="AR216" s="973"/>
      <c r="AS216" s="973"/>
      <c r="AT216" s="973"/>
      <c r="AU216" s="973"/>
      <c r="AV216" s="973"/>
      <c r="AW216" s="973"/>
      <c r="AX216" s="973"/>
      <c r="AY216" s="973"/>
      <c r="AZ216" s="973"/>
      <c r="BA216" s="973"/>
      <c r="BB216" s="973"/>
      <c r="BC216" s="973"/>
      <c r="BD216" s="973"/>
      <c r="BE216" s="973"/>
      <c r="BF216" s="973"/>
      <c r="BG216" s="973"/>
      <c r="BH216" s="973"/>
      <c r="BI216" s="973"/>
      <c r="BJ216" s="973"/>
      <c r="BK216" s="973"/>
      <c r="BL216" s="973"/>
      <c r="BM216" s="973"/>
      <c r="BN216" s="973"/>
      <c r="BO216" s="973"/>
      <c r="BP216" s="973"/>
      <c r="BQ216" s="973"/>
      <c r="BR216" s="973"/>
      <c r="BS216" s="973"/>
      <c r="BT216" s="973"/>
      <c r="BU216" s="973"/>
    </row>
    <row r="217" ht="22.5" customHeight="1">
      <c r="A217" s="484"/>
      <c r="B217" s="459"/>
      <c r="C217" s="484"/>
      <c r="D217" s="484"/>
      <c r="E217" s="588"/>
      <c r="F217" s="588"/>
      <c r="G217" s="966"/>
      <c r="H217" s="485"/>
      <c r="I217" s="485"/>
      <c r="J217" s="484"/>
      <c r="K217" s="484"/>
      <c r="L217" s="487"/>
      <c r="M217" s="484"/>
      <c r="N217" s="484"/>
      <c r="O217" s="487"/>
      <c r="P217" s="484"/>
      <c r="Q217" s="484"/>
      <c r="R217" s="588"/>
      <c r="S217" s="588"/>
      <c r="T217" s="484"/>
      <c r="U217" s="484"/>
      <c r="V217" s="452"/>
      <c r="W217" s="451"/>
      <c r="X217" s="451"/>
      <c r="Y217" s="451"/>
      <c r="Z217" s="451"/>
      <c r="AA217" s="451"/>
      <c r="AB217" s="451"/>
      <c r="AC217" s="451"/>
      <c r="AD217" s="451"/>
      <c r="AE217" s="452"/>
      <c r="AF217" s="452"/>
      <c r="AG217" s="973"/>
      <c r="AH217" s="973"/>
      <c r="AI217" s="973"/>
      <c r="AJ217" s="973"/>
      <c r="AK217" s="973"/>
      <c r="AL217" s="973"/>
      <c r="AM217" s="973"/>
      <c r="AN217" s="973"/>
      <c r="AO217" s="973"/>
      <c r="AP217" s="973"/>
      <c r="AQ217" s="973"/>
      <c r="AR217" s="973"/>
      <c r="AS217" s="973"/>
      <c r="AT217" s="973"/>
      <c r="AU217" s="973"/>
      <c r="AV217" s="973"/>
      <c r="AW217" s="973"/>
      <c r="AX217" s="973"/>
      <c r="AY217" s="973"/>
      <c r="AZ217" s="973"/>
      <c r="BA217" s="973"/>
      <c r="BB217" s="973"/>
      <c r="BC217" s="973"/>
      <c r="BD217" s="973"/>
      <c r="BE217" s="973"/>
      <c r="BF217" s="973"/>
      <c r="BG217" s="973"/>
      <c r="BH217" s="973"/>
      <c r="BI217" s="973"/>
      <c r="BJ217" s="973"/>
      <c r="BK217" s="973"/>
      <c r="BL217" s="973"/>
      <c r="BM217" s="973"/>
      <c r="BN217" s="973"/>
      <c r="BO217" s="973"/>
      <c r="BP217" s="973"/>
      <c r="BQ217" s="973"/>
      <c r="BR217" s="973"/>
      <c r="BS217" s="973"/>
      <c r="BT217" s="973"/>
      <c r="BU217" s="973"/>
    </row>
    <row r="218" ht="22.5" customHeight="1">
      <c r="A218" s="484"/>
      <c r="B218" s="459"/>
      <c r="C218" s="484"/>
      <c r="D218" s="484"/>
      <c r="E218" s="588"/>
      <c r="F218" s="588"/>
      <c r="G218" s="966"/>
      <c r="H218" s="485"/>
      <c r="I218" s="485"/>
      <c r="J218" s="484"/>
      <c r="K218" s="484"/>
      <c r="L218" s="487"/>
      <c r="M218" s="484"/>
      <c r="N218" s="484"/>
      <c r="O218" s="487"/>
      <c r="P218" s="484"/>
      <c r="Q218" s="484"/>
      <c r="R218" s="588"/>
      <c r="S218" s="588"/>
      <c r="T218" s="484"/>
      <c r="U218" s="484"/>
      <c r="V218" s="452"/>
      <c r="W218" s="451"/>
      <c r="X218" s="451"/>
      <c r="Y218" s="451"/>
      <c r="Z218" s="451"/>
      <c r="AA218" s="451"/>
      <c r="AB218" s="451"/>
      <c r="AC218" s="451"/>
      <c r="AD218" s="451"/>
      <c r="AE218" s="451"/>
      <c r="AF218" s="452"/>
      <c r="AG218" s="973"/>
      <c r="AH218" s="973"/>
      <c r="AI218" s="973"/>
      <c r="AJ218" s="973"/>
      <c r="AK218" s="973"/>
      <c r="AL218" s="973"/>
      <c r="AM218" s="973"/>
      <c r="AN218" s="973"/>
      <c r="AO218" s="973"/>
      <c r="AP218" s="973"/>
      <c r="AQ218" s="973"/>
      <c r="AR218" s="973"/>
      <c r="AS218" s="973"/>
      <c r="AT218" s="973"/>
      <c r="AU218" s="973"/>
      <c r="AV218" s="973"/>
      <c r="AW218" s="973"/>
      <c r="AX218" s="973"/>
      <c r="AY218" s="973"/>
      <c r="AZ218" s="973"/>
      <c r="BA218" s="973"/>
      <c r="BB218" s="973"/>
      <c r="BC218" s="973"/>
      <c r="BD218" s="973"/>
      <c r="BE218" s="973"/>
      <c r="BF218" s="973"/>
      <c r="BG218" s="973"/>
      <c r="BH218" s="973"/>
      <c r="BI218" s="973"/>
      <c r="BJ218" s="973"/>
      <c r="BK218" s="973"/>
      <c r="BL218" s="973"/>
      <c r="BM218" s="973"/>
      <c r="BN218" s="973"/>
      <c r="BO218" s="973"/>
      <c r="BP218" s="973"/>
      <c r="BQ218" s="973"/>
      <c r="BR218" s="973"/>
      <c r="BS218" s="973"/>
      <c r="BT218" s="973"/>
      <c r="BU218" s="973"/>
    </row>
    <row r="219" ht="22.5" customHeight="1">
      <c r="A219" s="484"/>
      <c r="B219" s="459"/>
      <c r="C219" s="484"/>
      <c r="D219" s="484"/>
      <c r="E219" s="588"/>
      <c r="F219" s="588"/>
      <c r="G219" s="966"/>
      <c r="H219" s="485"/>
      <c r="I219" s="485"/>
      <c r="J219" s="484"/>
      <c r="K219" s="484"/>
      <c r="L219" s="487"/>
      <c r="M219" s="484"/>
      <c r="N219" s="484"/>
      <c r="O219" s="487"/>
      <c r="P219" s="484"/>
      <c r="Q219" s="484"/>
      <c r="R219" s="588"/>
      <c r="S219" s="588"/>
      <c r="T219" s="484"/>
      <c r="U219" s="484"/>
      <c r="V219" s="452"/>
      <c r="W219" s="451"/>
      <c r="X219" s="451"/>
      <c r="Y219" s="451"/>
      <c r="Z219" s="451"/>
      <c r="AA219" s="451"/>
      <c r="AB219" s="451"/>
      <c r="AC219" s="451"/>
      <c r="AD219" s="451"/>
      <c r="AE219" s="451"/>
      <c r="AF219" s="452"/>
      <c r="AG219" s="973"/>
      <c r="AH219" s="973"/>
      <c r="AI219" s="973"/>
      <c r="AJ219" s="973"/>
      <c r="AK219" s="973"/>
      <c r="AL219" s="973"/>
      <c r="AM219" s="973"/>
      <c r="AN219" s="973"/>
      <c r="AO219" s="973"/>
      <c r="AP219" s="973"/>
      <c r="AQ219" s="973"/>
      <c r="AR219" s="973"/>
      <c r="AS219" s="973"/>
      <c r="AT219" s="973"/>
      <c r="AU219" s="973"/>
      <c r="AV219" s="973"/>
      <c r="AW219" s="973"/>
      <c r="AX219" s="973"/>
      <c r="AY219" s="973"/>
      <c r="AZ219" s="973"/>
      <c r="BA219" s="973"/>
      <c r="BB219" s="973"/>
      <c r="BC219" s="973"/>
      <c r="BD219" s="973"/>
      <c r="BE219" s="973"/>
      <c r="BF219" s="973"/>
      <c r="BG219" s="973"/>
      <c r="BH219" s="973"/>
      <c r="BI219" s="973"/>
      <c r="BJ219" s="973"/>
      <c r="BK219" s="973"/>
      <c r="BL219" s="973"/>
      <c r="BM219" s="973"/>
      <c r="BN219" s="973"/>
      <c r="BO219" s="973"/>
      <c r="BP219" s="973"/>
      <c r="BQ219" s="973"/>
      <c r="BR219" s="973"/>
      <c r="BS219" s="973"/>
      <c r="BT219" s="973"/>
      <c r="BU219" s="973"/>
    </row>
    <row r="220" ht="18.75" customHeight="1">
      <c r="A220" s="484"/>
      <c r="B220" s="1050"/>
      <c r="C220" s="484"/>
      <c r="D220" s="484"/>
      <c r="E220" s="588"/>
      <c r="F220" s="588"/>
      <c r="G220" s="966"/>
      <c r="H220" s="1051"/>
      <c r="I220" s="485"/>
      <c r="J220" s="484"/>
      <c r="K220" s="484"/>
      <c r="L220" s="487"/>
      <c r="M220" s="484"/>
      <c r="N220" s="484"/>
      <c r="O220" s="487"/>
      <c r="P220" s="484"/>
      <c r="Q220" s="484"/>
      <c r="R220" s="484"/>
      <c r="S220" s="484"/>
      <c r="T220" s="484"/>
      <c r="U220" s="484"/>
      <c r="V220" s="452"/>
      <c r="W220" s="451"/>
      <c r="X220" s="451"/>
      <c r="Y220" s="451"/>
      <c r="Z220" s="451"/>
      <c r="AA220" s="451"/>
      <c r="AB220" s="451"/>
      <c r="AC220" s="451"/>
      <c r="AD220" s="452"/>
      <c r="AE220" s="452"/>
      <c r="AF220" s="452"/>
      <c r="AG220" s="1052"/>
      <c r="AH220" s="1052"/>
      <c r="AI220" s="1053"/>
      <c r="AJ220" s="1053"/>
      <c r="AK220" s="1053"/>
      <c r="AL220" s="1053"/>
      <c r="AM220" s="1053"/>
      <c r="AN220" s="1053"/>
      <c r="AO220" s="1053"/>
      <c r="AP220" s="1053"/>
      <c r="AQ220" s="1053"/>
      <c r="AR220" s="1053"/>
      <c r="AS220" s="1053"/>
      <c r="AT220" s="1053"/>
      <c r="AU220" s="1053"/>
      <c r="AV220" s="1053"/>
      <c r="AW220" s="1053"/>
      <c r="AX220" s="1053"/>
      <c r="AY220" s="1053"/>
      <c r="AZ220" s="1053"/>
      <c r="BA220" s="1053"/>
      <c r="BB220" s="1053"/>
      <c r="BC220" s="1053"/>
      <c r="BD220" s="1053"/>
      <c r="BE220" s="1053"/>
      <c r="BF220" s="1053"/>
      <c r="BG220" s="1053"/>
      <c r="BH220" s="1053"/>
      <c r="BI220" s="1053"/>
      <c r="BJ220" s="1053"/>
      <c r="BK220" s="1053"/>
      <c r="BL220" s="1053"/>
      <c r="BM220" s="1053"/>
      <c r="BN220" s="1053"/>
      <c r="BO220" s="1053"/>
      <c r="BP220" s="1053"/>
      <c r="BQ220" s="1053"/>
      <c r="BR220" s="1053"/>
      <c r="BS220" s="1053"/>
      <c r="BT220" s="1053"/>
      <c r="BU220" s="1053"/>
    </row>
    <row r="221" ht="18.75" customHeight="1">
      <c r="A221" s="484"/>
      <c r="B221" s="1054"/>
      <c r="C221" s="484"/>
      <c r="D221" s="484"/>
      <c r="E221" s="588"/>
      <c r="F221" s="588"/>
      <c r="G221" s="966"/>
      <c r="H221" s="1051"/>
      <c r="I221" s="485"/>
      <c r="J221" s="484"/>
      <c r="K221" s="484"/>
      <c r="L221" s="487"/>
      <c r="M221" s="484"/>
      <c r="N221" s="484"/>
      <c r="O221" s="487"/>
      <c r="P221" s="484"/>
      <c r="Q221" s="484"/>
      <c r="R221" s="484"/>
      <c r="S221" s="588"/>
      <c r="T221" s="1055"/>
      <c r="U221" s="484"/>
      <c r="V221" s="451"/>
      <c r="W221" s="451"/>
      <c r="X221" s="451"/>
      <c r="Y221" s="1056"/>
      <c r="Z221" s="1056"/>
      <c r="AA221" s="451"/>
      <c r="AB221" s="451"/>
      <c r="AC221" s="451"/>
      <c r="AD221" s="451"/>
      <c r="AE221" s="452"/>
      <c r="AF221" s="452"/>
      <c r="AG221" s="1047"/>
      <c r="AH221" s="1047"/>
      <c r="AI221" s="1047"/>
      <c r="AJ221" s="1047"/>
      <c r="AK221" s="1047"/>
      <c r="AL221" s="1047"/>
      <c r="AM221" s="1047"/>
      <c r="AN221" s="1047"/>
      <c r="AO221" s="1047"/>
      <c r="AP221" s="1047"/>
      <c r="AQ221" s="1047"/>
      <c r="AR221" s="1047"/>
      <c r="AS221" s="1047"/>
      <c r="AT221" s="1047"/>
      <c r="AU221" s="1047"/>
      <c r="AV221" s="1047"/>
      <c r="AW221" s="1047"/>
      <c r="AX221" s="1047"/>
      <c r="AY221" s="1047"/>
      <c r="AZ221" s="1047"/>
      <c r="BA221" s="1047"/>
      <c r="BB221" s="1047"/>
      <c r="BC221" s="1047"/>
      <c r="BD221" s="1047"/>
      <c r="BE221" s="1047"/>
      <c r="BF221" s="1047"/>
      <c r="BG221" s="1047"/>
      <c r="BH221" s="1047"/>
      <c r="BI221" s="1047"/>
      <c r="BJ221" s="1047"/>
      <c r="BK221" s="1047"/>
      <c r="BL221" s="1047"/>
      <c r="BM221" s="1047"/>
      <c r="BN221" s="1047"/>
      <c r="BO221" s="1047"/>
      <c r="BP221" s="1047"/>
      <c r="BQ221" s="1047"/>
      <c r="BR221" s="1047"/>
      <c r="BS221" s="1047"/>
      <c r="BT221" s="1047"/>
      <c r="BU221" s="1047"/>
    </row>
    <row r="222" ht="18.75" customHeight="1">
      <c r="A222" s="484"/>
      <c r="B222" s="1054"/>
      <c r="C222" s="484"/>
      <c r="D222" s="484"/>
      <c r="E222" s="588"/>
      <c r="F222" s="588"/>
      <c r="G222" s="966"/>
      <c r="H222" s="1051"/>
      <c r="I222" s="485"/>
      <c r="J222" s="484"/>
      <c r="K222" s="484"/>
      <c r="L222" s="487"/>
      <c r="M222" s="484"/>
      <c r="N222" s="484"/>
      <c r="O222" s="487"/>
      <c r="P222" s="484"/>
      <c r="Q222" s="484"/>
      <c r="R222" s="588"/>
      <c r="S222" s="588"/>
      <c r="T222" s="484"/>
      <c r="U222" s="484"/>
      <c r="V222" s="452"/>
      <c r="W222" s="451"/>
      <c r="X222" s="451"/>
      <c r="Y222" s="1057"/>
      <c r="Z222" s="1057"/>
      <c r="AA222" s="451"/>
      <c r="AB222" s="451"/>
      <c r="AC222" s="451"/>
      <c r="AD222" s="451"/>
      <c r="AE222" s="452"/>
      <c r="AF222" s="452"/>
      <c r="AG222" s="1058"/>
      <c r="AH222" s="1052"/>
      <c r="AI222" s="1047"/>
      <c r="AJ222" s="1047"/>
      <c r="AK222" s="1047"/>
      <c r="AL222" s="1047"/>
      <c r="AM222" s="1047"/>
      <c r="AN222" s="1047"/>
      <c r="AO222" s="1047"/>
      <c r="AP222" s="1047"/>
      <c r="AQ222" s="1047"/>
      <c r="AR222" s="1047"/>
      <c r="AS222" s="1047"/>
      <c r="AT222" s="1047"/>
      <c r="AU222" s="1047"/>
      <c r="AV222" s="1047"/>
      <c r="AW222" s="1047"/>
      <c r="AX222" s="1047"/>
      <c r="AY222" s="1047"/>
      <c r="AZ222" s="1047"/>
      <c r="BA222" s="1047"/>
      <c r="BB222" s="1047"/>
      <c r="BC222" s="1047"/>
      <c r="BD222" s="1047"/>
      <c r="BE222" s="1047"/>
      <c r="BF222" s="1047"/>
      <c r="BG222" s="1047"/>
      <c r="BH222" s="1047"/>
      <c r="BI222" s="1047"/>
      <c r="BJ222" s="1047"/>
      <c r="BK222" s="1047"/>
      <c r="BL222" s="1047"/>
      <c r="BM222" s="1047"/>
      <c r="BN222" s="1047"/>
      <c r="BO222" s="1047"/>
      <c r="BP222" s="1047"/>
      <c r="BQ222" s="1047"/>
      <c r="BR222" s="1047"/>
      <c r="BS222" s="1047"/>
      <c r="BT222" s="1047"/>
      <c r="BU222" s="1047"/>
    </row>
    <row r="223" ht="18.75" customHeight="1">
      <c r="A223" s="484"/>
      <c r="B223" s="1054"/>
      <c r="C223" s="484"/>
      <c r="D223" s="484"/>
      <c r="E223" s="588"/>
      <c r="F223" s="588"/>
      <c r="G223" s="966"/>
      <c r="H223" s="1051"/>
      <c r="I223" s="485"/>
      <c r="J223" s="484"/>
      <c r="K223" s="484"/>
      <c r="L223" s="487"/>
      <c r="M223" s="484"/>
      <c r="N223" s="484"/>
      <c r="O223" s="487"/>
      <c r="P223" s="484"/>
      <c r="Q223" s="484"/>
      <c r="R223" s="484"/>
      <c r="S223" s="588"/>
      <c r="T223" s="484"/>
      <c r="U223" s="484"/>
      <c r="V223" s="452"/>
      <c r="W223" s="451"/>
      <c r="X223" s="359"/>
      <c r="Y223" s="1059"/>
      <c r="Z223" s="1059"/>
      <c r="AA223" s="451"/>
      <c r="AB223" s="451"/>
      <c r="AC223" s="451"/>
      <c r="AD223" s="452"/>
      <c r="AE223" s="452"/>
      <c r="AF223" s="452"/>
      <c r="AG223" s="1053"/>
      <c r="AH223" s="1053"/>
      <c r="AI223" s="1053"/>
      <c r="AJ223" s="1053"/>
      <c r="AK223" s="1053"/>
      <c r="AL223" s="1053"/>
      <c r="AM223" s="1053"/>
      <c r="AN223" s="1053"/>
      <c r="AO223" s="1053"/>
      <c r="AP223" s="1053"/>
      <c r="AQ223" s="1053"/>
      <c r="AR223" s="1053"/>
      <c r="AS223" s="1053"/>
      <c r="AT223" s="1053"/>
      <c r="AU223" s="1053"/>
      <c r="AV223" s="1053"/>
      <c r="AW223" s="1053"/>
      <c r="AX223" s="1053"/>
      <c r="AY223" s="1053"/>
      <c r="AZ223" s="1053"/>
      <c r="BA223" s="1053"/>
      <c r="BB223" s="1053"/>
      <c r="BC223" s="1053"/>
      <c r="BD223" s="1053"/>
      <c r="BE223" s="1053"/>
      <c r="BF223" s="1053"/>
      <c r="BG223" s="1053"/>
      <c r="BH223" s="1053"/>
      <c r="BI223" s="1053"/>
      <c r="BJ223" s="1053"/>
      <c r="BK223" s="1053"/>
      <c r="BL223" s="1053"/>
      <c r="BM223" s="1053"/>
      <c r="BN223" s="1053"/>
      <c r="BO223" s="1053"/>
      <c r="BP223" s="1053"/>
      <c r="BQ223" s="1053"/>
      <c r="BR223" s="1053"/>
      <c r="BS223" s="1053"/>
      <c r="BT223" s="1053"/>
      <c r="BU223" s="1053"/>
    </row>
    <row r="224" ht="18.75" customHeight="1">
      <c r="A224" s="484"/>
      <c r="B224" s="1050"/>
      <c r="C224" s="484"/>
      <c r="D224" s="484"/>
      <c r="E224" s="588"/>
      <c r="F224" s="588"/>
      <c r="G224" s="999"/>
      <c r="H224" s="1051"/>
      <c r="I224" s="485"/>
      <c r="J224" s="484"/>
      <c r="K224" s="484"/>
      <c r="L224" s="487"/>
      <c r="M224" s="484"/>
      <c r="N224" s="484"/>
      <c r="O224" s="487"/>
      <c r="P224" s="484"/>
      <c r="Q224" s="484"/>
      <c r="R224" s="484"/>
      <c r="S224" s="588"/>
      <c r="T224" s="484"/>
      <c r="U224" s="484"/>
      <c r="V224" s="452"/>
      <c r="W224" s="451"/>
      <c r="X224" s="451"/>
      <c r="Y224" s="451"/>
      <c r="Z224" s="451"/>
      <c r="AA224" s="451"/>
      <c r="AB224" s="451"/>
      <c r="AC224" s="451"/>
      <c r="AD224" s="451"/>
      <c r="AE224" s="451"/>
      <c r="AF224" s="451"/>
      <c r="AG224" s="818"/>
      <c r="AH224" s="818"/>
      <c r="AI224" s="818"/>
      <c r="AJ224" s="818"/>
      <c r="AK224" s="818"/>
      <c r="AL224" s="818"/>
      <c r="AM224" s="818"/>
      <c r="AN224" s="818"/>
      <c r="AO224" s="818"/>
      <c r="AP224" s="818"/>
      <c r="AQ224" s="818"/>
      <c r="AR224" s="818"/>
      <c r="AS224" s="818"/>
      <c r="AT224" s="818"/>
      <c r="AU224" s="818"/>
      <c r="AV224" s="818"/>
      <c r="AW224" s="818"/>
      <c r="AX224" s="818"/>
      <c r="AY224" s="818"/>
      <c r="AZ224" s="818"/>
      <c r="BA224" s="818"/>
      <c r="BB224" s="818"/>
      <c r="BC224" s="818"/>
      <c r="BD224" s="818"/>
      <c r="BE224" s="818"/>
      <c r="BF224" s="818"/>
      <c r="BG224" s="818"/>
      <c r="BH224" s="818"/>
      <c r="BI224" s="818"/>
      <c r="BJ224" s="818"/>
      <c r="BK224" s="818"/>
      <c r="BL224" s="818"/>
      <c r="BM224" s="818"/>
      <c r="BN224" s="818"/>
      <c r="BO224" s="818"/>
      <c r="BP224" s="818"/>
      <c r="BQ224" s="818"/>
      <c r="BR224" s="818"/>
      <c r="BS224" s="818"/>
      <c r="BT224" s="818"/>
      <c r="BU224" s="818"/>
    </row>
    <row r="225" ht="17.25" customHeight="1">
      <c r="A225" s="484"/>
      <c r="B225" s="1050"/>
      <c r="C225" s="484"/>
      <c r="D225" s="484"/>
      <c r="E225" s="588"/>
      <c r="F225" s="588"/>
      <c r="G225" s="999"/>
      <c r="H225" s="1051"/>
      <c r="I225" s="485"/>
      <c r="J225" s="484"/>
      <c r="K225" s="484"/>
      <c r="L225" s="487"/>
      <c r="M225" s="484"/>
      <c r="N225" s="484"/>
      <c r="O225" s="487"/>
      <c r="P225" s="484"/>
      <c r="Q225" s="484"/>
      <c r="R225" s="484"/>
      <c r="S225" s="588"/>
      <c r="T225" s="484"/>
      <c r="U225" s="484"/>
      <c r="V225" s="452"/>
      <c r="W225" s="451"/>
      <c r="X225" s="451"/>
      <c r="Y225" s="451"/>
      <c r="Z225" s="451"/>
      <c r="AA225" s="451"/>
      <c r="AB225" s="451"/>
      <c r="AC225" s="451"/>
      <c r="AD225" s="452"/>
      <c r="AE225" s="452"/>
      <c r="AF225" s="452"/>
      <c r="AG225" s="1052"/>
      <c r="AH225" s="1052"/>
      <c r="AI225" s="1052"/>
      <c r="AJ225" s="1052"/>
      <c r="AK225" s="1052"/>
      <c r="AL225" s="1052"/>
      <c r="AM225" s="1052"/>
      <c r="AN225" s="1052"/>
      <c r="AO225" s="1052"/>
      <c r="AP225" s="1052"/>
      <c r="AQ225" s="1052"/>
      <c r="AR225" s="1052"/>
      <c r="AS225" s="1052"/>
      <c r="AT225" s="1052"/>
      <c r="AU225" s="1052"/>
      <c r="AV225" s="1052"/>
      <c r="AW225" s="1052"/>
      <c r="AX225" s="1052"/>
      <c r="AY225" s="1052"/>
      <c r="AZ225" s="1052"/>
      <c r="BA225" s="1052"/>
      <c r="BB225" s="1052"/>
      <c r="BC225" s="1052"/>
      <c r="BD225" s="1052"/>
      <c r="BE225" s="1052"/>
      <c r="BF225" s="1052"/>
      <c r="BG225" s="1052"/>
      <c r="BH225" s="1052"/>
      <c r="BI225" s="1052"/>
      <c r="BJ225" s="1052"/>
      <c r="BK225" s="1052"/>
      <c r="BL225" s="1052"/>
      <c r="BM225" s="1052"/>
      <c r="BN225" s="1052"/>
      <c r="BO225" s="1052"/>
      <c r="BP225" s="1052"/>
      <c r="BQ225" s="1052"/>
      <c r="BR225" s="1052"/>
      <c r="BS225" s="1052"/>
      <c r="BT225" s="1052"/>
      <c r="BU225" s="1052"/>
    </row>
    <row r="226" ht="17.25" customHeight="1">
      <c r="A226" s="484"/>
      <c r="B226" s="1054"/>
      <c r="C226" s="484"/>
      <c r="D226" s="484"/>
      <c r="E226" s="588"/>
      <c r="F226" s="588"/>
      <c r="G226" s="999"/>
      <c r="H226" s="1051"/>
      <c r="I226" s="485"/>
      <c r="J226" s="484"/>
      <c r="K226" s="484"/>
      <c r="L226" s="487"/>
      <c r="M226" s="484"/>
      <c r="N226" s="484"/>
      <c r="O226" s="487"/>
      <c r="P226" s="484"/>
      <c r="Q226" s="484"/>
      <c r="R226" s="484"/>
      <c r="S226" s="484"/>
      <c r="T226" s="484"/>
      <c r="U226" s="484"/>
      <c r="V226" s="452"/>
      <c r="W226" s="451"/>
      <c r="X226" s="451"/>
      <c r="Y226" s="451"/>
      <c r="Z226" s="451"/>
      <c r="AA226" s="451"/>
      <c r="AB226" s="451"/>
      <c r="AC226" s="451"/>
      <c r="AD226" s="451"/>
      <c r="AE226" s="452"/>
      <c r="AF226" s="452"/>
      <c r="AG226" s="1052"/>
      <c r="AH226" s="1052"/>
      <c r="AI226" s="1052"/>
      <c r="AJ226" s="1052"/>
      <c r="AK226" s="1052"/>
      <c r="AL226" s="1052"/>
      <c r="AM226" s="1052"/>
      <c r="AN226" s="1052"/>
      <c r="AO226" s="1052"/>
      <c r="AP226" s="1052"/>
      <c r="AQ226" s="1052"/>
      <c r="AR226" s="1052"/>
      <c r="AS226" s="1052"/>
      <c r="AT226" s="1052"/>
      <c r="AU226" s="1052"/>
      <c r="AV226" s="1052"/>
      <c r="AW226" s="1052"/>
      <c r="AX226" s="1052"/>
      <c r="AY226" s="1052"/>
      <c r="AZ226" s="1052"/>
      <c r="BA226" s="1052"/>
      <c r="BB226" s="1052"/>
      <c r="BC226" s="1052"/>
      <c r="BD226" s="1052"/>
      <c r="BE226" s="1052"/>
      <c r="BF226" s="1052"/>
      <c r="BG226" s="1052"/>
      <c r="BH226" s="1052"/>
      <c r="BI226" s="1052"/>
      <c r="BJ226" s="1052"/>
      <c r="BK226" s="1052"/>
      <c r="BL226" s="1052"/>
      <c r="BM226" s="1052"/>
      <c r="BN226" s="1052"/>
      <c r="BO226" s="1052"/>
      <c r="BP226" s="1052"/>
      <c r="BQ226" s="1052"/>
      <c r="BR226" s="1052"/>
      <c r="BS226" s="1052"/>
      <c r="BT226" s="1052"/>
      <c r="BU226" s="1052"/>
    </row>
    <row r="227" ht="14.25" customHeight="1">
      <c r="A227" s="1060"/>
      <c r="B227" s="1060"/>
      <c r="C227" s="1060"/>
      <c r="D227" s="1060"/>
      <c r="E227" s="1060"/>
      <c r="F227" s="1060"/>
      <c r="G227" s="1061"/>
      <c r="H227" s="1062"/>
      <c r="I227" s="1063"/>
      <c r="J227" s="1060"/>
      <c r="K227" s="1060"/>
      <c r="L227" s="1064"/>
      <c r="M227" s="1060"/>
      <c r="N227" s="1060"/>
      <c r="O227" s="1064"/>
      <c r="P227" s="1060"/>
      <c r="Q227" s="1060"/>
      <c r="R227" s="1060"/>
      <c r="S227" s="1060"/>
      <c r="T227" s="1060"/>
      <c r="U227" s="1060"/>
      <c r="V227" s="1045"/>
      <c r="W227" s="1045"/>
      <c r="X227" s="1045"/>
      <c r="Y227" s="1045"/>
      <c r="Z227" s="1045"/>
      <c r="AA227" s="1045"/>
      <c r="AB227" s="1045"/>
      <c r="AC227" s="1045"/>
      <c r="AD227" s="1045"/>
      <c r="AE227" s="1045"/>
      <c r="AF227" s="1045"/>
      <c r="AG227" s="1047"/>
      <c r="AH227" s="1047"/>
      <c r="AI227" s="1047"/>
      <c r="AJ227" s="1047"/>
      <c r="AK227" s="1047"/>
      <c r="AL227" s="1047"/>
      <c r="AM227" s="1047"/>
      <c r="AN227" s="1047"/>
      <c r="AO227" s="1047"/>
      <c r="AP227" s="1047"/>
      <c r="AQ227" s="1047"/>
      <c r="AR227" s="1047"/>
      <c r="AS227" s="1047"/>
      <c r="AT227" s="1047"/>
      <c r="AU227" s="1047"/>
      <c r="AV227" s="1047"/>
      <c r="AW227" s="1047"/>
      <c r="AX227" s="1047"/>
      <c r="AY227" s="1047"/>
      <c r="AZ227" s="1047"/>
      <c r="BA227" s="1047"/>
      <c r="BB227" s="1047"/>
      <c r="BC227" s="1047"/>
      <c r="BD227" s="1047"/>
      <c r="BE227" s="1047"/>
      <c r="BF227" s="1047"/>
      <c r="BG227" s="1047"/>
      <c r="BH227" s="1047"/>
      <c r="BI227" s="1047"/>
      <c r="BJ227" s="1047"/>
      <c r="BK227" s="1047"/>
      <c r="BL227" s="1047"/>
      <c r="BM227" s="1047"/>
      <c r="BN227" s="1047"/>
      <c r="BO227" s="1047"/>
      <c r="BP227" s="1047"/>
      <c r="BQ227" s="1047"/>
      <c r="BR227" s="1047"/>
      <c r="BS227" s="1047"/>
      <c r="BT227" s="1047"/>
      <c r="BU227" s="1047"/>
    </row>
    <row r="228" ht="14.25" customHeight="1">
      <c r="A228" s="1060"/>
      <c r="B228" s="1060"/>
      <c r="C228" s="1060"/>
      <c r="D228" s="1060"/>
      <c r="E228" s="1060"/>
      <c r="F228" s="1060"/>
      <c r="G228" s="1061"/>
      <c r="H228" s="1062"/>
      <c r="I228" s="1063"/>
      <c r="J228" s="1060"/>
      <c r="K228" s="1060"/>
      <c r="L228" s="1064"/>
      <c r="M228" s="1060"/>
      <c r="N228" s="1060"/>
      <c r="O228" s="1064"/>
      <c r="P228" s="1060"/>
      <c r="Q228" s="1060"/>
      <c r="R228" s="1060"/>
      <c r="S228" s="1060"/>
      <c r="T228" s="1060"/>
      <c r="U228" s="1060"/>
      <c r="V228" s="1045"/>
      <c r="W228" s="1045"/>
      <c r="X228" s="1045"/>
      <c r="Y228" s="1045"/>
      <c r="Z228" s="1045"/>
      <c r="AA228" s="1045"/>
      <c r="AB228" s="1045"/>
      <c r="AC228" s="1045"/>
      <c r="AD228" s="1045"/>
      <c r="AE228" s="1045"/>
      <c r="AF228" s="1045"/>
      <c r="AG228" s="1047"/>
      <c r="AH228" s="1047"/>
      <c r="AI228" s="1047"/>
      <c r="AJ228" s="1047"/>
      <c r="AK228" s="1047"/>
      <c r="AL228" s="1047"/>
      <c r="AM228" s="1047"/>
      <c r="AN228" s="1047"/>
      <c r="AO228" s="1047"/>
      <c r="AP228" s="1047"/>
      <c r="AQ228" s="1047"/>
      <c r="AR228" s="1047"/>
      <c r="AS228" s="1047"/>
      <c r="AT228" s="1047"/>
      <c r="AU228" s="1047"/>
      <c r="AV228" s="1047"/>
      <c r="AW228" s="1047"/>
      <c r="AX228" s="1047"/>
      <c r="AY228" s="1047"/>
      <c r="AZ228" s="1047"/>
      <c r="BA228" s="1047"/>
      <c r="BB228" s="1047"/>
      <c r="BC228" s="1047"/>
      <c r="BD228" s="1047"/>
      <c r="BE228" s="1047"/>
      <c r="BF228" s="1047"/>
      <c r="BG228" s="1047"/>
      <c r="BH228" s="1047"/>
      <c r="BI228" s="1047"/>
      <c r="BJ228" s="1047"/>
      <c r="BK228" s="1047"/>
      <c r="BL228" s="1047"/>
      <c r="BM228" s="1047"/>
      <c r="BN228" s="1047"/>
      <c r="BO228" s="1047"/>
      <c r="BP228" s="1047"/>
      <c r="BQ228" s="1047"/>
      <c r="BR228" s="1047"/>
      <c r="BS228" s="1047"/>
      <c r="BT228" s="1047"/>
      <c r="BU228" s="1047"/>
    </row>
    <row r="229" ht="14.25" customHeight="1">
      <c r="A229" s="1060"/>
      <c r="B229" s="1060"/>
      <c r="C229" s="1060"/>
      <c r="D229" s="1060"/>
      <c r="E229" s="1060"/>
      <c r="F229" s="1060"/>
      <c r="G229" s="1061"/>
      <c r="H229" s="1062"/>
      <c r="I229" s="1063"/>
      <c r="J229" s="1060"/>
      <c r="K229" s="1060"/>
      <c r="L229" s="1064"/>
      <c r="M229" s="1060"/>
      <c r="N229" s="1060"/>
      <c r="O229" s="1064"/>
      <c r="P229" s="1060"/>
      <c r="Q229" s="1060"/>
      <c r="R229" s="1060"/>
      <c r="S229" s="1060"/>
      <c r="T229" s="1060"/>
      <c r="U229" s="1060"/>
      <c r="V229" s="1045"/>
      <c r="W229" s="1045"/>
      <c r="X229" s="1045"/>
      <c r="Y229" s="1045"/>
      <c r="Z229" s="1045"/>
      <c r="AA229" s="1045"/>
      <c r="AB229" s="1045"/>
      <c r="AC229" s="1045"/>
      <c r="AD229" s="1045"/>
      <c r="AE229" s="1045"/>
      <c r="AF229" s="1045"/>
      <c r="AG229" s="1047"/>
      <c r="AH229" s="1047"/>
      <c r="AI229" s="1047"/>
      <c r="AJ229" s="1047"/>
      <c r="AK229" s="1047"/>
      <c r="AL229" s="1047"/>
      <c r="AM229" s="1047"/>
      <c r="AN229" s="1047"/>
      <c r="AO229" s="1047"/>
      <c r="AP229" s="1047"/>
      <c r="AQ229" s="1047"/>
      <c r="AR229" s="1047"/>
      <c r="AS229" s="1047"/>
      <c r="AT229" s="1047"/>
      <c r="AU229" s="1047"/>
      <c r="AV229" s="1047"/>
      <c r="AW229" s="1047"/>
      <c r="AX229" s="1047"/>
      <c r="AY229" s="1047"/>
      <c r="AZ229" s="1047"/>
      <c r="BA229" s="1047"/>
      <c r="BB229" s="1047"/>
      <c r="BC229" s="1047"/>
      <c r="BD229" s="1047"/>
      <c r="BE229" s="1047"/>
      <c r="BF229" s="1047"/>
      <c r="BG229" s="1047"/>
      <c r="BH229" s="1047"/>
      <c r="BI229" s="1047"/>
      <c r="BJ229" s="1047"/>
      <c r="BK229" s="1047"/>
      <c r="BL229" s="1047"/>
      <c r="BM229" s="1047"/>
      <c r="BN229" s="1047"/>
      <c r="BO229" s="1047"/>
      <c r="BP229" s="1047"/>
      <c r="BQ229" s="1047"/>
      <c r="BR229" s="1047"/>
      <c r="BS229" s="1047"/>
      <c r="BT229" s="1047"/>
      <c r="BU229" s="1047"/>
    </row>
    <row r="230" ht="14.25" customHeight="1">
      <c r="A230" s="1060"/>
      <c r="B230" s="1060"/>
      <c r="C230" s="1060"/>
      <c r="D230" s="1060"/>
      <c r="E230" s="1060"/>
      <c r="F230" s="1060"/>
      <c r="G230" s="1061"/>
      <c r="H230" s="1062"/>
      <c r="I230" s="1063"/>
      <c r="J230" s="1060"/>
      <c r="K230" s="1060"/>
      <c r="L230" s="1064"/>
      <c r="M230" s="1060"/>
      <c r="N230" s="1060"/>
      <c r="O230" s="1064"/>
      <c r="P230" s="1060"/>
      <c r="Q230" s="1060"/>
      <c r="R230" s="1060"/>
      <c r="S230" s="1060"/>
      <c r="T230" s="1060"/>
      <c r="U230" s="1060"/>
      <c r="V230" s="1045"/>
      <c r="W230" s="1045"/>
      <c r="X230" s="1045"/>
      <c r="Y230" s="1045"/>
      <c r="Z230" s="1045"/>
      <c r="AA230" s="1045"/>
      <c r="AB230" s="1045"/>
      <c r="AC230" s="1045"/>
      <c r="AD230" s="1045"/>
      <c r="AE230" s="1045"/>
      <c r="AF230" s="1045"/>
      <c r="AG230" s="1047"/>
      <c r="AH230" s="1047"/>
      <c r="AI230" s="1047"/>
      <c r="AJ230" s="1047"/>
      <c r="AK230" s="1047"/>
      <c r="AL230" s="1047"/>
      <c r="AM230" s="1047"/>
      <c r="AN230" s="1047"/>
      <c r="AO230" s="1047"/>
      <c r="AP230" s="1047"/>
      <c r="AQ230" s="1047"/>
      <c r="AR230" s="1047"/>
      <c r="AS230" s="1047"/>
      <c r="AT230" s="1047"/>
      <c r="AU230" s="1047"/>
      <c r="AV230" s="1047"/>
      <c r="AW230" s="1047"/>
      <c r="AX230" s="1047"/>
      <c r="AY230" s="1047"/>
      <c r="AZ230" s="1047"/>
      <c r="BA230" s="1047"/>
      <c r="BB230" s="1047"/>
      <c r="BC230" s="1047"/>
      <c r="BD230" s="1047"/>
      <c r="BE230" s="1047"/>
      <c r="BF230" s="1047"/>
      <c r="BG230" s="1047"/>
      <c r="BH230" s="1047"/>
      <c r="BI230" s="1047"/>
      <c r="BJ230" s="1047"/>
      <c r="BK230" s="1047"/>
      <c r="BL230" s="1047"/>
      <c r="BM230" s="1047"/>
      <c r="BN230" s="1047"/>
      <c r="BO230" s="1047"/>
      <c r="BP230" s="1047"/>
      <c r="BQ230" s="1047"/>
      <c r="BR230" s="1047"/>
      <c r="BS230" s="1047"/>
      <c r="BT230" s="1047"/>
      <c r="BU230" s="1047"/>
    </row>
    <row r="231" ht="14.25" customHeight="1">
      <c r="A231" s="1060"/>
      <c r="B231" s="1060"/>
      <c r="C231" s="1060"/>
      <c r="D231" s="1060"/>
      <c r="E231" s="1060"/>
      <c r="F231" s="1060"/>
      <c r="G231" s="1061"/>
      <c r="H231" s="1062"/>
      <c r="I231" s="1063"/>
      <c r="J231" s="1060"/>
      <c r="K231" s="1060"/>
      <c r="L231" s="1064"/>
      <c r="M231" s="1060"/>
      <c r="N231" s="1060"/>
      <c r="O231" s="1064"/>
      <c r="P231" s="1060"/>
      <c r="Q231" s="1060"/>
      <c r="R231" s="1060"/>
      <c r="S231" s="1060"/>
      <c r="T231" s="1060"/>
      <c r="U231" s="1060"/>
      <c r="V231" s="1045"/>
      <c r="W231" s="1045"/>
      <c r="X231" s="1045"/>
      <c r="Y231" s="1045"/>
      <c r="Z231" s="1045"/>
      <c r="AA231" s="1045"/>
      <c r="AB231" s="1045"/>
      <c r="AC231" s="1045"/>
      <c r="AD231" s="1045"/>
      <c r="AE231" s="1045"/>
      <c r="AF231" s="1045"/>
      <c r="AG231" s="1047"/>
      <c r="AH231" s="1047"/>
      <c r="AI231" s="1047"/>
      <c r="AJ231" s="1047"/>
      <c r="AK231" s="1047"/>
      <c r="AL231" s="1047"/>
      <c r="AM231" s="1047"/>
      <c r="AN231" s="1047"/>
      <c r="AO231" s="1047"/>
      <c r="AP231" s="1047"/>
      <c r="AQ231" s="1047"/>
      <c r="AR231" s="1047"/>
      <c r="AS231" s="1047"/>
      <c r="AT231" s="1047"/>
      <c r="AU231" s="1047"/>
      <c r="AV231" s="1047"/>
      <c r="AW231" s="1047"/>
      <c r="AX231" s="1047"/>
      <c r="AY231" s="1047"/>
      <c r="AZ231" s="1047"/>
      <c r="BA231" s="1047"/>
      <c r="BB231" s="1047"/>
      <c r="BC231" s="1047"/>
      <c r="BD231" s="1047"/>
      <c r="BE231" s="1047"/>
      <c r="BF231" s="1047"/>
      <c r="BG231" s="1047"/>
      <c r="BH231" s="1047"/>
      <c r="BI231" s="1047"/>
      <c r="BJ231" s="1047"/>
      <c r="BK231" s="1047"/>
      <c r="BL231" s="1047"/>
      <c r="BM231" s="1047"/>
      <c r="BN231" s="1047"/>
      <c r="BO231" s="1047"/>
      <c r="BP231" s="1047"/>
      <c r="BQ231" s="1047"/>
      <c r="BR231" s="1047"/>
      <c r="BS231" s="1047"/>
      <c r="BT231" s="1047"/>
      <c r="BU231" s="1047"/>
    </row>
    <row r="232" ht="14.25" customHeight="1">
      <c r="A232" s="1060"/>
      <c r="B232" s="1060"/>
      <c r="C232" s="1060"/>
      <c r="D232" s="1060"/>
      <c r="E232" s="1060"/>
      <c r="F232" s="1060"/>
      <c r="G232" s="1061"/>
      <c r="H232" s="1062"/>
      <c r="I232" s="1063"/>
      <c r="J232" s="1060"/>
      <c r="K232" s="1060"/>
      <c r="L232" s="1064"/>
      <c r="M232" s="1060"/>
      <c r="N232" s="1060"/>
      <c r="O232" s="1064"/>
      <c r="P232" s="1060"/>
      <c r="Q232" s="1060"/>
      <c r="R232" s="1060"/>
      <c r="S232" s="1060"/>
      <c r="T232" s="1060"/>
      <c r="U232" s="1060"/>
      <c r="V232" s="1045"/>
      <c r="W232" s="1045"/>
      <c r="X232" s="1045"/>
      <c r="Y232" s="1045"/>
      <c r="Z232" s="1045"/>
      <c r="AA232" s="1045"/>
      <c r="AB232" s="1045"/>
      <c r="AC232" s="1045"/>
      <c r="AD232" s="1045"/>
      <c r="AE232" s="1045"/>
      <c r="AF232" s="1045"/>
      <c r="AG232" s="1047"/>
      <c r="AH232" s="1047"/>
      <c r="AI232" s="1047"/>
      <c r="AJ232" s="1047"/>
      <c r="AK232" s="1047"/>
      <c r="AL232" s="1047"/>
      <c r="AM232" s="1047"/>
      <c r="AN232" s="1047"/>
      <c r="AO232" s="1047"/>
      <c r="AP232" s="1047"/>
      <c r="AQ232" s="1047"/>
      <c r="AR232" s="1047"/>
      <c r="AS232" s="1047"/>
      <c r="AT232" s="1047"/>
      <c r="AU232" s="1047"/>
      <c r="AV232" s="1047"/>
      <c r="AW232" s="1047"/>
      <c r="AX232" s="1047"/>
      <c r="AY232" s="1047"/>
      <c r="AZ232" s="1047"/>
      <c r="BA232" s="1047"/>
      <c r="BB232" s="1047"/>
      <c r="BC232" s="1047"/>
      <c r="BD232" s="1047"/>
      <c r="BE232" s="1047"/>
      <c r="BF232" s="1047"/>
      <c r="BG232" s="1047"/>
      <c r="BH232" s="1047"/>
      <c r="BI232" s="1047"/>
      <c r="BJ232" s="1047"/>
      <c r="BK232" s="1047"/>
      <c r="BL232" s="1047"/>
      <c r="BM232" s="1047"/>
      <c r="BN232" s="1047"/>
      <c r="BO232" s="1047"/>
      <c r="BP232" s="1047"/>
      <c r="BQ232" s="1047"/>
      <c r="BR232" s="1047"/>
      <c r="BS232" s="1047"/>
      <c r="BT232" s="1047"/>
      <c r="BU232" s="1047"/>
    </row>
    <row r="233" ht="14.25" customHeight="1">
      <c r="A233" s="1060"/>
      <c r="B233" s="1060"/>
      <c r="C233" s="1060"/>
      <c r="D233" s="1060"/>
      <c r="E233" s="1060"/>
      <c r="F233" s="1060"/>
      <c r="G233" s="1061"/>
      <c r="H233" s="1062"/>
      <c r="I233" s="1063"/>
      <c r="J233" s="1060"/>
      <c r="K233" s="1060"/>
      <c r="L233" s="1064"/>
      <c r="M233" s="1060"/>
      <c r="N233" s="1060"/>
      <c r="O233" s="1064"/>
      <c r="P233" s="1060"/>
      <c r="Q233" s="1060"/>
      <c r="R233" s="1060"/>
      <c r="S233" s="1060"/>
      <c r="T233" s="1060"/>
      <c r="U233" s="1060"/>
      <c r="V233" s="1045"/>
      <c r="W233" s="1045"/>
      <c r="X233" s="1045"/>
      <c r="Y233" s="1045"/>
      <c r="Z233" s="1045"/>
      <c r="AA233" s="1045"/>
      <c r="AB233" s="1045"/>
      <c r="AC233" s="1045"/>
      <c r="AD233" s="1045"/>
      <c r="AE233" s="1045"/>
      <c r="AF233" s="1045"/>
      <c r="AG233" s="1047"/>
      <c r="AH233" s="1047"/>
      <c r="AI233" s="1047"/>
      <c r="AJ233" s="1047"/>
      <c r="AK233" s="1047"/>
      <c r="AL233" s="1047"/>
      <c r="AM233" s="1047"/>
      <c r="AN233" s="1047"/>
      <c r="AO233" s="1047"/>
      <c r="AP233" s="1047"/>
      <c r="AQ233" s="1047"/>
      <c r="AR233" s="1047"/>
      <c r="AS233" s="1047"/>
      <c r="AT233" s="1047"/>
      <c r="AU233" s="1047"/>
      <c r="AV233" s="1047"/>
      <c r="AW233" s="1047"/>
      <c r="AX233" s="1047"/>
      <c r="AY233" s="1047"/>
      <c r="AZ233" s="1047"/>
      <c r="BA233" s="1047"/>
      <c r="BB233" s="1047"/>
      <c r="BC233" s="1047"/>
      <c r="BD233" s="1047"/>
      <c r="BE233" s="1047"/>
      <c r="BF233" s="1047"/>
      <c r="BG233" s="1047"/>
      <c r="BH233" s="1047"/>
      <c r="BI233" s="1047"/>
      <c r="BJ233" s="1047"/>
      <c r="BK233" s="1047"/>
      <c r="BL233" s="1047"/>
      <c r="BM233" s="1047"/>
      <c r="BN233" s="1047"/>
      <c r="BO233" s="1047"/>
      <c r="BP233" s="1047"/>
      <c r="BQ233" s="1047"/>
      <c r="BR233" s="1047"/>
      <c r="BS233" s="1047"/>
      <c r="BT233" s="1047"/>
      <c r="BU233" s="1047"/>
    </row>
    <row r="234" ht="14.25" customHeight="1">
      <c r="A234" s="1060"/>
      <c r="B234" s="1060"/>
      <c r="C234" s="1060"/>
      <c r="D234" s="1060"/>
      <c r="E234" s="1060"/>
      <c r="F234" s="1060"/>
      <c r="G234" s="1061"/>
      <c r="H234" s="1062"/>
      <c r="I234" s="1063"/>
      <c r="J234" s="1060"/>
      <c r="K234" s="1060"/>
      <c r="L234" s="1064"/>
      <c r="M234" s="1060"/>
      <c r="N234" s="1060"/>
      <c r="O234" s="1064"/>
      <c r="P234" s="1060"/>
      <c r="Q234" s="1060"/>
      <c r="R234" s="1060"/>
      <c r="S234" s="1060"/>
      <c r="T234" s="1060"/>
      <c r="U234" s="1060"/>
      <c r="V234" s="1045"/>
      <c r="W234" s="1045"/>
      <c r="X234" s="1045"/>
      <c r="Y234" s="1045"/>
      <c r="Z234" s="1045"/>
      <c r="AA234" s="1045"/>
      <c r="AB234" s="1045"/>
      <c r="AC234" s="1045"/>
      <c r="AD234" s="1045"/>
      <c r="AE234" s="1045"/>
      <c r="AF234" s="1045"/>
      <c r="AG234" s="1047"/>
      <c r="AH234" s="1047"/>
      <c r="AI234" s="1047"/>
      <c r="AJ234" s="1047"/>
      <c r="AK234" s="1047"/>
      <c r="AL234" s="1047"/>
      <c r="AM234" s="1047"/>
      <c r="AN234" s="1047"/>
      <c r="AO234" s="1047"/>
      <c r="AP234" s="1047"/>
      <c r="AQ234" s="1047"/>
      <c r="AR234" s="1047"/>
      <c r="AS234" s="1047"/>
      <c r="AT234" s="1047"/>
      <c r="AU234" s="1047"/>
      <c r="AV234" s="1047"/>
      <c r="AW234" s="1047"/>
      <c r="AX234" s="1047"/>
      <c r="AY234" s="1047"/>
      <c r="AZ234" s="1047"/>
      <c r="BA234" s="1047"/>
      <c r="BB234" s="1047"/>
      <c r="BC234" s="1047"/>
      <c r="BD234" s="1047"/>
      <c r="BE234" s="1047"/>
      <c r="BF234" s="1047"/>
      <c r="BG234" s="1047"/>
      <c r="BH234" s="1047"/>
      <c r="BI234" s="1047"/>
      <c r="BJ234" s="1047"/>
      <c r="BK234" s="1047"/>
      <c r="BL234" s="1047"/>
      <c r="BM234" s="1047"/>
      <c r="BN234" s="1047"/>
      <c r="BO234" s="1047"/>
      <c r="BP234" s="1047"/>
      <c r="BQ234" s="1047"/>
      <c r="BR234" s="1047"/>
      <c r="BS234" s="1047"/>
      <c r="BT234" s="1047"/>
      <c r="BU234" s="1047"/>
    </row>
    <row r="235" ht="14.25" customHeight="1">
      <c r="A235" s="1060"/>
      <c r="B235" s="1060"/>
      <c r="C235" s="1060"/>
      <c r="D235" s="1060"/>
      <c r="E235" s="1060"/>
      <c r="F235" s="1060"/>
      <c r="G235" s="1061"/>
      <c r="H235" s="1062"/>
      <c r="I235" s="1063"/>
      <c r="J235" s="1060"/>
      <c r="K235" s="1060"/>
      <c r="L235" s="1064"/>
      <c r="M235" s="1060"/>
      <c r="N235" s="1060"/>
      <c r="O235" s="1064"/>
      <c r="P235" s="1060"/>
      <c r="Q235" s="1060"/>
      <c r="R235" s="1060"/>
      <c r="S235" s="1060"/>
      <c r="T235" s="1060"/>
      <c r="U235" s="1060"/>
      <c r="V235" s="1045"/>
      <c r="W235" s="1045"/>
      <c r="X235" s="1045"/>
      <c r="Y235" s="1045"/>
      <c r="Z235" s="1045"/>
      <c r="AA235" s="1045"/>
      <c r="AB235" s="1045"/>
      <c r="AC235" s="1045"/>
      <c r="AD235" s="1045"/>
      <c r="AE235" s="1045"/>
      <c r="AF235" s="1045"/>
      <c r="AG235" s="1047"/>
      <c r="AH235" s="1047"/>
      <c r="AI235" s="1047"/>
      <c r="AJ235" s="1047"/>
      <c r="AK235" s="1047"/>
      <c r="AL235" s="1047"/>
      <c r="AM235" s="1047"/>
      <c r="AN235" s="1047"/>
      <c r="AO235" s="1047"/>
      <c r="AP235" s="1047"/>
      <c r="AQ235" s="1047"/>
      <c r="AR235" s="1047"/>
      <c r="AS235" s="1047"/>
      <c r="AT235" s="1047"/>
      <c r="AU235" s="1047"/>
      <c r="AV235" s="1047"/>
      <c r="AW235" s="1047"/>
      <c r="AX235" s="1047"/>
      <c r="AY235" s="1047"/>
      <c r="AZ235" s="1047"/>
      <c r="BA235" s="1047"/>
      <c r="BB235" s="1047"/>
      <c r="BC235" s="1047"/>
      <c r="BD235" s="1047"/>
      <c r="BE235" s="1047"/>
      <c r="BF235" s="1047"/>
      <c r="BG235" s="1047"/>
      <c r="BH235" s="1047"/>
      <c r="BI235" s="1047"/>
      <c r="BJ235" s="1047"/>
      <c r="BK235" s="1047"/>
      <c r="BL235" s="1047"/>
      <c r="BM235" s="1047"/>
      <c r="BN235" s="1047"/>
      <c r="BO235" s="1047"/>
      <c r="BP235" s="1047"/>
      <c r="BQ235" s="1047"/>
      <c r="BR235" s="1047"/>
      <c r="BS235" s="1047"/>
      <c r="BT235" s="1047"/>
      <c r="BU235" s="1047"/>
    </row>
    <row r="236" ht="14.25" customHeight="1">
      <c r="A236" s="1060"/>
      <c r="B236" s="1060"/>
      <c r="C236" s="1060"/>
      <c r="D236" s="1060"/>
      <c r="E236" s="1060"/>
      <c r="F236" s="1060"/>
      <c r="G236" s="1061"/>
      <c r="H236" s="1062"/>
      <c r="I236" s="1063"/>
      <c r="J236" s="1060"/>
      <c r="K236" s="1060"/>
      <c r="L236" s="1064"/>
      <c r="M236" s="1060"/>
      <c r="N236" s="1060"/>
      <c r="O236" s="1064"/>
      <c r="P236" s="1060"/>
      <c r="Q236" s="1060"/>
      <c r="R236" s="1060"/>
      <c r="S236" s="1060"/>
      <c r="T236" s="1060"/>
      <c r="U236" s="1060"/>
      <c r="V236" s="1045"/>
      <c r="W236" s="1045"/>
      <c r="X236" s="1045"/>
      <c r="Y236" s="1045"/>
      <c r="Z236" s="1045"/>
      <c r="AA236" s="1045"/>
      <c r="AB236" s="1045"/>
      <c r="AC236" s="1045"/>
      <c r="AD236" s="1045"/>
      <c r="AE236" s="1045"/>
      <c r="AF236" s="1045"/>
      <c r="AG236" s="1047"/>
      <c r="AH236" s="1047"/>
      <c r="AI236" s="1047"/>
      <c r="AJ236" s="1047"/>
      <c r="AK236" s="1047"/>
      <c r="AL236" s="1047"/>
      <c r="AM236" s="1047"/>
      <c r="AN236" s="1047"/>
      <c r="AO236" s="1047"/>
      <c r="AP236" s="1047"/>
      <c r="AQ236" s="1047"/>
      <c r="AR236" s="1047"/>
      <c r="AS236" s="1047"/>
      <c r="AT236" s="1047"/>
      <c r="AU236" s="1047"/>
      <c r="AV236" s="1047"/>
      <c r="AW236" s="1047"/>
      <c r="AX236" s="1047"/>
      <c r="AY236" s="1047"/>
      <c r="AZ236" s="1047"/>
      <c r="BA236" s="1047"/>
      <c r="BB236" s="1047"/>
      <c r="BC236" s="1047"/>
      <c r="BD236" s="1047"/>
      <c r="BE236" s="1047"/>
      <c r="BF236" s="1047"/>
      <c r="BG236" s="1047"/>
      <c r="BH236" s="1047"/>
      <c r="BI236" s="1047"/>
      <c r="BJ236" s="1047"/>
      <c r="BK236" s="1047"/>
      <c r="BL236" s="1047"/>
      <c r="BM236" s="1047"/>
      <c r="BN236" s="1047"/>
      <c r="BO236" s="1047"/>
      <c r="BP236" s="1047"/>
      <c r="BQ236" s="1047"/>
      <c r="BR236" s="1047"/>
      <c r="BS236" s="1047"/>
      <c r="BT236" s="1047"/>
      <c r="BU236" s="1047"/>
    </row>
    <row r="237" ht="14.25" customHeight="1">
      <c r="A237" s="1060"/>
      <c r="B237" s="1060"/>
      <c r="C237" s="1060"/>
      <c r="D237" s="1060"/>
      <c r="E237" s="1060"/>
      <c r="F237" s="1060"/>
      <c r="G237" s="1061"/>
      <c r="H237" s="1062"/>
      <c r="I237" s="1063"/>
      <c r="J237" s="1060"/>
      <c r="K237" s="1060"/>
      <c r="L237" s="1064"/>
      <c r="M237" s="1060"/>
      <c r="N237" s="1060"/>
      <c r="O237" s="1064"/>
      <c r="P237" s="1060"/>
      <c r="Q237" s="1060"/>
      <c r="R237" s="1060"/>
      <c r="S237" s="1060"/>
      <c r="T237" s="1060"/>
      <c r="U237" s="1060"/>
      <c r="V237" s="1045"/>
      <c r="W237" s="1045"/>
      <c r="X237" s="1045"/>
      <c r="Y237" s="1045"/>
      <c r="Z237" s="1045"/>
      <c r="AA237" s="1045"/>
      <c r="AB237" s="1045"/>
      <c r="AC237" s="1045"/>
      <c r="AD237" s="1045"/>
      <c r="AE237" s="1045"/>
      <c r="AF237" s="1045"/>
      <c r="AG237" s="1047"/>
      <c r="AH237" s="1047"/>
      <c r="AI237" s="1047"/>
      <c r="AJ237" s="1047"/>
      <c r="AK237" s="1047"/>
      <c r="AL237" s="1047"/>
      <c r="AM237" s="1047"/>
      <c r="AN237" s="1047"/>
      <c r="AO237" s="1047"/>
      <c r="AP237" s="1047"/>
      <c r="AQ237" s="1047"/>
      <c r="AR237" s="1047"/>
      <c r="AS237" s="1047"/>
      <c r="AT237" s="1047"/>
      <c r="AU237" s="1047"/>
      <c r="AV237" s="1047"/>
      <c r="AW237" s="1047"/>
      <c r="AX237" s="1047"/>
      <c r="AY237" s="1047"/>
      <c r="AZ237" s="1047"/>
      <c r="BA237" s="1047"/>
      <c r="BB237" s="1047"/>
      <c r="BC237" s="1047"/>
      <c r="BD237" s="1047"/>
      <c r="BE237" s="1047"/>
      <c r="BF237" s="1047"/>
      <c r="BG237" s="1047"/>
      <c r="BH237" s="1047"/>
      <c r="BI237" s="1047"/>
      <c r="BJ237" s="1047"/>
      <c r="BK237" s="1047"/>
      <c r="BL237" s="1047"/>
      <c r="BM237" s="1047"/>
      <c r="BN237" s="1047"/>
      <c r="BO237" s="1047"/>
      <c r="BP237" s="1047"/>
      <c r="BQ237" s="1047"/>
      <c r="BR237" s="1047"/>
      <c r="BS237" s="1047"/>
      <c r="BT237" s="1047"/>
      <c r="BU237" s="1047"/>
    </row>
    <row r="238" ht="14.25" customHeight="1">
      <c r="A238" s="1060"/>
      <c r="B238" s="1060"/>
      <c r="C238" s="1060"/>
      <c r="D238" s="1060"/>
      <c r="E238" s="1060"/>
      <c r="F238" s="1060"/>
      <c r="G238" s="1061"/>
      <c r="H238" s="1062"/>
      <c r="I238" s="1063"/>
      <c r="J238" s="1060"/>
      <c r="K238" s="1060"/>
      <c r="L238" s="1064"/>
      <c r="M238" s="1060"/>
      <c r="N238" s="1060"/>
      <c r="O238" s="1064"/>
      <c r="P238" s="1060"/>
      <c r="Q238" s="1060"/>
      <c r="R238" s="1060"/>
      <c r="S238" s="1060"/>
      <c r="T238" s="1060"/>
      <c r="U238" s="1060"/>
      <c r="V238" s="1045"/>
      <c r="W238" s="1045"/>
      <c r="X238" s="1045"/>
      <c r="Y238" s="1045"/>
      <c r="Z238" s="1045"/>
      <c r="AA238" s="1045"/>
      <c r="AB238" s="1045"/>
      <c r="AC238" s="1045"/>
      <c r="AD238" s="1045"/>
      <c r="AE238" s="1045"/>
      <c r="AF238" s="1045"/>
      <c r="AG238" s="1047"/>
      <c r="AH238" s="1047"/>
      <c r="AI238" s="1047"/>
      <c r="AJ238" s="1047"/>
      <c r="AK238" s="1047"/>
      <c r="AL238" s="1047"/>
      <c r="AM238" s="1047"/>
      <c r="AN238" s="1047"/>
      <c r="AO238" s="1047"/>
      <c r="AP238" s="1047"/>
      <c r="AQ238" s="1047"/>
      <c r="AR238" s="1047"/>
      <c r="AS238" s="1047"/>
      <c r="AT238" s="1047"/>
      <c r="AU238" s="1047"/>
      <c r="AV238" s="1047"/>
      <c r="AW238" s="1047"/>
      <c r="AX238" s="1047"/>
      <c r="AY238" s="1047"/>
      <c r="AZ238" s="1047"/>
      <c r="BA238" s="1047"/>
      <c r="BB238" s="1047"/>
      <c r="BC238" s="1047"/>
      <c r="BD238" s="1047"/>
      <c r="BE238" s="1047"/>
      <c r="BF238" s="1047"/>
      <c r="BG238" s="1047"/>
      <c r="BH238" s="1047"/>
      <c r="BI238" s="1047"/>
      <c r="BJ238" s="1047"/>
      <c r="BK238" s="1047"/>
      <c r="BL238" s="1047"/>
      <c r="BM238" s="1047"/>
      <c r="BN238" s="1047"/>
      <c r="BO238" s="1047"/>
      <c r="BP238" s="1047"/>
      <c r="BQ238" s="1047"/>
      <c r="BR238" s="1047"/>
      <c r="BS238" s="1047"/>
      <c r="BT238" s="1047"/>
      <c r="BU238" s="1047"/>
    </row>
    <row r="239" ht="14.25" customHeight="1">
      <c r="A239" s="1060"/>
      <c r="B239" s="1060"/>
      <c r="C239" s="1060"/>
      <c r="D239" s="1060"/>
      <c r="E239" s="1060"/>
      <c r="F239" s="1060"/>
      <c r="G239" s="1061"/>
      <c r="H239" s="1062"/>
      <c r="I239" s="1063"/>
      <c r="J239" s="1060"/>
      <c r="K239" s="1060"/>
      <c r="L239" s="1064"/>
      <c r="M239" s="1060"/>
      <c r="N239" s="1060"/>
      <c r="O239" s="1064"/>
      <c r="P239" s="1060"/>
      <c r="Q239" s="1060"/>
      <c r="R239" s="1060"/>
      <c r="S239" s="1060"/>
      <c r="T239" s="1060"/>
      <c r="U239" s="1060"/>
      <c r="V239" s="1045"/>
      <c r="W239" s="1045"/>
      <c r="X239" s="1045"/>
      <c r="Y239" s="1045"/>
      <c r="Z239" s="1045"/>
      <c r="AA239" s="1045"/>
      <c r="AB239" s="1045"/>
      <c r="AC239" s="1045"/>
      <c r="AD239" s="1045"/>
      <c r="AE239" s="1045"/>
      <c r="AF239" s="1045"/>
      <c r="AG239" s="1047"/>
      <c r="AH239" s="1047"/>
      <c r="AI239" s="1047"/>
      <c r="AJ239" s="1047"/>
      <c r="AK239" s="1047"/>
      <c r="AL239" s="1047"/>
      <c r="AM239" s="1047"/>
      <c r="AN239" s="1047"/>
      <c r="AO239" s="1047"/>
      <c r="AP239" s="1047"/>
      <c r="AQ239" s="1047"/>
      <c r="AR239" s="1047"/>
      <c r="AS239" s="1047"/>
      <c r="AT239" s="1047"/>
      <c r="AU239" s="1047"/>
      <c r="AV239" s="1047"/>
      <c r="AW239" s="1047"/>
      <c r="AX239" s="1047"/>
      <c r="AY239" s="1047"/>
      <c r="AZ239" s="1047"/>
      <c r="BA239" s="1047"/>
      <c r="BB239" s="1047"/>
      <c r="BC239" s="1047"/>
      <c r="BD239" s="1047"/>
      <c r="BE239" s="1047"/>
      <c r="BF239" s="1047"/>
      <c r="BG239" s="1047"/>
      <c r="BH239" s="1047"/>
      <c r="BI239" s="1047"/>
      <c r="BJ239" s="1047"/>
      <c r="BK239" s="1047"/>
      <c r="BL239" s="1047"/>
      <c r="BM239" s="1047"/>
      <c r="BN239" s="1047"/>
      <c r="BO239" s="1047"/>
      <c r="BP239" s="1047"/>
      <c r="BQ239" s="1047"/>
      <c r="BR239" s="1047"/>
      <c r="BS239" s="1047"/>
      <c r="BT239" s="1047"/>
      <c r="BU239" s="1047"/>
    </row>
    <row r="240" ht="14.25" customHeight="1">
      <c r="A240" s="1060"/>
      <c r="B240" s="1060"/>
      <c r="C240" s="1060"/>
      <c r="D240" s="1060"/>
      <c r="E240" s="1060"/>
      <c r="F240" s="1060"/>
      <c r="G240" s="1061"/>
      <c r="H240" s="1062"/>
      <c r="I240" s="1063"/>
      <c r="J240" s="1060"/>
      <c r="K240" s="1060"/>
      <c r="L240" s="1064"/>
      <c r="M240" s="1060"/>
      <c r="N240" s="1060"/>
      <c r="O240" s="1064"/>
      <c r="P240" s="1060"/>
      <c r="Q240" s="1060"/>
      <c r="R240" s="1060"/>
      <c r="S240" s="1060"/>
      <c r="T240" s="1060"/>
      <c r="U240" s="1060"/>
      <c r="V240" s="1045"/>
      <c r="W240" s="1045"/>
      <c r="X240" s="1045"/>
      <c r="Y240" s="1045"/>
      <c r="Z240" s="1045"/>
      <c r="AA240" s="1045"/>
      <c r="AB240" s="1045"/>
      <c r="AC240" s="1045"/>
      <c r="AD240" s="1045"/>
      <c r="AE240" s="1045"/>
      <c r="AF240" s="1045"/>
      <c r="AG240" s="1047"/>
      <c r="AH240" s="1047"/>
      <c r="AI240" s="1047"/>
      <c r="AJ240" s="1047"/>
      <c r="AK240" s="1047"/>
      <c r="AL240" s="1047"/>
      <c r="AM240" s="1047"/>
      <c r="AN240" s="1047"/>
      <c r="AO240" s="1047"/>
      <c r="AP240" s="1047"/>
      <c r="AQ240" s="1047"/>
      <c r="AR240" s="1047"/>
      <c r="AS240" s="1047"/>
      <c r="AT240" s="1047"/>
      <c r="AU240" s="1047"/>
      <c r="AV240" s="1047"/>
      <c r="AW240" s="1047"/>
      <c r="AX240" s="1047"/>
      <c r="AY240" s="1047"/>
      <c r="AZ240" s="1047"/>
      <c r="BA240" s="1047"/>
      <c r="BB240" s="1047"/>
      <c r="BC240" s="1047"/>
      <c r="BD240" s="1047"/>
      <c r="BE240" s="1047"/>
      <c r="BF240" s="1047"/>
      <c r="BG240" s="1047"/>
      <c r="BH240" s="1047"/>
      <c r="BI240" s="1047"/>
      <c r="BJ240" s="1047"/>
      <c r="BK240" s="1047"/>
      <c r="BL240" s="1047"/>
      <c r="BM240" s="1047"/>
      <c r="BN240" s="1047"/>
      <c r="BO240" s="1047"/>
      <c r="BP240" s="1047"/>
      <c r="BQ240" s="1047"/>
      <c r="BR240" s="1047"/>
      <c r="BS240" s="1047"/>
      <c r="BT240" s="1047"/>
      <c r="BU240" s="1047"/>
    </row>
    <row r="241" ht="14.25" customHeight="1">
      <c r="A241" s="1060"/>
      <c r="B241" s="1060"/>
      <c r="C241" s="1060"/>
      <c r="D241" s="1060"/>
      <c r="E241" s="1060"/>
      <c r="F241" s="1060"/>
      <c r="G241" s="1061"/>
      <c r="H241" s="1062"/>
      <c r="I241" s="1063"/>
      <c r="J241" s="1060"/>
      <c r="K241" s="1060"/>
      <c r="L241" s="1064"/>
      <c r="M241" s="1060"/>
      <c r="N241" s="1060"/>
      <c r="O241" s="1064"/>
      <c r="P241" s="1060"/>
      <c r="Q241" s="1060"/>
      <c r="R241" s="1060"/>
      <c r="S241" s="1060"/>
      <c r="T241" s="1060"/>
      <c r="U241" s="1060"/>
      <c r="V241" s="1045"/>
      <c r="W241" s="1045"/>
      <c r="X241" s="1045"/>
      <c r="Y241" s="1045"/>
      <c r="Z241" s="1045"/>
      <c r="AA241" s="1045"/>
      <c r="AB241" s="1045"/>
      <c r="AC241" s="1045"/>
      <c r="AD241" s="1045"/>
      <c r="AE241" s="1045"/>
      <c r="AF241" s="1045"/>
      <c r="AG241" s="1047"/>
      <c r="AH241" s="1047"/>
      <c r="AI241" s="1047"/>
      <c r="AJ241" s="1047"/>
      <c r="AK241" s="1047"/>
      <c r="AL241" s="1047"/>
      <c r="AM241" s="1047"/>
      <c r="AN241" s="1047"/>
      <c r="AO241" s="1047"/>
      <c r="AP241" s="1047"/>
      <c r="AQ241" s="1047"/>
      <c r="AR241" s="1047"/>
      <c r="AS241" s="1047"/>
      <c r="AT241" s="1047"/>
      <c r="AU241" s="1047"/>
      <c r="AV241" s="1047"/>
      <c r="AW241" s="1047"/>
      <c r="AX241" s="1047"/>
      <c r="AY241" s="1047"/>
      <c r="AZ241" s="1047"/>
      <c r="BA241" s="1047"/>
      <c r="BB241" s="1047"/>
      <c r="BC241" s="1047"/>
      <c r="BD241" s="1047"/>
      <c r="BE241" s="1047"/>
      <c r="BF241" s="1047"/>
      <c r="BG241" s="1047"/>
      <c r="BH241" s="1047"/>
      <c r="BI241" s="1047"/>
      <c r="BJ241" s="1047"/>
      <c r="BK241" s="1047"/>
      <c r="BL241" s="1047"/>
      <c r="BM241" s="1047"/>
      <c r="BN241" s="1047"/>
      <c r="BO241" s="1047"/>
      <c r="BP241" s="1047"/>
      <c r="BQ241" s="1047"/>
      <c r="BR241" s="1047"/>
      <c r="BS241" s="1047"/>
      <c r="BT241" s="1047"/>
      <c r="BU241" s="1047"/>
    </row>
    <row r="242" ht="14.25" customHeight="1">
      <c r="A242" s="1060"/>
      <c r="B242" s="1060"/>
      <c r="C242" s="1060"/>
      <c r="D242" s="1060"/>
      <c r="E242" s="1060"/>
      <c r="F242" s="1060"/>
      <c r="G242" s="1061"/>
      <c r="H242" s="1062"/>
      <c r="I242" s="1063"/>
      <c r="J242" s="1060"/>
      <c r="K242" s="1060"/>
      <c r="L242" s="1064"/>
      <c r="M242" s="1060"/>
      <c r="N242" s="1060"/>
      <c r="O242" s="1064"/>
      <c r="P242" s="1060"/>
      <c r="Q242" s="1060"/>
      <c r="R242" s="1060"/>
      <c r="S242" s="1060"/>
      <c r="T242" s="1060"/>
      <c r="U242" s="1060"/>
      <c r="V242" s="1045"/>
      <c r="W242" s="1045"/>
      <c r="X242" s="1045"/>
      <c r="Y242" s="1045"/>
      <c r="Z242" s="1045"/>
      <c r="AA242" s="1045"/>
      <c r="AB242" s="1045"/>
      <c r="AC242" s="1045"/>
      <c r="AD242" s="1045"/>
      <c r="AE242" s="1045"/>
      <c r="AF242" s="1045"/>
      <c r="AG242" s="1047"/>
      <c r="AH242" s="1047"/>
      <c r="AI242" s="1047"/>
      <c r="AJ242" s="1047"/>
      <c r="AK242" s="1047"/>
      <c r="AL242" s="1047"/>
      <c r="AM242" s="1047"/>
      <c r="AN242" s="1047"/>
      <c r="AO242" s="1047"/>
      <c r="AP242" s="1047"/>
      <c r="AQ242" s="1047"/>
      <c r="AR242" s="1047"/>
      <c r="AS242" s="1047"/>
      <c r="AT242" s="1047"/>
      <c r="AU242" s="1047"/>
      <c r="AV242" s="1047"/>
      <c r="AW242" s="1047"/>
      <c r="AX242" s="1047"/>
      <c r="AY242" s="1047"/>
      <c r="AZ242" s="1047"/>
      <c r="BA242" s="1047"/>
      <c r="BB242" s="1047"/>
      <c r="BC242" s="1047"/>
      <c r="BD242" s="1047"/>
      <c r="BE242" s="1047"/>
      <c r="BF242" s="1047"/>
      <c r="BG242" s="1047"/>
      <c r="BH242" s="1047"/>
      <c r="BI242" s="1047"/>
      <c r="BJ242" s="1047"/>
      <c r="BK242" s="1047"/>
      <c r="BL242" s="1047"/>
      <c r="BM242" s="1047"/>
      <c r="BN242" s="1047"/>
      <c r="BO242" s="1047"/>
      <c r="BP242" s="1047"/>
      <c r="BQ242" s="1047"/>
      <c r="BR242" s="1047"/>
      <c r="BS242" s="1047"/>
      <c r="BT242" s="1047"/>
      <c r="BU242" s="1047"/>
    </row>
    <row r="243" ht="14.25" customHeight="1">
      <c r="A243" s="1060"/>
      <c r="B243" s="1060"/>
      <c r="C243" s="1060"/>
      <c r="D243" s="1060"/>
      <c r="E243" s="1060"/>
      <c r="F243" s="1060"/>
      <c r="G243" s="1061"/>
      <c r="H243" s="1062"/>
      <c r="I243" s="1063"/>
      <c r="J243" s="1060"/>
      <c r="K243" s="1060"/>
      <c r="L243" s="1064"/>
      <c r="M243" s="1060"/>
      <c r="N243" s="1060"/>
      <c r="O243" s="1064"/>
      <c r="P243" s="1060"/>
      <c r="Q243" s="1060"/>
      <c r="R243" s="1060"/>
      <c r="S243" s="1060"/>
      <c r="T243" s="1060"/>
      <c r="U243" s="1060"/>
      <c r="V243" s="1045"/>
      <c r="W243" s="1045"/>
      <c r="X243" s="1045"/>
      <c r="Y243" s="1045"/>
      <c r="Z243" s="1045"/>
      <c r="AA243" s="1045"/>
      <c r="AB243" s="1045"/>
      <c r="AC243" s="1045"/>
      <c r="AD243" s="1045"/>
      <c r="AE243" s="1045"/>
      <c r="AF243" s="1045"/>
      <c r="AG243" s="1047"/>
      <c r="AH243" s="1047"/>
      <c r="AI243" s="1047"/>
      <c r="AJ243" s="1047"/>
      <c r="AK243" s="1047"/>
      <c r="AL243" s="1047"/>
      <c r="AM243" s="1047"/>
      <c r="AN243" s="1047"/>
      <c r="AO243" s="1047"/>
      <c r="AP243" s="1047"/>
      <c r="AQ243" s="1047"/>
      <c r="AR243" s="1047"/>
      <c r="AS243" s="1047"/>
      <c r="AT243" s="1047"/>
      <c r="AU243" s="1047"/>
      <c r="AV243" s="1047"/>
      <c r="AW243" s="1047"/>
      <c r="AX243" s="1047"/>
      <c r="AY243" s="1047"/>
      <c r="AZ243" s="1047"/>
      <c r="BA243" s="1047"/>
      <c r="BB243" s="1047"/>
      <c r="BC243" s="1047"/>
      <c r="BD243" s="1047"/>
      <c r="BE243" s="1047"/>
      <c r="BF243" s="1047"/>
      <c r="BG243" s="1047"/>
      <c r="BH243" s="1047"/>
      <c r="BI243" s="1047"/>
      <c r="BJ243" s="1047"/>
      <c r="BK243" s="1047"/>
      <c r="BL243" s="1047"/>
      <c r="BM243" s="1047"/>
      <c r="BN243" s="1047"/>
      <c r="BO243" s="1047"/>
      <c r="BP243" s="1047"/>
      <c r="BQ243" s="1047"/>
      <c r="BR243" s="1047"/>
      <c r="BS243" s="1047"/>
      <c r="BT243" s="1047"/>
      <c r="BU243" s="1047"/>
    </row>
    <row r="244" ht="14.25" customHeight="1">
      <c r="A244" s="1060"/>
      <c r="B244" s="1060"/>
      <c r="C244" s="1060"/>
      <c r="D244" s="1060"/>
      <c r="E244" s="1060"/>
      <c r="F244" s="1060"/>
      <c r="G244" s="1061"/>
      <c r="H244" s="1062"/>
      <c r="I244" s="1063"/>
      <c r="J244" s="1060"/>
      <c r="K244" s="1060"/>
      <c r="L244" s="1064"/>
      <c r="M244" s="1060"/>
      <c r="N244" s="1060"/>
      <c r="O244" s="1064"/>
      <c r="P244" s="1060"/>
      <c r="Q244" s="1060"/>
      <c r="R244" s="1060"/>
      <c r="S244" s="1060"/>
      <c r="T244" s="1060"/>
      <c r="U244" s="1060"/>
      <c r="V244" s="1045"/>
      <c r="W244" s="1045"/>
      <c r="X244" s="1045"/>
      <c r="Y244" s="1045"/>
      <c r="Z244" s="1045"/>
      <c r="AA244" s="1045"/>
      <c r="AB244" s="1045"/>
      <c r="AC244" s="1045"/>
      <c r="AD244" s="1045"/>
      <c r="AE244" s="1045"/>
      <c r="AF244" s="1045"/>
      <c r="AG244" s="1047"/>
      <c r="AH244" s="1047"/>
      <c r="AI244" s="1047"/>
      <c r="AJ244" s="1047"/>
      <c r="AK244" s="1047"/>
      <c r="AL244" s="1047"/>
      <c r="AM244" s="1047"/>
      <c r="AN244" s="1047"/>
      <c r="AO244" s="1047"/>
      <c r="AP244" s="1047"/>
      <c r="AQ244" s="1047"/>
      <c r="AR244" s="1047"/>
      <c r="AS244" s="1047"/>
      <c r="AT244" s="1047"/>
      <c r="AU244" s="1047"/>
      <c r="AV244" s="1047"/>
      <c r="AW244" s="1047"/>
      <c r="AX244" s="1047"/>
      <c r="AY244" s="1047"/>
      <c r="AZ244" s="1047"/>
      <c r="BA244" s="1047"/>
      <c r="BB244" s="1047"/>
      <c r="BC244" s="1047"/>
      <c r="BD244" s="1047"/>
      <c r="BE244" s="1047"/>
      <c r="BF244" s="1047"/>
      <c r="BG244" s="1047"/>
      <c r="BH244" s="1047"/>
      <c r="BI244" s="1047"/>
      <c r="BJ244" s="1047"/>
      <c r="BK244" s="1047"/>
      <c r="BL244" s="1047"/>
      <c r="BM244" s="1047"/>
      <c r="BN244" s="1047"/>
      <c r="BO244" s="1047"/>
      <c r="BP244" s="1047"/>
      <c r="BQ244" s="1047"/>
      <c r="BR244" s="1047"/>
      <c r="BS244" s="1047"/>
      <c r="BT244" s="1047"/>
      <c r="BU244" s="1047"/>
    </row>
    <row r="245" ht="14.25" customHeight="1">
      <c r="A245" s="1060"/>
      <c r="B245" s="1060"/>
      <c r="C245" s="1060"/>
      <c r="D245" s="1060"/>
      <c r="E245" s="1060"/>
      <c r="F245" s="1060"/>
      <c r="G245" s="1061"/>
      <c r="H245" s="1062"/>
      <c r="I245" s="1063"/>
      <c r="J245" s="1060"/>
      <c r="K245" s="1060"/>
      <c r="L245" s="1064"/>
      <c r="M245" s="1060"/>
      <c r="N245" s="1060"/>
      <c r="O245" s="1064"/>
      <c r="P245" s="1060"/>
      <c r="Q245" s="1060"/>
      <c r="R245" s="1060"/>
      <c r="S245" s="1060"/>
      <c r="T245" s="1060"/>
      <c r="U245" s="1060"/>
      <c r="V245" s="1045"/>
      <c r="W245" s="1045"/>
      <c r="X245" s="1045"/>
      <c r="Y245" s="1045"/>
      <c r="Z245" s="1045"/>
      <c r="AA245" s="1045"/>
      <c r="AB245" s="1045"/>
      <c r="AC245" s="1045"/>
      <c r="AD245" s="1045"/>
      <c r="AE245" s="1045"/>
      <c r="AF245" s="1045"/>
      <c r="AG245" s="1047"/>
      <c r="AH245" s="1047"/>
      <c r="AI245" s="1047"/>
      <c r="AJ245" s="1047"/>
      <c r="AK245" s="1047"/>
      <c r="AL245" s="1047"/>
      <c r="AM245" s="1047"/>
      <c r="AN245" s="1047"/>
      <c r="AO245" s="1047"/>
      <c r="AP245" s="1047"/>
      <c r="AQ245" s="1047"/>
      <c r="AR245" s="1047"/>
      <c r="AS245" s="1047"/>
      <c r="AT245" s="1047"/>
      <c r="AU245" s="1047"/>
      <c r="AV245" s="1047"/>
      <c r="AW245" s="1047"/>
      <c r="AX245" s="1047"/>
      <c r="AY245" s="1047"/>
      <c r="AZ245" s="1047"/>
      <c r="BA245" s="1047"/>
      <c r="BB245" s="1047"/>
      <c r="BC245" s="1047"/>
      <c r="BD245" s="1047"/>
      <c r="BE245" s="1047"/>
      <c r="BF245" s="1047"/>
      <c r="BG245" s="1047"/>
      <c r="BH245" s="1047"/>
      <c r="BI245" s="1047"/>
      <c r="BJ245" s="1047"/>
      <c r="BK245" s="1047"/>
      <c r="BL245" s="1047"/>
      <c r="BM245" s="1047"/>
      <c r="BN245" s="1047"/>
      <c r="BO245" s="1047"/>
      <c r="BP245" s="1047"/>
      <c r="BQ245" s="1047"/>
      <c r="BR245" s="1047"/>
      <c r="BS245" s="1047"/>
      <c r="BT245" s="1047"/>
      <c r="BU245" s="1047"/>
    </row>
    <row r="246" ht="14.25" customHeight="1">
      <c r="A246" s="1060"/>
      <c r="B246" s="1060"/>
      <c r="C246" s="1060"/>
      <c r="D246" s="1060"/>
      <c r="E246" s="1060"/>
      <c r="F246" s="1060"/>
      <c r="G246" s="1061"/>
      <c r="H246" s="1062"/>
      <c r="I246" s="1063"/>
      <c r="J246" s="1060"/>
      <c r="K246" s="1060"/>
      <c r="L246" s="1064"/>
      <c r="M246" s="1060"/>
      <c r="N246" s="1060"/>
      <c r="O246" s="1064"/>
      <c r="P246" s="1060"/>
      <c r="Q246" s="1060"/>
      <c r="R246" s="1060"/>
      <c r="S246" s="1060"/>
      <c r="T246" s="1060"/>
      <c r="U246" s="1060"/>
      <c r="V246" s="1045"/>
      <c r="W246" s="1045"/>
      <c r="X246" s="1045"/>
      <c r="Y246" s="1045"/>
      <c r="Z246" s="1045"/>
      <c r="AA246" s="1045"/>
      <c r="AB246" s="1045"/>
      <c r="AC246" s="1045"/>
      <c r="AD246" s="1045"/>
      <c r="AE246" s="1045"/>
      <c r="AF246" s="1045"/>
      <c r="AG246" s="1047"/>
      <c r="AH246" s="1047"/>
      <c r="AI246" s="1047"/>
      <c r="AJ246" s="1047"/>
      <c r="AK246" s="1047"/>
      <c r="AL246" s="1047"/>
      <c r="AM246" s="1047"/>
      <c r="AN246" s="1047"/>
      <c r="AO246" s="1047"/>
      <c r="AP246" s="1047"/>
      <c r="AQ246" s="1047"/>
      <c r="AR246" s="1047"/>
      <c r="AS246" s="1047"/>
      <c r="AT246" s="1047"/>
      <c r="AU246" s="1047"/>
      <c r="AV246" s="1047"/>
      <c r="AW246" s="1047"/>
      <c r="AX246" s="1047"/>
      <c r="AY246" s="1047"/>
      <c r="AZ246" s="1047"/>
      <c r="BA246" s="1047"/>
      <c r="BB246" s="1047"/>
      <c r="BC246" s="1047"/>
      <c r="BD246" s="1047"/>
      <c r="BE246" s="1047"/>
      <c r="BF246" s="1047"/>
      <c r="BG246" s="1047"/>
      <c r="BH246" s="1047"/>
      <c r="BI246" s="1047"/>
      <c r="BJ246" s="1047"/>
      <c r="BK246" s="1047"/>
      <c r="BL246" s="1047"/>
      <c r="BM246" s="1047"/>
      <c r="BN246" s="1047"/>
      <c r="BO246" s="1047"/>
      <c r="BP246" s="1047"/>
      <c r="BQ246" s="1047"/>
      <c r="BR246" s="1047"/>
      <c r="BS246" s="1047"/>
      <c r="BT246" s="1047"/>
      <c r="BU246" s="1047"/>
    </row>
    <row r="247" ht="14.25" customHeight="1">
      <c r="A247" s="1060"/>
      <c r="B247" s="1060"/>
      <c r="C247" s="1060"/>
      <c r="D247" s="1060"/>
      <c r="E247" s="1060"/>
      <c r="F247" s="1060"/>
      <c r="G247" s="1061"/>
      <c r="H247" s="1062"/>
      <c r="I247" s="1063"/>
      <c r="J247" s="1060"/>
      <c r="K247" s="1060"/>
      <c r="L247" s="1064"/>
      <c r="M247" s="1060"/>
      <c r="N247" s="1060"/>
      <c r="O247" s="1064"/>
      <c r="P247" s="1060"/>
      <c r="Q247" s="1060"/>
      <c r="R247" s="1060"/>
      <c r="S247" s="1060"/>
      <c r="T247" s="1060"/>
      <c r="U247" s="1060"/>
      <c r="V247" s="1045"/>
      <c r="W247" s="1045"/>
      <c r="X247" s="1045"/>
      <c r="Y247" s="1045"/>
      <c r="Z247" s="1045"/>
      <c r="AA247" s="1045"/>
      <c r="AB247" s="1045"/>
      <c r="AC247" s="1045"/>
      <c r="AD247" s="1045"/>
      <c r="AE247" s="1045"/>
      <c r="AF247" s="1045"/>
      <c r="AG247" s="1047"/>
      <c r="AH247" s="1047"/>
      <c r="AI247" s="1047"/>
      <c r="AJ247" s="1047"/>
      <c r="AK247" s="1047"/>
      <c r="AL247" s="1047"/>
      <c r="AM247" s="1047"/>
      <c r="AN247" s="1047"/>
      <c r="AO247" s="1047"/>
      <c r="AP247" s="1047"/>
      <c r="AQ247" s="1047"/>
      <c r="AR247" s="1047"/>
      <c r="AS247" s="1047"/>
      <c r="AT247" s="1047"/>
      <c r="AU247" s="1047"/>
      <c r="AV247" s="1047"/>
      <c r="AW247" s="1047"/>
      <c r="AX247" s="1047"/>
      <c r="AY247" s="1047"/>
      <c r="AZ247" s="1047"/>
      <c r="BA247" s="1047"/>
      <c r="BB247" s="1047"/>
      <c r="BC247" s="1047"/>
      <c r="BD247" s="1047"/>
      <c r="BE247" s="1047"/>
      <c r="BF247" s="1047"/>
      <c r="BG247" s="1047"/>
      <c r="BH247" s="1047"/>
      <c r="BI247" s="1047"/>
      <c r="BJ247" s="1047"/>
      <c r="BK247" s="1047"/>
      <c r="BL247" s="1047"/>
      <c r="BM247" s="1047"/>
      <c r="BN247" s="1047"/>
      <c r="BO247" s="1047"/>
      <c r="BP247" s="1047"/>
      <c r="BQ247" s="1047"/>
      <c r="BR247" s="1047"/>
      <c r="BS247" s="1047"/>
      <c r="BT247" s="1047"/>
      <c r="BU247" s="1047"/>
    </row>
    <row r="248" ht="14.25" customHeight="1">
      <c r="A248" s="1060"/>
      <c r="B248" s="1060"/>
      <c r="C248" s="1060"/>
      <c r="D248" s="1060"/>
      <c r="E248" s="1060"/>
      <c r="F248" s="1060"/>
      <c r="G248" s="1061"/>
      <c r="H248" s="1062"/>
      <c r="I248" s="1063"/>
      <c r="J248" s="1060"/>
      <c r="K248" s="1060"/>
      <c r="L248" s="1064"/>
      <c r="M248" s="1060"/>
      <c r="N248" s="1060"/>
      <c r="O248" s="1064"/>
      <c r="P248" s="1060"/>
      <c r="Q248" s="1060"/>
      <c r="R248" s="1060"/>
      <c r="S248" s="1060"/>
      <c r="T248" s="1060"/>
      <c r="U248" s="1060"/>
      <c r="V248" s="1045"/>
      <c r="W248" s="1045"/>
      <c r="X248" s="1045"/>
      <c r="Y248" s="1045"/>
      <c r="Z248" s="1045"/>
      <c r="AA248" s="1045"/>
      <c r="AB248" s="1045"/>
      <c r="AC248" s="1045"/>
      <c r="AD248" s="1045"/>
      <c r="AE248" s="1045"/>
      <c r="AF248" s="1045"/>
      <c r="AG248" s="1047"/>
      <c r="AH248" s="1047"/>
      <c r="AI248" s="1047"/>
      <c r="AJ248" s="1047"/>
      <c r="AK248" s="1047"/>
      <c r="AL248" s="1047"/>
      <c r="AM248" s="1047"/>
      <c r="AN248" s="1047"/>
      <c r="AO248" s="1047"/>
      <c r="AP248" s="1047"/>
      <c r="AQ248" s="1047"/>
      <c r="AR248" s="1047"/>
      <c r="AS248" s="1047"/>
      <c r="AT248" s="1047"/>
      <c r="AU248" s="1047"/>
      <c r="AV248" s="1047"/>
      <c r="AW248" s="1047"/>
      <c r="AX248" s="1047"/>
      <c r="AY248" s="1047"/>
      <c r="AZ248" s="1047"/>
      <c r="BA248" s="1047"/>
      <c r="BB248" s="1047"/>
      <c r="BC248" s="1047"/>
      <c r="BD248" s="1047"/>
      <c r="BE248" s="1047"/>
      <c r="BF248" s="1047"/>
      <c r="BG248" s="1047"/>
      <c r="BH248" s="1047"/>
      <c r="BI248" s="1047"/>
      <c r="BJ248" s="1047"/>
      <c r="BK248" s="1047"/>
      <c r="BL248" s="1047"/>
      <c r="BM248" s="1047"/>
      <c r="BN248" s="1047"/>
      <c r="BO248" s="1047"/>
      <c r="BP248" s="1047"/>
      <c r="BQ248" s="1047"/>
      <c r="BR248" s="1047"/>
      <c r="BS248" s="1047"/>
      <c r="BT248" s="1047"/>
      <c r="BU248" s="1047"/>
    </row>
    <row r="249" ht="14.25" customHeight="1">
      <c r="A249" s="1060"/>
      <c r="B249" s="1060"/>
      <c r="C249" s="1060"/>
      <c r="D249" s="1060"/>
      <c r="E249" s="1060"/>
      <c r="F249" s="1060"/>
      <c r="G249" s="1061"/>
      <c r="H249" s="1062"/>
      <c r="I249" s="1063"/>
      <c r="J249" s="1060"/>
      <c r="K249" s="1060"/>
      <c r="L249" s="1064"/>
      <c r="M249" s="1060"/>
      <c r="N249" s="1060"/>
      <c r="O249" s="1064"/>
      <c r="P249" s="1060"/>
      <c r="Q249" s="1060"/>
      <c r="R249" s="1060"/>
      <c r="S249" s="1060"/>
      <c r="T249" s="1060"/>
      <c r="U249" s="1060"/>
      <c r="V249" s="1045"/>
      <c r="W249" s="1045"/>
      <c r="X249" s="1045"/>
      <c r="Y249" s="1045"/>
      <c r="Z249" s="1045"/>
      <c r="AA249" s="1045"/>
      <c r="AB249" s="1045"/>
      <c r="AC249" s="1045"/>
      <c r="AD249" s="1045"/>
      <c r="AE249" s="1045"/>
      <c r="AF249" s="1045"/>
      <c r="AG249" s="1047"/>
      <c r="AH249" s="1047"/>
      <c r="AI249" s="1047"/>
      <c r="AJ249" s="1047"/>
      <c r="AK249" s="1047"/>
      <c r="AL249" s="1047"/>
      <c r="AM249" s="1047"/>
      <c r="AN249" s="1047"/>
      <c r="AO249" s="1047"/>
      <c r="AP249" s="1047"/>
      <c r="AQ249" s="1047"/>
      <c r="AR249" s="1047"/>
      <c r="AS249" s="1047"/>
      <c r="AT249" s="1047"/>
      <c r="AU249" s="1047"/>
      <c r="AV249" s="1047"/>
      <c r="AW249" s="1047"/>
      <c r="AX249" s="1047"/>
      <c r="AY249" s="1047"/>
      <c r="AZ249" s="1047"/>
      <c r="BA249" s="1047"/>
      <c r="BB249" s="1047"/>
      <c r="BC249" s="1047"/>
      <c r="BD249" s="1047"/>
      <c r="BE249" s="1047"/>
      <c r="BF249" s="1047"/>
      <c r="BG249" s="1047"/>
      <c r="BH249" s="1047"/>
      <c r="BI249" s="1047"/>
      <c r="BJ249" s="1047"/>
      <c r="BK249" s="1047"/>
      <c r="BL249" s="1047"/>
      <c r="BM249" s="1047"/>
      <c r="BN249" s="1047"/>
      <c r="BO249" s="1047"/>
      <c r="BP249" s="1047"/>
      <c r="BQ249" s="1047"/>
      <c r="BR249" s="1047"/>
      <c r="BS249" s="1047"/>
      <c r="BT249" s="1047"/>
      <c r="BU249" s="1047"/>
    </row>
    <row r="250" ht="14.25" customHeight="1">
      <c r="A250" s="1060"/>
      <c r="B250" s="1060"/>
      <c r="C250" s="1060"/>
      <c r="D250" s="1060"/>
      <c r="E250" s="1060"/>
      <c r="F250" s="1060"/>
      <c r="G250" s="1061"/>
      <c r="H250" s="1062"/>
      <c r="I250" s="1063"/>
      <c r="J250" s="1060"/>
      <c r="K250" s="1060"/>
      <c r="L250" s="1064"/>
      <c r="M250" s="1060"/>
      <c r="N250" s="1060"/>
      <c r="O250" s="1064"/>
      <c r="P250" s="1060"/>
      <c r="Q250" s="1060"/>
      <c r="R250" s="1060"/>
      <c r="S250" s="1060"/>
      <c r="T250" s="1060"/>
      <c r="U250" s="1060"/>
      <c r="V250" s="1045"/>
      <c r="W250" s="1045"/>
      <c r="X250" s="1045"/>
      <c r="Y250" s="1045"/>
      <c r="Z250" s="1045"/>
      <c r="AA250" s="1045"/>
      <c r="AB250" s="1045"/>
      <c r="AC250" s="1045"/>
      <c r="AD250" s="1045"/>
      <c r="AE250" s="1045"/>
      <c r="AF250" s="1045"/>
      <c r="AG250" s="1047"/>
      <c r="AH250" s="1047"/>
      <c r="AI250" s="1047"/>
      <c r="AJ250" s="1047"/>
      <c r="AK250" s="1047"/>
      <c r="AL250" s="1047"/>
      <c r="AM250" s="1047"/>
      <c r="AN250" s="1047"/>
      <c r="AO250" s="1047"/>
      <c r="AP250" s="1047"/>
      <c r="AQ250" s="1047"/>
      <c r="AR250" s="1047"/>
      <c r="AS250" s="1047"/>
      <c r="AT250" s="1047"/>
      <c r="AU250" s="1047"/>
      <c r="AV250" s="1047"/>
      <c r="AW250" s="1047"/>
      <c r="AX250" s="1047"/>
      <c r="AY250" s="1047"/>
      <c r="AZ250" s="1047"/>
      <c r="BA250" s="1047"/>
      <c r="BB250" s="1047"/>
      <c r="BC250" s="1047"/>
      <c r="BD250" s="1047"/>
      <c r="BE250" s="1047"/>
      <c r="BF250" s="1047"/>
      <c r="BG250" s="1047"/>
      <c r="BH250" s="1047"/>
      <c r="BI250" s="1047"/>
      <c r="BJ250" s="1047"/>
      <c r="BK250" s="1047"/>
      <c r="BL250" s="1047"/>
      <c r="BM250" s="1047"/>
      <c r="BN250" s="1047"/>
      <c r="BO250" s="1047"/>
      <c r="BP250" s="1047"/>
      <c r="BQ250" s="1047"/>
      <c r="BR250" s="1047"/>
      <c r="BS250" s="1047"/>
      <c r="BT250" s="1047"/>
      <c r="BU250" s="1047"/>
    </row>
    <row r="251" ht="14.25" customHeight="1">
      <c r="A251" s="1060"/>
      <c r="B251" s="1060"/>
      <c r="C251" s="1060"/>
      <c r="D251" s="1060"/>
      <c r="E251" s="1060"/>
      <c r="F251" s="1060"/>
      <c r="G251" s="1061"/>
      <c r="H251" s="1062"/>
      <c r="I251" s="1063"/>
      <c r="J251" s="1060"/>
      <c r="K251" s="1060"/>
      <c r="L251" s="1064"/>
      <c r="M251" s="1060"/>
      <c r="N251" s="1060"/>
      <c r="O251" s="1064"/>
      <c r="P251" s="1060"/>
      <c r="Q251" s="1060"/>
      <c r="R251" s="1060"/>
      <c r="S251" s="1060"/>
      <c r="T251" s="1060"/>
      <c r="U251" s="1060"/>
      <c r="V251" s="1045"/>
      <c r="W251" s="1045"/>
      <c r="X251" s="1045"/>
      <c r="Y251" s="1045"/>
      <c r="Z251" s="1045"/>
      <c r="AA251" s="1045"/>
      <c r="AB251" s="1045"/>
      <c r="AC251" s="1045"/>
      <c r="AD251" s="1045"/>
      <c r="AE251" s="1045"/>
      <c r="AF251" s="1045"/>
      <c r="AG251" s="1047"/>
      <c r="AH251" s="1047"/>
      <c r="AI251" s="1047"/>
      <c r="AJ251" s="1047"/>
      <c r="AK251" s="1047"/>
      <c r="AL251" s="1047"/>
      <c r="AM251" s="1047"/>
      <c r="AN251" s="1047"/>
      <c r="AO251" s="1047"/>
      <c r="AP251" s="1047"/>
      <c r="AQ251" s="1047"/>
      <c r="AR251" s="1047"/>
      <c r="AS251" s="1047"/>
      <c r="AT251" s="1047"/>
      <c r="AU251" s="1047"/>
      <c r="AV251" s="1047"/>
      <c r="AW251" s="1047"/>
      <c r="AX251" s="1047"/>
      <c r="AY251" s="1047"/>
      <c r="AZ251" s="1047"/>
      <c r="BA251" s="1047"/>
      <c r="BB251" s="1047"/>
      <c r="BC251" s="1047"/>
      <c r="BD251" s="1047"/>
      <c r="BE251" s="1047"/>
      <c r="BF251" s="1047"/>
      <c r="BG251" s="1047"/>
      <c r="BH251" s="1047"/>
      <c r="BI251" s="1047"/>
      <c r="BJ251" s="1047"/>
      <c r="BK251" s="1047"/>
      <c r="BL251" s="1047"/>
      <c r="BM251" s="1047"/>
      <c r="BN251" s="1047"/>
      <c r="BO251" s="1047"/>
      <c r="BP251" s="1047"/>
      <c r="BQ251" s="1047"/>
      <c r="BR251" s="1047"/>
      <c r="BS251" s="1047"/>
      <c r="BT251" s="1047"/>
      <c r="BU251" s="1047"/>
    </row>
    <row r="252" ht="14.25" customHeight="1">
      <c r="A252" s="1060"/>
      <c r="B252" s="1060"/>
      <c r="C252" s="1060"/>
      <c r="D252" s="1060"/>
      <c r="E252" s="1060"/>
      <c r="F252" s="1060"/>
      <c r="G252" s="1061"/>
      <c r="H252" s="1062"/>
      <c r="I252" s="1063"/>
      <c r="J252" s="1060"/>
      <c r="K252" s="1060"/>
      <c r="L252" s="1064"/>
      <c r="M252" s="1060"/>
      <c r="N252" s="1060"/>
      <c r="O252" s="1064"/>
      <c r="P252" s="1060"/>
      <c r="Q252" s="1060"/>
      <c r="R252" s="1060"/>
      <c r="S252" s="1060"/>
      <c r="T252" s="1060"/>
      <c r="U252" s="1060"/>
      <c r="V252" s="1045"/>
      <c r="W252" s="1045"/>
      <c r="X252" s="1045"/>
      <c r="Y252" s="1045"/>
      <c r="Z252" s="1045"/>
      <c r="AA252" s="1045"/>
      <c r="AB252" s="1045"/>
      <c r="AC252" s="1045"/>
      <c r="AD252" s="1045"/>
      <c r="AE252" s="1045"/>
      <c r="AF252" s="1045"/>
      <c r="AG252" s="1047"/>
      <c r="AH252" s="1047"/>
      <c r="AI252" s="1047"/>
      <c r="AJ252" s="1047"/>
      <c r="AK252" s="1047"/>
      <c r="AL252" s="1047"/>
      <c r="AM252" s="1047"/>
      <c r="AN252" s="1047"/>
      <c r="AO252" s="1047"/>
      <c r="AP252" s="1047"/>
      <c r="AQ252" s="1047"/>
      <c r="AR252" s="1047"/>
      <c r="AS252" s="1047"/>
      <c r="AT252" s="1047"/>
      <c r="AU252" s="1047"/>
      <c r="AV252" s="1047"/>
      <c r="AW252" s="1047"/>
      <c r="AX252" s="1047"/>
      <c r="AY252" s="1047"/>
      <c r="AZ252" s="1047"/>
      <c r="BA252" s="1047"/>
      <c r="BB252" s="1047"/>
      <c r="BC252" s="1047"/>
      <c r="BD252" s="1047"/>
      <c r="BE252" s="1047"/>
      <c r="BF252" s="1047"/>
      <c r="BG252" s="1047"/>
      <c r="BH252" s="1047"/>
      <c r="BI252" s="1047"/>
      <c r="BJ252" s="1047"/>
      <c r="BK252" s="1047"/>
      <c r="BL252" s="1047"/>
      <c r="BM252" s="1047"/>
      <c r="BN252" s="1047"/>
      <c r="BO252" s="1047"/>
      <c r="BP252" s="1047"/>
      <c r="BQ252" s="1047"/>
      <c r="BR252" s="1047"/>
      <c r="BS252" s="1047"/>
      <c r="BT252" s="1047"/>
      <c r="BU252" s="1047"/>
    </row>
    <row r="253" ht="14.25" customHeight="1">
      <c r="A253" s="1060"/>
      <c r="B253" s="1060"/>
      <c r="C253" s="1060"/>
      <c r="D253" s="1060"/>
      <c r="E253" s="1060"/>
      <c r="F253" s="1060"/>
      <c r="G253" s="1061"/>
      <c r="H253" s="1062"/>
      <c r="I253" s="1063"/>
      <c r="J253" s="1060"/>
      <c r="K253" s="1060"/>
      <c r="L253" s="1064"/>
      <c r="M253" s="1060"/>
      <c r="N253" s="1060"/>
      <c r="O253" s="1064"/>
      <c r="P253" s="1060"/>
      <c r="Q253" s="1060"/>
      <c r="R253" s="1060"/>
      <c r="S253" s="1060"/>
      <c r="T253" s="1060"/>
      <c r="U253" s="1060"/>
      <c r="V253" s="1045"/>
      <c r="W253" s="1045"/>
      <c r="X253" s="1045"/>
      <c r="Y253" s="1045"/>
      <c r="Z253" s="1045"/>
      <c r="AA253" s="1045"/>
      <c r="AB253" s="1045"/>
      <c r="AC253" s="1045"/>
      <c r="AD253" s="1045"/>
      <c r="AE253" s="1045"/>
      <c r="AF253" s="1045"/>
      <c r="AG253" s="1047"/>
      <c r="AH253" s="1047"/>
      <c r="AI253" s="1047"/>
      <c r="AJ253" s="1047"/>
      <c r="AK253" s="1047"/>
      <c r="AL253" s="1047"/>
      <c r="AM253" s="1047"/>
      <c r="AN253" s="1047"/>
      <c r="AO253" s="1047"/>
      <c r="AP253" s="1047"/>
      <c r="AQ253" s="1047"/>
      <c r="AR253" s="1047"/>
      <c r="AS253" s="1047"/>
      <c r="AT253" s="1047"/>
      <c r="AU253" s="1047"/>
      <c r="AV253" s="1047"/>
      <c r="AW253" s="1047"/>
      <c r="AX253" s="1047"/>
      <c r="AY253" s="1047"/>
      <c r="AZ253" s="1047"/>
      <c r="BA253" s="1047"/>
      <c r="BB253" s="1047"/>
      <c r="BC253" s="1047"/>
      <c r="BD253" s="1047"/>
      <c r="BE253" s="1047"/>
      <c r="BF253" s="1047"/>
      <c r="BG253" s="1047"/>
      <c r="BH253" s="1047"/>
      <c r="BI253" s="1047"/>
      <c r="BJ253" s="1047"/>
      <c r="BK253" s="1047"/>
      <c r="BL253" s="1047"/>
      <c r="BM253" s="1047"/>
      <c r="BN253" s="1047"/>
      <c r="BO253" s="1047"/>
      <c r="BP253" s="1047"/>
      <c r="BQ253" s="1047"/>
      <c r="BR253" s="1047"/>
      <c r="BS253" s="1047"/>
      <c r="BT253" s="1047"/>
      <c r="BU253" s="1047"/>
    </row>
    <row r="254" ht="14.25" customHeight="1">
      <c r="A254" s="1060"/>
      <c r="B254" s="1060"/>
      <c r="C254" s="1060"/>
      <c r="D254" s="1060"/>
      <c r="E254" s="1060"/>
      <c r="F254" s="1060"/>
      <c r="G254" s="1061"/>
      <c r="H254" s="1062"/>
      <c r="I254" s="1063"/>
      <c r="J254" s="1060"/>
      <c r="K254" s="1060"/>
      <c r="L254" s="1064"/>
      <c r="M254" s="1060"/>
      <c r="N254" s="1060"/>
      <c r="O254" s="1064"/>
      <c r="P254" s="1060"/>
      <c r="Q254" s="1060"/>
      <c r="R254" s="1060"/>
      <c r="S254" s="1060"/>
      <c r="T254" s="1060"/>
      <c r="U254" s="1060"/>
      <c r="V254" s="1045"/>
      <c r="W254" s="1045"/>
      <c r="X254" s="1045"/>
      <c r="Y254" s="1045"/>
      <c r="Z254" s="1045"/>
      <c r="AA254" s="1045"/>
      <c r="AB254" s="1045"/>
      <c r="AC254" s="1045"/>
      <c r="AD254" s="1045"/>
      <c r="AE254" s="1045"/>
      <c r="AF254" s="1045"/>
      <c r="AG254" s="1047"/>
      <c r="AH254" s="1047"/>
      <c r="AI254" s="1047"/>
      <c r="AJ254" s="1047"/>
      <c r="AK254" s="1047"/>
      <c r="AL254" s="1047"/>
      <c r="AM254" s="1047"/>
      <c r="AN254" s="1047"/>
      <c r="AO254" s="1047"/>
      <c r="AP254" s="1047"/>
      <c r="AQ254" s="1047"/>
      <c r="AR254" s="1047"/>
      <c r="AS254" s="1047"/>
      <c r="AT254" s="1047"/>
      <c r="AU254" s="1047"/>
      <c r="AV254" s="1047"/>
      <c r="AW254" s="1047"/>
      <c r="AX254" s="1047"/>
      <c r="AY254" s="1047"/>
      <c r="AZ254" s="1047"/>
      <c r="BA254" s="1047"/>
      <c r="BB254" s="1047"/>
      <c r="BC254" s="1047"/>
      <c r="BD254" s="1047"/>
      <c r="BE254" s="1047"/>
      <c r="BF254" s="1047"/>
      <c r="BG254" s="1047"/>
      <c r="BH254" s="1047"/>
      <c r="BI254" s="1047"/>
      <c r="BJ254" s="1047"/>
      <c r="BK254" s="1047"/>
      <c r="BL254" s="1047"/>
      <c r="BM254" s="1047"/>
      <c r="BN254" s="1047"/>
      <c r="BO254" s="1047"/>
      <c r="BP254" s="1047"/>
      <c r="BQ254" s="1047"/>
      <c r="BR254" s="1047"/>
      <c r="BS254" s="1047"/>
      <c r="BT254" s="1047"/>
      <c r="BU254" s="1047"/>
    </row>
    <row r="255" ht="14.25" customHeight="1">
      <c r="A255" s="1060"/>
      <c r="B255" s="1060"/>
      <c r="C255" s="1060"/>
      <c r="D255" s="1060"/>
      <c r="E255" s="1060"/>
      <c r="F255" s="1060"/>
      <c r="G255" s="1061"/>
      <c r="H255" s="1062"/>
      <c r="I255" s="1063"/>
      <c r="J255" s="1060"/>
      <c r="K255" s="1060"/>
      <c r="L255" s="1064"/>
      <c r="M255" s="1060"/>
      <c r="N255" s="1060"/>
      <c r="O255" s="1064"/>
      <c r="P255" s="1060"/>
      <c r="Q255" s="1060"/>
      <c r="R255" s="1060"/>
      <c r="S255" s="1060"/>
      <c r="T255" s="1060"/>
      <c r="U255" s="1060"/>
      <c r="V255" s="1045"/>
      <c r="W255" s="1045"/>
      <c r="X255" s="1045"/>
      <c r="Y255" s="1045"/>
      <c r="Z255" s="1045"/>
      <c r="AA255" s="1045"/>
      <c r="AB255" s="1045"/>
      <c r="AC255" s="1045"/>
      <c r="AD255" s="1045"/>
      <c r="AE255" s="1045"/>
      <c r="AF255" s="1045"/>
      <c r="AG255" s="1047"/>
      <c r="AH255" s="1047"/>
      <c r="AI255" s="1047"/>
      <c r="AJ255" s="1047"/>
      <c r="AK255" s="1047"/>
      <c r="AL255" s="1047"/>
      <c r="AM255" s="1047"/>
      <c r="AN255" s="1047"/>
      <c r="AO255" s="1047"/>
      <c r="AP255" s="1047"/>
      <c r="AQ255" s="1047"/>
      <c r="AR255" s="1047"/>
      <c r="AS255" s="1047"/>
      <c r="AT255" s="1047"/>
      <c r="AU255" s="1047"/>
      <c r="AV255" s="1047"/>
      <c r="AW255" s="1047"/>
      <c r="AX255" s="1047"/>
      <c r="AY255" s="1047"/>
      <c r="AZ255" s="1047"/>
      <c r="BA255" s="1047"/>
      <c r="BB255" s="1047"/>
      <c r="BC255" s="1047"/>
      <c r="BD255" s="1047"/>
      <c r="BE255" s="1047"/>
      <c r="BF255" s="1047"/>
      <c r="BG255" s="1047"/>
      <c r="BH255" s="1047"/>
      <c r="BI255" s="1047"/>
      <c r="BJ255" s="1047"/>
      <c r="BK255" s="1047"/>
      <c r="BL255" s="1047"/>
      <c r="BM255" s="1047"/>
      <c r="BN255" s="1047"/>
      <c r="BO255" s="1047"/>
      <c r="BP255" s="1047"/>
      <c r="BQ255" s="1047"/>
      <c r="BR255" s="1047"/>
      <c r="BS255" s="1047"/>
      <c r="BT255" s="1047"/>
      <c r="BU255" s="1047"/>
    </row>
    <row r="256" ht="14.25" customHeight="1">
      <c r="A256" s="1060"/>
      <c r="B256" s="1060"/>
      <c r="C256" s="1060"/>
      <c r="D256" s="1060"/>
      <c r="E256" s="1060"/>
      <c r="F256" s="1060"/>
      <c r="G256" s="1061"/>
      <c r="H256" s="1062"/>
      <c r="I256" s="1063"/>
      <c r="J256" s="1060"/>
      <c r="K256" s="1060"/>
      <c r="L256" s="1064"/>
      <c r="M256" s="1060"/>
      <c r="N256" s="1060"/>
      <c r="O256" s="1064"/>
      <c r="P256" s="1060"/>
      <c r="Q256" s="1060"/>
      <c r="R256" s="1060"/>
      <c r="S256" s="1060"/>
      <c r="T256" s="1060"/>
      <c r="U256" s="1060"/>
      <c r="V256" s="1045"/>
      <c r="W256" s="1045"/>
      <c r="X256" s="1045"/>
      <c r="Y256" s="1045"/>
      <c r="Z256" s="1045"/>
      <c r="AA256" s="1045"/>
      <c r="AB256" s="1045"/>
      <c r="AC256" s="1045"/>
      <c r="AD256" s="1045"/>
      <c r="AE256" s="1045"/>
      <c r="AF256" s="1045"/>
      <c r="AG256" s="1047"/>
      <c r="AH256" s="1047"/>
      <c r="AI256" s="1047"/>
      <c r="AJ256" s="1047"/>
      <c r="AK256" s="1047"/>
      <c r="AL256" s="1047"/>
      <c r="AM256" s="1047"/>
      <c r="AN256" s="1047"/>
      <c r="AO256" s="1047"/>
      <c r="AP256" s="1047"/>
      <c r="AQ256" s="1047"/>
      <c r="AR256" s="1047"/>
      <c r="AS256" s="1047"/>
      <c r="AT256" s="1047"/>
      <c r="AU256" s="1047"/>
      <c r="AV256" s="1047"/>
      <c r="AW256" s="1047"/>
      <c r="AX256" s="1047"/>
      <c r="AY256" s="1047"/>
      <c r="AZ256" s="1047"/>
      <c r="BA256" s="1047"/>
      <c r="BB256" s="1047"/>
      <c r="BC256" s="1047"/>
      <c r="BD256" s="1047"/>
      <c r="BE256" s="1047"/>
      <c r="BF256" s="1047"/>
      <c r="BG256" s="1047"/>
      <c r="BH256" s="1047"/>
      <c r="BI256" s="1047"/>
      <c r="BJ256" s="1047"/>
      <c r="BK256" s="1047"/>
      <c r="BL256" s="1047"/>
      <c r="BM256" s="1047"/>
      <c r="BN256" s="1047"/>
      <c r="BO256" s="1047"/>
      <c r="BP256" s="1047"/>
      <c r="BQ256" s="1047"/>
      <c r="BR256" s="1047"/>
      <c r="BS256" s="1047"/>
      <c r="BT256" s="1047"/>
      <c r="BU256" s="1047"/>
    </row>
    <row r="257" ht="14.25" customHeight="1">
      <c r="A257" s="1060"/>
      <c r="B257" s="1060"/>
      <c r="C257" s="1060"/>
      <c r="D257" s="1060"/>
      <c r="E257" s="1060"/>
      <c r="F257" s="1060"/>
      <c r="G257" s="1061"/>
      <c r="H257" s="1062"/>
      <c r="I257" s="1063"/>
      <c r="J257" s="1060"/>
      <c r="K257" s="1060"/>
      <c r="L257" s="1064"/>
      <c r="M257" s="1060"/>
      <c r="N257" s="1060"/>
      <c r="O257" s="1064"/>
      <c r="P257" s="1060"/>
      <c r="Q257" s="1060"/>
      <c r="R257" s="1060"/>
      <c r="S257" s="1060"/>
      <c r="T257" s="1060"/>
      <c r="U257" s="1060"/>
      <c r="V257" s="1045"/>
      <c r="W257" s="1045"/>
      <c r="X257" s="1045"/>
      <c r="Y257" s="1045"/>
      <c r="Z257" s="1045"/>
      <c r="AA257" s="1045"/>
      <c r="AB257" s="1045"/>
      <c r="AC257" s="1045"/>
      <c r="AD257" s="1045"/>
      <c r="AE257" s="1045"/>
      <c r="AF257" s="1045"/>
      <c r="AG257" s="1047"/>
      <c r="AH257" s="1047"/>
      <c r="AI257" s="1047"/>
      <c r="AJ257" s="1047"/>
      <c r="AK257" s="1047"/>
      <c r="AL257" s="1047"/>
      <c r="AM257" s="1047"/>
      <c r="AN257" s="1047"/>
      <c r="AO257" s="1047"/>
      <c r="AP257" s="1047"/>
      <c r="AQ257" s="1047"/>
      <c r="AR257" s="1047"/>
      <c r="AS257" s="1047"/>
      <c r="AT257" s="1047"/>
      <c r="AU257" s="1047"/>
      <c r="AV257" s="1047"/>
      <c r="AW257" s="1047"/>
      <c r="AX257" s="1047"/>
      <c r="AY257" s="1047"/>
      <c r="AZ257" s="1047"/>
      <c r="BA257" s="1047"/>
      <c r="BB257" s="1047"/>
      <c r="BC257" s="1047"/>
      <c r="BD257" s="1047"/>
      <c r="BE257" s="1047"/>
      <c r="BF257" s="1047"/>
      <c r="BG257" s="1047"/>
      <c r="BH257" s="1047"/>
      <c r="BI257" s="1047"/>
      <c r="BJ257" s="1047"/>
      <c r="BK257" s="1047"/>
      <c r="BL257" s="1047"/>
      <c r="BM257" s="1047"/>
      <c r="BN257" s="1047"/>
      <c r="BO257" s="1047"/>
      <c r="BP257" s="1047"/>
      <c r="BQ257" s="1047"/>
      <c r="BR257" s="1047"/>
      <c r="BS257" s="1047"/>
      <c r="BT257" s="1047"/>
      <c r="BU257" s="1047"/>
    </row>
    <row r="258" ht="14.25" customHeight="1">
      <c r="A258" s="1060"/>
      <c r="B258" s="1060"/>
      <c r="C258" s="1060"/>
      <c r="D258" s="1060"/>
      <c r="E258" s="1060"/>
      <c r="F258" s="1060"/>
      <c r="G258" s="1061"/>
      <c r="H258" s="1062"/>
      <c r="I258" s="1063"/>
      <c r="J258" s="1060"/>
      <c r="K258" s="1060"/>
      <c r="L258" s="1064"/>
      <c r="M258" s="1060"/>
      <c r="N258" s="1060"/>
      <c r="O258" s="1064"/>
      <c r="P258" s="1060"/>
      <c r="Q258" s="1060"/>
      <c r="R258" s="1060"/>
      <c r="S258" s="1060"/>
      <c r="T258" s="1060"/>
      <c r="U258" s="1060"/>
      <c r="V258" s="1045"/>
      <c r="W258" s="1045"/>
      <c r="X258" s="1045"/>
      <c r="Y258" s="1045"/>
      <c r="Z258" s="1045"/>
      <c r="AA258" s="1045"/>
      <c r="AB258" s="1045"/>
      <c r="AC258" s="1045"/>
      <c r="AD258" s="1045"/>
      <c r="AE258" s="1045"/>
      <c r="AF258" s="1045"/>
      <c r="AG258" s="1047"/>
      <c r="AH258" s="1047"/>
      <c r="AI258" s="1047"/>
      <c r="AJ258" s="1047"/>
      <c r="AK258" s="1047"/>
      <c r="AL258" s="1047"/>
      <c r="AM258" s="1047"/>
      <c r="AN258" s="1047"/>
      <c r="AO258" s="1047"/>
      <c r="AP258" s="1047"/>
      <c r="AQ258" s="1047"/>
      <c r="AR258" s="1047"/>
      <c r="AS258" s="1047"/>
      <c r="AT258" s="1047"/>
      <c r="AU258" s="1047"/>
      <c r="AV258" s="1047"/>
      <c r="AW258" s="1047"/>
      <c r="AX258" s="1047"/>
      <c r="AY258" s="1047"/>
      <c r="AZ258" s="1047"/>
      <c r="BA258" s="1047"/>
      <c r="BB258" s="1047"/>
      <c r="BC258" s="1047"/>
      <c r="BD258" s="1047"/>
      <c r="BE258" s="1047"/>
      <c r="BF258" s="1047"/>
      <c r="BG258" s="1047"/>
      <c r="BH258" s="1047"/>
      <c r="BI258" s="1047"/>
      <c r="BJ258" s="1047"/>
      <c r="BK258" s="1047"/>
      <c r="BL258" s="1047"/>
      <c r="BM258" s="1047"/>
      <c r="BN258" s="1047"/>
      <c r="BO258" s="1047"/>
      <c r="BP258" s="1047"/>
      <c r="BQ258" s="1047"/>
      <c r="BR258" s="1047"/>
      <c r="BS258" s="1047"/>
      <c r="BT258" s="1047"/>
      <c r="BU258" s="1047"/>
    </row>
    <row r="259" ht="14.25" customHeight="1">
      <c r="A259" s="1060"/>
      <c r="B259" s="1060"/>
      <c r="C259" s="1060"/>
      <c r="D259" s="1060"/>
      <c r="E259" s="1060"/>
      <c r="F259" s="1060"/>
      <c r="G259" s="1061"/>
      <c r="H259" s="1062"/>
      <c r="I259" s="1063"/>
      <c r="J259" s="1060"/>
      <c r="K259" s="1060"/>
      <c r="L259" s="1064"/>
      <c r="M259" s="1060"/>
      <c r="N259" s="1060"/>
      <c r="O259" s="1064"/>
      <c r="P259" s="1060"/>
      <c r="Q259" s="1060"/>
      <c r="R259" s="1060"/>
      <c r="S259" s="1060"/>
      <c r="T259" s="1060"/>
      <c r="U259" s="1060"/>
      <c r="V259" s="1045"/>
      <c r="W259" s="1045"/>
      <c r="X259" s="1045"/>
      <c r="Y259" s="1045"/>
      <c r="Z259" s="1045"/>
      <c r="AA259" s="1045"/>
      <c r="AB259" s="1045"/>
      <c r="AC259" s="1045"/>
      <c r="AD259" s="1045"/>
      <c r="AE259" s="1045"/>
      <c r="AF259" s="1045"/>
      <c r="AG259" s="1047"/>
      <c r="AH259" s="1047"/>
      <c r="AI259" s="1047"/>
      <c r="AJ259" s="1047"/>
      <c r="AK259" s="1047"/>
      <c r="AL259" s="1047"/>
      <c r="AM259" s="1047"/>
      <c r="AN259" s="1047"/>
      <c r="AO259" s="1047"/>
      <c r="AP259" s="1047"/>
      <c r="AQ259" s="1047"/>
      <c r="AR259" s="1047"/>
      <c r="AS259" s="1047"/>
      <c r="AT259" s="1047"/>
      <c r="AU259" s="1047"/>
      <c r="AV259" s="1047"/>
      <c r="AW259" s="1047"/>
      <c r="AX259" s="1047"/>
      <c r="AY259" s="1047"/>
      <c r="AZ259" s="1047"/>
      <c r="BA259" s="1047"/>
      <c r="BB259" s="1047"/>
      <c r="BC259" s="1047"/>
      <c r="BD259" s="1047"/>
      <c r="BE259" s="1047"/>
      <c r="BF259" s="1047"/>
      <c r="BG259" s="1047"/>
      <c r="BH259" s="1047"/>
      <c r="BI259" s="1047"/>
      <c r="BJ259" s="1047"/>
      <c r="BK259" s="1047"/>
      <c r="BL259" s="1047"/>
      <c r="BM259" s="1047"/>
      <c r="BN259" s="1047"/>
      <c r="BO259" s="1047"/>
      <c r="BP259" s="1047"/>
      <c r="BQ259" s="1047"/>
      <c r="BR259" s="1047"/>
      <c r="BS259" s="1047"/>
      <c r="BT259" s="1047"/>
      <c r="BU259" s="1047"/>
    </row>
    <row r="260" ht="14.25" customHeight="1">
      <c r="A260" s="1060"/>
      <c r="B260" s="1060"/>
      <c r="C260" s="1060"/>
      <c r="D260" s="1060"/>
      <c r="E260" s="1060"/>
      <c r="F260" s="1060"/>
      <c r="G260" s="1061"/>
      <c r="H260" s="1062"/>
      <c r="I260" s="1063"/>
      <c r="J260" s="1060"/>
      <c r="K260" s="1060"/>
      <c r="L260" s="1064"/>
      <c r="M260" s="1060"/>
      <c r="N260" s="1060"/>
      <c r="O260" s="1064"/>
      <c r="P260" s="1060"/>
      <c r="Q260" s="1060"/>
      <c r="R260" s="1060"/>
      <c r="S260" s="1060"/>
      <c r="T260" s="1060"/>
      <c r="U260" s="1060"/>
      <c r="V260" s="1045"/>
      <c r="W260" s="1045"/>
      <c r="X260" s="1045"/>
      <c r="Y260" s="1045"/>
      <c r="Z260" s="1045"/>
      <c r="AA260" s="1045"/>
      <c r="AB260" s="1045"/>
      <c r="AC260" s="1045"/>
      <c r="AD260" s="1045"/>
      <c r="AE260" s="1045"/>
      <c r="AF260" s="1045"/>
      <c r="AG260" s="1047"/>
      <c r="AH260" s="1047"/>
      <c r="AI260" s="1047"/>
      <c r="AJ260" s="1047"/>
      <c r="AK260" s="1047"/>
      <c r="AL260" s="1047"/>
      <c r="AM260" s="1047"/>
      <c r="AN260" s="1047"/>
      <c r="AO260" s="1047"/>
      <c r="AP260" s="1047"/>
      <c r="AQ260" s="1047"/>
      <c r="AR260" s="1047"/>
      <c r="AS260" s="1047"/>
      <c r="AT260" s="1047"/>
      <c r="AU260" s="1047"/>
      <c r="AV260" s="1047"/>
      <c r="AW260" s="1047"/>
      <c r="AX260" s="1047"/>
      <c r="AY260" s="1047"/>
      <c r="AZ260" s="1047"/>
      <c r="BA260" s="1047"/>
      <c r="BB260" s="1047"/>
      <c r="BC260" s="1047"/>
      <c r="BD260" s="1047"/>
      <c r="BE260" s="1047"/>
      <c r="BF260" s="1047"/>
      <c r="BG260" s="1047"/>
      <c r="BH260" s="1047"/>
      <c r="BI260" s="1047"/>
      <c r="BJ260" s="1047"/>
      <c r="BK260" s="1047"/>
      <c r="BL260" s="1047"/>
      <c r="BM260" s="1047"/>
      <c r="BN260" s="1047"/>
      <c r="BO260" s="1047"/>
      <c r="BP260" s="1047"/>
      <c r="BQ260" s="1047"/>
      <c r="BR260" s="1047"/>
      <c r="BS260" s="1047"/>
      <c r="BT260" s="1047"/>
      <c r="BU260" s="1047"/>
    </row>
    <row r="261" ht="14.25" customHeight="1">
      <c r="A261" s="1060"/>
      <c r="B261" s="1060"/>
      <c r="C261" s="1060"/>
      <c r="D261" s="1060"/>
      <c r="E261" s="1060"/>
      <c r="F261" s="1060"/>
      <c r="G261" s="1061"/>
      <c r="H261" s="1062"/>
      <c r="I261" s="1063"/>
      <c r="J261" s="1060"/>
      <c r="K261" s="1060"/>
      <c r="L261" s="1064"/>
      <c r="M261" s="1060"/>
      <c r="N261" s="1060"/>
      <c r="O261" s="1064"/>
      <c r="P261" s="1060"/>
      <c r="Q261" s="1060"/>
      <c r="R261" s="1060"/>
      <c r="S261" s="1060"/>
      <c r="T261" s="1060"/>
      <c r="U261" s="1060"/>
      <c r="V261" s="1045"/>
      <c r="W261" s="1045"/>
      <c r="X261" s="1045"/>
      <c r="Y261" s="1045"/>
      <c r="Z261" s="1045"/>
      <c r="AA261" s="1045"/>
      <c r="AB261" s="1045"/>
      <c r="AC261" s="1045"/>
      <c r="AD261" s="1045"/>
      <c r="AE261" s="1045"/>
      <c r="AF261" s="1045"/>
      <c r="AG261" s="1047"/>
      <c r="AH261" s="1047"/>
      <c r="AI261" s="1047"/>
      <c r="AJ261" s="1047"/>
      <c r="AK261" s="1047"/>
      <c r="AL261" s="1047"/>
      <c r="AM261" s="1047"/>
      <c r="AN261" s="1047"/>
      <c r="AO261" s="1047"/>
      <c r="AP261" s="1047"/>
      <c r="AQ261" s="1047"/>
      <c r="AR261" s="1047"/>
      <c r="AS261" s="1047"/>
      <c r="AT261" s="1047"/>
      <c r="AU261" s="1047"/>
      <c r="AV261" s="1047"/>
      <c r="AW261" s="1047"/>
      <c r="AX261" s="1047"/>
      <c r="AY261" s="1047"/>
      <c r="AZ261" s="1047"/>
      <c r="BA261" s="1047"/>
      <c r="BB261" s="1047"/>
      <c r="BC261" s="1047"/>
      <c r="BD261" s="1047"/>
      <c r="BE261" s="1047"/>
      <c r="BF261" s="1047"/>
      <c r="BG261" s="1047"/>
      <c r="BH261" s="1047"/>
      <c r="BI261" s="1047"/>
      <c r="BJ261" s="1047"/>
      <c r="BK261" s="1047"/>
      <c r="BL261" s="1047"/>
      <c r="BM261" s="1047"/>
      <c r="BN261" s="1047"/>
      <c r="BO261" s="1047"/>
      <c r="BP261" s="1047"/>
      <c r="BQ261" s="1047"/>
      <c r="BR261" s="1047"/>
      <c r="BS261" s="1047"/>
      <c r="BT261" s="1047"/>
      <c r="BU261" s="1047"/>
    </row>
    <row r="262" ht="14.25" customHeight="1">
      <c r="A262" s="1060"/>
      <c r="B262" s="1060"/>
      <c r="C262" s="1060"/>
      <c r="D262" s="1060"/>
      <c r="E262" s="1060"/>
      <c r="F262" s="1060"/>
      <c r="G262" s="1061"/>
      <c r="H262" s="1062"/>
      <c r="I262" s="1063"/>
      <c r="J262" s="1060"/>
      <c r="K262" s="1060"/>
      <c r="L262" s="1064"/>
      <c r="M262" s="1060"/>
      <c r="N262" s="1060"/>
      <c r="O262" s="1064"/>
      <c r="P262" s="1060"/>
      <c r="Q262" s="1060"/>
      <c r="R262" s="1060"/>
      <c r="S262" s="1060"/>
      <c r="T262" s="1060"/>
      <c r="U262" s="1060"/>
      <c r="V262" s="1045"/>
      <c r="W262" s="1045"/>
      <c r="X262" s="1045"/>
      <c r="Y262" s="1045"/>
      <c r="Z262" s="1045"/>
      <c r="AA262" s="1045"/>
      <c r="AB262" s="1045"/>
      <c r="AC262" s="1045"/>
      <c r="AD262" s="1045"/>
      <c r="AE262" s="1045"/>
      <c r="AF262" s="1045"/>
      <c r="AG262" s="1047"/>
      <c r="AH262" s="1047"/>
      <c r="AI262" s="1047"/>
      <c r="AJ262" s="1047"/>
      <c r="AK262" s="1047"/>
      <c r="AL262" s="1047"/>
      <c r="AM262" s="1047"/>
      <c r="AN262" s="1047"/>
      <c r="AO262" s="1047"/>
      <c r="AP262" s="1047"/>
      <c r="AQ262" s="1047"/>
      <c r="AR262" s="1047"/>
      <c r="AS262" s="1047"/>
      <c r="AT262" s="1047"/>
      <c r="AU262" s="1047"/>
      <c r="AV262" s="1047"/>
      <c r="AW262" s="1047"/>
      <c r="AX262" s="1047"/>
      <c r="AY262" s="1047"/>
      <c r="AZ262" s="1047"/>
      <c r="BA262" s="1047"/>
      <c r="BB262" s="1047"/>
      <c r="BC262" s="1047"/>
      <c r="BD262" s="1047"/>
      <c r="BE262" s="1047"/>
      <c r="BF262" s="1047"/>
      <c r="BG262" s="1047"/>
      <c r="BH262" s="1047"/>
      <c r="BI262" s="1047"/>
      <c r="BJ262" s="1047"/>
      <c r="BK262" s="1047"/>
      <c r="BL262" s="1047"/>
      <c r="BM262" s="1047"/>
      <c r="BN262" s="1047"/>
      <c r="BO262" s="1047"/>
      <c r="BP262" s="1047"/>
      <c r="BQ262" s="1047"/>
      <c r="BR262" s="1047"/>
      <c r="BS262" s="1047"/>
      <c r="BT262" s="1047"/>
      <c r="BU262" s="1047"/>
    </row>
    <row r="263" ht="14.25" customHeight="1">
      <c r="A263" s="1060"/>
      <c r="B263" s="1060"/>
      <c r="C263" s="1060"/>
      <c r="D263" s="1060"/>
      <c r="E263" s="1060"/>
      <c r="F263" s="1060"/>
      <c r="G263" s="1061"/>
      <c r="H263" s="1062"/>
      <c r="I263" s="1063"/>
      <c r="J263" s="1060"/>
      <c r="K263" s="1060"/>
      <c r="L263" s="1064"/>
      <c r="M263" s="1060"/>
      <c r="N263" s="1060"/>
      <c r="O263" s="1064"/>
      <c r="P263" s="1060"/>
      <c r="Q263" s="1060"/>
      <c r="R263" s="1060"/>
      <c r="S263" s="1060"/>
      <c r="T263" s="1060"/>
      <c r="U263" s="1060"/>
      <c r="V263" s="1045"/>
      <c r="W263" s="1045"/>
      <c r="X263" s="1045"/>
      <c r="Y263" s="1045"/>
      <c r="Z263" s="1045"/>
      <c r="AA263" s="1045"/>
      <c r="AB263" s="1045"/>
      <c r="AC263" s="1045"/>
      <c r="AD263" s="1045"/>
      <c r="AE263" s="1045"/>
      <c r="AF263" s="1045"/>
      <c r="AG263" s="1047"/>
      <c r="AH263" s="1047"/>
      <c r="AI263" s="1047"/>
      <c r="AJ263" s="1047"/>
      <c r="AK263" s="1047"/>
      <c r="AL263" s="1047"/>
      <c r="AM263" s="1047"/>
      <c r="AN263" s="1047"/>
      <c r="AO263" s="1047"/>
      <c r="AP263" s="1047"/>
      <c r="AQ263" s="1047"/>
      <c r="AR263" s="1047"/>
      <c r="AS263" s="1047"/>
      <c r="AT263" s="1047"/>
      <c r="AU263" s="1047"/>
      <c r="AV263" s="1047"/>
      <c r="AW263" s="1047"/>
      <c r="AX263" s="1047"/>
      <c r="AY263" s="1047"/>
      <c r="AZ263" s="1047"/>
      <c r="BA263" s="1047"/>
      <c r="BB263" s="1047"/>
      <c r="BC263" s="1047"/>
      <c r="BD263" s="1047"/>
      <c r="BE263" s="1047"/>
      <c r="BF263" s="1047"/>
      <c r="BG263" s="1047"/>
      <c r="BH263" s="1047"/>
      <c r="BI263" s="1047"/>
      <c r="BJ263" s="1047"/>
      <c r="BK263" s="1047"/>
      <c r="BL263" s="1047"/>
      <c r="BM263" s="1047"/>
      <c r="BN263" s="1047"/>
      <c r="BO263" s="1047"/>
      <c r="BP263" s="1047"/>
      <c r="BQ263" s="1047"/>
      <c r="BR263" s="1047"/>
      <c r="BS263" s="1047"/>
      <c r="BT263" s="1047"/>
      <c r="BU263" s="1047"/>
    </row>
    <row r="264" ht="14.25" customHeight="1">
      <c r="A264" s="1060"/>
      <c r="B264" s="1060"/>
      <c r="C264" s="1060"/>
      <c r="D264" s="1060"/>
      <c r="E264" s="1060"/>
      <c r="F264" s="1060"/>
      <c r="G264" s="1061"/>
      <c r="H264" s="1062"/>
      <c r="I264" s="1063"/>
      <c r="J264" s="1060"/>
      <c r="K264" s="1060"/>
      <c r="L264" s="1064"/>
      <c r="M264" s="1060"/>
      <c r="N264" s="1060"/>
      <c r="O264" s="1064"/>
      <c r="P264" s="1060"/>
      <c r="Q264" s="1060"/>
      <c r="R264" s="1060"/>
      <c r="S264" s="1060"/>
      <c r="T264" s="1060"/>
      <c r="U264" s="1060"/>
      <c r="V264" s="1045"/>
      <c r="W264" s="1045"/>
      <c r="X264" s="1045"/>
      <c r="Y264" s="1045"/>
      <c r="Z264" s="1045"/>
      <c r="AA264" s="1045"/>
      <c r="AB264" s="1045"/>
      <c r="AC264" s="1045"/>
      <c r="AD264" s="1045"/>
      <c r="AE264" s="1045"/>
      <c r="AF264" s="1045"/>
      <c r="AG264" s="1047"/>
      <c r="AH264" s="1047"/>
      <c r="AI264" s="1047"/>
      <c r="AJ264" s="1047"/>
      <c r="AK264" s="1047"/>
      <c r="AL264" s="1047"/>
      <c r="AM264" s="1047"/>
      <c r="AN264" s="1047"/>
      <c r="AO264" s="1047"/>
      <c r="AP264" s="1047"/>
      <c r="AQ264" s="1047"/>
      <c r="AR264" s="1047"/>
      <c r="AS264" s="1047"/>
      <c r="AT264" s="1047"/>
      <c r="AU264" s="1047"/>
      <c r="AV264" s="1047"/>
      <c r="AW264" s="1047"/>
      <c r="AX264" s="1047"/>
      <c r="AY264" s="1047"/>
      <c r="AZ264" s="1047"/>
      <c r="BA264" s="1047"/>
      <c r="BB264" s="1047"/>
      <c r="BC264" s="1047"/>
      <c r="BD264" s="1047"/>
      <c r="BE264" s="1047"/>
      <c r="BF264" s="1047"/>
      <c r="BG264" s="1047"/>
      <c r="BH264" s="1047"/>
      <c r="BI264" s="1047"/>
      <c r="BJ264" s="1047"/>
      <c r="BK264" s="1047"/>
      <c r="BL264" s="1047"/>
      <c r="BM264" s="1047"/>
      <c r="BN264" s="1047"/>
      <c r="BO264" s="1047"/>
      <c r="BP264" s="1047"/>
      <c r="BQ264" s="1047"/>
      <c r="BR264" s="1047"/>
      <c r="BS264" s="1047"/>
      <c r="BT264" s="1047"/>
      <c r="BU264" s="1047"/>
    </row>
    <row r="265" ht="14.25" customHeight="1">
      <c r="A265" s="1060"/>
      <c r="B265" s="1060"/>
      <c r="C265" s="1060"/>
      <c r="D265" s="1060"/>
      <c r="E265" s="1060"/>
      <c r="F265" s="1060"/>
      <c r="G265" s="1061"/>
      <c r="H265" s="1062"/>
      <c r="I265" s="1063"/>
      <c r="J265" s="1060"/>
      <c r="K265" s="1060"/>
      <c r="L265" s="1064"/>
      <c r="M265" s="1060"/>
      <c r="N265" s="1060"/>
      <c r="O265" s="1064"/>
      <c r="P265" s="1060"/>
      <c r="Q265" s="1060"/>
      <c r="R265" s="1060"/>
      <c r="S265" s="1060"/>
      <c r="T265" s="1060"/>
      <c r="U265" s="1060"/>
      <c r="V265" s="1045"/>
      <c r="W265" s="1045"/>
      <c r="X265" s="1045"/>
      <c r="Y265" s="1045"/>
      <c r="Z265" s="1045"/>
      <c r="AA265" s="1045"/>
      <c r="AB265" s="1045"/>
      <c r="AC265" s="1045"/>
      <c r="AD265" s="1045"/>
      <c r="AE265" s="1045"/>
      <c r="AF265" s="1045"/>
      <c r="AG265" s="1047"/>
      <c r="AH265" s="1047"/>
      <c r="AI265" s="1047"/>
      <c r="AJ265" s="1047"/>
      <c r="AK265" s="1047"/>
      <c r="AL265" s="1047"/>
      <c r="AM265" s="1047"/>
      <c r="AN265" s="1047"/>
      <c r="AO265" s="1047"/>
      <c r="AP265" s="1047"/>
      <c r="AQ265" s="1047"/>
      <c r="AR265" s="1047"/>
      <c r="AS265" s="1047"/>
      <c r="AT265" s="1047"/>
      <c r="AU265" s="1047"/>
      <c r="AV265" s="1047"/>
      <c r="AW265" s="1047"/>
      <c r="AX265" s="1047"/>
      <c r="AY265" s="1047"/>
      <c r="AZ265" s="1047"/>
      <c r="BA265" s="1047"/>
      <c r="BB265" s="1047"/>
      <c r="BC265" s="1047"/>
      <c r="BD265" s="1047"/>
      <c r="BE265" s="1047"/>
      <c r="BF265" s="1047"/>
      <c r="BG265" s="1047"/>
      <c r="BH265" s="1047"/>
      <c r="BI265" s="1047"/>
      <c r="BJ265" s="1047"/>
      <c r="BK265" s="1047"/>
      <c r="BL265" s="1047"/>
      <c r="BM265" s="1047"/>
      <c r="BN265" s="1047"/>
      <c r="BO265" s="1047"/>
      <c r="BP265" s="1047"/>
      <c r="BQ265" s="1047"/>
      <c r="BR265" s="1047"/>
      <c r="BS265" s="1047"/>
      <c r="BT265" s="1047"/>
      <c r="BU265" s="1047"/>
    </row>
    <row r="266" ht="14.25" customHeight="1">
      <c r="A266" s="1060"/>
      <c r="B266" s="1060"/>
      <c r="C266" s="1060"/>
      <c r="D266" s="1060"/>
      <c r="E266" s="1060"/>
      <c r="F266" s="1060"/>
      <c r="G266" s="1061"/>
      <c r="H266" s="1062"/>
      <c r="I266" s="1063"/>
      <c r="J266" s="1060"/>
      <c r="K266" s="1060"/>
      <c r="L266" s="1064"/>
      <c r="M266" s="1060"/>
      <c r="N266" s="1060"/>
      <c r="O266" s="1064"/>
      <c r="P266" s="1060"/>
      <c r="Q266" s="1060"/>
      <c r="R266" s="1060"/>
      <c r="S266" s="1060"/>
      <c r="T266" s="1060"/>
      <c r="U266" s="1060"/>
      <c r="V266" s="1045"/>
      <c r="W266" s="1045"/>
      <c r="X266" s="1045"/>
      <c r="Y266" s="1045"/>
      <c r="Z266" s="1045"/>
      <c r="AA266" s="1045"/>
      <c r="AB266" s="1045"/>
      <c r="AC266" s="1045"/>
      <c r="AD266" s="1045"/>
      <c r="AE266" s="1045"/>
      <c r="AF266" s="1045"/>
      <c r="AG266" s="1047"/>
      <c r="AH266" s="1047"/>
      <c r="AI266" s="1047"/>
      <c r="AJ266" s="1047"/>
      <c r="AK266" s="1047"/>
      <c r="AL266" s="1047"/>
      <c r="AM266" s="1047"/>
      <c r="AN266" s="1047"/>
      <c r="AO266" s="1047"/>
      <c r="AP266" s="1047"/>
      <c r="AQ266" s="1047"/>
      <c r="AR266" s="1047"/>
      <c r="AS266" s="1047"/>
      <c r="AT266" s="1047"/>
      <c r="AU266" s="1047"/>
      <c r="AV266" s="1047"/>
      <c r="AW266" s="1047"/>
      <c r="AX266" s="1047"/>
      <c r="AY266" s="1047"/>
      <c r="AZ266" s="1047"/>
      <c r="BA266" s="1047"/>
      <c r="BB266" s="1047"/>
      <c r="BC266" s="1047"/>
      <c r="BD266" s="1047"/>
      <c r="BE266" s="1047"/>
      <c r="BF266" s="1047"/>
      <c r="BG266" s="1047"/>
      <c r="BH266" s="1047"/>
      <c r="BI266" s="1047"/>
      <c r="BJ266" s="1047"/>
      <c r="BK266" s="1047"/>
      <c r="BL266" s="1047"/>
      <c r="BM266" s="1047"/>
      <c r="BN266" s="1047"/>
      <c r="BO266" s="1047"/>
      <c r="BP266" s="1047"/>
      <c r="BQ266" s="1047"/>
      <c r="BR266" s="1047"/>
      <c r="BS266" s="1047"/>
      <c r="BT266" s="1047"/>
      <c r="BU266" s="1047"/>
    </row>
    <row r="267" ht="14.25" customHeight="1">
      <c r="A267" s="1060"/>
      <c r="B267" s="1060"/>
      <c r="C267" s="1060"/>
      <c r="D267" s="1060"/>
      <c r="E267" s="1060"/>
      <c r="F267" s="1060"/>
      <c r="G267" s="1061"/>
      <c r="H267" s="1062"/>
      <c r="I267" s="1063"/>
      <c r="J267" s="1060"/>
      <c r="K267" s="1060"/>
      <c r="L267" s="1064"/>
      <c r="M267" s="1060"/>
      <c r="N267" s="1060"/>
      <c r="O267" s="1064"/>
      <c r="P267" s="1060"/>
      <c r="Q267" s="1060"/>
      <c r="R267" s="1060"/>
      <c r="S267" s="1060"/>
      <c r="T267" s="1060"/>
      <c r="U267" s="1060"/>
      <c r="V267" s="1045"/>
      <c r="W267" s="1045"/>
      <c r="X267" s="1045"/>
      <c r="Y267" s="1045"/>
      <c r="Z267" s="1045"/>
      <c r="AA267" s="1045"/>
      <c r="AB267" s="1045"/>
      <c r="AC267" s="1045"/>
      <c r="AD267" s="1045"/>
      <c r="AE267" s="1045"/>
      <c r="AF267" s="1045"/>
      <c r="AG267" s="1047"/>
      <c r="AH267" s="1047"/>
      <c r="AI267" s="1047"/>
      <c r="AJ267" s="1047"/>
      <c r="AK267" s="1047"/>
      <c r="AL267" s="1047"/>
      <c r="AM267" s="1047"/>
      <c r="AN267" s="1047"/>
      <c r="AO267" s="1047"/>
      <c r="AP267" s="1047"/>
      <c r="AQ267" s="1047"/>
      <c r="AR267" s="1047"/>
      <c r="AS267" s="1047"/>
      <c r="AT267" s="1047"/>
      <c r="AU267" s="1047"/>
      <c r="AV267" s="1047"/>
      <c r="AW267" s="1047"/>
      <c r="AX267" s="1047"/>
      <c r="AY267" s="1047"/>
      <c r="AZ267" s="1047"/>
      <c r="BA267" s="1047"/>
      <c r="BB267" s="1047"/>
      <c r="BC267" s="1047"/>
      <c r="BD267" s="1047"/>
      <c r="BE267" s="1047"/>
      <c r="BF267" s="1047"/>
      <c r="BG267" s="1047"/>
      <c r="BH267" s="1047"/>
      <c r="BI267" s="1047"/>
      <c r="BJ267" s="1047"/>
      <c r="BK267" s="1047"/>
      <c r="BL267" s="1047"/>
      <c r="BM267" s="1047"/>
      <c r="BN267" s="1047"/>
      <c r="BO267" s="1047"/>
      <c r="BP267" s="1047"/>
      <c r="BQ267" s="1047"/>
      <c r="BR267" s="1047"/>
      <c r="BS267" s="1047"/>
      <c r="BT267" s="1047"/>
      <c r="BU267" s="1047"/>
    </row>
    <row r="268" ht="14.25" customHeight="1">
      <c r="A268" s="1060"/>
      <c r="B268" s="1060"/>
      <c r="C268" s="1060"/>
      <c r="D268" s="1060"/>
      <c r="E268" s="1060"/>
      <c r="F268" s="1060"/>
      <c r="G268" s="1061"/>
      <c r="H268" s="1062"/>
      <c r="I268" s="1063"/>
      <c r="J268" s="1060"/>
      <c r="K268" s="1060"/>
      <c r="L268" s="1064"/>
      <c r="M268" s="1060"/>
      <c r="N268" s="1060"/>
      <c r="O268" s="1064"/>
      <c r="P268" s="1060"/>
      <c r="Q268" s="1060"/>
      <c r="R268" s="1060"/>
      <c r="S268" s="1060"/>
      <c r="T268" s="1060"/>
      <c r="U268" s="1060"/>
      <c r="V268" s="1045"/>
      <c r="W268" s="1045"/>
      <c r="X268" s="1045"/>
      <c r="Y268" s="1045"/>
      <c r="Z268" s="1045"/>
      <c r="AA268" s="1045"/>
      <c r="AB268" s="1045"/>
      <c r="AC268" s="1045"/>
      <c r="AD268" s="1045"/>
      <c r="AE268" s="1045"/>
      <c r="AF268" s="1045"/>
      <c r="AG268" s="1047"/>
      <c r="AH268" s="1047"/>
      <c r="AI268" s="1047"/>
      <c r="AJ268" s="1047"/>
      <c r="AK268" s="1047"/>
      <c r="AL268" s="1047"/>
      <c r="AM268" s="1047"/>
      <c r="AN268" s="1047"/>
      <c r="AO268" s="1047"/>
      <c r="AP268" s="1047"/>
      <c r="AQ268" s="1047"/>
      <c r="AR268" s="1047"/>
      <c r="AS268" s="1047"/>
      <c r="AT268" s="1047"/>
      <c r="AU268" s="1047"/>
      <c r="AV268" s="1047"/>
      <c r="AW268" s="1047"/>
      <c r="AX268" s="1047"/>
      <c r="AY268" s="1047"/>
      <c r="AZ268" s="1047"/>
      <c r="BA268" s="1047"/>
      <c r="BB268" s="1047"/>
      <c r="BC268" s="1047"/>
      <c r="BD268" s="1047"/>
      <c r="BE268" s="1047"/>
      <c r="BF268" s="1047"/>
      <c r="BG268" s="1047"/>
      <c r="BH268" s="1047"/>
      <c r="BI268" s="1047"/>
      <c r="BJ268" s="1047"/>
      <c r="BK268" s="1047"/>
      <c r="BL268" s="1047"/>
      <c r="BM268" s="1047"/>
      <c r="BN268" s="1047"/>
      <c r="BO268" s="1047"/>
      <c r="BP268" s="1047"/>
      <c r="BQ268" s="1047"/>
      <c r="BR268" s="1047"/>
      <c r="BS268" s="1047"/>
      <c r="BT268" s="1047"/>
      <c r="BU268" s="1047"/>
    </row>
    <row r="269" ht="14.25" customHeight="1">
      <c r="A269" s="1060"/>
      <c r="B269" s="1060"/>
      <c r="C269" s="1060"/>
      <c r="D269" s="1060"/>
      <c r="E269" s="1060"/>
      <c r="F269" s="1060"/>
      <c r="G269" s="1061"/>
      <c r="H269" s="1062"/>
      <c r="I269" s="1063"/>
      <c r="J269" s="1060"/>
      <c r="K269" s="1060"/>
      <c r="L269" s="1064"/>
      <c r="M269" s="1060"/>
      <c r="N269" s="1060"/>
      <c r="O269" s="1064"/>
      <c r="P269" s="1060"/>
      <c r="Q269" s="1060"/>
      <c r="R269" s="1060"/>
      <c r="S269" s="1060"/>
      <c r="T269" s="1060"/>
      <c r="U269" s="1060"/>
      <c r="V269" s="1045"/>
      <c r="W269" s="1045"/>
      <c r="X269" s="1045"/>
      <c r="Y269" s="1045"/>
      <c r="Z269" s="1045"/>
      <c r="AA269" s="1045"/>
      <c r="AB269" s="1045"/>
      <c r="AC269" s="1045"/>
      <c r="AD269" s="1045"/>
      <c r="AE269" s="1045"/>
      <c r="AF269" s="1045"/>
      <c r="AG269" s="1047"/>
      <c r="AH269" s="1047"/>
      <c r="AI269" s="1047"/>
      <c r="AJ269" s="1047"/>
      <c r="AK269" s="1047"/>
      <c r="AL269" s="1047"/>
      <c r="AM269" s="1047"/>
      <c r="AN269" s="1047"/>
      <c r="AO269" s="1047"/>
      <c r="AP269" s="1047"/>
      <c r="AQ269" s="1047"/>
      <c r="AR269" s="1047"/>
      <c r="AS269" s="1047"/>
      <c r="AT269" s="1047"/>
      <c r="AU269" s="1047"/>
      <c r="AV269" s="1047"/>
      <c r="AW269" s="1047"/>
      <c r="AX269" s="1047"/>
      <c r="AY269" s="1047"/>
      <c r="AZ269" s="1047"/>
      <c r="BA269" s="1047"/>
      <c r="BB269" s="1047"/>
      <c r="BC269" s="1047"/>
      <c r="BD269" s="1047"/>
      <c r="BE269" s="1047"/>
      <c r="BF269" s="1047"/>
      <c r="BG269" s="1047"/>
      <c r="BH269" s="1047"/>
      <c r="BI269" s="1047"/>
      <c r="BJ269" s="1047"/>
      <c r="BK269" s="1047"/>
      <c r="BL269" s="1047"/>
      <c r="BM269" s="1047"/>
      <c r="BN269" s="1047"/>
      <c r="BO269" s="1047"/>
      <c r="BP269" s="1047"/>
      <c r="BQ269" s="1047"/>
      <c r="BR269" s="1047"/>
      <c r="BS269" s="1047"/>
      <c r="BT269" s="1047"/>
      <c r="BU269" s="1047"/>
    </row>
    <row r="270" ht="14.25" customHeight="1">
      <c r="A270" s="1060"/>
      <c r="B270" s="1060"/>
      <c r="C270" s="1060"/>
      <c r="D270" s="1060"/>
      <c r="E270" s="1060"/>
      <c r="F270" s="1060"/>
      <c r="G270" s="1061"/>
      <c r="H270" s="1062"/>
      <c r="I270" s="1063"/>
      <c r="J270" s="1060"/>
      <c r="K270" s="1060"/>
      <c r="L270" s="1064"/>
      <c r="M270" s="1060"/>
      <c r="N270" s="1060"/>
      <c r="O270" s="1064"/>
      <c r="P270" s="1060"/>
      <c r="Q270" s="1060"/>
      <c r="R270" s="1060"/>
      <c r="S270" s="1060"/>
      <c r="T270" s="1060"/>
      <c r="U270" s="1060"/>
      <c r="V270" s="1045"/>
      <c r="W270" s="1045"/>
      <c r="X270" s="1045"/>
      <c r="Y270" s="1045"/>
      <c r="Z270" s="1045"/>
      <c r="AA270" s="1045"/>
      <c r="AB270" s="1045"/>
      <c r="AC270" s="1045"/>
      <c r="AD270" s="1045"/>
      <c r="AE270" s="1045"/>
      <c r="AF270" s="1045"/>
      <c r="AG270" s="1047"/>
      <c r="AH270" s="1047"/>
      <c r="AI270" s="1047"/>
      <c r="AJ270" s="1047"/>
      <c r="AK270" s="1047"/>
      <c r="AL270" s="1047"/>
      <c r="AM270" s="1047"/>
      <c r="AN270" s="1047"/>
      <c r="AO270" s="1047"/>
      <c r="AP270" s="1047"/>
      <c r="AQ270" s="1047"/>
      <c r="AR270" s="1047"/>
      <c r="AS270" s="1047"/>
      <c r="AT270" s="1047"/>
      <c r="AU270" s="1047"/>
      <c r="AV270" s="1047"/>
      <c r="AW270" s="1047"/>
      <c r="AX270" s="1047"/>
      <c r="AY270" s="1047"/>
      <c r="AZ270" s="1047"/>
      <c r="BA270" s="1047"/>
      <c r="BB270" s="1047"/>
      <c r="BC270" s="1047"/>
      <c r="BD270" s="1047"/>
      <c r="BE270" s="1047"/>
      <c r="BF270" s="1047"/>
      <c r="BG270" s="1047"/>
      <c r="BH270" s="1047"/>
      <c r="BI270" s="1047"/>
      <c r="BJ270" s="1047"/>
      <c r="BK270" s="1047"/>
      <c r="BL270" s="1047"/>
      <c r="BM270" s="1047"/>
      <c r="BN270" s="1047"/>
      <c r="BO270" s="1047"/>
      <c r="BP270" s="1047"/>
      <c r="BQ270" s="1047"/>
      <c r="BR270" s="1047"/>
      <c r="BS270" s="1047"/>
      <c r="BT270" s="1047"/>
      <c r="BU270" s="1047"/>
    </row>
    <row r="271" ht="14.25" customHeight="1">
      <c r="A271" s="1060"/>
      <c r="B271" s="1060"/>
      <c r="C271" s="1060"/>
      <c r="D271" s="1060"/>
      <c r="E271" s="1060"/>
      <c r="F271" s="1060"/>
      <c r="G271" s="1061"/>
      <c r="H271" s="1062"/>
      <c r="I271" s="1063"/>
      <c r="J271" s="1060"/>
      <c r="K271" s="1060"/>
      <c r="L271" s="1064"/>
      <c r="M271" s="1060"/>
      <c r="N271" s="1060"/>
      <c r="O271" s="1064"/>
      <c r="P271" s="1060"/>
      <c r="Q271" s="1060"/>
      <c r="R271" s="1060"/>
      <c r="S271" s="1060"/>
      <c r="T271" s="1060"/>
      <c r="U271" s="1060"/>
      <c r="V271" s="1045"/>
      <c r="W271" s="1045"/>
      <c r="X271" s="1045"/>
      <c r="Y271" s="1045"/>
      <c r="Z271" s="1045"/>
      <c r="AA271" s="1045"/>
      <c r="AB271" s="1045"/>
      <c r="AC271" s="1045"/>
      <c r="AD271" s="1045"/>
      <c r="AE271" s="1045"/>
      <c r="AF271" s="1045"/>
      <c r="AG271" s="1047"/>
      <c r="AH271" s="1047"/>
      <c r="AI271" s="1047"/>
      <c r="AJ271" s="1047"/>
      <c r="AK271" s="1047"/>
      <c r="AL271" s="1047"/>
      <c r="AM271" s="1047"/>
      <c r="AN271" s="1047"/>
      <c r="AO271" s="1047"/>
      <c r="AP271" s="1047"/>
      <c r="AQ271" s="1047"/>
      <c r="AR271" s="1047"/>
      <c r="AS271" s="1047"/>
      <c r="AT271" s="1047"/>
      <c r="AU271" s="1047"/>
      <c r="AV271" s="1047"/>
      <c r="AW271" s="1047"/>
      <c r="AX271" s="1047"/>
      <c r="AY271" s="1047"/>
      <c r="AZ271" s="1047"/>
      <c r="BA271" s="1047"/>
      <c r="BB271" s="1047"/>
      <c r="BC271" s="1047"/>
      <c r="BD271" s="1047"/>
      <c r="BE271" s="1047"/>
      <c r="BF271" s="1047"/>
      <c r="BG271" s="1047"/>
      <c r="BH271" s="1047"/>
      <c r="BI271" s="1047"/>
      <c r="BJ271" s="1047"/>
      <c r="BK271" s="1047"/>
      <c r="BL271" s="1047"/>
      <c r="BM271" s="1047"/>
      <c r="BN271" s="1047"/>
      <c r="BO271" s="1047"/>
      <c r="BP271" s="1047"/>
      <c r="BQ271" s="1047"/>
      <c r="BR271" s="1047"/>
      <c r="BS271" s="1047"/>
      <c r="BT271" s="1047"/>
      <c r="BU271" s="1047"/>
    </row>
    <row r="272" ht="14.25" customHeight="1">
      <c r="A272" s="1060"/>
      <c r="B272" s="1060"/>
      <c r="C272" s="1060"/>
      <c r="D272" s="1060"/>
      <c r="E272" s="1060"/>
      <c r="F272" s="1060"/>
      <c r="G272" s="1061"/>
      <c r="H272" s="1062"/>
      <c r="I272" s="1063"/>
      <c r="J272" s="1060"/>
      <c r="K272" s="1060"/>
      <c r="L272" s="1064"/>
      <c r="M272" s="1060"/>
      <c r="N272" s="1060"/>
      <c r="O272" s="1064"/>
      <c r="P272" s="1060"/>
      <c r="Q272" s="1060"/>
      <c r="R272" s="1060"/>
      <c r="S272" s="1060"/>
      <c r="T272" s="1060"/>
      <c r="U272" s="1060"/>
      <c r="V272" s="1045"/>
      <c r="W272" s="1045"/>
      <c r="X272" s="1045"/>
      <c r="Y272" s="1045"/>
      <c r="Z272" s="1045"/>
      <c r="AA272" s="1045"/>
      <c r="AB272" s="1045"/>
      <c r="AC272" s="1045"/>
      <c r="AD272" s="1045"/>
      <c r="AE272" s="1045"/>
      <c r="AF272" s="1045"/>
      <c r="AG272" s="1047"/>
      <c r="AH272" s="1047"/>
      <c r="AI272" s="1047"/>
      <c r="AJ272" s="1047"/>
      <c r="AK272" s="1047"/>
      <c r="AL272" s="1047"/>
      <c r="AM272" s="1047"/>
      <c r="AN272" s="1047"/>
      <c r="AO272" s="1047"/>
      <c r="AP272" s="1047"/>
      <c r="AQ272" s="1047"/>
      <c r="AR272" s="1047"/>
      <c r="AS272" s="1047"/>
      <c r="AT272" s="1047"/>
      <c r="AU272" s="1047"/>
      <c r="AV272" s="1047"/>
      <c r="AW272" s="1047"/>
      <c r="AX272" s="1047"/>
      <c r="AY272" s="1047"/>
      <c r="AZ272" s="1047"/>
      <c r="BA272" s="1047"/>
      <c r="BB272" s="1047"/>
      <c r="BC272" s="1047"/>
      <c r="BD272" s="1047"/>
      <c r="BE272" s="1047"/>
      <c r="BF272" s="1047"/>
      <c r="BG272" s="1047"/>
      <c r="BH272" s="1047"/>
      <c r="BI272" s="1047"/>
      <c r="BJ272" s="1047"/>
      <c r="BK272" s="1047"/>
      <c r="BL272" s="1047"/>
      <c r="BM272" s="1047"/>
      <c r="BN272" s="1047"/>
      <c r="BO272" s="1047"/>
      <c r="BP272" s="1047"/>
      <c r="BQ272" s="1047"/>
      <c r="BR272" s="1047"/>
      <c r="BS272" s="1047"/>
      <c r="BT272" s="1047"/>
      <c r="BU272" s="1047"/>
    </row>
    <row r="273" ht="14.25" customHeight="1">
      <c r="A273" s="1060"/>
      <c r="B273" s="1060"/>
      <c r="C273" s="1060"/>
      <c r="D273" s="1060"/>
      <c r="E273" s="1060"/>
      <c r="F273" s="1060"/>
      <c r="G273" s="1061"/>
      <c r="H273" s="1062"/>
      <c r="I273" s="1063"/>
      <c r="J273" s="1060"/>
      <c r="K273" s="1060"/>
      <c r="L273" s="1064"/>
      <c r="M273" s="1060"/>
      <c r="N273" s="1060"/>
      <c r="O273" s="1064"/>
      <c r="P273" s="1060"/>
      <c r="Q273" s="1060"/>
      <c r="R273" s="1060"/>
      <c r="S273" s="1060"/>
      <c r="T273" s="1060"/>
      <c r="U273" s="1060"/>
      <c r="V273" s="1045"/>
      <c r="W273" s="1045"/>
      <c r="X273" s="1045"/>
      <c r="Y273" s="1045"/>
      <c r="Z273" s="1045"/>
      <c r="AA273" s="1045"/>
      <c r="AB273" s="1045"/>
      <c r="AC273" s="1045"/>
      <c r="AD273" s="1045"/>
      <c r="AE273" s="1045"/>
      <c r="AF273" s="1045"/>
      <c r="AG273" s="1047"/>
      <c r="AH273" s="1047"/>
      <c r="AI273" s="1047"/>
      <c r="AJ273" s="1047"/>
      <c r="AK273" s="1047"/>
      <c r="AL273" s="1047"/>
      <c r="AM273" s="1047"/>
      <c r="AN273" s="1047"/>
      <c r="AO273" s="1047"/>
      <c r="AP273" s="1047"/>
      <c r="AQ273" s="1047"/>
      <c r="AR273" s="1047"/>
      <c r="AS273" s="1047"/>
      <c r="AT273" s="1047"/>
      <c r="AU273" s="1047"/>
      <c r="AV273" s="1047"/>
      <c r="AW273" s="1047"/>
      <c r="AX273" s="1047"/>
      <c r="AY273" s="1047"/>
      <c r="AZ273" s="1047"/>
      <c r="BA273" s="1047"/>
      <c r="BB273" s="1047"/>
      <c r="BC273" s="1047"/>
      <c r="BD273" s="1047"/>
      <c r="BE273" s="1047"/>
      <c r="BF273" s="1047"/>
      <c r="BG273" s="1047"/>
      <c r="BH273" s="1047"/>
      <c r="BI273" s="1047"/>
      <c r="BJ273" s="1047"/>
      <c r="BK273" s="1047"/>
      <c r="BL273" s="1047"/>
      <c r="BM273" s="1047"/>
      <c r="BN273" s="1047"/>
      <c r="BO273" s="1047"/>
      <c r="BP273" s="1047"/>
      <c r="BQ273" s="1047"/>
      <c r="BR273" s="1047"/>
      <c r="BS273" s="1047"/>
      <c r="BT273" s="1047"/>
      <c r="BU273" s="1047"/>
    </row>
    <row r="274" ht="14.25" customHeight="1">
      <c r="A274" s="1060"/>
      <c r="B274" s="1060"/>
      <c r="C274" s="1060"/>
      <c r="D274" s="1060"/>
      <c r="E274" s="1060"/>
      <c r="F274" s="1060"/>
      <c r="G274" s="1061"/>
      <c r="H274" s="1062"/>
      <c r="I274" s="1063"/>
      <c r="J274" s="1060"/>
      <c r="K274" s="1060"/>
      <c r="L274" s="1064"/>
      <c r="M274" s="1060"/>
      <c r="N274" s="1060"/>
      <c r="O274" s="1064"/>
      <c r="P274" s="1060"/>
      <c r="Q274" s="1060"/>
      <c r="R274" s="1060"/>
      <c r="S274" s="1060"/>
      <c r="T274" s="1060"/>
      <c r="U274" s="1060"/>
      <c r="V274" s="1045"/>
      <c r="W274" s="1045"/>
      <c r="X274" s="1045"/>
      <c r="Y274" s="1045"/>
      <c r="Z274" s="1045"/>
      <c r="AA274" s="1045"/>
      <c r="AB274" s="1045"/>
      <c r="AC274" s="1045"/>
      <c r="AD274" s="1045"/>
      <c r="AE274" s="1045"/>
      <c r="AF274" s="1045"/>
      <c r="AG274" s="1047"/>
      <c r="AH274" s="1047"/>
      <c r="AI274" s="1047"/>
      <c r="AJ274" s="1047"/>
      <c r="AK274" s="1047"/>
      <c r="AL274" s="1047"/>
      <c r="AM274" s="1047"/>
      <c r="AN274" s="1047"/>
      <c r="AO274" s="1047"/>
      <c r="AP274" s="1047"/>
      <c r="AQ274" s="1047"/>
      <c r="AR274" s="1047"/>
      <c r="AS274" s="1047"/>
      <c r="AT274" s="1047"/>
      <c r="AU274" s="1047"/>
      <c r="AV274" s="1047"/>
      <c r="AW274" s="1047"/>
      <c r="AX274" s="1047"/>
      <c r="AY274" s="1047"/>
      <c r="AZ274" s="1047"/>
      <c r="BA274" s="1047"/>
      <c r="BB274" s="1047"/>
      <c r="BC274" s="1047"/>
      <c r="BD274" s="1047"/>
      <c r="BE274" s="1047"/>
      <c r="BF274" s="1047"/>
      <c r="BG274" s="1047"/>
      <c r="BH274" s="1047"/>
      <c r="BI274" s="1047"/>
      <c r="BJ274" s="1047"/>
      <c r="BK274" s="1047"/>
      <c r="BL274" s="1047"/>
      <c r="BM274" s="1047"/>
      <c r="BN274" s="1047"/>
      <c r="BO274" s="1047"/>
      <c r="BP274" s="1047"/>
      <c r="BQ274" s="1047"/>
      <c r="BR274" s="1047"/>
      <c r="BS274" s="1047"/>
      <c r="BT274" s="1047"/>
      <c r="BU274" s="1047"/>
    </row>
    <row r="275" ht="14.25" customHeight="1">
      <c r="A275" s="1060"/>
      <c r="B275" s="1060"/>
      <c r="C275" s="1060"/>
      <c r="D275" s="1060"/>
      <c r="E275" s="1060"/>
      <c r="F275" s="1060"/>
      <c r="G275" s="1061"/>
      <c r="H275" s="1062"/>
      <c r="I275" s="1063"/>
      <c r="J275" s="1060"/>
      <c r="K275" s="1060"/>
      <c r="L275" s="1064"/>
      <c r="M275" s="1060"/>
      <c r="N275" s="1060"/>
      <c r="O275" s="1064"/>
      <c r="P275" s="1060"/>
      <c r="Q275" s="1060"/>
      <c r="R275" s="1060"/>
      <c r="S275" s="1060"/>
      <c r="T275" s="1060"/>
      <c r="U275" s="1060"/>
      <c r="V275" s="1045"/>
      <c r="W275" s="1045"/>
      <c r="X275" s="1045"/>
      <c r="Y275" s="1045"/>
      <c r="Z275" s="1045"/>
      <c r="AA275" s="1045"/>
      <c r="AB275" s="1045"/>
      <c r="AC275" s="1045"/>
      <c r="AD275" s="1045"/>
      <c r="AE275" s="1045"/>
      <c r="AF275" s="1045"/>
      <c r="AG275" s="1047"/>
      <c r="AH275" s="1047"/>
      <c r="AI275" s="1047"/>
      <c r="AJ275" s="1047"/>
      <c r="AK275" s="1047"/>
      <c r="AL275" s="1047"/>
      <c r="AM275" s="1047"/>
      <c r="AN275" s="1047"/>
      <c r="AO275" s="1047"/>
      <c r="AP275" s="1047"/>
      <c r="AQ275" s="1047"/>
      <c r="AR275" s="1047"/>
      <c r="AS275" s="1047"/>
      <c r="AT275" s="1047"/>
      <c r="AU275" s="1047"/>
      <c r="AV275" s="1047"/>
      <c r="AW275" s="1047"/>
      <c r="AX275" s="1047"/>
      <c r="AY275" s="1047"/>
      <c r="AZ275" s="1047"/>
      <c r="BA275" s="1047"/>
      <c r="BB275" s="1047"/>
      <c r="BC275" s="1047"/>
      <c r="BD275" s="1047"/>
      <c r="BE275" s="1047"/>
      <c r="BF275" s="1047"/>
      <c r="BG275" s="1047"/>
      <c r="BH275" s="1047"/>
      <c r="BI275" s="1047"/>
      <c r="BJ275" s="1047"/>
      <c r="BK275" s="1047"/>
      <c r="BL275" s="1047"/>
      <c r="BM275" s="1047"/>
      <c r="BN275" s="1047"/>
      <c r="BO275" s="1047"/>
      <c r="BP275" s="1047"/>
      <c r="BQ275" s="1047"/>
      <c r="BR275" s="1047"/>
      <c r="BS275" s="1047"/>
      <c r="BT275" s="1047"/>
      <c r="BU275" s="1047"/>
    </row>
    <row r="276" ht="14.25" customHeight="1">
      <c r="A276" s="1060"/>
      <c r="B276" s="1060"/>
      <c r="C276" s="1060"/>
      <c r="D276" s="1060"/>
      <c r="E276" s="1060"/>
      <c r="F276" s="1060"/>
      <c r="G276" s="1061"/>
      <c r="H276" s="1062"/>
      <c r="I276" s="1063"/>
      <c r="J276" s="1060"/>
      <c r="K276" s="1060"/>
      <c r="L276" s="1064"/>
      <c r="M276" s="1060"/>
      <c r="N276" s="1060"/>
      <c r="O276" s="1064"/>
      <c r="P276" s="1060"/>
      <c r="Q276" s="1060"/>
      <c r="R276" s="1060"/>
      <c r="S276" s="1060"/>
      <c r="T276" s="1060"/>
      <c r="U276" s="1060"/>
      <c r="V276" s="1045"/>
      <c r="W276" s="1045"/>
      <c r="X276" s="1045"/>
      <c r="Y276" s="1045"/>
      <c r="Z276" s="1045"/>
      <c r="AA276" s="1045"/>
      <c r="AB276" s="1045"/>
      <c r="AC276" s="1045"/>
      <c r="AD276" s="1045"/>
      <c r="AE276" s="1045"/>
      <c r="AF276" s="1045"/>
      <c r="AG276" s="1047"/>
      <c r="AH276" s="1047"/>
      <c r="AI276" s="1047"/>
      <c r="AJ276" s="1047"/>
      <c r="AK276" s="1047"/>
      <c r="AL276" s="1047"/>
      <c r="AM276" s="1047"/>
      <c r="AN276" s="1047"/>
      <c r="AO276" s="1047"/>
      <c r="AP276" s="1047"/>
      <c r="AQ276" s="1047"/>
      <c r="AR276" s="1047"/>
      <c r="AS276" s="1047"/>
      <c r="AT276" s="1047"/>
      <c r="AU276" s="1047"/>
      <c r="AV276" s="1047"/>
      <c r="AW276" s="1047"/>
      <c r="AX276" s="1047"/>
      <c r="AY276" s="1047"/>
      <c r="AZ276" s="1047"/>
      <c r="BA276" s="1047"/>
      <c r="BB276" s="1047"/>
      <c r="BC276" s="1047"/>
      <c r="BD276" s="1047"/>
      <c r="BE276" s="1047"/>
      <c r="BF276" s="1047"/>
      <c r="BG276" s="1047"/>
      <c r="BH276" s="1047"/>
      <c r="BI276" s="1047"/>
      <c r="BJ276" s="1047"/>
      <c r="BK276" s="1047"/>
      <c r="BL276" s="1047"/>
      <c r="BM276" s="1047"/>
      <c r="BN276" s="1047"/>
      <c r="BO276" s="1047"/>
      <c r="BP276" s="1047"/>
      <c r="BQ276" s="1047"/>
      <c r="BR276" s="1047"/>
      <c r="BS276" s="1047"/>
      <c r="BT276" s="1047"/>
      <c r="BU276" s="1047"/>
    </row>
    <row r="277" ht="14.25" customHeight="1">
      <c r="A277" s="1060"/>
      <c r="B277" s="1060"/>
      <c r="C277" s="1060"/>
      <c r="D277" s="1060"/>
      <c r="E277" s="1060"/>
      <c r="F277" s="1060"/>
      <c r="G277" s="1061"/>
      <c r="H277" s="1062"/>
      <c r="I277" s="1063"/>
      <c r="J277" s="1060"/>
      <c r="K277" s="1060"/>
      <c r="L277" s="1064"/>
      <c r="M277" s="1060"/>
      <c r="N277" s="1060"/>
      <c r="O277" s="1064"/>
      <c r="P277" s="1060"/>
      <c r="Q277" s="1060"/>
      <c r="R277" s="1060"/>
      <c r="S277" s="1060"/>
      <c r="T277" s="1060"/>
      <c r="U277" s="1060"/>
      <c r="V277" s="1045"/>
      <c r="W277" s="1045"/>
      <c r="X277" s="1045"/>
      <c r="Y277" s="1045"/>
      <c r="Z277" s="1045"/>
      <c r="AA277" s="1045"/>
      <c r="AB277" s="1045"/>
      <c r="AC277" s="1045"/>
      <c r="AD277" s="1045"/>
      <c r="AE277" s="1045"/>
      <c r="AF277" s="1045"/>
      <c r="AG277" s="1047"/>
      <c r="AH277" s="1047"/>
      <c r="AI277" s="1047"/>
      <c r="AJ277" s="1047"/>
      <c r="AK277" s="1047"/>
      <c r="AL277" s="1047"/>
      <c r="AM277" s="1047"/>
      <c r="AN277" s="1047"/>
      <c r="AO277" s="1047"/>
      <c r="AP277" s="1047"/>
      <c r="AQ277" s="1047"/>
      <c r="AR277" s="1047"/>
      <c r="AS277" s="1047"/>
      <c r="AT277" s="1047"/>
      <c r="AU277" s="1047"/>
      <c r="AV277" s="1047"/>
      <c r="AW277" s="1047"/>
      <c r="AX277" s="1047"/>
      <c r="AY277" s="1047"/>
      <c r="AZ277" s="1047"/>
      <c r="BA277" s="1047"/>
      <c r="BB277" s="1047"/>
      <c r="BC277" s="1047"/>
      <c r="BD277" s="1047"/>
      <c r="BE277" s="1047"/>
      <c r="BF277" s="1047"/>
      <c r="BG277" s="1047"/>
      <c r="BH277" s="1047"/>
      <c r="BI277" s="1047"/>
      <c r="BJ277" s="1047"/>
      <c r="BK277" s="1047"/>
      <c r="BL277" s="1047"/>
      <c r="BM277" s="1047"/>
      <c r="BN277" s="1047"/>
      <c r="BO277" s="1047"/>
      <c r="BP277" s="1047"/>
      <c r="BQ277" s="1047"/>
      <c r="BR277" s="1047"/>
      <c r="BS277" s="1047"/>
      <c r="BT277" s="1047"/>
      <c r="BU277" s="1047"/>
    </row>
    <row r="278" ht="14.25" customHeight="1">
      <c r="A278" s="1060"/>
      <c r="B278" s="1060"/>
      <c r="C278" s="1060"/>
      <c r="D278" s="1060"/>
      <c r="E278" s="1060"/>
      <c r="F278" s="1060"/>
      <c r="G278" s="1061"/>
      <c r="H278" s="1062"/>
      <c r="I278" s="1063"/>
      <c r="J278" s="1060"/>
      <c r="K278" s="1060"/>
      <c r="L278" s="1064"/>
      <c r="M278" s="1060"/>
      <c r="N278" s="1060"/>
      <c r="O278" s="1064"/>
      <c r="P278" s="1060"/>
      <c r="Q278" s="1060"/>
      <c r="R278" s="1060"/>
      <c r="S278" s="1060"/>
      <c r="T278" s="1060"/>
      <c r="U278" s="1060"/>
      <c r="V278" s="1045"/>
      <c r="W278" s="1045"/>
      <c r="X278" s="1045"/>
      <c r="Y278" s="1045"/>
      <c r="Z278" s="1045"/>
      <c r="AA278" s="1045"/>
      <c r="AB278" s="1045"/>
      <c r="AC278" s="1045"/>
      <c r="AD278" s="1045"/>
      <c r="AE278" s="1045"/>
      <c r="AF278" s="1045"/>
      <c r="AG278" s="1047"/>
      <c r="AH278" s="1047"/>
      <c r="AI278" s="1047"/>
      <c r="AJ278" s="1047"/>
      <c r="AK278" s="1047"/>
      <c r="AL278" s="1047"/>
      <c r="AM278" s="1047"/>
      <c r="AN278" s="1047"/>
      <c r="AO278" s="1047"/>
      <c r="AP278" s="1047"/>
      <c r="AQ278" s="1047"/>
      <c r="AR278" s="1047"/>
      <c r="AS278" s="1047"/>
      <c r="AT278" s="1047"/>
      <c r="AU278" s="1047"/>
      <c r="AV278" s="1047"/>
      <c r="AW278" s="1047"/>
      <c r="AX278" s="1047"/>
      <c r="AY278" s="1047"/>
      <c r="AZ278" s="1047"/>
      <c r="BA278" s="1047"/>
      <c r="BB278" s="1047"/>
      <c r="BC278" s="1047"/>
      <c r="BD278" s="1047"/>
      <c r="BE278" s="1047"/>
      <c r="BF278" s="1047"/>
      <c r="BG278" s="1047"/>
      <c r="BH278" s="1047"/>
      <c r="BI278" s="1047"/>
      <c r="BJ278" s="1047"/>
      <c r="BK278" s="1047"/>
      <c r="BL278" s="1047"/>
      <c r="BM278" s="1047"/>
      <c r="BN278" s="1047"/>
      <c r="BO278" s="1047"/>
      <c r="BP278" s="1047"/>
      <c r="BQ278" s="1047"/>
      <c r="BR278" s="1047"/>
      <c r="BS278" s="1047"/>
      <c r="BT278" s="1047"/>
      <c r="BU278" s="1047"/>
    </row>
    <row r="279" ht="14.25" customHeight="1">
      <c r="A279" s="1060"/>
      <c r="B279" s="1060"/>
      <c r="C279" s="1060"/>
      <c r="D279" s="1060"/>
      <c r="E279" s="1060"/>
      <c r="F279" s="1060"/>
      <c r="G279" s="1061"/>
      <c r="H279" s="1062"/>
      <c r="I279" s="1063"/>
      <c r="J279" s="1060"/>
      <c r="K279" s="1060"/>
      <c r="L279" s="1064"/>
      <c r="M279" s="1060"/>
      <c r="N279" s="1060"/>
      <c r="O279" s="1064"/>
      <c r="P279" s="1060"/>
      <c r="Q279" s="1060"/>
      <c r="R279" s="1060"/>
      <c r="S279" s="1060"/>
      <c r="T279" s="1060"/>
      <c r="U279" s="1060"/>
      <c r="V279" s="1045"/>
      <c r="W279" s="1045"/>
      <c r="X279" s="1045"/>
      <c r="Y279" s="1045"/>
      <c r="Z279" s="1045"/>
      <c r="AA279" s="1045"/>
      <c r="AB279" s="1045"/>
      <c r="AC279" s="1045"/>
      <c r="AD279" s="1045"/>
      <c r="AE279" s="1045"/>
      <c r="AF279" s="1045"/>
      <c r="AG279" s="1047"/>
      <c r="AH279" s="1047"/>
      <c r="AI279" s="1047"/>
      <c r="AJ279" s="1047"/>
      <c r="AK279" s="1047"/>
      <c r="AL279" s="1047"/>
      <c r="AM279" s="1047"/>
      <c r="AN279" s="1047"/>
      <c r="AO279" s="1047"/>
      <c r="AP279" s="1047"/>
      <c r="AQ279" s="1047"/>
      <c r="AR279" s="1047"/>
      <c r="AS279" s="1047"/>
      <c r="AT279" s="1047"/>
      <c r="AU279" s="1047"/>
      <c r="AV279" s="1047"/>
      <c r="AW279" s="1047"/>
      <c r="AX279" s="1047"/>
      <c r="AY279" s="1047"/>
      <c r="AZ279" s="1047"/>
      <c r="BA279" s="1047"/>
      <c r="BB279" s="1047"/>
      <c r="BC279" s="1047"/>
      <c r="BD279" s="1047"/>
      <c r="BE279" s="1047"/>
      <c r="BF279" s="1047"/>
      <c r="BG279" s="1047"/>
      <c r="BH279" s="1047"/>
      <c r="BI279" s="1047"/>
      <c r="BJ279" s="1047"/>
      <c r="BK279" s="1047"/>
      <c r="BL279" s="1047"/>
      <c r="BM279" s="1047"/>
      <c r="BN279" s="1047"/>
      <c r="BO279" s="1047"/>
      <c r="BP279" s="1047"/>
      <c r="BQ279" s="1047"/>
      <c r="BR279" s="1047"/>
      <c r="BS279" s="1047"/>
      <c r="BT279" s="1047"/>
      <c r="BU279" s="1047"/>
    </row>
    <row r="280" ht="14.25" customHeight="1">
      <c r="A280" s="1060"/>
      <c r="B280" s="1060"/>
      <c r="C280" s="1060"/>
      <c r="D280" s="1060"/>
      <c r="E280" s="1060"/>
      <c r="F280" s="1060"/>
      <c r="G280" s="1061"/>
      <c r="H280" s="1062"/>
      <c r="I280" s="1063"/>
      <c r="J280" s="1060"/>
      <c r="K280" s="1060"/>
      <c r="L280" s="1064"/>
      <c r="M280" s="1060"/>
      <c r="N280" s="1060"/>
      <c r="O280" s="1064"/>
      <c r="P280" s="1060"/>
      <c r="Q280" s="1060"/>
      <c r="R280" s="1060"/>
      <c r="S280" s="1060"/>
      <c r="T280" s="1060"/>
      <c r="U280" s="1060"/>
      <c r="V280" s="1045"/>
      <c r="W280" s="1045"/>
      <c r="X280" s="1045"/>
      <c r="Y280" s="1045"/>
      <c r="Z280" s="1045"/>
      <c r="AA280" s="1045"/>
      <c r="AB280" s="1045"/>
      <c r="AC280" s="1045"/>
      <c r="AD280" s="1045"/>
      <c r="AE280" s="1045"/>
      <c r="AF280" s="1045"/>
      <c r="AG280" s="1047"/>
      <c r="AH280" s="1047"/>
      <c r="AI280" s="1047"/>
      <c r="AJ280" s="1047"/>
      <c r="AK280" s="1047"/>
      <c r="AL280" s="1047"/>
      <c r="AM280" s="1047"/>
      <c r="AN280" s="1047"/>
      <c r="AO280" s="1047"/>
      <c r="AP280" s="1047"/>
      <c r="AQ280" s="1047"/>
      <c r="AR280" s="1047"/>
      <c r="AS280" s="1047"/>
      <c r="AT280" s="1047"/>
      <c r="AU280" s="1047"/>
      <c r="AV280" s="1047"/>
      <c r="AW280" s="1047"/>
      <c r="AX280" s="1047"/>
      <c r="AY280" s="1047"/>
      <c r="AZ280" s="1047"/>
      <c r="BA280" s="1047"/>
      <c r="BB280" s="1047"/>
      <c r="BC280" s="1047"/>
      <c r="BD280" s="1047"/>
      <c r="BE280" s="1047"/>
      <c r="BF280" s="1047"/>
      <c r="BG280" s="1047"/>
      <c r="BH280" s="1047"/>
      <c r="BI280" s="1047"/>
      <c r="BJ280" s="1047"/>
      <c r="BK280" s="1047"/>
      <c r="BL280" s="1047"/>
      <c r="BM280" s="1047"/>
      <c r="BN280" s="1047"/>
      <c r="BO280" s="1047"/>
      <c r="BP280" s="1047"/>
      <c r="BQ280" s="1047"/>
      <c r="BR280" s="1047"/>
      <c r="BS280" s="1047"/>
      <c r="BT280" s="1047"/>
      <c r="BU280" s="1047"/>
    </row>
    <row r="281" ht="14.25" customHeight="1">
      <c r="A281" s="1060"/>
      <c r="B281" s="1060"/>
      <c r="C281" s="1060"/>
      <c r="D281" s="1060"/>
      <c r="E281" s="1060"/>
      <c r="F281" s="1060"/>
      <c r="G281" s="1061"/>
      <c r="H281" s="1062"/>
      <c r="I281" s="1063"/>
      <c r="J281" s="1060"/>
      <c r="K281" s="1060"/>
      <c r="L281" s="1064"/>
      <c r="M281" s="1060"/>
      <c r="N281" s="1060"/>
      <c r="O281" s="1064"/>
      <c r="P281" s="1060"/>
      <c r="Q281" s="1060"/>
      <c r="R281" s="1060"/>
      <c r="S281" s="1060"/>
      <c r="T281" s="1060"/>
      <c r="U281" s="1060"/>
      <c r="V281" s="1045"/>
      <c r="W281" s="1045"/>
      <c r="X281" s="1045"/>
      <c r="Y281" s="1045"/>
      <c r="Z281" s="1045"/>
      <c r="AA281" s="1045"/>
      <c r="AB281" s="1045"/>
      <c r="AC281" s="1045"/>
      <c r="AD281" s="1045"/>
      <c r="AE281" s="1045"/>
      <c r="AF281" s="1045"/>
      <c r="AG281" s="1047"/>
      <c r="AH281" s="1047"/>
      <c r="AI281" s="1047"/>
      <c r="AJ281" s="1047"/>
      <c r="AK281" s="1047"/>
      <c r="AL281" s="1047"/>
      <c r="AM281" s="1047"/>
      <c r="AN281" s="1047"/>
      <c r="AO281" s="1047"/>
      <c r="AP281" s="1047"/>
      <c r="AQ281" s="1047"/>
      <c r="AR281" s="1047"/>
      <c r="AS281" s="1047"/>
      <c r="AT281" s="1047"/>
      <c r="AU281" s="1047"/>
      <c r="AV281" s="1047"/>
      <c r="AW281" s="1047"/>
      <c r="AX281" s="1047"/>
      <c r="AY281" s="1047"/>
      <c r="AZ281" s="1047"/>
      <c r="BA281" s="1047"/>
      <c r="BB281" s="1047"/>
      <c r="BC281" s="1047"/>
      <c r="BD281" s="1047"/>
      <c r="BE281" s="1047"/>
      <c r="BF281" s="1047"/>
      <c r="BG281" s="1047"/>
      <c r="BH281" s="1047"/>
      <c r="BI281" s="1047"/>
      <c r="BJ281" s="1047"/>
      <c r="BK281" s="1047"/>
      <c r="BL281" s="1047"/>
      <c r="BM281" s="1047"/>
      <c r="BN281" s="1047"/>
      <c r="BO281" s="1047"/>
      <c r="BP281" s="1047"/>
      <c r="BQ281" s="1047"/>
      <c r="BR281" s="1047"/>
      <c r="BS281" s="1047"/>
      <c r="BT281" s="1047"/>
      <c r="BU281" s="1047"/>
    </row>
    <row r="282" ht="14.25" customHeight="1">
      <c r="A282" s="1060"/>
      <c r="B282" s="1060"/>
      <c r="C282" s="1060"/>
      <c r="D282" s="1060"/>
      <c r="E282" s="1060"/>
      <c r="F282" s="1060"/>
      <c r="G282" s="1061"/>
      <c r="H282" s="1062"/>
      <c r="I282" s="1063"/>
      <c r="J282" s="1060"/>
      <c r="K282" s="1060"/>
      <c r="L282" s="1064"/>
      <c r="M282" s="1060"/>
      <c r="N282" s="1060"/>
      <c r="O282" s="1064"/>
      <c r="P282" s="1060"/>
      <c r="Q282" s="1060"/>
      <c r="R282" s="1060"/>
      <c r="S282" s="1060"/>
      <c r="T282" s="1060"/>
      <c r="U282" s="1060"/>
      <c r="V282" s="1045"/>
      <c r="W282" s="1045"/>
      <c r="X282" s="1045"/>
      <c r="Y282" s="1045"/>
      <c r="Z282" s="1045"/>
      <c r="AA282" s="1045"/>
      <c r="AB282" s="1045"/>
      <c r="AC282" s="1045"/>
      <c r="AD282" s="1045"/>
      <c r="AE282" s="1045"/>
      <c r="AF282" s="1045"/>
      <c r="AG282" s="1047"/>
      <c r="AH282" s="1047"/>
      <c r="AI282" s="1047"/>
      <c r="AJ282" s="1047"/>
      <c r="AK282" s="1047"/>
      <c r="AL282" s="1047"/>
      <c r="AM282" s="1047"/>
      <c r="AN282" s="1047"/>
      <c r="AO282" s="1047"/>
      <c r="AP282" s="1047"/>
      <c r="AQ282" s="1047"/>
      <c r="AR282" s="1047"/>
      <c r="AS282" s="1047"/>
      <c r="AT282" s="1047"/>
      <c r="AU282" s="1047"/>
      <c r="AV282" s="1047"/>
      <c r="AW282" s="1047"/>
      <c r="AX282" s="1047"/>
      <c r="AY282" s="1047"/>
      <c r="AZ282" s="1047"/>
      <c r="BA282" s="1047"/>
      <c r="BB282" s="1047"/>
      <c r="BC282" s="1047"/>
      <c r="BD282" s="1047"/>
      <c r="BE282" s="1047"/>
      <c r="BF282" s="1047"/>
      <c r="BG282" s="1047"/>
      <c r="BH282" s="1047"/>
      <c r="BI282" s="1047"/>
      <c r="BJ282" s="1047"/>
      <c r="BK282" s="1047"/>
      <c r="BL282" s="1047"/>
      <c r="BM282" s="1047"/>
      <c r="BN282" s="1047"/>
      <c r="BO282" s="1047"/>
      <c r="BP282" s="1047"/>
      <c r="BQ282" s="1047"/>
      <c r="BR282" s="1047"/>
      <c r="BS282" s="1047"/>
      <c r="BT282" s="1047"/>
      <c r="BU282" s="1047"/>
    </row>
    <row r="283" ht="14.25" customHeight="1">
      <c r="A283" s="1060"/>
      <c r="B283" s="1060"/>
      <c r="C283" s="1060"/>
      <c r="D283" s="1060"/>
      <c r="E283" s="1060"/>
      <c r="F283" s="1060"/>
      <c r="G283" s="1061"/>
      <c r="H283" s="1062"/>
      <c r="I283" s="1063"/>
      <c r="J283" s="1060"/>
      <c r="K283" s="1060"/>
      <c r="L283" s="1064"/>
      <c r="M283" s="1060"/>
      <c r="N283" s="1060"/>
      <c r="O283" s="1064"/>
      <c r="P283" s="1060"/>
      <c r="Q283" s="1060"/>
      <c r="R283" s="1060"/>
      <c r="S283" s="1060"/>
      <c r="T283" s="1060"/>
      <c r="U283" s="1060"/>
      <c r="V283" s="1045"/>
      <c r="W283" s="1045"/>
      <c r="X283" s="1045"/>
      <c r="Y283" s="1045"/>
      <c r="Z283" s="1045"/>
      <c r="AA283" s="1045"/>
      <c r="AB283" s="1045"/>
      <c r="AC283" s="1045"/>
      <c r="AD283" s="1045"/>
      <c r="AE283" s="1045"/>
      <c r="AF283" s="1045"/>
      <c r="AG283" s="1047"/>
      <c r="AH283" s="1047"/>
      <c r="AI283" s="1047"/>
      <c r="AJ283" s="1047"/>
      <c r="AK283" s="1047"/>
      <c r="AL283" s="1047"/>
      <c r="AM283" s="1047"/>
      <c r="AN283" s="1047"/>
      <c r="AO283" s="1047"/>
      <c r="AP283" s="1047"/>
      <c r="AQ283" s="1047"/>
      <c r="AR283" s="1047"/>
      <c r="AS283" s="1047"/>
      <c r="AT283" s="1047"/>
      <c r="AU283" s="1047"/>
      <c r="AV283" s="1047"/>
      <c r="AW283" s="1047"/>
      <c r="AX283" s="1047"/>
      <c r="AY283" s="1047"/>
      <c r="AZ283" s="1047"/>
      <c r="BA283" s="1047"/>
      <c r="BB283" s="1047"/>
      <c r="BC283" s="1047"/>
      <c r="BD283" s="1047"/>
      <c r="BE283" s="1047"/>
      <c r="BF283" s="1047"/>
      <c r="BG283" s="1047"/>
      <c r="BH283" s="1047"/>
      <c r="BI283" s="1047"/>
      <c r="BJ283" s="1047"/>
      <c r="BK283" s="1047"/>
      <c r="BL283" s="1047"/>
      <c r="BM283" s="1047"/>
      <c r="BN283" s="1047"/>
      <c r="BO283" s="1047"/>
      <c r="BP283" s="1047"/>
      <c r="BQ283" s="1047"/>
      <c r="BR283" s="1047"/>
      <c r="BS283" s="1047"/>
      <c r="BT283" s="1047"/>
      <c r="BU283" s="1047"/>
    </row>
    <row r="284" ht="14.25" customHeight="1">
      <c r="A284" s="1060"/>
      <c r="B284" s="1060"/>
      <c r="C284" s="1060"/>
      <c r="D284" s="1060"/>
      <c r="E284" s="1060"/>
      <c r="F284" s="1060"/>
      <c r="G284" s="1061"/>
      <c r="H284" s="1062"/>
      <c r="I284" s="1063"/>
      <c r="J284" s="1060"/>
      <c r="K284" s="1060"/>
      <c r="L284" s="1064"/>
      <c r="M284" s="1060"/>
      <c r="N284" s="1060"/>
      <c r="O284" s="1064"/>
      <c r="P284" s="1060"/>
      <c r="Q284" s="1060"/>
      <c r="R284" s="1060"/>
      <c r="S284" s="1060"/>
      <c r="T284" s="1060"/>
      <c r="U284" s="1060"/>
      <c r="V284" s="1045"/>
      <c r="W284" s="1045"/>
      <c r="X284" s="1045"/>
      <c r="Y284" s="1045"/>
      <c r="Z284" s="1045"/>
      <c r="AA284" s="1045"/>
      <c r="AB284" s="1045"/>
      <c r="AC284" s="1045"/>
      <c r="AD284" s="1045"/>
      <c r="AE284" s="1045"/>
      <c r="AF284" s="1045"/>
      <c r="AG284" s="1047"/>
      <c r="AH284" s="1047"/>
      <c r="AI284" s="1047"/>
      <c r="AJ284" s="1047"/>
      <c r="AK284" s="1047"/>
      <c r="AL284" s="1047"/>
      <c r="AM284" s="1047"/>
      <c r="AN284" s="1047"/>
      <c r="AO284" s="1047"/>
      <c r="AP284" s="1047"/>
      <c r="AQ284" s="1047"/>
      <c r="AR284" s="1047"/>
      <c r="AS284" s="1047"/>
      <c r="AT284" s="1047"/>
      <c r="AU284" s="1047"/>
      <c r="AV284" s="1047"/>
      <c r="AW284" s="1047"/>
      <c r="AX284" s="1047"/>
      <c r="AY284" s="1047"/>
      <c r="AZ284" s="1047"/>
      <c r="BA284" s="1047"/>
      <c r="BB284" s="1047"/>
      <c r="BC284" s="1047"/>
      <c r="BD284" s="1047"/>
      <c r="BE284" s="1047"/>
      <c r="BF284" s="1047"/>
      <c r="BG284" s="1047"/>
      <c r="BH284" s="1047"/>
      <c r="BI284" s="1047"/>
      <c r="BJ284" s="1047"/>
      <c r="BK284" s="1047"/>
      <c r="BL284" s="1047"/>
      <c r="BM284" s="1047"/>
      <c r="BN284" s="1047"/>
      <c r="BO284" s="1047"/>
      <c r="BP284" s="1047"/>
      <c r="BQ284" s="1047"/>
      <c r="BR284" s="1047"/>
      <c r="BS284" s="1047"/>
      <c r="BT284" s="1047"/>
      <c r="BU284" s="1047"/>
    </row>
    <row r="285" ht="14.25" customHeight="1">
      <c r="A285" s="1060"/>
      <c r="B285" s="1060"/>
      <c r="C285" s="1060"/>
      <c r="D285" s="1060"/>
      <c r="E285" s="1060"/>
      <c r="F285" s="1060"/>
      <c r="G285" s="1061"/>
      <c r="H285" s="1062"/>
      <c r="I285" s="1063"/>
      <c r="J285" s="1060"/>
      <c r="K285" s="1060"/>
      <c r="L285" s="1064"/>
      <c r="M285" s="1060"/>
      <c r="N285" s="1060"/>
      <c r="O285" s="1064"/>
      <c r="P285" s="1060"/>
      <c r="Q285" s="1060"/>
      <c r="R285" s="1060"/>
      <c r="S285" s="1060"/>
      <c r="T285" s="1060"/>
      <c r="U285" s="1060"/>
      <c r="V285" s="1045"/>
      <c r="W285" s="1045"/>
      <c r="X285" s="1045"/>
      <c r="Y285" s="1045"/>
      <c r="Z285" s="1045"/>
      <c r="AA285" s="1045"/>
      <c r="AB285" s="1045"/>
      <c r="AC285" s="1045"/>
      <c r="AD285" s="1045"/>
      <c r="AE285" s="1045"/>
      <c r="AF285" s="1045"/>
      <c r="AG285" s="1047"/>
      <c r="AH285" s="1047"/>
      <c r="AI285" s="1047"/>
      <c r="AJ285" s="1047"/>
      <c r="AK285" s="1047"/>
      <c r="AL285" s="1047"/>
      <c r="AM285" s="1047"/>
      <c r="AN285" s="1047"/>
      <c r="AO285" s="1047"/>
      <c r="AP285" s="1047"/>
      <c r="AQ285" s="1047"/>
      <c r="AR285" s="1047"/>
      <c r="AS285" s="1047"/>
      <c r="AT285" s="1047"/>
      <c r="AU285" s="1047"/>
      <c r="AV285" s="1047"/>
      <c r="AW285" s="1047"/>
      <c r="AX285" s="1047"/>
      <c r="AY285" s="1047"/>
      <c r="AZ285" s="1047"/>
      <c r="BA285" s="1047"/>
      <c r="BB285" s="1047"/>
      <c r="BC285" s="1047"/>
      <c r="BD285" s="1047"/>
      <c r="BE285" s="1047"/>
      <c r="BF285" s="1047"/>
      <c r="BG285" s="1047"/>
      <c r="BH285" s="1047"/>
      <c r="BI285" s="1047"/>
      <c r="BJ285" s="1047"/>
      <c r="BK285" s="1047"/>
      <c r="BL285" s="1047"/>
      <c r="BM285" s="1047"/>
      <c r="BN285" s="1047"/>
      <c r="BO285" s="1047"/>
      <c r="BP285" s="1047"/>
      <c r="BQ285" s="1047"/>
      <c r="BR285" s="1047"/>
      <c r="BS285" s="1047"/>
      <c r="BT285" s="1047"/>
      <c r="BU285" s="1047"/>
    </row>
    <row r="286" ht="14.25" customHeight="1">
      <c r="A286" s="1060"/>
      <c r="B286" s="1060"/>
      <c r="C286" s="1060"/>
      <c r="D286" s="1060"/>
      <c r="E286" s="1060"/>
      <c r="F286" s="1060"/>
      <c r="G286" s="1061"/>
      <c r="H286" s="1062"/>
      <c r="I286" s="1063"/>
      <c r="J286" s="1060"/>
      <c r="K286" s="1060"/>
      <c r="L286" s="1064"/>
      <c r="M286" s="1060"/>
      <c r="N286" s="1060"/>
      <c r="O286" s="1064"/>
      <c r="P286" s="1060"/>
      <c r="Q286" s="1060"/>
      <c r="R286" s="1060"/>
      <c r="S286" s="1060"/>
      <c r="T286" s="1060"/>
      <c r="U286" s="1060"/>
      <c r="V286" s="1045"/>
      <c r="W286" s="1045"/>
      <c r="X286" s="1045"/>
      <c r="Y286" s="1045"/>
      <c r="Z286" s="1045"/>
      <c r="AA286" s="1045"/>
      <c r="AB286" s="1045"/>
      <c r="AC286" s="1045"/>
      <c r="AD286" s="1045"/>
      <c r="AE286" s="1045"/>
      <c r="AF286" s="1045"/>
      <c r="AG286" s="1047"/>
      <c r="AH286" s="1047"/>
      <c r="AI286" s="1047"/>
      <c r="AJ286" s="1047"/>
      <c r="AK286" s="1047"/>
      <c r="AL286" s="1047"/>
      <c r="AM286" s="1047"/>
      <c r="AN286" s="1047"/>
      <c r="AO286" s="1047"/>
      <c r="AP286" s="1047"/>
      <c r="AQ286" s="1047"/>
      <c r="AR286" s="1047"/>
      <c r="AS286" s="1047"/>
      <c r="AT286" s="1047"/>
      <c r="AU286" s="1047"/>
      <c r="AV286" s="1047"/>
      <c r="AW286" s="1047"/>
      <c r="AX286" s="1047"/>
      <c r="AY286" s="1047"/>
      <c r="AZ286" s="1047"/>
      <c r="BA286" s="1047"/>
      <c r="BB286" s="1047"/>
      <c r="BC286" s="1047"/>
      <c r="BD286" s="1047"/>
      <c r="BE286" s="1047"/>
      <c r="BF286" s="1047"/>
      <c r="BG286" s="1047"/>
      <c r="BH286" s="1047"/>
      <c r="BI286" s="1047"/>
      <c r="BJ286" s="1047"/>
      <c r="BK286" s="1047"/>
      <c r="BL286" s="1047"/>
      <c r="BM286" s="1047"/>
      <c r="BN286" s="1047"/>
      <c r="BO286" s="1047"/>
      <c r="BP286" s="1047"/>
      <c r="BQ286" s="1047"/>
      <c r="BR286" s="1047"/>
      <c r="BS286" s="1047"/>
      <c r="BT286" s="1047"/>
      <c r="BU286" s="1047"/>
    </row>
    <row r="287" ht="14.25" customHeight="1">
      <c r="A287" s="1060"/>
      <c r="B287" s="1060"/>
      <c r="C287" s="1060"/>
      <c r="D287" s="1060"/>
      <c r="E287" s="1060"/>
      <c r="F287" s="1060"/>
      <c r="G287" s="1061"/>
      <c r="H287" s="1062"/>
      <c r="I287" s="1063"/>
      <c r="J287" s="1060"/>
      <c r="K287" s="1060"/>
      <c r="L287" s="1064"/>
      <c r="M287" s="1060"/>
      <c r="N287" s="1060"/>
      <c r="O287" s="1064"/>
      <c r="P287" s="1060"/>
      <c r="Q287" s="1060"/>
      <c r="R287" s="1060"/>
      <c r="S287" s="1060"/>
      <c r="T287" s="1060"/>
      <c r="U287" s="1060"/>
      <c r="V287" s="1045"/>
      <c r="W287" s="1045"/>
      <c r="X287" s="1045"/>
      <c r="Y287" s="1045"/>
      <c r="Z287" s="1045"/>
      <c r="AA287" s="1045"/>
      <c r="AB287" s="1045"/>
      <c r="AC287" s="1045"/>
      <c r="AD287" s="1045"/>
      <c r="AE287" s="1045"/>
      <c r="AF287" s="1045"/>
      <c r="AG287" s="1047"/>
      <c r="AH287" s="1047"/>
      <c r="AI287" s="1047"/>
      <c r="AJ287" s="1047"/>
      <c r="AK287" s="1047"/>
      <c r="AL287" s="1047"/>
      <c r="AM287" s="1047"/>
      <c r="AN287" s="1047"/>
      <c r="AO287" s="1047"/>
      <c r="AP287" s="1047"/>
      <c r="AQ287" s="1047"/>
      <c r="AR287" s="1047"/>
      <c r="AS287" s="1047"/>
      <c r="AT287" s="1047"/>
      <c r="AU287" s="1047"/>
      <c r="AV287" s="1047"/>
      <c r="AW287" s="1047"/>
      <c r="AX287" s="1047"/>
      <c r="AY287" s="1047"/>
      <c r="AZ287" s="1047"/>
      <c r="BA287" s="1047"/>
      <c r="BB287" s="1047"/>
      <c r="BC287" s="1047"/>
      <c r="BD287" s="1047"/>
      <c r="BE287" s="1047"/>
      <c r="BF287" s="1047"/>
      <c r="BG287" s="1047"/>
      <c r="BH287" s="1047"/>
      <c r="BI287" s="1047"/>
      <c r="BJ287" s="1047"/>
      <c r="BK287" s="1047"/>
      <c r="BL287" s="1047"/>
      <c r="BM287" s="1047"/>
      <c r="BN287" s="1047"/>
      <c r="BO287" s="1047"/>
      <c r="BP287" s="1047"/>
      <c r="BQ287" s="1047"/>
      <c r="BR287" s="1047"/>
      <c r="BS287" s="1047"/>
      <c r="BT287" s="1047"/>
      <c r="BU287" s="1047"/>
    </row>
    <row r="288" ht="14.25" customHeight="1">
      <c r="A288" s="1060"/>
      <c r="B288" s="1060"/>
      <c r="C288" s="1060"/>
      <c r="D288" s="1060"/>
      <c r="E288" s="1060"/>
      <c r="F288" s="1060"/>
      <c r="G288" s="1061"/>
      <c r="H288" s="1062"/>
      <c r="I288" s="1063"/>
      <c r="J288" s="1060"/>
      <c r="K288" s="1060"/>
      <c r="L288" s="1064"/>
      <c r="M288" s="1060"/>
      <c r="N288" s="1060"/>
      <c r="O288" s="1064"/>
      <c r="P288" s="1060"/>
      <c r="Q288" s="1060"/>
      <c r="R288" s="1060"/>
      <c r="S288" s="1060"/>
      <c r="T288" s="1060"/>
      <c r="U288" s="1060"/>
      <c r="V288" s="1045"/>
      <c r="W288" s="1045"/>
      <c r="X288" s="1045"/>
      <c r="Y288" s="1045"/>
      <c r="Z288" s="1045"/>
      <c r="AA288" s="1045"/>
      <c r="AB288" s="1045"/>
      <c r="AC288" s="1045"/>
      <c r="AD288" s="1045"/>
      <c r="AE288" s="1045"/>
      <c r="AF288" s="1045"/>
      <c r="AG288" s="1047"/>
      <c r="AH288" s="1047"/>
      <c r="AI288" s="1047"/>
      <c r="AJ288" s="1047"/>
      <c r="AK288" s="1047"/>
      <c r="AL288" s="1047"/>
      <c r="AM288" s="1047"/>
      <c r="AN288" s="1047"/>
      <c r="AO288" s="1047"/>
      <c r="AP288" s="1047"/>
      <c r="AQ288" s="1047"/>
      <c r="AR288" s="1047"/>
      <c r="AS288" s="1047"/>
      <c r="AT288" s="1047"/>
      <c r="AU288" s="1047"/>
      <c r="AV288" s="1047"/>
      <c r="AW288" s="1047"/>
      <c r="AX288" s="1047"/>
      <c r="AY288" s="1047"/>
      <c r="AZ288" s="1047"/>
      <c r="BA288" s="1047"/>
      <c r="BB288" s="1047"/>
      <c r="BC288" s="1047"/>
      <c r="BD288" s="1047"/>
      <c r="BE288" s="1047"/>
      <c r="BF288" s="1047"/>
      <c r="BG288" s="1047"/>
      <c r="BH288" s="1047"/>
      <c r="BI288" s="1047"/>
      <c r="BJ288" s="1047"/>
      <c r="BK288" s="1047"/>
      <c r="BL288" s="1047"/>
      <c r="BM288" s="1047"/>
      <c r="BN288" s="1047"/>
      <c r="BO288" s="1047"/>
      <c r="BP288" s="1047"/>
      <c r="BQ288" s="1047"/>
      <c r="BR288" s="1047"/>
      <c r="BS288" s="1047"/>
      <c r="BT288" s="1047"/>
      <c r="BU288" s="1047"/>
    </row>
    <row r="289" ht="14.25" customHeight="1">
      <c r="A289" s="1060"/>
      <c r="B289" s="1060"/>
      <c r="C289" s="1060"/>
      <c r="D289" s="1060"/>
      <c r="E289" s="1060"/>
      <c r="F289" s="1060"/>
      <c r="G289" s="1061"/>
      <c r="H289" s="1062"/>
      <c r="I289" s="1063"/>
      <c r="J289" s="1060"/>
      <c r="K289" s="1060"/>
      <c r="L289" s="1064"/>
      <c r="M289" s="1060"/>
      <c r="N289" s="1060"/>
      <c r="O289" s="1064"/>
      <c r="P289" s="1060"/>
      <c r="Q289" s="1060"/>
      <c r="R289" s="1060"/>
      <c r="S289" s="1060"/>
      <c r="T289" s="1060"/>
      <c r="U289" s="1060"/>
      <c r="V289" s="1045"/>
      <c r="W289" s="1045"/>
      <c r="X289" s="1045"/>
      <c r="Y289" s="1045"/>
      <c r="Z289" s="1045"/>
      <c r="AA289" s="1045"/>
      <c r="AB289" s="1045"/>
      <c r="AC289" s="1045"/>
      <c r="AD289" s="1045"/>
      <c r="AE289" s="1045"/>
      <c r="AF289" s="1045"/>
      <c r="AG289" s="1047"/>
      <c r="AH289" s="1047"/>
      <c r="AI289" s="1047"/>
      <c r="AJ289" s="1047"/>
      <c r="AK289" s="1047"/>
      <c r="AL289" s="1047"/>
      <c r="AM289" s="1047"/>
      <c r="AN289" s="1047"/>
      <c r="AO289" s="1047"/>
      <c r="AP289" s="1047"/>
      <c r="AQ289" s="1047"/>
      <c r="AR289" s="1047"/>
      <c r="AS289" s="1047"/>
      <c r="AT289" s="1047"/>
      <c r="AU289" s="1047"/>
      <c r="AV289" s="1047"/>
      <c r="AW289" s="1047"/>
      <c r="AX289" s="1047"/>
      <c r="AY289" s="1047"/>
      <c r="AZ289" s="1047"/>
      <c r="BA289" s="1047"/>
      <c r="BB289" s="1047"/>
      <c r="BC289" s="1047"/>
      <c r="BD289" s="1047"/>
      <c r="BE289" s="1047"/>
      <c r="BF289" s="1047"/>
      <c r="BG289" s="1047"/>
      <c r="BH289" s="1047"/>
      <c r="BI289" s="1047"/>
      <c r="BJ289" s="1047"/>
      <c r="BK289" s="1047"/>
      <c r="BL289" s="1047"/>
      <c r="BM289" s="1047"/>
      <c r="BN289" s="1047"/>
      <c r="BO289" s="1047"/>
      <c r="BP289" s="1047"/>
      <c r="BQ289" s="1047"/>
      <c r="BR289" s="1047"/>
      <c r="BS289" s="1047"/>
      <c r="BT289" s="1047"/>
      <c r="BU289" s="1047"/>
    </row>
    <row r="290" ht="14.25" customHeight="1">
      <c r="A290" s="1060"/>
      <c r="B290" s="1060"/>
      <c r="C290" s="1060"/>
      <c r="D290" s="1060"/>
      <c r="E290" s="1060"/>
      <c r="F290" s="1060"/>
      <c r="G290" s="1061"/>
      <c r="H290" s="1062"/>
      <c r="I290" s="1063"/>
      <c r="J290" s="1060"/>
      <c r="K290" s="1060"/>
      <c r="L290" s="1064"/>
      <c r="M290" s="1060"/>
      <c r="N290" s="1060"/>
      <c r="O290" s="1064"/>
      <c r="P290" s="1060"/>
      <c r="Q290" s="1060"/>
      <c r="R290" s="1060"/>
      <c r="S290" s="1060"/>
      <c r="T290" s="1060"/>
      <c r="U290" s="1060"/>
      <c r="V290" s="1045"/>
      <c r="W290" s="1045"/>
      <c r="X290" s="1045"/>
      <c r="Y290" s="1045"/>
      <c r="Z290" s="1045"/>
      <c r="AA290" s="1045"/>
      <c r="AB290" s="1045"/>
      <c r="AC290" s="1045"/>
      <c r="AD290" s="1045"/>
      <c r="AE290" s="1045"/>
      <c r="AF290" s="1045"/>
      <c r="AG290" s="1047"/>
      <c r="AH290" s="1047"/>
      <c r="AI290" s="1047"/>
      <c r="AJ290" s="1047"/>
      <c r="AK290" s="1047"/>
      <c r="AL290" s="1047"/>
      <c r="AM290" s="1047"/>
      <c r="AN290" s="1047"/>
      <c r="AO290" s="1047"/>
      <c r="AP290" s="1047"/>
      <c r="AQ290" s="1047"/>
      <c r="AR290" s="1047"/>
      <c r="AS290" s="1047"/>
      <c r="AT290" s="1047"/>
      <c r="AU290" s="1047"/>
      <c r="AV290" s="1047"/>
      <c r="AW290" s="1047"/>
      <c r="AX290" s="1047"/>
      <c r="AY290" s="1047"/>
      <c r="AZ290" s="1047"/>
      <c r="BA290" s="1047"/>
      <c r="BB290" s="1047"/>
      <c r="BC290" s="1047"/>
      <c r="BD290" s="1047"/>
      <c r="BE290" s="1047"/>
      <c r="BF290" s="1047"/>
      <c r="BG290" s="1047"/>
      <c r="BH290" s="1047"/>
      <c r="BI290" s="1047"/>
      <c r="BJ290" s="1047"/>
      <c r="BK290" s="1047"/>
      <c r="BL290" s="1047"/>
      <c r="BM290" s="1047"/>
      <c r="BN290" s="1047"/>
      <c r="BO290" s="1047"/>
      <c r="BP290" s="1047"/>
      <c r="BQ290" s="1047"/>
      <c r="BR290" s="1047"/>
      <c r="BS290" s="1047"/>
      <c r="BT290" s="1047"/>
      <c r="BU290" s="1047"/>
    </row>
    <row r="291" ht="14.25" customHeight="1">
      <c r="A291" s="1060"/>
      <c r="B291" s="1060"/>
      <c r="C291" s="1060"/>
      <c r="D291" s="1060"/>
      <c r="E291" s="1060"/>
      <c r="F291" s="1060"/>
      <c r="G291" s="1061"/>
      <c r="H291" s="1062"/>
      <c r="I291" s="1063"/>
      <c r="J291" s="1060"/>
      <c r="K291" s="1060"/>
      <c r="L291" s="1064"/>
      <c r="M291" s="1060"/>
      <c r="N291" s="1060"/>
      <c r="O291" s="1064"/>
      <c r="P291" s="1060"/>
      <c r="Q291" s="1060"/>
      <c r="R291" s="1060"/>
      <c r="S291" s="1060"/>
      <c r="T291" s="1060"/>
      <c r="U291" s="1060"/>
      <c r="V291" s="1045"/>
      <c r="W291" s="1045"/>
      <c r="X291" s="1045"/>
      <c r="Y291" s="1045"/>
      <c r="Z291" s="1045"/>
      <c r="AA291" s="1045"/>
      <c r="AB291" s="1045"/>
      <c r="AC291" s="1045"/>
      <c r="AD291" s="1045"/>
      <c r="AE291" s="1045"/>
      <c r="AF291" s="1045"/>
      <c r="AG291" s="1047"/>
      <c r="AH291" s="1047"/>
      <c r="AI291" s="1047"/>
      <c r="AJ291" s="1047"/>
      <c r="AK291" s="1047"/>
      <c r="AL291" s="1047"/>
      <c r="AM291" s="1047"/>
      <c r="AN291" s="1047"/>
      <c r="AO291" s="1047"/>
      <c r="AP291" s="1047"/>
      <c r="AQ291" s="1047"/>
      <c r="AR291" s="1047"/>
      <c r="AS291" s="1047"/>
      <c r="AT291" s="1047"/>
      <c r="AU291" s="1047"/>
      <c r="AV291" s="1047"/>
      <c r="AW291" s="1047"/>
      <c r="AX291" s="1047"/>
      <c r="AY291" s="1047"/>
      <c r="AZ291" s="1047"/>
      <c r="BA291" s="1047"/>
      <c r="BB291" s="1047"/>
      <c r="BC291" s="1047"/>
      <c r="BD291" s="1047"/>
      <c r="BE291" s="1047"/>
      <c r="BF291" s="1047"/>
      <c r="BG291" s="1047"/>
      <c r="BH291" s="1047"/>
      <c r="BI291" s="1047"/>
      <c r="BJ291" s="1047"/>
      <c r="BK291" s="1047"/>
      <c r="BL291" s="1047"/>
      <c r="BM291" s="1047"/>
      <c r="BN291" s="1047"/>
      <c r="BO291" s="1047"/>
      <c r="BP291" s="1047"/>
      <c r="BQ291" s="1047"/>
      <c r="BR291" s="1047"/>
      <c r="BS291" s="1047"/>
      <c r="BT291" s="1047"/>
      <c r="BU291" s="1047"/>
    </row>
    <row r="292" ht="14.25" customHeight="1">
      <c r="A292" s="1060"/>
      <c r="B292" s="1060"/>
      <c r="C292" s="1060"/>
      <c r="D292" s="1060"/>
      <c r="E292" s="1060"/>
      <c r="F292" s="1060"/>
      <c r="G292" s="1061"/>
      <c r="H292" s="1062"/>
      <c r="I292" s="1063"/>
      <c r="J292" s="1060"/>
      <c r="K292" s="1060"/>
      <c r="L292" s="1064"/>
      <c r="M292" s="1060"/>
      <c r="N292" s="1060"/>
      <c r="O292" s="1064"/>
      <c r="P292" s="1060"/>
      <c r="Q292" s="1060"/>
      <c r="R292" s="1060"/>
      <c r="S292" s="1060"/>
      <c r="T292" s="1060"/>
      <c r="U292" s="1060"/>
      <c r="V292" s="1045"/>
      <c r="W292" s="1045"/>
      <c r="X292" s="1045"/>
      <c r="Y292" s="1045"/>
      <c r="Z292" s="1045"/>
      <c r="AA292" s="1045"/>
      <c r="AB292" s="1045"/>
      <c r="AC292" s="1045"/>
      <c r="AD292" s="1045"/>
      <c r="AE292" s="1045"/>
      <c r="AF292" s="1045"/>
      <c r="AG292" s="1047"/>
      <c r="AH292" s="1047"/>
      <c r="AI292" s="1047"/>
      <c r="AJ292" s="1047"/>
      <c r="AK292" s="1047"/>
      <c r="AL292" s="1047"/>
      <c r="AM292" s="1047"/>
      <c r="AN292" s="1047"/>
      <c r="AO292" s="1047"/>
      <c r="AP292" s="1047"/>
      <c r="AQ292" s="1047"/>
      <c r="AR292" s="1047"/>
      <c r="AS292" s="1047"/>
      <c r="AT292" s="1047"/>
      <c r="AU292" s="1047"/>
      <c r="AV292" s="1047"/>
      <c r="AW292" s="1047"/>
      <c r="AX292" s="1047"/>
      <c r="AY292" s="1047"/>
      <c r="AZ292" s="1047"/>
      <c r="BA292" s="1047"/>
      <c r="BB292" s="1047"/>
      <c r="BC292" s="1047"/>
      <c r="BD292" s="1047"/>
      <c r="BE292" s="1047"/>
      <c r="BF292" s="1047"/>
      <c r="BG292" s="1047"/>
      <c r="BH292" s="1047"/>
      <c r="BI292" s="1047"/>
      <c r="BJ292" s="1047"/>
      <c r="BK292" s="1047"/>
      <c r="BL292" s="1047"/>
      <c r="BM292" s="1047"/>
      <c r="BN292" s="1047"/>
      <c r="BO292" s="1047"/>
      <c r="BP292" s="1047"/>
      <c r="BQ292" s="1047"/>
      <c r="BR292" s="1047"/>
      <c r="BS292" s="1047"/>
      <c r="BT292" s="1047"/>
      <c r="BU292" s="1047"/>
    </row>
    <row r="293" ht="14.25" customHeight="1">
      <c r="A293" s="1060"/>
      <c r="B293" s="1060"/>
      <c r="C293" s="1060"/>
      <c r="D293" s="1060"/>
      <c r="E293" s="1060"/>
      <c r="F293" s="1060"/>
      <c r="G293" s="1061"/>
      <c r="H293" s="1062"/>
      <c r="I293" s="1063"/>
      <c r="J293" s="1060"/>
      <c r="K293" s="1060"/>
      <c r="L293" s="1064"/>
      <c r="M293" s="1060"/>
      <c r="N293" s="1060"/>
      <c r="O293" s="1064"/>
      <c r="P293" s="1060"/>
      <c r="Q293" s="1060"/>
      <c r="R293" s="1060"/>
      <c r="S293" s="1060"/>
      <c r="T293" s="1060"/>
      <c r="U293" s="1060"/>
      <c r="V293" s="1045"/>
      <c r="W293" s="1045"/>
      <c r="X293" s="1045"/>
      <c r="Y293" s="1045"/>
      <c r="Z293" s="1045"/>
      <c r="AA293" s="1045"/>
      <c r="AB293" s="1045"/>
      <c r="AC293" s="1045"/>
      <c r="AD293" s="1045"/>
      <c r="AE293" s="1045"/>
      <c r="AF293" s="1045"/>
      <c r="AG293" s="1047"/>
      <c r="AH293" s="1047"/>
      <c r="AI293" s="1047"/>
      <c r="AJ293" s="1047"/>
      <c r="AK293" s="1047"/>
      <c r="AL293" s="1047"/>
      <c r="AM293" s="1047"/>
      <c r="AN293" s="1047"/>
      <c r="AO293" s="1047"/>
      <c r="AP293" s="1047"/>
      <c r="AQ293" s="1047"/>
      <c r="AR293" s="1047"/>
      <c r="AS293" s="1047"/>
      <c r="AT293" s="1047"/>
      <c r="AU293" s="1047"/>
      <c r="AV293" s="1047"/>
      <c r="AW293" s="1047"/>
      <c r="AX293" s="1047"/>
      <c r="AY293" s="1047"/>
      <c r="AZ293" s="1047"/>
      <c r="BA293" s="1047"/>
      <c r="BB293" s="1047"/>
      <c r="BC293" s="1047"/>
      <c r="BD293" s="1047"/>
      <c r="BE293" s="1047"/>
      <c r="BF293" s="1047"/>
      <c r="BG293" s="1047"/>
      <c r="BH293" s="1047"/>
      <c r="BI293" s="1047"/>
      <c r="BJ293" s="1047"/>
      <c r="BK293" s="1047"/>
      <c r="BL293" s="1047"/>
      <c r="BM293" s="1047"/>
      <c r="BN293" s="1047"/>
      <c r="BO293" s="1047"/>
      <c r="BP293" s="1047"/>
      <c r="BQ293" s="1047"/>
      <c r="BR293" s="1047"/>
      <c r="BS293" s="1047"/>
      <c r="BT293" s="1047"/>
      <c r="BU293" s="1047"/>
    </row>
    <row r="294" ht="14.25" customHeight="1">
      <c r="A294" s="1060"/>
      <c r="B294" s="1060"/>
      <c r="C294" s="1060"/>
      <c r="D294" s="1060"/>
      <c r="E294" s="1060"/>
      <c r="F294" s="1060"/>
      <c r="G294" s="1061"/>
      <c r="H294" s="1062"/>
      <c r="I294" s="1063"/>
      <c r="J294" s="1060"/>
      <c r="K294" s="1060"/>
      <c r="L294" s="1064"/>
      <c r="M294" s="1060"/>
      <c r="N294" s="1060"/>
      <c r="O294" s="1064"/>
      <c r="P294" s="1060"/>
      <c r="Q294" s="1060"/>
      <c r="R294" s="1060"/>
      <c r="S294" s="1060"/>
      <c r="T294" s="1060"/>
      <c r="U294" s="1060"/>
      <c r="V294" s="1045"/>
      <c r="W294" s="1045"/>
      <c r="X294" s="1045"/>
      <c r="Y294" s="1045"/>
      <c r="Z294" s="1045"/>
      <c r="AA294" s="1045"/>
      <c r="AB294" s="1045"/>
      <c r="AC294" s="1045"/>
      <c r="AD294" s="1045"/>
      <c r="AE294" s="1045"/>
      <c r="AF294" s="1045"/>
      <c r="AG294" s="1047"/>
      <c r="AH294" s="1047"/>
      <c r="AI294" s="1047"/>
      <c r="AJ294" s="1047"/>
      <c r="AK294" s="1047"/>
      <c r="AL294" s="1047"/>
      <c r="AM294" s="1047"/>
      <c r="AN294" s="1047"/>
      <c r="AO294" s="1047"/>
      <c r="AP294" s="1047"/>
      <c r="AQ294" s="1047"/>
      <c r="AR294" s="1047"/>
      <c r="AS294" s="1047"/>
      <c r="AT294" s="1047"/>
      <c r="AU294" s="1047"/>
      <c r="AV294" s="1047"/>
      <c r="AW294" s="1047"/>
      <c r="AX294" s="1047"/>
      <c r="AY294" s="1047"/>
      <c r="AZ294" s="1047"/>
      <c r="BA294" s="1047"/>
      <c r="BB294" s="1047"/>
      <c r="BC294" s="1047"/>
      <c r="BD294" s="1047"/>
      <c r="BE294" s="1047"/>
      <c r="BF294" s="1047"/>
      <c r="BG294" s="1047"/>
      <c r="BH294" s="1047"/>
      <c r="BI294" s="1047"/>
      <c r="BJ294" s="1047"/>
      <c r="BK294" s="1047"/>
      <c r="BL294" s="1047"/>
      <c r="BM294" s="1047"/>
      <c r="BN294" s="1047"/>
      <c r="BO294" s="1047"/>
      <c r="BP294" s="1047"/>
      <c r="BQ294" s="1047"/>
      <c r="BR294" s="1047"/>
      <c r="BS294" s="1047"/>
      <c r="BT294" s="1047"/>
      <c r="BU294" s="1047"/>
    </row>
    <row r="295" ht="14.25" customHeight="1">
      <c r="A295" s="1060"/>
      <c r="B295" s="1060"/>
      <c r="C295" s="1060"/>
      <c r="D295" s="1060"/>
      <c r="E295" s="1060"/>
      <c r="F295" s="1060"/>
      <c r="G295" s="1061"/>
      <c r="H295" s="1062"/>
      <c r="I295" s="1063"/>
      <c r="J295" s="1060"/>
      <c r="K295" s="1060"/>
      <c r="L295" s="1064"/>
      <c r="M295" s="1060"/>
      <c r="N295" s="1060"/>
      <c r="O295" s="1064"/>
      <c r="P295" s="1060"/>
      <c r="Q295" s="1060"/>
      <c r="R295" s="1060"/>
      <c r="S295" s="1060"/>
      <c r="T295" s="1060"/>
      <c r="U295" s="1060"/>
      <c r="V295" s="1045"/>
      <c r="W295" s="1045"/>
      <c r="X295" s="1045"/>
      <c r="Y295" s="1045"/>
      <c r="Z295" s="1045"/>
      <c r="AA295" s="1045"/>
      <c r="AB295" s="1045"/>
      <c r="AC295" s="1045"/>
      <c r="AD295" s="1045"/>
      <c r="AE295" s="1045"/>
      <c r="AF295" s="1045"/>
      <c r="AG295" s="1047"/>
      <c r="AH295" s="1047"/>
      <c r="AI295" s="1047"/>
      <c r="AJ295" s="1047"/>
      <c r="AK295" s="1047"/>
      <c r="AL295" s="1047"/>
      <c r="AM295" s="1047"/>
      <c r="AN295" s="1047"/>
      <c r="AO295" s="1047"/>
      <c r="AP295" s="1047"/>
      <c r="AQ295" s="1047"/>
      <c r="AR295" s="1047"/>
      <c r="AS295" s="1047"/>
      <c r="AT295" s="1047"/>
      <c r="AU295" s="1047"/>
      <c r="AV295" s="1047"/>
      <c r="AW295" s="1047"/>
      <c r="AX295" s="1047"/>
      <c r="AY295" s="1047"/>
      <c r="AZ295" s="1047"/>
      <c r="BA295" s="1047"/>
      <c r="BB295" s="1047"/>
      <c r="BC295" s="1047"/>
      <c r="BD295" s="1047"/>
      <c r="BE295" s="1047"/>
      <c r="BF295" s="1047"/>
      <c r="BG295" s="1047"/>
      <c r="BH295" s="1047"/>
      <c r="BI295" s="1047"/>
      <c r="BJ295" s="1047"/>
      <c r="BK295" s="1047"/>
      <c r="BL295" s="1047"/>
      <c r="BM295" s="1047"/>
      <c r="BN295" s="1047"/>
      <c r="BO295" s="1047"/>
      <c r="BP295" s="1047"/>
      <c r="BQ295" s="1047"/>
      <c r="BR295" s="1047"/>
      <c r="BS295" s="1047"/>
      <c r="BT295" s="1047"/>
      <c r="BU295" s="1047"/>
    </row>
    <row r="296" ht="14.25" customHeight="1">
      <c r="A296" s="1060"/>
      <c r="B296" s="1060"/>
      <c r="C296" s="1060"/>
      <c r="D296" s="1060"/>
      <c r="E296" s="1060"/>
      <c r="F296" s="1060"/>
      <c r="G296" s="1061"/>
      <c r="H296" s="1062"/>
      <c r="I296" s="1063"/>
      <c r="J296" s="1060"/>
      <c r="K296" s="1060"/>
      <c r="L296" s="1064"/>
      <c r="M296" s="1060"/>
      <c r="N296" s="1060"/>
      <c r="O296" s="1064"/>
      <c r="P296" s="1060"/>
      <c r="Q296" s="1060"/>
      <c r="R296" s="1060"/>
      <c r="S296" s="1060"/>
      <c r="T296" s="1060"/>
      <c r="U296" s="1060"/>
      <c r="V296" s="1045"/>
      <c r="W296" s="1045"/>
      <c r="X296" s="1045"/>
      <c r="Y296" s="1045"/>
      <c r="Z296" s="1045"/>
      <c r="AA296" s="1045"/>
      <c r="AB296" s="1045"/>
      <c r="AC296" s="1045"/>
      <c r="AD296" s="1045"/>
      <c r="AE296" s="1045"/>
      <c r="AF296" s="1045"/>
      <c r="AG296" s="1047"/>
      <c r="AH296" s="1047"/>
      <c r="AI296" s="1047"/>
      <c r="AJ296" s="1047"/>
      <c r="AK296" s="1047"/>
      <c r="AL296" s="1047"/>
      <c r="AM296" s="1047"/>
      <c r="AN296" s="1047"/>
      <c r="AO296" s="1047"/>
      <c r="AP296" s="1047"/>
      <c r="AQ296" s="1047"/>
      <c r="AR296" s="1047"/>
      <c r="AS296" s="1047"/>
      <c r="AT296" s="1047"/>
      <c r="AU296" s="1047"/>
      <c r="AV296" s="1047"/>
      <c r="AW296" s="1047"/>
      <c r="AX296" s="1047"/>
      <c r="AY296" s="1047"/>
      <c r="AZ296" s="1047"/>
      <c r="BA296" s="1047"/>
      <c r="BB296" s="1047"/>
      <c r="BC296" s="1047"/>
      <c r="BD296" s="1047"/>
      <c r="BE296" s="1047"/>
      <c r="BF296" s="1047"/>
      <c r="BG296" s="1047"/>
      <c r="BH296" s="1047"/>
      <c r="BI296" s="1047"/>
      <c r="BJ296" s="1047"/>
      <c r="BK296" s="1047"/>
      <c r="BL296" s="1047"/>
      <c r="BM296" s="1047"/>
      <c r="BN296" s="1047"/>
      <c r="BO296" s="1047"/>
      <c r="BP296" s="1047"/>
      <c r="BQ296" s="1047"/>
      <c r="BR296" s="1047"/>
      <c r="BS296" s="1047"/>
      <c r="BT296" s="1047"/>
      <c r="BU296" s="1047"/>
    </row>
    <row r="297" ht="14.25" customHeight="1">
      <c r="A297" s="1060"/>
      <c r="B297" s="1060"/>
      <c r="C297" s="1060"/>
      <c r="D297" s="1060"/>
      <c r="E297" s="1060"/>
      <c r="F297" s="1060"/>
      <c r="G297" s="1061"/>
      <c r="H297" s="1062"/>
      <c r="I297" s="1063"/>
      <c r="J297" s="1060"/>
      <c r="K297" s="1060"/>
      <c r="L297" s="1064"/>
      <c r="M297" s="1060"/>
      <c r="N297" s="1060"/>
      <c r="O297" s="1064"/>
      <c r="P297" s="1060"/>
      <c r="Q297" s="1060"/>
      <c r="R297" s="1060"/>
      <c r="S297" s="1060"/>
      <c r="T297" s="1060"/>
      <c r="U297" s="1060"/>
      <c r="V297" s="1045"/>
      <c r="W297" s="1045"/>
      <c r="X297" s="1045"/>
      <c r="Y297" s="1045"/>
      <c r="Z297" s="1045"/>
      <c r="AA297" s="1045"/>
      <c r="AB297" s="1045"/>
      <c r="AC297" s="1045"/>
      <c r="AD297" s="1045"/>
      <c r="AE297" s="1045"/>
      <c r="AF297" s="1045"/>
      <c r="AG297" s="1047"/>
      <c r="AH297" s="1047"/>
      <c r="AI297" s="1047"/>
      <c r="AJ297" s="1047"/>
      <c r="AK297" s="1047"/>
      <c r="AL297" s="1047"/>
      <c r="AM297" s="1047"/>
      <c r="AN297" s="1047"/>
      <c r="AO297" s="1047"/>
      <c r="AP297" s="1047"/>
      <c r="AQ297" s="1047"/>
      <c r="AR297" s="1047"/>
      <c r="AS297" s="1047"/>
      <c r="AT297" s="1047"/>
      <c r="AU297" s="1047"/>
      <c r="AV297" s="1047"/>
      <c r="AW297" s="1047"/>
      <c r="AX297" s="1047"/>
      <c r="AY297" s="1047"/>
      <c r="AZ297" s="1047"/>
      <c r="BA297" s="1047"/>
      <c r="BB297" s="1047"/>
      <c r="BC297" s="1047"/>
      <c r="BD297" s="1047"/>
      <c r="BE297" s="1047"/>
      <c r="BF297" s="1047"/>
      <c r="BG297" s="1047"/>
      <c r="BH297" s="1047"/>
      <c r="BI297" s="1047"/>
      <c r="BJ297" s="1047"/>
      <c r="BK297" s="1047"/>
      <c r="BL297" s="1047"/>
      <c r="BM297" s="1047"/>
      <c r="BN297" s="1047"/>
      <c r="BO297" s="1047"/>
      <c r="BP297" s="1047"/>
      <c r="BQ297" s="1047"/>
      <c r="BR297" s="1047"/>
      <c r="BS297" s="1047"/>
      <c r="BT297" s="1047"/>
      <c r="BU297" s="1047"/>
    </row>
    <row r="298" ht="14.25" customHeight="1">
      <c r="A298" s="1060"/>
      <c r="B298" s="1060"/>
      <c r="C298" s="1060"/>
      <c r="D298" s="1060"/>
      <c r="E298" s="1060"/>
      <c r="F298" s="1060"/>
      <c r="G298" s="1061"/>
      <c r="H298" s="1062"/>
      <c r="I298" s="1063"/>
      <c r="J298" s="1060"/>
      <c r="K298" s="1060"/>
      <c r="L298" s="1064"/>
      <c r="M298" s="1060"/>
      <c r="N298" s="1060"/>
      <c r="O298" s="1064"/>
      <c r="P298" s="1060"/>
      <c r="Q298" s="1060"/>
      <c r="R298" s="1060"/>
      <c r="S298" s="1060"/>
      <c r="T298" s="1060"/>
      <c r="U298" s="1060"/>
      <c r="V298" s="1045"/>
      <c r="W298" s="1045"/>
      <c r="X298" s="1045"/>
      <c r="Y298" s="1045"/>
      <c r="Z298" s="1045"/>
      <c r="AA298" s="1045"/>
      <c r="AB298" s="1045"/>
      <c r="AC298" s="1045"/>
      <c r="AD298" s="1045"/>
      <c r="AE298" s="1045"/>
      <c r="AF298" s="1045"/>
      <c r="AG298" s="1047"/>
      <c r="AH298" s="1047"/>
      <c r="AI298" s="1047"/>
      <c r="AJ298" s="1047"/>
      <c r="AK298" s="1047"/>
      <c r="AL298" s="1047"/>
      <c r="AM298" s="1047"/>
      <c r="AN298" s="1047"/>
      <c r="AO298" s="1047"/>
      <c r="AP298" s="1047"/>
      <c r="AQ298" s="1047"/>
      <c r="AR298" s="1047"/>
      <c r="AS298" s="1047"/>
      <c r="AT298" s="1047"/>
      <c r="AU298" s="1047"/>
      <c r="AV298" s="1047"/>
      <c r="AW298" s="1047"/>
      <c r="AX298" s="1047"/>
      <c r="AY298" s="1047"/>
      <c r="AZ298" s="1047"/>
      <c r="BA298" s="1047"/>
      <c r="BB298" s="1047"/>
      <c r="BC298" s="1047"/>
      <c r="BD298" s="1047"/>
      <c r="BE298" s="1047"/>
      <c r="BF298" s="1047"/>
      <c r="BG298" s="1047"/>
      <c r="BH298" s="1047"/>
      <c r="BI298" s="1047"/>
      <c r="BJ298" s="1047"/>
      <c r="BK298" s="1047"/>
      <c r="BL298" s="1047"/>
      <c r="BM298" s="1047"/>
      <c r="BN298" s="1047"/>
      <c r="BO298" s="1047"/>
      <c r="BP298" s="1047"/>
      <c r="BQ298" s="1047"/>
      <c r="BR298" s="1047"/>
      <c r="BS298" s="1047"/>
      <c r="BT298" s="1047"/>
      <c r="BU298" s="1047"/>
    </row>
    <row r="299" ht="14.25" customHeight="1">
      <c r="A299" s="1060"/>
      <c r="B299" s="1060"/>
      <c r="C299" s="1060"/>
      <c r="D299" s="1060"/>
      <c r="E299" s="1060"/>
      <c r="F299" s="1060"/>
      <c r="G299" s="1061"/>
      <c r="H299" s="1062"/>
      <c r="I299" s="1063"/>
      <c r="J299" s="1060"/>
      <c r="K299" s="1060"/>
      <c r="L299" s="1064"/>
      <c r="M299" s="1060"/>
      <c r="N299" s="1060"/>
      <c r="O299" s="1064"/>
      <c r="P299" s="1060"/>
      <c r="Q299" s="1060"/>
      <c r="R299" s="1060"/>
      <c r="S299" s="1060"/>
      <c r="T299" s="1060"/>
      <c r="U299" s="1060"/>
      <c r="V299" s="1045"/>
      <c r="W299" s="1045"/>
      <c r="X299" s="1045"/>
      <c r="Y299" s="1045"/>
      <c r="Z299" s="1045"/>
      <c r="AA299" s="1045"/>
      <c r="AB299" s="1045"/>
      <c r="AC299" s="1045"/>
      <c r="AD299" s="1045"/>
      <c r="AE299" s="1045"/>
      <c r="AF299" s="1045"/>
      <c r="AG299" s="1047"/>
      <c r="AH299" s="1047"/>
      <c r="AI299" s="1047"/>
      <c r="AJ299" s="1047"/>
      <c r="AK299" s="1047"/>
      <c r="AL299" s="1047"/>
      <c r="AM299" s="1047"/>
      <c r="AN299" s="1047"/>
      <c r="AO299" s="1047"/>
      <c r="AP299" s="1047"/>
      <c r="AQ299" s="1047"/>
      <c r="AR299" s="1047"/>
      <c r="AS299" s="1047"/>
      <c r="AT299" s="1047"/>
      <c r="AU299" s="1047"/>
      <c r="AV299" s="1047"/>
      <c r="AW299" s="1047"/>
      <c r="AX299" s="1047"/>
      <c r="AY299" s="1047"/>
      <c r="AZ299" s="1047"/>
      <c r="BA299" s="1047"/>
      <c r="BB299" s="1047"/>
      <c r="BC299" s="1047"/>
      <c r="BD299" s="1047"/>
      <c r="BE299" s="1047"/>
      <c r="BF299" s="1047"/>
      <c r="BG299" s="1047"/>
      <c r="BH299" s="1047"/>
      <c r="BI299" s="1047"/>
      <c r="BJ299" s="1047"/>
      <c r="BK299" s="1047"/>
      <c r="BL299" s="1047"/>
      <c r="BM299" s="1047"/>
      <c r="BN299" s="1047"/>
      <c r="BO299" s="1047"/>
      <c r="BP299" s="1047"/>
      <c r="BQ299" s="1047"/>
      <c r="BR299" s="1047"/>
      <c r="BS299" s="1047"/>
      <c r="BT299" s="1047"/>
      <c r="BU299" s="1047"/>
    </row>
    <row r="300" ht="14.25" customHeight="1">
      <c r="A300" s="1060"/>
      <c r="B300" s="1060"/>
      <c r="C300" s="1060"/>
      <c r="D300" s="1060"/>
      <c r="E300" s="1060"/>
      <c r="F300" s="1060"/>
      <c r="G300" s="1061"/>
      <c r="H300" s="1062"/>
      <c r="I300" s="1063"/>
      <c r="J300" s="1060"/>
      <c r="K300" s="1060"/>
      <c r="L300" s="1064"/>
      <c r="M300" s="1060"/>
      <c r="N300" s="1060"/>
      <c r="O300" s="1064"/>
      <c r="P300" s="1060"/>
      <c r="Q300" s="1060"/>
      <c r="R300" s="1060"/>
      <c r="S300" s="1060"/>
      <c r="T300" s="1060"/>
      <c r="U300" s="1060"/>
      <c r="V300" s="1045"/>
      <c r="W300" s="1045"/>
      <c r="X300" s="1045"/>
      <c r="Y300" s="1045"/>
      <c r="Z300" s="1045"/>
      <c r="AA300" s="1045"/>
      <c r="AB300" s="1045"/>
      <c r="AC300" s="1045"/>
      <c r="AD300" s="1045"/>
      <c r="AE300" s="1045"/>
      <c r="AF300" s="1045"/>
      <c r="AG300" s="1047"/>
      <c r="AH300" s="1047"/>
      <c r="AI300" s="1047"/>
      <c r="AJ300" s="1047"/>
      <c r="AK300" s="1047"/>
      <c r="AL300" s="1047"/>
      <c r="AM300" s="1047"/>
      <c r="AN300" s="1047"/>
      <c r="AO300" s="1047"/>
      <c r="AP300" s="1047"/>
      <c r="AQ300" s="1047"/>
      <c r="AR300" s="1047"/>
      <c r="AS300" s="1047"/>
      <c r="AT300" s="1047"/>
      <c r="AU300" s="1047"/>
      <c r="AV300" s="1047"/>
      <c r="AW300" s="1047"/>
      <c r="AX300" s="1047"/>
      <c r="AY300" s="1047"/>
      <c r="AZ300" s="1047"/>
      <c r="BA300" s="1047"/>
      <c r="BB300" s="1047"/>
      <c r="BC300" s="1047"/>
      <c r="BD300" s="1047"/>
      <c r="BE300" s="1047"/>
      <c r="BF300" s="1047"/>
      <c r="BG300" s="1047"/>
      <c r="BH300" s="1047"/>
      <c r="BI300" s="1047"/>
      <c r="BJ300" s="1047"/>
      <c r="BK300" s="1047"/>
      <c r="BL300" s="1047"/>
      <c r="BM300" s="1047"/>
      <c r="BN300" s="1047"/>
      <c r="BO300" s="1047"/>
      <c r="BP300" s="1047"/>
      <c r="BQ300" s="1047"/>
      <c r="BR300" s="1047"/>
      <c r="BS300" s="1047"/>
      <c r="BT300" s="1047"/>
      <c r="BU300" s="1047"/>
    </row>
    <row r="301" ht="14.25" customHeight="1">
      <c r="A301" s="1060"/>
      <c r="B301" s="1060"/>
      <c r="C301" s="1060"/>
      <c r="D301" s="1060"/>
      <c r="E301" s="1060"/>
      <c r="F301" s="1060"/>
      <c r="G301" s="1061"/>
      <c r="H301" s="1062"/>
      <c r="I301" s="1063"/>
      <c r="J301" s="1060"/>
      <c r="K301" s="1060"/>
      <c r="L301" s="1064"/>
      <c r="M301" s="1060"/>
      <c r="N301" s="1060"/>
      <c r="O301" s="1064"/>
      <c r="P301" s="1060"/>
      <c r="Q301" s="1060"/>
      <c r="R301" s="1060"/>
      <c r="S301" s="1060"/>
      <c r="T301" s="1060"/>
      <c r="U301" s="1060"/>
      <c r="V301" s="1045"/>
      <c r="W301" s="1045"/>
      <c r="X301" s="1045"/>
      <c r="Y301" s="1045"/>
      <c r="Z301" s="1045"/>
      <c r="AA301" s="1045"/>
      <c r="AB301" s="1045"/>
      <c r="AC301" s="1045"/>
      <c r="AD301" s="1045"/>
      <c r="AE301" s="1045"/>
      <c r="AF301" s="1045"/>
      <c r="AG301" s="1047"/>
      <c r="AH301" s="1047"/>
      <c r="AI301" s="1047"/>
      <c r="AJ301" s="1047"/>
      <c r="AK301" s="1047"/>
      <c r="AL301" s="1047"/>
      <c r="AM301" s="1047"/>
      <c r="AN301" s="1047"/>
      <c r="AO301" s="1047"/>
      <c r="AP301" s="1047"/>
      <c r="AQ301" s="1047"/>
      <c r="AR301" s="1047"/>
      <c r="AS301" s="1047"/>
      <c r="AT301" s="1047"/>
      <c r="AU301" s="1047"/>
      <c r="AV301" s="1047"/>
      <c r="AW301" s="1047"/>
      <c r="AX301" s="1047"/>
      <c r="AY301" s="1047"/>
      <c r="AZ301" s="1047"/>
      <c r="BA301" s="1047"/>
      <c r="BB301" s="1047"/>
      <c r="BC301" s="1047"/>
      <c r="BD301" s="1047"/>
      <c r="BE301" s="1047"/>
      <c r="BF301" s="1047"/>
      <c r="BG301" s="1047"/>
      <c r="BH301" s="1047"/>
      <c r="BI301" s="1047"/>
      <c r="BJ301" s="1047"/>
      <c r="BK301" s="1047"/>
      <c r="BL301" s="1047"/>
      <c r="BM301" s="1047"/>
      <c r="BN301" s="1047"/>
      <c r="BO301" s="1047"/>
      <c r="BP301" s="1047"/>
      <c r="BQ301" s="1047"/>
      <c r="BR301" s="1047"/>
      <c r="BS301" s="1047"/>
      <c r="BT301" s="1047"/>
      <c r="BU301" s="1047"/>
    </row>
    <row r="302" ht="14.25" customHeight="1">
      <c r="A302" s="1060"/>
      <c r="B302" s="1060"/>
      <c r="C302" s="1060"/>
      <c r="D302" s="1060"/>
      <c r="E302" s="1060"/>
      <c r="F302" s="1060"/>
      <c r="G302" s="1061"/>
      <c r="H302" s="1062"/>
      <c r="I302" s="1063"/>
      <c r="J302" s="1060"/>
      <c r="K302" s="1060"/>
      <c r="L302" s="1064"/>
      <c r="M302" s="1060"/>
      <c r="N302" s="1060"/>
      <c r="O302" s="1064"/>
      <c r="P302" s="1060"/>
      <c r="Q302" s="1060"/>
      <c r="R302" s="1060"/>
      <c r="S302" s="1060"/>
      <c r="T302" s="1060"/>
      <c r="U302" s="1060"/>
      <c r="V302" s="1045"/>
      <c r="W302" s="1045"/>
      <c r="X302" s="1045"/>
      <c r="Y302" s="1045"/>
      <c r="Z302" s="1045"/>
      <c r="AA302" s="1045"/>
      <c r="AB302" s="1045"/>
      <c r="AC302" s="1045"/>
      <c r="AD302" s="1045"/>
      <c r="AE302" s="1045"/>
      <c r="AF302" s="1045"/>
      <c r="AG302" s="1047"/>
      <c r="AH302" s="1047"/>
      <c r="AI302" s="1047"/>
      <c r="AJ302" s="1047"/>
      <c r="AK302" s="1047"/>
      <c r="AL302" s="1047"/>
      <c r="AM302" s="1047"/>
      <c r="AN302" s="1047"/>
      <c r="AO302" s="1047"/>
      <c r="AP302" s="1047"/>
      <c r="AQ302" s="1047"/>
      <c r="AR302" s="1047"/>
      <c r="AS302" s="1047"/>
      <c r="AT302" s="1047"/>
      <c r="AU302" s="1047"/>
      <c r="AV302" s="1047"/>
      <c r="AW302" s="1047"/>
      <c r="AX302" s="1047"/>
      <c r="AY302" s="1047"/>
      <c r="AZ302" s="1047"/>
      <c r="BA302" s="1047"/>
      <c r="BB302" s="1047"/>
      <c r="BC302" s="1047"/>
      <c r="BD302" s="1047"/>
      <c r="BE302" s="1047"/>
      <c r="BF302" s="1047"/>
      <c r="BG302" s="1047"/>
      <c r="BH302" s="1047"/>
      <c r="BI302" s="1047"/>
      <c r="BJ302" s="1047"/>
      <c r="BK302" s="1047"/>
      <c r="BL302" s="1047"/>
      <c r="BM302" s="1047"/>
      <c r="BN302" s="1047"/>
      <c r="BO302" s="1047"/>
      <c r="BP302" s="1047"/>
      <c r="BQ302" s="1047"/>
      <c r="BR302" s="1047"/>
      <c r="BS302" s="1047"/>
      <c r="BT302" s="1047"/>
      <c r="BU302" s="1047"/>
    </row>
    <row r="303" ht="14.25" customHeight="1">
      <c r="A303" s="1060"/>
      <c r="B303" s="1060"/>
      <c r="C303" s="1060"/>
      <c r="D303" s="1060"/>
      <c r="E303" s="1060"/>
      <c r="F303" s="1060"/>
      <c r="G303" s="1061"/>
      <c r="H303" s="1062"/>
      <c r="I303" s="1063"/>
      <c r="J303" s="1060"/>
      <c r="K303" s="1060"/>
      <c r="L303" s="1064"/>
      <c r="M303" s="1060"/>
      <c r="N303" s="1060"/>
      <c r="O303" s="1064"/>
      <c r="P303" s="1060"/>
      <c r="Q303" s="1060"/>
      <c r="R303" s="1060"/>
      <c r="S303" s="1060"/>
      <c r="T303" s="1060"/>
      <c r="U303" s="1060"/>
      <c r="V303" s="1045"/>
      <c r="W303" s="1045"/>
      <c r="X303" s="1045"/>
      <c r="Y303" s="1045"/>
      <c r="Z303" s="1045"/>
      <c r="AA303" s="1045"/>
      <c r="AB303" s="1045"/>
      <c r="AC303" s="1045"/>
      <c r="AD303" s="1045"/>
      <c r="AE303" s="1045"/>
      <c r="AF303" s="1045"/>
      <c r="AG303" s="1047"/>
      <c r="AH303" s="1047"/>
      <c r="AI303" s="1047"/>
      <c r="AJ303" s="1047"/>
      <c r="AK303" s="1047"/>
      <c r="AL303" s="1047"/>
      <c r="AM303" s="1047"/>
      <c r="AN303" s="1047"/>
      <c r="AO303" s="1047"/>
      <c r="AP303" s="1047"/>
      <c r="AQ303" s="1047"/>
      <c r="AR303" s="1047"/>
      <c r="AS303" s="1047"/>
      <c r="AT303" s="1047"/>
      <c r="AU303" s="1047"/>
      <c r="AV303" s="1047"/>
      <c r="AW303" s="1047"/>
      <c r="AX303" s="1047"/>
      <c r="AY303" s="1047"/>
      <c r="AZ303" s="1047"/>
      <c r="BA303" s="1047"/>
      <c r="BB303" s="1047"/>
      <c r="BC303" s="1047"/>
      <c r="BD303" s="1047"/>
      <c r="BE303" s="1047"/>
      <c r="BF303" s="1047"/>
      <c r="BG303" s="1047"/>
      <c r="BH303" s="1047"/>
      <c r="BI303" s="1047"/>
      <c r="BJ303" s="1047"/>
      <c r="BK303" s="1047"/>
      <c r="BL303" s="1047"/>
      <c r="BM303" s="1047"/>
      <c r="BN303" s="1047"/>
      <c r="BO303" s="1047"/>
      <c r="BP303" s="1047"/>
      <c r="BQ303" s="1047"/>
      <c r="BR303" s="1047"/>
      <c r="BS303" s="1047"/>
      <c r="BT303" s="1047"/>
      <c r="BU303" s="1047"/>
    </row>
    <row r="304" ht="14.25" customHeight="1">
      <c r="A304" s="1060"/>
      <c r="B304" s="1060"/>
      <c r="C304" s="1060"/>
      <c r="D304" s="1060"/>
      <c r="E304" s="1060"/>
      <c r="F304" s="1060"/>
      <c r="G304" s="1061"/>
      <c r="H304" s="1062"/>
      <c r="I304" s="1063"/>
      <c r="J304" s="1060"/>
      <c r="K304" s="1060"/>
      <c r="L304" s="1064"/>
      <c r="M304" s="1060"/>
      <c r="N304" s="1060"/>
      <c r="O304" s="1064"/>
      <c r="P304" s="1060"/>
      <c r="Q304" s="1060"/>
      <c r="R304" s="1060"/>
      <c r="S304" s="1060"/>
      <c r="T304" s="1060"/>
      <c r="U304" s="1060"/>
      <c r="V304" s="1045"/>
      <c r="W304" s="1045"/>
      <c r="X304" s="1045"/>
      <c r="Y304" s="1045"/>
      <c r="Z304" s="1045"/>
      <c r="AA304" s="1045"/>
      <c r="AB304" s="1045"/>
      <c r="AC304" s="1045"/>
      <c r="AD304" s="1045"/>
      <c r="AE304" s="1045"/>
      <c r="AF304" s="1045"/>
      <c r="AG304" s="1047"/>
      <c r="AH304" s="1047"/>
      <c r="AI304" s="1047"/>
      <c r="AJ304" s="1047"/>
      <c r="AK304" s="1047"/>
      <c r="AL304" s="1047"/>
      <c r="AM304" s="1047"/>
      <c r="AN304" s="1047"/>
      <c r="AO304" s="1047"/>
      <c r="AP304" s="1047"/>
      <c r="AQ304" s="1047"/>
      <c r="AR304" s="1047"/>
      <c r="AS304" s="1047"/>
      <c r="AT304" s="1047"/>
      <c r="AU304" s="1047"/>
      <c r="AV304" s="1047"/>
      <c r="AW304" s="1047"/>
      <c r="AX304" s="1047"/>
      <c r="AY304" s="1047"/>
      <c r="AZ304" s="1047"/>
      <c r="BA304" s="1047"/>
      <c r="BB304" s="1047"/>
      <c r="BC304" s="1047"/>
      <c r="BD304" s="1047"/>
      <c r="BE304" s="1047"/>
      <c r="BF304" s="1047"/>
      <c r="BG304" s="1047"/>
      <c r="BH304" s="1047"/>
      <c r="BI304" s="1047"/>
      <c r="BJ304" s="1047"/>
      <c r="BK304" s="1047"/>
      <c r="BL304" s="1047"/>
      <c r="BM304" s="1047"/>
      <c r="BN304" s="1047"/>
      <c r="BO304" s="1047"/>
      <c r="BP304" s="1047"/>
      <c r="BQ304" s="1047"/>
      <c r="BR304" s="1047"/>
      <c r="BS304" s="1047"/>
      <c r="BT304" s="1047"/>
      <c r="BU304" s="1047"/>
    </row>
    <row r="305" ht="14.25" customHeight="1">
      <c r="A305" s="1060"/>
      <c r="B305" s="1060"/>
      <c r="C305" s="1060"/>
      <c r="D305" s="1060"/>
      <c r="E305" s="1060"/>
      <c r="F305" s="1060"/>
      <c r="G305" s="1061"/>
      <c r="H305" s="1062"/>
      <c r="I305" s="1063"/>
      <c r="J305" s="1060"/>
      <c r="K305" s="1060"/>
      <c r="L305" s="1064"/>
      <c r="M305" s="1060"/>
      <c r="N305" s="1060"/>
      <c r="O305" s="1064"/>
      <c r="P305" s="1060"/>
      <c r="Q305" s="1060"/>
      <c r="R305" s="1060"/>
      <c r="S305" s="1060"/>
      <c r="T305" s="1060"/>
      <c r="U305" s="1060"/>
      <c r="V305" s="1045"/>
      <c r="W305" s="1045"/>
      <c r="X305" s="1045"/>
      <c r="Y305" s="1045"/>
      <c r="Z305" s="1045"/>
      <c r="AA305" s="1045"/>
      <c r="AB305" s="1045"/>
      <c r="AC305" s="1045"/>
      <c r="AD305" s="1045"/>
      <c r="AE305" s="1045"/>
      <c r="AF305" s="1045"/>
      <c r="AG305" s="1047"/>
      <c r="AH305" s="1047"/>
      <c r="AI305" s="1047"/>
      <c r="AJ305" s="1047"/>
      <c r="AK305" s="1047"/>
      <c r="AL305" s="1047"/>
      <c r="AM305" s="1047"/>
      <c r="AN305" s="1047"/>
      <c r="AO305" s="1047"/>
      <c r="AP305" s="1047"/>
      <c r="AQ305" s="1047"/>
      <c r="AR305" s="1047"/>
      <c r="AS305" s="1047"/>
      <c r="AT305" s="1047"/>
      <c r="AU305" s="1047"/>
      <c r="AV305" s="1047"/>
      <c r="AW305" s="1047"/>
      <c r="AX305" s="1047"/>
      <c r="AY305" s="1047"/>
      <c r="AZ305" s="1047"/>
      <c r="BA305" s="1047"/>
      <c r="BB305" s="1047"/>
      <c r="BC305" s="1047"/>
      <c r="BD305" s="1047"/>
      <c r="BE305" s="1047"/>
      <c r="BF305" s="1047"/>
      <c r="BG305" s="1047"/>
      <c r="BH305" s="1047"/>
      <c r="BI305" s="1047"/>
      <c r="BJ305" s="1047"/>
      <c r="BK305" s="1047"/>
      <c r="BL305" s="1047"/>
      <c r="BM305" s="1047"/>
      <c r="BN305" s="1047"/>
      <c r="BO305" s="1047"/>
      <c r="BP305" s="1047"/>
      <c r="BQ305" s="1047"/>
      <c r="BR305" s="1047"/>
      <c r="BS305" s="1047"/>
      <c r="BT305" s="1047"/>
      <c r="BU305" s="1047"/>
    </row>
    <row r="306" ht="14.25" customHeight="1">
      <c r="A306" s="1060"/>
      <c r="B306" s="1060"/>
      <c r="C306" s="1060"/>
      <c r="D306" s="1060"/>
      <c r="E306" s="1060"/>
      <c r="F306" s="1060"/>
      <c r="G306" s="1061"/>
      <c r="H306" s="1062"/>
      <c r="I306" s="1063"/>
      <c r="J306" s="1060"/>
      <c r="K306" s="1060"/>
      <c r="L306" s="1064"/>
      <c r="M306" s="1060"/>
      <c r="N306" s="1060"/>
      <c r="O306" s="1064"/>
      <c r="P306" s="1060"/>
      <c r="Q306" s="1060"/>
      <c r="R306" s="1060"/>
      <c r="S306" s="1060"/>
      <c r="T306" s="1060"/>
      <c r="U306" s="1060"/>
      <c r="V306" s="1045"/>
      <c r="W306" s="1045"/>
      <c r="X306" s="1045"/>
      <c r="Y306" s="1045"/>
      <c r="Z306" s="1045"/>
      <c r="AA306" s="1045"/>
      <c r="AB306" s="1045"/>
      <c r="AC306" s="1045"/>
      <c r="AD306" s="1045"/>
      <c r="AE306" s="1045"/>
      <c r="AF306" s="1045"/>
      <c r="AG306" s="1047"/>
      <c r="AH306" s="1047"/>
      <c r="AI306" s="1047"/>
      <c r="AJ306" s="1047"/>
      <c r="AK306" s="1047"/>
      <c r="AL306" s="1047"/>
      <c r="AM306" s="1047"/>
      <c r="AN306" s="1047"/>
      <c r="AO306" s="1047"/>
      <c r="AP306" s="1047"/>
      <c r="AQ306" s="1047"/>
      <c r="AR306" s="1047"/>
      <c r="AS306" s="1047"/>
      <c r="AT306" s="1047"/>
      <c r="AU306" s="1047"/>
      <c r="AV306" s="1047"/>
      <c r="AW306" s="1047"/>
      <c r="AX306" s="1047"/>
      <c r="AY306" s="1047"/>
      <c r="AZ306" s="1047"/>
      <c r="BA306" s="1047"/>
      <c r="BB306" s="1047"/>
      <c r="BC306" s="1047"/>
      <c r="BD306" s="1047"/>
      <c r="BE306" s="1047"/>
      <c r="BF306" s="1047"/>
      <c r="BG306" s="1047"/>
      <c r="BH306" s="1047"/>
      <c r="BI306" s="1047"/>
      <c r="BJ306" s="1047"/>
      <c r="BK306" s="1047"/>
      <c r="BL306" s="1047"/>
      <c r="BM306" s="1047"/>
      <c r="BN306" s="1047"/>
      <c r="BO306" s="1047"/>
      <c r="BP306" s="1047"/>
      <c r="BQ306" s="1047"/>
      <c r="BR306" s="1047"/>
      <c r="BS306" s="1047"/>
      <c r="BT306" s="1047"/>
      <c r="BU306" s="1047"/>
    </row>
    <row r="307" ht="14.25" customHeight="1">
      <c r="A307" s="1060"/>
      <c r="B307" s="1060"/>
      <c r="C307" s="1060"/>
      <c r="D307" s="1060"/>
      <c r="E307" s="1060"/>
      <c r="F307" s="1060"/>
      <c r="G307" s="1061"/>
      <c r="H307" s="1062"/>
      <c r="I307" s="1063"/>
      <c r="J307" s="1060"/>
      <c r="K307" s="1060"/>
      <c r="L307" s="1064"/>
      <c r="M307" s="1060"/>
      <c r="N307" s="1060"/>
      <c r="O307" s="1064"/>
      <c r="P307" s="1060"/>
      <c r="Q307" s="1060"/>
      <c r="R307" s="1060"/>
      <c r="S307" s="1060"/>
      <c r="T307" s="1060"/>
      <c r="U307" s="1060"/>
      <c r="V307" s="1045"/>
      <c r="W307" s="1045"/>
      <c r="X307" s="1045"/>
      <c r="Y307" s="1045"/>
      <c r="Z307" s="1045"/>
      <c r="AA307" s="1045"/>
      <c r="AB307" s="1045"/>
      <c r="AC307" s="1045"/>
      <c r="AD307" s="1045"/>
      <c r="AE307" s="1045"/>
      <c r="AF307" s="1045"/>
      <c r="AG307" s="1047"/>
      <c r="AH307" s="1047"/>
      <c r="AI307" s="1047"/>
      <c r="AJ307" s="1047"/>
      <c r="AK307" s="1047"/>
      <c r="AL307" s="1047"/>
      <c r="AM307" s="1047"/>
      <c r="AN307" s="1047"/>
      <c r="AO307" s="1047"/>
      <c r="AP307" s="1047"/>
      <c r="AQ307" s="1047"/>
      <c r="AR307" s="1047"/>
      <c r="AS307" s="1047"/>
      <c r="AT307" s="1047"/>
      <c r="AU307" s="1047"/>
      <c r="AV307" s="1047"/>
      <c r="AW307" s="1047"/>
      <c r="AX307" s="1047"/>
      <c r="AY307" s="1047"/>
      <c r="AZ307" s="1047"/>
      <c r="BA307" s="1047"/>
      <c r="BB307" s="1047"/>
      <c r="BC307" s="1047"/>
      <c r="BD307" s="1047"/>
      <c r="BE307" s="1047"/>
      <c r="BF307" s="1047"/>
      <c r="BG307" s="1047"/>
      <c r="BH307" s="1047"/>
      <c r="BI307" s="1047"/>
      <c r="BJ307" s="1047"/>
      <c r="BK307" s="1047"/>
      <c r="BL307" s="1047"/>
      <c r="BM307" s="1047"/>
      <c r="BN307" s="1047"/>
      <c r="BO307" s="1047"/>
      <c r="BP307" s="1047"/>
      <c r="BQ307" s="1047"/>
      <c r="BR307" s="1047"/>
      <c r="BS307" s="1047"/>
      <c r="BT307" s="1047"/>
      <c r="BU307" s="1047"/>
    </row>
    <row r="308" ht="14.25" customHeight="1">
      <c r="A308" s="1060"/>
      <c r="B308" s="1060"/>
      <c r="C308" s="1060"/>
      <c r="D308" s="1060"/>
      <c r="E308" s="1060"/>
      <c r="F308" s="1060"/>
      <c r="G308" s="1061"/>
      <c r="H308" s="1062"/>
      <c r="I308" s="1063"/>
      <c r="J308" s="1060"/>
      <c r="K308" s="1060"/>
      <c r="L308" s="1064"/>
      <c r="M308" s="1060"/>
      <c r="N308" s="1060"/>
      <c r="O308" s="1064"/>
      <c r="P308" s="1060"/>
      <c r="Q308" s="1060"/>
      <c r="R308" s="1060"/>
      <c r="S308" s="1060"/>
      <c r="T308" s="1060"/>
      <c r="U308" s="1060"/>
      <c r="V308" s="1045"/>
      <c r="W308" s="1045"/>
      <c r="X308" s="1045"/>
      <c r="Y308" s="1045"/>
      <c r="Z308" s="1045"/>
      <c r="AA308" s="1045"/>
      <c r="AB308" s="1045"/>
      <c r="AC308" s="1045"/>
      <c r="AD308" s="1045"/>
      <c r="AE308" s="1045"/>
      <c r="AF308" s="1045"/>
      <c r="AG308" s="1047"/>
      <c r="AH308" s="1047"/>
      <c r="AI308" s="1047"/>
      <c r="AJ308" s="1047"/>
      <c r="AK308" s="1047"/>
      <c r="AL308" s="1047"/>
      <c r="AM308" s="1047"/>
      <c r="AN308" s="1047"/>
      <c r="AO308" s="1047"/>
      <c r="AP308" s="1047"/>
      <c r="AQ308" s="1047"/>
      <c r="AR308" s="1047"/>
      <c r="AS308" s="1047"/>
      <c r="AT308" s="1047"/>
      <c r="AU308" s="1047"/>
      <c r="AV308" s="1047"/>
      <c r="AW308" s="1047"/>
      <c r="AX308" s="1047"/>
      <c r="AY308" s="1047"/>
      <c r="AZ308" s="1047"/>
      <c r="BA308" s="1047"/>
      <c r="BB308" s="1047"/>
      <c r="BC308" s="1047"/>
      <c r="BD308" s="1047"/>
      <c r="BE308" s="1047"/>
      <c r="BF308" s="1047"/>
      <c r="BG308" s="1047"/>
      <c r="BH308" s="1047"/>
      <c r="BI308" s="1047"/>
      <c r="BJ308" s="1047"/>
      <c r="BK308" s="1047"/>
      <c r="BL308" s="1047"/>
      <c r="BM308" s="1047"/>
      <c r="BN308" s="1047"/>
      <c r="BO308" s="1047"/>
      <c r="BP308" s="1047"/>
      <c r="BQ308" s="1047"/>
      <c r="BR308" s="1047"/>
      <c r="BS308" s="1047"/>
      <c r="BT308" s="1047"/>
      <c r="BU308" s="1047"/>
    </row>
    <row r="309" ht="14.25" customHeight="1">
      <c r="A309" s="1060"/>
      <c r="B309" s="1060"/>
      <c r="C309" s="1060"/>
      <c r="D309" s="1060"/>
      <c r="E309" s="1060"/>
      <c r="F309" s="1060"/>
      <c r="G309" s="1061"/>
      <c r="H309" s="1062"/>
      <c r="I309" s="1063"/>
      <c r="J309" s="1060"/>
      <c r="K309" s="1060"/>
      <c r="L309" s="1064"/>
      <c r="M309" s="1060"/>
      <c r="N309" s="1060"/>
      <c r="O309" s="1064"/>
      <c r="P309" s="1060"/>
      <c r="Q309" s="1060"/>
      <c r="R309" s="1060"/>
      <c r="S309" s="1060"/>
      <c r="T309" s="1060"/>
      <c r="U309" s="1060"/>
      <c r="V309" s="1045"/>
      <c r="W309" s="1045"/>
      <c r="X309" s="1045"/>
      <c r="Y309" s="1045"/>
      <c r="Z309" s="1045"/>
      <c r="AA309" s="1045"/>
      <c r="AB309" s="1045"/>
      <c r="AC309" s="1045"/>
      <c r="AD309" s="1045"/>
      <c r="AE309" s="1045"/>
      <c r="AF309" s="1045"/>
      <c r="AG309" s="1047"/>
      <c r="AH309" s="1047"/>
      <c r="AI309" s="1047"/>
      <c r="AJ309" s="1047"/>
      <c r="AK309" s="1047"/>
      <c r="AL309" s="1047"/>
      <c r="AM309" s="1047"/>
      <c r="AN309" s="1047"/>
      <c r="AO309" s="1047"/>
      <c r="AP309" s="1047"/>
      <c r="AQ309" s="1047"/>
      <c r="AR309" s="1047"/>
      <c r="AS309" s="1047"/>
      <c r="AT309" s="1047"/>
      <c r="AU309" s="1047"/>
      <c r="AV309" s="1047"/>
      <c r="AW309" s="1047"/>
      <c r="AX309" s="1047"/>
      <c r="AY309" s="1047"/>
      <c r="AZ309" s="1047"/>
      <c r="BA309" s="1047"/>
      <c r="BB309" s="1047"/>
      <c r="BC309" s="1047"/>
      <c r="BD309" s="1047"/>
      <c r="BE309" s="1047"/>
      <c r="BF309" s="1047"/>
      <c r="BG309" s="1047"/>
      <c r="BH309" s="1047"/>
      <c r="BI309" s="1047"/>
      <c r="BJ309" s="1047"/>
      <c r="BK309" s="1047"/>
      <c r="BL309" s="1047"/>
      <c r="BM309" s="1047"/>
      <c r="BN309" s="1047"/>
      <c r="BO309" s="1047"/>
      <c r="BP309" s="1047"/>
      <c r="BQ309" s="1047"/>
      <c r="BR309" s="1047"/>
      <c r="BS309" s="1047"/>
      <c r="BT309" s="1047"/>
      <c r="BU309" s="1047"/>
    </row>
    <row r="310" ht="14.25" customHeight="1">
      <c r="A310" s="1060"/>
      <c r="B310" s="1060"/>
      <c r="C310" s="1060"/>
      <c r="D310" s="1060"/>
      <c r="E310" s="1060"/>
      <c r="F310" s="1060"/>
      <c r="G310" s="1061"/>
      <c r="H310" s="1062"/>
      <c r="I310" s="1063"/>
      <c r="J310" s="1060"/>
      <c r="K310" s="1060"/>
      <c r="L310" s="1064"/>
      <c r="M310" s="1060"/>
      <c r="N310" s="1060"/>
      <c r="O310" s="1064"/>
      <c r="P310" s="1060"/>
      <c r="Q310" s="1060"/>
      <c r="R310" s="1060"/>
      <c r="S310" s="1060"/>
      <c r="T310" s="1060"/>
      <c r="U310" s="1060"/>
      <c r="V310" s="1045"/>
      <c r="W310" s="1045"/>
      <c r="X310" s="1045"/>
      <c r="Y310" s="1045"/>
      <c r="Z310" s="1045"/>
      <c r="AA310" s="1045"/>
      <c r="AB310" s="1045"/>
      <c r="AC310" s="1045"/>
      <c r="AD310" s="1045"/>
      <c r="AE310" s="1045"/>
      <c r="AF310" s="1045"/>
      <c r="AG310" s="1047"/>
      <c r="AH310" s="1047"/>
      <c r="AI310" s="1047"/>
      <c r="AJ310" s="1047"/>
      <c r="AK310" s="1047"/>
      <c r="AL310" s="1047"/>
      <c r="AM310" s="1047"/>
      <c r="AN310" s="1047"/>
      <c r="AO310" s="1047"/>
      <c r="AP310" s="1047"/>
      <c r="AQ310" s="1047"/>
      <c r="AR310" s="1047"/>
      <c r="AS310" s="1047"/>
      <c r="AT310" s="1047"/>
      <c r="AU310" s="1047"/>
      <c r="AV310" s="1047"/>
      <c r="AW310" s="1047"/>
      <c r="AX310" s="1047"/>
      <c r="AY310" s="1047"/>
      <c r="AZ310" s="1047"/>
      <c r="BA310" s="1047"/>
      <c r="BB310" s="1047"/>
      <c r="BC310" s="1047"/>
      <c r="BD310" s="1047"/>
      <c r="BE310" s="1047"/>
      <c r="BF310" s="1047"/>
      <c r="BG310" s="1047"/>
      <c r="BH310" s="1047"/>
      <c r="BI310" s="1047"/>
      <c r="BJ310" s="1047"/>
      <c r="BK310" s="1047"/>
      <c r="BL310" s="1047"/>
      <c r="BM310" s="1047"/>
      <c r="BN310" s="1047"/>
      <c r="BO310" s="1047"/>
      <c r="BP310" s="1047"/>
      <c r="BQ310" s="1047"/>
      <c r="BR310" s="1047"/>
      <c r="BS310" s="1047"/>
      <c r="BT310" s="1047"/>
      <c r="BU310" s="1047"/>
    </row>
    <row r="311" ht="14.25" customHeight="1">
      <c r="A311" s="1060"/>
      <c r="B311" s="1060"/>
      <c r="C311" s="1060"/>
      <c r="D311" s="1060"/>
      <c r="E311" s="1060"/>
      <c r="F311" s="1060"/>
      <c r="G311" s="1061"/>
      <c r="H311" s="1062"/>
      <c r="I311" s="1063"/>
      <c r="J311" s="1060"/>
      <c r="K311" s="1060"/>
      <c r="L311" s="1064"/>
      <c r="M311" s="1060"/>
      <c r="N311" s="1060"/>
      <c r="O311" s="1064"/>
      <c r="P311" s="1060"/>
      <c r="Q311" s="1060"/>
      <c r="R311" s="1060"/>
      <c r="S311" s="1060"/>
      <c r="T311" s="1060"/>
      <c r="U311" s="1060"/>
      <c r="V311" s="1045"/>
      <c r="W311" s="1045"/>
      <c r="X311" s="1045"/>
      <c r="Y311" s="1045"/>
      <c r="Z311" s="1045"/>
      <c r="AA311" s="1045"/>
      <c r="AB311" s="1045"/>
      <c r="AC311" s="1045"/>
      <c r="AD311" s="1045"/>
      <c r="AE311" s="1045"/>
      <c r="AF311" s="1045"/>
      <c r="AG311" s="1047"/>
      <c r="AH311" s="1047"/>
      <c r="AI311" s="1047"/>
      <c r="AJ311" s="1047"/>
      <c r="AK311" s="1047"/>
      <c r="AL311" s="1047"/>
      <c r="AM311" s="1047"/>
      <c r="AN311" s="1047"/>
      <c r="AO311" s="1047"/>
      <c r="AP311" s="1047"/>
      <c r="AQ311" s="1047"/>
      <c r="AR311" s="1047"/>
      <c r="AS311" s="1047"/>
      <c r="AT311" s="1047"/>
      <c r="AU311" s="1047"/>
      <c r="AV311" s="1047"/>
      <c r="AW311" s="1047"/>
      <c r="AX311" s="1047"/>
      <c r="AY311" s="1047"/>
      <c r="AZ311" s="1047"/>
      <c r="BA311" s="1047"/>
      <c r="BB311" s="1047"/>
      <c r="BC311" s="1047"/>
      <c r="BD311" s="1047"/>
      <c r="BE311" s="1047"/>
      <c r="BF311" s="1047"/>
      <c r="BG311" s="1047"/>
      <c r="BH311" s="1047"/>
      <c r="BI311" s="1047"/>
      <c r="BJ311" s="1047"/>
      <c r="BK311" s="1047"/>
      <c r="BL311" s="1047"/>
      <c r="BM311" s="1047"/>
      <c r="BN311" s="1047"/>
      <c r="BO311" s="1047"/>
      <c r="BP311" s="1047"/>
      <c r="BQ311" s="1047"/>
      <c r="BR311" s="1047"/>
      <c r="BS311" s="1047"/>
      <c r="BT311" s="1047"/>
      <c r="BU311" s="1047"/>
    </row>
    <row r="312" ht="14.25" customHeight="1">
      <c r="A312" s="1060"/>
      <c r="B312" s="1060"/>
      <c r="C312" s="1060"/>
      <c r="D312" s="1060"/>
      <c r="E312" s="1060"/>
      <c r="F312" s="1060"/>
      <c r="G312" s="1061"/>
      <c r="H312" s="1062"/>
      <c r="I312" s="1063"/>
      <c r="J312" s="1060"/>
      <c r="K312" s="1060"/>
      <c r="L312" s="1064"/>
      <c r="M312" s="1060"/>
      <c r="N312" s="1060"/>
      <c r="O312" s="1064"/>
      <c r="P312" s="1060"/>
      <c r="Q312" s="1060"/>
      <c r="R312" s="1060"/>
      <c r="S312" s="1060"/>
      <c r="T312" s="1060"/>
      <c r="U312" s="1060"/>
      <c r="V312" s="1045"/>
      <c r="W312" s="1045"/>
      <c r="X312" s="1045"/>
      <c r="Y312" s="1045"/>
      <c r="Z312" s="1045"/>
      <c r="AA312" s="1045"/>
      <c r="AB312" s="1045"/>
      <c r="AC312" s="1045"/>
      <c r="AD312" s="1045"/>
      <c r="AE312" s="1045"/>
      <c r="AF312" s="1045"/>
      <c r="AG312" s="1047"/>
      <c r="AH312" s="1047"/>
      <c r="AI312" s="1047"/>
      <c r="AJ312" s="1047"/>
      <c r="AK312" s="1047"/>
      <c r="AL312" s="1047"/>
      <c r="AM312" s="1047"/>
      <c r="AN312" s="1047"/>
      <c r="AO312" s="1047"/>
      <c r="AP312" s="1047"/>
      <c r="AQ312" s="1047"/>
      <c r="AR312" s="1047"/>
      <c r="AS312" s="1047"/>
      <c r="AT312" s="1047"/>
      <c r="AU312" s="1047"/>
      <c r="AV312" s="1047"/>
      <c r="AW312" s="1047"/>
      <c r="AX312" s="1047"/>
      <c r="AY312" s="1047"/>
      <c r="AZ312" s="1047"/>
      <c r="BA312" s="1047"/>
      <c r="BB312" s="1047"/>
      <c r="BC312" s="1047"/>
      <c r="BD312" s="1047"/>
      <c r="BE312" s="1047"/>
      <c r="BF312" s="1047"/>
      <c r="BG312" s="1047"/>
      <c r="BH312" s="1047"/>
      <c r="BI312" s="1047"/>
      <c r="BJ312" s="1047"/>
      <c r="BK312" s="1047"/>
      <c r="BL312" s="1047"/>
      <c r="BM312" s="1047"/>
      <c r="BN312" s="1047"/>
      <c r="BO312" s="1047"/>
      <c r="BP312" s="1047"/>
      <c r="BQ312" s="1047"/>
      <c r="BR312" s="1047"/>
      <c r="BS312" s="1047"/>
      <c r="BT312" s="1047"/>
      <c r="BU312" s="1047"/>
    </row>
    <row r="313" ht="14.25" customHeight="1">
      <c r="A313" s="1060"/>
      <c r="B313" s="1060"/>
      <c r="C313" s="1060"/>
      <c r="D313" s="1060"/>
      <c r="E313" s="1060"/>
      <c r="F313" s="1060"/>
      <c r="G313" s="1061"/>
      <c r="H313" s="1062"/>
      <c r="I313" s="1063"/>
      <c r="J313" s="1060"/>
      <c r="K313" s="1060"/>
      <c r="L313" s="1064"/>
      <c r="M313" s="1060"/>
      <c r="N313" s="1060"/>
      <c r="O313" s="1064"/>
      <c r="P313" s="1060"/>
      <c r="Q313" s="1060"/>
      <c r="R313" s="1060"/>
      <c r="S313" s="1060"/>
      <c r="T313" s="1060"/>
      <c r="U313" s="1060"/>
      <c r="V313" s="1045"/>
      <c r="W313" s="1045"/>
      <c r="X313" s="1045"/>
      <c r="Y313" s="1045"/>
      <c r="Z313" s="1045"/>
      <c r="AA313" s="1045"/>
      <c r="AB313" s="1045"/>
      <c r="AC313" s="1045"/>
      <c r="AD313" s="1045"/>
      <c r="AE313" s="1045"/>
      <c r="AF313" s="1045"/>
      <c r="AG313" s="1047"/>
      <c r="AH313" s="1047"/>
      <c r="AI313" s="1047"/>
      <c r="AJ313" s="1047"/>
      <c r="AK313" s="1047"/>
      <c r="AL313" s="1047"/>
      <c r="AM313" s="1047"/>
      <c r="AN313" s="1047"/>
      <c r="AO313" s="1047"/>
      <c r="AP313" s="1047"/>
      <c r="AQ313" s="1047"/>
      <c r="AR313" s="1047"/>
      <c r="AS313" s="1047"/>
      <c r="AT313" s="1047"/>
      <c r="AU313" s="1047"/>
      <c r="AV313" s="1047"/>
      <c r="AW313" s="1047"/>
      <c r="AX313" s="1047"/>
      <c r="AY313" s="1047"/>
      <c r="AZ313" s="1047"/>
      <c r="BA313" s="1047"/>
      <c r="BB313" s="1047"/>
      <c r="BC313" s="1047"/>
      <c r="BD313" s="1047"/>
      <c r="BE313" s="1047"/>
      <c r="BF313" s="1047"/>
      <c r="BG313" s="1047"/>
      <c r="BH313" s="1047"/>
      <c r="BI313" s="1047"/>
      <c r="BJ313" s="1047"/>
      <c r="BK313" s="1047"/>
      <c r="BL313" s="1047"/>
      <c r="BM313" s="1047"/>
      <c r="BN313" s="1047"/>
      <c r="BO313" s="1047"/>
      <c r="BP313" s="1047"/>
      <c r="BQ313" s="1047"/>
      <c r="BR313" s="1047"/>
      <c r="BS313" s="1047"/>
      <c r="BT313" s="1047"/>
      <c r="BU313" s="1047"/>
    </row>
    <row r="314" ht="14.25" customHeight="1">
      <c r="A314" s="1060"/>
      <c r="B314" s="1060"/>
      <c r="C314" s="1060"/>
      <c r="D314" s="1060"/>
      <c r="E314" s="1060"/>
      <c r="F314" s="1060"/>
      <c r="G314" s="1061"/>
      <c r="H314" s="1062"/>
      <c r="I314" s="1063"/>
      <c r="J314" s="1060"/>
      <c r="K314" s="1060"/>
      <c r="L314" s="1064"/>
      <c r="M314" s="1060"/>
      <c r="N314" s="1060"/>
      <c r="O314" s="1064"/>
      <c r="P314" s="1060"/>
      <c r="Q314" s="1060"/>
      <c r="R314" s="1060"/>
      <c r="S314" s="1060"/>
      <c r="T314" s="1060"/>
      <c r="U314" s="1060"/>
      <c r="V314" s="1045"/>
      <c r="W314" s="1045"/>
      <c r="X314" s="1045"/>
      <c r="Y314" s="1045"/>
      <c r="Z314" s="1045"/>
      <c r="AA314" s="1045"/>
      <c r="AB314" s="1045"/>
      <c r="AC314" s="1045"/>
      <c r="AD314" s="1045"/>
      <c r="AE314" s="1045"/>
      <c r="AF314" s="1045"/>
      <c r="AG314" s="1047"/>
      <c r="AH314" s="1047"/>
      <c r="AI314" s="1047"/>
      <c r="AJ314" s="1047"/>
      <c r="AK314" s="1047"/>
      <c r="AL314" s="1047"/>
      <c r="AM314" s="1047"/>
      <c r="AN314" s="1047"/>
      <c r="AO314" s="1047"/>
      <c r="AP314" s="1047"/>
      <c r="AQ314" s="1047"/>
      <c r="AR314" s="1047"/>
      <c r="AS314" s="1047"/>
      <c r="AT314" s="1047"/>
      <c r="AU314" s="1047"/>
      <c r="AV314" s="1047"/>
      <c r="AW314" s="1047"/>
      <c r="AX314" s="1047"/>
      <c r="AY314" s="1047"/>
      <c r="AZ314" s="1047"/>
      <c r="BA314" s="1047"/>
      <c r="BB314" s="1047"/>
      <c r="BC314" s="1047"/>
      <c r="BD314" s="1047"/>
      <c r="BE314" s="1047"/>
      <c r="BF314" s="1047"/>
      <c r="BG314" s="1047"/>
      <c r="BH314" s="1047"/>
      <c r="BI314" s="1047"/>
      <c r="BJ314" s="1047"/>
      <c r="BK314" s="1047"/>
      <c r="BL314" s="1047"/>
      <c r="BM314" s="1047"/>
      <c r="BN314" s="1047"/>
      <c r="BO314" s="1047"/>
      <c r="BP314" s="1047"/>
      <c r="BQ314" s="1047"/>
      <c r="BR314" s="1047"/>
      <c r="BS314" s="1047"/>
      <c r="BT314" s="1047"/>
      <c r="BU314" s="1047"/>
    </row>
    <row r="315" ht="14.25" customHeight="1">
      <c r="A315" s="1060"/>
      <c r="B315" s="1060"/>
      <c r="C315" s="1060"/>
      <c r="D315" s="1060"/>
      <c r="E315" s="1060"/>
      <c r="F315" s="1060"/>
      <c r="G315" s="1061"/>
      <c r="H315" s="1062"/>
      <c r="I315" s="1063"/>
      <c r="J315" s="1060"/>
      <c r="K315" s="1060"/>
      <c r="L315" s="1064"/>
      <c r="M315" s="1060"/>
      <c r="N315" s="1060"/>
      <c r="O315" s="1064"/>
      <c r="P315" s="1060"/>
      <c r="Q315" s="1060"/>
      <c r="R315" s="1060"/>
      <c r="S315" s="1060"/>
      <c r="T315" s="1060"/>
      <c r="U315" s="1060"/>
      <c r="V315" s="1045"/>
      <c r="W315" s="1045"/>
      <c r="X315" s="1045"/>
      <c r="Y315" s="1045"/>
      <c r="Z315" s="1045"/>
      <c r="AA315" s="1045"/>
      <c r="AB315" s="1045"/>
      <c r="AC315" s="1045"/>
      <c r="AD315" s="1045"/>
      <c r="AE315" s="1045"/>
      <c r="AF315" s="1045"/>
      <c r="AG315" s="1047"/>
      <c r="AH315" s="1047"/>
      <c r="AI315" s="1047"/>
      <c r="AJ315" s="1047"/>
      <c r="AK315" s="1047"/>
      <c r="AL315" s="1047"/>
      <c r="AM315" s="1047"/>
      <c r="AN315" s="1047"/>
      <c r="AO315" s="1047"/>
      <c r="AP315" s="1047"/>
      <c r="AQ315" s="1047"/>
      <c r="AR315" s="1047"/>
      <c r="AS315" s="1047"/>
      <c r="AT315" s="1047"/>
      <c r="AU315" s="1047"/>
      <c r="AV315" s="1047"/>
      <c r="AW315" s="1047"/>
      <c r="AX315" s="1047"/>
      <c r="AY315" s="1047"/>
      <c r="AZ315" s="1047"/>
      <c r="BA315" s="1047"/>
      <c r="BB315" s="1047"/>
      <c r="BC315" s="1047"/>
      <c r="BD315" s="1047"/>
      <c r="BE315" s="1047"/>
      <c r="BF315" s="1047"/>
      <c r="BG315" s="1047"/>
      <c r="BH315" s="1047"/>
      <c r="BI315" s="1047"/>
      <c r="BJ315" s="1047"/>
      <c r="BK315" s="1047"/>
      <c r="BL315" s="1047"/>
      <c r="BM315" s="1047"/>
      <c r="BN315" s="1047"/>
      <c r="BO315" s="1047"/>
      <c r="BP315" s="1047"/>
      <c r="BQ315" s="1047"/>
      <c r="BR315" s="1047"/>
      <c r="BS315" s="1047"/>
      <c r="BT315" s="1047"/>
      <c r="BU315" s="1047"/>
    </row>
    <row r="316" ht="14.25" customHeight="1">
      <c r="A316" s="1060"/>
      <c r="B316" s="1060"/>
      <c r="C316" s="1060"/>
      <c r="D316" s="1060"/>
      <c r="E316" s="1060"/>
      <c r="F316" s="1060"/>
      <c r="G316" s="1061"/>
      <c r="H316" s="1062"/>
      <c r="I316" s="1063"/>
      <c r="J316" s="1060"/>
      <c r="K316" s="1060"/>
      <c r="L316" s="1064"/>
      <c r="M316" s="1060"/>
      <c r="N316" s="1060"/>
      <c r="O316" s="1064"/>
      <c r="P316" s="1060"/>
      <c r="Q316" s="1060"/>
      <c r="R316" s="1060"/>
      <c r="S316" s="1060"/>
      <c r="T316" s="1060"/>
      <c r="U316" s="1060"/>
      <c r="V316" s="1045"/>
      <c r="W316" s="1045"/>
      <c r="X316" s="1045"/>
      <c r="Y316" s="1045"/>
      <c r="Z316" s="1045"/>
      <c r="AA316" s="1045"/>
      <c r="AB316" s="1045"/>
      <c r="AC316" s="1045"/>
      <c r="AD316" s="1045"/>
      <c r="AE316" s="1045"/>
      <c r="AF316" s="1045"/>
      <c r="AG316" s="1047"/>
      <c r="AH316" s="1047"/>
      <c r="AI316" s="1047"/>
      <c r="AJ316" s="1047"/>
      <c r="AK316" s="1047"/>
      <c r="AL316" s="1047"/>
      <c r="AM316" s="1047"/>
      <c r="AN316" s="1047"/>
      <c r="AO316" s="1047"/>
      <c r="AP316" s="1047"/>
      <c r="AQ316" s="1047"/>
      <c r="AR316" s="1047"/>
      <c r="AS316" s="1047"/>
      <c r="AT316" s="1047"/>
      <c r="AU316" s="1047"/>
      <c r="AV316" s="1047"/>
      <c r="AW316" s="1047"/>
      <c r="AX316" s="1047"/>
      <c r="AY316" s="1047"/>
      <c r="AZ316" s="1047"/>
      <c r="BA316" s="1047"/>
      <c r="BB316" s="1047"/>
      <c r="BC316" s="1047"/>
      <c r="BD316" s="1047"/>
      <c r="BE316" s="1047"/>
      <c r="BF316" s="1047"/>
      <c r="BG316" s="1047"/>
      <c r="BH316" s="1047"/>
      <c r="BI316" s="1047"/>
      <c r="BJ316" s="1047"/>
      <c r="BK316" s="1047"/>
      <c r="BL316" s="1047"/>
      <c r="BM316" s="1047"/>
      <c r="BN316" s="1047"/>
      <c r="BO316" s="1047"/>
      <c r="BP316" s="1047"/>
      <c r="BQ316" s="1047"/>
      <c r="BR316" s="1047"/>
      <c r="BS316" s="1047"/>
      <c r="BT316" s="1047"/>
      <c r="BU316" s="1047"/>
    </row>
    <row r="317" ht="14.25" customHeight="1">
      <c r="A317" s="1060"/>
      <c r="B317" s="1060"/>
      <c r="C317" s="1060"/>
      <c r="D317" s="1060"/>
      <c r="E317" s="1060"/>
      <c r="F317" s="1060"/>
      <c r="G317" s="1061"/>
      <c r="H317" s="1062"/>
      <c r="I317" s="1063"/>
      <c r="J317" s="1060"/>
      <c r="K317" s="1060"/>
      <c r="L317" s="1064"/>
      <c r="M317" s="1060"/>
      <c r="N317" s="1060"/>
      <c r="O317" s="1064"/>
      <c r="P317" s="1060"/>
      <c r="Q317" s="1060"/>
      <c r="R317" s="1060"/>
      <c r="S317" s="1060"/>
      <c r="T317" s="1060"/>
      <c r="U317" s="1060"/>
      <c r="V317" s="1045"/>
      <c r="W317" s="1045"/>
      <c r="X317" s="1045"/>
      <c r="Y317" s="1045"/>
      <c r="Z317" s="1045"/>
      <c r="AA317" s="1045"/>
      <c r="AB317" s="1045"/>
      <c r="AC317" s="1045"/>
      <c r="AD317" s="1045"/>
      <c r="AE317" s="1045"/>
      <c r="AF317" s="1045"/>
      <c r="AG317" s="1047"/>
      <c r="AH317" s="1047"/>
      <c r="AI317" s="1047"/>
      <c r="AJ317" s="1047"/>
      <c r="AK317" s="1047"/>
      <c r="AL317" s="1047"/>
      <c r="AM317" s="1047"/>
      <c r="AN317" s="1047"/>
      <c r="AO317" s="1047"/>
      <c r="AP317" s="1047"/>
      <c r="AQ317" s="1047"/>
      <c r="AR317" s="1047"/>
      <c r="AS317" s="1047"/>
      <c r="AT317" s="1047"/>
      <c r="AU317" s="1047"/>
      <c r="AV317" s="1047"/>
      <c r="AW317" s="1047"/>
      <c r="AX317" s="1047"/>
      <c r="AY317" s="1047"/>
      <c r="AZ317" s="1047"/>
      <c r="BA317" s="1047"/>
      <c r="BB317" s="1047"/>
      <c r="BC317" s="1047"/>
      <c r="BD317" s="1047"/>
      <c r="BE317" s="1047"/>
      <c r="BF317" s="1047"/>
      <c r="BG317" s="1047"/>
      <c r="BH317" s="1047"/>
      <c r="BI317" s="1047"/>
      <c r="BJ317" s="1047"/>
      <c r="BK317" s="1047"/>
      <c r="BL317" s="1047"/>
      <c r="BM317" s="1047"/>
      <c r="BN317" s="1047"/>
      <c r="BO317" s="1047"/>
      <c r="BP317" s="1047"/>
      <c r="BQ317" s="1047"/>
      <c r="BR317" s="1047"/>
      <c r="BS317" s="1047"/>
      <c r="BT317" s="1047"/>
      <c r="BU317" s="1047"/>
    </row>
    <row r="318" ht="14.25" customHeight="1">
      <c r="A318" s="1060"/>
      <c r="B318" s="1060"/>
      <c r="C318" s="1060"/>
      <c r="D318" s="1060"/>
      <c r="E318" s="1060"/>
      <c r="F318" s="1060"/>
      <c r="G318" s="1061"/>
      <c r="H318" s="1062"/>
      <c r="I318" s="1063"/>
      <c r="J318" s="1060"/>
      <c r="K318" s="1060"/>
      <c r="L318" s="1064"/>
      <c r="M318" s="1060"/>
      <c r="N318" s="1060"/>
      <c r="O318" s="1064"/>
      <c r="P318" s="1060"/>
      <c r="Q318" s="1060"/>
      <c r="R318" s="1060"/>
      <c r="S318" s="1060"/>
      <c r="T318" s="1060"/>
      <c r="U318" s="1060"/>
      <c r="V318" s="1045"/>
      <c r="W318" s="1045"/>
      <c r="X318" s="1045"/>
      <c r="Y318" s="1045"/>
      <c r="Z318" s="1045"/>
      <c r="AA318" s="1045"/>
      <c r="AB318" s="1045"/>
      <c r="AC318" s="1045"/>
      <c r="AD318" s="1045"/>
      <c r="AE318" s="1045"/>
      <c r="AF318" s="1045"/>
      <c r="AG318" s="1047"/>
      <c r="AH318" s="1047"/>
      <c r="AI318" s="1047"/>
      <c r="AJ318" s="1047"/>
      <c r="AK318" s="1047"/>
      <c r="AL318" s="1047"/>
      <c r="AM318" s="1047"/>
      <c r="AN318" s="1047"/>
      <c r="AO318" s="1047"/>
      <c r="AP318" s="1047"/>
      <c r="AQ318" s="1047"/>
      <c r="AR318" s="1047"/>
      <c r="AS318" s="1047"/>
      <c r="AT318" s="1047"/>
      <c r="AU318" s="1047"/>
      <c r="AV318" s="1047"/>
      <c r="AW318" s="1047"/>
      <c r="AX318" s="1047"/>
      <c r="AY318" s="1047"/>
      <c r="AZ318" s="1047"/>
      <c r="BA318" s="1047"/>
      <c r="BB318" s="1047"/>
      <c r="BC318" s="1047"/>
      <c r="BD318" s="1047"/>
      <c r="BE318" s="1047"/>
      <c r="BF318" s="1047"/>
      <c r="BG318" s="1047"/>
      <c r="BH318" s="1047"/>
      <c r="BI318" s="1047"/>
      <c r="BJ318" s="1047"/>
      <c r="BK318" s="1047"/>
      <c r="BL318" s="1047"/>
      <c r="BM318" s="1047"/>
      <c r="BN318" s="1047"/>
      <c r="BO318" s="1047"/>
      <c r="BP318" s="1047"/>
      <c r="BQ318" s="1047"/>
      <c r="BR318" s="1047"/>
      <c r="BS318" s="1047"/>
      <c r="BT318" s="1047"/>
      <c r="BU318" s="1047"/>
    </row>
    <row r="319" ht="14.25" customHeight="1">
      <c r="A319" s="1060"/>
      <c r="B319" s="1060"/>
      <c r="C319" s="1060"/>
      <c r="D319" s="1060"/>
      <c r="E319" s="1060"/>
      <c r="F319" s="1060"/>
      <c r="G319" s="1061"/>
      <c r="H319" s="1062"/>
      <c r="I319" s="1063"/>
      <c r="J319" s="1060"/>
      <c r="K319" s="1060"/>
      <c r="L319" s="1064"/>
      <c r="M319" s="1060"/>
      <c r="N319" s="1060"/>
      <c r="O319" s="1064"/>
      <c r="P319" s="1060"/>
      <c r="Q319" s="1060"/>
      <c r="R319" s="1060"/>
      <c r="S319" s="1060"/>
      <c r="T319" s="1060"/>
      <c r="U319" s="1060"/>
      <c r="V319" s="1045"/>
      <c r="W319" s="1045"/>
      <c r="X319" s="1045"/>
      <c r="Y319" s="1045"/>
      <c r="Z319" s="1045"/>
      <c r="AA319" s="1045"/>
      <c r="AB319" s="1045"/>
      <c r="AC319" s="1045"/>
      <c r="AD319" s="1045"/>
      <c r="AE319" s="1045"/>
      <c r="AF319" s="1045"/>
      <c r="AG319" s="1047"/>
      <c r="AH319" s="1047"/>
      <c r="AI319" s="1047"/>
      <c r="AJ319" s="1047"/>
      <c r="AK319" s="1047"/>
      <c r="AL319" s="1047"/>
      <c r="AM319" s="1047"/>
      <c r="AN319" s="1047"/>
      <c r="AO319" s="1047"/>
      <c r="AP319" s="1047"/>
      <c r="AQ319" s="1047"/>
      <c r="AR319" s="1047"/>
      <c r="AS319" s="1047"/>
      <c r="AT319" s="1047"/>
      <c r="AU319" s="1047"/>
      <c r="AV319" s="1047"/>
      <c r="AW319" s="1047"/>
      <c r="AX319" s="1047"/>
      <c r="AY319" s="1047"/>
      <c r="AZ319" s="1047"/>
      <c r="BA319" s="1047"/>
      <c r="BB319" s="1047"/>
      <c r="BC319" s="1047"/>
      <c r="BD319" s="1047"/>
      <c r="BE319" s="1047"/>
      <c r="BF319" s="1047"/>
      <c r="BG319" s="1047"/>
      <c r="BH319" s="1047"/>
      <c r="BI319" s="1047"/>
      <c r="BJ319" s="1047"/>
      <c r="BK319" s="1047"/>
      <c r="BL319" s="1047"/>
      <c r="BM319" s="1047"/>
      <c r="BN319" s="1047"/>
      <c r="BO319" s="1047"/>
      <c r="BP319" s="1047"/>
      <c r="BQ319" s="1047"/>
      <c r="BR319" s="1047"/>
      <c r="BS319" s="1047"/>
      <c r="BT319" s="1047"/>
      <c r="BU319" s="1047"/>
    </row>
    <row r="320" ht="14.25" customHeight="1">
      <c r="A320" s="1060"/>
      <c r="B320" s="1060"/>
      <c r="C320" s="1060"/>
      <c r="D320" s="1060"/>
      <c r="E320" s="1060"/>
      <c r="F320" s="1060"/>
      <c r="G320" s="1061"/>
      <c r="H320" s="1062"/>
      <c r="I320" s="1063"/>
      <c r="J320" s="1060"/>
      <c r="K320" s="1060"/>
      <c r="L320" s="1064"/>
      <c r="M320" s="1060"/>
      <c r="N320" s="1060"/>
      <c r="O320" s="1064"/>
      <c r="P320" s="1060"/>
      <c r="Q320" s="1060"/>
      <c r="R320" s="1060"/>
      <c r="S320" s="1060"/>
      <c r="T320" s="1060"/>
      <c r="U320" s="1060"/>
      <c r="V320" s="1045"/>
      <c r="W320" s="1045"/>
      <c r="X320" s="1045"/>
      <c r="Y320" s="1045"/>
      <c r="Z320" s="1045"/>
      <c r="AA320" s="1045"/>
      <c r="AB320" s="1045"/>
      <c r="AC320" s="1045"/>
      <c r="AD320" s="1045"/>
      <c r="AE320" s="1045"/>
      <c r="AF320" s="1045"/>
      <c r="AG320" s="1047"/>
      <c r="AH320" s="1047"/>
      <c r="AI320" s="1047"/>
      <c r="AJ320" s="1047"/>
      <c r="AK320" s="1047"/>
      <c r="AL320" s="1047"/>
      <c r="AM320" s="1047"/>
      <c r="AN320" s="1047"/>
      <c r="AO320" s="1047"/>
      <c r="AP320" s="1047"/>
      <c r="AQ320" s="1047"/>
      <c r="AR320" s="1047"/>
      <c r="AS320" s="1047"/>
      <c r="AT320" s="1047"/>
      <c r="AU320" s="1047"/>
      <c r="AV320" s="1047"/>
      <c r="AW320" s="1047"/>
      <c r="AX320" s="1047"/>
      <c r="AY320" s="1047"/>
      <c r="AZ320" s="1047"/>
      <c r="BA320" s="1047"/>
      <c r="BB320" s="1047"/>
      <c r="BC320" s="1047"/>
      <c r="BD320" s="1047"/>
      <c r="BE320" s="1047"/>
      <c r="BF320" s="1047"/>
      <c r="BG320" s="1047"/>
      <c r="BH320" s="1047"/>
      <c r="BI320" s="1047"/>
      <c r="BJ320" s="1047"/>
      <c r="BK320" s="1047"/>
      <c r="BL320" s="1047"/>
      <c r="BM320" s="1047"/>
      <c r="BN320" s="1047"/>
      <c r="BO320" s="1047"/>
      <c r="BP320" s="1047"/>
      <c r="BQ320" s="1047"/>
      <c r="BR320" s="1047"/>
      <c r="BS320" s="1047"/>
      <c r="BT320" s="1047"/>
      <c r="BU320" s="1047"/>
    </row>
    <row r="321" ht="14.25" customHeight="1">
      <c r="A321" s="1060"/>
      <c r="B321" s="1060"/>
      <c r="C321" s="1060"/>
      <c r="D321" s="1060"/>
      <c r="E321" s="1060"/>
      <c r="F321" s="1060"/>
      <c r="G321" s="1061"/>
      <c r="H321" s="1062"/>
      <c r="I321" s="1063"/>
      <c r="J321" s="1060"/>
      <c r="K321" s="1060"/>
      <c r="L321" s="1064"/>
      <c r="M321" s="1060"/>
      <c r="N321" s="1060"/>
      <c r="O321" s="1064"/>
      <c r="P321" s="1060"/>
      <c r="Q321" s="1060"/>
      <c r="R321" s="1060"/>
      <c r="S321" s="1060"/>
      <c r="T321" s="1060"/>
      <c r="U321" s="1060"/>
      <c r="V321" s="1045"/>
      <c r="W321" s="1045"/>
      <c r="X321" s="1045"/>
      <c r="Y321" s="1045"/>
      <c r="Z321" s="1045"/>
      <c r="AA321" s="1045"/>
      <c r="AB321" s="1045"/>
      <c r="AC321" s="1045"/>
      <c r="AD321" s="1045"/>
      <c r="AE321" s="1045"/>
      <c r="AF321" s="1045"/>
      <c r="AG321" s="1047"/>
      <c r="AH321" s="1047"/>
      <c r="AI321" s="1047"/>
      <c r="AJ321" s="1047"/>
      <c r="AK321" s="1047"/>
      <c r="AL321" s="1047"/>
      <c r="AM321" s="1047"/>
      <c r="AN321" s="1047"/>
      <c r="AO321" s="1047"/>
      <c r="AP321" s="1047"/>
      <c r="AQ321" s="1047"/>
      <c r="AR321" s="1047"/>
      <c r="AS321" s="1047"/>
      <c r="AT321" s="1047"/>
      <c r="AU321" s="1047"/>
      <c r="AV321" s="1047"/>
      <c r="AW321" s="1047"/>
      <c r="AX321" s="1047"/>
      <c r="AY321" s="1047"/>
      <c r="AZ321" s="1047"/>
      <c r="BA321" s="1047"/>
      <c r="BB321" s="1047"/>
      <c r="BC321" s="1047"/>
      <c r="BD321" s="1047"/>
      <c r="BE321" s="1047"/>
      <c r="BF321" s="1047"/>
      <c r="BG321" s="1047"/>
      <c r="BH321" s="1047"/>
      <c r="BI321" s="1047"/>
      <c r="BJ321" s="1047"/>
      <c r="BK321" s="1047"/>
      <c r="BL321" s="1047"/>
      <c r="BM321" s="1047"/>
      <c r="BN321" s="1047"/>
      <c r="BO321" s="1047"/>
      <c r="BP321" s="1047"/>
      <c r="BQ321" s="1047"/>
      <c r="BR321" s="1047"/>
      <c r="BS321" s="1047"/>
      <c r="BT321" s="1047"/>
      <c r="BU321" s="1047"/>
    </row>
    <row r="322" ht="14.25" customHeight="1">
      <c r="A322" s="1060"/>
      <c r="B322" s="1060"/>
      <c r="C322" s="1060"/>
      <c r="D322" s="1060"/>
      <c r="E322" s="1060"/>
      <c r="F322" s="1060"/>
      <c r="G322" s="1061"/>
      <c r="H322" s="1062"/>
      <c r="I322" s="1063"/>
      <c r="J322" s="1060"/>
      <c r="K322" s="1060"/>
      <c r="L322" s="1064"/>
      <c r="M322" s="1060"/>
      <c r="N322" s="1060"/>
      <c r="O322" s="1064"/>
      <c r="P322" s="1060"/>
      <c r="Q322" s="1060"/>
      <c r="R322" s="1060"/>
      <c r="S322" s="1060"/>
      <c r="T322" s="1060"/>
      <c r="U322" s="1060"/>
      <c r="V322" s="1045"/>
      <c r="W322" s="1045"/>
      <c r="X322" s="1045"/>
      <c r="Y322" s="1045"/>
      <c r="Z322" s="1045"/>
      <c r="AA322" s="1045"/>
      <c r="AB322" s="1045"/>
      <c r="AC322" s="1045"/>
      <c r="AD322" s="1045"/>
      <c r="AE322" s="1045"/>
      <c r="AF322" s="1045"/>
      <c r="AG322" s="1047"/>
      <c r="AH322" s="1047"/>
      <c r="AI322" s="1047"/>
      <c r="AJ322" s="1047"/>
      <c r="AK322" s="1047"/>
      <c r="AL322" s="1047"/>
      <c r="AM322" s="1047"/>
      <c r="AN322" s="1047"/>
      <c r="AO322" s="1047"/>
      <c r="AP322" s="1047"/>
      <c r="AQ322" s="1047"/>
      <c r="AR322" s="1047"/>
      <c r="AS322" s="1047"/>
      <c r="AT322" s="1047"/>
      <c r="AU322" s="1047"/>
      <c r="AV322" s="1047"/>
      <c r="AW322" s="1047"/>
      <c r="AX322" s="1047"/>
      <c r="AY322" s="1047"/>
      <c r="AZ322" s="1047"/>
      <c r="BA322" s="1047"/>
      <c r="BB322" s="1047"/>
      <c r="BC322" s="1047"/>
      <c r="BD322" s="1047"/>
      <c r="BE322" s="1047"/>
      <c r="BF322" s="1047"/>
      <c r="BG322" s="1047"/>
      <c r="BH322" s="1047"/>
      <c r="BI322" s="1047"/>
      <c r="BJ322" s="1047"/>
      <c r="BK322" s="1047"/>
      <c r="BL322" s="1047"/>
      <c r="BM322" s="1047"/>
      <c r="BN322" s="1047"/>
      <c r="BO322" s="1047"/>
      <c r="BP322" s="1047"/>
      <c r="BQ322" s="1047"/>
      <c r="BR322" s="1047"/>
      <c r="BS322" s="1047"/>
      <c r="BT322" s="1047"/>
      <c r="BU322" s="1047"/>
    </row>
    <row r="323" ht="14.25" customHeight="1">
      <c r="A323" s="1060"/>
      <c r="B323" s="1060"/>
      <c r="C323" s="1060"/>
      <c r="D323" s="1060"/>
      <c r="E323" s="1060"/>
      <c r="F323" s="1060"/>
      <c r="G323" s="1061"/>
      <c r="H323" s="1062"/>
      <c r="I323" s="1063"/>
      <c r="J323" s="1060"/>
      <c r="K323" s="1060"/>
      <c r="L323" s="1064"/>
      <c r="M323" s="1060"/>
      <c r="N323" s="1060"/>
      <c r="O323" s="1064"/>
      <c r="P323" s="1060"/>
      <c r="Q323" s="1060"/>
      <c r="R323" s="1060"/>
      <c r="S323" s="1060"/>
      <c r="T323" s="1060"/>
      <c r="U323" s="1060"/>
      <c r="V323" s="1045"/>
      <c r="W323" s="1045"/>
      <c r="X323" s="1045"/>
      <c r="Y323" s="1045"/>
      <c r="Z323" s="1045"/>
      <c r="AA323" s="1045"/>
      <c r="AB323" s="1045"/>
      <c r="AC323" s="1045"/>
      <c r="AD323" s="1045"/>
      <c r="AE323" s="1045"/>
      <c r="AF323" s="1045"/>
      <c r="AG323" s="1047"/>
      <c r="AH323" s="1047"/>
      <c r="AI323" s="1047"/>
      <c r="AJ323" s="1047"/>
      <c r="AK323" s="1047"/>
      <c r="AL323" s="1047"/>
      <c r="AM323" s="1047"/>
      <c r="AN323" s="1047"/>
      <c r="AO323" s="1047"/>
      <c r="AP323" s="1047"/>
      <c r="AQ323" s="1047"/>
      <c r="AR323" s="1047"/>
      <c r="AS323" s="1047"/>
      <c r="AT323" s="1047"/>
      <c r="AU323" s="1047"/>
      <c r="AV323" s="1047"/>
      <c r="AW323" s="1047"/>
      <c r="AX323" s="1047"/>
      <c r="AY323" s="1047"/>
      <c r="AZ323" s="1047"/>
      <c r="BA323" s="1047"/>
      <c r="BB323" s="1047"/>
      <c r="BC323" s="1047"/>
      <c r="BD323" s="1047"/>
      <c r="BE323" s="1047"/>
      <c r="BF323" s="1047"/>
      <c r="BG323" s="1047"/>
      <c r="BH323" s="1047"/>
      <c r="BI323" s="1047"/>
      <c r="BJ323" s="1047"/>
      <c r="BK323" s="1047"/>
      <c r="BL323" s="1047"/>
      <c r="BM323" s="1047"/>
      <c r="BN323" s="1047"/>
      <c r="BO323" s="1047"/>
      <c r="BP323" s="1047"/>
      <c r="BQ323" s="1047"/>
      <c r="BR323" s="1047"/>
      <c r="BS323" s="1047"/>
      <c r="BT323" s="1047"/>
      <c r="BU323" s="1047"/>
    </row>
    <row r="324" ht="14.25" customHeight="1">
      <c r="A324" s="1060"/>
      <c r="B324" s="1060"/>
      <c r="C324" s="1060"/>
      <c r="D324" s="1060"/>
      <c r="E324" s="1060"/>
      <c r="F324" s="1060"/>
      <c r="G324" s="1061"/>
      <c r="H324" s="1062"/>
      <c r="I324" s="1063"/>
      <c r="J324" s="1060"/>
      <c r="K324" s="1060"/>
      <c r="L324" s="1064"/>
      <c r="M324" s="1060"/>
      <c r="N324" s="1060"/>
      <c r="O324" s="1064"/>
      <c r="P324" s="1060"/>
      <c r="Q324" s="1060"/>
      <c r="R324" s="1060"/>
      <c r="S324" s="1060"/>
      <c r="T324" s="1060"/>
      <c r="U324" s="1060"/>
      <c r="V324" s="1045"/>
      <c r="W324" s="1045"/>
      <c r="X324" s="1045"/>
      <c r="Y324" s="1045"/>
      <c r="Z324" s="1045"/>
      <c r="AA324" s="1045"/>
      <c r="AB324" s="1045"/>
      <c r="AC324" s="1045"/>
      <c r="AD324" s="1045"/>
      <c r="AE324" s="1045"/>
      <c r="AF324" s="1045"/>
      <c r="AG324" s="1047"/>
      <c r="AH324" s="1047"/>
      <c r="AI324" s="1047"/>
      <c r="AJ324" s="1047"/>
      <c r="AK324" s="1047"/>
      <c r="AL324" s="1047"/>
      <c r="AM324" s="1047"/>
      <c r="AN324" s="1047"/>
      <c r="AO324" s="1047"/>
      <c r="AP324" s="1047"/>
      <c r="AQ324" s="1047"/>
      <c r="AR324" s="1047"/>
      <c r="AS324" s="1047"/>
      <c r="AT324" s="1047"/>
      <c r="AU324" s="1047"/>
      <c r="AV324" s="1047"/>
      <c r="AW324" s="1047"/>
      <c r="AX324" s="1047"/>
      <c r="AY324" s="1047"/>
      <c r="AZ324" s="1047"/>
      <c r="BA324" s="1047"/>
      <c r="BB324" s="1047"/>
      <c r="BC324" s="1047"/>
      <c r="BD324" s="1047"/>
      <c r="BE324" s="1047"/>
      <c r="BF324" s="1047"/>
      <c r="BG324" s="1047"/>
      <c r="BH324" s="1047"/>
      <c r="BI324" s="1047"/>
      <c r="BJ324" s="1047"/>
      <c r="BK324" s="1047"/>
      <c r="BL324" s="1047"/>
      <c r="BM324" s="1047"/>
      <c r="BN324" s="1047"/>
      <c r="BO324" s="1047"/>
      <c r="BP324" s="1047"/>
      <c r="BQ324" s="1047"/>
      <c r="BR324" s="1047"/>
      <c r="BS324" s="1047"/>
      <c r="BT324" s="1047"/>
      <c r="BU324" s="1047"/>
    </row>
    <row r="325" ht="14.25" customHeight="1">
      <c r="A325" s="1060"/>
      <c r="B325" s="1060"/>
      <c r="C325" s="1060"/>
      <c r="D325" s="1060"/>
      <c r="E325" s="1060"/>
      <c r="F325" s="1060"/>
      <c r="G325" s="1061"/>
      <c r="H325" s="1062"/>
      <c r="I325" s="1063"/>
      <c r="J325" s="1060"/>
      <c r="K325" s="1060"/>
      <c r="L325" s="1064"/>
      <c r="M325" s="1060"/>
      <c r="N325" s="1060"/>
      <c r="O325" s="1064"/>
      <c r="P325" s="1060"/>
      <c r="Q325" s="1060"/>
      <c r="R325" s="1060"/>
      <c r="S325" s="1060"/>
      <c r="T325" s="1060"/>
      <c r="U325" s="1060"/>
      <c r="V325" s="1045"/>
      <c r="W325" s="1045"/>
      <c r="X325" s="1045"/>
      <c r="Y325" s="1045"/>
      <c r="Z325" s="1045"/>
      <c r="AA325" s="1045"/>
      <c r="AB325" s="1045"/>
      <c r="AC325" s="1045"/>
      <c r="AD325" s="1045"/>
      <c r="AE325" s="1045"/>
      <c r="AF325" s="1045"/>
      <c r="AG325" s="1047"/>
      <c r="AH325" s="1047"/>
      <c r="AI325" s="1047"/>
      <c r="AJ325" s="1047"/>
      <c r="AK325" s="1047"/>
      <c r="AL325" s="1047"/>
      <c r="AM325" s="1047"/>
      <c r="AN325" s="1047"/>
      <c r="AO325" s="1047"/>
      <c r="AP325" s="1047"/>
      <c r="AQ325" s="1047"/>
      <c r="AR325" s="1047"/>
      <c r="AS325" s="1047"/>
      <c r="AT325" s="1047"/>
      <c r="AU325" s="1047"/>
      <c r="AV325" s="1047"/>
      <c r="AW325" s="1047"/>
      <c r="AX325" s="1047"/>
      <c r="AY325" s="1047"/>
      <c r="AZ325" s="1047"/>
      <c r="BA325" s="1047"/>
      <c r="BB325" s="1047"/>
      <c r="BC325" s="1047"/>
      <c r="BD325" s="1047"/>
      <c r="BE325" s="1047"/>
      <c r="BF325" s="1047"/>
      <c r="BG325" s="1047"/>
      <c r="BH325" s="1047"/>
      <c r="BI325" s="1047"/>
      <c r="BJ325" s="1047"/>
      <c r="BK325" s="1047"/>
      <c r="BL325" s="1047"/>
      <c r="BM325" s="1047"/>
      <c r="BN325" s="1047"/>
      <c r="BO325" s="1047"/>
      <c r="BP325" s="1047"/>
      <c r="BQ325" s="1047"/>
      <c r="BR325" s="1047"/>
      <c r="BS325" s="1047"/>
      <c r="BT325" s="1047"/>
      <c r="BU325" s="1047"/>
    </row>
    <row r="326" ht="14.25" customHeight="1">
      <c r="A326" s="1060"/>
      <c r="B326" s="1060"/>
      <c r="C326" s="1060"/>
      <c r="D326" s="1060"/>
      <c r="E326" s="1060"/>
      <c r="F326" s="1060"/>
      <c r="G326" s="1061"/>
      <c r="H326" s="1062"/>
      <c r="I326" s="1063"/>
      <c r="J326" s="1060"/>
      <c r="K326" s="1060"/>
      <c r="L326" s="1064"/>
      <c r="M326" s="1060"/>
      <c r="N326" s="1060"/>
      <c r="O326" s="1064"/>
      <c r="P326" s="1060"/>
      <c r="Q326" s="1060"/>
      <c r="R326" s="1060"/>
      <c r="S326" s="1060"/>
      <c r="T326" s="1060"/>
      <c r="U326" s="1060"/>
      <c r="V326" s="1045"/>
      <c r="W326" s="1045"/>
      <c r="X326" s="1045"/>
      <c r="Y326" s="1045"/>
      <c r="Z326" s="1045"/>
      <c r="AA326" s="1045"/>
      <c r="AB326" s="1045"/>
      <c r="AC326" s="1045"/>
      <c r="AD326" s="1045"/>
      <c r="AE326" s="1045"/>
      <c r="AF326" s="1045"/>
      <c r="AG326" s="1047"/>
      <c r="AH326" s="1047"/>
      <c r="AI326" s="1047"/>
      <c r="AJ326" s="1047"/>
      <c r="AK326" s="1047"/>
      <c r="AL326" s="1047"/>
      <c r="AM326" s="1047"/>
      <c r="AN326" s="1047"/>
      <c r="AO326" s="1047"/>
      <c r="AP326" s="1047"/>
      <c r="AQ326" s="1047"/>
      <c r="AR326" s="1047"/>
      <c r="AS326" s="1047"/>
      <c r="AT326" s="1047"/>
      <c r="AU326" s="1047"/>
      <c r="AV326" s="1047"/>
      <c r="AW326" s="1047"/>
      <c r="AX326" s="1047"/>
      <c r="AY326" s="1047"/>
      <c r="AZ326" s="1047"/>
      <c r="BA326" s="1047"/>
      <c r="BB326" s="1047"/>
      <c r="BC326" s="1047"/>
      <c r="BD326" s="1047"/>
      <c r="BE326" s="1047"/>
      <c r="BF326" s="1047"/>
      <c r="BG326" s="1047"/>
      <c r="BH326" s="1047"/>
      <c r="BI326" s="1047"/>
      <c r="BJ326" s="1047"/>
      <c r="BK326" s="1047"/>
      <c r="BL326" s="1047"/>
      <c r="BM326" s="1047"/>
      <c r="BN326" s="1047"/>
      <c r="BO326" s="1047"/>
      <c r="BP326" s="1047"/>
      <c r="BQ326" s="1047"/>
      <c r="BR326" s="1047"/>
      <c r="BS326" s="1047"/>
      <c r="BT326" s="1047"/>
      <c r="BU326" s="1047"/>
    </row>
    <row r="327" ht="14.25" customHeight="1">
      <c r="A327" s="1060"/>
      <c r="B327" s="1060"/>
      <c r="C327" s="1060"/>
      <c r="D327" s="1060"/>
      <c r="E327" s="1060"/>
      <c r="F327" s="1060"/>
      <c r="G327" s="1061"/>
      <c r="H327" s="1062"/>
      <c r="I327" s="1063"/>
      <c r="J327" s="1060"/>
      <c r="K327" s="1060"/>
      <c r="L327" s="1064"/>
      <c r="M327" s="1060"/>
      <c r="N327" s="1060"/>
      <c r="O327" s="1064"/>
      <c r="P327" s="1060"/>
      <c r="Q327" s="1060"/>
      <c r="R327" s="1060"/>
      <c r="S327" s="1060"/>
      <c r="T327" s="1060"/>
      <c r="U327" s="1060"/>
      <c r="V327" s="1045"/>
      <c r="W327" s="1045"/>
      <c r="X327" s="1045"/>
      <c r="Y327" s="1045"/>
      <c r="Z327" s="1045"/>
      <c r="AA327" s="1045"/>
      <c r="AB327" s="1045"/>
      <c r="AC327" s="1045"/>
      <c r="AD327" s="1045"/>
      <c r="AE327" s="1045"/>
      <c r="AF327" s="1045"/>
      <c r="AG327" s="1047"/>
      <c r="AH327" s="1047"/>
      <c r="AI327" s="1047"/>
      <c r="AJ327" s="1047"/>
      <c r="AK327" s="1047"/>
      <c r="AL327" s="1047"/>
      <c r="AM327" s="1047"/>
      <c r="AN327" s="1047"/>
      <c r="AO327" s="1047"/>
      <c r="AP327" s="1047"/>
      <c r="AQ327" s="1047"/>
      <c r="AR327" s="1047"/>
      <c r="AS327" s="1047"/>
      <c r="AT327" s="1047"/>
      <c r="AU327" s="1047"/>
      <c r="AV327" s="1047"/>
      <c r="AW327" s="1047"/>
      <c r="AX327" s="1047"/>
      <c r="AY327" s="1047"/>
      <c r="AZ327" s="1047"/>
      <c r="BA327" s="1047"/>
      <c r="BB327" s="1047"/>
      <c r="BC327" s="1047"/>
      <c r="BD327" s="1047"/>
      <c r="BE327" s="1047"/>
      <c r="BF327" s="1047"/>
      <c r="BG327" s="1047"/>
      <c r="BH327" s="1047"/>
      <c r="BI327" s="1047"/>
      <c r="BJ327" s="1047"/>
      <c r="BK327" s="1047"/>
      <c r="BL327" s="1047"/>
      <c r="BM327" s="1047"/>
      <c r="BN327" s="1047"/>
      <c r="BO327" s="1047"/>
      <c r="BP327" s="1047"/>
      <c r="BQ327" s="1047"/>
      <c r="BR327" s="1047"/>
      <c r="BS327" s="1047"/>
      <c r="BT327" s="1047"/>
      <c r="BU327" s="1047"/>
    </row>
    <row r="328" ht="14.25" customHeight="1">
      <c r="A328" s="1060"/>
      <c r="B328" s="1060"/>
      <c r="C328" s="1060"/>
      <c r="D328" s="1060"/>
      <c r="E328" s="1060"/>
      <c r="F328" s="1060"/>
      <c r="G328" s="1061"/>
      <c r="H328" s="1062"/>
      <c r="I328" s="1063"/>
      <c r="J328" s="1060"/>
      <c r="K328" s="1060"/>
      <c r="L328" s="1064"/>
      <c r="M328" s="1060"/>
      <c r="N328" s="1060"/>
      <c r="O328" s="1064"/>
      <c r="P328" s="1060"/>
      <c r="Q328" s="1060"/>
      <c r="R328" s="1060"/>
      <c r="S328" s="1060"/>
      <c r="T328" s="1060"/>
      <c r="U328" s="1060"/>
      <c r="V328" s="1045"/>
      <c r="W328" s="1045"/>
      <c r="X328" s="1045"/>
      <c r="Y328" s="1045"/>
      <c r="Z328" s="1045"/>
      <c r="AA328" s="1045"/>
      <c r="AB328" s="1045"/>
      <c r="AC328" s="1045"/>
      <c r="AD328" s="1045"/>
      <c r="AE328" s="1045"/>
      <c r="AF328" s="1045"/>
      <c r="AG328" s="1047"/>
      <c r="AH328" s="1047"/>
      <c r="AI328" s="1047"/>
      <c r="AJ328" s="1047"/>
      <c r="AK328" s="1047"/>
      <c r="AL328" s="1047"/>
      <c r="AM328" s="1047"/>
      <c r="AN328" s="1047"/>
      <c r="AO328" s="1047"/>
      <c r="AP328" s="1047"/>
      <c r="AQ328" s="1047"/>
      <c r="AR328" s="1047"/>
      <c r="AS328" s="1047"/>
      <c r="AT328" s="1047"/>
      <c r="AU328" s="1047"/>
      <c r="AV328" s="1047"/>
      <c r="AW328" s="1047"/>
      <c r="AX328" s="1047"/>
      <c r="AY328" s="1047"/>
      <c r="AZ328" s="1047"/>
      <c r="BA328" s="1047"/>
      <c r="BB328" s="1047"/>
      <c r="BC328" s="1047"/>
      <c r="BD328" s="1047"/>
      <c r="BE328" s="1047"/>
      <c r="BF328" s="1047"/>
      <c r="BG328" s="1047"/>
      <c r="BH328" s="1047"/>
      <c r="BI328" s="1047"/>
      <c r="BJ328" s="1047"/>
      <c r="BK328" s="1047"/>
      <c r="BL328" s="1047"/>
      <c r="BM328" s="1047"/>
      <c r="BN328" s="1047"/>
      <c r="BO328" s="1047"/>
      <c r="BP328" s="1047"/>
      <c r="BQ328" s="1047"/>
      <c r="BR328" s="1047"/>
      <c r="BS328" s="1047"/>
      <c r="BT328" s="1047"/>
      <c r="BU328" s="1047"/>
    </row>
    <row r="329" ht="14.25" customHeight="1">
      <c r="A329" s="1060"/>
      <c r="B329" s="1060"/>
      <c r="C329" s="1060"/>
      <c r="D329" s="1060"/>
      <c r="E329" s="1060"/>
      <c r="F329" s="1060"/>
      <c r="G329" s="1061"/>
      <c r="H329" s="1062"/>
      <c r="I329" s="1063"/>
      <c r="J329" s="1060"/>
      <c r="K329" s="1060"/>
      <c r="L329" s="1064"/>
      <c r="M329" s="1060"/>
      <c r="N329" s="1060"/>
      <c r="O329" s="1064"/>
      <c r="P329" s="1060"/>
      <c r="Q329" s="1060"/>
      <c r="R329" s="1060"/>
      <c r="S329" s="1060"/>
      <c r="T329" s="1060"/>
      <c r="U329" s="1060"/>
      <c r="V329" s="1045"/>
      <c r="W329" s="1045"/>
      <c r="X329" s="1045"/>
      <c r="Y329" s="1045"/>
      <c r="Z329" s="1045"/>
      <c r="AA329" s="1045"/>
      <c r="AB329" s="1045"/>
      <c r="AC329" s="1045"/>
      <c r="AD329" s="1045"/>
      <c r="AE329" s="1045"/>
      <c r="AF329" s="1045"/>
      <c r="AG329" s="1047"/>
      <c r="AH329" s="1047"/>
      <c r="AI329" s="1047"/>
      <c r="AJ329" s="1047"/>
      <c r="AK329" s="1047"/>
      <c r="AL329" s="1047"/>
      <c r="AM329" s="1047"/>
      <c r="AN329" s="1047"/>
      <c r="AO329" s="1047"/>
      <c r="AP329" s="1047"/>
      <c r="AQ329" s="1047"/>
      <c r="AR329" s="1047"/>
      <c r="AS329" s="1047"/>
      <c r="AT329" s="1047"/>
      <c r="AU329" s="1047"/>
      <c r="AV329" s="1047"/>
      <c r="AW329" s="1047"/>
      <c r="AX329" s="1047"/>
      <c r="AY329" s="1047"/>
      <c r="AZ329" s="1047"/>
      <c r="BA329" s="1047"/>
      <c r="BB329" s="1047"/>
      <c r="BC329" s="1047"/>
      <c r="BD329" s="1047"/>
      <c r="BE329" s="1047"/>
      <c r="BF329" s="1047"/>
      <c r="BG329" s="1047"/>
      <c r="BH329" s="1047"/>
      <c r="BI329" s="1047"/>
      <c r="BJ329" s="1047"/>
      <c r="BK329" s="1047"/>
      <c r="BL329" s="1047"/>
      <c r="BM329" s="1047"/>
      <c r="BN329" s="1047"/>
      <c r="BO329" s="1047"/>
      <c r="BP329" s="1047"/>
      <c r="BQ329" s="1047"/>
      <c r="BR329" s="1047"/>
      <c r="BS329" s="1047"/>
      <c r="BT329" s="1047"/>
      <c r="BU329" s="1047"/>
    </row>
    <row r="330" ht="14.25" customHeight="1">
      <c r="A330" s="1060"/>
      <c r="B330" s="1060"/>
      <c r="C330" s="1060"/>
      <c r="D330" s="1060"/>
      <c r="E330" s="1060"/>
      <c r="F330" s="1060"/>
      <c r="G330" s="1061"/>
      <c r="H330" s="1062"/>
      <c r="I330" s="1063"/>
      <c r="J330" s="1060"/>
      <c r="K330" s="1060"/>
      <c r="L330" s="1064"/>
      <c r="M330" s="1060"/>
      <c r="N330" s="1060"/>
      <c r="O330" s="1064"/>
      <c r="P330" s="1060"/>
      <c r="Q330" s="1060"/>
      <c r="R330" s="1060"/>
      <c r="S330" s="1060"/>
      <c r="T330" s="1060"/>
      <c r="U330" s="1060"/>
      <c r="V330" s="1045"/>
      <c r="W330" s="1045"/>
      <c r="X330" s="1045"/>
      <c r="Y330" s="1045"/>
      <c r="Z330" s="1045"/>
      <c r="AA330" s="1045"/>
      <c r="AB330" s="1045"/>
      <c r="AC330" s="1045"/>
      <c r="AD330" s="1045"/>
      <c r="AE330" s="1045"/>
      <c r="AF330" s="1045"/>
      <c r="AG330" s="1047"/>
      <c r="AH330" s="1047"/>
      <c r="AI330" s="1047"/>
      <c r="AJ330" s="1047"/>
      <c r="AK330" s="1047"/>
      <c r="AL330" s="1047"/>
      <c r="AM330" s="1047"/>
      <c r="AN330" s="1047"/>
      <c r="AO330" s="1047"/>
      <c r="AP330" s="1047"/>
      <c r="AQ330" s="1047"/>
      <c r="AR330" s="1047"/>
      <c r="AS330" s="1047"/>
      <c r="AT330" s="1047"/>
      <c r="AU330" s="1047"/>
      <c r="AV330" s="1047"/>
      <c r="AW330" s="1047"/>
      <c r="AX330" s="1047"/>
      <c r="AY330" s="1047"/>
      <c r="AZ330" s="1047"/>
      <c r="BA330" s="1047"/>
      <c r="BB330" s="1047"/>
      <c r="BC330" s="1047"/>
      <c r="BD330" s="1047"/>
      <c r="BE330" s="1047"/>
      <c r="BF330" s="1047"/>
      <c r="BG330" s="1047"/>
      <c r="BH330" s="1047"/>
      <c r="BI330" s="1047"/>
      <c r="BJ330" s="1047"/>
      <c r="BK330" s="1047"/>
      <c r="BL330" s="1047"/>
      <c r="BM330" s="1047"/>
      <c r="BN330" s="1047"/>
      <c r="BO330" s="1047"/>
      <c r="BP330" s="1047"/>
      <c r="BQ330" s="1047"/>
      <c r="BR330" s="1047"/>
      <c r="BS330" s="1047"/>
      <c r="BT330" s="1047"/>
      <c r="BU330" s="1047"/>
    </row>
    <row r="331" ht="14.25" customHeight="1">
      <c r="A331" s="1060"/>
      <c r="B331" s="1060"/>
      <c r="C331" s="1060"/>
      <c r="D331" s="1060"/>
      <c r="E331" s="1060"/>
      <c r="F331" s="1060"/>
      <c r="G331" s="1061"/>
      <c r="H331" s="1062"/>
      <c r="I331" s="1063"/>
      <c r="J331" s="1060"/>
      <c r="K331" s="1060"/>
      <c r="L331" s="1064"/>
      <c r="M331" s="1060"/>
      <c r="N331" s="1060"/>
      <c r="O331" s="1064"/>
      <c r="P331" s="1060"/>
      <c r="Q331" s="1060"/>
      <c r="R331" s="1060"/>
      <c r="S331" s="1060"/>
      <c r="T331" s="1060"/>
      <c r="U331" s="1060"/>
      <c r="V331" s="1045"/>
      <c r="W331" s="1045"/>
      <c r="X331" s="1045"/>
      <c r="Y331" s="1045"/>
      <c r="Z331" s="1045"/>
      <c r="AA331" s="1045"/>
      <c r="AB331" s="1045"/>
      <c r="AC331" s="1045"/>
      <c r="AD331" s="1045"/>
      <c r="AE331" s="1045"/>
      <c r="AF331" s="1045"/>
      <c r="AG331" s="1047"/>
      <c r="AH331" s="1047"/>
      <c r="AI331" s="1047"/>
      <c r="AJ331" s="1047"/>
      <c r="AK331" s="1047"/>
      <c r="AL331" s="1047"/>
      <c r="AM331" s="1047"/>
      <c r="AN331" s="1047"/>
      <c r="AO331" s="1047"/>
      <c r="AP331" s="1047"/>
      <c r="AQ331" s="1047"/>
      <c r="AR331" s="1047"/>
      <c r="AS331" s="1047"/>
      <c r="AT331" s="1047"/>
      <c r="AU331" s="1047"/>
      <c r="AV331" s="1047"/>
      <c r="AW331" s="1047"/>
      <c r="AX331" s="1047"/>
      <c r="AY331" s="1047"/>
      <c r="AZ331" s="1047"/>
      <c r="BA331" s="1047"/>
      <c r="BB331" s="1047"/>
      <c r="BC331" s="1047"/>
      <c r="BD331" s="1047"/>
      <c r="BE331" s="1047"/>
      <c r="BF331" s="1047"/>
      <c r="BG331" s="1047"/>
      <c r="BH331" s="1047"/>
      <c r="BI331" s="1047"/>
      <c r="BJ331" s="1047"/>
      <c r="BK331" s="1047"/>
      <c r="BL331" s="1047"/>
      <c r="BM331" s="1047"/>
      <c r="BN331" s="1047"/>
      <c r="BO331" s="1047"/>
      <c r="BP331" s="1047"/>
      <c r="BQ331" s="1047"/>
      <c r="BR331" s="1047"/>
      <c r="BS331" s="1047"/>
      <c r="BT331" s="1047"/>
      <c r="BU331" s="1047"/>
    </row>
    <row r="332" ht="14.25" customHeight="1">
      <c r="A332" s="1060"/>
      <c r="B332" s="1060"/>
      <c r="C332" s="1060"/>
      <c r="D332" s="1060"/>
      <c r="E332" s="1060"/>
      <c r="F332" s="1060"/>
      <c r="G332" s="1061"/>
      <c r="H332" s="1062"/>
      <c r="I332" s="1063"/>
      <c r="J332" s="1060"/>
      <c r="K332" s="1060"/>
      <c r="L332" s="1064"/>
      <c r="M332" s="1060"/>
      <c r="N332" s="1060"/>
      <c r="O332" s="1064"/>
      <c r="P332" s="1060"/>
      <c r="Q332" s="1060"/>
      <c r="R332" s="1060"/>
      <c r="S332" s="1060"/>
      <c r="T332" s="1060"/>
      <c r="U332" s="1060"/>
      <c r="V332" s="1045"/>
      <c r="W332" s="1045"/>
      <c r="X332" s="1045"/>
      <c r="Y332" s="1045"/>
      <c r="Z332" s="1045"/>
      <c r="AA332" s="1045"/>
      <c r="AB332" s="1045"/>
      <c r="AC332" s="1045"/>
      <c r="AD332" s="1045"/>
      <c r="AE332" s="1045"/>
      <c r="AF332" s="1045"/>
      <c r="AG332" s="1047"/>
      <c r="AH332" s="1047"/>
      <c r="AI332" s="1047"/>
      <c r="AJ332" s="1047"/>
      <c r="AK332" s="1047"/>
      <c r="AL332" s="1047"/>
      <c r="AM332" s="1047"/>
      <c r="AN332" s="1047"/>
      <c r="AO332" s="1047"/>
      <c r="AP332" s="1047"/>
      <c r="AQ332" s="1047"/>
      <c r="AR332" s="1047"/>
      <c r="AS332" s="1047"/>
      <c r="AT332" s="1047"/>
      <c r="AU332" s="1047"/>
      <c r="AV332" s="1047"/>
      <c r="AW332" s="1047"/>
      <c r="AX332" s="1047"/>
      <c r="AY332" s="1047"/>
      <c r="AZ332" s="1047"/>
      <c r="BA332" s="1047"/>
      <c r="BB332" s="1047"/>
      <c r="BC332" s="1047"/>
      <c r="BD332" s="1047"/>
      <c r="BE332" s="1047"/>
      <c r="BF332" s="1047"/>
      <c r="BG332" s="1047"/>
      <c r="BH332" s="1047"/>
      <c r="BI332" s="1047"/>
      <c r="BJ332" s="1047"/>
      <c r="BK332" s="1047"/>
      <c r="BL332" s="1047"/>
      <c r="BM332" s="1047"/>
      <c r="BN332" s="1047"/>
      <c r="BO332" s="1047"/>
      <c r="BP332" s="1047"/>
      <c r="BQ332" s="1047"/>
      <c r="BR332" s="1047"/>
      <c r="BS332" s="1047"/>
      <c r="BT332" s="1047"/>
      <c r="BU332" s="1047"/>
    </row>
    <row r="333" ht="14.25" customHeight="1">
      <c r="A333" s="1060"/>
      <c r="B333" s="1060"/>
      <c r="C333" s="1060"/>
      <c r="D333" s="1060"/>
      <c r="E333" s="1060"/>
      <c r="F333" s="1060"/>
      <c r="G333" s="1061"/>
      <c r="H333" s="1062"/>
      <c r="I333" s="1063"/>
      <c r="J333" s="1060"/>
      <c r="K333" s="1060"/>
      <c r="L333" s="1064"/>
      <c r="M333" s="1060"/>
      <c r="N333" s="1060"/>
      <c r="O333" s="1064"/>
      <c r="P333" s="1060"/>
      <c r="Q333" s="1060"/>
      <c r="R333" s="1060"/>
      <c r="S333" s="1060"/>
      <c r="T333" s="1060"/>
      <c r="U333" s="1060"/>
      <c r="V333" s="1045"/>
      <c r="W333" s="1045"/>
      <c r="X333" s="1045"/>
      <c r="Y333" s="1045"/>
      <c r="Z333" s="1045"/>
      <c r="AA333" s="1045"/>
      <c r="AB333" s="1045"/>
      <c r="AC333" s="1045"/>
      <c r="AD333" s="1045"/>
      <c r="AE333" s="1045"/>
      <c r="AF333" s="1045"/>
      <c r="AG333" s="1047"/>
      <c r="AH333" s="1047"/>
      <c r="AI333" s="1047"/>
      <c r="AJ333" s="1047"/>
      <c r="AK333" s="1047"/>
      <c r="AL333" s="1047"/>
      <c r="AM333" s="1047"/>
      <c r="AN333" s="1047"/>
      <c r="AO333" s="1047"/>
      <c r="AP333" s="1047"/>
      <c r="AQ333" s="1047"/>
      <c r="AR333" s="1047"/>
      <c r="AS333" s="1047"/>
      <c r="AT333" s="1047"/>
      <c r="AU333" s="1047"/>
      <c r="AV333" s="1047"/>
      <c r="AW333" s="1047"/>
      <c r="AX333" s="1047"/>
      <c r="AY333" s="1047"/>
      <c r="AZ333" s="1047"/>
      <c r="BA333" s="1047"/>
      <c r="BB333" s="1047"/>
      <c r="BC333" s="1047"/>
      <c r="BD333" s="1047"/>
      <c r="BE333" s="1047"/>
      <c r="BF333" s="1047"/>
      <c r="BG333" s="1047"/>
      <c r="BH333" s="1047"/>
      <c r="BI333" s="1047"/>
      <c r="BJ333" s="1047"/>
      <c r="BK333" s="1047"/>
      <c r="BL333" s="1047"/>
      <c r="BM333" s="1047"/>
      <c r="BN333" s="1047"/>
      <c r="BO333" s="1047"/>
      <c r="BP333" s="1047"/>
      <c r="BQ333" s="1047"/>
      <c r="BR333" s="1047"/>
      <c r="BS333" s="1047"/>
      <c r="BT333" s="1047"/>
      <c r="BU333" s="1047"/>
    </row>
    <row r="334" ht="14.25" customHeight="1">
      <c r="A334" s="1060"/>
      <c r="B334" s="1060"/>
      <c r="C334" s="1060"/>
      <c r="D334" s="1060"/>
      <c r="E334" s="1060"/>
      <c r="F334" s="1060"/>
      <c r="G334" s="1061"/>
      <c r="H334" s="1062"/>
      <c r="I334" s="1063"/>
      <c r="J334" s="1060"/>
      <c r="K334" s="1060"/>
      <c r="L334" s="1064"/>
      <c r="M334" s="1060"/>
      <c r="N334" s="1060"/>
      <c r="O334" s="1064"/>
      <c r="P334" s="1060"/>
      <c r="Q334" s="1060"/>
      <c r="R334" s="1060"/>
      <c r="S334" s="1060"/>
      <c r="T334" s="1060"/>
      <c r="U334" s="1060"/>
      <c r="V334" s="1045"/>
      <c r="W334" s="1045"/>
      <c r="X334" s="1045"/>
      <c r="Y334" s="1045"/>
      <c r="Z334" s="1045"/>
      <c r="AA334" s="1045"/>
      <c r="AB334" s="1045"/>
      <c r="AC334" s="1045"/>
      <c r="AD334" s="1045"/>
      <c r="AE334" s="1045"/>
      <c r="AF334" s="1045"/>
      <c r="AG334" s="1047"/>
      <c r="AH334" s="1047"/>
      <c r="AI334" s="1047"/>
      <c r="AJ334" s="1047"/>
      <c r="AK334" s="1047"/>
      <c r="AL334" s="1047"/>
      <c r="AM334" s="1047"/>
      <c r="AN334" s="1047"/>
      <c r="AO334" s="1047"/>
      <c r="AP334" s="1047"/>
      <c r="AQ334" s="1047"/>
      <c r="AR334" s="1047"/>
      <c r="AS334" s="1047"/>
      <c r="AT334" s="1047"/>
      <c r="AU334" s="1047"/>
      <c r="AV334" s="1047"/>
      <c r="AW334" s="1047"/>
      <c r="AX334" s="1047"/>
      <c r="AY334" s="1047"/>
      <c r="AZ334" s="1047"/>
      <c r="BA334" s="1047"/>
      <c r="BB334" s="1047"/>
      <c r="BC334" s="1047"/>
      <c r="BD334" s="1047"/>
      <c r="BE334" s="1047"/>
      <c r="BF334" s="1047"/>
      <c r="BG334" s="1047"/>
      <c r="BH334" s="1047"/>
      <c r="BI334" s="1047"/>
      <c r="BJ334" s="1047"/>
      <c r="BK334" s="1047"/>
      <c r="BL334" s="1047"/>
      <c r="BM334" s="1047"/>
      <c r="BN334" s="1047"/>
      <c r="BO334" s="1047"/>
      <c r="BP334" s="1047"/>
      <c r="BQ334" s="1047"/>
      <c r="BR334" s="1047"/>
      <c r="BS334" s="1047"/>
      <c r="BT334" s="1047"/>
      <c r="BU334" s="1047"/>
    </row>
    <row r="335" ht="14.25" customHeight="1">
      <c r="A335" s="1060"/>
      <c r="B335" s="1060"/>
      <c r="C335" s="1060"/>
      <c r="D335" s="1060"/>
      <c r="E335" s="1060"/>
      <c r="F335" s="1060"/>
      <c r="G335" s="1061"/>
      <c r="H335" s="1062"/>
      <c r="I335" s="1063"/>
      <c r="J335" s="1060"/>
      <c r="K335" s="1060"/>
      <c r="L335" s="1064"/>
      <c r="M335" s="1060"/>
      <c r="N335" s="1060"/>
      <c r="O335" s="1064"/>
      <c r="P335" s="1060"/>
      <c r="Q335" s="1060"/>
      <c r="R335" s="1060"/>
      <c r="S335" s="1060"/>
      <c r="T335" s="1060"/>
      <c r="U335" s="1060"/>
      <c r="V335" s="1045"/>
      <c r="W335" s="1045"/>
      <c r="X335" s="1045"/>
      <c r="Y335" s="1045"/>
      <c r="Z335" s="1045"/>
      <c r="AA335" s="1045"/>
      <c r="AB335" s="1045"/>
      <c r="AC335" s="1045"/>
      <c r="AD335" s="1045"/>
      <c r="AE335" s="1045"/>
      <c r="AF335" s="1045"/>
      <c r="AG335" s="1047"/>
      <c r="AH335" s="1047"/>
      <c r="AI335" s="1047"/>
      <c r="AJ335" s="1047"/>
      <c r="AK335" s="1047"/>
      <c r="AL335" s="1047"/>
      <c r="AM335" s="1047"/>
      <c r="AN335" s="1047"/>
      <c r="AO335" s="1047"/>
      <c r="AP335" s="1047"/>
      <c r="AQ335" s="1047"/>
      <c r="AR335" s="1047"/>
      <c r="AS335" s="1047"/>
      <c r="AT335" s="1047"/>
      <c r="AU335" s="1047"/>
      <c r="AV335" s="1047"/>
      <c r="AW335" s="1047"/>
      <c r="AX335" s="1047"/>
      <c r="AY335" s="1047"/>
      <c r="AZ335" s="1047"/>
      <c r="BA335" s="1047"/>
      <c r="BB335" s="1047"/>
      <c r="BC335" s="1047"/>
      <c r="BD335" s="1047"/>
      <c r="BE335" s="1047"/>
      <c r="BF335" s="1047"/>
      <c r="BG335" s="1047"/>
      <c r="BH335" s="1047"/>
      <c r="BI335" s="1047"/>
      <c r="BJ335" s="1047"/>
      <c r="BK335" s="1047"/>
      <c r="BL335" s="1047"/>
      <c r="BM335" s="1047"/>
      <c r="BN335" s="1047"/>
      <c r="BO335" s="1047"/>
      <c r="BP335" s="1047"/>
      <c r="BQ335" s="1047"/>
      <c r="BR335" s="1047"/>
      <c r="BS335" s="1047"/>
      <c r="BT335" s="1047"/>
      <c r="BU335" s="1047"/>
    </row>
    <row r="336" ht="14.25" customHeight="1">
      <c r="A336" s="1060"/>
      <c r="B336" s="1060"/>
      <c r="C336" s="1060"/>
      <c r="D336" s="1060"/>
      <c r="E336" s="1060"/>
      <c r="F336" s="1060"/>
      <c r="G336" s="1061"/>
      <c r="H336" s="1062"/>
      <c r="I336" s="1063"/>
      <c r="J336" s="1060"/>
      <c r="K336" s="1060"/>
      <c r="L336" s="1064"/>
      <c r="M336" s="1060"/>
      <c r="N336" s="1060"/>
      <c r="O336" s="1064"/>
      <c r="P336" s="1060"/>
      <c r="Q336" s="1060"/>
      <c r="R336" s="1060"/>
      <c r="S336" s="1060"/>
      <c r="T336" s="1060"/>
      <c r="U336" s="1060"/>
      <c r="V336" s="1045"/>
      <c r="W336" s="1045"/>
      <c r="X336" s="1045"/>
      <c r="Y336" s="1045"/>
      <c r="Z336" s="1045"/>
      <c r="AA336" s="1045"/>
      <c r="AB336" s="1045"/>
      <c r="AC336" s="1045"/>
      <c r="AD336" s="1045"/>
      <c r="AE336" s="1045"/>
      <c r="AF336" s="1045"/>
      <c r="AG336" s="1047"/>
      <c r="AH336" s="1047"/>
      <c r="AI336" s="1047"/>
      <c r="AJ336" s="1047"/>
      <c r="AK336" s="1047"/>
      <c r="AL336" s="1047"/>
      <c r="AM336" s="1047"/>
      <c r="AN336" s="1047"/>
      <c r="AO336" s="1047"/>
      <c r="AP336" s="1047"/>
      <c r="AQ336" s="1047"/>
      <c r="AR336" s="1047"/>
      <c r="AS336" s="1047"/>
      <c r="AT336" s="1047"/>
      <c r="AU336" s="1047"/>
      <c r="AV336" s="1047"/>
      <c r="AW336" s="1047"/>
      <c r="AX336" s="1047"/>
      <c r="AY336" s="1047"/>
      <c r="AZ336" s="1047"/>
      <c r="BA336" s="1047"/>
      <c r="BB336" s="1047"/>
      <c r="BC336" s="1047"/>
      <c r="BD336" s="1047"/>
      <c r="BE336" s="1047"/>
      <c r="BF336" s="1047"/>
      <c r="BG336" s="1047"/>
      <c r="BH336" s="1047"/>
      <c r="BI336" s="1047"/>
      <c r="BJ336" s="1047"/>
      <c r="BK336" s="1047"/>
      <c r="BL336" s="1047"/>
      <c r="BM336" s="1047"/>
      <c r="BN336" s="1047"/>
      <c r="BO336" s="1047"/>
      <c r="BP336" s="1047"/>
      <c r="BQ336" s="1047"/>
      <c r="BR336" s="1047"/>
      <c r="BS336" s="1047"/>
      <c r="BT336" s="1047"/>
      <c r="BU336" s="1047"/>
    </row>
    <row r="337" ht="14.25" customHeight="1">
      <c r="A337" s="1060"/>
      <c r="B337" s="1060"/>
      <c r="C337" s="1060"/>
      <c r="D337" s="1060"/>
      <c r="E337" s="1060"/>
      <c r="F337" s="1060"/>
      <c r="G337" s="1061"/>
      <c r="H337" s="1062"/>
      <c r="I337" s="1063"/>
      <c r="J337" s="1060"/>
      <c r="K337" s="1060"/>
      <c r="L337" s="1064"/>
      <c r="M337" s="1060"/>
      <c r="N337" s="1060"/>
      <c r="O337" s="1064"/>
      <c r="P337" s="1060"/>
      <c r="Q337" s="1060"/>
      <c r="R337" s="1060"/>
      <c r="S337" s="1060"/>
      <c r="T337" s="1060"/>
      <c r="U337" s="1060"/>
      <c r="V337" s="1045"/>
      <c r="W337" s="1045"/>
      <c r="X337" s="1045"/>
      <c r="Y337" s="1045"/>
      <c r="Z337" s="1045"/>
      <c r="AA337" s="1045"/>
      <c r="AB337" s="1045"/>
      <c r="AC337" s="1045"/>
      <c r="AD337" s="1045"/>
      <c r="AE337" s="1045"/>
      <c r="AF337" s="1045"/>
      <c r="AG337" s="1047"/>
      <c r="AH337" s="1047"/>
      <c r="AI337" s="1047"/>
      <c r="AJ337" s="1047"/>
      <c r="AK337" s="1047"/>
      <c r="AL337" s="1047"/>
      <c r="AM337" s="1047"/>
      <c r="AN337" s="1047"/>
      <c r="AO337" s="1047"/>
      <c r="AP337" s="1047"/>
      <c r="AQ337" s="1047"/>
      <c r="AR337" s="1047"/>
      <c r="AS337" s="1047"/>
      <c r="AT337" s="1047"/>
      <c r="AU337" s="1047"/>
      <c r="AV337" s="1047"/>
      <c r="AW337" s="1047"/>
      <c r="AX337" s="1047"/>
      <c r="AY337" s="1047"/>
      <c r="AZ337" s="1047"/>
      <c r="BA337" s="1047"/>
      <c r="BB337" s="1047"/>
      <c r="BC337" s="1047"/>
      <c r="BD337" s="1047"/>
      <c r="BE337" s="1047"/>
      <c r="BF337" s="1047"/>
      <c r="BG337" s="1047"/>
      <c r="BH337" s="1047"/>
      <c r="BI337" s="1047"/>
      <c r="BJ337" s="1047"/>
      <c r="BK337" s="1047"/>
      <c r="BL337" s="1047"/>
      <c r="BM337" s="1047"/>
      <c r="BN337" s="1047"/>
      <c r="BO337" s="1047"/>
      <c r="BP337" s="1047"/>
      <c r="BQ337" s="1047"/>
      <c r="BR337" s="1047"/>
      <c r="BS337" s="1047"/>
      <c r="BT337" s="1047"/>
      <c r="BU337" s="1047"/>
    </row>
    <row r="338" ht="14.25" customHeight="1">
      <c r="A338" s="1060"/>
      <c r="B338" s="1060"/>
      <c r="C338" s="1060"/>
      <c r="D338" s="1060"/>
      <c r="E338" s="1060"/>
      <c r="F338" s="1060"/>
      <c r="G338" s="1061"/>
      <c r="H338" s="1062"/>
      <c r="I338" s="1063"/>
      <c r="J338" s="1060"/>
      <c r="K338" s="1060"/>
      <c r="L338" s="1064"/>
      <c r="M338" s="1060"/>
      <c r="N338" s="1060"/>
      <c r="O338" s="1064"/>
      <c r="P338" s="1060"/>
      <c r="Q338" s="1060"/>
      <c r="R338" s="1060"/>
      <c r="S338" s="1060"/>
      <c r="T338" s="1060"/>
      <c r="U338" s="1060"/>
      <c r="V338" s="1045"/>
      <c r="W338" s="1045"/>
      <c r="X338" s="1045"/>
      <c r="Y338" s="1045"/>
      <c r="Z338" s="1045"/>
      <c r="AA338" s="1045"/>
      <c r="AB338" s="1045"/>
      <c r="AC338" s="1045"/>
      <c r="AD338" s="1045"/>
      <c r="AE338" s="1045"/>
      <c r="AF338" s="1045"/>
      <c r="AG338" s="1047"/>
      <c r="AH338" s="1047"/>
      <c r="AI338" s="1047"/>
      <c r="AJ338" s="1047"/>
      <c r="AK338" s="1047"/>
      <c r="AL338" s="1047"/>
      <c r="AM338" s="1047"/>
      <c r="AN338" s="1047"/>
      <c r="AO338" s="1047"/>
      <c r="AP338" s="1047"/>
      <c r="AQ338" s="1047"/>
      <c r="AR338" s="1047"/>
      <c r="AS338" s="1047"/>
      <c r="AT338" s="1047"/>
      <c r="AU338" s="1047"/>
      <c r="AV338" s="1047"/>
      <c r="AW338" s="1047"/>
      <c r="AX338" s="1047"/>
      <c r="AY338" s="1047"/>
      <c r="AZ338" s="1047"/>
      <c r="BA338" s="1047"/>
      <c r="BB338" s="1047"/>
      <c r="BC338" s="1047"/>
      <c r="BD338" s="1047"/>
      <c r="BE338" s="1047"/>
      <c r="BF338" s="1047"/>
      <c r="BG338" s="1047"/>
      <c r="BH338" s="1047"/>
      <c r="BI338" s="1047"/>
      <c r="BJ338" s="1047"/>
      <c r="BK338" s="1047"/>
      <c r="BL338" s="1047"/>
      <c r="BM338" s="1047"/>
      <c r="BN338" s="1047"/>
      <c r="BO338" s="1047"/>
      <c r="BP338" s="1047"/>
      <c r="BQ338" s="1047"/>
      <c r="BR338" s="1047"/>
      <c r="BS338" s="1047"/>
      <c r="BT338" s="1047"/>
      <c r="BU338" s="1047"/>
    </row>
    <row r="339" ht="14.25" customHeight="1">
      <c r="A339" s="1060"/>
      <c r="B339" s="1060"/>
      <c r="C339" s="1060"/>
      <c r="D339" s="1060"/>
      <c r="E339" s="1060"/>
      <c r="F339" s="1060"/>
      <c r="G339" s="1061"/>
      <c r="H339" s="1062"/>
      <c r="I339" s="1063"/>
      <c r="J339" s="1060"/>
      <c r="K339" s="1060"/>
      <c r="L339" s="1064"/>
      <c r="M339" s="1060"/>
      <c r="N339" s="1060"/>
      <c r="O339" s="1064"/>
      <c r="P339" s="1060"/>
      <c r="Q339" s="1060"/>
      <c r="R339" s="1060"/>
      <c r="S339" s="1060"/>
      <c r="T339" s="1060"/>
      <c r="U339" s="1060"/>
      <c r="V339" s="1045"/>
      <c r="W339" s="1045"/>
      <c r="X339" s="1045"/>
      <c r="Y339" s="1045"/>
      <c r="Z339" s="1045"/>
      <c r="AA339" s="1045"/>
      <c r="AB339" s="1045"/>
      <c r="AC339" s="1045"/>
      <c r="AD339" s="1045"/>
      <c r="AE339" s="1045"/>
      <c r="AF339" s="1045"/>
      <c r="AG339" s="1047"/>
      <c r="AH339" s="1047"/>
      <c r="AI339" s="1047"/>
      <c r="AJ339" s="1047"/>
      <c r="AK339" s="1047"/>
      <c r="AL339" s="1047"/>
      <c r="AM339" s="1047"/>
      <c r="AN339" s="1047"/>
      <c r="AO339" s="1047"/>
      <c r="AP339" s="1047"/>
      <c r="AQ339" s="1047"/>
      <c r="AR339" s="1047"/>
      <c r="AS339" s="1047"/>
      <c r="AT339" s="1047"/>
      <c r="AU339" s="1047"/>
      <c r="AV339" s="1047"/>
      <c r="AW339" s="1047"/>
      <c r="AX339" s="1047"/>
      <c r="AY339" s="1047"/>
      <c r="AZ339" s="1047"/>
      <c r="BA339" s="1047"/>
      <c r="BB339" s="1047"/>
      <c r="BC339" s="1047"/>
      <c r="BD339" s="1047"/>
      <c r="BE339" s="1047"/>
      <c r="BF339" s="1047"/>
      <c r="BG339" s="1047"/>
      <c r="BH339" s="1047"/>
      <c r="BI339" s="1047"/>
      <c r="BJ339" s="1047"/>
      <c r="BK339" s="1047"/>
      <c r="BL339" s="1047"/>
      <c r="BM339" s="1047"/>
      <c r="BN339" s="1047"/>
      <c r="BO339" s="1047"/>
      <c r="BP339" s="1047"/>
      <c r="BQ339" s="1047"/>
      <c r="BR339" s="1047"/>
      <c r="BS339" s="1047"/>
      <c r="BT339" s="1047"/>
      <c r="BU339" s="1047"/>
    </row>
    <row r="340" ht="14.25" customHeight="1">
      <c r="A340" s="1060"/>
      <c r="B340" s="1060"/>
      <c r="C340" s="1060"/>
      <c r="D340" s="1060"/>
      <c r="E340" s="1060"/>
      <c r="F340" s="1060"/>
      <c r="G340" s="1061"/>
      <c r="H340" s="1062"/>
      <c r="I340" s="1063"/>
      <c r="J340" s="1060"/>
      <c r="K340" s="1060"/>
      <c r="L340" s="1064"/>
      <c r="M340" s="1060"/>
      <c r="N340" s="1060"/>
      <c r="O340" s="1064"/>
      <c r="P340" s="1060"/>
      <c r="Q340" s="1060"/>
      <c r="R340" s="1060"/>
      <c r="S340" s="1060"/>
      <c r="T340" s="1060"/>
      <c r="U340" s="1060"/>
      <c r="V340" s="1045"/>
      <c r="W340" s="1045"/>
      <c r="X340" s="1045"/>
      <c r="Y340" s="1045"/>
      <c r="Z340" s="1045"/>
      <c r="AA340" s="1045"/>
      <c r="AB340" s="1045"/>
      <c r="AC340" s="1045"/>
      <c r="AD340" s="1045"/>
      <c r="AE340" s="1045"/>
      <c r="AF340" s="1045"/>
      <c r="AG340" s="1047"/>
      <c r="AH340" s="1047"/>
      <c r="AI340" s="1047"/>
      <c r="AJ340" s="1047"/>
      <c r="AK340" s="1047"/>
      <c r="AL340" s="1047"/>
      <c r="AM340" s="1047"/>
      <c r="AN340" s="1047"/>
      <c r="AO340" s="1047"/>
      <c r="AP340" s="1047"/>
      <c r="AQ340" s="1047"/>
      <c r="AR340" s="1047"/>
      <c r="AS340" s="1047"/>
      <c r="AT340" s="1047"/>
      <c r="AU340" s="1047"/>
      <c r="AV340" s="1047"/>
      <c r="AW340" s="1047"/>
      <c r="AX340" s="1047"/>
      <c r="AY340" s="1047"/>
      <c r="AZ340" s="1047"/>
      <c r="BA340" s="1047"/>
      <c r="BB340" s="1047"/>
      <c r="BC340" s="1047"/>
      <c r="BD340" s="1047"/>
      <c r="BE340" s="1047"/>
      <c r="BF340" s="1047"/>
      <c r="BG340" s="1047"/>
      <c r="BH340" s="1047"/>
      <c r="BI340" s="1047"/>
      <c r="BJ340" s="1047"/>
      <c r="BK340" s="1047"/>
      <c r="BL340" s="1047"/>
      <c r="BM340" s="1047"/>
      <c r="BN340" s="1047"/>
      <c r="BO340" s="1047"/>
      <c r="BP340" s="1047"/>
      <c r="BQ340" s="1047"/>
      <c r="BR340" s="1047"/>
      <c r="BS340" s="1047"/>
      <c r="BT340" s="1047"/>
      <c r="BU340" s="1047"/>
    </row>
    <row r="341" ht="14.25" customHeight="1">
      <c r="A341" s="1060"/>
      <c r="B341" s="1060"/>
      <c r="C341" s="1060"/>
      <c r="D341" s="1060"/>
      <c r="E341" s="1060"/>
      <c r="F341" s="1060"/>
      <c r="G341" s="1061"/>
      <c r="H341" s="1062"/>
      <c r="I341" s="1063"/>
      <c r="J341" s="1060"/>
      <c r="K341" s="1060"/>
      <c r="L341" s="1064"/>
      <c r="M341" s="1060"/>
      <c r="N341" s="1060"/>
      <c r="O341" s="1064"/>
      <c r="P341" s="1060"/>
      <c r="Q341" s="1060"/>
      <c r="R341" s="1060"/>
      <c r="S341" s="1060"/>
      <c r="T341" s="1060"/>
      <c r="U341" s="1060"/>
      <c r="V341" s="1045"/>
      <c r="W341" s="1045"/>
      <c r="X341" s="1045"/>
      <c r="Y341" s="1045"/>
      <c r="Z341" s="1045"/>
      <c r="AA341" s="1045"/>
      <c r="AB341" s="1045"/>
      <c r="AC341" s="1045"/>
      <c r="AD341" s="1045"/>
      <c r="AE341" s="1045"/>
      <c r="AF341" s="1045"/>
      <c r="AG341" s="1047"/>
      <c r="AH341" s="1047"/>
      <c r="AI341" s="1047"/>
      <c r="AJ341" s="1047"/>
      <c r="AK341" s="1047"/>
      <c r="AL341" s="1047"/>
      <c r="AM341" s="1047"/>
      <c r="AN341" s="1047"/>
      <c r="AO341" s="1047"/>
      <c r="AP341" s="1047"/>
      <c r="AQ341" s="1047"/>
      <c r="AR341" s="1047"/>
      <c r="AS341" s="1047"/>
      <c r="AT341" s="1047"/>
      <c r="AU341" s="1047"/>
      <c r="AV341" s="1047"/>
      <c r="AW341" s="1047"/>
      <c r="AX341" s="1047"/>
      <c r="AY341" s="1047"/>
      <c r="AZ341" s="1047"/>
      <c r="BA341" s="1047"/>
      <c r="BB341" s="1047"/>
      <c r="BC341" s="1047"/>
      <c r="BD341" s="1047"/>
      <c r="BE341" s="1047"/>
      <c r="BF341" s="1047"/>
      <c r="BG341" s="1047"/>
      <c r="BH341" s="1047"/>
      <c r="BI341" s="1047"/>
      <c r="BJ341" s="1047"/>
      <c r="BK341" s="1047"/>
      <c r="BL341" s="1047"/>
      <c r="BM341" s="1047"/>
      <c r="BN341" s="1047"/>
      <c r="BO341" s="1047"/>
      <c r="BP341" s="1047"/>
      <c r="BQ341" s="1047"/>
      <c r="BR341" s="1047"/>
      <c r="BS341" s="1047"/>
      <c r="BT341" s="1047"/>
      <c r="BU341" s="1047"/>
    </row>
    <row r="342" ht="14.25" customHeight="1">
      <c r="A342" s="1060"/>
      <c r="B342" s="1060"/>
      <c r="C342" s="1060"/>
      <c r="D342" s="1060"/>
      <c r="E342" s="1060"/>
      <c r="F342" s="1060"/>
      <c r="G342" s="1061"/>
      <c r="H342" s="1062"/>
      <c r="I342" s="1063"/>
      <c r="J342" s="1060"/>
      <c r="K342" s="1060"/>
      <c r="L342" s="1064"/>
      <c r="M342" s="1060"/>
      <c r="N342" s="1060"/>
      <c r="O342" s="1064"/>
      <c r="P342" s="1060"/>
      <c r="Q342" s="1060"/>
      <c r="R342" s="1060"/>
      <c r="S342" s="1060"/>
      <c r="T342" s="1060"/>
      <c r="U342" s="1060"/>
      <c r="V342" s="1045"/>
      <c r="W342" s="1045"/>
      <c r="X342" s="1045"/>
      <c r="Y342" s="1045"/>
      <c r="Z342" s="1045"/>
      <c r="AA342" s="1045"/>
      <c r="AB342" s="1045"/>
      <c r="AC342" s="1045"/>
      <c r="AD342" s="1045"/>
      <c r="AE342" s="1045"/>
      <c r="AF342" s="1045"/>
      <c r="AG342" s="1047"/>
      <c r="AH342" s="1047"/>
      <c r="AI342" s="1047"/>
      <c r="AJ342" s="1047"/>
      <c r="AK342" s="1047"/>
      <c r="AL342" s="1047"/>
      <c r="AM342" s="1047"/>
      <c r="AN342" s="1047"/>
      <c r="AO342" s="1047"/>
      <c r="AP342" s="1047"/>
      <c r="AQ342" s="1047"/>
      <c r="AR342" s="1047"/>
      <c r="AS342" s="1047"/>
      <c r="AT342" s="1047"/>
      <c r="AU342" s="1047"/>
      <c r="AV342" s="1047"/>
      <c r="AW342" s="1047"/>
      <c r="AX342" s="1047"/>
      <c r="AY342" s="1047"/>
      <c r="AZ342" s="1047"/>
      <c r="BA342" s="1047"/>
      <c r="BB342" s="1047"/>
      <c r="BC342" s="1047"/>
      <c r="BD342" s="1047"/>
      <c r="BE342" s="1047"/>
      <c r="BF342" s="1047"/>
      <c r="BG342" s="1047"/>
      <c r="BH342" s="1047"/>
      <c r="BI342" s="1047"/>
      <c r="BJ342" s="1047"/>
      <c r="BK342" s="1047"/>
      <c r="BL342" s="1047"/>
      <c r="BM342" s="1047"/>
      <c r="BN342" s="1047"/>
      <c r="BO342" s="1047"/>
      <c r="BP342" s="1047"/>
      <c r="BQ342" s="1047"/>
      <c r="BR342" s="1047"/>
      <c r="BS342" s="1047"/>
      <c r="BT342" s="1047"/>
      <c r="BU342" s="1047"/>
    </row>
    <row r="343" ht="14.25" customHeight="1">
      <c r="A343" s="1060"/>
      <c r="B343" s="1060"/>
      <c r="C343" s="1060"/>
      <c r="D343" s="1060"/>
      <c r="E343" s="1060"/>
      <c r="F343" s="1060"/>
      <c r="G343" s="1061"/>
      <c r="H343" s="1062"/>
      <c r="I343" s="1063"/>
      <c r="J343" s="1060"/>
      <c r="K343" s="1060"/>
      <c r="L343" s="1064"/>
      <c r="M343" s="1060"/>
      <c r="N343" s="1060"/>
      <c r="O343" s="1064"/>
      <c r="P343" s="1060"/>
      <c r="Q343" s="1060"/>
      <c r="R343" s="1060"/>
      <c r="S343" s="1060"/>
      <c r="T343" s="1060"/>
      <c r="U343" s="1060"/>
      <c r="V343" s="1045"/>
      <c r="W343" s="1045"/>
      <c r="X343" s="1045"/>
      <c r="Y343" s="1045"/>
      <c r="Z343" s="1045"/>
      <c r="AA343" s="1045"/>
      <c r="AB343" s="1045"/>
      <c r="AC343" s="1045"/>
      <c r="AD343" s="1045"/>
      <c r="AE343" s="1045"/>
      <c r="AF343" s="1045"/>
      <c r="AG343" s="1047"/>
      <c r="AH343" s="1047"/>
      <c r="AI343" s="1047"/>
      <c r="AJ343" s="1047"/>
      <c r="AK343" s="1047"/>
      <c r="AL343" s="1047"/>
      <c r="AM343" s="1047"/>
      <c r="AN343" s="1047"/>
      <c r="AO343" s="1047"/>
      <c r="AP343" s="1047"/>
      <c r="AQ343" s="1047"/>
      <c r="AR343" s="1047"/>
      <c r="AS343" s="1047"/>
      <c r="AT343" s="1047"/>
      <c r="AU343" s="1047"/>
      <c r="AV343" s="1047"/>
      <c r="AW343" s="1047"/>
      <c r="AX343" s="1047"/>
      <c r="AY343" s="1047"/>
      <c r="AZ343" s="1047"/>
      <c r="BA343" s="1047"/>
      <c r="BB343" s="1047"/>
      <c r="BC343" s="1047"/>
      <c r="BD343" s="1047"/>
      <c r="BE343" s="1047"/>
      <c r="BF343" s="1047"/>
      <c r="BG343" s="1047"/>
      <c r="BH343" s="1047"/>
      <c r="BI343" s="1047"/>
      <c r="BJ343" s="1047"/>
      <c r="BK343" s="1047"/>
      <c r="BL343" s="1047"/>
      <c r="BM343" s="1047"/>
      <c r="BN343" s="1047"/>
      <c r="BO343" s="1047"/>
      <c r="BP343" s="1047"/>
      <c r="BQ343" s="1047"/>
      <c r="BR343" s="1047"/>
      <c r="BS343" s="1047"/>
      <c r="BT343" s="1047"/>
      <c r="BU343" s="1047"/>
    </row>
    <row r="344" ht="14.25" customHeight="1">
      <c r="A344" s="1060"/>
      <c r="B344" s="1060"/>
      <c r="C344" s="1060"/>
      <c r="D344" s="1060"/>
      <c r="E344" s="1060"/>
      <c r="F344" s="1060"/>
      <c r="G344" s="1061"/>
      <c r="H344" s="1062"/>
      <c r="I344" s="1063"/>
      <c r="J344" s="1060"/>
      <c r="K344" s="1060"/>
      <c r="L344" s="1064"/>
      <c r="M344" s="1060"/>
      <c r="N344" s="1060"/>
      <c r="O344" s="1064"/>
      <c r="P344" s="1060"/>
      <c r="Q344" s="1060"/>
      <c r="R344" s="1060"/>
      <c r="S344" s="1060"/>
      <c r="T344" s="1060"/>
      <c r="U344" s="1060"/>
      <c r="V344" s="1045"/>
      <c r="W344" s="1045"/>
      <c r="X344" s="1045"/>
      <c r="Y344" s="1045"/>
      <c r="Z344" s="1045"/>
      <c r="AA344" s="1045"/>
      <c r="AB344" s="1045"/>
      <c r="AC344" s="1045"/>
      <c r="AD344" s="1045"/>
      <c r="AE344" s="1045"/>
      <c r="AF344" s="1045"/>
      <c r="AG344" s="1047"/>
      <c r="AH344" s="1047"/>
      <c r="AI344" s="1047"/>
      <c r="AJ344" s="1047"/>
      <c r="AK344" s="1047"/>
      <c r="AL344" s="1047"/>
      <c r="AM344" s="1047"/>
      <c r="AN344" s="1047"/>
      <c r="AO344" s="1047"/>
      <c r="AP344" s="1047"/>
      <c r="AQ344" s="1047"/>
      <c r="AR344" s="1047"/>
      <c r="AS344" s="1047"/>
      <c r="AT344" s="1047"/>
      <c r="AU344" s="1047"/>
      <c r="AV344" s="1047"/>
      <c r="AW344" s="1047"/>
      <c r="AX344" s="1047"/>
      <c r="AY344" s="1047"/>
      <c r="AZ344" s="1047"/>
      <c r="BA344" s="1047"/>
      <c r="BB344" s="1047"/>
      <c r="BC344" s="1047"/>
      <c r="BD344" s="1047"/>
      <c r="BE344" s="1047"/>
      <c r="BF344" s="1047"/>
      <c r="BG344" s="1047"/>
      <c r="BH344" s="1047"/>
      <c r="BI344" s="1047"/>
      <c r="BJ344" s="1047"/>
      <c r="BK344" s="1047"/>
      <c r="BL344" s="1047"/>
      <c r="BM344" s="1047"/>
      <c r="BN344" s="1047"/>
      <c r="BO344" s="1047"/>
      <c r="BP344" s="1047"/>
      <c r="BQ344" s="1047"/>
      <c r="BR344" s="1047"/>
      <c r="BS344" s="1047"/>
      <c r="BT344" s="1047"/>
      <c r="BU344" s="1047"/>
    </row>
    <row r="345" ht="14.25" customHeight="1">
      <c r="A345" s="1060"/>
      <c r="B345" s="1060"/>
      <c r="C345" s="1060"/>
      <c r="D345" s="1060"/>
      <c r="E345" s="1060"/>
      <c r="F345" s="1060"/>
      <c r="G345" s="1061"/>
      <c r="H345" s="1062"/>
      <c r="I345" s="1063"/>
      <c r="J345" s="1060"/>
      <c r="K345" s="1060"/>
      <c r="L345" s="1064"/>
      <c r="M345" s="1060"/>
      <c r="N345" s="1060"/>
      <c r="O345" s="1064"/>
      <c r="P345" s="1060"/>
      <c r="Q345" s="1060"/>
      <c r="R345" s="1060"/>
      <c r="S345" s="1060"/>
      <c r="T345" s="1060"/>
      <c r="U345" s="1060"/>
      <c r="V345" s="1045"/>
      <c r="W345" s="1045"/>
      <c r="X345" s="1045"/>
      <c r="Y345" s="1045"/>
      <c r="Z345" s="1045"/>
      <c r="AA345" s="1045"/>
      <c r="AB345" s="1045"/>
      <c r="AC345" s="1045"/>
      <c r="AD345" s="1045"/>
      <c r="AE345" s="1045"/>
      <c r="AF345" s="1045"/>
      <c r="AG345" s="1047"/>
      <c r="AH345" s="1047"/>
      <c r="AI345" s="1047"/>
      <c r="AJ345" s="1047"/>
      <c r="AK345" s="1047"/>
      <c r="AL345" s="1047"/>
      <c r="AM345" s="1047"/>
      <c r="AN345" s="1047"/>
      <c r="AO345" s="1047"/>
      <c r="AP345" s="1047"/>
      <c r="AQ345" s="1047"/>
      <c r="AR345" s="1047"/>
      <c r="AS345" s="1047"/>
      <c r="AT345" s="1047"/>
      <c r="AU345" s="1047"/>
      <c r="AV345" s="1047"/>
      <c r="AW345" s="1047"/>
      <c r="AX345" s="1047"/>
      <c r="AY345" s="1047"/>
      <c r="AZ345" s="1047"/>
      <c r="BA345" s="1047"/>
      <c r="BB345" s="1047"/>
      <c r="BC345" s="1047"/>
      <c r="BD345" s="1047"/>
      <c r="BE345" s="1047"/>
      <c r="BF345" s="1047"/>
      <c r="BG345" s="1047"/>
      <c r="BH345" s="1047"/>
      <c r="BI345" s="1047"/>
      <c r="BJ345" s="1047"/>
      <c r="BK345" s="1047"/>
      <c r="BL345" s="1047"/>
      <c r="BM345" s="1047"/>
      <c r="BN345" s="1047"/>
      <c r="BO345" s="1047"/>
      <c r="BP345" s="1047"/>
      <c r="BQ345" s="1047"/>
      <c r="BR345" s="1047"/>
      <c r="BS345" s="1047"/>
      <c r="BT345" s="1047"/>
      <c r="BU345" s="1047"/>
    </row>
    <row r="346" ht="14.25" customHeight="1">
      <c r="A346" s="1060"/>
      <c r="B346" s="1060"/>
      <c r="C346" s="1060"/>
      <c r="D346" s="1060"/>
      <c r="E346" s="1060"/>
      <c r="F346" s="1060"/>
      <c r="G346" s="1061"/>
      <c r="H346" s="1062"/>
      <c r="I346" s="1063"/>
      <c r="J346" s="1060"/>
      <c r="K346" s="1060"/>
      <c r="L346" s="1064"/>
      <c r="M346" s="1060"/>
      <c r="N346" s="1060"/>
      <c r="O346" s="1064"/>
      <c r="P346" s="1060"/>
      <c r="Q346" s="1060"/>
      <c r="R346" s="1060"/>
      <c r="S346" s="1060"/>
      <c r="T346" s="1060"/>
      <c r="U346" s="1060"/>
      <c r="V346" s="1045"/>
      <c r="W346" s="1045"/>
      <c r="X346" s="1045"/>
      <c r="Y346" s="1045"/>
      <c r="Z346" s="1045"/>
      <c r="AA346" s="1045"/>
      <c r="AB346" s="1045"/>
      <c r="AC346" s="1045"/>
      <c r="AD346" s="1045"/>
      <c r="AE346" s="1045"/>
      <c r="AF346" s="1045"/>
      <c r="AG346" s="1047"/>
      <c r="AH346" s="1047"/>
      <c r="AI346" s="1047"/>
      <c r="AJ346" s="1047"/>
      <c r="AK346" s="1047"/>
      <c r="AL346" s="1047"/>
      <c r="AM346" s="1047"/>
      <c r="AN346" s="1047"/>
      <c r="AO346" s="1047"/>
      <c r="AP346" s="1047"/>
      <c r="AQ346" s="1047"/>
      <c r="AR346" s="1047"/>
      <c r="AS346" s="1047"/>
      <c r="AT346" s="1047"/>
      <c r="AU346" s="1047"/>
      <c r="AV346" s="1047"/>
      <c r="AW346" s="1047"/>
      <c r="AX346" s="1047"/>
      <c r="AY346" s="1047"/>
      <c r="AZ346" s="1047"/>
      <c r="BA346" s="1047"/>
      <c r="BB346" s="1047"/>
      <c r="BC346" s="1047"/>
      <c r="BD346" s="1047"/>
      <c r="BE346" s="1047"/>
      <c r="BF346" s="1047"/>
      <c r="BG346" s="1047"/>
      <c r="BH346" s="1047"/>
      <c r="BI346" s="1047"/>
      <c r="BJ346" s="1047"/>
      <c r="BK346" s="1047"/>
      <c r="BL346" s="1047"/>
      <c r="BM346" s="1047"/>
      <c r="BN346" s="1047"/>
      <c r="BO346" s="1047"/>
      <c r="BP346" s="1047"/>
      <c r="BQ346" s="1047"/>
      <c r="BR346" s="1047"/>
      <c r="BS346" s="1047"/>
      <c r="BT346" s="1047"/>
      <c r="BU346" s="1047"/>
    </row>
    <row r="347" ht="14.25" customHeight="1">
      <c r="A347" s="1060"/>
      <c r="B347" s="1060"/>
      <c r="C347" s="1060"/>
      <c r="D347" s="1060"/>
      <c r="E347" s="1060"/>
      <c r="F347" s="1060"/>
      <c r="G347" s="1061"/>
      <c r="H347" s="1062"/>
      <c r="I347" s="1063"/>
      <c r="J347" s="1060"/>
      <c r="K347" s="1060"/>
      <c r="L347" s="1064"/>
      <c r="M347" s="1060"/>
      <c r="N347" s="1060"/>
      <c r="O347" s="1064"/>
      <c r="P347" s="1060"/>
      <c r="Q347" s="1060"/>
      <c r="R347" s="1060"/>
      <c r="S347" s="1060"/>
      <c r="T347" s="1060"/>
      <c r="U347" s="1060"/>
      <c r="V347" s="1045"/>
      <c r="W347" s="1045"/>
      <c r="X347" s="1045"/>
      <c r="Y347" s="1045"/>
      <c r="Z347" s="1045"/>
      <c r="AA347" s="1045"/>
      <c r="AB347" s="1045"/>
      <c r="AC347" s="1045"/>
      <c r="AD347" s="1045"/>
      <c r="AE347" s="1045"/>
      <c r="AF347" s="1045"/>
      <c r="AG347" s="1047"/>
      <c r="AH347" s="1047"/>
      <c r="AI347" s="1047"/>
      <c r="AJ347" s="1047"/>
      <c r="AK347" s="1047"/>
      <c r="AL347" s="1047"/>
      <c r="AM347" s="1047"/>
      <c r="AN347" s="1047"/>
      <c r="AO347" s="1047"/>
      <c r="AP347" s="1047"/>
      <c r="AQ347" s="1047"/>
      <c r="AR347" s="1047"/>
      <c r="AS347" s="1047"/>
      <c r="AT347" s="1047"/>
      <c r="AU347" s="1047"/>
      <c r="AV347" s="1047"/>
      <c r="AW347" s="1047"/>
      <c r="AX347" s="1047"/>
      <c r="AY347" s="1047"/>
      <c r="AZ347" s="1047"/>
      <c r="BA347" s="1047"/>
      <c r="BB347" s="1047"/>
      <c r="BC347" s="1047"/>
      <c r="BD347" s="1047"/>
      <c r="BE347" s="1047"/>
      <c r="BF347" s="1047"/>
      <c r="BG347" s="1047"/>
      <c r="BH347" s="1047"/>
      <c r="BI347" s="1047"/>
      <c r="BJ347" s="1047"/>
      <c r="BK347" s="1047"/>
      <c r="BL347" s="1047"/>
      <c r="BM347" s="1047"/>
      <c r="BN347" s="1047"/>
      <c r="BO347" s="1047"/>
      <c r="BP347" s="1047"/>
      <c r="BQ347" s="1047"/>
      <c r="BR347" s="1047"/>
      <c r="BS347" s="1047"/>
      <c r="BT347" s="1047"/>
      <c r="BU347" s="1047"/>
    </row>
    <row r="348" ht="14.25" customHeight="1">
      <c r="A348" s="1060"/>
      <c r="B348" s="1060"/>
      <c r="C348" s="1060"/>
      <c r="D348" s="1060"/>
      <c r="E348" s="1060"/>
      <c r="F348" s="1060"/>
      <c r="G348" s="1061"/>
      <c r="H348" s="1062"/>
      <c r="I348" s="1063"/>
      <c r="J348" s="1060"/>
      <c r="K348" s="1060"/>
      <c r="L348" s="1064"/>
      <c r="M348" s="1060"/>
      <c r="N348" s="1060"/>
      <c r="O348" s="1064"/>
      <c r="P348" s="1060"/>
      <c r="Q348" s="1060"/>
      <c r="R348" s="1060"/>
      <c r="S348" s="1060"/>
      <c r="T348" s="1060"/>
      <c r="U348" s="1060"/>
      <c r="V348" s="1045"/>
      <c r="W348" s="1045"/>
      <c r="X348" s="1045"/>
      <c r="Y348" s="1045"/>
      <c r="Z348" s="1045"/>
      <c r="AA348" s="1045"/>
      <c r="AB348" s="1045"/>
      <c r="AC348" s="1045"/>
      <c r="AD348" s="1045"/>
      <c r="AE348" s="1045"/>
      <c r="AF348" s="1045"/>
      <c r="AG348" s="1047"/>
      <c r="AH348" s="1047"/>
      <c r="AI348" s="1047"/>
      <c r="AJ348" s="1047"/>
      <c r="AK348" s="1047"/>
      <c r="AL348" s="1047"/>
      <c r="AM348" s="1047"/>
      <c r="AN348" s="1047"/>
      <c r="AO348" s="1047"/>
      <c r="AP348" s="1047"/>
      <c r="AQ348" s="1047"/>
      <c r="AR348" s="1047"/>
      <c r="AS348" s="1047"/>
      <c r="AT348" s="1047"/>
      <c r="AU348" s="1047"/>
      <c r="AV348" s="1047"/>
      <c r="AW348" s="1047"/>
      <c r="AX348" s="1047"/>
      <c r="AY348" s="1047"/>
      <c r="AZ348" s="1047"/>
      <c r="BA348" s="1047"/>
      <c r="BB348" s="1047"/>
      <c r="BC348" s="1047"/>
      <c r="BD348" s="1047"/>
      <c r="BE348" s="1047"/>
      <c r="BF348" s="1047"/>
      <c r="BG348" s="1047"/>
      <c r="BH348" s="1047"/>
      <c r="BI348" s="1047"/>
      <c r="BJ348" s="1047"/>
      <c r="BK348" s="1047"/>
      <c r="BL348" s="1047"/>
      <c r="BM348" s="1047"/>
      <c r="BN348" s="1047"/>
      <c r="BO348" s="1047"/>
      <c r="BP348" s="1047"/>
      <c r="BQ348" s="1047"/>
      <c r="BR348" s="1047"/>
      <c r="BS348" s="1047"/>
      <c r="BT348" s="1047"/>
      <c r="BU348" s="1047"/>
    </row>
    <row r="349" ht="14.25" customHeight="1">
      <c r="A349" s="1060"/>
      <c r="B349" s="1060"/>
      <c r="C349" s="1060"/>
      <c r="D349" s="1060"/>
      <c r="E349" s="1060"/>
      <c r="F349" s="1060"/>
      <c r="G349" s="1061"/>
      <c r="H349" s="1062"/>
      <c r="I349" s="1063"/>
      <c r="J349" s="1060"/>
      <c r="K349" s="1060"/>
      <c r="L349" s="1064"/>
      <c r="M349" s="1060"/>
      <c r="N349" s="1060"/>
      <c r="O349" s="1064"/>
      <c r="P349" s="1060"/>
      <c r="Q349" s="1060"/>
      <c r="R349" s="1060"/>
      <c r="S349" s="1060"/>
      <c r="T349" s="1060"/>
      <c r="U349" s="1060"/>
      <c r="V349" s="1045"/>
      <c r="W349" s="1045"/>
      <c r="X349" s="1045"/>
      <c r="Y349" s="1045"/>
      <c r="Z349" s="1045"/>
      <c r="AA349" s="1045"/>
      <c r="AB349" s="1045"/>
      <c r="AC349" s="1045"/>
      <c r="AD349" s="1045"/>
      <c r="AE349" s="1045"/>
      <c r="AF349" s="1045"/>
      <c r="AG349" s="1047"/>
      <c r="AH349" s="1047"/>
      <c r="AI349" s="1047"/>
      <c r="AJ349" s="1047"/>
      <c r="AK349" s="1047"/>
      <c r="AL349" s="1047"/>
      <c r="AM349" s="1047"/>
      <c r="AN349" s="1047"/>
      <c r="AO349" s="1047"/>
      <c r="AP349" s="1047"/>
      <c r="AQ349" s="1047"/>
      <c r="AR349" s="1047"/>
      <c r="AS349" s="1047"/>
      <c r="AT349" s="1047"/>
      <c r="AU349" s="1047"/>
      <c r="AV349" s="1047"/>
      <c r="AW349" s="1047"/>
      <c r="AX349" s="1047"/>
      <c r="AY349" s="1047"/>
      <c r="AZ349" s="1047"/>
      <c r="BA349" s="1047"/>
      <c r="BB349" s="1047"/>
      <c r="BC349" s="1047"/>
      <c r="BD349" s="1047"/>
      <c r="BE349" s="1047"/>
      <c r="BF349" s="1047"/>
      <c r="BG349" s="1047"/>
      <c r="BH349" s="1047"/>
      <c r="BI349" s="1047"/>
      <c r="BJ349" s="1047"/>
      <c r="BK349" s="1047"/>
      <c r="BL349" s="1047"/>
      <c r="BM349" s="1047"/>
      <c r="BN349" s="1047"/>
      <c r="BO349" s="1047"/>
      <c r="BP349" s="1047"/>
      <c r="BQ349" s="1047"/>
      <c r="BR349" s="1047"/>
      <c r="BS349" s="1047"/>
      <c r="BT349" s="1047"/>
      <c r="BU349" s="1047"/>
    </row>
    <row r="350" ht="14.25" customHeight="1">
      <c r="A350" s="1060"/>
      <c r="B350" s="1060"/>
      <c r="C350" s="1060"/>
      <c r="D350" s="1060"/>
      <c r="E350" s="1060"/>
      <c r="F350" s="1060"/>
      <c r="G350" s="1061"/>
      <c r="H350" s="1062"/>
      <c r="I350" s="1063"/>
      <c r="J350" s="1060"/>
      <c r="K350" s="1060"/>
      <c r="L350" s="1064"/>
      <c r="M350" s="1060"/>
      <c r="N350" s="1060"/>
      <c r="O350" s="1064"/>
      <c r="P350" s="1060"/>
      <c r="Q350" s="1060"/>
      <c r="R350" s="1060"/>
      <c r="S350" s="1060"/>
      <c r="T350" s="1060"/>
      <c r="U350" s="1060"/>
      <c r="V350" s="1045"/>
      <c r="W350" s="1045"/>
      <c r="X350" s="1045"/>
      <c r="Y350" s="1045"/>
      <c r="Z350" s="1045"/>
      <c r="AA350" s="1045"/>
      <c r="AB350" s="1045"/>
      <c r="AC350" s="1045"/>
      <c r="AD350" s="1045"/>
      <c r="AE350" s="1045"/>
      <c r="AF350" s="1045"/>
      <c r="AG350" s="1047"/>
      <c r="AH350" s="1047"/>
      <c r="AI350" s="1047"/>
      <c r="AJ350" s="1047"/>
      <c r="AK350" s="1047"/>
      <c r="AL350" s="1047"/>
      <c r="AM350" s="1047"/>
      <c r="AN350" s="1047"/>
      <c r="AO350" s="1047"/>
      <c r="AP350" s="1047"/>
      <c r="AQ350" s="1047"/>
      <c r="AR350" s="1047"/>
      <c r="AS350" s="1047"/>
      <c r="AT350" s="1047"/>
      <c r="AU350" s="1047"/>
      <c r="AV350" s="1047"/>
      <c r="AW350" s="1047"/>
      <c r="AX350" s="1047"/>
      <c r="AY350" s="1047"/>
      <c r="AZ350" s="1047"/>
      <c r="BA350" s="1047"/>
      <c r="BB350" s="1047"/>
      <c r="BC350" s="1047"/>
      <c r="BD350" s="1047"/>
      <c r="BE350" s="1047"/>
      <c r="BF350" s="1047"/>
      <c r="BG350" s="1047"/>
      <c r="BH350" s="1047"/>
      <c r="BI350" s="1047"/>
      <c r="BJ350" s="1047"/>
      <c r="BK350" s="1047"/>
      <c r="BL350" s="1047"/>
      <c r="BM350" s="1047"/>
      <c r="BN350" s="1047"/>
      <c r="BO350" s="1047"/>
      <c r="BP350" s="1047"/>
      <c r="BQ350" s="1047"/>
      <c r="BR350" s="1047"/>
      <c r="BS350" s="1047"/>
      <c r="BT350" s="1047"/>
      <c r="BU350" s="1047"/>
    </row>
    <row r="351" ht="14.25" customHeight="1">
      <c r="A351" s="1060"/>
      <c r="B351" s="1060"/>
      <c r="C351" s="1060"/>
      <c r="D351" s="1060"/>
      <c r="E351" s="1060"/>
      <c r="F351" s="1060"/>
      <c r="G351" s="1061"/>
      <c r="H351" s="1062"/>
      <c r="I351" s="1063"/>
      <c r="J351" s="1060"/>
      <c r="K351" s="1060"/>
      <c r="L351" s="1064"/>
      <c r="M351" s="1060"/>
      <c r="N351" s="1060"/>
      <c r="O351" s="1064"/>
      <c r="P351" s="1060"/>
      <c r="Q351" s="1060"/>
      <c r="R351" s="1060"/>
      <c r="S351" s="1060"/>
      <c r="T351" s="1060"/>
      <c r="U351" s="1060"/>
      <c r="V351" s="1045"/>
      <c r="W351" s="1045"/>
      <c r="X351" s="1045"/>
      <c r="Y351" s="1045"/>
      <c r="Z351" s="1045"/>
      <c r="AA351" s="1045"/>
      <c r="AB351" s="1045"/>
      <c r="AC351" s="1045"/>
      <c r="AD351" s="1045"/>
      <c r="AE351" s="1045"/>
      <c r="AF351" s="1045"/>
      <c r="AG351" s="1047"/>
      <c r="AH351" s="1047"/>
      <c r="AI351" s="1047"/>
      <c r="AJ351" s="1047"/>
      <c r="AK351" s="1047"/>
      <c r="AL351" s="1047"/>
      <c r="AM351" s="1047"/>
      <c r="AN351" s="1047"/>
      <c r="AO351" s="1047"/>
      <c r="AP351" s="1047"/>
      <c r="AQ351" s="1047"/>
      <c r="AR351" s="1047"/>
      <c r="AS351" s="1047"/>
      <c r="AT351" s="1047"/>
      <c r="AU351" s="1047"/>
      <c r="AV351" s="1047"/>
      <c r="AW351" s="1047"/>
      <c r="AX351" s="1047"/>
      <c r="AY351" s="1047"/>
      <c r="AZ351" s="1047"/>
      <c r="BA351" s="1047"/>
      <c r="BB351" s="1047"/>
      <c r="BC351" s="1047"/>
      <c r="BD351" s="1047"/>
      <c r="BE351" s="1047"/>
      <c r="BF351" s="1047"/>
      <c r="BG351" s="1047"/>
      <c r="BH351" s="1047"/>
      <c r="BI351" s="1047"/>
      <c r="BJ351" s="1047"/>
      <c r="BK351" s="1047"/>
      <c r="BL351" s="1047"/>
      <c r="BM351" s="1047"/>
      <c r="BN351" s="1047"/>
      <c r="BO351" s="1047"/>
      <c r="BP351" s="1047"/>
      <c r="BQ351" s="1047"/>
      <c r="BR351" s="1047"/>
      <c r="BS351" s="1047"/>
      <c r="BT351" s="1047"/>
      <c r="BU351" s="1047"/>
    </row>
    <row r="352" ht="14.25" customHeight="1">
      <c r="A352" s="1060"/>
      <c r="B352" s="1060"/>
      <c r="C352" s="1060"/>
      <c r="D352" s="1060"/>
      <c r="E352" s="1060"/>
      <c r="F352" s="1060"/>
      <c r="G352" s="1061"/>
      <c r="H352" s="1062"/>
      <c r="I352" s="1063"/>
      <c r="J352" s="1060"/>
      <c r="K352" s="1060"/>
      <c r="L352" s="1064"/>
      <c r="M352" s="1060"/>
      <c r="N352" s="1060"/>
      <c r="O352" s="1064"/>
      <c r="P352" s="1060"/>
      <c r="Q352" s="1060"/>
      <c r="R352" s="1060"/>
      <c r="S352" s="1060"/>
      <c r="T352" s="1060"/>
      <c r="U352" s="1060"/>
      <c r="V352" s="1045"/>
      <c r="W352" s="1045"/>
      <c r="X352" s="1045"/>
      <c r="Y352" s="1045"/>
      <c r="Z352" s="1045"/>
      <c r="AA352" s="1045"/>
      <c r="AB352" s="1045"/>
      <c r="AC352" s="1045"/>
      <c r="AD352" s="1045"/>
      <c r="AE352" s="1045"/>
      <c r="AF352" s="1045"/>
      <c r="AG352" s="1047"/>
      <c r="AH352" s="1047"/>
      <c r="AI352" s="1047"/>
      <c r="AJ352" s="1047"/>
      <c r="AK352" s="1047"/>
      <c r="AL352" s="1047"/>
      <c r="AM352" s="1047"/>
      <c r="AN352" s="1047"/>
      <c r="AO352" s="1047"/>
      <c r="AP352" s="1047"/>
      <c r="AQ352" s="1047"/>
      <c r="AR352" s="1047"/>
      <c r="AS352" s="1047"/>
      <c r="AT352" s="1047"/>
      <c r="AU352" s="1047"/>
      <c r="AV352" s="1047"/>
      <c r="AW352" s="1047"/>
      <c r="AX352" s="1047"/>
      <c r="AY352" s="1047"/>
      <c r="AZ352" s="1047"/>
      <c r="BA352" s="1047"/>
      <c r="BB352" s="1047"/>
      <c r="BC352" s="1047"/>
      <c r="BD352" s="1047"/>
      <c r="BE352" s="1047"/>
      <c r="BF352" s="1047"/>
      <c r="BG352" s="1047"/>
      <c r="BH352" s="1047"/>
      <c r="BI352" s="1047"/>
      <c r="BJ352" s="1047"/>
      <c r="BK352" s="1047"/>
      <c r="BL352" s="1047"/>
      <c r="BM352" s="1047"/>
      <c r="BN352" s="1047"/>
      <c r="BO352" s="1047"/>
      <c r="BP352" s="1047"/>
      <c r="BQ352" s="1047"/>
      <c r="BR352" s="1047"/>
      <c r="BS352" s="1047"/>
      <c r="BT352" s="1047"/>
      <c r="BU352" s="1047"/>
    </row>
    <row r="353" ht="14.25" customHeight="1">
      <c r="A353" s="1060"/>
      <c r="B353" s="1060"/>
      <c r="C353" s="1060"/>
      <c r="D353" s="1060"/>
      <c r="E353" s="1060"/>
      <c r="F353" s="1060"/>
      <c r="G353" s="1061"/>
      <c r="H353" s="1062"/>
      <c r="I353" s="1063"/>
      <c r="J353" s="1060"/>
      <c r="K353" s="1060"/>
      <c r="L353" s="1064"/>
      <c r="M353" s="1060"/>
      <c r="N353" s="1060"/>
      <c r="O353" s="1064"/>
      <c r="P353" s="1060"/>
      <c r="Q353" s="1060"/>
      <c r="R353" s="1060"/>
      <c r="S353" s="1060"/>
      <c r="T353" s="1060"/>
      <c r="U353" s="1060"/>
      <c r="V353" s="1045"/>
      <c r="W353" s="1045"/>
      <c r="X353" s="1045"/>
      <c r="Y353" s="1045"/>
      <c r="Z353" s="1045"/>
      <c r="AA353" s="1045"/>
      <c r="AB353" s="1045"/>
      <c r="AC353" s="1045"/>
      <c r="AD353" s="1045"/>
      <c r="AE353" s="1045"/>
      <c r="AF353" s="1045"/>
      <c r="AG353" s="1047"/>
      <c r="AH353" s="1047"/>
      <c r="AI353" s="1047"/>
      <c r="AJ353" s="1047"/>
      <c r="AK353" s="1047"/>
      <c r="AL353" s="1047"/>
      <c r="AM353" s="1047"/>
      <c r="AN353" s="1047"/>
      <c r="AO353" s="1047"/>
      <c r="AP353" s="1047"/>
      <c r="AQ353" s="1047"/>
      <c r="AR353" s="1047"/>
      <c r="AS353" s="1047"/>
      <c r="AT353" s="1047"/>
      <c r="AU353" s="1047"/>
      <c r="AV353" s="1047"/>
      <c r="AW353" s="1047"/>
      <c r="AX353" s="1047"/>
      <c r="AY353" s="1047"/>
      <c r="AZ353" s="1047"/>
      <c r="BA353" s="1047"/>
      <c r="BB353" s="1047"/>
      <c r="BC353" s="1047"/>
      <c r="BD353" s="1047"/>
      <c r="BE353" s="1047"/>
      <c r="BF353" s="1047"/>
      <c r="BG353" s="1047"/>
      <c r="BH353" s="1047"/>
      <c r="BI353" s="1047"/>
      <c r="BJ353" s="1047"/>
      <c r="BK353" s="1047"/>
      <c r="BL353" s="1047"/>
      <c r="BM353" s="1047"/>
      <c r="BN353" s="1047"/>
      <c r="BO353" s="1047"/>
      <c r="BP353" s="1047"/>
      <c r="BQ353" s="1047"/>
      <c r="BR353" s="1047"/>
      <c r="BS353" s="1047"/>
      <c r="BT353" s="1047"/>
      <c r="BU353" s="1047"/>
    </row>
    <row r="354" ht="14.25" customHeight="1">
      <c r="A354" s="1060"/>
      <c r="B354" s="1060"/>
      <c r="C354" s="1060"/>
      <c r="D354" s="1060"/>
      <c r="E354" s="1060"/>
      <c r="F354" s="1060"/>
      <c r="G354" s="1061"/>
      <c r="H354" s="1062"/>
      <c r="I354" s="1063"/>
      <c r="J354" s="1060"/>
      <c r="K354" s="1060"/>
      <c r="L354" s="1064"/>
      <c r="M354" s="1060"/>
      <c r="N354" s="1060"/>
      <c r="O354" s="1064"/>
      <c r="P354" s="1060"/>
      <c r="Q354" s="1060"/>
      <c r="R354" s="1060"/>
      <c r="S354" s="1060"/>
      <c r="T354" s="1060"/>
      <c r="U354" s="1060"/>
      <c r="V354" s="1045"/>
      <c r="W354" s="1045"/>
      <c r="X354" s="1045"/>
      <c r="Y354" s="1045"/>
      <c r="Z354" s="1045"/>
      <c r="AA354" s="1045"/>
      <c r="AB354" s="1045"/>
      <c r="AC354" s="1045"/>
      <c r="AD354" s="1045"/>
      <c r="AE354" s="1045"/>
      <c r="AF354" s="1045"/>
      <c r="AG354" s="1047"/>
      <c r="AH354" s="1047"/>
      <c r="AI354" s="1047"/>
      <c r="AJ354" s="1047"/>
      <c r="AK354" s="1047"/>
      <c r="AL354" s="1047"/>
      <c r="AM354" s="1047"/>
      <c r="AN354" s="1047"/>
      <c r="AO354" s="1047"/>
      <c r="AP354" s="1047"/>
      <c r="AQ354" s="1047"/>
      <c r="AR354" s="1047"/>
      <c r="AS354" s="1047"/>
      <c r="AT354" s="1047"/>
      <c r="AU354" s="1047"/>
      <c r="AV354" s="1047"/>
      <c r="AW354" s="1047"/>
      <c r="AX354" s="1047"/>
      <c r="AY354" s="1047"/>
      <c r="AZ354" s="1047"/>
      <c r="BA354" s="1047"/>
      <c r="BB354" s="1047"/>
      <c r="BC354" s="1047"/>
      <c r="BD354" s="1047"/>
      <c r="BE354" s="1047"/>
      <c r="BF354" s="1047"/>
      <c r="BG354" s="1047"/>
      <c r="BH354" s="1047"/>
      <c r="BI354" s="1047"/>
      <c r="BJ354" s="1047"/>
      <c r="BK354" s="1047"/>
      <c r="BL354" s="1047"/>
      <c r="BM354" s="1047"/>
      <c r="BN354" s="1047"/>
      <c r="BO354" s="1047"/>
      <c r="BP354" s="1047"/>
      <c r="BQ354" s="1047"/>
      <c r="BR354" s="1047"/>
      <c r="BS354" s="1047"/>
      <c r="BT354" s="1047"/>
      <c r="BU354" s="1047"/>
    </row>
    <row r="355" ht="14.25" customHeight="1">
      <c r="A355" s="1060"/>
      <c r="B355" s="1060"/>
      <c r="C355" s="1060"/>
      <c r="D355" s="1060"/>
      <c r="E355" s="1060"/>
      <c r="F355" s="1060"/>
      <c r="G355" s="1061"/>
      <c r="H355" s="1062"/>
      <c r="I355" s="1063"/>
      <c r="J355" s="1060"/>
      <c r="K355" s="1060"/>
      <c r="L355" s="1064"/>
      <c r="M355" s="1060"/>
      <c r="N355" s="1060"/>
      <c r="O355" s="1064"/>
      <c r="P355" s="1060"/>
      <c r="Q355" s="1060"/>
      <c r="R355" s="1060"/>
      <c r="S355" s="1060"/>
      <c r="T355" s="1060"/>
      <c r="U355" s="1060"/>
      <c r="V355" s="1045"/>
      <c r="W355" s="1045"/>
      <c r="X355" s="1045"/>
      <c r="Y355" s="1045"/>
      <c r="Z355" s="1045"/>
      <c r="AA355" s="1045"/>
      <c r="AB355" s="1045"/>
      <c r="AC355" s="1045"/>
      <c r="AD355" s="1045"/>
      <c r="AE355" s="1045"/>
      <c r="AF355" s="1045"/>
      <c r="AG355" s="1047"/>
      <c r="AH355" s="1047"/>
      <c r="AI355" s="1047"/>
      <c r="AJ355" s="1047"/>
      <c r="AK355" s="1047"/>
      <c r="AL355" s="1047"/>
      <c r="AM355" s="1047"/>
      <c r="AN355" s="1047"/>
      <c r="AO355" s="1047"/>
      <c r="AP355" s="1047"/>
      <c r="AQ355" s="1047"/>
      <c r="AR355" s="1047"/>
      <c r="AS355" s="1047"/>
      <c r="AT355" s="1047"/>
      <c r="AU355" s="1047"/>
      <c r="AV355" s="1047"/>
      <c r="AW355" s="1047"/>
      <c r="AX355" s="1047"/>
      <c r="AY355" s="1047"/>
      <c r="AZ355" s="1047"/>
      <c r="BA355" s="1047"/>
      <c r="BB355" s="1047"/>
      <c r="BC355" s="1047"/>
      <c r="BD355" s="1047"/>
      <c r="BE355" s="1047"/>
      <c r="BF355" s="1047"/>
      <c r="BG355" s="1047"/>
      <c r="BH355" s="1047"/>
      <c r="BI355" s="1047"/>
      <c r="BJ355" s="1047"/>
      <c r="BK355" s="1047"/>
      <c r="BL355" s="1047"/>
      <c r="BM355" s="1047"/>
      <c r="BN355" s="1047"/>
      <c r="BO355" s="1047"/>
      <c r="BP355" s="1047"/>
      <c r="BQ355" s="1047"/>
      <c r="BR355" s="1047"/>
      <c r="BS355" s="1047"/>
      <c r="BT355" s="1047"/>
      <c r="BU355" s="1047"/>
    </row>
    <row r="356" ht="14.25" customHeight="1">
      <c r="A356" s="1060"/>
      <c r="B356" s="1060"/>
      <c r="C356" s="1060"/>
      <c r="D356" s="1060"/>
      <c r="E356" s="1060"/>
      <c r="F356" s="1060"/>
      <c r="G356" s="1061"/>
      <c r="H356" s="1062"/>
      <c r="I356" s="1063"/>
      <c r="J356" s="1060"/>
      <c r="K356" s="1060"/>
      <c r="L356" s="1064"/>
      <c r="M356" s="1060"/>
      <c r="N356" s="1060"/>
      <c r="O356" s="1064"/>
      <c r="P356" s="1060"/>
      <c r="Q356" s="1060"/>
      <c r="R356" s="1060"/>
      <c r="S356" s="1060"/>
      <c r="T356" s="1060"/>
      <c r="U356" s="1060"/>
      <c r="V356" s="1045"/>
      <c r="W356" s="1045"/>
      <c r="X356" s="1045"/>
      <c r="Y356" s="1045"/>
      <c r="Z356" s="1045"/>
      <c r="AA356" s="1045"/>
      <c r="AB356" s="1045"/>
      <c r="AC356" s="1045"/>
      <c r="AD356" s="1045"/>
      <c r="AE356" s="1045"/>
      <c r="AF356" s="1045"/>
      <c r="AG356" s="1047"/>
      <c r="AH356" s="1047"/>
      <c r="AI356" s="1047"/>
      <c r="AJ356" s="1047"/>
      <c r="AK356" s="1047"/>
      <c r="AL356" s="1047"/>
      <c r="AM356" s="1047"/>
      <c r="AN356" s="1047"/>
      <c r="AO356" s="1047"/>
      <c r="AP356" s="1047"/>
      <c r="AQ356" s="1047"/>
      <c r="AR356" s="1047"/>
      <c r="AS356" s="1047"/>
      <c r="AT356" s="1047"/>
      <c r="AU356" s="1047"/>
      <c r="AV356" s="1047"/>
      <c r="AW356" s="1047"/>
      <c r="AX356" s="1047"/>
      <c r="AY356" s="1047"/>
      <c r="AZ356" s="1047"/>
      <c r="BA356" s="1047"/>
      <c r="BB356" s="1047"/>
      <c r="BC356" s="1047"/>
      <c r="BD356" s="1047"/>
      <c r="BE356" s="1047"/>
      <c r="BF356" s="1047"/>
      <c r="BG356" s="1047"/>
      <c r="BH356" s="1047"/>
      <c r="BI356" s="1047"/>
      <c r="BJ356" s="1047"/>
      <c r="BK356" s="1047"/>
      <c r="BL356" s="1047"/>
      <c r="BM356" s="1047"/>
      <c r="BN356" s="1047"/>
      <c r="BO356" s="1047"/>
      <c r="BP356" s="1047"/>
      <c r="BQ356" s="1047"/>
      <c r="BR356" s="1047"/>
      <c r="BS356" s="1047"/>
      <c r="BT356" s="1047"/>
      <c r="BU356" s="1047"/>
    </row>
    <row r="357" ht="14.25" customHeight="1">
      <c r="A357" s="1060"/>
      <c r="B357" s="1060"/>
      <c r="C357" s="1060"/>
      <c r="D357" s="1060"/>
      <c r="E357" s="1060"/>
      <c r="F357" s="1060"/>
      <c r="G357" s="1061"/>
      <c r="H357" s="1062"/>
      <c r="I357" s="1063"/>
      <c r="J357" s="1060"/>
      <c r="K357" s="1060"/>
      <c r="L357" s="1064"/>
      <c r="M357" s="1060"/>
      <c r="N357" s="1060"/>
      <c r="O357" s="1064"/>
      <c r="P357" s="1060"/>
      <c r="Q357" s="1060"/>
      <c r="R357" s="1060"/>
      <c r="S357" s="1060"/>
      <c r="T357" s="1060"/>
      <c r="U357" s="1060"/>
      <c r="V357" s="1045"/>
      <c r="W357" s="1045"/>
      <c r="X357" s="1045"/>
      <c r="Y357" s="1045"/>
      <c r="Z357" s="1045"/>
      <c r="AA357" s="1045"/>
      <c r="AB357" s="1045"/>
      <c r="AC357" s="1045"/>
      <c r="AD357" s="1045"/>
      <c r="AE357" s="1045"/>
      <c r="AF357" s="1045"/>
      <c r="AG357" s="1047"/>
      <c r="AH357" s="1047"/>
      <c r="AI357" s="1047"/>
      <c r="AJ357" s="1047"/>
      <c r="AK357" s="1047"/>
      <c r="AL357" s="1047"/>
      <c r="AM357" s="1047"/>
      <c r="AN357" s="1047"/>
      <c r="AO357" s="1047"/>
      <c r="AP357" s="1047"/>
      <c r="AQ357" s="1047"/>
      <c r="AR357" s="1047"/>
      <c r="AS357" s="1047"/>
      <c r="AT357" s="1047"/>
      <c r="AU357" s="1047"/>
      <c r="AV357" s="1047"/>
      <c r="AW357" s="1047"/>
      <c r="AX357" s="1047"/>
      <c r="AY357" s="1047"/>
      <c r="AZ357" s="1047"/>
      <c r="BA357" s="1047"/>
      <c r="BB357" s="1047"/>
      <c r="BC357" s="1047"/>
      <c r="BD357" s="1047"/>
      <c r="BE357" s="1047"/>
      <c r="BF357" s="1047"/>
      <c r="BG357" s="1047"/>
      <c r="BH357" s="1047"/>
      <c r="BI357" s="1047"/>
      <c r="BJ357" s="1047"/>
      <c r="BK357" s="1047"/>
      <c r="BL357" s="1047"/>
      <c r="BM357" s="1047"/>
      <c r="BN357" s="1047"/>
      <c r="BO357" s="1047"/>
      <c r="BP357" s="1047"/>
      <c r="BQ357" s="1047"/>
      <c r="BR357" s="1047"/>
      <c r="BS357" s="1047"/>
      <c r="BT357" s="1047"/>
      <c r="BU357" s="1047"/>
    </row>
    <row r="358" ht="14.25" customHeight="1">
      <c r="A358" s="1060"/>
      <c r="B358" s="1060"/>
      <c r="C358" s="1060"/>
      <c r="D358" s="1060"/>
      <c r="E358" s="1060"/>
      <c r="F358" s="1060"/>
      <c r="G358" s="1061"/>
      <c r="H358" s="1062"/>
      <c r="I358" s="1063"/>
      <c r="J358" s="1060"/>
      <c r="K358" s="1060"/>
      <c r="L358" s="1064"/>
      <c r="M358" s="1060"/>
      <c r="N358" s="1060"/>
      <c r="O358" s="1064"/>
      <c r="P358" s="1060"/>
      <c r="Q358" s="1060"/>
      <c r="R358" s="1060"/>
      <c r="S358" s="1060"/>
      <c r="T358" s="1060"/>
      <c r="U358" s="1060"/>
      <c r="V358" s="1045"/>
      <c r="W358" s="1045"/>
      <c r="X358" s="1045"/>
      <c r="Y358" s="1045"/>
      <c r="Z358" s="1045"/>
      <c r="AA358" s="1045"/>
      <c r="AB358" s="1045"/>
      <c r="AC358" s="1045"/>
      <c r="AD358" s="1045"/>
      <c r="AE358" s="1045"/>
      <c r="AF358" s="1045"/>
      <c r="AG358" s="1047"/>
      <c r="AH358" s="1047"/>
      <c r="AI358" s="1047"/>
      <c r="AJ358" s="1047"/>
      <c r="AK358" s="1047"/>
      <c r="AL358" s="1047"/>
      <c r="AM358" s="1047"/>
      <c r="AN358" s="1047"/>
      <c r="AO358" s="1047"/>
      <c r="AP358" s="1047"/>
      <c r="AQ358" s="1047"/>
      <c r="AR358" s="1047"/>
      <c r="AS358" s="1047"/>
      <c r="AT358" s="1047"/>
      <c r="AU358" s="1047"/>
      <c r="AV358" s="1047"/>
      <c r="AW358" s="1047"/>
      <c r="AX358" s="1047"/>
      <c r="AY358" s="1047"/>
      <c r="AZ358" s="1047"/>
      <c r="BA358" s="1047"/>
      <c r="BB358" s="1047"/>
      <c r="BC358" s="1047"/>
      <c r="BD358" s="1047"/>
      <c r="BE358" s="1047"/>
      <c r="BF358" s="1047"/>
      <c r="BG358" s="1047"/>
      <c r="BH358" s="1047"/>
      <c r="BI358" s="1047"/>
      <c r="BJ358" s="1047"/>
      <c r="BK358" s="1047"/>
      <c r="BL358" s="1047"/>
      <c r="BM358" s="1047"/>
      <c r="BN358" s="1047"/>
      <c r="BO358" s="1047"/>
      <c r="BP358" s="1047"/>
      <c r="BQ358" s="1047"/>
      <c r="BR358" s="1047"/>
      <c r="BS358" s="1047"/>
      <c r="BT358" s="1047"/>
      <c r="BU358" s="1047"/>
    </row>
    <row r="359" ht="14.25" customHeight="1">
      <c r="A359" s="1060"/>
      <c r="B359" s="1060"/>
      <c r="C359" s="1060"/>
      <c r="D359" s="1060"/>
      <c r="E359" s="1060"/>
      <c r="F359" s="1060"/>
      <c r="G359" s="1061"/>
      <c r="H359" s="1062"/>
      <c r="I359" s="1063"/>
      <c r="J359" s="1060"/>
      <c r="K359" s="1060"/>
      <c r="L359" s="1064"/>
      <c r="M359" s="1060"/>
      <c r="N359" s="1060"/>
      <c r="O359" s="1064"/>
      <c r="P359" s="1060"/>
      <c r="Q359" s="1060"/>
      <c r="R359" s="1060"/>
      <c r="S359" s="1060"/>
      <c r="T359" s="1060"/>
      <c r="U359" s="1060"/>
      <c r="V359" s="1045"/>
      <c r="W359" s="1045"/>
      <c r="X359" s="1045"/>
      <c r="Y359" s="1045"/>
      <c r="Z359" s="1045"/>
      <c r="AA359" s="1045"/>
      <c r="AB359" s="1045"/>
      <c r="AC359" s="1045"/>
      <c r="AD359" s="1045"/>
      <c r="AE359" s="1045"/>
      <c r="AF359" s="1045"/>
      <c r="AG359" s="1047"/>
      <c r="AH359" s="1047"/>
      <c r="AI359" s="1047"/>
      <c r="AJ359" s="1047"/>
      <c r="AK359" s="1047"/>
      <c r="AL359" s="1047"/>
      <c r="AM359" s="1047"/>
      <c r="AN359" s="1047"/>
      <c r="AO359" s="1047"/>
      <c r="AP359" s="1047"/>
      <c r="AQ359" s="1047"/>
      <c r="AR359" s="1047"/>
      <c r="AS359" s="1047"/>
      <c r="AT359" s="1047"/>
      <c r="AU359" s="1047"/>
      <c r="AV359" s="1047"/>
      <c r="AW359" s="1047"/>
      <c r="AX359" s="1047"/>
      <c r="AY359" s="1047"/>
      <c r="AZ359" s="1047"/>
      <c r="BA359" s="1047"/>
      <c r="BB359" s="1047"/>
      <c r="BC359" s="1047"/>
      <c r="BD359" s="1047"/>
      <c r="BE359" s="1047"/>
      <c r="BF359" s="1047"/>
      <c r="BG359" s="1047"/>
      <c r="BH359" s="1047"/>
      <c r="BI359" s="1047"/>
      <c r="BJ359" s="1047"/>
      <c r="BK359" s="1047"/>
      <c r="BL359" s="1047"/>
      <c r="BM359" s="1047"/>
      <c r="BN359" s="1047"/>
      <c r="BO359" s="1047"/>
      <c r="BP359" s="1047"/>
      <c r="BQ359" s="1047"/>
      <c r="BR359" s="1047"/>
      <c r="BS359" s="1047"/>
      <c r="BT359" s="1047"/>
      <c r="BU359" s="1047"/>
    </row>
    <row r="360" ht="14.25" customHeight="1">
      <c r="A360" s="1060"/>
      <c r="B360" s="1060"/>
      <c r="C360" s="1060"/>
      <c r="D360" s="1060"/>
      <c r="E360" s="1060"/>
      <c r="F360" s="1060"/>
      <c r="G360" s="1061"/>
      <c r="H360" s="1062"/>
      <c r="I360" s="1063"/>
      <c r="J360" s="1060"/>
      <c r="K360" s="1060"/>
      <c r="L360" s="1064"/>
      <c r="M360" s="1060"/>
      <c r="N360" s="1060"/>
      <c r="O360" s="1064"/>
      <c r="P360" s="1060"/>
      <c r="Q360" s="1060"/>
      <c r="R360" s="1060"/>
      <c r="S360" s="1060"/>
      <c r="T360" s="1060"/>
      <c r="U360" s="1060"/>
      <c r="V360" s="1045"/>
      <c r="W360" s="1045"/>
      <c r="X360" s="1045"/>
      <c r="Y360" s="1045"/>
      <c r="Z360" s="1045"/>
      <c r="AA360" s="1045"/>
      <c r="AB360" s="1045"/>
      <c r="AC360" s="1045"/>
      <c r="AD360" s="1045"/>
      <c r="AE360" s="1045"/>
      <c r="AF360" s="1045"/>
      <c r="AG360" s="1047"/>
      <c r="AH360" s="1047"/>
      <c r="AI360" s="1047"/>
      <c r="AJ360" s="1047"/>
      <c r="AK360" s="1047"/>
      <c r="AL360" s="1047"/>
      <c r="AM360" s="1047"/>
      <c r="AN360" s="1047"/>
      <c r="AO360" s="1047"/>
      <c r="AP360" s="1047"/>
      <c r="AQ360" s="1047"/>
      <c r="AR360" s="1047"/>
      <c r="AS360" s="1047"/>
      <c r="AT360" s="1047"/>
      <c r="AU360" s="1047"/>
      <c r="AV360" s="1047"/>
      <c r="AW360" s="1047"/>
      <c r="AX360" s="1047"/>
      <c r="AY360" s="1047"/>
      <c r="AZ360" s="1047"/>
      <c r="BA360" s="1047"/>
      <c r="BB360" s="1047"/>
      <c r="BC360" s="1047"/>
      <c r="BD360" s="1047"/>
      <c r="BE360" s="1047"/>
      <c r="BF360" s="1047"/>
      <c r="BG360" s="1047"/>
      <c r="BH360" s="1047"/>
      <c r="BI360" s="1047"/>
      <c r="BJ360" s="1047"/>
      <c r="BK360" s="1047"/>
      <c r="BL360" s="1047"/>
      <c r="BM360" s="1047"/>
      <c r="BN360" s="1047"/>
      <c r="BO360" s="1047"/>
      <c r="BP360" s="1047"/>
      <c r="BQ360" s="1047"/>
      <c r="BR360" s="1047"/>
      <c r="BS360" s="1047"/>
      <c r="BT360" s="1047"/>
      <c r="BU360" s="1047"/>
    </row>
    <row r="361" ht="14.25" customHeight="1">
      <c r="A361" s="1060"/>
      <c r="B361" s="1060"/>
      <c r="C361" s="1060"/>
      <c r="D361" s="1060"/>
      <c r="E361" s="1060"/>
      <c r="F361" s="1060"/>
      <c r="G361" s="1061"/>
      <c r="H361" s="1062"/>
      <c r="I361" s="1063"/>
      <c r="J361" s="1060"/>
      <c r="K361" s="1060"/>
      <c r="L361" s="1064"/>
      <c r="M361" s="1060"/>
      <c r="N361" s="1060"/>
      <c r="O361" s="1064"/>
      <c r="P361" s="1060"/>
      <c r="Q361" s="1060"/>
      <c r="R361" s="1060"/>
      <c r="S361" s="1060"/>
      <c r="T361" s="1060"/>
      <c r="U361" s="1060"/>
      <c r="V361" s="1045"/>
      <c r="W361" s="1045"/>
      <c r="X361" s="1045"/>
      <c r="Y361" s="1045"/>
      <c r="Z361" s="1045"/>
      <c r="AA361" s="1045"/>
      <c r="AB361" s="1045"/>
      <c r="AC361" s="1045"/>
      <c r="AD361" s="1045"/>
      <c r="AE361" s="1045"/>
      <c r="AF361" s="1045"/>
      <c r="AG361" s="1047"/>
      <c r="AH361" s="1047"/>
      <c r="AI361" s="1047"/>
      <c r="AJ361" s="1047"/>
      <c r="AK361" s="1047"/>
      <c r="AL361" s="1047"/>
      <c r="AM361" s="1047"/>
      <c r="AN361" s="1047"/>
      <c r="AO361" s="1047"/>
      <c r="AP361" s="1047"/>
      <c r="AQ361" s="1047"/>
      <c r="AR361" s="1047"/>
      <c r="AS361" s="1047"/>
      <c r="AT361" s="1047"/>
      <c r="AU361" s="1047"/>
      <c r="AV361" s="1047"/>
      <c r="AW361" s="1047"/>
      <c r="AX361" s="1047"/>
      <c r="AY361" s="1047"/>
      <c r="AZ361" s="1047"/>
      <c r="BA361" s="1047"/>
      <c r="BB361" s="1047"/>
      <c r="BC361" s="1047"/>
      <c r="BD361" s="1047"/>
      <c r="BE361" s="1047"/>
      <c r="BF361" s="1047"/>
      <c r="BG361" s="1047"/>
      <c r="BH361" s="1047"/>
      <c r="BI361" s="1047"/>
      <c r="BJ361" s="1047"/>
      <c r="BK361" s="1047"/>
      <c r="BL361" s="1047"/>
      <c r="BM361" s="1047"/>
      <c r="BN361" s="1047"/>
      <c r="BO361" s="1047"/>
      <c r="BP361" s="1047"/>
      <c r="BQ361" s="1047"/>
      <c r="BR361" s="1047"/>
      <c r="BS361" s="1047"/>
      <c r="BT361" s="1047"/>
      <c r="BU361" s="1047"/>
    </row>
    <row r="362" ht="14.25" customHeight="1">
      <c r="A362" s="1060"/>
      <c r="B362" s="1060"/>
      <c r="C362" s="1060"/>
      <c r="D362" s="1060"/>
      <c r="E362" s="1060"/>
      <c r="F362" s="1060"/>
      <c r="G362" s="1061"/>
      <c r="H362" s="1062"/>
      <c r="I362" s="1063"/>
      <c r="J362" s="1060"/>
      <c r="K362" s="1060"/>
      <c r="L362" s="1064"/>
      <c r="M362" s="1060"/>
      <c r="N362" s="1060"/>
      <c r="O362" s="1064"/>
      <c r="P362" s="1060"/>
      <c r="Q362" s="1060"/>
      <c r="R362" s="1060"/>
      <c r="S362" s="1060"/>
      <c r="T362" s="1060"/>
      <c r="U362" s="1060"/>
      <c r="V362" s="1045"/>
      <c r="W362" s="1045"/>
      <c r="X362" s="1045"/>
      <c r="Y362" s="1045"/>
      <c r="Z362" s="1045"/>
      <c r="AA362" s="1045"/>
      <c r="AB362" s="1045"/>
      <c r="AC362" s="1045"/>
      <c r="AD362" s="1045"/>
      <c r="AE362" s="1045"/>
      <c r="AF362" s="1045"/>
      <c r="AG362" s="1047"/>
      <c r="AH362" s="1047"/>
      <c r="AI362" s="1047"/>
      <c r="AJ362" s="1047"/>
      <c r="AK362" s="1047"/>
      <c r="AL362" s="1047"/>
      <c r="AM362" s="1047"/>
      <c r="AN362" s="1047"/>
      <c r="AO362" s="1047"/>
      <c r="AP362" s="1047"/>
      <c r="AQ362" s="1047"/>
      <c r="AR362" s="1047"/>
      <c r="AS362" s="1047"/>
      <c r="AT362" s="1047"/>
      <c r="AU362" s="1047"/>
      <c r="AV362" s="1047"/>
      <c r="AW362" s="1047"/>
      <c r="AX362" s="1047"/>
      <c r="AY362" s="1047"/>
      <c r="AZ362" s="1047"/>
      <c r="BA362" s="1047"/>
      <c r="BB362" s="1047"/>
      <c r="BC362" s="1047"/>
      <c r="BD362" s="1047"/>
      <c r="BE362" s="1047"/>
      <c r="BF362" s="1047"/>
      <c r="BG362" s="1047"/>
      <c r="BH362" s="1047"/>
      <c r="BI362" s="1047"/>
      <c r="BJ362" s="1047"/>
      <c r="BK362" s="1047"/>
      <c r="BL362" s="1047"/>
      <c r="BM362" s="1047"/>
      <c r="BN362" s="1047"/>
      <c r="BO362" s="1047"/>
      <c r="BP362" s="1047"/>
      <c r="BQ362" s="1047"/>
      <c r="BR362" s="1047"/>
      <c r="BS362" s="1047"/>
      <c r="BT362" s="1047"/>
      <c r="BU362" s="1047"/>
    </row>
    <row r="363" ht="14.25" customHeight="1">
      <c r="A363" s="1060"/>
      <c r="B363" s="1060"/>
      <c r="C363" s="1060"/>
      <c r="D363" s="1060"/>
      <c r="E363" s="1060"/>
      <c r="F363" s="1060"/>
      <c r="G363" s="1061"/>
      <c r="H363" s="1062"/>
      <c r="I363" s="1063"/>
      <c r="J363" s="1060"/>
      <c r="K363" s="1060"/>
      <c r="L363" s="1064"/>
      <c r="M363" s="1060"/>
      <c r="N363" s="1060"/>
      <c r="O363" s="1064"/>
      <c r="P363" s="1060"/>
      <c r="Q363" s="1060"/>
      <c r="R363" s="1060"/>
      <c r="S363" s="1060"/>
      <c r="T363" s="1060"/>
      <c r="U363" s="1060"/>
      <c r="V363" s="1045"/>
      <c r="W363" s="1045"/>
      <c r="X363" s="1045"/>
      <c r="Y363" s="1045"/>
      <c r="Z363" s="1045"/>
      <c r="AA363" s="1045"/>
      <c r="AB363" s="1045"/>
      <c r="AC363" s="1045"/>
      <c r="AD363" s="1045"/>
      <c r="AE363" s="1045"/>
      <c r="AF363" s="1045"/>
      <c r="AG363" s="1047"/>
      <c r="AH363" s="1047"/>
      <c r="AI363" s="1047"/>
      <c r="AJ363" s="1047"/>
      <c r="AK363" s="1047"/>
      <c r="AL363" s="1047"/>
      <c r="AM363" s="1047"/>
      <c r="AN363" s="1047"/>
      <c r="AO363" s="1047"/>
      <c r="AP363" s="1047"/>
      <c r="AQ363" s="1047"/>
      <c r="AR363" s="1047"/>
      <c r="AS363" s="1047"/>
      <c r="AT363" s="1047"/>
      <c r="AU363" s="1047"/>
      <c r="AV363" s="1047"/>
      <c r="AW363" s="1047"/>
      <c r="AX363" s="1047"/>
      <c r="AY363" s="1047"/>
      <c r="AZ363" s="1047"/>
      <c r="BA363" s="1047"/>
      <c r="BB363" s="1047"/>
      <c r="BC363" s="1047"/>
      <c r="BD363" s="1047"/>
      <c r="BE363" s="1047"/>
      <c r="BF363" s="1047"/>
      <c r="BG363" s="1047"/>
      <c r="BH363" s="1047"/>
      <c r="BI363" s="1047"/>
      <c r="BJ363" s="1047"/>
      <c r="BK363" s="1047"/>
      <c r="BL363" s="1047"/>
      <c r="BM363" s="1047"/>
      <c r="BN363" s="1047"/>
      <c r="BO363" s="1047"/>
      <c r="BP363" s="1047"/>
      <c r="BQ363" s="1047"/>
      <c r="BR363" s="1047"/>
      <c r="BS363" s="1047"/>
      <c r="BT363" s="1047"/>
      <c r="BU363" s="1047"/>
    </row>
    <row r="364" ht="14.25" customHeight="1">
      <c r="A364" s="1060"/>
      <c r="B364" s="1060"/>
      <c r="C364" s="1060"/>
      <c r="D364" s="1060"/>
      <c r="E364" s="1060"/>
      <c r="F364" s="1060"/>
      <c r="G364" s="1061"/>
      <c r="H364" s="1062"/>
      <c r="I364" s="1063"/>
      <c r="J364" s="1060"/>
      <c r="K364" s="1060"/>
      <c r="L364" s="1064"/>
      <c r="M364" s="1060"/>
      <c r="N364" s="1060"/>
      <c r="O364" s="1064"/>
      <c r="P364" s="1060"/>
      <c r="Q364" s="1060"/>
      <c r="R364" s="1060"/>
      <c r="S364" s="1060"/>
      <c r="T364" s="1060"/>
      <c r="U364" s="1060"/>
      <c r="V364" s="1045"/>
      <c r="W364" s="1045"/>
      <c r="X364" s="1045"/>
      <c r="Y364" s="1045"/>
      <c r="Z364" s="1045"/>
      <c r="AA364" s="1045"/>
      <c r="AB364" s="1045"/>
      <c r="AC364" s="1045"/>
      <c r="AD364" s="1045"/>
      <c r="AE364" s="1045"/>
      <c r="AF364" s="1045"/>
      <c r="AG364" s="1047"/>
      <c r="AH364" s="1047"/>
      <c r="AI364" s="1047"/>
      <c r="AJ364" s="1047"/>
      <c r="AK364" s="1047"/>
      <c r="AL364" s="1047"/>
      <c r="AM364" s="1047"/>
      <c r="AN364" s="1047"/>
      <c r="AO364" s="1047"/>
      <c r="AP364" s="1047"/>
      <c r="AQ364" s="1047"/>
      <c r="AR364" s="1047"/>
      <c r="AS364" s="1047"/>
      <c r="AT364" s="1047"/>
      <c r="AU364" s="1047"/>
      <c r="AV364" s="1047"/>
      <c r="AW364" s="1047"/>
      <c r="AX364" s="1047"/>
      <c r="AY364" s="1047"/>
      <c r="AZ364" s="1047"/>
      <c r="BA364" s="1047"/>
      <c r="BB364" s="1047"/>
      <c r="BC364" s="1047"/>
      <c r="BD364" s="1047"/>
      <c r="BE364" s="1047"/>
      <c r="BF364" s="1047"/>
      <c r="BG364" s="1047"/>
      <c r="BH364" s="1047"/>
      <c r="BI364" s="1047"/>
      <c r="BJ364" s="1047"/>
      <c r="BK364" s="1047"/>
      <c r="BL364" s="1047"/>
      <c r="BM364" s="1047"/>
      <c r="BN364" s="1047"/>
      <c r="BO364" s="1047"/>
      <c r="BP364" s="1047"/>
      <c r="BQ364" s="1047"/>
      <c r="BR364" s="1047"/>
      <c r="BS364" s="1047"/>
      <c r="BT364" s="1047"/>
      <c r="BU364" s="1047"/>
    </row>
    <row r="365" ht="14.25" customHeight="1">
      <c r="A365" s="1060"/>
      <c r="B365" s="1060"/>
      <c r="C365" s="1060"/>
      <c r="D365" s="1060"/>
      <c r="E365" s="1060"/>
      <c r="F365" s="1060"/>
      <c r="G365" s="1061"/>
      <c r="H365" s="1062"/>
      <c r="I365" s="1063"/>
      <c r="J365" s="1060"/>
      <c r="K365" s="1060"/>
      <c r="L365" s="1064"/>
      <c r="M365" s="1060"/>
      <c r="N365" s="1060"/>
      <c r="O365" s="1064"/>
      <c r="P365" s="1060"/>
      <c r="Q365" s="1060"/>
      <c r="R365" s="1060"/>
      <c r="S365" s="1060"/>
      <c r="T365" s="1060"/>
      <c r="U365" s="1060"/>
      <c r="V365" s="1045"/>
      <c r="W365" s="1045"/>
      <c r="X365" s="1045"/>
      <c r="Y365" s="1045"/>
      <c r="Z365" s="1045"/>
      <c r="AA365" s="1045"/>
      <c r="AB365" s="1045"/>
      <c r="AC365" s="1045"/>
      <c r="AD365" s="1045"/>
      <c r="AE365" s="1045"/>
      <c r="AF365" s="1045"/>
      <c r="AG365" s="1047"/>
      <c r="AH365" s="1047"/>
      <c r="AI365" s="1047"/>
      <c r="AJ365" s="1047"/>
      <c r="AK365" s="1047"/>
      <c r="AL365" s="1047"/>
      <c r="AM365" s="1047"/>
      <c r="AN365" s="1047"/>
      <c r="AO365" s="1047"/>
      <c r="AP365" s="1047"/>
      <c r="AQ365" s="1047"/>
      <c r="AR365" s="1047"/>
      <c r="AS365" s="1047"/>
      <c r="AT365" s="1047"/>
      <c r="AU365" s="1047"/>
      <c r="AV365" s="1047"/>
      <c r="AW365" s="1047"/>
      <c r="AX365" s="1047"/>
      <c r="AY365" s="1047"/>
      <c r="AZ365" s="1047"/>
      <c r="BA365" s="1047"/>
      <c r="BB365" s="1047"/>
      <c r="BC365" s="1047"/>
      <c r="BD365" s="1047"/>
      <c r="BE365" s="1047"/>
      <c r="BF365" s="1047"/>
      <c r="BG365" s="1047"/>
      <c r="BH365" s="1047"/>
      <c r="BI365" s="1047"/>
      <c r="BJ365" s="1047"/>
      <c r="BK365" s="1047"/>
      <c r="BL365" s="1047"/>
      <c r="BM365" s="1047"/>
      <c r="BN365" s="1047"/>
      <c r="BO365" s="1047"/>
      <c r="BP365" s="1047"/>
      <c r="BQ365" s="1047"/>
      <c r="BR365" s="1047"/>
      <c r="BS365" s="1047"/>
      <c r="BT365" s="1047"/>
      <c r="BU365" s="1047"/>
    </row>
    <row r="366" ht="14.25" customHeight="1">
      <c r="A366" s="1060"/>
      <c r="B366" s="1060"/>
      <c r="C366" s="1060"/>
      <c r="D366" s="1060"/>
      <c r="E366" s="1060"/>
      <c r="F366" s="1060"/>
      <c r="G366" s="1061"/>
      <c r="H366" s="1062"/>
      <c r="I366" s="1063"/>
      <c r="J366" s="1060"/>
      <c r="K366" s="1060"/>
      <c r="L366" s="1064"/>
      <c r="M366" s="1060"/>
      <c r="N366" s="1060"/>
      <c r="O366" s="1064"/>
      <c r="P366" s="1060"/>
      <c r="Q366" s="1060"/>
      <c r="R366" s="1060"/>
      <c r="S366" s="1060"/>
      <c r="T366" s="1060"/>
      <c r="U366" s="1060"/>
      <c r="V366" s="1045"/>
      <c r="W366" s="1045"/>
      <c r="X366" s="1045"/>
      <c r="Y366" s="1045"/>
      <c r="Z366" s="1045"/>
      <c r="AA366" s="1045"/>
      <c r="AB366" s="1045"/>
      <c r="AC366" s="1045"/>
      <c r="AD366" s="1045"/>
      <c r="AE366" s="1045"/>
      <c r="AF366" s="1045"/>
      <c r="AG366" s="1047"/>
      <c r="AH366" s="1047"/>
      <c r="AI366" s="1047"/>
      <c r="AJ366" s="1047"/>
      <c r="AK366" s="1047"/>
      <c r="AL366" s="1047"/>
      <c r="AM366" s="1047"/>
      <c r="AN366" s="1047"/>
      <c r="AO366" s="1047"/>
      <c r="AP366" s="1047"/>
      <c r="AQ366" s="1047"/>
      <c r="AR366" s="1047"/>
      <c r="AS366" s="1047"/>
      <c r="AT366" s="1047"/>
      <c r="AU366" s="1047"/>
      <c r="AV366" s="1047"/>
      <c r="AW366" s="1047"/>
      <c r="AX366" s="1047"/>
      <c r="AY366" s="1047"/>
      <c r="AZ366" s="1047"/>
      <c r="BA366" s="1047"/>
      <c r="BB366" s="1047"/>
      <c r="BC366" s="1047"/>
      <c r="BD366" s="1047"/>
      <c r="BE366" s="1047"/>
      <c r="BF366" s="1047"/>
      <c r="BG366" s="1047"/>
      <c r="BH366" s="1047"/>
      <c r="BI366" s="1047"/>
      <c r="BJ366" s="1047"/>
      <c r="BK366" s="1047"/>
      <c r="BL366" s="1047"/>
      <c r="BM366" s="1047"/>
      <c r="BN366" s="1047"/>
      <c r="BO366" s="1047"/>
      <c r="BP366" s="1047"/>
      <c r="BQ366" s="1047"/>
      <c r="BR366" s="1047"/>
      <c r="BS366" s="1047"/>
      <c r="BT366" s="1047"/>
      <c r="BU366" s="1047"/>
    </row>
    <row r="367" ht="14.25" customHeight="1">
      <c r="A367" s="1060"/>
      <c r="B367" s="1060"/>
      <c r="C367" s="1060"/>
      <c r="D367" s="1060"/>
      <c r="E367" s="1060"/>
      <c r="F367" s="1060"/>
      <c r="G367" s="1061"/>
      <c r="H367" s="1062"/>
      <c r="I367" s="1063"/>
      <c r="J367" s="1060"/>
      <c r="K367" s="1060"/>
      <c r="L367" s="1064"/>
      <c r="M367" s="1060"/>
      <c r="N367" s="1060"/>
      <c r="O367" s="1064"/>
      <c r="P367" s="1060"/>
      <c r="Q367" s="1060"/>
      <c r="R367" s="1060"/>
      <c r="S367" s="1060"/>
      <c r="T367" s="1060"/>
      <c r="U367" s="1060"/>
      <c r="V367" s="1045"/>
      <c r="W367" s="1045"/>
      <c r="X367" s="1045"/>
      <c r="Y367" s="1045"/>
      <c r="Z367" s="1045"/>
      <c r="AA367" s="1045"/>
      <c r="AB367" s="1045"/>
      <c r="AC367" s="1045"/>
      <c r="AD367" s="1045"/>
      <c r="AE367" s="1045"/>
      <c r="AF367" s="1045"/>
      <c r="AG367" s="1047"/>
      <c r="AH367" s="1047"/>
      <c r="AI367" s="1047"/>
      <c r="AJ367" s="1047"/>
      <c r="AK367" s="1047"/>
      <c r="AL367" s="1047"/>
      <c r="AM367" s="1047"/>
      <c r="AN367" s="1047"/>
      <c r="AO367" s="1047"/>
      <c r="AP367" s="1047"/>
      <c r="AQ367" s="1047"/>
      <c r="AR367" s="1047"/>
      <c r="AS367" s="1047"/>
      <c r="AT367" s="1047"/>
      <c r="AU367" s="1047"/>
      <c r="AV367" s="1047"/>
      <c r="AW367" s="1047"/>
      <c r="AX367" s="1047"/>
      <c r="AY367" s="1047"/>
      <c r="AZ367" s="1047"/>
      <c r="BA367" s="1047"/>
      <c r="BB367" s="1047"/>
      <c r="BC367" s="1047"/>
      <c r="BD367" s="1047"/>
      <c r="BE367" s="1047"/>
      <c r="BF367" s="1047"/>
      <c r="BG367" s="1047"/>
      <c r="BH367" s="1047"/>
      <c r="BI367" s="1047"/>
      <c r="BJ367" s="1047"/>
      <c r="BK367" s="1047"/>
      <c r="BL367" s="1047"/>
      <c r="BM367" s="1047"/>
      <c r="BN367" s="1047"/>
      <c r="BO367" s="1047"/>
      <c r="BP367" s="1047"/>
      <c r="BQ367" s="1047"/>
      <c r="BR367" s="1047"/>
      <c r="BS367" s="1047"/>
      <c r="BT367" s="1047"/>
      <c r="BU367" s="1047"/>
    </row>
    <row r="368" ht="14.25" customHeight="1">
      <c r="A368" s="1060"/>
      <c r="B368" s="1060"/>
      <c r="C368" s="1060"/>
      <c r="D368" s="1060"/>
      <c r="E368" s="1060"/>
      <c r="F368" s="1060"/>
      <c r="G368" s="1061"/>
      <c r="H368" s="1062"/>
      <c r="I368" s="1063"/>
      <c r="J368" s="1060"/>
      <c r="K368" s="1060"/>
      <c r="L368" s="1064"/>
      <c r="M368" s="1060"/>
      <c r="N368" s="1060"/>
      <c r="O368" s="1064"/>
      <c r="P368" s="1060"/>
      <c r="Q368" s="1060"/>
      <c r="R368" s="1060"/>
      <c r="S368" s="1060"/>
      <c r="T368" s="1060"/>
      <c r="U368" s="1060"/>
      <c r="V368" s="1045"/>
      <c r="W368" s="1045"/>
      <c r="X368" s="1045"/>
      <c r="Y368" s="1045"/>
      <c r="Z368" s="1045"/>
      <c r="AA368" s="1045"/>
      <c r="AB368" s="1045"/>
      <c r="AC368" s="1045"/>
      <c r="AD368" s="1045"/>
      <c r="AE368" s="1045"/>
      <c r="AF368" s="1045"/>
      <c r="AG368" s="1047"/>
      <c r="AH368" s="1047"/>
      <c r="AI368" s="1047"/>
      <c r="AJ368" s="1047"/>
      <c r="AK368" s="1047"/>
      <c r="AL368" s="1047"/>
      <c r="AM368" s="1047"/>
      <c r="AN368" s="1047"/>
      <c r="AO368" s="1047"/>
      <c r="AP368" s="1047"/>
      <c r="AQ368" s="1047"/>
      <c r="AR368" s="1047"/>
      <c r="AS368" s="1047"/>
      <c r="AT368" s="1047"/>
      <c r="AU368" s="1047"/>
      <c r="AV368" s="1047"/>
      <c r="AW368" s="1047"/>
      <c r="AX368" s="1047"/>
      <c r="AY368" s="1047"/>
      <c r="AZ368" s="1047"/>
      <c r="BA368" s="1047"/>
      <c r="BB368" s="1047"/>
      <c r="BC368" s="1047"/>
      <c r="BD368" s="1047"/>
      <c r="BE368" s="1047"/>
      <c r="BF368" s="1047"/>
      <c r="BG368" s="1047"/>
      <c r="BH368" s="1047"/>
      <c r="BI368" s="1047"/>
      <c r="BJ368" s="1047"/>
      <c r="BK368" s="1047"/>
      <c r="BL368" s="1047"/>
      <c r="BM368" s="1047"/>
      <c r="BN368" s="1047"/>
      <c r="BO368" s="1047"/>
      <c r="BP368" s="1047"/>
      <c r="BQ368" s="1047"/>
      <c r="BR368" s="1047"/>
      <c r="BS368" s="1047"/>
      <c r="BT368" s="1047"/>
      <c r="BU368" s="1047"/>
    </row>
    <row r="369" ht="14.25" customHeight="1">
      <c r="A369" s="1060"/>
      <c r="B369" s="1060"/>
      <c r="C369" s="1060"/>
      <c r="D369" s="1060"/>
      <c r="E369" s="1060"/>
      <c r="F369" s="1060"/>
      <c r="G369" s="1061"/>
      <c r="H369" s="1062"/>
      <c r="I369" s="1063"/>
      <c r="J369" s="1060"/>
      <c r="K369" s="1060"/>
      <c r="L369" s="1064"/>
      <c r="M369" s="1060"/>
      <c r="N369" s="1060"/>
      <c r="O369" s="1064"/>
      <c r="P369" s="1060"/>
      <c r="Q369" s="1060"/>
      <c r="R369" s="1060"/>
      <c r="S369" s="1060"/>
      <c r="T369" s="1060"/>
      <c r="U369" s="1060"/>
      <c r="V369" s="1045"/>
      <c r="W369" s="1045"/>
      <c r="X369" s="1045"/>
      <c r="Y369" s="1045"/>
      <c r="Z369" s="1045"/>
      <c r="AA369" s="1045"/>
      <c r="AB369" s="1045"/>
      <c r="AC369" s="1045"/>
      <c r="AD369" s="1045"/>
      <c r="AE369" s="1045"/>
      <c r="AF369" s="1045"/>
      <c r="AG369" s="1047"/>
      <c r="AH369" s="1047"/>
      <c r="AI369" s="1047"/>
      <c r="AJ369" s="1047"/>
      <c r="AK369" s="1047"/>
      <c r="AL369" s="1047"/>
      <c r="AM369" s="1047"/>
      <c r="AN369" s="1047"/>
      <c r="AO369" s="1047"/>
      <c r="AP369" s="1047"/>
      <c r="AQ369" s="1047"/>
      <c r="AR369" s="1047"/>
      <c r="AS369" s="1047"/>
      <c r="AT369" s="1047"/>
      <c r="AU369" s="1047"/>
      <c r="AV369" s="1047"/>
      <c r="AW369" s="1047"/>
      <c r="AX369" s="1047"/>
      <c r="AY369" s="1047"/>
      <c r="AZ369" s="1047"/>
      <c r="BA369" s="1047"/>
      <c r="BB369" s="1047"/>
      <c r="BC369" s="1047"/>
      <c r="BD369" s="1047"/>
      <c r="BE369" s="1047"/>
      <c r="BF369" s="1047"/>
      <c r="BG369" s="1047"/>
      <c r="BH369" s="1047"/>
      <c r="BI369" s="1047"/>
      <c r="BJ369" s="1047"/>
      <c r="BK369" s="1047"/>
      <c r="BL369" s="1047"/>
      <c r="BM369" s="1047"/>
      <c r="BN369" s="1047"/>
      <c r="BO369" s="1047"/>
      <c r="BP369" s="1047"/>
      <c r="BQ369" s="1047"/>
      <c r="BR369" s="1047"/>
      <c r="BS369" s="1047"/>
      <c r="BT369" s="1047"/>
      <c r="BU369" s="1047"/>
    </row>
    <row r="370" ht="14.25" customHeight="1">
      <c r="A370" s="1060"/>
      <c r="B370" s="1060"/>
      <c r="C370" s="1060"/>
      <c r="D370" s="1060"/>
      <c r="E370" s="1060"/>
      <c r="F370" s="1060"/>
      <c r="G370" s="1061"/>
      <c r="H370" s="1062"/>
      <c r="I370" s="1063"/>
      <c r="J370" s="1060"/>
      <c r="K370" s="1060"/>
      <c r="L370" s="1064"/>
      <c r="M370" s="1060"/>
      <c r="N370" s="1060"/>
      <c r="O370" s="1064"/>
      <c r="P370" s="1060"/>
      <c r="Q370" s="1060"/>
      <c r="R370" s="1060"/>
      <c r="S370" s="1060"/>
      <c r="T370" s="1060"/>
      <c r="U370" s="1060"/>
      <c r="V370" s="1045"/>
      <c r="W370" s="1045"/>
      <c r="X370" s="1045"/>
      <c r="Y370" s="1045"/>
      <c r="Z370" s="1045"/>
      <c r="AA370" s="1045"/>
      <c r="AB370" s="1045"/>
      <c r="AC370" s="1045"/>
      <c r="AD370" s="1045"/>
      <c r="AE370" s="1045"/>
      <c r="AF370" s="1045"/>
      <c r="AG370" s="1047"/>
      <c r="AH370" s="1047"/>
      <c r="AI370" s="1047"/>
      <c r="AJ370" s="1047"/>
      <c r="AK370" s="1047"/>
      <c r="AL370" s="1047"/>
      <c r="AM370" s="1047"/>
      <c r="AN370" s="1047"/>
      <c r="AO370" s="1047"/>
      <c r="AP370" s="1047"/>
      <c r="AQ370" s="1047"/>
      <c r="AR370" s="1047"/>
      <c r="AS370" s="1047"/>
      <c r="AT370" s="1047"/>
      <c r="AU370" s="1047"/>
      <c r="AV370" s="1047"/>
      <c r="AW370" s="1047"/>
      <c r="AX370" s="1047"/>
      <c r="AY370" s="1047"/>
      <c r="AZ370" s="1047"/>
      <c r="BA370" s="1047"/>
      <c r="BB370" s="1047"/>
      <c r="BC370" s="1047"/>
      <c r="BD370" s="1047"/>
      <c r="BE370" s="1047"/>
      <c r="BF370" s="1047"/>
      <c r="BG370" s="1047"/>
      <c r="BH370" s="1047"/>
      <c r="BI370" s="1047"/>
      <c r="BJ370" s="1047"/>
      <c r="BK370" s="1047"/>
      <c r="BL370" s="1047"/>
      <c r="BM370" s="1047"/>
      <c r="BN370" s="1047"/>
      <c r="BO370" s="1047"/>
      <c r="BP370" s="1047"/>
      <c r="BQ370" s="1047"/>
      <c r="BR370" s="1047"/>
      <c r="BS370" s="1047"/>
      <c r="BT370" s="1047"/>
      <c r="BU370" s="1047"/>
    </row>
    <row r="371" ht="14.25" customHeight="1">
      <c r="A371" s="1060"/>
      <c r="B371" s="1060"/>
      <c r="C371" s="1060"/>
      <c r="D371" s="1060"/>
      <c r="E371" s="1060"/>
      <c r="F371" s="1060"/>
      <c r="G371" s="1061"/>
      <c r="H371" s="1062"/>
      <c r="I371" s="1063"/>
      <c r="J371" s="1060"/>
      <c r="K371" s="1060"/>
      <c r="L371" s="1064"/>
      <c r="M371" s="1060"/>
      <c r="N371" s="1060"/>
      <c r="O371" s="1064"/>
      <c r="P371" s="1060"/>
      <c r="Q371" s="1060"/>
      <c r="R371" s="1060"/>
      <c r="S371" s="1060"/>
      <c r="T371" s="1060"/>
      <c r="U371" s="1060"/>
      <c r="V371" s="1045"/>
      <c r="W371" s="1045"/>
      <c r="X371" s="1045"/>
      <c r="Y371" s="1045"/>
      <c r="Z371" s="1045"/>
      <c r="AA371" s="1045"/>
      <c r="AB371" s="1045"/>
      <c r="AC371" s="1045"/>
      <c r="AD371" s="1045"/>
      <c r="AE371" s="1045"/>
      <c r="AF371" s="1045"/>
      <c r="AG371" s="1047"/>
      <c r="AH371" s="1047"/>
      <c r="AI371" s="1047"/>
      <c r="AJ371" s="1047"/>
      <c r="AK371" s="1047"/>
      <c r="AL371" s="1047"/>
      <c r="AM371" s="1047"/>
      <c r="AN371" s="1047"/>
      <c r="AO371" s="1047"/>
      <c r="AP371" s="1047"/>
      <c r="AQ371" s="1047"/>
      <c r="AR371" s="1047"/>
      <c r="AS371" s="1047"/>
      <c r="AT371" s="1047"/>
      <c r="AU371" s="1047"/>
      <c r="AV371" s="1047"/>
      <c r="AW371" s="1047"/>
      <c r="AX371" s="1047"/>
      <c r="AY371" s="1047"/>
      <c r="AZ371" s="1047"/>
      <c r="BA371" s="1047"/>
      <c r="BB371" s="1047"/>
      <c r="BC371" s="1047"/>
      <c r="BD371" s="1047"/>
      <c r="BE371" s="1047"/>
      <c r="BF371" s="1047"/>
      <c r="BG371" s="1047"/>
      <c r="BH371" s="1047"/>
      <c r="BI371" s="1047"/>
      <c r="BJ371" s="1047"/>
      <c r="BK371" s="1047"/>
      <c r="BL371" s="1047"/>
      <c r="BM371" s="1047"/>
      <c r="BN371" s="1047"/>
      <c r="BO371" s="1047"/>
      <c r="BP371" s="1047"/>
      <c r="BQ371" s="1047"/>
      <c r="BR371" s="1047"/>
      <c r="BS371" s="1047"/>
      <c r="BT371" s="1047"/>
      <c r="BU371" s="1047"/>
    </row>
    <row r="372" ht="14.25" customHeight="1">
      <c r="A372" s="1060"/>
      <c r="B372" s="1060"/>
      <c r="C372" s="1060"/>
      <c r="D372" s="1060"/>
      <c r="E372" s="1060"/>
      <c r="F372" s="1060"/>
      <c r="G372" s="1061"/>
      <c r="H372" s="1062"/>
      <c r="I372" s="1063"/>
      <c r="J372" s="1060"/>
      <c r="K372" s="1060"/>
      <c r="L372" s="1064"/>
      <c r="M372" s="1060"/>
      <c r="N372" s="1060"/>
      <c r="O372" s="1064"/>
      <c r="P372" s="1060"/>
      <c r="Q372" s="1060"/>
      <c r="R372" s="1060"/>
      <c r="S372" s="1060"/>
      <c r="T372" s="1060"/>
      <c r="U372" s="1060"/>
      <c r="V372" s="1045"/>
      <c r="W372" s="1045"/>
      <c r="X372" s="1045"/>
      <c r="Y372" s="1045"/>
      <c r="Z372" s="1045"/>
      <c r="AA372" s="1045"/>
      <c r="AB372" s="1045"/>
      <c r="AC372" s="1045"/>
      <c r="AD372" s="1045"/>
      <c r="AE372" s="1045"/>
      <c r="AF372" s="1045"/>
      <c r="AG372" s="1047"/>
      <c r="AH372" s="1047"/>
      <c r="AI372" s="1047"/>
      <c r="AJ372" s="1047"/>
      <c r="AK372" s="1047"/>
      <c r="AL372" s="1047"/>
      <c r="AM372" s="1047"/>
      <c r="AN372" s="1047"/>
      <c r="AO372" s="1047"/>
      <c r="AP372" s="1047"/>
      <c r="AQ372" s="1047"/>
      <c r="AR372" s="1047"/>
      <c r="AS372" s="1047"/>
      <c r="AT372" s="1047"/>
      <c r="AU372" s="1047"/>
      <c r="AV372" s="1047"/>
      <c r="AW372" s="1047"/>
      <c r="AX372" s="1047"/>
      <c r="AY372" s="1047"/>
      <c r="AZ372" s="1047"/>
      <c r="BA372" s="1047"/>
      <c r="BB372" s="1047"/>
      <c r="BC372" s="1047"/>
      <c r="BD372" s="1047"/>
      <c r="BE372" s="1047"/>
      <c r="BF372" s="1047"/>
      <c r="BG372" s="1047"/>
      <c r="BH372" s="1047"/>
      <c r="BI372" s="1047"/>
      <c r="BJ372" s="1047"/>
      <c r="BK372" s="1047"/>
      <c r="BL372" s="1047"/>
      <c r="BM372" s="1047"/>
      <c r="BN372" s="1047"/>
      <c r="BO372" s="1047"/>
      <c r="BP372" s="1047"/>
      <c r="BQ372" s="1047"/>
      <c r="BR372" s="1047"/>
      <c r="BS372" s="1047"/>
      <c r="BT372" s="1047"/>
      <c r="BU372" s="1047"/>
    </row>
    <row r="373" ht="14.25" customHeight="1">
      <c r="A373" s="1060"/>
      <c r="B373" s="1060"/>
      <c r="C373" s="1060"/>
      <c r="D373" s="1060"/>
      <c r="E373" s="1060"/>
      <c r="F373" s="1060"/>
      <c r="G373" s="1061"/>
      <c r="H373" s="1062"/>
      <c r="I373" s="1063"/>
      <c r="J373" s="1060"/>
      <c r="K373" s="1060"/>
      <c r="L373" s="1064"/>
      <c r="M373" s="1060"/>
      <c r="N373" s="1060"/>
      <c r="O373" s="1064"/>
      <c r="P373" s="1060"/>
      <c r="Q373" s="1060"/>
      <c r="R373" s="1060"/>
      <c r="S373" s="1060"/>
      <c r="T373" s="1060"/>
      <c r="U373" s="1060"/>
      <c r="V373" s="1045"/>
      <c r="W373" s="1045"/>
      <c r="X373" s="1045"/>
      <c r="Y373" s="1045"/>
      <c r="Z373" s="1045"/>
      <c r="AA373" s="1045"/>
      <c r="AB373" s="1045"/>
      <c r="AC373" s="1045"/>
      <c r="AD373" s="1045"/>
      <c r="AE373" s="1045"/>
      <c r="AF373" s="1045"/>
      <c r="AG373" s="1047"/>
      <c r="AH373" s="1047"/>
      <c r="AI373" s="1047"/>
      <c r="AJ373" s="1047"/>
      <c r="AK373" s="1047"/>
      <c r="AL373" s="1047"/>
      <c r="AM373" s="1047"/>
      <c r="AN373" s="1047"/>
      <c r="AO373" s="1047"/>
      <c r="AP373" s="1047"/>
      <c r="AQ373" s="1047"/>
      <c r="AR373" s="1047"/>
      <c r="AS373" s="1047"/>
      <c r="AT373" s="1047"/>
      <c r="AU373" s="1047"/>
      <c r="AV373" s="1047"/>
      <c r="AW373" s="1047"/>
      <c r="AX373" s="1047"/>
      <c r="AY373" s="1047"/>
      <c r="AZ373" s="1047"/>
      <c r="BA373" s="1047"/>
      <c r="BB373" s="1047"/>
      <c r="BC373" s="1047"/>
      <c r="BD373" s="1047"/>
      <c r="BE373" s="1047"/>
      <c r="BF373" s="1047"/>
      <c r="BG373" s="1047"/>
      <c r="BH373" s="1047"/>
      <c r="BI373" s="1047"/>
      <c r="BJ373" s="1047"/>
      <c r="BK373" s="1047"/>
      <c r="BL373" s="1047"/>
      <c r="BM373" s="1047"/>
      <c r="BN373" s="1047"/>
      <c r="BO373" s="1047"/>
      <c r="BP373" s="1047"/>
      <c r="BQ373" s="1047"/>
      <c r="BR373" s="1047"/>
      <c r="BS373" s="1047"/>
      <c r="BT373" s="1047"/>
      <c r="BU373" s="1047"/>
    </row>
    <row r="374" ht="14.25" customHeight="1">
      <c r="A374" s="1060"/>
      <c r="B374" s="1060"/>
      <c r="C374" s="1060"/>
      <c r="D374" s="1060"/>
      <c r="E374" s="1060"/>
      <c r="F374" s="1060"/>
      <c r="G374" s="1061"/>
      <c r="H374" s="1062"/>
      <c r="I374" s="1063"/>
      <c r="J374" s="1060"/>
      <c r="K374" s="1060"/>
      <c r="L374" s="1064"/>
      <c r="M374" s="1060"/>
      <c r="N374" s="1060"/>
      <c r="O374" s="1064"/>
      <c r="P374" s="1060"/>
      <c r="Q374" s="1060"/>
      <c r="R374" s="1060"/>
      <c r="S374" s="1060"/>
      <c r="T374" s="1060"/>
      <c r="U374" s="1060"/>
      <c r="V374" s="1045"/>
      <c r="W374" s="1045"/>
      <c r="X374" s="1045"/>
      <c r="Y374" s="1045"/>
      <c r="Z374" s="1045"/>
      <c r="AA374" s="1045"/>
      <c r="AB374" s="1045"/>
      <c r="AC374" s="1045"/>
      <c r="AD374" s="1045"/>
      <c r="AE374" s="1045"/>
      <c r="AF374" s="1045"/>
      <c r="AG374" s="1047"/>
      <c r="AH374" s="1047"/>
      <c r="AI374" s="1047"/>
      <c r="AJ374" s="1047"/>
      <c r="AK374" s="1047"/>
      <c r="AL374" s="1047"/>
      <c r="AM374" s="1047"/>
      <c r="AN374" s="1047"/>
      <c r="AO374" s="1047"/>
      <c r="AP374" s="1047"/>
      <c r="AQ374" s="1047"/>
      <c r="AR374" s="1047"/>
      <c r="AS374" s="1047"/>
      <c r="AT374" s="1047"/>
      <c r="AU374" s="1047"/>
      <c r="AV374" s="1047"/>
      <c r="AW374" s="1047"/>
      <c r="AX374" s="1047"/>
      <c r="AY374" s="1047"/>
      <c r="AZ374" s="1047"/>
      <c r="BA374" s="1047"/>
      <c r="BB374" s="1047"/>
      <c r="BC374" s="1047"/>
      <c r="BD374" s="1047"/>
      <c r="BE374" s="1047"/>
      <c r="BF374" s="1047"/>
      <c r="BG374" s="1047"/>
      <c r="BH374" s="1047"/>
      <c r="BI374" s="1047"/>
      <c r="BJ374" s="1047"/>
      <c r="BK374" s="1047"/>
      <c r="BL374" s="1047"/>
      <c r="BM374" s="1047"/>
      <c r="BN374" s="1047"/>
      <c r="BO374" s="1047"/>
      <c r="BP374" s="1047"/>
      <c r="BQ374" s="1047"/>
      <c r="BR374" s="1047"/>
      <c r="BS374" s="1047"/>
      <c r="BT374" s="1047"/>
      <c r="BU374" s="1047"/>
    </row>
    <row r="375" ht="14.25" customHeight="1">
      <c r="A375" s="1060"/>
      <c r="B375" s="1060"/>
      <c r="C375" s="1060"/>
      <c r="D375" s="1060"/>
      <c r="E375" s="1060"/>
      <c r="F375" s="1060"/>
      <c r="G375" s="1061"/>
      <c r="H375" s="1062"/>
      <c r="I375" s="1063"/>
      <c r="J375" s="1060"/>
      <c r="K375" s="1060"/>
      <c r="L375" s="1064"/>
      <c r="M375" s="1060"/>
      <c r="N375" s="1060"/>
      <c r="O375" s="1064"/>
      <c r="P375" s="1060"/>
      <c r="Q375" s="1060"/>
      <c r="R375" s="1060"/>
      <c r="S375" s="1060"/>
      <c r="T375" s="1060"/>
      <c r="U375" s="1060"/>
      <c r="V375" s="1045"/>
      <c r="W375" s="1045"/>
      <c r="X375" s="1045"/>
      <c r="Y375" s="1045"/>
      <c r="Z375" s="1045"/>
      <c r="AA375" s="1045"/>
      <c r="AB375" s="1045"/>
      <c r="AC375" s="1045"/>
      <c r="AD375" s="1045"/>
      <c r="AE375" s="1045"/>
      <c r="AF375" s="1045"/>
      <c r="AG375" s="1047"/>
      <c r="AH375" s="1047"/>
      <c r="AI375" s="1047"/>
      <c r="AJ375" s="1047"/>
      <c r="AK375" s="1047"/>
      <c r="AL375" s="1047"/>
      <c r="AM375" s="1047"/>
      <c r="AN375" s="1047"/>
      <c r="AO375" s="1047"/>
      <c r="AP375" s="1047"/>
      <c r="AQ375" s="1047"/>
      <c r="AR375" s="1047"/>
      <c r="AS375" s="1047"/>
      <c r="AT375" s="1047"/>
      <c r="AU375" s="1047"/>
      <c r="AV375" s="1047"/>
      <c r="AW375" s="1047"/>
      <c r="AX375" s="1047"/>
      <c r="AY375" s="1047"/>
      <c r="AZ375" s="1047"/>
      <c r="BA375" s="1047"/>
      <c r="BB375" s="1047"/>
      <c r="BC375" s="1047"/>
      <c r="BD375" s="1047"/>
      <c r="BE375" s="1047"/>
      <c r="BF375" s="1047"/>
      <c r="BG375" s="1047"/>
      <c r="BH375" s="1047"/>
      <c r="BI375" s="1047"/>
      <c r="BJ375" s="1047"/>
      <c r="BK375" s="1047"/>
      <c r="BL375" s="1047"/>
      <c r="BM375" s="1047"/>
      <c r="BN375" s="1047"/>
      <c r="BO375" s="1047"/>
      <c r="BP375" s="1047"/>
      <c r="BQ375" s="1047"/>
      <c r="BR375" s="1047"/>
      <c r="BS375" s="1047"/>
      <c r="BT375" s="1047"/>
      <c r="BU375" s="1047"/>
    </row>
    <row r="376" ht="14.25" customHeight="1">
      <c r="A376" s="1060"/>
      <c r="B376" s="1060"/>
      <c r="C376" s="1060"/>
      <c r="D376" s="1060"/>
      <c r="E376" s="1060"/>
      <c r="F376" s="1060"/>
      <c r="G376" s="1061"/>
      <c r="H376" s="1062"/>
      <c r="I376" s="1063"/>
      <c r="J376" s="1060"/>
      <c r="K376" s="1060"/>
      <c r="L376" s="1064"/>
      <c r="M376" s="1060"/>
      <c r="N376" s="1060"/>
      <c r="O376" s="1064"/>
      <c r="P376" s="1060"/>
      <c r="Q376" s="1060"/>
      <c r="R376" s="1060"/>
      <c r="S376" s="1060"/>
      <c r="T376" s="1060"/>
      <c r="U376" s="1060"/>
      <c r="V376" s="1045"/>
      <c r="W376" s="1045"/>
      <c r="X376" s="1045"/>
      <c r="Y376" s="1045"/>
      <c r="Z376" s="1045"/>
      <c r="AA376" s="1045"/>
      <c r="AB376" s="1045"/>
      <c r="AC376" s="1045"/>
      <c r="AD376" s="1045"/>
      <c r="AE376" s="1045"/>
      <c r="AF376" s="1045"/>
      <c r="AG376" s="1047"/>
      <c r="AH376" s="1047"/>
      <c r="AI376" s="1047"/>
      <c r="AJ376" s="1047"/>
      <c r="AK376" s="1047"/>
      <c r="AL376" s="1047"/>
      <c r="AM376" s="1047"/>
      <c r="AN376" s="1047"/>
      <c r="AO376" s="1047"/>
      <c r="AP376" s="1047"/>
      <c r="AQ376" s="1047"/>
      <c r="AR376" s="1047"/>
      <c r="AS376" s="1047"/>
      <c r="AT376" s="1047"/>
      <c r="AU376" s="1047"/>
      <c r="AV376" s="1047"/>
      <c r="AW376" s="1047"/>
      <c r="AX376" s="1047"/>
      <c r="AY376" s="1047"/>
      <c r="AZ376" s="1047"/>
      <c r="BA376" s="1047"/>
      <c r="BB376" s="1047"/>
      <c r="BC376" s="1047"/>
      <c r="BD376" s="1047"/>
      <c r="BE376" s="1047"/>
      <c r="BF376" s="1047"/>
      <c r="BG376" s="1047"/>
      <c r="BH376" s="1047"/>
      <c r="BI376" s="1047"/>
      <c r="BJ376" s="1047"/>
      <c r="BK376" s="1047"/>
      <c r="BL376" s="1047"/>
      <c r="BM376" s="1047"/>
      <c r="BN376" s="1047"/>
      <c r="BO376" s="1047"/>
      <c r="BP376" s="1047"/>
      <c r="BQ376" s="1047"/>
      <c r="BR376" s="1047"/>
      <c r="BS376" s="1047"/>
      <c r="BT376" s="1047"/>
      <c r="BU376" s="1047"/>
    </row>
    <row r="377" ht="14.25" customHeight="1">
      <c r="A377" s="1060"/>
      <c r="B377" s="1060"/>
      <c r="C377" s="1060"/>
      <c r="D377" s="1060"/>
      <c r="E377" s="1060"/>
      <c r="F377" s="1060"/>
      <c r="G377" s="1061"/>
      <c r="H377" s="1062"/>
      <c r="I377" s="1063"/>
      <c r="J377" s="1060"/>
      <c r="K377" s="1060"/>
      <c r="L377" s="1064"/>
      <c r="M377" s="1060"/>
      <c r="N377" s="1060"/>
      <c r="O377" s="1064"/>
      <c r="P377" s="1060"/>
      <c r="Q377" s="1060"/>
      <c r="R377" s="1060"/>
      <c r="S377" s="1060"/>
      <c r="T377" s="1060"/>
      <c r="U377" s="1060"/>
      <c r="V377" s="1045"/>
      <c r="W377" s="1045"/>
      <c r="X377" s="1045"/>
      <c r="Y377" s="1045"/>
      <c r="Z377" s="1045"/>
      <c r="AA377" s="1045"/>
      <c r="AB377" s="1045"/>
      <c r="AC377" s="1045"/>
      <c r="AD377" s="1045"/>
      <c r="AE377" s="1045"/>
      <c r="AF377" s="1045"/>
      <c r="AG377" s="1047"/>
      <c r="AH377" s="1047"/>
      <c r="AI377" s="1047"/>
      <c r="AJ377" s="1047"/>
      <c r="AK377" s="1047"/>
      <c r="AL377" s="1047"/>
      <c r="AM377" s="1047"/>
      <c r="AN377" s="1047"/>
      <c r="AO377" s="1047"/>
      <c r="AP377" s="1047"/>
      <c r="AQ377" s="1047"/>
      <c r="AR377" s="1047"/>
      <c r="AS377" s="1047"/>
      <c r="AT377" s="1047"/>
      <c r="AU377" s="1047"/>
      <c r="AV377" s="1047"/>
      <c r="AW377" s="1047"/>
      <c r="AX377" s="1047"/>
      <c r="AY377" s="1047"/>
      <c r="AZ377" s="1047"/>
      <c r="BA377" s="1047"/>
      <c r="BB377" s="1047"/>
      <c r="BC377" s="1047"/>
      <c r="BD377" s="1047"/>
      <c r="BE377" s="1047"/>
      <c r="BF377" s="1047"/>
      <c r="BG377" s="1047"/>
      <c r="BH377" s="1047"/>
      <c r="BI377" s="1047"/>
      <c r="BJ377" s="1047"/>
      <c r="BK377" s="1047"/>
      <c r="BL377" s="1047"/>
      <c r="BM377" s="1047"/>
      <c r="BN377" s="1047"/>
      <c r="BO377" s="1047"/>
      <c r="BP377" s="1047"/>
      <c r="BQ377" s="1047"/>
      <c r="BR377" s="1047"/>
      <c r="BS377" s="1047"/>
      <c r="BT377" s="1047"/>
      <c r="BU377" s="1047"/>
    </row>
    <row r="378" ht="14.25" customHeight="1">
      <c r="A378" s="1060"/>
      <c r="B378" s="1060"/>
      <c r="C378" s="1060"/>
      <c r="D378" s="1060"/>
      <c r="E378" s="1060"/>
      <c r="F378" s="1060"/>
      <c r="G378" s="1061"/>
      <c r="H378" s="1062"/>
      <c r="I378" s="1063"/>
      <c r="J378" s="1060"/>
      <c r="K378" s="1060"/>
      <c r="L378" s="1064"/>
      <c r="M378" s="1060"/>
      <c r="N378" s="1060"/>
      <c r="O378" s="1064"/>
      <c r="P378" s="1060"/>
      <c r="Q378" s="1060"/>
      <c r="R378" s="1060"/>
      <c r="S378" s="1060"/>
      <c r="T378" s="1060"/>
      <c r="U378" s="1060"/>
      <c r="V378" s="1045"/>
      <c r="W378" s="1045"/>
      <c r="X378" s="1045"/>
      <c r="Y378" s="1045"/>
      <c r="Z378" s="1045"/>
      <c r="AA378" s="1045"/>
      <c r="AB378" s="1045"/>
      <c r="AC378" s="1045"/>
      <c r="AD378" s="1045"/>
      <c r="AE378" s="1045"/>
      <c r="AF378" s="1045"/>
      <c r="AG378" s="1047"/>
      <c r="AH378" s="1047"/>
      <c r="AI378" s="1047"/>
      <c r="AJ378" s="1047"/>
      <c r="AK378" s="1047"/>
      <c r="AL378" s="1047"/>
      <c r="AM378" s="1047"/>
      <c r="AN378" s="1047"/>
      <c r="AO378" s="1047"/>
      <c r="AP378" s="1047"/>
      <c r="AQ378" s="1047"/>
      <c r="AR378" s="1047"/>
      <c r="AS378" s="1047"/>
      <c r="AT378" s="1047"/>
      <c r="AU378" s="1047"/>
      <c r="AV378" s="1047"/>
      <c r="AW378" s="1047"/>
      <c r="AX378" s="1047"/>
      <c r="AY378" s="1047"/>
      <c r="AZ378" s="1047"/>
      <c r="BA378" s="1047"/>
      <c r="BB378" s="1047"/>
      <c r="BC378" s="1047"/>
      <c r="BD378" s="1047"/>
      <c r="BE378" s="1047"/>
      <c r="BF378" s="1047"/>
      <c r="BG378" s="1047"/>
      <c r="BH378" s="1047"/>
      <c r="BI378" s="1047"/>
      <c r="BJ378" s="1047"/>
      <c r="BK378" s="1047"/>
      <c r="BL378" s="1047"/>
      <c r="BM378" s="1047"/>
      <c r="BN378" s="1047"/>
      <c r="BO378" s="1047"/>
      <c r="BP378" s="1047"/>
      <c r="BQ378" s="1047"/>
      <c r="BR378" s="1047"/>
      <c r="BS378" s="1047"/>
      <c r="BT378" s="1047"/>
      <c r="BU378" s="1047"/>
    </row>
    <row r="379" ht="14.25" customHeight="1">
      <c r="A379" s="1060"/>
      <c r="B379" s="1060"/>
      <c r="C379" s="1060"/>
      <c r="D379" s="1060"/>
      <c r="E379" s="1060"/>
      <c r="F379" s="1060"/>
      <c r="G379" s="1061"/>
      <c r="H379" s="1062"/>
      <c r="I379" s="1063"/>
      <c r="J379" s="1060"/>
      <c r="K379" s="1060"/>
      <c r="L379" s="1064"/>
      <c r="M379" s="1060"/>
      <c r="N379" s="1060"/>
      <c r="O379" s="1064"/>
      <c r="P379" s="1060"/>
      <c r="Q379" s="1060"/>
      <c r="R379" s="1060"/>
      <c r="S379" s="1060"/>
      <c r="T379" s="1060"/>
      <c r="U379" s="1060"/>
      <c r="V379" s="1045"/>
      <c r="W379" s="1045"/>
      <c r="X379" s="1045"/>
      <c r="Y379" s="1045"/>
      <c r="Z379" s="1045"/>
      <c r="AA379" s="1045"/>
      <c r="AB379" s="1045"/>
      <c r="AC379" s="1045"/>
      <c r="AD379" s="1045"/>
      <c r="AE379" s="1045"/>
      <c r="AF379" s="1045"/>
      <c r="AG379" s="1047"/>
      <c r="AH379" s="1047"/>
      <c r="AI379" s="1047"/>
      <c r="AJ379" s="1047"/>
      <c r="AK379" s="1047"/>
      <c r="AL379" s="1047"/>
      <c r="AM379" s="1047"/>
      <c r="AN379" s="1047"/>
      <c r="AO379" s="1047"/>
      <c r="AP379" s="1047"/>
      <c r="AQ379" s="1047"/>
      <c r="AR379" s="1047"/>
      <c r="AS379" s="1047"/>
      <c r="AT379" s="1047"/>
      <c r="AU379" s="1047"/>
      <c r="AV379" s="1047"/>
      <c r="AW379" s="1047"/>
      <c r="AX379" s="1047"/>
      <c r="AY379" s="1047"/>
      <c r="AZ379" s="1047"/>
      <c r="BA379" s="1047"/>
      <c r="BB379" s="1047"/>
      <c r="BC379" s="1047"/>
      <c r="BD379" s="1047"/>
      <c r="BE379" s="1047"/>
      <c r="BF379" s="1047"/>
      <c r="BG379" s="1047"/>
      <c r="BH379" s="1047"/>
      <c r="BI379" s="1047"/>
      <c r="BJ379" s="1047"/>
      <c r="BK379" s="1047"/>
      <c r="BL379" s="1047"/>
      <c r="BM379" s="1047"/>
      <c r="BN379" s="1047"/>
      <c r="BO379" s="1047"/>
      <c r="BP379" s="1047"/>
      <c r="BQ379" s="1047"/>
      <c r="BR379" s="1047"/>
      <c r="BS379" s="1047"/>
      <c r="BT379" s="1047"/>
      <c r="BU379" s="1047"/>
    </row>
    <row r="380" ht="14.25" customHeight="1">
      <c r="A380" s="1060"/>
      <c r="B380" s="1060"/>
      <c r="C380" s="1060"/>
      <c r="D380" s="1060"/>
      <c r="E380" s="1060"/>
      <c r="F380" s="1060"/>
      <c r="G380" s="1061"/>
      <c r="H380" s="1062"/>
      <c r="I380" s="1063"/>
      <c r="J380" s="1060"/>
      <c r="K380" s="1060"/>
      <c r="L380" s="1064"/>
      <c r="M380" s="1060"/>
      <c r="N380" s="1060"/>
      <c r="O380" s="1064"/>
      <c r="P380" s="1060"/>
      <c r="Q380" s="1060"/>
      <c r="R380" s="1060"/>
      <c r="S380" s="1060"/>
      <c r="T380" s="1060"/>
      <c r="U380" s="1060"/>
      <c r="V380" s="1045"/>
      <c r="W380" s="1045"/>
      <c r="X380" s="1045"/>
      <c r="Y380" s="1045"/>
      <c r="Z380" s="1045"/>
      <c r="AA380" s="1045"/>
      <c r="AB380" s="1045"/>
      <c r="AC380" s="1045"/>
      <c r="AD380" s="1045"/>
      <c r="AE380" s="1045"/>
      <c r="AF380" s="1045"/>
      <c r="AG380" s="1047"/>
      <c r="AH380" s="1047"/>
      <c r="AI380" s="1047"/>
      <c r="AJ380" s="1047"/>
      <c r="AK380" s="1047"/>
      <c r="AL380" s="1047"/>
      <c r="AM380" s="1047"/>
      <c r="AN380" s="1047"/>
      <c r="AO380" s="1047"/>
      <c r="AP380" s="1047"/>
      <c r="AQ380" s="1047"/>
      <c r="AR380" s="1047"/>
      <c r="AS380" s="1047"/>
      <c r="AT380" s="1047"/>
      <c r="AU380" s="1047"/>
      <c r="AV380" s="1047"/>
      <c r="AW380" s="1047"/>
      <c r="AX380" s="1047"/>
      <c r="AY380" s="1047"/>
      <c r="AZ380" s="1047"/>
      <c r="BA380" s="1047"/>
      <c r="BB380" s="1047"/>
      <c r="BC380" s="1047"/>
      <c r="BD380" s="1047"/>
      <c r="BE380" s="1047"/>
      <c r="BF380" s="1047"/>
      <c r="BG380" s="1047"/>
      <c r="BH380" s="1047"/>
      <c r="BI380" s="1047"/>
      <c r="BJ380" s="1047"/>
      <c r="BK380" s="1047"/>
      <c r="BL380" s="1047"/>
      <c r="BM380" s="1047"/>
      <c r="BN380" s="1047"/>
      <c r="BO380" s="1047"/>
      <c r="BP380" s="1047"/>
      <c r="BQ380" s="1047"/>
      <c r="BR380" s="1047"/>
      <c r="BS380" s="1047"/>
      <c r="BT380" s="1047"/>
      <c r="BU380" s="1047"/>
    </row>
    <row r="381" ht="14.25" customHeight="1">
      <c r="A381" s="1060"/>
      <c r="B381" s="1060"/>
      <c r="C381" s="1060"/>
      <c r="D381" s="1060"/>
      <c r="E381" s="1060"/>
      <c r="F381" s="1060"/>
      <c r="G381" s="1061"/>
      <c r="H381" s="1062"/>
      <c r="I381" s="1063"/>
      <c r="J381" s="1060"/>
      <c r="K381" s="1060"/>
      <c r="L381" s="1064"/>
      <c r="M381" s="1060"/>
      <c r="N381" s="1060"/>
      <c r="O381" s="1064"/>
      <c r="P381" s="1060"/>
      <c r="Q381" s="1060"/>
      <c r="R381" s="1060"/>
      <c r="S381" s="1060"/>
      <c r="T381" s="1060"/>
      <c r="U381" s="1060"/>
      <c r="V381" s="1045"/>
      <c r="W381" s="1045"/>
      <c r="X381" s="1045"/>
      <c r="Y381" s="1045"/>
      <c r="Z381" s="1045"/>
      <c r="AA381" s="1045"/>
      <c r="AB381" s="1045"/>
      <c r="AC381" s="1045"/>
      <c r="AD381" s="1045"/>
      <c r="AE381" s="1045"/>
      <c r="AF381" s="1045"/>
      <c r="AG381" s="1047"/>
      <c r="AH381" s="1047"/>
      <c r="AI381" s="1047"/>
      <c r="AJ381" s="1047"/>
      <c r="AK381" s="1047"/>
      <c r="AL381" s="1047"/>
      <c r="AM381" s="1047"/>
      <c r="AN381" s="1047"/>
      <c r="AO381" s="1047"/>
      <c r="AP381" s="1047"/>
      <c r="AQ381" s="1047"/>
      <c r="AR381" s="1047"/>
      <c r="AS381" s="1047"/>
      <c r="AT381" s="1047"/>
      <c r="AU381" s="1047"/>
      <c r="AV381" s="1047"/>
      <c r="AW381" s="1047"/>
      <c r="AX381" s="1047"/>
      <c r="AY381" s="1047"/>
      <c r="AZ381" s="1047"/>
      <c r="BA381" s="1047"/>
      <c r="BB381" s="1047"/>
      <c r="BC381" s="1047"/>
      <c r="BD381" s="1047"/>
      <c r="BE381" s="1047"/>
      <c r="BF381" s="1047"/>
      <c r="BG381" s="1047"/>
      <c r="BH381" s="1047"/>
      <c r="BI381" s="1047"/>
      <c r="BJ381" s="1047"/>
      <c r="BK381" s="1047"/>
      <c r="BL381" s="1047"/>
      <c r="BM381" s="1047"/>
      <c r="BN381" s="1047"/>
      <c r="BO381" s="1047"/>
      <c r="BP381" s="1047"/>
      <c r="BQ381" s="1047"/>
      <c r="BR381" s="1047"/>
      <c r="BS381" s="1047"/>
      <c r="BT381" s="1047"/>
      <c r="BU381" s="1047"/>
    </row>
    <row r="382" ht="14.25" customHeight="1">
      <c r="A382" s="1060"/>
      <c r="B382" s="1060"/>
      <c r="C382" s="1060"/>
      <c r="D382" s="1060"/>
      <c r="E382" s="1060"/>
      <c r="F382" s="1060"/>
      <c r="G382" s="1061"/>
      <c r="H382" s="1062"/>
      <c r="I382" s="1063"/>
      <c r="J382" s="1060"/>
      <c r="K382" s="1060"/>
      <c r="L382" s="1064"/>
      <c r="M382" s="1060"/>
      <c r="N382" s="1060"/>
      <c r="O382" s="1064"/>
      <c r="P382" s="1060"/>
      <c r="Q382" s="1060"/>
      <c r="R382" s="1060"/>
      <c r="S382" s="1060"/>
      <c r="T382" s="1060"/>
      <c r="U382" s="1060"/>
      <c r="V382" s="1045"/>
      <c r="W382" s="1045"/>
      <c r="X382" s="1045"/>
      <c r="Y382" s="1045"/>
      <c r="Z382" s="1045"/>
      <c r="AA382" s="1045"/>
      <c r="AB382" s="1045"/>
      <c r="AC382" s="1045"/>
      <c r="AD382" s="1045"/>
      <c r="AE382" s="1045"/>
      <c r="AF382" s="1045"/>
      <c r="AG382" s="1047"/>
      <c r="AH382" s="1047"/>
      <c r="AI382" s="1047"/>
      <c r="AJ382" s="1047"/>
      <c r="AK382" s="1047"/>
      <c r="AL382" s="1047"/>
      <c r="AM382" s="1047"/>
      <c r="AN382" s="1047"/>
      <c r="AO382" s="1047"/>
      <c r="AP382" s="1047"/>
      <c r="AQ382" s="1047"/>
      <c r="AR382" s="1047"/>
      <c r="AS382" s="1047"/>
      <c r="AT382" s="1047"/>
      <c r="AU382" s="1047"/>
      <c r="AV382" s="1047"/>
      <c r="AW382" s="1047"/>
      <c r="AX382" s="1047"/>
      <c r="AY382" s="1047"/>
      <c r="AZ382" s="1047"/>
      <c r="BA382" s="1047"/>
      <c r="BB382" s="1047"/>
      <c r="BC382" s="1047"/>
      <c r="BD382" s="1047"/>
      <c r="BE382" s="1047"/>
      <c r="BF382" s="1047"/>
      <c r="BG382" s="1047"/>
      <c r="BH382" s="1047"/>
      <c r="BI382" s="1047"/>
      <c r="BJ382" s="1047"/>
      <c r="BK382" s="1047"/>
      <c r="BL382" s="1047"/>
      <c r="BM382" s="1047"/>
      <c r="BN382" s="1047"/>
      <c r="BO382" s="1047"/>
      <c r="BP382" s="1047"/>
      <c r="BQ382" s="1047"/>
      <c r="BR382" s="1047"/>
      <c r="BS382" s="1047"/>
      <c r="BT382" s="1047"/>
      <c r="BU382" s="1047"/>
    </row>
    <row r="383" ht="14.25" customHeight="1">
      <c r="A383" s="1060"/>
      <c r="B383" s="1060"/>
      <c r="C383" s="1060"/>
      <c r="D383" s="1060"/>
      <c r="E383" s="1060"/>
      <c r="F383" s="1060"/>
      <c r="G383" s="1061"/>
      <c r="H383" s="1062"/>
      <c r="I383" s="1063"/>
      <c r="J383" s="1060"/>
      <c r="K383" s="1060"/>
      <c r="L383" s="1064"/>
      <c r="M383" s="1060"/>
      <c r="N383" s="1060"/>
      <c r="O383" s="1064"/>
      <c r="P383" s="1060"/>
      <c r="Q383" s="1060"/>
      <c r="R383" s="1060"/>
      <c r="S383" s="1060"/>
      <c r="T383" s="1060"/>
      <c r="U383" s="1060"/>
      <c r="V383" s="1045"/>
      <c r="W383" s="1045"/>
      <c r="X383" s="1045"/>
      <c r="Y383" s="1045"/>
      <c r="Z383" s="1045"/>
      <c r="AA383" s="1045"/>
      <c r="AB383" s="1045"/>
      <c r="AC383" s="1045"/>
      <c r="AD383" s="1045"/>
      <c r="AE383" s="1045"/>
      <c r="AF383" s="1045"/>
      <c r="AG383" s="1047"/>
      <c r="AH383" s="1047"/>
      <c r="AI383" s="1047"/>
      <c r="AJ383" s="1047"/>
      <c r="AK383" s="1047"/>
      <c r="AL383" s="1047"/>
      <c r="AM383" s="1047"/>
      <c r="AN383" s="1047"/>
      <c r="AO383" s="1047"/>
      <c r="AP383" s="1047"/>
      <c r="AQ383" s="1047"/>
      <c r="AR383" s="1047"/>
      <c r="AS383" s="1047"/>
      <c r="AT383" s="1047"/>
      <c r="AU383" s="1047"/>
      <c r="AV383" s="1047"/>
      <c r="AW383" s="1047"/>
      <c r="AX383" s="1047"/>
      <c r="AY383" s="1047"/>
      <c r="AZ383" s="1047"/>
      <c r="BA383" s="1047"/>
      <c r="BB383" s="1047"/>
      <c r="BC383" s="1047"/>
      <c r="BD383" s="1047"/>
      <c r="BE383" s="1047"/>
      <c r="BF383" s="1047"/>
      <c r="BG383" s="1047"/>
      <c r="BH383" s="1047"/>
      <c r="BI383" s="1047"/>
      <c r="BJ383" s="1047"/>
      <c r="BK383" s="1047"/>
      <c r="BL383" s="1047"/>
      <c r="BM383" s="1047"/>
      <c r="BN383" s="1047"/>
      <c r="BO383" s="1047"/>
      <c r="BP383" s="1047"/>
      <c r="BQ383" s="1047"/>
      <c r="BR383" s="1047"/>
      <c r="BS383" s="1047"/>
      <c r="BT383" s="1047"/>
      <c r="BU383" s="1047"/>
    </row>
    <row r="384" ht="14.25" customHeight="1">
      <c r="A384" s="1060"/>
      <c r="B384" s="1060"/>
      <c r="C384" s="1060"/>
      <c r="D384" s="1060"/>
      <c r="E384" s="1060"/>
      <c r="F384" s="1060"/>
      <c r="G384" s="1061"/>
      <c r="H384" s="1062"/>
      <c r="I384" s="1063"/>
      <c r="J384" s="1060"/>
      <c r="K384" s="1060"/>
      <c r="L384" s="1064"/>
      <c r="M384" s="1060"/>
      <c r="N384" s="1060"/>
      <c r="O384" s="1064"/>
      <c r="P384" s="1060"/>
      <c r="Q384" s="1060"/>
      <c r="R384" s="1060"/>
      <c r="S384" s="1060"/>
      <c r="T384" s="1060"/>
      <c r="U384" s="1060"/>
      <c r="V384" s="1045"/>
      <c r="W384" s="1045"/>
      <c r="X384" s="1045"/>
      <c r="Y384" s="1045"/>
      <c r="Z384" s="1045"/>
      <c r="AA384" s="1045"/>
      <c r="AB384" s="1045"/>
      <c r="AC384" s="1045"/>
      <c r="AD384" s="1045"/>
      <c r="AE384" s="1045"/>
      <c r="AF384" s="1045"/>
      <c r="AG384" s="1047"/>
      <c r="AH384" s="1047"/>
      <c r="AI384" s="1047"/>
      <c r="AJ384" s="1047"/>
      <c r="AK384" s="1047"/>
      <c r="AL384" s="1047"/>
      <c r="AM384" s="1047"/>
      <c r="AN384" s="1047"/>
      <c r="AO384" s="1047"/>
      <c r="AP384" s="1047"/>
      <c r="AQ384" s="1047"/>
      <c r="AR384" s="1047"/>
      <c r="AS384" s="1047"/>
      <c r="AT384" s="1047"/>
      <c r="AU384" s="1047"/>
      <c r="AV384" s="1047"/>
      <c r="AW384" s="1047"/>
      <c r="AX384" s="1047"/>
      <c r="AY384" s="1047"/>
      <c r="AZ384" s="1047"/>
      <c r="BA384" s="1047"/>
      <c r="BB384" s="1047"/>
      <c r="BC384" s="1047"/>
      <c r="BD384" s="1047"/>
      <c r="BE384" s="1047"/>
      <c r="BF384" s="1047"/>
      <c r="BG384" s="1047"/>
      <c r="BH384" s="1047"/>
      <c r="BI384" s="1047"/>
      <c r="BJ384" s="1047"/>
      <c r="BK384" s="1047"/>
      <c r="BL384" s="1047"/>
      <c r="BM384" s="1047"/>
      <c r="BN384" s="1047"/>
      <c r="BO384" s="1047"/>
      <c r="BP384" s="1047"/>
      <c r="BQ384" s="1047"/>
      <c r="BR384" s="1047"/>
      <c r="BS384" s="1047"/>
      <c r="BT384" s="1047"/>
      <c r="BU384" s="1047"/>
    </row>
    <row r="385" ht="14.25" customHeight="1">
      <c r="A385" s="1060"/>
      <c r="B385" s="1060"/>
      <c r="C385" s="1060"/>
      <c r="D385" s="1060"/>
      <c r="E385" s="1060"/>
      <c r="F385" s="1060"/>
      <c r="G385" s="1061"/>
      <c r="H385" s="1062"/>
      <c r="I385" s="1063"/>
      <c r="J385" s="1060"/>
      <c r="K385" s="1060"/>
      <c r="L385" s="1064"/>
      <c r="M385" s="1060"/>
      <c r="N385" s="1060"/>
      <c r="O385" s="1064"/>
      <c r="P385" s="1060"/>
      <c r="Q385" s="1060"/>
      <c r="R385" s="1060"/>
      <c r="S385" s="1060"/>
      <c r="T385" s="1060"/>
      <c r="U385" s="1060"/>
      <c r="V385" s="1045"/>
      <c r="W385" s="1045"/>
      <c r="X385" s="1045"/>
      <c r="Y385" s="1045"/>
      <c r="Z385" s="1045"/>
      <c r="AA385" s="1045"/>
      <c r="AB385" s="1045"/>
      <c r="AC385" s="1045"/>
      <c r="AD385" s="1045"/>
      <c r="AE385" s="1045"/>
      <c r="AF385" s="1045"/>
      <c r="AG385" s="1047"/>
      <c r="AH385" s="1047"/>
      <c r="AI385" s="1047"/>
      <c r="AJ385" s="1047"/>
      <c r="AK385" s="1047"/>
      <c r="AL385" s="1047"/>
      <c r="AM385" s="1047"/>
      <c r="AN385" s="1047"/>
      <c r="AO385" s="1047"/>
      <c r="AP385" s="1047"/>
      <c r="AQ385" s="1047"/>
      <c r="AR385" s="1047"/>
      <c r="AS385" s="1047"/>
      <c r="AT385" s="1047"/>
      <c r="AU385" s="1047"/>
      <c r="AV385" s="1047"/>
      <c r="AW385" s="1047"/>
      <c r="AX385" s="1047"/>
      <c r="AY385" s="1047"/>
      <c r="AZ385" s="1047"/>
      <c r="BA385" s="1047"/>
      <c r="BB385" s="1047"/>
      <c r="BC385" s="1047"/>
      <c r="BD385" s="1047"/>
      <c r="BE385" s="1047"/>
      <c r="BF385" s="1047"/>
      <c r="BG385" s="1047"/>
      <c r="BH385" s="1047"/>
      <c r="BI385" s="1047"/>
      <c r="BJ385" s="1047"/>
      <c r="BK385" s="1047"/>
      <c r="BL385" s="1047"/>
      <c r="BM385" s="1047"/>
      <c r="BN385" s="1047"/>
      <c r="BO385" s="1047"/>
      <c r="BP385" s="1047"/>
      <c r="BQ385" s="1047"/>
      <c r="BR385" s="1047"/>
      <c r="BS385" s="1047"/>
      <c r="BT385" s="1047"/>
      <c r="BU385" s="1047"/>
    </row>
    <row r="386" ht="14.25" customHeight="1">
      <c r="A386" s="1060"/>
      <c r="B386" s="1060"/>
      <c r="C386" s="1060"/>
      <c r="D386" s="1060"/>
      <c r="E386" s="1060"/>
      <c r="F386" s="1060"/>
      <c r="G386" s="1061"/>
      <c r="H386" s="1062"/>
      <c r="I386" s="1063"/>
      <c r="J386" s="1060"/>
      <c r="K386" s="1060"/>
      <c r="L386" s="1064"/>
      <c r="M386" s="1060"/>
      <c r="N386" s="1060"/>
      <c r="O386" s="1064"/>
      <c r="P386" s="1060"/>
      <c r="Q386" s="1060"/>
      <c r="R386" s="1060"/>
      <c r="S386" s="1060"/>
      <c r="T386" s="1060"/>
      <c r="U386" s="1060"/>
      <c r="V386" s="1045"/>
      <c r="W386" s="1045"/>
      <c r="X386" s="1045"/>
      <c r="Y386" s="1045"/>
      <c r="Z386" s="1045"/>
      <c r="AA386" s="1045"/>
      <c r="AB386" s="1045"/>
      <c r="AC386" s="1045"/>
      <c r="AD386" s="1045"/>
      <c r="AE386" s="1045"/>
      <c r="AF386" s="1045"/>
      <c r="AG386" s="1047"/>
      <c r="AH386" s="1047"/>
      <c r="AI386" s="1047"/>
      <c r="AJ386" s="1047"/>
      <c r="AK386" s="1047"/>
      <c r="AL386" s="1047"/>
      <c r="AM386" s="1047"/>
      <c r="AN386" s="1047"/>
      <c r="AO386" s="1047"/>
      <c r="AP386" s="1047"/>
      <c r="AQ386" s="1047"/>
      <c r="AR386" s="1047"/>
      <c r="AS386" s="1047"/>
      <c r="AT386" s="1047"/>
      <c r="AU386" s="1047"/>
      <c r="AV386" s="1047"/>
      <c r="AW386" s="1047"/>
      <c r="AX386" s="1047"/>
      <c r="AY386" s="1047"/>
      <c r="AZ386" s="1047"/>
      <c r="BA386" s="1047"/>
      <c r="BB386" s="1047"/>
      <c r="BC386" s="1047"/>
      <c r="BD386" s="1047"/>
      <c r="BE386" s="1047"/>
      <c r="BF386" s="1047"/>
      <c r="BG386" s="1047"/>
      <c r="BH386" s="1047"/>
      <c r="BI386" s="1047"/>
      <c r="BJ386" s="1047"/>
      <c r="BK386" s="1047"/>
      <c r="BL386" s="1047"/>
      <c r="BM386" s="1047"/>
      <c r="BN386" s="1047"/>
      <c r="BO386" s="1047"/>
      <c r="BP386" s="1047"/>
      <c r="BQ386" s="1047"/>
      <c r="BR386" s="1047"/>
      <c r="BS386" s="1047"/>
      <c r="BT386" s="1047"/>
      <c r="BU386" s="1047"/>
    </row>
    <row r="387" ht="14.25" customHeight="1">
      <c r="A387" s="1060"/>
      <c r="B387" s="1060"/>
      <c r="C387" s="1060"/>
      <c r="D387" s="1060"/>
      <c r="E387" s="1060"/>
      <c r="F387" s="1060"/>
      <c r="G387" s="1061"/>
      <c r="H387" s="1062"/>
      <c r="I387" s="1063"/>
      <c r="J387" s="1060"/>
      <c r="K387" s="1060"/>
      <c r="L387" s="1064"/>
      <c r="M387" s="1060"/>
      <c r="N387" s="1060"/>
      <c r="O387" s="1064"/>
      <c r="P387" s="1060"/>
      <c r="Q387" s="1060"/>
      <c r="R387" s="1060"/>
      <c r="S387" s="1060"/>
      <c r="T387" s="1060"/>
      <c r="U387" s="1060"/>
      <c r="V387" s="1045"/>
      <c r="W387" s="1045"/>
      <c r="X387" s="1045"/>
      <c r="Y387" s="1045"/>
      <c r="Z387" s="1045"/>
      <c r="AA387" s="1045"/>
      <c r="AB387" s="1045"/>
      <c r="AC387" s="1045"/>
      <c r="AD387" s="1045"/>
      <c r="AE387" s="1045"/>
      <c r="AF387" s="1045"/>
      <c r="AG387" s="1047"/>
      <c r="AH387" s="1047"/>
      <c r="AI387" s="1047"/>
      <c r="AJ387" s="1047"/>
      <c r="AK387" s="1047"/>
      <c r="AL387" s="1047"/>
      <c r="AM387" s="1047"/>
      <c r="AN387" s="1047"/>
      <c r="AO387" s="1047"/>
      <c r="AP387" s="1047"/>
      <c r="AQ387" s="1047"/>
      <c r="AR387" s="1047"/>
      <c r="AS387" s="1047"/>
      <c r="AT387" s="1047"/>
      <c r="AU387" s="1047"/>
      <c r="AV387" s="1047"/>
      <c r="AW387" s="1047"/>
      <c r="AX387" s="1047"/>
      <c r="AY387" s="1047"/>
      <c r="AZ387" s="1047"/>
      <c r="BA387" s="1047"/>
      <c r="BB387" s="1047"/>
      <c r="BC387" s="1047"/>
      <c r="BD387" s="1047"/>
      <c r="BE387" s="1047"/>
      <c r="BF387" s="1047"/>
      <c r="BG387" s="1047"/>
      <c r="BH387" s="1047"/>
      <c r="BI387" s="1047"/>
      <c r="BJ387" s="1047"/>
      <c r="BK387" s="1047"/>
      <c r="BL387" s="1047"/>
      <c r="BM387" s="1047"/>
      <c r="BN387" s="1047"/>
      <c r="BO387" s="1047"/>
      <c r="BP387" s="1047"/>
      <c r="BQ387" s="1047"/>
      <c r="BR387" s="1047"/>
      <c r="BS387" s="1047"/>
      <c r="BT387" s="1047"/>
      <c r="BU387" s="1047"/>
    </row>
    <row r="388" ht="14.25" customHeight="1">
      <c r="A388" s="1060"/>
      <c r="B388" s="1060"/>
      <c r="C388" s="1060"/>
      <c r="D388" s="1060"/>
      <c r="E388" s="1060"/>
      <c r="F388" s="1060"/>
      <c r="G388" s="1061"/>
      <c r="H388" s="1062"/>
      <c r="I388" s="1063"/>
      <c r="J388" s="1060"/>
      <c r="K388" s="1060"/>
      <c r="L388" s="1064"/>
      <c r="M388" s="1060"/>
      <c r="N388" s="1060"/>
      <c r="O388" s="1064"/>
      <c r="P388" s="1060"/>
      <c r="Q388" s="1060"/>
      <c r="R388" s="1060"/>
      <c r="S388" s="1060"/>
      <c r="T388" s="1060"/>
      <c r="U388" s="1060"/>
      <c r="V388" s="1045"/>
      <c r="W388" s="1045"/>
      <c r="X388" s="1045"/>
      <c r="Y388" s="1045"/>
      <c r="Z388" s="1045"/>
      <c r="AA388" s="1045"/>
      <c r="AB388" s="1045"/>
      <c r="AC388" s="1045"/>
      <c r="AD388" s="1045"/>
      <c r="AE388" s="1045"/>
      <c r="AF388" s="1045"/>
      <c r="AG388" s="1047"/>
      <c r="AH388" s="1047"/>
      <c r="AI388" s="1047"/>
      <c r="AJ388" s="1047"/>
      <c r="AK388" s="1047"/>
      <c r="AL388" s="1047"/>
      <c r="AM388" s="1047"/>
      <c r="AN388" s="1047"/>
      <c r="AO388" s="1047"/>
      <c r="AP388" s="1047"/>
      <c r="AQ388" s="1047"/>
      <c r="AR388" s="1047"/>
      <c r="AS388" s="1047"/>
      <c r="AT388" s="1047"/>
      <c r="AU388" s="1047"/>
      <c r="AV388" s="1047"/>
      <c r="AW388" s="1047"/>
      <c r="AX388" s="1047"/>
      <c r="AY388" s="1047"/>
      <c r="AZ388" s="1047"/>
      <c r="BA388" s="1047"/>
      <c r="BB388" s="1047"/>
      <c r="BC388" s="1047"/>
      <c r="BD388" s="1047"/>
      <c r="BE388" s="1047"/>
      <c r="BF388" s="1047"/>
      <c r="BG388" s="1047"/>
      <c r="BH388" s="1047"/>
      <c r="BI388" s="1047"/>
      <c r="BJ388" s="1047"/>
      <c r="BK388" s="1047"/>
      <c r="BL388" s="1047"/>
      <c r="BM388" s="1047"/>
      <c r="BN388" s="1047"/>
      <c r="BO388" s="1047"/>
      <c r="BP388" s="1047"/>
      <c r="BQ388" s="1047"/>
      <c r="BR388" s="1047"/>
      <c r="BS388" s="1047"/>
      <c r="BT388" s="1047"/>
      <c r="BU388" s="1047"/>
    </row>
    <row r="389" ht="14.25" customHeight="1">
      <c r="A389" s="1060"/>
      <c r="B389" s="1060"/>
      <c r="C389" s="1060"/>
      <c r="D389" s="1060"/>
      <c r="E389" s="1060"/>
      <c r="F389" s="1060"/>
      <c r="G389" s="1061"/>
      <c r="H389" s="1062"/>
      <c r="I389" s="1063"/>
      <c r="J389" s="1060"/>
      <c r="K389" s="1060"/>
      <c r="L389" s="1064"/>
      <c r="M389" s="1060"/>
      <c r="N389" s="1060"/>
      <c r="O389" s="1064"/>
      <c r="P389" s="1060"/>
      <c r="Q389" s="1060"/>
      <c r="R389" s="1060"/>
      <c r="S389" s="1060"/>
      <c r="T389" s="1060"/>
      <c r="U389" s="1060"/>
      <c r="V389" s="1045"/>
      <c r="W389" s="1045"/>
      <c r="X389" s="1045"/>
      <c r="Y389" s="1045"/>
      <c r="Z389" s="1045"/>
      <c r="AA389" s="1045"/>
      <c r="AB389" s="1045"/>
      <c r="AC389" s="1045"/>
      <c r="AD389" s="1045"/>
      <c r="AE389" s="1045"/>
      <c r="AF389" s="1045"/>
      <c r="AG389" s="1047"/>
      <c r="AH389" s="1047"/>
      <c r="AI389" s="1047"/>
      <c r="AJ389" s="1047"/>
      <c r="AK389" s="1047"/>
      <c r="AL389" s="1047"/>
      <c r="AM389" s="1047"/>
      <c r="AN389" s="1047"/>
      <c r="AO389" s="1047"/>
      <c r="AP389" s="1047"/>
      <c r="AQ389" s="1047"/>
      <c r="AR389" s="1047"/>
      <c r="AS389" s="1047"/>
      <c r="AT389" s="1047"/>
      <c r="AU389" s="1047"/>
      <c r="AV389" s="1047"/>
      <c r="AW389" s="1047"/>
      <c r="AX389" s="1047"/>
      <c r="AY389" s="1047"/>
      <c r="AZ389" s="1047"/>
      <c r="BA389" s="1047"/>
      <c r="BB389" s="1047"/>
      <c r="BC389" s="1047"/>
      <c r="BD389" s="1047"/>
      <c r="BE389" s="1047"/>
      <c r="BF389" s="1047"/>
      <c r="BG389" s="1047"/>
      <c r="BH389" s="1047"/>
      <c r="BI389" s="1047"/>
      <c r="BJ389" s="1047"/>
      <c r="BK389" s="1047"/>
      <c r="BL389" s="1047"/>
      <c r="BM389" s="1047"/>
      <c r="BN389" s="1047"/>
      <c r="BO389" s="1047"/>
      <c r="BP389" s="1047"/>
      <c r="BQ389" s="1047"/>
      <c r="BR389" s="1047"/>
      <c r="BS389" s="1047"/>
      <c r="BT389" s="1047"/>
      <c r="BU389" s="1047"/>
    </row>
    <row r="390" ht="14.25" customHeight="1">
      <c r="A390" s="1060"/>
      <c r="B390" s="1060"/>
      <c r="C390" s="1060"/>
      <c r="D390" s="1060"/>
      <c r="E390" s="1060"/>
      <c r="F390" s="1060"/>
      <c r="G390" s="1061"/>
      <c r="H390" s="1062"/>
      <c r="I390" s="1063"/>
      <c r="J390" s="1060"/>
      <c r="K390" s="1060"/>
      <c r="L390" s="1064"/>
      <c r="M390" s="1060"/>
      <c r="N390" s="1060"/>
      <c r="O390" s="1064"/>
      <c r="P390" s="1060"/>
      <c r="Q390" s="1060"/>
      <c r="R390" s="1060"/>
      <c r="S390" s="1060"/>
      <c r="T390" s="1060"/>
      <c r="U390" s="1060"/>
      <c r="V390" s="1045"/>
      <c r="W390" s="1045"/>
      <c r="X390" s="1045"/>
      <c r="Y390" s="1045"/>
      <c r="Z390" s="1045"/>
      <c r="AA390" s="1045"/>
      <c r="AB390" s="1045"/>
      <c r="AC390" s="1045"/>
      <c r="AD390" s="1045"/>
      <c r="AE390" s="1045"/>
      <c r="AF390" s="1045"/>
      <c r="AG390" s="1047"/>
      <c r="AH390" s="1047"/>
      <c r="AI390" s="1047"/>
      <c r="AJ390" s="1047"/>
      <c r="AK390" s="1047"/>
      <c r="AL390" s="1047"/>
      <c r="AM390" s="1047"/>
      <c r="AN390" s="1047"/>
      <c r="AO390" s="1047"/>
      <c r="AP390" s="1047"/>
      <c r="AQ390" s="1047"/>
      <c r="AR390" s="1047"/>
      <c r="AS390" s="1047"/>
      <c r="AT390" s="1047"/>
      <c r="AU390" s="1047"/>
      <c r="AV390" s="1047"/>
      <c r="AW390" s="1047"/>
      <c r="AX390" s="1047"/>
      <c r="AY390" s="1047"/>
      <c r="AZ390" s="1047"/>
      <c r="BA390" s="1047"/>
      <c r="BB390" s="1047"/>
      <c r="BC390" s="1047"/>
      <c r="BD390" s="1047"/>
      <c r="BE390" s="1047"/>
      <c r="BF390" s="1047"/>
      <c r="BG390" s="1047"/>
      <c r="BH390" s="1047"/>
      <c r="BI390" s="1047"/>
      <c r="BJ390" s="1047"/>
      <c r="BK390" s="1047"/>
      <c r="BL390" s="1047"/>
      <c r="BM390" s="1047"/>
      <c r="BN390" s="1047"/>
      <c r="BO390" s="1047"/>
      <c r="BP390" s="1047"/>
      <c r="BQ390" s="1047"/>
      <c r="BR390" s="1047"/>
      <c r="BS390" s="1047"/>
      <c r="BT390" s="1047"/>
      <c r="BU390" s="1047"/>
    </row>
    <row r="391" ht="14.25" customHeight="1">
      <c r="A391" s="1060"/>
      <c r="B391" s="1060"/>
      <c r="C391" s="1060"/>
      <c r="D391" s="1060"/>
      <c r="E391" s="1060"/>
      <c r="F391" s="1060"/>
      <c r="G391" s="1061"/>
      <c r="H391" s="1062"/>
      <c r="I391" s="1063"/>
      <c r="J391" s="1060"/>
      <c r="K391" s="1060"/>
      <c r="L391" s="1064"/>
      <c r="M391" s="1060"/>
      <c r="N391" s="1060"/>
      <c r="O391" s="1064"/>
      <c r="P391" s="1060"/>
      <c r="Q391" s="1060"/>
      <c r="R391" s="1060"/>
      <c r="S391" s="1060"/>
      <c r="T391" s="1060"/>
      <c r="U391" s="1060"/>
      <c r="V391" s="1045"/>
      <c r="W391" s="1045"/>
      <c r="X391" s="1045"/>
      <c r="Y391" s="1045"/>
      <c r="Z391" s="1045"/>
      <c r="AA391" s="1045"/>
      <c r="AB391" s="1045"/>
      <c r="AC391" s="1045"/>
      <c r="AD391" s="1045"/>
      <c r="AE391" s="1045"/>
      <c r="AF391" s="1045"/>
      <c r="AG391" s="1047"/>
      <c r="AH391" s="1047"/>
      <c r="AI391" s="1047"/>
      <c r="AJ391" s="1047"/>
      <c r="AK391" s="1047"/>
      <c r="AL391" s="1047"/>
      <c r="AM391" s="1047"/>
      <c r="AN391" s="1047"/>
      <c r="AO391" s="1047"/>
      <c r="AP391" s="1047"/>
      <c r="AQ391" s="1047"/>
      <c r="AR391" s="1047"/>
      <c r="AS391" s="1047"/>
      <c r="AT391" s="1047"/>
      <c r="AU391" s="1047"/>
      <c r="AV391" s="1047"/>
      <c r="AW391" s="1047"/>
      <c r="AX391" s="1047"/>
      <c r="AY391" s="1047"/>
      <c r="AZ391" s="1047"/>
      <c r="BA391" s="1047"/>
      <c r="BB391" s="1047"/>
      <c r="BC391" s="1047"/>
      <c r="BD391" s="1047"/>
      <c r="BE391" s="1047"/>
      <c r="BF391" s="1047"/>
      <c r="BG391" s="1047"/>
      <c r="BH391" s="1047"/>
      <c r="BI391" s="1047"/>
      <c r="BJ391" s="1047"/>
      <c r="BK391" s="1047"/>
      <c r="BL391" s="1047"/>
      <c r="BM391" s="1047"/>
      <c r="BN391" s="1047"/>
      <c r="BO391" s="1047"/>
      <c r="BP391" s="1047"/>
      <c r="BQ391" s="1047"/>
      <c r="BR391" s="1047"/>
      <c r="BS391" s="1047"/>
      <c r="BT391" s="1047"/>
      <c r="BU391" s="1047"/>
    </row>
    <row r="392" ht="14.25" customHeight="1">
      <c r="A392" s="1060"/>
      <c r="B392" s="1060"/>
      <c r="C392" s="1060"/>
      <c r="D392" s="1060"/>
      <c r="E392" s="1060"/>
      <c r="F392" s="1060"/>
      <c r="G392" s="1061"/>
      <c r="H392" s="1062"/>
      <c r="I392" s="1063"/>
      <c r="J392" s="1060"/>
      <c r="K392" s="1060"/>
      <c r="L392" s="1064"/>
      <c r="M392" s="1060"/>
      <c r="N392" s="1060"/>
      <c r="O392" s="1064"/>
      <c r="P392" s="1060"/>
      <c r="Q392" s="1060"/>
      <c r="R392" s="1060"/>
      <c r="S392" s="1060"/>
      <c r="T392" s="1060"/>
      <c r="U392" s="1060"/>
      <c r="V392" s="1045"/>
      <c r="W392" s="1045"/>
      <c r="X392" s="1045"/>
      <c r="Y392" s="1045"/>
      <c r="Z392" s="1045"/>
      <c r="AA392" s="1045"/>
      <c r="AB392" s="1045"/>
      <c r="AC392" s="1045"/>
      <c r="AD392" s="1045"/>
      <c r="AE392" s="1045"/>
      <c r="AF392" s="1045"/>
      <c r="AG392" s="1047"/>
      <c r="AH392" s="1047"/>
      <c r="AI392" s="1047"/>
      <c r="AJ392" s="1047"/>
      <c r="AK392" s="1047"/>
      <c r="AL392" s="1047"/>
      <c r="AM392" s="1047"/>
      <c r="AN392" s="1047"/>
      <c r="AO392" s="1047"/>
      <c r="AP392" s="1047"/>
      <c r="AQ392" s="1047"/>
      <c r="AR392" s="1047"/>
      <c r="AS392" s="1047"/>
      <c r="AT392" s="1047"/>
      <c r="AU392" s="1047"/>
      <c r="AV392" s="1047"/>
      <c r="AW392" s="1047"/>
      <c r="AX392" s="1047"/>
      <c r="AY392" s="1047"/>
      <c r="AZ392" s="1047"/>
      <c r="BA392" s="1047"/>
      <c r="BB392" s="1047"/>
      <c r="BC392" s="1047"/>
      <c r="BD392" s="1047"/>
      <c r="BE392" s="1047"/>
      <c r="BF392" s="1047"/>
      <c r="BG392" s="1047"/>
      <c r="BH392" s="1047"/>
      <c r="BI392" s="1047"/>
      <c r="BJ392" s="1047"/>
      <c r="BK392" s="1047"/>
      <c r="BL392" s="1047"/>
      <c r="BM392" s="1047"/>
      <c r="BN392" s="1047"/>
      <c r="BO392" s="1047"/>
      <c r="BP392" s="1047"/>
      <c r="BQ392" s="1047"/>
      <c r="BR392" s="1047"/>
      <c r="BS392" s="1047"/>
      <c r="BT392" s="1047"/>
      <c r="BU392" s="1047"/>
    </row>
    <row r="393" ht="14.25" customHeight="1">
      <c r="A393" s="1060"/>
      <c r="B393" s="1060"/>
      <c r="C393" s="1060"/>
      <c r="D393" s="1060"/>
      <c r="E393" s="1060"/>
      <c r="F393" s="1060"/>
      <c r="G393" s="1061"/>
      <c r="H393" s="1062"/>
      <c r="I393" s="1063"/>
      <c r="J393" s="1060"/>
      <c r="K393" s="1060"/>
      <c r="L393" s="1064"/>
      <c r="M393" s="1060"/>
      <c r="N393" s="1060"/>
      <c r="O393" s="1064"/>
      <c r="P393" s="1060"/>
      <c r="Q393" s="1060"/>
      <c r="R393" s="1060"/>
      <c r="S393" s="1060"/>
      <c r="T393" s="1060"/>
      <c r="U393" s="1060"/>
      <c r="V393" s="1045"/>
      <c r="W393" s="1045"/>
      <c r="X393" s="1045"/>
      <c r="Y393" s="1045"/>
      <c r="Z393" s="1045"/>
      <c r="AA393" s="1045"/>
      <c r="AB393" s="1045"/>
      <c r="AC393" s="1045"/>
      <c r="AD393" s="1045"/>
      <c r="AE393" s="1045"/>
      <c r="AF393" s="1045"/>
      <c r="AG393" s="1047"/>
      <c r="AH393" s="1047"/>
      <c r="AI393" s="1047"/>
      <c r="AJ393" s="1047"/>
      <c r="AK393" s="1047"/>
      <c r="AL393" s="1047"/>
      <c r="AM393" s="1047"/>
      <c r="AN393" s="1047"/>
      <c r="AO393" s="1047"/>
      <c r="AP393" s="1047"/>
      <c r="AQ393" s="1047"/>
      <c r="AR393" s="1047"/>
      <c r="AS393" s="1047"/>
      <c r="AT393" s="1047"/>
      <c r="AU393" s="1047"/>
      <c r="AV393" s="1047"/>
      <c r="AW393" s="1047"/>
      <c r="AX393" s="1047"/>
      <c r="AY393" s="1047"/>
      <c r="AZ393" s="1047"/>
      <c r="BA393" s="1047"/>
      <c r="BB393" s="1047"/>
      <c r="BC393" s="1047"/>
      <c r="BD393" s="1047"/>
      <c r="BE393" s="1047"/>
      <c r="BF393" s="1047"/>
      <c r="BG393" s="1047"/>
      <c r="BH393" s="1047"/>
      <c r="BI393" s="1047"/>
      <c r="BJ393" s="1047"/>
      <c r="BK393" s="1047"/>
      <c r="BL393" s="1047"/>
      <c r="BM393" s="1047"/>
      <c r="BN393" s="1047"/>
      <c r="BO393" s="1047"/>
      <c r="BP393" s="1047"/>
      <c r="BQ393" s="1047"/>
      <c r="BR393" s="1047"/>
      <c r="BS393" s="1047"/>
      <c r="BT393" s="1047"/>
      <c r="BU393" s="1047"/>
    </row>
    <row r="394" ht="14.25" customHeight="1">
      <c r="A394" s="1060"/>
      <c r="B394" s="1060"/>
      <c r="C394" s="1060"/>
      <c r="D394" s="1060"/>
      <c r="E394" s="1060"/>
      <c r="F394" s="1060"/>
      <c r="G394" s="1061"/>
      <c r="H394" s="1062"/>
      <c r="I394" s="1063"/>
      <c r="J394" s="1060"/>
      <c r="K394" s="1060"/>
      <c r="L394" s="1064"/>
      <c r="M394" s="1060"/>
      <c r="N394" s="1060"/>
      <c r="O394" s="1064"/>
      <c r="P394" s="1060"/>
      <c r="Q394" s="1060"/>
      <c r="R394" s="1060"/>
      <c r="S394" s="1060"/>
      <c r="T394" s="1060"/>
      <c r="U394" s="1060"/>
      <c r="V394" s="1045"/>
      <c r="W394" s="1045"/>
      <c r="X394" s="1045"/>
      <c r="Y394" s="1045"/>
      <c r="Z394" s="1045"/>
      <c r="AA394" s="1045"/>
      <c r="AB394" s="1045"/>
      <c r="AC394" s="1045"/>
      <c r="AD394" s="1045"/>
      <c r="AE394" s="1045"/>
      <c r="AF394" s="1045"/>
      <c r="AG394" s="1047"/>
      <c r="AH394" s="1047"/>
      <c r="AI394" s="1047"/>
      <c r="AJ394" s="1047"/>
      <c r="AK394" s="1047"/>
      <c r="AL394" s="1047"/>
      <c r="AM394" s="1047"/>
      <c r="AN394" s="1047"/>
      <c r="AO394" s="1047"/>
      <c r="AP394" s="1047"/>
      <c r="AQ394" s="1047"/>
      <c r="AR394" s="1047"/>
      <c r="AS394" s="1047"/>
      <c r="AT394" s="1047"/>
      <c r="AU394" s="1047"/>
      <c r="AV394" s="1047"/>
      <c r="AW394" s="1047"/>
      <c r="AX394" s="1047"/>
      <c r="AY394" s="1047"/>
      <c r="AZ394" s="1047"/>
      <c r="BA394" s="1047"/>
      <c r="BB394" s="1047"/>
      <c r="BC394" s="1047"/>
      <c r="BD394" s="1047"/>
      <c r="BE394" s="1047"/>
      <c r="BF394" s="1047"/>
      <c r="BG394" s="1047"/>
      <c r="BH394" s="1047"/>
      <c r="BI394" s="1047"/>
      <c r="BJ394" s="1047"/>
      <c r="BK394" s="1047"/>
      <c r="BL394" s="1047"/>
      <c r="BM394" s="1047"/>
      <c r="BN394" s="1047"/>
      <c r="BO394" s="1047"/>
      <c r="BP394" s="1047"/>
      <c r="BQ394" s="1047"/>
      <c r="BR394" s="1047"/>
      <c r="BS394" s="1047"/>
      <c r="BT394" s="1047"/>
      <c r="BU394" s="1047"/>
    </row>
    <row r="395" ht="14.25" customHeight="1">
      <c r="A395" s="1060"/>
      <c r="B395" s="1060"/>
      <c r="C395" s="1060"/>
      <c r="D395" s="1060"/>
      <c r="E395" s="1060"/>
      <c r="F395" s="1060"/>
      <c r="G395" s="1061"/>
      <c r="H395" s="1062"/>
      <c r="I395" s="1063"/>
      <c r="J395" s="1060"/>
      <c r="K395" s="1060"/>
      <c r="L395" s="1064"/>
      <c r="M395" s="1060"/>
      <c r="N395" s="1060"/>
      <c r="O395" s="1064"/>
      <c r="P395" s="1060"/>
      <c r="Q395" s="1060"/>
      <c r="R395" s="1060"/>
      <c r="S395" s="1060"/>
      <c r="T395" s="1060"/>
      <c r="U395" s="1060"/>
      <c r="V395" s="1045"/>
      <c r="W395" s="1045"/>
      <c r="X395" s="1045"/>
      <c r="Y395" s="1045"/>
      <c r="Z395" s="1045"/>
      <c r="AA395" s="1045"/>
      <c r="AB395" s="1045"/>
      <c r="AC395" s="1045"/>
      <c r="AD395" s="1045"/>
      <c r="AE395" s="1045"/>
      <c r="AF395" s="1045"/>
      <c r="AG395" s="1047"/>
      <c r="AH395" s="1047"/>
      <c r="AI395" s="1047"/>
      <c r="AJ395" s="1047"/>
      <c r="AK395" s="1047"/>
      <c r="AL395" s="1047"/>
      <c r="AM395" s="1047"/>
      <c r="AN395" s="1047"/>
      <c r="AO395" s="1047"/>
      <c r="AP395" s="1047"/>
      <c r="AQ395" s="1047"/>
      <c r="AR395" s="1047"/>
      <c r="AS395" s="1047"/>
      <c r="AT395" s="1047"/>
      <c r="AU395" s="1047"/>
      <c r="AV395" s="1047"/>
      <c r="AW395" s="1047"/>
      <c r="AX395" s="1047"/>
      <c r="AY395" s="1047"/>
      <c r="AZ395" s="1047"/>
      <c r="BA395" s="1047"/>
      <c r="BB395" s="1047"/>
      <c r="BC395" s="1047"/>
      <c r="BD395" s="1047"/>
      <c r="BE395" s="1047"/>
      <c r="BF395" s="1047"/>
      <c r="BG395" s="1047"/>
      <c r="BH395" s="1047"/>
      <c r="BI395" s="1047"/>
      <c r="BJ395" s="1047"/>
      <c r="BK395" s="1047"/>
      <c r="BL395" s="1047"/>
      <c r="BM395" s="1047"/>
      <c r="BN395" s="1047"/>
      <c r="BO395" s="1047"/>
      <c r="BP395" s="1047"/>
      <c r="BQ395" s="1047"/>
      <c r="BR395" s="1047"/>
      <c r="BS395" s="1047"/>
      <c r="BT395" s="1047"/>
      <c r="BU395" s="1047"/>
    </row>
    <row r="396" ht="14.25" customHeight="1">
      <c r="A396" s="1060"/>
      <c r="B396" s="1060"/>
      <c r="C396" s="1060"/>
      <c r="D396" s="1060"/>
      <c r="E396" s="1060"/>
      <c r="F396" s="1060"/>
      <c r="G396" s="1061"/>
      <c r="H396" s="1062"/>
      <c r="I396" s="1063"/>
      <c r="J396" s="1060"/>
      <c r="K396" s="1060"/>
      <c r="L396" s="1064"/>
      <c r="M396" s="1060"/>
      <c r="N396" s="1060"/>
      <c r="O396" s="1064"/>
      <c r="P396" s="1060"/>
      <c r="Q396" s="1060"/>
      <c r="R396" s="1060"/>
      <c r="S396" s="1060"/>
      <c r="T396" s="1060"/>
      <c r="U396" s="1060"/>
      <c r="V396" s="1045"/>
      <c r="W396" s="1045"/>
      <c r="X396" s="1045"/>
      <c r="Y396" s="1045"/>
      <c r="Z396" s="1045"/>
      <c r="AA396" s="1045"/>
      <c r="AB396" s="1045"/>
      <c r="AC396" s="1045"/>
      <c r="AD396" s="1045"/>
      <c r="AE396" s="1045"/>
      <c r="AF396" s="1045"/>
      <c r="AG396" s="1047"/>
      <c r="AH396" s="1047"/>
      <c r="AI396" s="1047"/>
      <c r="AJ396" s="1047"/>
      <c r="AK396" s="1047"/>
      <c r="AL396" s="1047"/>
      <c r="AM396" s="1047"/>
      <c r="AN396" s="1047"/>
      <c r="AO396" s="1047"/>
      <c r="AP396" s="1047"/>
      <c r="AQ396" s="1047"/>
      <c r="AR396" s="1047"/>
      <c r="AS396" s="1047"/>
      <c r="AT396" s="1047"/>
      <c r="AU396" s="1047"/>
      <c r="AV396" s="1047"/>
      <c r="AW396" s="1047"/>
      <c r="AX396" s="1047"/>
      <c r="AY396" s="1047"/>
      <c r="AZ396" s="1047"/>
      <c r="BA396" s="1047"/>
      <c r="BB396" s="1047"/>
      <c r="BC396" s="1047"/>
      <c r="BD396" s="1047"/>
      <c r="BE396" s="1047"/>
      <c r="BF396" s="1047"/>
      <c r="BG396" s="1047"/>
      <c r="BH396" s="1047"/>
      <c r="BI396" s="1047"/>
      <c r="BJ396" s="1047"/>
      <c r="BK396" s="1047"/>
      <c r="BL396" s="1047"/>
      <c r="BM396" s="1047"/>
      <c r="BN396" s="1047"/>
      <c r="BO396" s="1047"/>
      <c r="BP396" s="1047"/>
      <c r="BQ396" s="1047"/>
      <c r="BR396" s="1047"/>
      <c r="BS396" s="1047"/>
      <c r="BT396" s="1047"/>
      <c r="BU396" s="1047"/>
    </row>
    <row r="397" ht="14.25" customHeight="1">
      <c r="A397" s="1060"/>
      <c r="B397" s="1060"/>
      <c r="C397" s="1060"/>
      <c r="D397" s="1060"/>
      <c r="E397" s="1060"/>
      <c r="F397" s="1060"/>
      <c r="G397" s="1061"/>
      <c r="H397" s="1062"/>
      <c r="I397" s="1063"/>
      <c r="J397" s="1060"/>
      <c r="K397" s="1060"/>
      <c r="L397" s="1064"/>
      <c r="M397" s="1060"/>
      <c r="N397" s="1060"/>
      <c r="O397" s="1064"/>
      <c r="P397" s="1060"/>
      <c r="Q397" s="1060"/>
      <c r="R397" s="1060"/>
      <c r="S397" s="1060"/>
      <c r="T397" s="1060"/>
      <c r="U397" s="1060"/>
      <c r="V397" s="1045"/>
      <c r="W397" s="1045"/>
      <c r="X397" s="1045"/>
      <c r="Y397" s="1045"/>
      <c r="Z397" s="1045"/>
      <c r="AA397" s="1045"/>
      <c r="AB397" s="1045"/>
      <c r="AC397" s="1045"/>
      <c r="AD397" s="1045"/>
      <c r="AE397" s="1045"/>
      <c r="AF397" s="1045"/>
      <c r="AG397" s="1047"/>
      <c r="AH397" s="1047"/>
      <c r="AI397" s="1047"/>
      <c r="AJ397" s="1047"/>
      <c r="AK397" s="1047"/>
      <c r="AL397" s="1047"/>
      <c r="AM397" s="1047"/>
      <c r="AN397" s="1047"/>
      <c r="AO397" s="1047"/>
      <c r="AP397" s="1047"/>
      <c r="AQ397" s="1047"/>
      <c r="AR397" s="1047"/>
      <c r="AS397" s="1047"/>
      <c r="AT397" s="1047"/>
      <c r="AU397" s="1047"/>
      <c r="AV397" s="1047"/>
      <c r="AW397" s="1047"/>
      <c r="AX397" s="1047"/>
      <c r="AY397" s="1047"/>
      <c r="AZ397" s="1047"/>
      <c r="BA397" s="1047"/>
      <c r="BB397" s="1047"/>
      <c r="BC397" s="1047"/>
      <c r="BD397" s="1047"/>
      <c r="BE397" s="1047"/>
      <c r="BF397" s="1047"/>
      <c r="BG397" s="1047"/>
      <c r="BH397" s="1047"/>
      <c r="BI397" s="1047"/>
      <c r="BJ397" s="1047"/>
      <c r="BK397" s="1047"/>
      <c r="BL397" s="1047"/>
      <c r="BM397" s="1047"/>
      <c r="BN397" s="1047"/>
      <c r="BO397" s="1047"/>
      <c r="BP397" s="1047"/>
      <c r="BQ397" s="1047"/>
      <c r="BR397" s="1047"/>
      <c r="BS397" s="1047"/>
      <c r="BT397" s="1047"/>
      <c r="BU397" s="1047"/>
    </row>
    <row r="398" ht="14.25" customHeight="1">
      <c r="A398" s="1060"/>
      <c r="B398" s="1060"/>
      <c r="C398" s="1060"/>
      <c r="D398" s="1060"/>
      <c r="E398" s="1060"/>
      <c r="F398" s="1060"/>
      <c r="G398" s="1061"/>
      <c r="H398" s="1062"/>
      <c r="I398" s="1063"/>
      <c r="J398" s="1060"/>
      <c r="K398" s="1060"/>
      <c r="L398" s="1064"/>
      <c r="M398" s="1060"/>
      <c r="N398" s="1060"/>
      <c r="O398" s="1064"/>
      <c r="P398" s="1060"/>
      <c r="Q398" s="1060"/>
      <c r="R398" s="1060"/>
      <c r="S398" s="1060"/>
      <c r="T398" s="1060"/>
      <c r="U398" s="1060"/>
      <c r="V398" s="1045"/>
      <c r="W398" s="1045"/>
      <c r="X398" s="1045"/>
      <c r="Y398" s="1045"/>
      <c r="Z398" s="1045"/>
      <c r="AA398" s="1045"/>
      <c r="AB398" s="1045"/>
      <c r="AC398" s="1045"/>
      <c r="AD398" s="1045"/>
      <c r="AE398" s="1045"/>
      <c r="AF398" s="1045"/>
      <c r="AG398" s="1047"/>
      <c r="AH398" s="1047"/>
      <c r="AI398" s="1047"/>
      <c r="AJ398" s="1047"/>
      <c r="AK398" s="1047"/>
      <c r="AL398" s="1047"/>
      <c r="AM398" s="1047"/>
      <c r="AN398" s="1047"/>
      <c r="AO398" s="1047"/>
      <c r="AP398" s="1047"/>
      <c r="AQ398" s="1047"/>
      <c r="AR398" s="1047"/>
      <c r="AS398" s="1047"/>
      <c r="AT398" s="1047"/>
      <c r="AU398" s="1047"/>
      <c r="AV398" s="1047"/>
      <c r="AW398" s="1047"/>
      <c r="AX398" s="1047"/>
      <c r="AY398" s="1047"/>
      <c r="AZ398" s="1047"/>
      <c r="BA398" s="1047"/>
      <c r="BB398" s="1047"/>
      <c r="BC398" s="1047"/>
      <c r="BD398" s="1047"/>
      <c r="BE398" s="1047"/>
      <c r="BF398" s="1047"/>
      <c r="BG398" s="1047"/>
      <c r="BH398" s="1047"/>
      <c r="BI398" s="1047"/>
      <c r="BJ398" s="1047"/>
      <c r="BK398" s="1047"/>
      <c r="BL398" s="1047"/>
      <c r="BM398" s="1047"/>
      <c r="BN398" s="1047"/>
      <c r="BO398" s="1047"/>
      <c r="BP398" s="1047"/>
      <c r="BQ398" s="1047"/>
      <c r="BR398" s="1047"/>
      <c r="BS398" s="1047"/>
      <c r="BT398" s="1047"/>
      <c r="BU398" s="1047"/>
    </row>
    <row r="399" ht="14.25" customHeight="1">
      <c r="A399" s="1060"/>
      <c r="B399" s="1060"/>
      <c r="C399" s="1060"/>
      <c r="D399" s="1060"/>
      <c r="E399" s="1060"/>
      <c r="F399" s="1060"/>
      <c r="G399" s="1061"/>
      <c r="H399" s="1062"/>
      <c r="I399" s="1063"/>
      <c r="J399" s="1060"/>
      <c r="K399" s="1060"/>
      <c r="L399" s="1064"/>
      <c r="M399" s="1060"/>
      <c r="N399" s="1060"/>
      <c r="O399" s="1064"/>
      <c r="P399" s="1060"/>
      <c r="Q399" s="1060"/>
      <c r="R399" s="1060"/>
      <c r="S399" s="1060"/>
      <c r="T399" s="1060"/>
      <c r="U399" s="1060"/>
      <c r="V399" s="1045"/>
      <c r="W399" s="1045"/>
      <c r="X399" s="1045"/>
      <c r="Y399" s="1045"/>
      <c r="Z399" s="1045"/>
      <c r="AA399" s="1045"/>
      <c r="AB399" s="1045"/>
      <c r="AC399" s="1045"/>
      <c r="AD399" s="1045"/>
      <c r="AE399" s="1045"/>
      <c r="AF399" s="1045"/>
      <c r="AG399" s="1047"/>
      <c r="AH399" s="1047"/>
      <c r="AI399" s="1047"/>
      <c r="AJ399" s="1047"/>
      <c r="AK399" s="1047"/>
      <c r="AL399" s="1047"/>
      <c r="AM399" s="1047"/>
      <c r="AN399" s="1047"/>
      <c r="AO399" s="1047"/>
      <c r="AP399" s="1047"/>
      <c r="AQ399" s="1047"/>
      <c r="AR399" s="1047"/>
      <c r="AS399" s="1047"/>
      <c r="AT399" s="1047"/>
      <c r="AU399" s="1047"/>
      <c r="AV399" s="1047"/>
      <c r="AW399" s="1047"/>
      <c r="AX399" s="1047"/>
      <c r="AY399" s="1047"/>
      <c r="AZ399" s="1047"/>
      <c r="BA399" s="1047"/>
      <c r="BB399" s="1047"/>
      <c r="BC399" s="1047"/>
      <c r="BD399" s="1047"/>
      <c r="BE399" s="1047"/>
      <c r="BF399" s="1047"/>
      <c r="BG399" s="1047"/>
      <c r="BH399" s="1047"/>
      <c r="BI399" s="1047"/>
      <c r="BJ399" s="1047"/>
      <c r="BK399" s="1047"/>
      <c r="BL399" s="1047"/>
      <c r="BM399" s="1047"/>
      <c r="BN399" s="1047"/>
      <c r="BO399" s="1047"/>
      <c r="BP399" s="1047"/>
      <c r="BQ399" s="1047"/>
      <c r="BR399" s="1047"/>
      <c r="BS399" s="1047"/>
      <c r="BT399" s="1047"/>
      <c r="BU399" s="1047"/>
    </row>
    <row r="400" ht="14.25" customHeight="1">
      <c r="A400" s="1060"/>
      <c r="B400" s="1060"/>
      <c r="C400" s="1060"/>
      <c r="D400" s="1060"/>
      <c r="E400" s="1060"/>
      <c r="F400" s="1060"/>
      <c r="G400" s="1061"/>
      <c r="H400" s="1062"/>
      <c r="I400" s="1063"/>
      <c r="J400" s="1060"/>
      <c r="K400" s="1060"/>
      <c r="L400" s="1064"/>
      <c r="M400" s="1060"/>
      <c r="N400" s="1060"/>
      <c r="O400" s="1064"/>
      <c r="P400" s="1060"/>
      <c r="Q400" s="1060"/>
      <c r="R400" s="1060"/>
      <c r="S400" s="1060"/>
      <c r="T400" s="1060"/>
      <c r="U400" s="1060"/>
      <c r="V400" s="1045"/>
      <c r="W400" s="1045"/>
      <c r="X400" s="1045"/>
      <c r="Y400" s="1045"/>
      <c r="Z400" s="1045"/>
      <c r="AA400" s="1045"/>
      <c r="AB400" s="1045"/>
      <c r="AC400" s="1045"/>
      <c r="AD400" s="1045"/>
      <c r="AE400" s="1045"/>
      <c r="AF400" s="1045"/>
      <c r="AG400" s="1047"/>
      <c r="AH400" s="1047"/>
      <c r="AI400" s="1047"/>
      <c r="AJ400" s="1047"/>
      <c r="AK400" s="1047"/>
      <c r="AL400" s="1047"/>
      <c r="AM400" s="1047"/>
      <c r="AN400" s="1047"/>
      <c r="AO400" s="1047"/>
      <c r="AP400" s="1047"/>
      <c r="AQ400" s="1047"/>
      <c r="AR400" s="1047"/>
      <c r="AS400" s="1047"/>
      <c r="AT400" s="1047"/>
      <c r="AU400" s="1047"/>
      <c r="AV400" s="1047"/>
      <c r="AW400" s="1047"/>
      <c r="AX400" s="1047"/>
      <c r="AY400" s="1047"/>
      <c r="AZ400" s="1047"/>
      <c r="BA400" s="1047"/>
      <c r="BB400" s="1047"/>
      <c r="BC400" s="1047"/>
      <c r="BD400" s="1047"/>
      <c r="BE400" s="1047"/>
      <c r="BF400" s="1047"/>
      <c r="BG400" s="1047"/>
      <c r="BH400" s="1047"/>
      <c r="BI400" s="1047"/>
      <c r="BJ400" s="1047"/>
      <c r="BK400" s="1047"/>
      <c r="BL400" s="1047"/>
      <c r="BM400" s="1047"/>
      <c r="BN400" s="1047"/>
      <c r="BO400" s="1047"/>
      <c r="BP400" s="1047"/>
      <c r="BQ400" s="1047"/>
      <c r="BR400" s="1047"/>
      <c r="BS400" s="1047"/>
      <c r="BT400" s="1047"/>
      <c r="BU400" s="1047"/>
    </row>
    <row r="401" ht="14.25" customHeight="1">
      <c r="A401" s="1060"/>
      <c r="B401" s="1060"/>
      <c r="C401" s="1060"/>
      <c r="D401" s="1060"/>
      <c r="E401" s="1060"/>
      <c r="F401" s="1060"/>
      <c r="G401" s="1061"/>
      <c r="H401" s="1062"/>
      <c r="I401" s="1063"/>
      <c r="J401" s="1060"/>
      <c r="K401" s="1060"/>
      <c r="L401" s="1064"/>
      <c r="M401" s="1060"/>
      <c r="N401" s="1060"/>
      <c r="O401" s="1064"/>
      <c r="P401" s="1060"/>
      <c r="Q401" s="1060"/>
      <c r="R401" s="1060"/>
      <c r="S401" s="1060"/>
      <c r="T401" s="1060"/>
      <c r="U401" s="1060"/>
      <c r="V401" s="1045"/>
      <c r="W401" s="1045"/>
      <c r="X401" s="1045"/>
      <c r="Y401" s="1045"/>
      <c r="Z401" s="1045"/>
      <c r="AA401" s="1045"/>
      <c r="AB401" s="1045"/>
      <c r="AC401" s="1045"/>
      <c r="AD401" s="1045"/>
      <c r="AE401" s="1045"/>
      <c r="AF401" s="1045"/>
      <c r="AG401" s="1047"/>
      <c r="AH401" s="1047"/>
      <c r="AI401" s="1047"/>
      <c r="AJ401" s="1047"/>
      <c r="AK401" s="1047"/>
      <c r="AL401" s="1047"/>
      <c r="AM401" s="1047"/>
      <c r="AN401" s="1047"/>
      <c r="AO401" s="1047"/>
      <c r="AP401" s="1047"/>
      <c r="AQ401" s="1047"/>
      <c r="AR401" s="1047"/>
      <c r="AS401" s="1047"/>
      <c r="AT401" s="1047"/>
      <c r="AU401" s="1047"/>
      <c r="AV401" s="1047"/>
      <c r="AW401" s="1047"/>
      <c r="AX401" s="1047"/>
      <c r="AY401" s="1047"/>
      <c r="AZ401" s="1047"/>
      <c r="BA401" s="1047"/>
      <c r="BB401" s="1047"/>
      <c r="BC401" s="1047"/>
      <c r="BD401" s="1047"/>
      <c r="BE401" s="1047"/>
      <c r="BF401" s="1047"/>
      <c r="BG401" s="1047"/>
      <c r="BH401" s="1047"/>
      <c r="BI401" s="1047"/>
      <c r="BJ401" s="1047"/>
      <c r="BK401" s="1047"/>
      <c r="BL401" s="1047"/>
      <c r="BM401" s="1047"/>
      <c r="BN401" s="1047"/>
      <c r="BO401" s="1047"/>
      <c r="BP401" s="1047"/>
      <c r="BQ401" s="1047"/>
      <c r="BR401" s="1047"/>
      <c r="BS401" s="1047"/>
      <c r="BT401" s="1047"/>
      <c r="BU401" s="1047"/>
    </row>
    <row r="402" ht="14.25" customHeight="1">
      <c r="A402" s="1060"/>
      <c r="B402" s="1060"/>
      <c r="C402" s="1060"/>
      <c r="D402" s="1060"/>
      <c r="E402" s="1060"/>
      <c r="F402" s="1060"/>
      <c r="G402" s="1061"/>
      <c r="H402" s="1062"/>
      <c r="I402" s="1063"/>
      <c r="J402" s="1060"/>
      <c r="K402" s="1060"/>
      <c r="L402" s="1064"/>
      <c r="M402" s="1060"/>
      <c r="N402" s="1060"/>
      <c r="O402" s="1064"/>
      <c r="P402" s="1060"/>
      <c r="Q402" s="1060"/>
      <c r="R402" s="1060"/>
      <c r="S402" s="1060"/>
      <c r="T402" s="1060"/>
      <c r="U402" s="1060"/>
      <c r="V402" s="1045"/>
      <c r="W402" s="1045"/>
      <c r="X402" s="1045"/>
      <c r="Y402" s="1045"/>
      <c r="Z402" s="1045"/>
      <c r="AA402" s="1045"/>
      <c r="AB402" s="1045"/>
      <c r="AC402" s="1045"/>
      <c r="AD402" s="1045"/>
      <c r="AE402" s="1045"/>
      <c r="AF402" s="1045"/>
      <c r="AG402" s="1047"/>
      <c r="AH402" s="1047"/>
      <c r="AI402" s="1047"/>
      <c r="AJ402" s="1047"/>
      <c r="AK402" s="1047"/>
      <c r="AL402" s="1047"/>
      <c r="AM402" s="1047"/>
      <c r="AN402" s="1047"/>
      <c r="AO402" s="1047"/>
      <c r="AP402" s="1047"/>
      <c r="AQ402" s="1047"/>
      <c r="AR402" s="1047"/>
      <c r="AS402" s="1047"/>
      <c r="AT402" s="1047"/>
      <c r="AU402" s="1047"/>
      <c r="AV402" s="1047"/>
      <c r="AW402" s="1047"/>
      <c r="AX402" s="1047"/>
      <c r="AY402" s="1047"/>
      <c r="AZ402" s="1047"/>
      <c r="BA402" s="1047"/>
      <c r="BB402" s="1047"/>
      <c r="BC402" s="1047"/>
      <c r="BD402" s="1047"/>
      <c r="BE402" s="1047"/>
      <c r="BF402" s="1047"/>
      <c r="BG402" s="1047"/>
      <c r="BH402" s="1047"/>
      <c r="BI402" s="1047"/>
      <c r="BJ402" s="1047"/>
      <c r="BK402" s="1047"/>
      <c r="BL402" s="1047"/>
      <c r="BM402" s="1047"/>
      <c r="BN402" s="1047"/>
      <c r="BO402" s="1047"/>
      <c r="BP402" s="1047"/>
      <c r="BQ402" s="1047"/>
      <c r="BR402" s="1047"/>
      <c r="BS402" s="1047"/>
      <c r="BT402" s="1047"/>
      <c r="BU402" s="1047"/>
    </row>
    <row r="403" ht="14.25" customHeight="1">
      <c r="A403" s="1060"/>
      <c r="B403" s="1060"/>
      <c r="C403" s="1060"/>
      <c r="D403" s="1060"/>
      <c r="E403" s="1060"/>
      <c r="F403" s="1060"/>
      <c r="G403" s="1061"/>
      <c r="H403" s="1062"/>
      <c r="I403" s="1063"/>
      <c r="J403" s="1060"/>
      <c r="K403" s="1060"/>
      <c r="L403" s="1064"/>
      <c r="M403" s="1060"/>
      <c r="N403" s="1060"/>
      <c r="O403" s="1064"/>
      <c r="P403" s="1060"/>
      <c r="Q403" s="1060"/>
      <c r="R403" s="1060"/>
      <c r="S403" s="1060"/>
      <c r="T403" s="1060"/>
      <c r="U403" s="1060"/>
      <c r="V403" s="1045"/>
      <c r="W403" s="1045"/>
      <c r="X403" s="1045"/>
      <c r="Y403" s="1045"/>
      <c r="Z403" s="1045"/>
      <c r="AA403" s="1045"/>
      <c r="AB403" s="1045"/>
      <c r="AC403" s="1045"/>
      <c r="AD403" s="1045"/>
      <c r="AE403" s="1045"/>
      <c r="AF403" s="1045"/>
      <c r="AG403" s="1047"/>
      <c r="AH403" s="1047"/>
      <c r="AI403" s="1047"/>
      <c r="AJ403" s="1047"/>
      <c r="AK403" s="1047"/>
      <c r="AL403" s="1047"/>
      <c r="AM403" s="1047"/>
      <c r="AN403" s="1047"/>
      <c r="AO403" s="1047"/>
      <c r="AP403" s="1047"/>
      <c r="AQ403" s="1047"/>
      <c r="AR403" s="1047"/>
      <c r="AS403" s="1047"/>
      <c r="AT403" s="1047"/>
      <c r="AU403" s="1047"/>
      <c r="AV403" s="1047"/>
      <c r="AW403" s="1047"/>
      <c r="AX403" s="1047"/>
      <c r="AY403" s="1047"/>
      <c r="AZ403" s="1047"/>
      <c r="BA403" s="1047"/>
      <c r="BB403" s="1047"/>
      <c r="BC403" s="1047"/>
      <c r="BD403" s="1047"/>
      <c r="BE403" s="1047"/>
      <c r="BF403" s="1047"/>
      <c r="BG403" s="1047"/>
      <c r="BH403" s="1047"/>
      <c r="BI403" s="1047"/>
      <c r="BJ403" s="1047"/>
      <c r="BK403" s="1047"/>
      <c r="BL403" s="1047"/>
      <c r="BM403" s="1047"/>
      <c r="BN403" s="1047"/>
      <c r="BO403" s="1047"/>
      <c r="BP403" s="1047"/>
      <c r="BQ403" s="1047"/>
      <c r="BR403" s="1047"/>
      <c r="BS403" s="1047"/>
      <c r="BT403" s="1047"/>
      <c r="BU403" s="1047"/>
    </row>
    <row r="404" ht="14.25" customHeight="1">
      <c r="A404" s="1060"/>
      <c r="B404" s="1060"/>
      <c r="C404" s="1060"/>
      <c r="D404" s="1060"/>
      <c r="E404" s="1060"/>
      <c r="F404" s="1060"/>
      <c r="G404" s="1061"/>
      <c r="H404" s="1062"/>
      <c r="I404" s="1063"/>
      <c r="J404" s="1060"/>
      <c r="K404" s="1060"/>
      <c r="L404" s="1064"/>
      <c r="M404" s="1060"/>
      <c r="N404" s="1060"/>
      <c r="O404" s="1064"/>
      <c r="P404" s="1060"/>
      <c r="Q404" s="1060"/>
      <c r="R404" s="1060"/>
      <c r="S404" s="1060"/>
      <c r="T404" s="1060"/>
      <c r="U404" s="1060"/>
      <c r="V404" s="1045"/>
      <c r="W404" s="1045"/>
      <c r="X404" s="1045"/>
      <c r="Y404" s="1045"/>
      <c r="Z404" s="1045"/>
      <c r="AA404" s="1045"/>
      <c r="AB404" s="1045"/>
      <c r="AC404" s="1045"/>
      <c r="AD404" s="1045"/>
      <c r="AE404" s="1045"/>
      <c r="AF404" s="1045"/>
      <c r="AG404" s="1047"/>
      <c r="AH404" s="1047"/>
      <c r="AI404" s="1047"/>
      <c r="AJ404" s="1047"/>
      <c r="AK404" s="1047"/>
      <c r="AL404" s="1047"/>
      <c r="AM404" s="1047"/>
      <c r="AN404" s="1047"/>
      <c r="AO404" s="1047"/>
      <c r="AP404" s="1047"/>
      <c r="AQ404" s="1047"/>
      <c r="AR404" s="1047"/>
      <c r="AS404" s="1047"/>
      <c r="AT404" s="1047"/>
      <c r="AU404" s="1047"/>
      <c r="AV404" s="1047"/>
      <c r="AW404" s="1047"/>
      <c r="AX404" s="1047"/>
      <c r="AY404" s="1047"/>
      <c r="AZ404" s="1047"/>
      <c r="BA404" s="1047"/>
      <c r="BB404" s="1047"/>
      <c r="BC404" s="1047"/>
      <c r="BD404" s="1047"/>
      <c r="BE404" s="1047"/>
      <c r="BF404" s="1047"/>
      <c r="BG404" s="1047"/>
      <c r="BH404" s="1047"/>
      <c r="BI404" s="1047"/>
      <c r="BJ404" s="1047"/>
      <c r="BK404" s="1047"/>
      <c r="BL404" s="1047"/>
      <c r="BM404" s="1047"/>
      <c r="BN404" s="1047"/>
      <c r="BO404" s="1047"/>
      <c r="BP404" s="1047"/>
      <c r="BQ404" s="1047"/>
      <c r="BR404" s="1047"/>
      <c r="BS404" s="1047"/>
      <c r="BT404" s="1047"/>
      <c r="BU404" s="1047"/>
    </row>
    <row r="405" ht="14.25" customHeight="1">
      <c r="A405" s="1060"/>
      <c r="B405" s="1060"/>
      <c r="C405" s="1060"/>
      <c r="D405" s="1060"/>
      <c r="E405" s="1060"/>
      <c r="F405" s="1060"/>
      <c r="G405" s="1061"/>
      <c r="H405" s="1062"/>
      <c r="I405" s="1063"/>
      <c r="J405" s="1060"/>
      <c r="K405" s="1060"/>
      <c r="L405" s="1064"/>
      <c r="M405" s="1060"/>
      <c r="N405" s="1060"/>
      <c r="O405" s="1064"/>
      <c r="P405" s="1060"/>
      <c r="Q405" s="1060"/>
      <c r="R405" s="1060"/>
      <c r="S405" s="1060"/>
      <c r="T405" s="1060"/>
      <c r="U405" s="1060"/>
      <c r="V405" s="1045"/>
      <c r="W405" s="1045"/>
      <c r="X405" s="1045"/>
      <c r="Y405" s="1045"/>
      <c r="Z405" s="1045"/>
      <c r="AA405" s="1045"/>
      <c r="AB405" s="1045"/>
      <c r="AC405" s="1045"/>
      <c r="AD405" s="1045"/>
      <c r="AE405" s="1045"/>
      <c r="AF405" s="1045"/>
      <c r="AG405" s="1047"/>
      <c r="AH405" s="1047"/>
      <c r="AI405" s="1047"/>
      <c r="AJ405" s="1047"/>
      <c r="AK405" s="1047"/>
      <c r="AL405" s="1047"/>
      <c r="AM405" s="1047"/>
      <c r="AN405" s="1047"/>
      <c r="AO405" s="1047"/>
      <c r="AP405" s="1047"/>
      <c r="AQ405" s="1047"/>
      <c r="AR405" s="1047"/>
      <c r="AS405" s="1047"/>
      <c r="AT405" s="1047"/>
      <c r="AU405" s="1047"/>
      <c r="AV405" s="1047"/>
      <c r="AW405" s="1047"/>
      <c r="AX405" s="1047"/>
      <c r="AY405" s="1047"/>
      <c r="AZ405" s="1047"/>
      <c r="BA405" s="1047"/>
      <c r="BB405" s="1047"/>
      <c r="BC405" s="1047"/>
      <c r="BD405" s="1047"/>
      <c r="BE405" s="1047"/>
      <c r="BF405" s="1047"/>
      <c r="BG405" s="1047"/>
      <c r="BH405" s="1047"/>
      <c r="BI405" s="1047"/>
      <c r="BJ405" s="1047"/>
      <c r="BK405" s="1047"/>
      <c r="BL405" s="1047"/>
      <c r="BM405" s="1047"/>
      <c r="BN405" s="1047"/>
      <c r="BO405" s="1047"/>
      <c r="BP405" s="1047"/>
      <c r="BQ405" s="1047"/>
      <c r="BR405" s="1047"/>
      <c r="BS405" s="1047"/>
      <c r="BT405" s="1047"/>
      <c r="BU405" s="1047"/>
    </row>
    <row r="406" ht="14.25" customHeight="1">
      <c r="A406" s="1060"/>
      <c r="B406" s="1060"/>
      <c r="C406" s="1060"/>
      <c r="D406" s="1060"/>
      <c r="E406" s="1060"/>
      <c r="F406" s="1060"/>
      <c r="G406" s="1061"/>
      <c r="H406" s="1062"/>
      <c r="I406" s="1063"/>
      <c r="J406" s="1060"/>
      <c r="K406" s="1060"/>
      <c r="L406" s="1064"/>
      <c r="M406" s="1060"/>
      <c r="N406" s="1060"/>
      <c r="O406" s="1064"/>
      <c r="P406" s="1060"/>
      <c r="Q406" s="1060"/>
      <c r="R406" s="1060"/>
      <c r="S406" s="1060"/>
      <c r="T406" s="1060"/>
      <c r="U406" s="1060"/>
      <c r="V406" s="1045"/>
      <c r="W406" s="1045"/>
      <c r="X406" s="1045"/>
      <c r="Y406" s="1045"/>
      <c r="Z406" s="1045"/>
      <c r="AA406" s="1045"/>
      <c r="AB406" s="1045"/>
      <c r="AC406" s="1045"/>
      <c r="AD406" s="1045"/>
      <c r="AE406" s="1045"/>
      <c r="AF406" s="1045"/>
      <c r="AG406" s="1047"/>
      <c r="AH406" s="1047"/>
      <c r="AI406" s="1047"/>
      <c r="AJ406" s="1047"/>
      <c r="AK406" s="1047"/>
      <c r="AL406" s="1047"/>
      <c r="AM406" s="1047"/>
      <c r="AN406" s="1047"/>
      <c r="AO406" s="1047"/>
      <c r="AP406" s="1047"/>
      <c r="AQ406" s="1047"/>
      <c r="AR406" s="1047"/>
      <c r="AS406" s="1047"/>
      <c r="AT406" s="1047"/>
      <c r="AU406" s="1047"/>
      <c r="AV406" s="1047"/>
      <c r="AW406" s="1047"/>
      <c r="AX406" s="1047"/>
      <c r="AY406" s="1047"/>
      <c r="AZ406" s="1047"/>
      <c r="BA406" s="1047"/>
      <c r="BB406" s="1047"/>
      <c r="BC406" s="1047"/>
      <c r="BD406" s="1047"/>
      <c r="BE406" s="1047"/>
      <c r="BF406" s="1047"/>
      <c r="BG406" s="1047"/>
      <c r="BH406" s="1047"/>
      <c r="BI406" s="1047"/>
      <c r="BJ406" s="1047"/>
      <c r="BK406" s="1047"/>
      <c r="BL406" s="1047"/>
      <c r="BM406" s="1047"/>
      <c r="BN406" s="1047"/>
      <c r="BO406" s="1047"/>
      <c r="BP406" s="1047"/>
      <c r="BQ406" s="1047"/>
      <c r="BR406" s="1047"/>
      <c r="BS406" s="1047"/>
      <c r="BT406" s="1047"/>
      <c r="BU406" s="1047"/>
    </row>
    <row r="407" ht="14.25" customHeight="1">
      <c r="A407" s="1060"/>
      <c r="B407" s="1060"/>
      <c r="C407" s="1060"/>
      <c r="D407" s="1060"/>
      <c r="E407" s="1060"/>
      <c r="F407" s="1060"/>
      <c r="G407" s="1061"/>
      <c r="H407" s="1062"/>
      <c r="I407" s="1063"/>
      <c r="J407" s="1060"/>
      <c r="K407" s="1060"/>
      <c r="L407" s="1064"/>
      <c r="M407" s="1060"/>
      <c r="N407" s="1060"/>
      <c r="O407" s="1064"/>
      <c r="P407" s="1060"/>
      <c r="Q407" s="1060"/>
      <c r="R407" s="1060"/>
      <c r="S407" s="1060"/>
      <c r="T407" s="1060"/>
      <c r="U407" s="1060"/>
      <c r="V407" s="1045"/>
      <c r="W407" s="1045"/>
      <c r="X407" s="1045"/>
      <c r="Y407" s="1045"/>
      <c r="Z407" s="1045"/>
      <c r="AA407" s="1045"/>
      <c r="AB407" s="1045"/>
      <c r="AC407" s="1045"/>
      <c r="AD407" s="1045"/>
      <c r="AE407" s="1045"/>
      <c r="AF407" s="1045"/>
      <c r="AG407" s="1047"/>
      <c r="AH407" s="1047"/>
      <c r="AI407" s="1047"/>
      <c r="AJ407" s="1047"/>
      <c r="AK407" s="1047"/>
      <c r="AL407" s="1047"/>
      <c r="AM407" s="1047"/>
      <c r="AN407" s="1047"/>
      <c r="AO407" s="1047"/>
      <c r="AP407" s="1047"/>
      <c r="AQ407" s="1047"/>
      <c r="AR407" s="1047"/>
      <c r="AS407" s="1047"/>
      <c r="AT407" s="1047"/>
      <c r="AU407" s="1047"/>
      <c r="AV407" s="1047"/>
      <c r="AW407" s="1047"/>
      <c r="AX407" s="1047"/>
      <c r="AY407" s="1047"/>
      <c r="AZ407" s="1047"/>
      <c r="BA407" s="1047"/>
      <c r="BB407" s="1047"/>
      <c r="BC407" s="1047"/>
      <c r="BD407" s="1047"/>
      <c r="BE407" s="1047"/>
      <c r="BF407" s="1047"/>
      <c r="BG407" s="1047"/>
      <c r="BH407" s="1047"/>
      <c r="BI407" s="1047"/>
      <c r="BJ407" s="1047"/>
      <c r="BK407" s="1047"/>
      <c r="BL407" s="1047"/>
      <c r="BM407" s="1047"/>
      <c r="BN407" s="1047"/>
      <c r="BO407" s="1047"/>
      <c r="BP407" s="1047"/>
      <c r="BQ407" s="1047"/>
      <c r="BR407" s="1047"/>
      <c r="BS407" s="1047"/>
      <c r="BT407" s="1047"/>
      <c r="BU407" s="1047"/>
    </row>
    <row r="408" ht="14.25" customHeight="1">
      <c r="A408" s="1060"/>
      <c r="B408" s="1060"/>
      <c r="C408" s="1060"/>
      <c r="D408" s="1060"/>
      <c r="E408" s="1060"/>
      <c r="F408" s="1060"/>
      <c r="G408" s="1061"/>
      <c r="H408" s="1062"/>
      <c r="I408" s="1063"/>
      <c r="J408" s="1060"/>
      <c r="K408" s="1060"/>
      <c r="L408" s="1064"/>
      <c r="M408" s="1060"/>
      <c r="N408" s="1060"/>
      <c r="O408" s="1064"/>
      <c r="P408" s="1060"/>
      <c r="Q408" s="1060"/>
      <c r="R408" s="1060"/>
      <c r="S408" s="1060"/>
      <c r="T408" s="1060"/>
      <c r="U408" s="1060"/>
      <c r="V408" s="1045"/>
      <c r="W408" s="1045"/>
      <c r="X408" s="1045"/>
      <c r="Y408" s="1045"/>
      <c r="Z408" s="1045"/>
      <c r="AA408" s="1045"/>
      <c r="AB408" s="1045"/>
      <c r="AC408" s="1045"/>
      <c r="AD408" s="1045"/>
      <c r="AE408" s="1045"/>
      <c r="AF408" s="1045"/>
      <c r="AG408" s="1047"/>
      <c r="AH408" s="1047"/>
      <c r="AI408" s="1047"/>
      <c r="AJ408" s="1047"/>
      <c r="AK408" s="1047"/>
      <c r="AL408" s="1047"/>
      <c r="AM408" s="1047"/>
      <c r="AN408" s="1047"/>
      <c r="AO408" s="1047"/>
      <c r="AP408" s="1047"/>
      <c r="AQ408" s="1047"/>
      <c r="AR408" s="1047"/>
      <c r="AS408" s="1047"/>
      <c r="AT408" s="1047"/>
      <c r="AU408" s="1047"/>
      <c r="AV408" s="1047"/>
      <c r="AW408" s="1047"/>
      <c r="AX408" s="1047"/>
      <c r="AY408" s="1047"/>
      <c r="AZ408" s="1047"/>
      <c r="BA408" s="1047"/>
      <c r="BB408" s="1047"/>
      <c r="BC408" s="1047"/>
      <c r="BD408" s="1047"/>
      <c r="BE408" s="1047"/>
      <c r="BF408" s="1047"/>
      <c r="BG408" s="1047"/>
      <c r="BH408" s="1047"/>
      <c r="BI408" s="1047"/>
      <c r="BJ408" s="1047"/>
      <c r="BK408" s="1047"/>
      <c r="BL408" s="1047"/>
      <c r="BM408" s="1047"/>
      <c r="BN408" s="1047"/>
      <c r="BO408" s="1047"/>
      <c r="BP408" s="1047"/>
      <c r="BQ408" s="1047"/>
      <c r="BR408" s="1047"/>
      <c r="BS408" s="1047"/>
      <c r="BT408" s="1047"/>
      <c r="BU408" s="1047"/>
    </row>
    <row r="409" ht="14.25" customHeight="1">
      <c r="A409" s="1060"/>
      <c r="B409" s="1060"/>
      <c r="C409" s="1060"/>
      <c r="D409" s="1060"/>
      <c r="E409" s="1060"/>
      <c r="F409" s="1060"/>
      <c r="G409" s="1061"/>
      <c r="H409" s="1062"/>
      <c r="I409" s="1063"/>
      <c r="J409" s="1060"/>
      <c r="K409" s="1060"/>
      <c r="L409" s="1064"/>
      <c r="M409" s="1060"/>
      <c r="N409" s="1060"/>
      <c r="O409" s="1064"/>
      <c r="P409" s="1060"/>
      <c r="Q409" s="1060"/>
      <c r="R409" s="1060"/>
      <c r="S409" s="1060"/>
      <c r="T409" s="1060"/>
      <c r="U409" s="1060"/>
      <c r="V409" s="1045"/>
      <c r="W409" s="1045"/>
      <c r="X409" s="1045"/>
      <c r="Y409" s="1045"/>
      <c r="Z409" s="1045"/>
      <c r="AA409" s="1045"/>
      <c r="AB409" s="1045"/>
      <c r="AC409" s="1045"/>
      <c r="AD409" s="1045"/>
      <c r="AE409" s="1045"/>
      <c r="AF409" s="1045"/>
      <c r="AG409" s="1047"/>
      <c r="AH409" s="1047"/>
      <c r="AI409" s="1047"/>
      <c r="AJ409" s="1047"/>
      <c r="AK409" s="1047"/>
      <c r="AL409" s="1047"/>
      <c r="AM409" s="1047"/>
      <c r="AN409" s="1047"/>
      <c r="AO409" s="1047"/>
      <c r="AP409" s="1047"/>
      <c r="AQ409" s="1047"/>
      <c r="AR409" s="1047"/>
      <c r="AS409" s="1047"/>
      <c r="AT409" s="1047"/>
      <c r="AU409" s="1047"/>
      <c r="AV409" s="1047"/>
      <c r="AW409" s="1047"/>
      <c r="AX409" s="1047"/>
      <c r="AY409" s="1047"/>
      <c r="AZ409" s="1047"/>
      <c r="BA409" s="1047"/>
      <c r="BB409" s="1047"/>
      <c r="BC409" s="1047"/>
      <c r="BD409" s="1047"/>
      <c r="BE409" s="1047"/>
      <c r="BF409" s="1047"/>
      <c r="BG409" s="1047"/>
      <c r="BH409" s="1047"/>
      <c r="BI409" s="1047"/>
      <c r="BJ409" s="1047"/>
      <c r="BK409" s="1047"/>
      <c r="BL409" s="1047"/>
      <c r="BM409" s="1047"/>
      <c r="BN409" s="1047"/>
      <c r="BO409" s="1047"/>
      <c r="BP409" s="1047"/>
      <c r="BQ409" s="1047"/>
      <c r="BR409" s="1047"/>
      <c r="BS409" s="1047"/>
      <c r="BT409" s="1047"/>
      <c r="BU409" s="1047"/>
    </row>
    <row r="410" ht="14.25" customHeight="1">
      <c r="A410" s="1060"/>
      <c r="B410" s="1060"/>
      <c r="C410" s="1060"/>
      <c r="D410" s="1060"/>
      <c r="E410" s="1060"/>
      <c r="F410" s="1060"/>
      <c r="G410" s="1061"/>
      <c r="H410" s="1062"/>
      <c r="I410" s="1063"/>
      <c r="J410" s="1060"/>
      <c r="K410" s="1060"/>
      <c r="L410" s="1064"/>
      <c r="M410" s="1060"/>
      <c r="N410" s="1060"/>
      <c r="O410" s="1064"/>
      <c r="P410" s="1060"/>
      <c r="Q410" s="1060"/>
      <c r="R410" s="1060"/>
      <c r="S410" s="1060"/>
      <c r="T410" s="1060"/>
      <c r="U410" s="1060"/>
      <c r="V410" s="1045"/>
      <c r="W410" s="1045"/>
      <c r="X410" s="1045"/>
      <c r="Y410" s="1045"/>
      <c r="Z410" s="1045"/>
      <c r="AA410" s="1045"/>
      <c r="AB410" s="1045"/>
      <c r="AC410" s="1045"/>
      <c r="AD410" s="1045"/>
      <c r="AE410" s="1045"/>
      <c r="AF410" s="1045"/>
      <c r="AG410" s="1047"/>
      <c r="AH410" s="1047"/>
      <c r="AI410" s="1047"/>
      <c r="AJ410" s="1047"/>
      <c r="AK410" s="1047"/>
      <c r="AL410" s="1047"/>
      <c r="AM410" s="1047"/>
      <c r="AN410" s="1047"/>
      <c r="AO410" s="1047"/>
      <c r="AP410" s="1047"/>
      <c r="AQ410" s="1047"/>
      <c r="AR410" s="1047"/>
      <c r="AS410" s="1047"/>
      <c r="AT410" s="1047"/>
      <c r="AU410" s="1047"/>
      <c r="AV410" s="1047"/>
      <c r="AW410" s="1047"/>
      <c r="AX410" s="1047"/>
      <c r="AY410" s="1047"/>
      <c r="AZ410" s="1047"/>
      <c r="BA410" s="1047"/>
      <c r="BB410" s="1047"/>
      <c r="BC410" s="1047"/>
      <c r="BD410" s="1047"/>
      <c r="BE410" s="1047"/>
      <c r="BF410" s="1047"/>
      <c r="BG410" s="1047"/>
      <c r="BH410" s="1047"/>
      <c r="BI410" s="1047"/>
      <c r="BJ410" s="1047"/>
      <c r="BK410" s="1047"/>
      <c r="BL410" s="1047"/>
      <c r="BM410" s="1047"/>
      <c r="BN410" s="1047"/>
      <c r="BO410" s="1047"/>
      <c r="BP410" s="1047"/>
      <c r="BQ410" s="1047"/>
      <c r="BR410" s="1047"/>
      <c r="BS410" s="1047"/>
      <c r="BT410" s="1047"/>
      <c r="BU410" s="1047"/>
    </row>
    <row r="411" ht="14.25" customHeight="1">
      <c r="A411" s="1060"/>
      <c r="B411" s="1060"/>
      <c r="C411" s="1060"/>
      <c r="D411" s="1060"/>
      <c r="E411" s="1060"/>
      <c r="F411" s="1060"/>
      <c r="G411" s="1061"/>
      <c r="H411" s="1062"/>
      <c r="I411" s="1063"/>
      <c r="J411" s="1060"/>
      <c r="K411" s="1060"/>
      <c r="L411" s="1064"/>
      <c r="M411" s="1060"/>
      <c r="N411" s="1060"/>
      <c r="O411" s="1064"/>
      <c r="P411" s="1060"/>
      <c r="Q411" s="1060"/>
      <c r="R411" s="1060"/>
      <c r="S411" s="1060"/>
      <c r="T411" s="1060"/>
      <c r="U411" s="1060"/>
      <c r="V411" s="1045"/>
      <c r="W411" s="1045"/>
      <c r="X411" s="1045"/>
      <c r="Y411" s="1045"/>
      <c r="Z411" s="1045"/>
      <c r="AA411" s="1045"/>
      <c r="AB411" s="1045"/>
      <c r="AC411" s="1045"/>
      <c r="AD411" s="1045"/>
      <c r="AE411" s="1045"/>
      <c r="AF411" s="1045"/>
      <c r="AG411" s="1047"/>
      <c r="AH411" s="1047"/>
      <c r="AI411" s="1047"/>
      <c r="AJ411" s="1047"/>
      <c r="AK411" s="1047"/>
      <c r="AL411" s="1047"/>
      <c r="AM411" s="1047"/>
      <c r="AN411" s="1047"/>
      <c r="AO411" s="1047"/>
      <c r="AP411" s="1047"/>
      <c r="AQ411" s="1047"/>
      <c r="AR411" s="1047"/>
      <c r="AS411" s="1047"/>
      <c r="AT411" s="1047"/>
      <c r="AU411" s="1047"/>
      <c r="AV411" s="1047"/>
      <c r="AW411" s="1047"/>
      <c r="AX411" s="1047"/>
      <c r="AY411" s="1047"/>
      <c r="AZ411" s="1047"/>
      <c r="BA411" s="1047"/>
      <c r="BB411" s="1047"/>
      <c r="BC411" s="1047"/>
      <c r="BD411" s="1047"/>
      <c r="BE411" s="1047"/>
      <c r="BF411" s="1047"/>
      <c r="BG411" s="1047"/>
      <c r="BH411" s="1047"/>
      <c r="BI411" s="1047"/>
      <c r="BJ411" s="1047"/>
      <c r="BK411" s="1047"/>
      <c r="BL411" s="1047"/>
      <c r="BM411" s="1047"/>
      <c r="BN411" s="1047"/>
      <c r="BO411" s="1047"/>
      <c r="BP411" s="1047"/>
      <c r="BQ411" s="1047"/>
      <c r="BR411" s="1047"/>
      <c r="BS411" s="1047"/>
      <c r="BT411" s="1047"/>
      <c r="BU411" s="1047"/>
    </row>
    <row r="412" ht="14.25" customHeight="1">
      <c r="A412" s="1060"/>
      <c r="B412" s="1060"/>
      <c r="C412" s="1060"/>
      <c r="D412" s="1060"/>
      <c r="E412" s="1060"/>
      <c r="F412" s="1060"/>
      <c r="G412" s="1061"/>
      <c r="H412" s="1062"/>
      <c r="I412" s="1063"/>
      <c r="J412" s="1060"/>
      <c r="K412" s="1060"/>
      <c r="L412" s="1064"/>
      <c r="M412" s="1060"/>
      <c r="N412" s="1060"/>
      <c r="O412" s="1064"/>
      <c r="P412" s="1060"/>
      <c r="Q412" s="1060"/>
      <c r="R412" s="1060"/>
      <c r="S412" s="1060"/>
      <c r="T412" s="1060"/>
      <c r="U412" s="1060"/>
      <c r="V412" s="1045"/>
      <c r="W412" s="1045"/>
      <c r="X412" s="1045"/>
      <c r="Y412" s="1045"/>
      <c r="Z412" s="1045"/>
      <c r="AA412" s="1045"/>
      <c r="AB412" s="1045"/>
      <c r="AC412" s="1045"/>
      <c r="AD412" s="1045"/>
      <c r="AE412" s="1045"/>
      <c r="AF412" s="1045"/>
      <c r="AG412" s="1047"/>
      <c r="AH412" s="1047"/>
      <c r="AI412" s="1047"/>
      <c r="AJ412" s="1047"/>
      <c r="AK412" s="1047"/>
      <c r="AL412" s="1047"/>
      <c r="AM412" s="1047"/>
      <c r="AN412" s="1047"/>
      <c r="AO412" s="1047"/>
      <c r="AP412" s="1047"/>
      <c r="AQ412" s="1047"/>
      <c r="AR412" s="1047"/>
      <c r="AS412" s="1047"/>
      <c r="AT412" s="1047"/>
      <c r="AU412" s="1047"/>
      <c r="AV412" s="1047"/>
      <c r="AW412" s="1047"/>
      <c r="AX412" s="1047"/>
      <c r="AY412" s="1047"/>
      <c r="AZ412" s="1047"/>
      <c r="BA412" s="1047"/>
      <c r="BB412" s="1047"/>
      <c r="BC412" s="1047"/>
      <c r="BD412" s="1047"/>
      <c r="BE412" s="1047"/>
      <c r="BF412" s="1047"/>
      <c r="BG412" s="1047"/>
      <c r="BH412" s="1047"/>
      <c r="BI412" s="1047"/>
      <c r="BJ412" s="1047"/>
      <c r="BK412" s="1047"/>
      <c r="BL412" s="1047"/>
      <c r="BM412" s="1047"/>
      <c r="BN412" s="1047"/>
      <c r="BO412" s="1047"/>
      <c r="BP412" s="1047"/>
      <c r="BQ412" s="1047"/>
      <c r="BR412" s="1047"/>
      <c r="BS412" s="1047"/>
      <c r="BT412" s="1047"/>
      <c r="BU412" s="1047"/>
    </row>
    <row r="413" ht="14.25" customHeight="1">
      <c r="A413" s="1060"/>
      <c r="B413" s="1060"/>
      <c r="C413" s="1060"/>
      <c r="D413" s="1060"/>
      <c r="E413" s="1060"/>
      <c r="F413" s="1060"/>
      <c r="G413" s="1061"/>
      <c r="H413" s="1062"/>
      <c r="I413" s="1063"/>
      <c r="J413" s="1060"/>
      <c r="K413" s="1060"/>
      <c r="L413" s="1064"/>
      <c r="M413" s="1060"/>
      <c r="N413" s="1060"/>
      <c r="O413" s="1064"/>
      <c r="P413" s="1060"/>
      <c r="Q413" s="1060"/>
      <c r="R413" s="1060"/>
      <c r="S413" s="1060"/>
      <c r="T413" s="1060"/>
      <c r="U413" s="1060"/>
      <c r="V413" s="1045"/>
      <c r="W413" s="1045"/>
      <c r="X413" s="1045"/>
      <c r="Y413" s="1045"/>
      <c r="Z413" s="1045"/>
      <c r="AA413" s="1045"/>
      <c r="AB413" s="1045"/>
      <c r="AC413" s="1045"/>
      <c r="AD413" s="1045"/>
      <c r="AE413" s="1045"/>
      <c r="AF413" s="1045"/>
      <c r="AG413" s="1047"/>
      <c r="AH413" s="1047"/>
      <c r="AI413" s="1047"/>
      <c r="AJ413" s="1047"/>
      <c r="AK413" s="1047"/>
      <c r="AL413" s="1047"/>
      <c r="AM413" s="1047"/>
      <c r="AN413" s="1047"/>
      <c r="AO413" s="1047"/>
      <c r="AP413" s="1047"/>
      <c r="AQ413" s="1047"/>
      <c r="AR413" s="1047"/>
      <c r="AS413" s="1047"/>
      <c r="AT413" s="1047"/>
      <c r="AU413" s="1047"/>
      <c r="AV413" s="1047"/>
      <c r="AW413" s="1047"/>
      <c r="AX413" s="1047"/>
      <c r="AY413" s="1047"/>
      <c r="AZ413" s="1047"/>
      <c r="BA413" s="1047"/>
      <c r="BB413" s="1047"/>
      <c r="BC413" s="1047"/>
      <c r="BD413" s="1047"/>
      <c r="BE413" s="1047"/>
      <c r="BF413" s="1047"/>
      <c r="BG413" s="1047"/>
      <c r="BH413" s="1047"/>
      <c r="BI413" s="1047"/>
      <c r="BJ413" s="1047"/>
      <c r="BK413" s="1047"/>
      <c r="BL413" s="1047"/>
      <c r="BM413" s="1047"/>
      <c r="BN413" s="1047"/>
      <c r="BO413" s="1047"/>
      <c r="BP413" s="1047"/>
      <c r="BQ413" s="1047"/>
      <c r="BR413" s="1047"/>
      <c r="BS413" s="1047"/>
      <c r="BT413" s="1047"/>
      <c r="BU413" s="1047"/>
    </row>
    <row r="414" ht="14.25" customHeight="1">
      <c r="A414" s="1060"/>
      <c r="B414" s="1060"/>
      <c r="C414" s="1060"/>
      <c r="D414" s="1060"/>
      <c r="E414" s="1060"/>
      <c r="F414" s="1060"/>
      <c r="G414" s="1061"/>
      <c r="H414" s="1062"/>
      <c r="I414" s="1063"/>
      <c r="J414" s="1060"/>
      <c r="K414" s="1060"/>
      <c r="L414" s="1064"/>
      <c r="M414" s="1060"/>
      <c r="N414" s="1060"/>
      <c r="O414" s="1064"/>
      <c r="P414" s="1060"/>
      <c r="Q414" s="1060"/>
      <c r="R414" s="1060"/>
      <c r="S414" s="1060"/>
      <c r="T414" s="1060"/>
      <c r="U414" s="1060"/>
      <c r="V414" s="1045"/>
      <c r="W414" s="1045"/>
      <c r="X414" s="1045"/>
      <c r="Y414" s="1045"/>
      <c r="Z414" s="1045"/>
      <c r="AA414" s="1045"/>
      <c r="AB414" s="1045"/>
      <c r="AC414" s="1045"/>
      <c r="AD414" s="1045"/>
      <c r="AE414" s="1045"/>
      <c r="AF414" s="1045"/>
      <c r="AG414" s="1047"/>
      <c r="AH414" s="1047"/>
      <c r="AI414" s="1047"/>
      <c r="AJ414" s="1047"/>
      <c r="AK414" s="1047"/>
      <c r="AL414" s="1047"/>
      <c r="AM414" s="1047"/>
      <c r="AN414" s="1047"/>
      <c r="AO414" s="1047"/>
      <c r="AP414" s="1047"/>
      <c r="AQ414" s="1047"/>
      <c r="AR414" s="1047"/>
      <c r="AS414" s="1047"/>
      <c r="AT414" s="1047"/>
      <c r="AU414" s="1047"/>
      <c r="AV414" s="1047"/>
      <c r="AW414" s="1047"/>
      <c r="AX414" s="1047"/>
      <c r="AY414" s="1047"/>
      <c r="AZ414" s="1047"/>
      <c r="BA414" s="1047"/>
      <c r="BB414" s="1047"/>
      <c r="BC414" s="1047"/>
      <c r="BD414" s="1047"/>
      <c r="BE414" s="1047"/>
      <c r="BF414" s="1047"/>
      <c r="BG414" s="1047"/>
      <c r="BH414" s="1047"/>
      <c r="BI414" s="1047"/>
      <c r="BJ414" s="1047"/>
      <c r="BK414" s="1047"/>
      <c r="BL414" s="1047"/>
      <c r="BM414" s="1047"/>
      <c r="BN414" s="1047"/>
      <c r="BO414" s="1047"/>
      <c r="BP414" s="1047"/>
      <c r="BQ414" s="1047"/>
      <c r="BR414" s="1047"/>
      <c r="BS414" s="1047"/>
      <c r="BT414" s="1047"/>
      <c r="BU414" s="1047"/>
    </row>
    <row r="415" ht="14.25" customHeight="1">
      <c r="A415" s="1060"/>
      <c r="B415" s="1060"/>
      <c r="C415" s="1060"/>
      <c r="D415" s="1060"/>
      <c r="E415" s="1060"/>
      <c r="F415" s="1060"/>
      <c r="G415" s="1061"/>
      <c r="H415" s="1062"/>
      <c r="I415" s="1063"/>
      <c r="J415" s="1060"/>
      <c r="K415" s="1060"/>
      <c r="L415" s="1064"/>
      <c r="M415" s="1060"/>
      <c r="N415" s="1060"/>
      <c r="O415" s="1064"/>
      <c r="P415" s="1060"/>
      <c r="Q415" s="1060"/>
      <c r="R415" s="1060"/>
      <c r="S415" s="1060"/>
      <c r="T415" s="1060"/>
      <c r="U415" s="1060"/>
      <c r="V415" s="1045"/>
      <c r="W415" s="1045"/>
      <c r="X415" s="1045"/>
      <c r="Y415" s="1045"/>
      <c r="Z415" s="1045"/>
      <c r="AA415" s="1045"/>
      <c r="AB415" s="1045"/>
      <c r="AC415" s="1045"/>
      <c r="AD415" s="1045"/>
      <c r="AE415" s="1045"/>
      <c r="AF415" s="1045"/>
      <c r="AG415" s="1047"/>
      <c r="AH415" s="1047"/>
      <c r="AI415" s="1047"/>
      <c r="AJ415" s="1047"/>
      <c r="AK415" s="1047"/>
      <c r="AL415" s="1047"/>
      <c r="AM415" s="1047"/>
      <c r="AN415" s="1047"/>
      <c r="AO415" s="1047"/>
      <c r="AP415" s="1047"/>
      <c r="AQ415" s="1047"/>
      <c r="AR415" s="1047"/>
      <c r="AS415" s="1047"/>
      <c r="AT415" s="1047"/>
      <c r="AU415" s="1047"/>
      <c r="AV415" s="1047"/>
      <c r="AW415" s="1047"/>
      <c r="AX415" s="1047"/>
      <c r="AY415" s="1047"/>
      <c r="AZ415" s="1047"/>
      <c r="BA415" s="1047"/>
      <c r="BB415" s="1047"/>
      <c r="BC415" s="1047"/>
      <c r="BD415" s="1047"/>
      <c r="BE415" s="1047"/>
      <c r="BF415" s="1047"/>
      <c r="BG415" s="1047"/>
      <c r="BH415" s="1047"/>
      <c r="BI415" s="1047"/>
      <c r="BJ415" s="1047"/>
      <c r="BK415" s="1047"/>
      <c r="BL415" s="1047"/>
      <c r="BM415" s="1047"/>
      <c r="BN415" s="1047"/>
      <c r="BO415" s="1047"/>
      <c r="BP415" s="1047"/>
      <c r="BQ415" s="1047"/>
      <c r="BR415" s="1047"/>
      <c r="BS415" s="1047"/>
      <c r="BT415" s="1047"/>
      <c r="BU415" s="1047"/>
    </row>
    <row r="416" ht="14.25" customHeight="1">
      <c r="A416" s="1060"/>
      <c r="B416" s="1060"/>
      <c r="C416" s="1060"/>
      <c r="D416" s="1060"/>
      <c r="E416" s="1060"/>
      <c r="F416" s="1060"/>
      <c r="G416" s="1061"/>
      <c r="H416" s="1062"/>
      <c r="I416" s="1063"/>
      <c r="J416" s="1060"/>
      <c r="K416" s="1060"/>
      <c r="L416" s="1064"/>
      <c r="M416" s="1060"/>
      <c r="N416" s="1060"/>
      <c r="O416" s="1064"/>
      <c r="P416" s="1060"/>
      <c r="Q416" s="1060"/>
      <c r="R416" s="1060"/>
      <c r="S416" s="1060"/>
      <c r="T416" s="1060"/>
      <c r="U416" s="1060"/>
      <c r="V416" s="1045"/>
      <c r="W416" s="1045"/>
      <c r="X416" s="1045"/>
      <c r="Y416" s="1045"/>
      <c r="Z416" s="1045"/>
      <c r="AA416" s="1045"/>
      <c r="AB416" s="1045"/>
      <c r="AC416" s="1045"/>
      <c r="AD416" s="1045"/>
      <c r="AE416" s="1045"/>
      <c r="AF416" s="1045"/>
      <c r="AG416" s="1047"/>
      <c r="AH416" s="1047"/>
      <c r="AI416" s="1047"/>
      <c r="AJ416" s="1047"/>
      <c r="AK416" s="1047"/>
      <c r="AL416" s="1047"/>
      <c r="AM416" s="1047"/>
      <c r="AN416" s="1047"/>
      <c r="AO416" s="1047"/>
      <c r="AP416" s="1047"/>
      <c r="AQ416" s="1047"/>
      <c r="AR416" s="1047"/>
      <c r="AS416" s="1047"/>
      <c r="AT416" s="1047"/>
      <c r="AU416" s="1047"/>
      <c r="AV416" s="1047"/>
      <c r="AW416" s="1047"/>
      <c r="AX416" s="1047"/>
      <c r="AY416" s="1047"/>
      <c r="AZ416" s="1047"/>
      <c r="BA416" s="1047"/>
      <c r="BB416" s="1047"/>
      <c r="BC416" s="1047"/>
      <c r="BD416" s="1047"/>
      <c r="BE416" s="1047"/>
      <c r="BF416" s="1047"/>
      <c r="BG416" s="1047"/>
      <c r="BH416" s="1047"/>
      <c r="BI416" s="1047"/>
      <c r="BJ416" s="1047"/>
      <c r="BK416" s="1047"/>
      <c r="BL416" s="1047"/>
      <c r="BM416" s="1047"/>
      <c r="BN416" s="1047"/>
      <c r="BO416" s="1047"/>
      <c r="BP416" s="1047"/>
      <c r="BQ416" s="1047"/>
      <c r="BR416" s="1047"/>
      <c r="BS416" s="1047"/>
      <c r="BT416" s="1047"/>
      <c r="BU416" s="1047"/>
    </row>
    <row r="417" ht="14.25" customHeight="1">
      <c r="A417" s="1060"/>
      <c r="B417" s="1060"/>
      <c r="C417" s="1060"/>
      <c r="D417" s="1060"/>
      <c r="E417" s="1060"/>
      <c r="F417" s="1060"/>
      <c r="G417" s="1061"/>
      <c r="H417" s="1062"/>
      <c r="I417" s="1063"/>
      <c r="J417" s="1060"/>
      <c r="K417" s="1060"/>
      <c r="L417" s="1064"/>
      <c r="M417" s="1060"/>
      <c r="N417" s="1060"/>
      <c r="O417" s="1064"/>
      <c r="P417" s="1060"/>
      <c r="Q417" s="1060"/>
      <c r="R417" s="1060"/>
      <c r="S417" s="1060"/>
      <c r="T417" s="1060"/>
      <c r="U417" s="1060"/>
      <c r="V417" s="1045"/>
      <c r="W417" s="1045"/>
      <c r="X417" s="1045"/>
      <c r="Y417" s="1045"/>
      <c r="Z417" s="1045"/>
      <c r="AA417" s="1045"/>
      <c r="AB417" s="1045"/>
      <c r="AC417" s="1045"/>
      <c r="AD417" s="1045"/>
      <c r="AE417" s="1045"/>
      <c r="AF417" s="1045"/>
      <c r="AG417" s="1047"/>
      <c r="AH417" s="1047"/>
      <c r="AI417" s="1047"/>
      <c r="AJ417" s="1047"/>
      <c r="AK417" s="1047"/>
      <c r="AL417" s="1047"/>
      <c r="AM417" s="1047"/>
      <c r="AN417" s="1047"/>
      <c r="AO417" s="1047"/>
      <c r="AP417" s="1047"/>
      <c r="AQ417" s="1047"/>
      <c r="AR417" s="1047"/>
      <c r="AS417" s="1047"/>
      <c r="AT417" s="1047"/>
      <c r="AU417" s="1047"/>
      <c r="AV417" s="1047"/>
      <c r="AW417" s="1047"/>
      <c r="AX417" s="1047"/>
      <c r="AY417" s="1047"/>
      <c r="AZ417" s="1047"/>
      <c r="BA417" s="1047"/>
      <c r="BB417" s="1047"/>
      <c r="BC417" s="1047"/>
      <c r="BD417" s="1047"/>
      <c r="BE417" s="1047"/>
      <c r="BF417" s="1047"/>
      <c r="BG417" s="1047"/>
      <c r="BH417" s="1047"/>
      <c r="BI417" s="1047"/>
      <c r="BJ417" s="1047"/>
      <c r="BK417" s="1047"/>
      <c r="BL417" s="1047"/>
      <c r="BM417" s="1047"/>
      <c r="BN417" s="1047"/>
      <c r="BO417" s="1047"/>
      <c r="BP417" s="1047"/>
      <c r="BQ417" s="1047"/>
      <c r="BR417" s="1047"/>
      <c r="BS417" s="1047"/>
      <c r="BT417" s="1047"/>
      <c r="BU417" s="1047"/>
    </row>
    <row r="418" ht="14.25" customHeight="1">
      <c r="A418" s="1060"/>
      <c r="B418" s="1060"/>
      <c r="C418" s="1060"/>
      <c r="D418" s="1060"/>
      <c r="E418" s="1060"/>
      <c r="F418" s="1060"/>
      <c r="G418" s="1061"/>
      <c r="H418" s="1062"/>
      <c r="I418" s="1063"/>
      <c r="J418" s="1060"/>
      <c r="K418" s="1060"/>
      <c r="L418" s="1064"/>
      <c r="M418" s="1060"/>
      <c r="N418" s="1060"/>
      <c r="O418" s="1064"/>
      <c r="P418" s="1060"/>
      <c r="Q418" s="1060"/>
      <c r="R418" s="1060"/>
      <c r="S418" s="1060"/>
      <c r="T418" s="1060"/>
      <c r="U418" s="1060"/>
      <c r="V418" s="1045"/>
      <c r="W418" s="1045"/>
      <c r="X418" s="1045"/>
      <c r="Y418" s="1045"/>
      <c r="Z418" s="1045"/>
      <c r="AA418" s="1045"/>
      <c r="AB418" s="1045"/>
      <c r="AC418" s="1045"/>
      <c r="AD418" s="1045"/>
      <c r="AE418" s="1045"/>
      <c r="AF418" s="1045"/>
      <c r="AG418" s="1047"/>
      <c r="AH418" s="1047"/>
      <c r="AI418" s="1047"/>
      <c r="AJ418" s="1047"/>
      <c r="AK418" s="1047"/>
      <c r="AL418" s="1047"/>
      <c r="AM418" s="1047"/>
      <c r="AN418" s="1047"/>
      <c r="AO418" s="1047"/>
      <c r="AP418" s="1047"/>
      <c r="AQ418" s="1047"/>
      <c r="AR418" s="1047"/>
      <c r="AS418" s="1047"/>
      <c r="AT418" s="1047"/>
      <c r="AU418" s="1047"/>
      <c r="AV418" s="1047"/>
      <c r="AW418" s="1047"/>
      <c r="AX418" s="1047"/>
      <c r="AY418" s="1047"/>
      <c r="AZ418" s="1047"/>
      <c r="BA418" s="1047"/>
      <c r="BB418" s="1047"/>
      <c r="BC418" s="1047"/>
      <c r="BD418" s="1047"/>
      <c r="BE418" s="1047"/>
      <c r="BF418" s="1047"/>
      <c r="BG418" s="1047"/>
      <c r="BH418" s="1047"/>
      <c r="BI418" s="1047"/>
      <c r="BJ418" s="1047"/>
      <c r="BK418" s="1047"/>
      <c r="BL418" s="1047"/>
      <c r="BM418" s="1047"/>
      <c r="BN418" s="1047"/>
      <c r="BO418" s="1047"/>
      <c r="BP418" s="1047"/>
      <c r="BQ418" s="1047"/>
      <c r="BR418" s="1047"/>
      <c r="BS418" s="1047"/>
      <c r="BT418" s="1047"/>
      <c r="BU418" s="1047"/>
    </row>
    <row r="419" ht="14.25" customHeight="1">
      <c r="A419" s="1060"/>
      <c r="B419" s="1060"/>
      <c r="C419" s="1060"/>
      <c r="D419" s="1060"/>
      <c r="E419" s="1060"/>
      <c r="F419" s="1060"/>
      <c r="G419" s="1061"/>
      <c r="H419" s="1062"/>
      <c r="I419" s="1063"/>
      <c r="J419" s="1060"/>
      <c r="K419" s="1060"/>
      <c r="L419" s="1064"/>
      <c r="M419" s="1060"/>
      <c r="N419" s="1060"/>
      <c r="O419" s="1064"/>
      <c r="P419" s="1060"/>
      <c r="Q419" s="1060"/>
      <c r="R419" s="1060"/>
      <c r="S419" s="1060"/>
      <c r="T419" s="1060"/>
      <c r="U419" s="1060"/>
      <c r="V419" s="1045"/>
      <c r="W419" s="1045"/>
      <c r="X419" s="1045"/>
      <c r="Y419" s="1045"/>
      <c r="Z419" s="1045"/>
      <c r="AA419" s="1045"/>
      <c r="AB419" s="1045"/>
      <c r="AC419" s="1045"/>
      <c r="AD419" s="1045"/>
      <c r="AE419" s="1045"/>
      <c r="AF419" s="1045"/>
      <c r="AG419" s="1047"/>
      <c r="AH419" s="1047"/>
      <c r="AI419" s="1047"/>
      <c r="AJ419" s="1047"/>
      <c r="AK419" s="1047"/>
      <c r="AL419" s="1047"/>
      <c r="AM419" s="1047"/>
      <c r="AN419" s="1047"/>
      <c r="AO419" s="1047"/>
      <c r="AP419" s="1047"/>
      <c r="AQ419" s="1047"/>
      <c r="AR419" s="1047"/>
      <c r="AS419" s="1047"/>
      <c r="AT419" s="1047"/>
      <c r="AU419" s="1047"/>
      <c r="AV419" s="1047"/>
      <c r="AW419" s="1047"/>
      <c r="AX419" s="1047"/>
      <c r="AY419" s="1047"/>
      <c r="AZ419" s="1047"/>
      <c r="BA419" s="1047"/>
      <c r="BB419" s="1047"/>
      <c r="BC419" s="1047"/>
      <c r="BD419" s="1047"/>
      <c r="BE419" s="1047"/>
      <c r="BF419" s="1047"/>
      <c r="BG419" s="1047"/>
      <c r="BH419" s="1047"/>
      <c r="BI419" s="1047"/>
      <c r="BJ419" s="1047"/>
      <c r="BK419" s="1047"/>
      <c r="BL419" s="1047"/>
      <c r="BM419" s="1047"/>
      <c r="BN419" s="1047"/>
      <c r="BO419" s="1047"/>
      <c r="BP419" s="1047"/>
      <c r="BQ419" s="1047"/>
      <c r="BR419" s="1047"/>
      <c r="BS419" s="1047"/>
      <c r="BT419" s="1047"/>
      <c r="BU419" s="1047"/>
    </row>
    <row r="420" ht="14.25" customHeight="1">
      <c r="A420" s="1060"/>
      <c r="B420" s="1060"/>
      <c r="C420" s="1060"/>
      <c r="D420" s="1060"/>
      <c r="E420" s="1060"/>
      <c r="F420" s="1060"/>
      <c r="G420" s="1061"/>
      <c r="H420" s="1062"/>
      <c r="I420" s="1063"/>
      <c r="J420" s="1060"/>
      <c r="K420" s="1060"/>
      <c r="L420" s="1064"/>
      <c r="M420" s="1060"/>
      <c r="N420" s="1060"/>
      <c r="O420" s="1064"/>
      <c r="P420" s="1060"/>
      <c r="Q420" s="1060"/>
      <c r="R420" s="1060"/>
      <c r="S420" s="1060"/>
      <c r="T420" s="1060"/>
      <c r="U420" s="1060"/>
      <c r="V420" s="1045"/>
      <c r="W420" s="1045"/>
      <c r="X420" s="1045"/>
      <c r="Y420" s="1045"/>
      <c r="Z420" s="1045"/>
      <c r="AA420" s="1045"/>
      <c r="AB420" s="1045"/>
      <c r="AC420" s="1045"/>
      <c r="AD420" s="1045"/>
      <c r="AE420" s="1045"/>
      <c r="AF420" s="1045"/>
      <c r="AG420" s="1047"/>
      <c r="AH420" s="1047"/>
      <c r="AI420" s="1047"/>
      <c r="AJ420" s="1047"/>
      <c r="AK420" s="1047"/>
      <c r="AL420" s="1047"/>
      <c r="AM420" s="1047"/>
      <c r="AN420" s="1047"/>
      <c r="AO420" s="1047"/>
      <c r="AP420" s="1047"/>
      <c r="AQ420" s="1047"/>
      <c r="AR420" s="1047"/>
      <c r="AS420" s="1047"/>
      <c r="AT420" s="1047"/>
      <c r="AU420" s="1047"/>
      <c r="AV420" s="1047"/>
      <c r="AW420" s="1047"/>
      <c r="AX420" s="1047"/>
      <c r="AY420" s="1047"/>
      <c r="AZ420" s="1047"/>
      <c r="BA420" s="1047"/>
      <c r="BB420" s="1047"/>
      <c r="BC420" s="1047"/>
      <c r="BD420" s="1047"/>
      <c r="BE420" s="1047"/>
      <c r="BF420" s="1047"/>
      <c r="BG420" s="1047"/>
      <c r="BH420" s="1047"/>
      <c r="BI420" s="1047"/>
      <c r="BJ420" s="1047"/>
      <c r="BK420" s="1047"/>
      <c r="BL420" s="1047"/>
      <c r="BM420" s="1047"/>
      <c r="BN420" s="1047"/>
      <c r="BO420" s="1047"/>
      <c r="BP420" s="1047"/>
      <c r="BQ420" s="1047"/>
      <c r="BR420" s="1047"/>
      <c r="BS420" s="1047"/>
      <c r="BT420" s="1047"/>
      <c r="BU420" s="1047"/>
    </row>
    <row r="421" ht="14.25" customHeight="1">
      <c r="A421" s="1060"/>
      <c r="B421" s="1060"/>
      <c r="C421" s="1060"/>
      <c r="D421" s="1060"/>
      <c r="E421" s="1060"/>
      <c r="F421" s="1060"/>
      <c r="G421" s="1061"/>
      <c r="H421" s="1062"/>
      <c r="I421" s="1063"/>
      <c r="J421" s="1060"/>
      <c r="K421" s="1060"/>
      <c r="L421" s="1064"/>
      <c r="M421" s="1060"/>
      <c r="N421" s="1060"/>
      <c r="O421" s="1064"/>
      <c r="P421" s="1060"/>
      <c r="Q421" s="1060"/>
      <c r="R421" s="1060"/>
      <c r="S421" s="1060"/>
      <c r="T421" s="1060"/>
      <c r="U421" s="1060"/>
      <c r="V421" s="1045"/>
      <c r="W421" s="1045"/>
      <c r="X421" s="1045"/>
      <c r="Y421" s="1045"/>
      <c r="Z421" s="1045"/>
      <c r="AA421" s="1045"/>
      <c r="AB421" s="1045"/>
      <c r="AC421" s="1045"/>
      <c r="AD421" s="1045"/>
      <c r="AE421" s="1045"/>
      <c r="AF421" s="1045"/>
      <c r="AG421" s="1047"/>
      <c r="AH421" s="1047"/>
      <c r="AI421" s="1047"/>
      <c r="AJ421" s="1047"/>
      <c r="AK421" s="1047"/>
      <c r="AL421" s="1047"/>
      <c r="AM421" s="1047"/>
      <c r="AN421" s="1047"/>
      <c r="AO421" s="1047"/>
      <c r="AP421" s="1047"/>
      <c r="AQ421" s="1047"/>
      <c r="AR421" s="1047"/>
      <c r="AS421" s="1047"/>
      <c r="AT421" s="1047"/>
      <c r="AU421" s="1047"/>
      <c r="AV421" s="1047"/>
      <c r="AW421" s="1047"/>
      <c r="AX421" s="1047"/>
      <c r="AY421" s="1047"/>
      <c r="AZ421" s="1047"/>
      <c r="BA421" s="1047"/>
      <c r="BB421" s="1047"/>
      <c r="BC421" s="1047"/>
      <c r="BD421" s="1047"/>
      <c r="BE421" s="1047"/>
      <c r="BF421" s="1047"/>
      <c r="BG421" s="1047"/>
      <c r="BH421" s="1047"/>
      <c r="BI421" s="1047"/>
      <c r="BJ421" s="1047"/>
      <c r="BK421" s="1047"/>
      <c r="BL421" s="1047"/>
      <c r="BM421" s="1047"/>
      <c r="BN421" s="1047"/>
      <c r="BO421" s="1047"/>
      <c r="BP421" s="1047"/>
      <c r="BQ421" s="1047"/>
      <c r="BR421" s="1047"/>
      <c r="BS421" s="1047"/>
      <c r="BT421" s="1047"/>
      <c r="BU421" s="1047"/>
    </row>
    <row r="422" ht="14.25" customHeight="1">
      <c r="A422" s="1060"/>
      <c r="B422" s="1060"/>
      <c r="C422" s="1060"/>
      <c r="D422" s="1060"/>
      <c r="E422" s="1060"/>
      <c r="F422" s="1060"/>
      <c r="G422" s="1061"/>
      <c r="H422" s="1062"/>
      <c r="I422" s="1063"/>
      <c r="J422" s="1060"/>
      <c r="K422" s="1060"/>
      <c r="L422" s="1064"/>
      <c r="M422" s="1060"/>
      <c r="N422" s="1060"/>
      <c r="O422" s="1064"/>
      <c r="P422" s="1060"/>
      <c r="Q422" s="1060"/>
      <c r="R422" s="1060"/>
      <c r="S422" s="1060"/>
      <c r="T422" s="1060"/>
      <c r="U422" s="1060"/>
      <c r="V422" s="1045"/>
      <c r="W422" s="1045"/>
      <c r="X422" s="1045"/>
      <c r="Y422" s="1045"/>
      <c r="Z422" s="1045"/>
      <c r="AA422" s="1045"/>
      <c r="AB422" s="1045"/>
      <c r="AC422" s="1045"/>
      <c r="AD422" s="1045"/>
      <c r="AE422" s="1045"/>
      <c r="AF422" s="1045"/>
      <c r="AG422" s="1047"/>
      <c r="AH422" s="1047"/>
      <c r="AI422" s="1047"/>
      <c r="AJ422" s="1047"/>
      <c r="AK422" s="1047"/>
      <c r="AL422" s="1047"/>
      <c r="AM422" s="1047"/>
      <c r="AN422" s="1047"/>
      <c r="AO422" s="1047"/>
      <c r="AP422" s="1047"/>
      <c r="AQ422" s="1047"/>
      <c r="AR422" s="1047"/>
      <c r="AS422" s="1047"/>
      <c r="AT422" s="1047"/>
      <c r="AU422" s="1047"/>
      <c r="AV422" s="1047"/>
      <c r="AW422" s="1047"/>
      <c r="AX422" s="1047"/>
      <c r="AY422" s="1047"/>
      <c r="AZ422" s="1047"/>
      <c r="BA422" s="1047"/>
      <c r="BB422" s="1047"/>
      <c r="BC422" s="1047"/>
      <c r="BD422" s="1047"/>
      <c r="BE422" s="1047"/>
      <c r="BF422" s="1047"/>
      <c r="BG422" s="1047"/>
      <c r="BH422" s="1047"/>
      <c r="BI422" s="1047"/>
      <c r="BJ422" s="1047"/>
      <c r="BK422" s="1047"/>
      <c r="BL422" s="1047"/>
      <c r="BM422" s="1047"/>
      <c r="BN422" s="1047"/>
      <c r="BO422" s="1047"/>
      <c r="BP422" s="1047"/>
      <c r="BQ422" s="1047"/>
      <c r="BR422" s="1047"/>
      <c r="BS422" s="1047"/>
      <c r="BT422" s="1047"/>
      <c r="BU422" s="1047"/>
    </row>
    <row r="423" ht="14.25" customHeight="1">
      <c r="A423" s="1060"/>
      <c r="B423" s="1060"/>
      <c r="C423" s="1060"/>
      <c r="D423" s="1060"/>
      <c r="E423" s="1060"/>
      <c r="F423" s="1060"/>
      <c r="G423" s="1061"/>
      <c r="H423" s="1062"/>
      <c r="I423" s="1063"/>
      <c r="J423" s="1060"/>
      <c r="K423" s="1060"/>
      <c r="L423" s="1064"/>
      <c r="M423" s="1060"/>
      <c r="N423" s="1060"/>
      <c r="O423" s="1064"/>
      <c r="P423" s="1060"/>
      <c r="Q423" s="1060"/>
      <c r="R423" s="1060"/>
      <c r="S423" s="1060"/>
      <c r="T423" s="1060"/>
      <c r="U423" s="1060"/>
      <c r="V423" s="1045"/>
      <c r="W423" s="1045"/>
      <c r="X423" s="1045"/>
      <c r="Y423" s="1045"/>
      <c r="Z423" s="1045"/>
      <c r="AA423" s="1045"/>
      <c r="AB423" s="1045"/>
      <c r="AC423" s="1045"/>
      <c r="AD423" s="1045"/>
      <c r="AE423" s="1045"/>
      <c r="AF423" s="1045"/>
      <c r="AG423" s="1047"/>
      <c r="AH423" s="1047"/>
      <c r="AI423" s="1047"/>
      <c r="AJ423" s="1047"/>
      <c r="AK423" s="1047"/>
      <c r="AL423" s="1047"/>
      <c r="AM423" s="1047"/>
      <c r="AN423" s="1047"/>
      <c r="AO423" s="1047"/>
      <c r="AP423" s="1047"/>
      <c r="AQ423" s="1047"/>
      <c r="AR423" s="1047"/>
      <c r="AS423" s="1047"/>
      <c r="AT423" s="1047"/>
      <c r="AU423" s="1047"/>
      <c r="AV423" s="1047"/>
      <c r="AW423" s="1047"/>
      <c r="AX423" s="1047"/>
      <c r="AY423" s="1047"/>
      <c r="AZ423" s="1047"/>
      <c r="BA423" s="1047"/>
      <c r="BB423" s="1047"/>
      <c r="BC423" s="1047"/>
      <c r="BD423" s="1047"/>
      <c r="BE423" s="1047"/>
      <c r="BF423" s="1047"/>
      <c r="BG423" s="1047"/>
      <c r="BH423" s="1047"/>
      <c r="BI423" s="1047"/>
      <c r="BJ423" s="1047"/>
      <c r="BK423" s="1047"/>
      <c r="BL423" s="1047"/>
      <c r="BM423" s="1047"/>
      <c r="BN423" s="1047"/>
      <c r="BO423" s="1047"/>
      <c r="BP423" s="1047"/>
      <c r="BQ423" s="1047"/>
      <c r="BR423" s="1047"/>
      <c r="BS423" s="1047"/>
      <c r="BT423" s="1047"/>
      <c r="BU423" s="1047"/>
    </row>
    <row r="424" ht="14.25" customHeight="1">
      <c r="A424" s="1060"/>
      <c r="B424" s="1060"/>
      <c r="C424" s="1060"/>
      <c r="D424" s="1060"/>
      <c r="E424" s="1060"/>
      <c r="F424" s="1060"/>
      <c r="G424" s="1061"/>
      <c r="H424" s="1062"/>
      <c r="I424" s="1063"/>
      <c r="J424" s="1060"/>
      <c r="K424" s="1060"/>
      <c r="L424" s="1064"/>
      <c r="M424" s="1060"/>
      <c r="N424" s="1060"/>
      <c r="O424" s="1064"/>
      <c r="P424" s="1060"/>
      <c r="Q424" s="1060"/>
      <c r="R424" s="1060"/>
      <c r="S424" s="1060"/>
      <c r="T424" s="1060"/>
      <c r="U424" s="1060"/>
      <c r="V424" s="1045"/>
      <c r="W424" s="1045"/>
      <c r="X424" s="1045"/>
      <c r="Y424" s="1045"/>
      <c r="Z424" s="1045"/>
      <c r="AA424" s="1045"/>
      <c r="AB424" s="1045"/>
      <c r="AC424" s="1045"/>
      <c r="AD424" s="1045"/>
      <c r="AE424" s="1045"/>
      <c r="AF424" s="1045"/>
      <c r="AG424" s="1047"/>
      <c r="AH424" s="1047"/>
      <c r="AI424" s="1047"/>
      <c r="AJ424" s="1047"/>
      <c r="AK424" s="1047"/>
      <c r="AL424" s="1047"/>
      <c r="AM424" s="1047"/>
      <c r="AN424" s="1047"/>
      <c r="AO424" s="1047"/>
      <c r="AP424" s="1047"/>
      <c r="AQ424" s="1047"/>
      <c r="AR424" s="1047"/>
      <c r="AS424" s="1047"/>
      <c r="AT424" s="1047"/>
      <c r="AU424" s="1047"/>
      <c r="AV424" s="1047"/>
      <c r="AW424" s="1047"/>
      <c r="AX424" s="1047"/>
      <c r="AY424" s="1047"/>
      <c r="AZ424" s="1047"/>
      <c r="BA424" s="1047"/>
      <c r="BB424" s="1047"/>
      <c r="BC424" s="1047"/>
      <c r="BD424" s="1047"/>
      <c r="BE424" s="1047"/>
      <c r="BF424" s="1047"/>
      <c r="BG424" s="1047"/>
      <c r="BH424" s="1047"/>
      <c r="BI424" s="1047"/>
      <c r="BJ424" s="1047"/>
      <c r="BK424" s="1047"/>
      <c r="BL424" s="1047"/>
      <c r="BM424" s="1047"/>
      <c r="BN424" s="1047"/>
      <c r="BO424" s="1047"/>
      <c r="BP424" s="1047"/>
      <c r="BQ424" s="1047"/>
      <c r="BR424" s="1047"/>
      <c r="BS424" s="1047"/>
      <c r="BT424" s="1047"/>
      <c r="BU424" s="1047"/>
    </row>
    <row r="425" ht="14.25" customHeight="1">
      <c r="A425" s="1060"/>
      <c r="B425" s="1060"/>
      <c r="C425" s="1060"/>
      <c r="D425" s="1060"/>
      <c r="E425" s="1060"/>
      <c r="F425" s="1060"/>
      <c r="G425" s="1061"/>
      <c r="H425" s="1062"/>
      <c r="I425" s="1063"/>
      <c r="J425" s="1060"/>
      <c r="K425" s="1060"/>
      <c r="L425" s="1064"/>
      <c r="M425" s="1060"/>
      <c r="N425" s="1060"/>
      <c r="O425" s="1064"/>
      <c r="P425" s="1060"/>
      <c r="Q425" s="1060"/>
      <c r="R425" s="1060"/>
      <c r="S425" s="1060"/>
      <c r="T425" s="1060"/>
      <c r="U425" s="1060"/>
      <c r="V425" s="1045"/>
      <c r="W425" s="1045"/>
      <c r="X425" s="1045"/>
      <c r="Y425" s="1045"/>
      <c r="Z425" s="1045"/>
      <c r="AA425" s="1045"/>
      <c r="AB425" s="1045"/>
      <c r="AC425" s="1045"/>
      <c r="AD425" s="1045"/>
      <c r="AE425" s="1045"/>
      <c r="AF425" s="1045"/>
      <c r="AG425" s="1047"/>
      <c r="AH425" s="1047"/>
      <c r="AI425" s="1047"/>
      <c r="AJ425" s="1047"/>
      <c r="AK425" s="1047"/>
      <c r="AL425" s="1047"/>
      <c r="AM425" s="1047"/>
      <c r="AN425" s="1047"/>
      <c r="AO425" s="1047"/>
      <c r="AP425" s="1047"/>
      <c r="AQ425" s="1047"/>
      <c r="AR425" s="1047"/>
      <c r="AS425" s="1047"/>
      <c r="AT425" s="1047"/>
      <c r="AU425" s="1047"/>
      <c r="AV425" s="1047"/>
      <c r="AW425" s="1047"/>
      <c r="AX425" s="1047"/>
      <c r="AY425" s="1047"/>
      <c r="AZ425" s="1047"/>
      <c r="BA425" s="1047"/>
      <c r="BB425" s="1047"/>
      <c r="BC425" s="1047"/>
      <c r="BD425" s="1047"/>
      <c r="BE425" s="1047"/>
      <c r="BF425" s="1047"/>
      <c r="BG425" s="1047"/>
      <c r="BH425" s="1047"/>
      <c r="BI425" s="1047"/>
      <c r="BJ425" s="1047"/>
      <c r="BK425" s="1047"/>
      <c r="BL425" s="1047"/>
      <c r="BM425" s="1047"/>
      <c r="BN425" s="1047"/>
      <c r="BO425" s="1047"/>
      <c r="BP425" s="1047"/>
      <c r="BQ425" s="1047"/>
      <c r="BR425" s="1047"/>
      <c r="BS425" s="1047"/>
      <c r="BT425" s="1047"/>
      <c r="BU425" s="1047"/>
    </row>
    <row r="426" ht="14.25" customHeight="1">
      <c r="A426" s="1060"/>
      <c r="B426" s="1060"/>
      <c r="C426" s="1060"/>
      <c r="D426" s="1060"/>
      <c r="E426" s="1060"/>
      <c r="F426" s="1060"/>
      <c r="G426" s="1061"/>
      <c r="H426" s="1062"/>
      <c r="I426" s="1063"/>
      <c r="J426" s="1060"/>
      <c r="K426" s="1060"/>
      <c r="L426" s="1064"/>
      <c r="M426" s="1060"/>
      <c r="N426" s="1060"/>
      <c r="O426" s="1064"/>
      <c r="P426" s="1060"/>
      <c r="Q426" s="1060"/>
      <c r="R426" s="1060"/>
      <c r="S426" s="1060"/>
      <c r="T426" s="1060"/>
      <c r="U426" s="1060"/>
      <c r="V426" s="1045"/>
      <c r="W426" s="1045"/>
      <c r="X426" s="1045"/>
      <c r="Y426" s="1045"/>
      <c r="Z426" s="1045"/>
      <c r="AA426" s="1045"/>
      <c r="AB426" s="1045"/>
      <c r="AC426" s="1045"/>
      <c r="AD426" s="1045"/>
      <c r="AE426" s="1045"/>
      <c r="AF426" s="1045"/>
      <c r="AG426" s="1047"/>
      <c r="AH426" s="1047"/>
      <c r="AI426" s="1047"/>
      <c r="AJ426" s="1047"/>
      <c r="AK426" s="1047"/>
      <c r="AL426" s="1047"/>
      <c r="AM426" s="1047"/>
      <c r="AN426" s="1047"/>
      <c r="AO426" s="1047"/>
      <c r="AP426" s="1047"/>
      <c r="AQ426" s="1047"/>
      <c r="AR426" s="1047"/>
      <c r="AS426" s="1047"/>
      <c r="AT426" s="1047"/>
      <c r="AU426" s="1047"/>
      <c r="AV426" s="1047"/>
      <c r="AW426" s="1047"/>
      <c r="AX426" s="1047"/>
      <c r="AY426" s="1047"/>
      <c r="AZ426" s="1047"/>
      <c r="BA426" s="1047"/>
      <c r="BB426" s="1047"/>
      <c r="BC426" s="1047"/>
      <c r="BD426" s="1047"/>
      <c r="BE426" s="1047"/>
      <c r="BF426" s="1047"/>
      <c r="BG426" s="1047"/>
      <c r="BH426" s="1047"/>
      <c r="BI426" s="1047"/>
      <c r="BJ426" s="1047"/>
      <c r="BK426" s="1047"/>
      <c r="BL426" s="1047"/>
      <c r="BM426" s="1047"/>
      <c r="BN426" s="1047"/>
      <c r="BO426" s="1047"/>
      <c r="BP426" s="1047"/>
      <c r="BQ426" s="1047"/>
      <c r="BR426" s="1047"/>
      <c r="BS426" s="1047"/>
      <c r="BT426" s="1047"/>
      <c r="BU426" s="1047"/>
    </row>
    <row r="427" ht="14.25" customHeight="1">
      <c r="A427" s="1060"/>
      <c r="B427" s="1060"/>
      <c r="C427" s="1060"/>
      <c r="D427" s="1060"/>
      <c r="E427" s="1060"/>
      <c r="F427" s="1060"/>
      <c r="G427" s="1061"/>
      <c r="H427" s="1062"/>
      <c r="I427" s="1063"/>
      <c r="J427" s="1060"/>
      <c r="K427" s="1060"/>
      <c r="L427" s="1064"/>
      <c r="M427" s="1060"/>
      <c r="N427" s="1060"/>
      <c r="O427" s="1064"/>
      <c r="P427" s="1060"/>
      <c r="Q427" s="1060"/>
      <c r="R427" s="1060"/>
      <c r="S427" s="1060"/>
      <c r="T427" s="1060"/>
      <c r="U427" s="1060"/>
      <c r="V427" s="1045"/>
      <c r="W427" s="1045"/>
      <c r="X427" s="1045"/>
      <c r="Y427" s="1045"/>
      <c r="Z427" s="1045"/>
      <c r="AA427" s="1045"/>
      <c r="AB427" s="1045"/>
      <c r="AC427" s="1045"/>
      <c r="AD427" s="1045"/>
      <c r="AE427" s="1045"/>
      <c r="AF427" s="1045"/>
      <c r="AG427" s="1047"/>
      <c r="AH427" s="1047"/>
      <c r="AI427" s="1047"/>
      <c r="AJ427" s="1047"/>
      <c r="AK427" s="1047"/>
      <c r="AL427" s="1047"/>
      <c r="AM427" s="1047"/>
      <c r="AN427" s="1047"/>
      <c r="AO427" s="1047"/>
      <c r="AP427" s="1047"/>
      <c r="AQ427" s="1047"/>
      <c r="AR427" s="1047"/>
      <c r="AS427" s="1047"/>
      <c r="AT427" s="1047"/>
      <c r="AU427" s="1047"/>
      <c r="AV427" s="1047"/>
      <c r="AW427" s="1047"/>
      <c r="AX427" s="1047"/>
      <c r="AY427" s="1047"/>
      <c r="AZ427" s="1047"/>
      <c r="BA427" s="1047"/>
      <c r="BB427" s="1047"/>
      <c r="BC427" s="1047"/>
      <c r="BD427" s="1047"/>
      <c r="BE427" s="1047"/>
      <c r="BF427" s="1047"/>
      <c r="BG427" s="1047"/>
      <c r="BH427" s="1047"/>
      <c r="BI427" s="1047"/>
      <c r="BJ427" s="1047"/>
      <c r="BK427" s="1047"/>
      <c r="BL427" s="1047"/>
      <c r="BM427" s="1047"/>
      <c r="BN427" s="1047"/>
      <c r="BO427" s="1047"/>
      <c r="BP427" s="1047"/>
      <c r="BQ427" s="1047"/>
      <c r="BR427" s="1047"/>
      <c r="BS427" s="1047"/>
      <c r="BT427" s="1047"/>
      <c r="BU427" s="1047"/>
    </row>
    <row r="428" ht="14.25" customHeight="1">
      <c r="A428" s="1060"/>
      <c r="B428" s="1060"/>
      <c r="C428" s="1060"/>
      <c r="D428" s="1060"/>
      <c r="E428" s="1060"/>
      <c r="F428" s="1060"/>
      <c r="G428" s="1061"/>
      <c r="H428" s="1062"/>
      <c r="I428" s="1063"/>
      <c r="J428" s="1060"/>
      <c r="K428" s="1060"/>
      <c r="L428" s="1064"/>
      <c r="M428" s="1060"/>
      <c r="N428" s="1060"/>
      <c r="O428" s="1064"/>
      <c r="P428" s="1060"/>
      <c r="Q428" s="1060"/>
      <c r="R428" s="1060"/>
      <c r="S428" s="1060"/>
      <c r="T428" s="1060"/>
      <c r="U428" s="1060"/>
      <c r="V428" s="1045"/>
      <c r="W428" s="1045"/>
      <c r="X428" s="1045"/>
      <c r="Y428" s="1045"/>
      <c r="Z428" s="1045"/>
      <c r="AA428" s="1045"/>
      <c r="AB428" s="1045"/>
      <c r="AC428" s="1045"/>
      <c r="AD428" s="1045"/>
      <c r="AE428" s="1045"/>
      <c r="AF428" s="1045"/>
      <c r="AG428" s="1047"/>
      <c r="AH428" s="1047"/>
      <c r="AI428" s="1047"/>
      <c r="AJ428" s="1047"/>
      <c r="AK428" s="1047"/>
      <c r="AL428" s="1047"/>
      <c r="AM428" s="1047"/>
      <c r="AN428" s="1047"/>
      <c r="AO428" s="1047"/>
      <c r="AP428" s="1047"/>
      <c r="AQ428" s="1047"/>
      <c r="AR428" s="1047"/>
      <c r="AS428" s="1047"/>
      <c r="AT428" s="1047"/>
      <c r="AU428" s="1047"/>
      <c r="AV428" s="1047"/>
      <c r="AW428" s="1047"/>
      <c r="AX428" s="1047"/>
      <c r="AY428" s="1047"/>
      <c r="AZ428" s="1047"/>
      <c r="BA428" s="1047"/>
      <c r="BB428" s="1047"/>
      <c r="BC428" s="1047"/>
      <c r="BD428" s="1047"/>
      <c r="BE428" s="1047"/>
      <c r="BF428" s="1047"/>
      <c r="BG428" s="1047"/>
      <c r="BH428" s="1047"/>
      <c r="BI428" s="1047"/>
      <c r="BJ428" s="1047"/>
      <c r="BK428" s="1047"/>
      <c r="BL428" s="1047"/>
      <c r="BM428" s="1047"/>
      <c r="BN428" s="1047"/>
      <c r="BO428" s="1047"/>
      <c r="BP428" s="1047"/>
      <c r="BQ428" s="1047"/>
      <c r="BR428" s="1047"/>
      <c r="BS428" s="1047"/>
      <c r="BT428" s="1047"/>
      <c r="BU428" s="1047"/>
    </row>
    <row r="429" ht="14.25" customHeight="1">
      <c r="A429" s="1060"/>
      <c r="B429" s="1060"/>
      <c r="C429" s="1060"/>
      <c r="D429" s="1060"/>
      <c r="E429" s="1060"/>
      <c r="F429" s="1060"/>
      <c r="G429" s="1061"/>
      <c r="H429" s="1062"/>
      <c r="I429" s="1063"/>
      <c r="J429" s="1060"/>
      <c r="K429" s="1060"/>
      <c r="L429" s="1064"/>
      <c r="M429" s="1060"/>
      <c r="N429" s="1060"/>
      <c r="O429" s="1064"/>
      <c r="P429" s="1060"/>
      <c r="Q429" s="1060"/>
      <c r="R429" s="1060"/>
      <c r="S429" s="1060"/>
      <c r="T429" s="1060"/>
      <c r="U429" s="1060"/>
      <c r="V429" s="1045"/>
      <c r="W429" s="1045"/>
      <c r="X429" s="1045"/>
      <c r="Y429" s="1045"/>
      <c r="Z429" s="1045"/>
      <c r="AA429" s="1045"/>
      <c r="AB429" s="1045"/>
      <c r="AC429" s="1045"/>
      <c r="AD429" s="1045"/>
      <c r="AE429" s="1045"/>
      <c r="AF429" s="1045"/>
      <c r="AG429" s="1047"/>
      <c r="AH429" s="1047"/>
      <c r="AI429" s="1047"/>
      <c r="AJ429" s="1047"/>
      <c r="AK429" s="1047"/>
      <c r="AL429" s="1047"/>
      <c r="AM429" s="1047"/>
      <c r="AN429" s="1047"/>
      <c r="AO429" s="1047"/>
      <c r="AP429" s="1047"/>
      <c r="AQ429" s="1047"/>
      <c r="AR429" s="1047"/>
      <c r="AS429" s="1047"/>
      <c r="AT429" s="1047"/>
      <c r="AU429" s="1047"/>
      <c r="AV429" s="1047"/>
      <c r="AW429" s="1047"/>
      <c r="AX429" s="1047"/>
      <c r="AY429" s="1047"/>
      <c r="AZ429" s="1047"/>
      <c r="BA429" s="1047"/>
      <c r="BB429" s="1047"/>
      <c r="BC429" s="1047"/>
      <c r="BD429" s="1047"/>
      <c r="BE429" s="1047"/>
      <c r="BF429" s="1047"/>
      <c r="BG429" s="1047"/>
      <c r="BH429" s="1047"/>
      <c r="BI429" s="1047"/>
      <c r="BJ429" s="1047"/>
      <c r="BK429" s="1047"/>
      <c r="BL429" s="1047"/>
      <c r="BM429" s="1047"/>
      <c r="BN429" s="1047"/>
      <c r="BO429" s="1047"/>
      <c r="BP429" s="1047"/>
      <c r="BQ429" s="1047"/>
      <c r="BR429" s="1047"/>
      <c r="BS429" s="1047"/>
      <c r="BT429" s="1047"/>
      <c r="BU429" s="1047"/>
    </row>
    <row r="430" ht="14.25" customHeight="1">
      <c r="A430" s="1060"/>
      <c r="B430" s="1060"/>
      <c r="C430" s="1060"/>
      <c r="D430" s="1060"/>
      <c r="E430" s="1060"/>
      <c r="F430" s="1060"/>
      <c r="G430" s="1061"/>
      <c r="H430" s="1062"/>
      <c r="I430" s="1063"/>
      <c r="J430" s="1060"/>
      <c r="K430" s="1060"/>
      <c r="L430" s="1064"/>
      <c r="M430" s="1060"/>
      <c r="N430" s="1060"/>
      <c r="O430" s="1064"/>
      <c r="P430" s="1060"/>
      <c r="Q430" s="1060"/>
      <c r="R430" s="1060"/>
      <c r="S430" s="1060"/>
      <c r="T430" s="1060"/>
      <c r="U430" s="1060"/>
      <c r="V430" s="1045"/>
      <c r="W430" s="1045"/>
      <c r="X430" s="1045"/>
      <c r="Y430" s="1045"/>
      <c r="Z430" s="1045"/>
      <c r="AA430" s="1045"/>
      <c r="AB430" s="1045"/>
      <c r="AC430" s="1045"/>
      <c r="AD430" s="1045"/>
      <c r="AE430" s="1045"/>
      <c r="AF430" s="1045"/>
      <c r="AG430" s="1047"/>
      <c r="AH430" s="1047"/>
      <c r="AI430" s="1047"/>
      <c r="AJ430" s="1047"/>
      <c r="AK430" s="1047"/>
      <c r="AL430" s="1047"/>
      <c r="AM430" s="1047"/>
      <c r="AN430" s="1047"/>
      <c r="AO430" s="1047"/>
      <c r="AP430" s="1047"/>
      <c r="AQ430" s="1047"/>
      <c r="AR430" s="1047"/>
      <c r="AS430" s="1047"/>
      <c r="AT430" s="1047"/>
      <c r="AU430" s="1047"/>
      <c r="AV430" s="1047"/>
      <c r="AW430" s="1047"/>
      <c r="AX430" s="1047"/>
      <c r="AY430" s="1047"/>
      <c r="AZ430" s="1047"/>
      <c r="BA430" s="1047"/>
      <c r="BB430" s="1047"/>
      <c r="BC430" s="1047"/>
      <c r="BD430" s="1047"/>
      <c r="BE430" s="1047"/>
      <c r="BF430" s="1047"/>
      <c r="BG430" s="1047"/>
      <c r="BH430" s="1047"/>
      <c r="BI430" s="1047"/>
      <c r="BJ430" s="1047"/>
      <c r="BK430" s="1047"/>
      <c r="BL430" s="1047"/>
      <c r="BM430" s="1047"/>
      <c r="BN430" s="1047"/>
      <c r="BO430" s="1047"/>
      <c r="BP430" s="1047"/>
      <c r="BQ430" s="1047"/>
      <c r="BR430" s="1047"/>
      <c r="BS430" s="1047"/>
      <c r="BT430" s="1047"/>
      <c r="BU430" s="1047"/>
    </row>
    <row r="431" ht="14.25" customHeight="1">
      <c r="A431" s="1060"/>
      <c r="B431" s="1060"/>
      <c r="C431" s="1060"/>
      <c r="D431" s="1060"/>
      <c r="E431" s="1060"/>
      <c r="F431" s="1060"/>
      <c r="G431" s="1061"/>
      <c r="H431" s="1062"/>
      <c r="I431" s="1063"/>
      <c r="J431" s="1060"/>
      <c r="K431" s="1060"/>
      <c r="L431" s="1064"/>
      <c r="M431" s="1060"/>
      <c r="N431" s="1060"/>
      <c r="O431" s="1064"/>
      <c r="P431" s="1060"/>
      <c r="Q431" s="1060"/>
      <c r="R431" s="1060"/>
      <c r="S431" s="1060"/>
      <c r="T431" s="1060"/>
      <c r="U431" s="1060"/>
      <c r="V431" s="1045"/>
      <c r="W431" s="1045"/>
      <c r="X431" s="1045"/>
      <c r="Y431" s="1045"/>
      <c r="Z431" s="1045"/>
      <c r="AA431" s="1045"/>
      <c r="AB431" s="1045"/>
      <c r="AC431" s="1045"/>
      <c r="AD431" s="1045"/>
      <c r="AE431" s="1045"/>
      <c r="AF431" s="1045"/>
      <c r="AG431" s="1047"/>
      <c r="AH431" s="1047"/>
      <c r="AI431" s="1047"/>
      <c r="AJ431" s="1047"/>
      <c r="AK431" s="1047"/>
      <c r="AL431" s="1047"/>
      <c r="AM431" s="1047"/>
      <c r="AN431" s="1047"/>
      <c r="AO431" s="1047"/>
      <c r="AP431" s="1047"/>
      <c r="AQ431" s="1047"/>
      <c r="AR431" s="1047"/>
      <c r="AS431" s="1047"/>
      <c r="AT431" s="1047"/>
      <c r="AU431" s="1047"/>
      <c r="AV431" s="1047"/>
      <c r="AW431" s="1047"/>
      <c r="AX431" s="1047"/>
      <c r="AY431" s="1047"/>
      <c r="AZ431" s="1047"/>
      <c r="BA431" s="1047"/>
      <c r="BB431" s="1047"/>
      <c r="BC431" s="1047"/>
      <c r="BD431" s="1047"/>
      <c r="BE431" s="1047"/>
      <c r="BF431" s="1047"/>
      <c r="BG431" s="1047"/>
      <c r="BH431" s="1047"/>
      <c r="BI431" s="1047"/>
      <c r="BJ431" s="1047"/>
      <c r="BK431" s="1047"/>
      <c r="BL431" s="1047"/>
      <c r="BM431" s="1047"/>
      <c r="BN431" s="1047"/>
      <c r="BO431" s="1047"/>
      <c r="BP431" s="1047"/>
      <c r="BQ431" s="1047"/>
      <c r="BR431" s="1047"/>
      <c r="BS431" s="1047"/>
      <c r="BT431" s="1047"/>
      <c r="BU431" s="1047"/>
    </row>
    <row r="432" ht="14.25" customHeight="1">
      <c r="A432" s="1060"/>
      <c r="B432" s="1060"/>
      <c r="C432" s="1060"/>
      <c r="D432" s="1060"/>
      <c r="E432" s="1060"/>
      <c r="F432" s="1060"/>
      <c r="G432" s="1061"/>
      <c r="H432" s="1062"/>
      <c r="I432" s="1063"/>
      <c r="J432" s="1060"/>
      <c r="K432" s="1060"/>
      <c r="L432" s="1064"/>
      <c r="M432" s="1060"/>
      <c r="N432" s="1060"/>
      <c r="O432" s="1064"/>
      <c r="P432" s="1060"/>
      <c r="Q432" s="1060"/>
      <c r="R432" s="1060"/>
      <c r="S432" s="1060"/>
      <c r="T432" s="1060"/>
      <c r="U432" s="1060"/>
      <c r="V432" s="1045"/>
      <c r="W432" s="1045"/>
      <c r="X432" s="1045"/>
      <c r="Y432" s="1045"/>
      <c r="Z432" s="1045"/>
      <c r="AA432" s="1045"/>
      <c r="AB432" s="1045"/>
      <c r="AC432" s="1045"/>
      <c r="AD432" s="1045"/>
      <c r="AE432" s="1045"/>
      <c r="AF432" s="1045"/>
      <c r="AG432" s="1047"/>
      <c r="AH432" s="1047"/>
      <c r="AI432" s="1047"/>
      <c r="AJ432" s="1047"/>
      <c r="AK432" s="1047"/>
      <c r="AL432" s="1047"/>
      <c r="AM432" s="1047"/>
      <c r="AN432" s="1047"/>
      <c r="AO432" s="1047"/>
      <c r="AP432" s="1047"/>
      <c r="AQ432" s="1047"/>
      <c r="AR432" s="1047"/>
      <c r="AS432" s="1047"/>
      <c r="AT432" s="1047"/>
      <c r="AU432" s="1047"/>
      <c r="AV432" s="1047"/>
      <c r="AW432" s="1047"/>
      <c r="AX432" s="1047"/>
      <c r="AY432" s="1047"/>
      <c r="AZ432" s="1047"/>
      <c r="BA432" s="1047"/>
      <c r="BB432" s="1047"/>
      <c r="BC432" s="1047"/>
      <c r="BD432" s="1047"/>
      <c r="BE432" s="1047"/>
      <c r="BF432" s="1047"/>
      <c r="BG432" s="1047"/>
      <c r="BH432" s="1047"/>
      <c r="BI432" s="1047"/>
      <c r="BJ432" s="1047"/>
      <c r="BK432" s="1047"/>
      <c r="BL432" s="1047"/>
      <c r="BM432" s="1047"/>
      <c r="BN432" s="1047"/>
      <c r="BO432" s="1047"/>
      <c r="BP432" s="1047"/>
      <c r="BQ432" s="1047"/>
      <c r="BR432" s="1047"/>
      <c r="BS432" s="1047"/>
      <c r="BT432" s="1047"/>
      <c r="BU432" s="1047"/>
    </row>
    <row r="433" ht="14.25" customHeight="1">
      <c r="A433" s="1060"/>
      <c r="B433" s="1060"/>
      <c r="C433" s="1060"/>
      <c r="D433" s="1060"/>
      <c r="E433" s="1060"/>
      <c r="F433" s="1060"/>
      <c r="G433" s="1061"/>
      <c r="H433" s="1062"/>
      <c r="I433" s="1063"/>
      <c r="J433" s="1060"/>
      <c r="K433" s="1060"/>
      <c r="L433" s="1064"/>
      <c r="M433" s="1060"/>
      <c r="N433" s="1060"/>
      <c r="O433" s="1064"/>
      <c r="P433" s="1060"/>
      <c r="Q433" s="1060"/>
      <c r="R433" s="1060"/>
      <c r="S433" s="1060"/>
      <c r="T433" s="1060"/>
      <c r="U433" s="1060"/>
      <c r="V433" s="1045"/>
      <c r="W433" s="1045"/>
      <c r="X433" s="1045"/>
      <c r="Y433" s="1045"/>
      <c r="Z433" s="1045"/>
      <c r="AA433" s="1045"/>
      <c r="AB433" s="1045"/>
      <c r="AC433" s="1045"/>
      <c r="AD433" s="1045"/>
      <c r="AE433" s="1045"/>
      <c r="AF433" s="1045"/>
      <c r="AG433" s="1047"/>
      <c r="AH433" s="1047"/>
      <c r="AI433" s="1047"/>
      <c r="AJ433" s="1047"/>
      <c r="AK433" s="1047"/>
      <c r="AL433" s="1047"/>
      <c r="AM433" s="1047"/>
      <c r="AN433" s="1047"/>
      <c r="AO433" s="1047"/>
      <c r="AP433" s="1047"/>
      <c r="AQ433" s="1047"/>
      <c r="AR433" s="1047"/>
      <c r="AS433" s="1047"/>
      <c r="AT433" s="1047"/>
      <c r="AU433" s="1047"/>
      <c r="AV433" s="1047"/>
      <c r="AW433" s="1047"/>
      <c r="AX433" s="1047"/>
      <c r="AY433" s="1047"/>
      <c r="AZ433" s="1047"/>
      <c r="BA433" s="1047"/>
      <c r="BB433" s="1047"/>
      <c r="BC433" s="1047"/>
      <c r="BD433" s="1047"/>
      <c r="BE433" s="1047"/>
      <c r="BF433" s="1047"/>
      <c r="BG433" s="1047"/>
      <c r="BH433" s="1047"/>
      <c r="BI433" s="1047"/>
      <c r="BJ433" s="1047"/>
      <c r="BK433" s="1047"/>
      <c r="BL433" s="1047"/>
      <c r="BM433" s="1047"/>
      <c r="BN433" s="1047"/>
      <c r="BO433" s="1047"/>
      <c r="BP433" s="1047"/>
      <c r="BQ433" s="1047"/>
      <c r="BR433" s="1047"/>
      <c r="BS433" s="1047"/>
      <c r="BT433" s="1047"/>
      <c r="BU433" s="1047"/>
    </row>
    <row r="434" ht="14.25" customHeight="1">
      <c r="A434" s="1060"/>
      <c r="B434" s="1060"/>
      <c r="C434" s="1060"/>
      <c r="D434" s="1060"/>
      <c r="E434" s="1060"/>
      <c r="F434" s="1060"/>
      <c r="G434" s="1061"/>
      <c r="H434" s="1062"/>
      <c r="I434" s="1063"/>
      <c r="J434" s="1060"/>
      <c r="K434" s="1060"/>
      <c r="L434" s="1064"/>
      <c r="M434" s="1060"/>
      <c r="N434" s="1060"/>
      <c r="O434" s="1064"/>
      <c r="P434" s="1060"/>
      <c r="Q434" s="1060"/>
      <c r="R434" s="1060"/>
      <c r="S434" s="1060"/>
      <c r="T434" s="1060"/>
      <c r="U434" s="1060"/>
      <c r="V434" s="1045"/>
      <c r="W434" s="1045"/>
      <c r="X434" s="1045"/>
      <c r="Y434" s="1045"/>
      <c r="Z434" s="1045"/>
      <c r="AA434" s="1045"/>
      <c r="AB434" s="1045"/>
      <c r="AC434" s="1045"/>
      <c r="AD434" s="1045"/>
      <c r="AE434" s="1045"/>
      <c r="AF434" s="1045"/>
      <c r="AG434" s="1047"/>
      <c r="AH434" s="1047"/>
      <c r="AI434" s="1047"/>
      <c r="AJ434" s="1047"/>
      <c r="AK434" s="1047"/>
      <c r="AL434" s="1047"/>
      <c r="AM434" s="1047"/>
      <c r="AN434" s="1047"/>
      <c r="AO434" s="1047"/>
      <c r="AP434" s="1047"/>
      <c r="AQ434" s="1047"/>
      <c r="AR434" s="1047"/>
      <c r="AS434" s="1047"/>
      <c r="AT434" s="1047"/>
      <c r="AU434" s="1047"/>
      <c r="AV434" s="1047"/>
      <c r="AW434" s="1047"/>
      <c r="AX434" s="1047"/>
      <c r="AY434" s="1047"/>
      <c r="AZ434" s="1047"/>
      <c r="BA434" s="1047"/>
      <c r="BB434" s="1047"/>
      <c r="BC434" s="1047"/>
      <c r="BD434" s="1047"/>
      <c r="BE434" s="1047"/>
      <c r="BF434" s="1047"/>
      <c r="BG434" s="1047"/>
      <c r="BH434" s="1047"/>
      <c r="BI434" s="1047"/>
      <c r="BJ434" s="1047"/>
      <c r="BK434" s="1047"/>
      <c r="BL434" s="1047"/>
      <c r="BM434" s="1047"/>
      <c r="BN434" s="1047"/>
      <c r="BO434" s="1047"/>
      <c r="BP434" s="1047"/>
      <c r="BQ434" s="1047"/>
      <c r="BR434" s="1047"/>
      <c r="BS434" s="1047"/>
      <c r="BT434" s="1047"/>
      <c r="BU434" s="1047"/>
    </row>
    <row r="435" ht="14.25" customHeight="1">
      <c r="A435" s="1060"/>
      <c r="B435" s="1060"/>
      <c r="C435" s="1060"/>
      <c r="D435" s="1060"/>
      <c r="E435" s="1060"/>
      <c r="F435" s="1060"/>
      <c r="G435" s="1061"/>
      <c r="H435" s="1062"/>
      <c r="I435" s="1063"/>
      <c r="J435" s="1060"/>
      <c r="K435" s="1060"/>
      <c r="L435" s="1064"/>
      <c r="M435" s="1060"/>
      <c r="N435" s="1060"/>
      <c r="O435" s="1064"/>
      <c r="P435" s="1060"/>
      <c r="Q435" s="1060"/>
      <c r="R435" s="1060"/>
      <c r="S435" s="1060"/>
      <c r="T435" s="1060"/>
      <c r="U435" s="1060"/>
      <c r="V435" s="1045"/>
      <c r="W435" s="1045"/>
      <c r="X435" s="1045"/>
      <c r="Y435" s="1045"/>
      <c r="Z435" s="1045"/>
      <c r="AA435" s="1045"/>
      <c r="AB435" s="1045"/>
      <c r="AC435" s="1045"/>
      <c r="AD435" s="1045"/>
      <c r="AE435" s="1045"/>
      <c r="AF435" s="1045"/>
      <c r="AG435" s="1047"/>
      <c r="AH435" s="1047"/>
      <c r="AI435" s="1047"/>
      <c r="AJ435" s="1047"/>
      <c r="AK435" s="1047"/>
      <c r="AL435" s="1047"/>
      <c r="AM435" s="1047"/>
      <c r="AN435" s="1047"/>
      <c r="AO435" s="1047"/>
      <c r="AP435" s="1047"/>
      <c r="AQ435" s="1047"/>
      <c r="AR435" s="1047"/>
      <c r="AS435" s="1047"/>
      <c r="AT435" s="1047"/>
      <c r="AU435" s="1047"/>
      <c r="AV435" s="1047"/>
      <c r="AW435" s="1047"/>
      <c r="AX435" s="1047"/>
      <c r="AY435" s="1047"/>
      <c r="AZ435" s="1047"/>
      <c r="BA435" s="1047"/>
      <c r="BB435" s="1047"/>
      <c r="BC435" s="1047"/>
      <c r="BD435" s="1047"/>
      <c r="BE435" s="1047"/>
      <c r="BF435" s="1047"/>
      <c r="BG435" s="1047"/>
      <c r="BH435" s="1047"/>
      <c r="BI435" s="1047"/>
      <c r="BJ435" s="1047"/>
      <c r="BK435" s="1047"/>
      <c r="BL435" s="1047"/>
      <c r="BM435" s="1047"/>
      <c r="BN435" s="1047"/>
      <c r="BO435" s="1047"/>
      <c r="BP435" s="1047"/>
      <c r="BQ435" s="1047"/>
      <c r="BR435" s="1047"/>
      <c r="BS435" s="1047"/>
      <c r="BT435" s="1047"/>
      <c r="BU435" s="1047"/>
    </row>
    <row r="436" ht="14.25" customHeight="1">
      <c r="A436" s="1060"/>
      <c r="B436" s="1060"/>
      <c r="C436" s="1060"/>
      <c r="D436" s="1060"/>
      <c r="E436" s="1060"/>
      <c r="F436" s="1060"/>
      <c r="G436" s="1061"/>
      <c r="H436" s="1062"/>
      <c r="I436" s="1063"/>
      <c r="J436" s="1060"/>
      <c r="K436" s="1060"/>
      <c r="L436" s="1064"/>
      <c r="M436" s="1060"/>
      <c r="N436" s="1060"/>
      <c r="O436" s="1064"/>
      <c r="P436" s="1060"/>
      <c r="Q436" s="1060"/>
      <c r="R436" s="1060"/>
      <c r="S436" s="1060"/>
      <c r="T436" s="1060"/>
      <c r="U436" s="1060"/>
      <c r="V436" s="1045"/>
      <c r="W436" s="1045"/>
      <c r="X436" s="1045"/>
      <c r="Y436" s="1045"/>
      <c r="Z436" s="1045"/>
      <c r="AA436" s="1045"/>
      <c r="AB436" s="1045"/>
      <c r="AC436" s="1045"/>
      <c r="AD436" s="1045"/>
      <c r="AE436" s="1045"/>
      <c r="AF436" s="1045"/>
      <c r="AG436" s="1047"/>
      <c r="AH436" s="1047"/>
      <c r="AI436" s="1047"/>
      <c r="AJ436" s="1047"/>
      <c r="AK436" s="1047"/>
      <c r="AL436" s="1047"/>
      <c r="AM436" s="1047"/>
      <c r="AN436" s="1047"/>
      <c r="AO436" s="1047"/>
      <c r="AP436" s="1047"/>
      <c r="AQ436" s="1047"/>
      <c r="AR436" s="1047"/>
      <c r="AS436" s="1047"/>
      <c r="AT436" s="1047"/>
      <c r="AU436" s="1047"/>
      <c r="AV436" s="1047"/>
      <c r="AW436" s="1047"/>
      <c r="AX436" s="1047"/>
      <c r="AY436" s="1047"/>
      <c r="AZ436" s="1047"/>
      <c r="BA436" s="1047"/>
      <c r="BB436" s="1047"/>
      <c r="BC436" s="1047"/>
      <c r="BD436" s="1047"/>
      <c r="BE436" s="1047"/>
      <c r="BF436" s="1047"/>
      <c r="BG436" s="1047"/>
      <c r="BH436" s="1047"/>
      <c r="BI436" s="1047"/>
      <c r="BJ436" s="1047"/>
      <c r="BK436" s="1047"/>
      <c r="BL436" s="1047"/>
      <c r="BM436" s="1047"/>
      <c r="BN436" s="1047"/>
      <c r="BO436" s="1047"/>
      <c r="BP436" s="1047"/>
      <c r="BQ436" s="1047"/>
      <c r="BR436" s="1047"/>
      <c r="BS436" s="1047"/>
      <c r="BT436" s="1047"/>
      <c r="BU436" s="1047"/>
    </row>
    <row r="437" ht="14.25" customHeight="1">
      <c r="A437" s="1060"/>
      <c r="B437" s="1060"/>
      <c r="C437" s="1060"/>
      <c r="D437" s="1060"/>
      <c r="E437" s="1060"/>
      <c r="F437" s="1060"/>
      <c r="G437" s="1061"/>
      <c r="H437" s="1062"/>
      <c r="I437" s="1063"/>
      <c r="J437" s="1060"/>
      <c r="K437" s="1060"/>
      <c r="L437" s="1064"/>
      <c r="M437" s="1060"/>
      <c r="N437" s="1060"/>
      <c r="O437" s="1064"/>
      <c r="P437" s="1060"/>
      <c r="Q437" s="1060"/>
      <c r="R437" s="1060"/>
      <c r="S437" s="1060"/>
      <c r="T437" s="1060"/>
      <c r="U437" s="1060"/>
      <c r="V437" s="1045"/>
      <c r="W437" s="1045"/>
      <c r="X437" s="1045"/>
      <c r="Y437" s="1045"/>
      <c r="Z437" s="1045"/>
      <c r="AA437" s="1045"/>
      <c r="AB437" s="1045"/>
      <c r="AC437" s="1045"/>
      <c r="AD437" s="1045"/>
      <c r="AE437" s="1045"/>
      <c r="AF437" s="1045"/>
      <c r="AG437" s="1047"/>
      <c r="AH437" s="1047"/>
      <c r="AI437" s="1047"/>
      <c r="AJ437" s="1047"/>
      <c r="AK437" s="1047"/>
      <c r="AL437" s="1047"/>
      <c r="AM437" s="1047"/>
      <c r="AN437" s="1047"/>
      <c r="AO437" s="1047"/>
      <c r="AP437" s="1047"/>
      <c r="AQ437" s="1047"/>
      <c r="AR437" s="1047"/>
      <c r="AS437" s="1047"/>
      <c r="AT437" s="1047"/>
      <c r="AU437" s="1047"/>
      <c r="AV437" s="1047"/>
      <c r="AW437" s="1047"/>
      <c r="AX437" s="1047"/>
      <c r="AY437" s="1047"/>
      <c r="AZ437" s="1047"/>
      <c r="BA437" s="1047"/>
      <c r="BB437" s="1047"/>
      <c r="BC437" s="1047"/>
      <c r="BD437" s="1047"/>
      <c r="BE437" s="1047"/>
      <c r="BF437" s="1047"/>
      <c r="BG437" s="1047"/>
      <c r="BH437" s="1047"/>
      <c r="BI437" s="1047"/>
      <c r="BJ437" s="1047"/>
      <c r="BK437" s="1047"/>
      <c r="BL437" s="1047"/>
      <c r="BM437" s="1047"/>
      <c r="BN437" s="1047"/>
      <c r="BO437" s="1047"/>
      <c r="BP437" s="1047"/>
      <c r="BQ437" s="1047"/>
      <c r="BR437" s="1047"/>
      <c r="BS437" s="1047"/>
      <c r="BT437" s="1047"/>
      <c r="BU437" s="1047"/>
    </row>
    <row r="438" ht="14.25" customHeight="1">
      <c r="A438" s="1060"/>
      <c r="B438" s="1060"/>
      <c r="C438" s="1060"/>
      <c r="D438" s="1060"/>
      <c r="E438" s="1060"/>
      <c r="F438" s="1060"/>
      <c r="G438" s="1061"/>
      <c r="H438" s="1062"/>
      <c r="I438" s="1063"/>
      <c r="J438" s="1060"/>
      <c r="K438" s="1060"/>
      <c r="L438" s="1064"/>
      <c r="M438" s="1060"/>
      <c r="N438" s="1060"/>
      <c r="O438" s="1064"/>
      <c r="P438" s="1060"/>
      <c r="Q438" s="1060"/>
      <c r="R438" s="1060"/>
      <c r="S438" s="1060"/>
      <c r="T438" s="1060"/>
      <c r="U438" s="1060"/>
      <c r="V438" s="1045"/>
      <c r="W438" s="1045"/>
      <c r="X438" s="1045"/>
      <c r="Y438" s="1045"/>
      <c r="Z438" s="1045"/>
      <c r="AA438" s="1045"/>
      <c r="AB438" s="1045"/>
      <c r="AC438" s="1045"/>
      <c r="AD438" s="1045"/>
      <c r="AE438" s="1045"/>
      <c r="AF438" s="1045"/>
      <c r="AG438" s="1047"/>
      <c r="AH438" s="1047"/>
      <c r="AI438" s="1047"/>
      <c r="AJ438" s="1047"/>
      <c r="AK438" s="1047"/>
      <c r="AL438" s="1047"/>
      <c r="AM438" s="1047"/>
      <c r="AN438" s="1047"/>
      <c r="AO438" s="1047"/>
      <c r="AP438" s="1047"/>
      <c r="AQ438" s="1047"/>
      <c r="AR438" s="1047"/>
      <c r="AS438" s="1047"/>
      <c r="AT438" s="1047"/>
      <c r="AU438" s="1047"/>
      <c r="AV438" s="1047"/>
      <c r="AW438" s="1047"/>
      <c r="AX438" s="1047"/>
      <c r="AY438" s="1047"/>
      <c r="AZ438" s="1047"/>
      <c r="BA438" s="1047"/>
      <c r="BB438" s="1047"/>
      <c r="BC438" s="1047"/>
      <c r="BD438" s="1047"/>
      <c r="BE438" s="1047"/>
      <c r="BF438" s="1047"/>
      <c r="BG438" s="1047"/>
      <c r="BH438" s="1047"/>
      <c r="BI438" s="1047"/>
      <c r="BJ438" s="1047"/>
      <c r="BK438" s="1047"/>
      <c r="BL438" s="1047"/>
      <c r="BM438" s="1047"/>
      <c r="BN438" s="1047"/>
      <c r="BO438" s="1047"/>
      <c r="BP438" s="1047"/>
      <c r="BQ438" s="1047"/>
      <c r="BR438" s="1047"/>
      <c r="BS438" s="1047"/>
      <c r="BT438" s="1047"/>
      <c r="BU438" s="1047"/>
    </row>
    <row r="439" ht="14.25" customHeight="1">
      <c r="A439" s="1060"/>
      <c r="B439" s="1060"/>
      <c r="C439" s="1060"/>
      <c r="D439" s="1060"/>
      <c r="E439" s="1060"/>
      <c r="F439" s="1060"/>
      <c r="G439" s="1061"/>
      <c r="H439" s="1062"/>
      <c r="I439" s="1063"/>
      <c r="J439" s="1060"/>
      <c r="K439" s="1060"/>
      <c r="L439" s="1064"/>
      <c r="M439" s="1060"/>
      <c r="N439" s="1060"/>
      <c r="O439" s="1064"/>
      <c r="P439" s="1060"/>
      <c r="Q439" s="1060"/>
      <c r="R439" s="1060"/>
      <c r="S439" s="1060"/>
      <c r="T439" s="1060"/>
      <c r="U439" s="1060"/>
      <c r="V439" s="1045"/>
      <c r="W439" s="1045"/>
      <c r="X439" s="1045"/>
      <c r="Y439" s="1045"/>
      <c r="Z439" s="1045"/>
      <c r="AA439" s="1045"/>
      <c r="AB439" s="1045"/>
      <c r="AC439" s="1045"/>
      <c r="AD439" s="1045"/>
      <c r="AE439" s="1045"/>
      <c r="AF439" s="1045"/>
      <c r="AG439" s="1047"/>
      <c r="AH439" s="1047"/>
      <c r="AI439" s="1047"/>
      <c r="AJ439" s="1047"/>
      <c r="AK439" s="1047"/>
      <c r="AL439" s="1047"/>
      <c r="AM439" s="1047"/>
      <c r="AN439" s="1047"/>
      <c r="AO439" s="1047"/>
      <c r="AP439" s="1047"/>
      <c r="AQ439" s="1047"/>
      <c r="AR439" s="1047"/>
      <c r="AS439" s="1047"/>
      <c r="AT439" s="1047"/>
      <c r="AU439" s="1047"/>
      <c r="AV439" s="1047"/>
      <c r="AW439" s="1047"/>
      <c r="AX439" s="1047"/>
      <c r="AY439" s="1047"/>
      <c r="AZ439" s="1047"/>
      <c r="BA439" s="1047"/>
      <c r="BB439" s="1047"/>
      <c r="BC439" s="1047"/>
      <c r="BD439" s="1047"/>
      <c r="BE439" s="1047"/>
      <c r="BF439" s="1047"/>
      <c r="BG439" s="1047"/>
      <c r="BH439" s="1047"/>
      <c r="BI439" s="1047"/>
      <c r="BJ439" s="1047"/>
      <c r="BK439" s="1047"/>
      <c r="BL439" s="1047"/>
      <c r="BM439" s="1047"/>
      <c r="BN439" s="1047"/>
      <c r="BO439" s="1047"/>
      <c r="BP439" s="1047"/>
      <c r="BQ439" s="1047"/>
      <c r="BR439" s="1047"/>
      <c r="BS439" s="1047"/>
      <c r="BT439" s="1047"/>
      <c r="BU439" s="1047"/>
    </row>
    <row r="440" ht="14.25" customHeight="1">
      <c r="A440" s="1060"/>
      <c r="B440" s="1060"/>
      <c r="C440" s="1060"/>
      <c r="D440" s="1060"/>
      <c r="E440" s="1060"/>
      <c r="F440" s="1060"/>
      <c r="G440" s="1061"/>
      <c r="H440" s="1062"/>
      <c r="I440" s="1063"/>
      <c r="J440" s="1060"/>
      <c r="K440" s="1060"/>
      <c r="L440" s="1064"/>
      <c r="M440" s="1060"/>
      <c r="N440" s="1060"/>
      <c r="O440" s="1064"/>
      <c r="P440" s="1060"/>
      <c r="Q440" s="1060"/>
      <c r="R440" s="1060"/>
      <c r="S440" s="1060"/>
      <c r="T440" s="1060"/>
      <c r="U440" s="1060"/>
      <c r="V440" s="1045"/>
      <c r="W440" s="1045"/>
      <c r="X440" s="1045"/>
      <c r="Y440" s="1045"/>
      <c r="Z440" s="1045"/>
      <c r="AA440" s="1045"/>
      <c r="AB440" s="1045"/>
      <c r="AC440" s="1045"/>
      <c r="AD440" s="1045"/>
      <c r="AE440" s="1045"/>
      <c r="AF440" s="1045"/>
      <c r="AG440" s="1047"/>
      <c r="AH440" s="1047"/>
      <c r="AI440" s="1047"/>
      <c r="AJ440" s="1047"/>
      <c r="AK440" s="1047"/>
      <c r="AL440" s="1047"/>
      <c r="AM440" s="1047"/>
      <c r="AN440" s="1047"/>
      <c r="AO440" s="1047"/>
      <c r="AP440" s="1047"/>
      <c r="AQ440" s="1047"/>
      <c r="AR440" s="1047"/>
      <c r="AS440" s="1047"/>
      <c r="AT440" s="1047"/>
      <c r="AU440" s="1047"/>
      <c r="AV440" s="1047"/>
      <c r="AW440" s="1047"/>
      <c r="AX440" s="1047"/>
      <c r="AY440" s="1047"/>
      <c r="AZ440" s="1047"/>
      <c r="BA440" s="1047"/>
      <c r="BB440" s="1047"/>
      <c r="BC440" s="1047"/>
      <c r="BD440" s="1047"/>
      <c r="BE440" s="1047"/>
      <c r="BF440" s="1047"/>
      <c r="BG440" s="1047"/>
      <c r="BH440" s="1047"/>
      <c r="BI440" s="1047"/>
      <c r="BJ440" s="1047"/>
      <c r="BK440" s="1047"/>
      <c r="BL440" s="1047"/>
      <c r="BM440" s="1047"/>
      <c r="BN440" s="1047"/>
      <c r="BO440" s="1047"/>
      <c r="BP440" s="1047"/>
      <c r="BQ440" s="1047"/>
      <c r="BR440" s="1047"/>
      <c r="BS440" s="1047"/>
      <c r="BT440" s="1047"/>
      <c r="BU440" s="1047"/>
    </row>
    <row r="441" ht="14.25" customHeight="1">
      <c r="A441" s="1060"/>
      <c r="B441" s="1060"/>
      <c r="C441" s="1060"/>
      <c r="D441" s="1060"/>
      <c r="E441" s="1060"/>
      <c r="F441" s="1060"/>
      <c r="G441" s="1061"/>
      <c r="H441" s="1062"/>
      <c r="I441" s="1063"/>
      <c r="J441" s="1060"/>
      <c r="K441" s="1060"/>
      <c r="L441" s="1064"/>
      <c r="M441" s="1060"/>
      <c r="N441" s="1060"/>
      <c r="O441" s="1064"/>
      <c r="P441" s="1060"/>
      <c r="Q441" s="1060"/>
      <c r="R441" s="1060"/>
      <c r="S441" s="1060"/>
      <c r="T441" s="1060"/>
      <c r="U441" s="1060"/>
      <c r="V441" s="1045"/>
      <c r="W441" s="1045"/>
      <c r="X441" s="1045"/>
      <c r="Y441" s="1045"/>
      <c r="Z441" s="1045"/>
      <c r="AA441" s="1045"/>
      <c r="AB441" s="1045"/>
      <c r="AC441" s="1045"/>
      <c r="AD441" s="1045"/>
      <c r="AE441" s="1045"/>
      <c r="AF441" s="1045"/>
      <c r="AG441" s="1047"/>
      <c r="AH441" s="1047"/>
      <c r="AI441" s="1047"/>
      <c r="AJ441" s="1047"/>
      <c r="AK441" s="1047"/>
      <c r="AL441" s="1047"/>
      <c r="AM441" s="1047"/>
      <c r="AN441" s="1047"/>
      <c r="AO441" s="1047"/>
      <c r="AP441" s="1047"/>
      <c r="AQ441" s="1047"/>
      <c r="AR441" s="1047"/>
      <c r="AS441" s="1047"/>
      <c r="AT441" s="1047"/>
      <c r="AU441" s="1047"/>
      <c r="AV441" s="1047"/>
      <c r="AW441" s="1047"/>
      <c r="AX441" s="1047"/>
      <c r="AY441" s="1047"/>
      <c r="AZ441" s="1047"/>
      <c r="BA441" s="1047"/>
      <c r="BB441" s="1047"/>
      <c r="BC441" s="1047"/>
      <c r="BD441" s="1047"/>
      <c r="BE441" s="1047"/>
      <c r="BF441" s="1047"/>
      <c r="BG441" s="1047"/>
      <c r="BH441" s="1047"/>
      <c r="BI441" s="1047"/>
      <c r="BJ441" s="1047"/>
      <c r="BK441" s="1047"/>
      <c r="BL441" s="1047"/>
      <c r="BM441" s="1047"/>
      <c r="BN441" s="1047"/>
      <c r="BO441" s="1047"/>
      <c r="BP441" s="1047"/>
      <c r="BQ441" s="1047"/>
      <c r="BR441" s="1047"/>
      <c r="BS441" s="1047"/>
      <c r="BT441" s="1047"/>
      <c r="BU441" s="1047"/>
    </row>
    <row r="442" ht="14.25" customHeight="1">
      <c r="A442" s="1060"/>
      <c r="B442" s="1060"/>
      <c r="C442" s="1060"/>
      <c r="D442" s="1060"/>
      <c r="E442" s="1060"/>
      <c r="F442" s="1060"/>
      <c r="G442" s="1061"/>
      <c r="H442" s="1062"/>
      <c r="I442" s="1063"/>
      <c r="J442" s="1060"/>
      <c r="K442" s="1060"/>
      <c r="L442" s="1064"/>
      <c r="M442" s="1060"/>
      <c r="N442" s="1060"/>
      <c r="O442" s="1064"/>
      <c r="P442" s="1060"/>
      <c r="Q442" s="1060"/>
      <c r="R442" s="1060"/>
      <c r="S442" s="1060"/>
      <c r="T442" s="1060"/>
      <c r="U442" s="1060"/>
      <c r="V442" s="1045"/>
      <c r="W442" s="1045"/>
      <c r="X442" s="1045"/>
      <c r="Y442" s="1045"/>
      <c r="Z442" s="1045"/>
      <c r="AA442" s="1045"/>
      <c r="AB442" s="1045"/>
      <c r="AC442" s="1045"/>
      <c r="AD442" s="1045"/>
      <c r="AE442" s="1045"/>
      <c r="AF442" s="1045"/>
      <c r="AG442" s="1047"/>
      <c r="AH442" s="1047"/>
      <c r="AI442" s="1047"/>
      <c r="AJ442" s="1047"/>
      <c r="AK442" s="1047"/>
      <c r="AL442" s="1047"/>
      <c r="AM442" s="1047"/>
      <c r="AN442" s="1047"/>
      <c r="AO442" s="1047"/>
      <c r="AP442" s="1047"/>
      <c r="AQ442" s="1047"/>
      <c r="AR442" s="1047"/>
      <c r="AS442" s="1047"/>
      <c r="AT442" s="1047"/>
      <c r="AU442" s="1047"/>
      <c r="AV442" s="1047"/>
      <c r="AW442" s="1047"/>
      <c r="AX442" s="1047"/>
      <c r="AY442" s="1047"/>
      <c r="AZ442" s="1047"/>
      <c r="BA442" s="1047"/>
      <c r="BB442" s="1047"/>
      <c r="BC442" s="1047"/>
      <c r="BD442" s="1047"/>
      <c r="BE442" s="1047"/>
      <c r="BF442" s="1047"/>
      <c r="BG442" s="1047"/>
      <c r="BH442" s="1047"/>
      <c r="BI442" s="1047"/>
      <c r="BJ442" s="1047"/>
      <c r="BK442" s="1047"/>
      <c r="BL442" s="1047"/>
      <c r="BM442" s="1047"/>
      <c r="BN442" s="1047"/>
      <c r="BO442" s="1047"/>
      <c r="BP442" s="1047"/>
      <c r="BQ442" s="1047"/>
      <c r="BR442" s="1047"/>
      <c r="BS442" s="1047"/>
      <c r="BT442" s="1047"/>
      <c r="BU442" s="1047"/>
    </row>
    <row r="443" ht="14.25" customHeight="1">
      <c r="A443" s="1060"/>
      <c r="B443" s="1060"/>
      <c r="C443" s="1060"/>
      <c r="D443" s="1060"/>
      <c r="E443" s="1060"/>
      <c r="F443" s="1060"/>
      <c r="G443" s="1061"/>
      <c r="H443" s="1062"/>
      <c r="I443" s="1063"/>
      <c r="J443" s="1060"/>
      <c r="K443" s="1060"/>
      <c r="L443" s="1064"/>
      <c r="M443" s="1060"/>
      <c r="N443" s="1060"/>
      <c r="O443" s="1064"/>
      <c r="P443" s="1060"/>
      <c r="Q443" s="1060"/>
      <c r="R443" s="1060"/>
      <c r="S443" s="1060"/>
      <c r="T443" s="1060"/>
      <c r="U443" s="1060"/>
      <c r="V443" s="1045"/>
      <c r="W443" s="1045"/>
      <c r="X443" s="1045"/>
      <c r="Y443" s="1045"/>
      <c r="Z443" s="1045"/>
      <c r="AA443" s="1045"/>
      <c r="AB443" s="1045"/>
      <c r="AC443" s="1045"/>
      <c r="AD443" s="1045"/>
      <c r="AE443" s="1045"/>
      <c r="AF443" s="1045"/>
      <c r="AG443" s="1047"/>
      <c r="AH443" s="1047"/>
      <c r="AI443" s="1047"/>
      <c r="AJ443" s="1047"/>
      <c r="AK443" s="1047"/>
      <c r="AL443" s="1047"/>
      <c r="AM443" s="1047"/>
      <c r="AN443" s="1047"/>
      <c r="AO443" s="1047"/>
      <c r="AP443" s="1047"/>
      <c r="AQ443" s="1047"/>
      <c r="AR443" s="1047"/>
      <c r="AS443" s="1047"/>
      <c r="AT443" s="1047"/>
      <c r="AU443" s="1047"/>
      <c r="AV443" s="1047"/>
      <c r="AW443" s="1047"/>
      <c r="AX443" s="1047"/>
      <c r="AY443" s="1047"/>
      <c r="AZ443" s="1047"/>
      <c r="BA443" s="1047"/>
      <c r="BB443" s="1047"/>
      <c r="BC443" s="1047"/>
      <c r="BD443" s="1047"/>
      <c r="BE443" s="1047"/>
      <c r="BF443" s="1047"/>
      <c r="BG443" s="1047"/>
      <c r="BH443" s="1047"/>
      <c r="BI443" s="1047"/>
      <c r="BJ443" s="1047"/>
      <c r="BK443" s="1047"/>
      <c r="BL443" s="1047"/>
      <c r="BM443" s="1047"/>
      <c r="BN443" s="1047"/>
      <c r="BO443" s="1047"/>
      <c r="BP443" s="1047"/>
      <c r="BQ443" s="1047"/>
      <c r="BR443" s="1047"/>
      <c r="BS443" s="1047"/>
      <c r="BT443" s="1047"/>
      <c r="BU443" s="1047"/>
    </row>
    <row r="444" ht="14.25" customHeight="1">
      <c r="A444" s="1060"/>
      <c r="B444" s="1060"/>
      <c r="C444" s="1060"/>
      <c r="D444" s="1060"/>
      <c r="E444" s="1060"/>
      <c r="F444" s="1060"/>
      <c r="G444" s="1061"/>
      <c r="H444" s="1062"/>
      <c r="I444" s="1063"/>
      <c r="J444" s="1060"/>
      <c r="K444" s="1060"/>
      <c r="L444" s="1064"/>
      <c r="M444" s="1060"/>
      <c r="N444" s="1060"/>
      <c r="O444" s="1064"/>
      <c r="P444" s="1060"/>
      <c r="Q444" s="1060"/>
      <c r="R444" s="1060"/>
      <c r="S444" s="1060"/>
      <c r="T444" s="1060"/>
      <c r="U444" s="1060"/>
      <c r="V444" s="1045"/>
      <c r="W444" s="1045"/>
      <c r="X444" s="1045"/>
      <c r="Y444" s="1045"/>
      <c r="Z444" s="1045"/>
      <c r="AA444" s="1045"/>
      <c r="AB444" s="1045"/>
      <c r="AC444" s="1045"/>
      <c r="AD444" s="1045"/>
      <c r="AE444" s="1045"/>
      <c r="AF444" s="1045"/>
      <c r="AG444" s="1047"/>
      <c r="AH444" s="1047"/>
      <c r="AI444" s="1047"/>
      <c r="AJ444" s="1047"/>
      <c r="AK444" s="1047"/>
      <c r="AL444" s="1047"/>
      <c r="AM444" s="1047"/>
      <c r="AN444" s="1047"/>
      <c r="AO444" s="1047"/>
      <c r="AP444" s="1047"/>
      <c r="AQ444" s="1047"/>
      <c r="AR444" s="1047"/>
      <c r="AS444" s="1047"/>
      <c r="AT444" s="1047"/>
      <c r="AU444" s="1047"/>
      <c r="AV444" s="1047"/>
      <c r="AW444" s="1047"/>
      <c r="AX444" s="1047"/>
      <c r="AY444" s="1047"/>
      <c r="AZ444" s="1047"/>
      <c r="BA444" s="1047"/>
      <c r="BB444" s="1047"/>
      <c r="BC444" s="1047"/>
      <c r="BD444" s="1047"/>
      <c r="BE444" s="1047"/>
      <c r="BF444" s="1047"/>
      <c r="BG444" s="1047"/>
      <c r="BH444" s="1047"/>
      <c r="BI444" s="1047"/>
      <c r="BJ444" s="1047"/>
      <c r="BK444" s="1047"/>
      <c r="BL444" s="1047"/>
      <c r="BM444" s="1047"/>
      <c r="BN444" s="1047"/>
      <c r="BO444" s="1047"/>
      <c r="BP444" s="1047"/>
      <c r="BQ444" s="1047"/>
      <c r="BR444" s="1047"/>
      <c r="BS444" s="1047"/>
      <c r="BT444" s="1047"/>
      <c r="BU444" s="1047"/>
    </row>
    <row r="445" ht="14.25" customHeight="1">
      <c r="A445" s="1060"/>
      <c r="B445" s="1060"/>
      <c r="C445" s="1060"/>
      <c r="D445" s="1060"/>
      <c r="E445" s="1060"/>
      <c r="F445" s="1060"/>
      <c r="G445" s="1061"/>
      <c r="H445" s="1062"/>
      <c r="I445" s="1063"/>
      <c r="J445" s="1060"/>
      <c r="K445" s="1060"/>
      <c r="L445" s="1064"/>
      <c r="M445" s="1060"/>
      <c r="N445" s="1060"/>
      <c r="O445" s="1064"/>
      <c r="P445" s="1060"/>
      <c r="Q445" s="1060"/>
      <c r="R445" s="1060"/>
      <c r="S445" s="1060"/>
      <c r="T445" s="1060"/>
      <c r="U445" s="1060"/>
      <c r="V445" s="1045"/>
      <c r="W445" s="1045"/>
      <c r="X445" s="1045"/>
      <c r="Y445" s="1045"/>
      <c r="Z445" s="1045"/>
      <c r="AA445" s="1045"/>
      <c r="AB445" s="1045"/>
      <c r="AC445" s="1045"/>
      <c r="AD445" s="1045"/>
      <c r="AE445" s="1045"/>
      <c r="AF445" s="1045"/>
      <c r="AG445" s="1047"/>
      <c r="AH445" s="1047"/>
      <c r="AI445" s="1047"/>
      <c r="AJ445" s="1047"/>
      <c r="AK445" s="1047"/>
      <c r="AL445" s="1047"/>
      <c r="AM445" s="1047"/>
      <c r="AN445" s="1047"/>
      <c r="AO445" s="1047"/>
      <c r="AP445" s="1047"/>
      <c r="AQ445" s="1047"/>
      <c r="AR445" s="1047"/>
      <c r="AS445" s="1047"/>
      <c r="AT445" s="1047"/>
      <c r="AU445" s="1047"/>
      <c r="AV445" s="1047"/>
      <c r="AW445" s="1047"/>
      <c r="AX445" s="1047"/>
      <c r="AY445" s="1047"/>
      <c r="AZ445" s="1047"/>
      <c r="BA445" s="1047"/>
      <c r="BB445" s="1047"/>
      <c r="BC445" s="1047"/>
      <c r="BD445" s="1047"/>
      <c r="BE445" s="1047"/>
      <c r="BF445" s="1047"/>
      <c r="BG445" s="1047"/>
      <c r="BH445" s="1047"/>
      <c r="BI445" s="1047"/>
      <c r="BJ445" s="1047"/>
      <c r="BK445" s="1047"/>
      <c r="BL445" s="1047"/>
      <c r="BM445" s="1047"/>
      <c r="BN445" s="1047"/>
      <c r="BO445" s="1047"/>
      <c r="BP445" s="1047"/>
      <c r="BQ445" s="1047"/>
      <c r="BR445" s="1047"/>
      <c r="BS445" s="1047"/>
      <c r="BT445" s="1047"/>
      <c r="BU445" s="1047"/>
    </row>
    <row r="446" ht="14.25" customHeight="1">
      <c r="A446" s="1060"/>
      <c r="B446" s="1060"/>
      <c r="C446" s="1060"/>
      <c r="D446" s="1060"/>
      <c r="E446" s="1060"/>
      <c r="F446" s="1060"/>
      <c r="G446" s="1061"/>
      <c r="H446" s="1062"/>
      <c r="I446" s="1063"/>
      <c r="J446" s="1060"/>
      <c r="K446" s="1060"/>
      <c r="L446" s="1064"/>
      <c r="M446" s="1060"/>
      <c r="N446" s="1060"/>
      <c r="O446" s="1064"/>
      <c r="P446" s="1060"/>
      <c r="Q446" s="1060"/>
      <c r="R446" s="1060"/>
      <c r="S446" s="1060"/>
      <c r="T446" s="1060"/>
      <c r="U446" s="1060"/>
      <c r="V446" s="1045"/>
      <c r="W446" s="1045"/>
      <c r="X446" s="1045"/>
      <c r="Y446" s="1045"/>
      <c r="Z446" s="1045"/>
      <c r="AA446" s="1045"/>
      <c r="AB446" s="1045"/>
      <c r="AC446" s="1045"/>
      <c r="AD446" s="1045"/>
      <c r="AE446" s="1045"/>
      <c r="AF446" s="1045"/>
      <c r="AG446" s="1047"/>
      <c r="AH446" s="1047"/>
      <c r="AI446" s="1047"/>
      <c r="AJ446" s="1047"/>
      <c r="AK446" s="1047"/>
      <c r="AL446" s="1047"/>
      <c r="AM446" s="1047"/>
      <c r="AN446" s="1047"/>
      <c r="AO446" s="1047"/>
      <c r="AP446" s="1047"/>
      <c r="AQ446" s="1047"/>
      <c r="AR446" s="1047"/>
      <c r="AS446" s="1047"/>
      <c r="AT446" s="1047"/>
      <c r="AU446" s="1047"/>
      <c r="AV446" s="1047"/>
      <c r="AW446" s="1047"/>
      <c r="AX446" s="1047"/>
      <c r="AY446" s="1047"/>
      <c r="AZ446" s="1047"/>
      <c r="BA446" s="1047"/>
      <c r="BB446" s="1047"/>
      <c r="BC446" s="1047"/>
      <c r="BD446" s="1047"/>
      <c r="BE446" s="1047"/>
      <c r="BF446" s="1047"/>
      <c r="BG446" s="1047"/>
      <c r="BH446" s="1047"/>
      <c r="BI446" s="1047"/>
      <c r="BJ446" s="1047"/>
      <c r="BK446" s="1047"/>
      <c r="BL446" s="1047"/>
      <c r="BM446" s="1047"/>
      <c r="BN446" s="1047"/>
      <c r="BO446" s="1047"/>
      <c r="BP446" s="1047"/>
      <c r="BQ446" s="1047"/>
      <c r="BR446" s="1047"/>
      <c r="BS446" s="1047"/>
      <c r="BT446" s="1047"/>
      <c r="BU446" s="1047"/>
    </row>
    <row r="447" ht="14.25" customHeight="1">
      <c r="A447" s="1060"/>
      <c r="B447" s="1060"/>
      <c r="C447" s="1060"/>
      <c r="D447" s="1060"/>
      <c r="E447" s="1060"/>
      <c r="F447" s="1060"/>
      <c r="G447" s="1061"/>
      <c r="H447" s="1062"/>
      <c r="I447" s="1063"/>
      <c r="J447" s="1060"/>
      <c r="K447" s="1060"/>
      <c r="L447" s="1064"/>
      <c r="M447" s="1060"/>
      <c r="N447" s="1060"/>
      <c r="O447" s="1064"/>
      <c r="P447" s="1060"/>
      <c r="Q447" s="1060"/>
      <c r="R447" s="1060"/>
      <c r="S447" s="1060"/>
      <c r="T447" s="1060"/>
      <c r="U447" s="1060"/>
      <c r="V447" s="1045"/>
      <c r="W447" s="1045"/>
      <c r="X447" s="1045"/>
      <c r="Y447" s="1045"/>
      <c r="Z447" s="1045"/>
      <c r="AA447" s="1045"/>
      <c r="AB447" s="1045"/>
      <c r="AC447" s="1045"/>
      <c r="AD447" s="1045"/>
      <c r="AE447" s="1045"/>
      <c r="AF447" s="1045"/>
      <c r="AG447" s="1047"/>
      <c r="AH447" s="1047"/>
      <c r="AI447" s="1047"/>
      <c r="AJ447" s="1047"/>
      <c r="AK447" s="1047"/>
      <c r="AL447" s="1047"/>
      <c r="AM447" s="1047"/>
      <c r="AN447" s="1047"/>
      <c r="AO447" s="1047"/>
      <c r="AP447" s="1047"/>
      <c r="AQ447" s="1047"/>
      <c r="AR447" s="1047"/>
      <c r="AS447" s="1047"/>
      <c r="AT447" s="1047"/>
      <c r="AU447" s="1047"/>
      <c r="AV447" s="1047"/>
      <c r="AW447" s="1047"/>
      <c r="AX447" s="1047"/>
      <c r="AY447" s="1047"/>
      <c r="AZ447" s="1047"/>
      <c r="BA447" s="1047"/>
      <c r="BB447" s="1047"/>
      <c r="BC447" s="1047"/>
      <c r="BD447" s="1047"/>
      <c r="BE447" s="1047"/>
      <c r="BF447" s="1047"/>
      <c r="BG447" s="1047"/>
      <c r="BH447" s="1047"/>
      <c r="BI447" s="1047"/>
      <c r="BJ447" s="1047"/>
      <c r="BK447" s="1047"/>
      <c r="BL447" s="1047"/>
      <c r="BM447" s="1047"/>
      <c r="BN447" s="1047"/>
      <c r="BO447" s="1047"/>
      <c r="BP447" s="1047"/>
      <c r="BQ447" s="1047"/>
      <c r="BR447" s="1047"/>
      <c r="BS447" s="1047"/>
      <c r="BT447" s="1047"/>
      <c r="BU447" s="1047"/>
    </row>
    <row r="448" ht="14.25" customHeight="1">
      <c r="A448" s="1060"/>
      <c r="B448" s="1060"/>
      <c r="C448" s="1060"/>
      <c r="D448" s="1060"/>
      <c r="E448" s="1060"/>
      <c r="F448" s="1060"/>
      <c r="G448" s="1061"/>
      <c r="H448" s="1062"/>
      <c r="I448" s="1063"/>
      <c r="J448" s="1060"/>
      <c r="K448" s="1060"/>
      <c r="L448" s="1064"/>
      <c r="M448" s="1060"/>
      <c r="N448" s="1060"/>
      <c r="O448" s="1064"/>
      <c r="P448" s="1060"/>
      <c r="Q448" s="1060"/>
      <c r="R448" s="1060"/>
      <c r="S448" s="1060"/>
      <c r="T448" s="1060"/>
      <c r="U448" s="1060"/>
      <c r="V448" s="1045"/>
      <c r="W448" s="1045"/>
      <c r="X448" s="1045"/>
      <c r="Y448" s="1045"/>
      <c r="Z448" s="1045"/>
      <c r="AA448" s="1045"/>
      <c r="AB448" s="1045"/>
      <c r="AC448" s="1045"/>
      <c r="AD448" s="1045"/>
      <c r="AE448" s="1045"/>
      <c r="AF448" s="1045"/>
      <c r="AG448" s="1047"/>
      <c r="AH448" s="1047"/>
      <c r="AI448" s="1047"/>
      <c r="AJ448" s="1047"/>
      <c r="AK448" s="1047"/>
      <c r="AL448" s="1047"/>
      <c r="AM448" s="1047"/>
      <c r="AN448" s="1047"/>
      <c r="AO448" s="1047"/>
      <c r="AP448" s="1047"/>
      <c r="AQ448" s="1047"/>
      <c r="AR448" s="1047"/>
      <c r="AS448" s="1047"/>
      <c r="AT448" s="1047"/>
      <c r="AU448" s="1047"/>
      <c r="AV448" s="1047"/>
      <c r="AW448" s="1047"/>
      <c r="AX448" s="1047"/>
      <c r="AY448" s="1047"/>
      <c r="AZ448" s="1047"/>
      <c r="BA448" s="1047"/>
      <c r="BB448" s="1047"/>
      <c r="BC448" s="1047"/>
      <c r="BD448" s="1047"/>
      <c r="BE448" s="1047"/>
      <c r="BF448" s="1047"/>
      <c r="BG448" s="1047"/>
      <c r="BH448" s="1047"/>
      <c r="BI448" s="1047"/>
      <c r="BJ448" s="1047"/>
      <c r="BK448" s="1047"/>
      <c r="BL448" s="1047"/>
      <c r="BM448" s="1047"/>
      <c r="BN448" s="1047"/>
      <c r="BO448" s="1047"/>
      <c r="BP448" s="1047"/>
      <c r="BQ448" s="1047"/>
      <c r="BR448" s="1047"/>
      <c r="BS448" s="1047"/>
      <c r="BT448" s="1047"/>
      <c r="BU448" s="1047"/>
    </row>
    <row r="449" ht="14.25" customHeight="1">
      <c r="A449" s="1060"/>
      <c r="B449" s="1060"/>
      <c r="C449" s="1060"/>
      <c r="D449" s="1060"/>
      <c r="E449" s="1060"/>
      <c r="F449" s="1060"/>
      <c r="G449" s="1061"/>
      <c r="H449" s="1062"/>
      <c r="I449" s="1063"/>
      <c r="J449" s="1060"/>
      <c r="K449" s="1060"/>
      <c r="L449" s="1064"/>
      <c r="M449" s="1060"/>
      <c r="N449" s="1060"/>
      <c r="O449" s="1064"/>
      <c r="P449" s="1060"/>
      <c r="Q449" s="1060"/>
      <c r="R449" s="1060"/>
      <c r="S449" s="1060"/>
      <c r="T449" s="1060"/>
      <c r="U449" s="1060"/>
      <c r="V449" s="1045"/>
      <c r="W449" s="1045"/>
      <c r="X449" s="1045"/>
      <c r="Y449" s="1045"/>
      <c r="Z449" s="1045"/>
      <c r="AA449" s="1045"/>
      <c r="AB449" s="1045"/>
      <c r="AC449" s="1045"/>
      <c r="AD449" s="1045"/>
      <c r="AE449" s="1045"/>
      <c r="AF449" s="1045"/>
      <c r="AG449" s="1047"/>
      <c r="AH449" s="1047"/>
      <c r="AI449" s="1047"/>
      <c r="AJ449" s="1047"/>
      <c r="AK449" s="1047"/>
      <c r="AL449" s="1047"/>
      <c r="AM449" s="1047"/>
      <c r="AN449" s="1047"/>
      <c r="AO449" s="1047"/>
      <c r="AP449" s="1047"/>
      <c r="AQ449" s="1047"/>
      <c r="AR449" s="1047"/>
      <c r="AS449" s="1047"/>
      <c r="AT449" s="1047"/>
      <c r="AU449" s="1047"/>
      <c r="AV449" s="1047"/>
      <c r="AW449" s="1047"/>
      <c r="AX449" s="1047"/>
      <c r="AY449" s="1047"/>
      <c r="AZ449" s="1047"/>
      <c r="BA449" s="1047"/>
      <c r="BB449" s="1047"/>
      <c r="BC449" s="1047"/>
      <c r="BD449" s="1047"/>
      <c r="BE449" s="1047"/>
      <c r="BF449" s="1047"/>
      <c r="BG449" s="1047"/>
      <c r="BH449" s="1047"/>
      <c r="BI449" s="1047"/>
      <c r="BJ449" s="1047"/>
      <c r="BK449" s="1047"/>
      <c r="BL449" s="1047"/>
      <c r="BM449" s="1047"/>
      <c r="BN449" s="1047"/>
      <c r="BO449" s="1047"/>
      <c r="BP449" s="1047"/>
      <c r="BQ449" s="1047"/>
      <c r="BR449" s="1047"/>
      <c r="BS449" s="1047"/>
      <c r="BT449" s="1047"/>
      <c r="BU449" s="1047"/>
    </row>
    <row r="450" ht="14.25" customHeight="1">
      <c r="A450" s="1060"/>
      <c r="B450" s="1060"/>
      <c r="C450" s="1060"/>
      <c r="D450" s="1060"/>
      <c r="E450" s="1060"/>
      <c r="F450" s="1060"/>
      <c r="G450" s="1061"/>
      <c r="H450" s="1062"/>
      <c r="I450" s="1063"/>
      <c r="J450" s="1060"/>
      <c r="K450" s="1060"/>
      <c r="L450" s="1064"/>
      <c r="M450" s="1060"/>
      <c r="N450" s="1060"/>
      <c r="O450" s="1064"/>
      <c r="P450" s="1060"/>
      <c r="Q450" s="1060"/>
      <c r="R450" s="1060"/>
      <c r="S450" s="1060"/>
      <c r="T450" s="1060"/>
      <c r="U450" s="1060"/>
      <c r="V450" s="1045"/>
      <c r="W450" s="1045"/>
      <c r="X450" s="1045"/>
      <c r="Y450" s="1045"/>
      <c r="Z450" s="1045"/>
      <c r="AA450" s="1045"/>
      <c r="AB450" s="1045"/>
      <c r="AC450" s="1045"/>
      <c r="AD450" s="1045"/>
      <c r="AE450" s="1045"/>
      <c r="AF450" s="1045"/>
      <c r="AG450" s="1047"/>
      <c r="AH450" s="1047"/>
      <c r="AI450" s="1047"/>
      <c r="AJ450" s="1047"/>
      <c r="AK450" s="1047"/>
      <c r="AL450" s="1047"/>
      <c r="AM450" s="1047"/>
      <c r="AN450" s="1047"/>
      <c r="AO450" s="1047"/>
      <c r="AP450" s="1047"/>
      <c r="AQ450" s="1047"/>
      <c r="AR450" s="1047"/>
      <c r="AS450" s="1047"/>
      <c r="AT450" s="1047"/>
      <c r="AU450" s="1047"/>
      <c r="AV450" s="1047"/>
      <c r="AW450" s="1047"/>
      <c r="AX450" s="1047"/>
      <c r="AY450" s="1047"/>
      <c r="AZ450" s="1047"/>
      <c r="BA450" s="1047"/>
      <c r="BB450" s="1047"/>
      <c r="BC450" s="1047"/>
      <c r="BD450" s="1047"/>
      <c r="BE450" s="1047"/>
      <c r="BF450" s="1047"/>
      <c r="BG450" s="1047"/>
      <c r="BH450" s="1047"/>
      <c r="BI450" s="1047"/>
      <c r="BJ450" s="1047"/>
      <c r="BK450" s="1047"/>
      <c r="BL450" s="1047"/>
      <c r="BM450" s="1047"/>
      <c r="BN450" s="1047"/>
      <c r="BO450" s="1047"/>
      <c r="BP450" s="1047"/>
      <c r="BQ450" s="1047"/>
      <c r="BR450" s="1047"/>
      <c r="BS450" s="1047"/>
      <c r="BT450" s="1047"/>
      <c r="BU450" s="1047"/>
    </row>
    <row r="451" ht="14.25" customHeight="1">
      <c r="A451" s="1060"/>
      <c r="B451" s="1060"/>
      <c r="C451" s="1060"/>
      <c r="D451" s="1060"/>
      <c r="E451" s="1060"/>
      <c r="F451" s="1060"/>
      <c r="G451" s="1061"/>
      <c r="H451" s="1062"/>
      <c r="I451" s="1063"/>
      <c r="J451" s="1060"/>
      <c r="K451" s="1060"/>
      <c r="L451" s="1064"/>
      <c r="M451" s="1060"/>
      <c r="N451" s="1060"/>
      <c r="O451" s="1064"/>
      <c r="P451" s="1060"/>
      <c r="Q451" s="1060"/>
      <c r="R451" s="1060"/>
      <c r="S451" s="1060"/>
      <c r="T451" s="1060"/>
      <c r="U451" s="1060"/>
      <c r="V451" s="1045"/>
      <c r="W451" s="1045"/>
      <c r="X451" s="1045"/>
      <c r="Y451" s="1045"/>
      <c r="Z451" s="1045"/>
      <c r="AA451" s="1045"/>
      <c r="AB451" s="1045"/>
      <c r="AC451" s="1045"/>
      <c r="AD451" s="1045"/>
      <c r="AE451" s="1045"/>
      <c r="AF451" s="1045"/>
      <c r="AG451" s="1047"/>
      <c r="AH451" s="1047"/>
      <c r="AI451" s="1047"/>
      <c r="AJ451" s="1047"/>
      <c r="AK451" s="1047"/>
      <c r="AL451" s="1047"/>
      <c r="AM451" s="1047"/>
      <c r="AN451" s="1047"/>
      <c r="AO451" s="1047"/>
      <c r="AP451" s="1047"/>
      <c r="AQ451" s="1047"/>
      <c r="AR451" s="1047"/>
      <c r="AS451" s="1047"/>
      <c r="AT451" s="1047"/>
      <c r="AU451" s="1047"/>
      <c r="AV451" s="1047"/>
      <c r="AW451" s="1047"/>
      <c r="AX451" s="1047"/>
      <c r="AY451" s="1047"/>
      <c r="AZ451" s="1047"/>
      <c r="BA451" s="1047"/>
      <c r="BB451" s="1047"/>
      <c r="BC451" s="1047"/>
      <c r="BD451" s="1047"/>
      <c r="BE451" s="1047"/>
      <c r="BF451" s="1047"/>
      <c r="BG451" s="1047"/>
      <c r="BH451" s="1047"/>
      <c r="BI451" s="1047"/>
      <c r="BJ451" s="1047"/>
      <c r="BK451" s="1047"/>
      <c r="BL451" s="1047"/>
      <c r="BM451" s="1047"/>
      <c r="BN451" s="1047"/>
      <c r="BO451" s="1047"/>
      <c r="BP451" s="1047"/>
      <c r="BQ451" s="1047"/>
      <c r="BR451" s="1047"/>
      <c r="BS451" s="1047"/>
      <c r="BT451" s="1047"/>
      <c r="BU451" s="1047"/>
    </row>
    <row r="452" ht="14.25" customHeight="1">
      <c r="A452" s="1060"/>
      <c r="B452" s="1060"/>
      <c r="C452" s="1060"/>
      <c r="D452" s="1060"/>
      <c r="E452" s="1060"/>
      <c r="F452" s="1060"/>
      <c r="G452" s="1061"/>
      <c r="H452" s="1062"/>
      <c r="I452" s="1063"/>
      <c r="J452" s="1060"/>
      <c r="K452" s="1060"/>
      <c r="L452" s="1064"/>
      <c r="M452" s="1060"/>
      <c r="N452" s="1060"/>
      <c r="O452" s="1064"/>
      <c r="P452" s="1060"/>
      <c r="Q452" s="1060"/>
      <c r="R452" s="1060"/>
      <c r="S452" s="1060"/>
      <c r="T452" s="1060"/>
      <c r="U452" s="1060"/>
      <c r="V452" s="1045"/>
      <c r="W452" s="1045"/>
      <c r="X452" s="1045"/>
      <c r="Y452" s="1045"/>
      <c r="Z452" s="1045"/>
      <c r="AA452" s="1045"/>
      <c r="AB452" s="1045"/>
      <c r="AC452" s="1045"/>
      <c r="AD452" s="1045"/>
      <c r="AE452" s="1045"/>
      <c r="AF452" s="1045"/>
      <c r="AG452" s="1047"/>
      <c r="AH452" s="1047"/>
      <c r="AI452" s="1047"/>
      <c r="AJ452" s="1047"/>
      <c r="AK452" s="1047"/>
      <c r="AL452" s="1047"/>
      <c r="AM452" s="1047"/>
      <c r="AN452" s="1047"/>
      <c r="AO452" s="1047"/>
      <c r="AP452" s="1047"/>
      <c r="AQ452" s="1047"/>
      <c r="AR452" s="1047"/>
      <c r="AS452" s="1047"/>
      <c r="AT452" s="1047"/>
      <c r="AU452" s="1047"/>
      <c r="AV452" s="1047"/>
      <c r="AW452" s="1047"/>
      <c r="AX452" s="1047"/>
      <c r="AY452" s="1047"/>
      <c r="AZ452" s="1047"/>
      <c r="BA452" s="1047"/>
      <c r="BB452" s="1047"/>
      <c r="BC452" s="1047"/>
      <c r="BD452" s="1047"/>
      <c r="BE452" s="1047"/>
      <c r="BF452" s="1047"/>
      <c r="BG452" s="1047"/>
      <c r="BH452" s="1047"/>
      <c r="BI452" s="1047"/>
      <c r="BJ452" s="1047"/>
      <c r="BK452" s="1047"/>
      <c r="BL452" s="1047"/>
      <c r="BM452" s="1047"/>
      <c r="BN452" s="1047"/>
      <c r="BO452" s="1047"/>
      <c r="BP452" s="1047"/>
      <c r="BQ452" s="1047"/>
      <c r="BR452" s="1047"/>
      <c r="BS452" s="1047"/>
      <c r="BT452" s="1047"/>
      <c r="BU452" s="1047"/>
    </row>
    <row r="453" ht="14.25" customHeight="1">
      <c r="A453" s="1060"/>
      <c r="B453" s="1060"/>
      <c r="C453" s="1060"/>
      <c r="D453" s="1060"/>
      <c r="E453" s="1060"/>
      <c r="F453" s="1060"/>
      <c r="G453" s="1061"/>
      <c r="H453" s="1062"/>
      <c r="I453" s="1063"/>
      <c r="J453" s="1060"/>
      <c r="K453" s="1060"/>
      <c r="L453" s="1064"/>
      <c r="M453" s="1060"/>
      <c r="N453" s="1060"/>
      <c r="O453" s="1064"/>
      <c r="P453" s="1060"/>
      <c r="Q453" s="1060"/>
      <c r="R453" s="1060"/>
      <c r="S453" s="1060"/>
      <c r="T453" s="1060"/>
      <c r="U453" s="1060"/>
      <c r="V453" s="1045"/>
      <c r="W453" s="1045"/>
      <c r="X453" s="1045"/>
      <c r="Y453" s="1045"/>
      <c r="Z453" s="1045"/>
      <c r="AA453" s="1045"/>
      <c r="AB453" s="1045"/>
      <c r="AC453" s="1045"/>
      <c r="AD453" s="1045"/>
      <c r="AE453" s="1045"/>
      <c r="AF453" s="1045"/>
      <c r="AG453" s="1047"/>
      <c r="AH453" s="1047"/>
      <c r="AI453" s="1047"/>
      <c r="AJ453" s="1047"/>
      <c r="AK453" s="1047"/>
      <c r="AL453" s="1047"/>
      <c r="AM453" s="1047"/>
      <c r="AN453" s="1047"/>
      <c r="AO453" s="1047"/>
      <c r="AP453" s="1047"/>
      <c r="AQ453" s="1047"/>
      <c r="AR453" s="1047"/>
      <c r="AS453" s="1047"/>
      <c r="AT453" s="1047"/>
      <c r="AU453" s="1047"/>
      <c r="AV453" s="1047"/>
      <c r="AW453" s="1047"/>
      <c r="AX453" s="1047"/>
      <c r="AY453" s="1047"/>
      <c r="AZ453" s="1047"/>
      <c r="BA453" s="1047"/>
      <c r="BB453" s="1047"/>
      <c r="BC453" s="1047"/>
      <c r="BD453" s="1047"/>
      <c r="BE453" s="1047"/>
      <c r="BF453" s="1047"/>
      <c r="BG453" s="1047"/>
      <c r="BH453" s="1047"/>
      <c r="BI453" s="1047"/>
      <c r="BJ453" s="1047"/>
      <c r="BK453" s="1047"/>
      <c r="BL453" s="1047"/>
      <c r="BM453" s="1047"/>
      <c r="BN453" s="1047"/>
      <c r="BO453" s="1047"/>
      <c r="BP453" s="1047"/>
      <c r="BQ453" s="1047"/>
      <c r="BR453" s="1047"/>
      <c r="BS453" s="1047"/>
      <c r="BT453" s="1047"/>
      <c r="BU453" s="1047"/>
    </row>
    <row r="454" ht="14.25" customHeight="1">
      <c r="A454" s="1060"/>
      <c r="B454" s="1060"/>
      <c r="C454" s="1060"/>
      <c r="D454" s="1060"/>
      <c r="E454" s="1060"/>
      <c r="F454" s="1060"/>
      <c r="G454" s="1061"/>
      <c r="H454" s="1062"/>
      <c r="I454" s="1063"/>
      <c r="J454" s="1060"/>
      <c r="K454" s="1060"/>
      <c r="L454" s="1064"/>
      <c r="M454" s="1060"/>
      <c r="N454" s="1060"/>
      <c r="O454" s="1064"/>
      <c r="P454" s="1060"/>
      <c r="Q454" s="1060"/>
      <c r="R454" s="1060"/>
      <c r="S454" s="1060"/>
      <c r="T454" s="1060"/>
      <c r="U454" s="1060"/>
      <c r="V454" s="1045"/>
      <c r="W454" s="1045"/>
      <c r="X454" s="1045"/>
      <c r="Y454" s="1045"/>
      <c r="Z454" s="1045"/>
      <c r="AA454" s="1045"/>
      <c r="AB454" s="1045"/>
      <c r="AC454" s="1045"/>
      <c r="AD454" s="1045"/>
      <c r="AE454" s="1045"/>
      <c r="AF454" s="1045"/>
      <c r="AG454" s="1047"/>
      <c r="AH454" s="1047"/>
      <c r="AI454" s="1047"/>
      <c r="AJ454" s="1047"/>
      <c r="AK454" s="1047"/>
      <c r="AL454" s="1047"/>
      <c r="AM454" s="1047"/>
      <c r="AN454" s="1047"/>
      <c r="AO454" s="1047"/>
      <c r="AP454" s="1047"/>
      <c r="AQ454" s="1047"/>
      <c r="AR454" s="1047"/>
      <c r="AS454" s="1047"/>
      <c r="AT454" s="1047"/>
      <c r="AU454" s="1047"/>
      <c r="AV454" s="1047"/>
      <c r="AW454" s="1047"/>
      <c r="AX454" s="1047"/>
      <c r="AY454" s="1047"/>
      <c r="AZ454" s="1047"/>
      <c r="BA454" s="1047"/>
      <c r="BB454" s="1047"/>
      <c r="BC454" s="1047"/>
      <c r="BD454" s="1047"/>
      <c r="BE454" s="1047"/>
      <c r="BF454" s="1047"/>
      <c r="BG454" s="1047"/>
      <c r="BH454" s="1047"/>
      <c r="BI454" s="1047"/>
      <c r="BJ454" s="1047"/>
      <c r="BK454" s="1047"/>
      <c r="BL454" s="1047"/>
      <c r="BM454" s="1047"/>
      <c r="BN454" s="1047"/>
      <c r="BO454" s="1047"/>
      <c r="BP454" s="1047"/>
      <c r="BQ454" s="1047"/>
      <c r="BR454" s="1047"/>
      <c r="BS454" s="1047"/>
      <c r="BT454" s="1047"/>
      <c r="BU454" s="1047"/>
    </row>
    <row r="455" ht="14.25" customHeight="1">
      <c r="A455" s="1060"/>
      <c r="B455" s="1060"/>
      <c r="C455" s="1060"/>
      <c r="D455" s="1060"/>
      <c r="E455" s="1060"/>
      <c r="F455" s="1060"/>
      <c r="G455" s="1061"/>
      <c r="H455" s="1062"/>
      <c r="I455" s="1063"/>
      <c r="J455" s="1060"/>
      <c r="K455" s="1060"/>
      <c r="L455" s="1064"/>
      <c r="M455" s="1060"/>
      <c r="N455" s="1060"/>
      <c r="O455" s="1064"/>
      <c r="P455" s="1060"/>
      <c r="Q455" s="1060"/>
      <c r="R455" s="1060"/>
      <c r="S455" s="1060"/>
      <c r="T455" s="1060"/>
      <c r="U455" s="1060"/>
      <c r="V455" s="1045"/>
      <c r="W455" s="1045"/>
      <c r="X455" s="1045"/>
      <c r="Y455" s="1045"/>
      <c r="Z455" s="1045"/>
      <c r="AA455" s="1045"/>
      <c r="AB455" s="1045"/>
      <c r="AC455" s="1045"/>
      <c r="AD455" s="1045"/>
      <c r="AE455" s="1045"/>
      <c r="AF455" s="1045"/>
      <c r="AG455" s="1047"/>
      <c r="AH455" s="1047"/>
      <c r="AI455" s="1047"/>
      <c r="AJ455" s="1047"/>
      <c r="AK455" s="1047"/>
      <c r="AL455" s="1047"/>
      <c r="AM455" s="1047"/>
      <c r="AN455" s="1047"/>
      <c r="AO455" s="1047"/>
      <c r="AP455" s="1047"/>
      <c r="AQ455" s="1047"/>
      <c r="AR455" s="1047"/>
      <c r="AS455" s="1047"/>
      <c r="AT455" s="1047"/>
      <c r="AU455" s="1047"/>
      <c r="AV455" s="1047"/>
      <c r="AW455" s="1047"/>
      <c r="AX455" s="1047"/>
      <c r="AY455" s="1047"/>
      <c r="AZ455" s="1047"/>
      <c r="BA455" s="1047"/>
      <c r="BB455" s="1047"/>
      <c r="BC455" s="1047"/>
      <c r="BD455" s="1047"/>
      <c r="BE455" s="1047"/>
      <c r="BF455" s="1047"/>
      <c r="BG455" s="1047"/>
      <c r="BH455" s="1047"/>
      <c r="BI455" s="1047"/>
      <c r="BJ455" s="1047"/>
      <c r="BK455" s="1047"/>
      <c r="BL455" s="1047"/>
      <c r="BM455" s="1047"/>
      <c r="BN455" s="1047"/>
      <c r="BO455" s="1047"/>
      <c r="BP455" s="1047"/>
      <c r="BQ455" s="1047"/>
      <c r="BR455" s="1047"/>
      <c r="BS455" s="1047"/>
      <c r="BT455" s="1047"/>
      <c r="BU455" s="1047"/>
    </row>
    <row r="456" ht="14.25" customHeight="1">
      <c r="A456" s="1060"/>
      <c r="B456" s="1060"/>
      <c r="C456" s="1060"/>
      <c r="D456" s="1060"/>
      <c r="E456" s="1060"/>
      <c r="F456" s="1060"/>
      <c r="G456" s="1061"/>
      <c r="H456" s="1062"/>
      <c r="I456" s="1063"/>
      <c r="J456" s="1060"/>
      <c r="K456" s="1060"/>
      <c r="L456" s="1064"/>
      <c r="M456" s="1060"/>
      <c r="N456" s="1060"/>
      <c r="O456" s="1064"/>
      <c r="P456" s="1060"/>
      <c r="Q456" s="1060"/>
      <c r="R456" s="1060"/>
      <c r="S456" s="1060"/>
      <c r="T456" s="1060"/>
      <c r="U456" s="1060"/>
      <c r="V456" s="1045"/>
      <c r="W456" s="1045"/>
      <c r="X456" s="1045"/>
      <c r="Y456" s="1045"/>
      <c r="Z456" s="1045"/>
      <c r="AA456" s="1045"/>
      <c r="AB456" s="1045"/>
      <c r="AC456" s="1045"/>
      <c r="AD456" s="1045"/>
      <c r="AE456" s="1045"/>
      <c r="AF456" s="1045"/>
      <c r="AG456" s="1047"/>
      <c r="AH456" s="1047"/>
      <c r="AI456" s="1047"/>
      <c r="AJ456" s="1047"/>
      <c r="AK456" s="1047"/>
      <c r="AL456" s="1047"/>
      <c r="AM456" s="1047"/>
      <c r="AN456" s="1047"/>
      <c r="AO456" s="1047"/>
      <c r="AP456" s="1047"/>
      <c r="AQ456" s="1047"/>
      <c r="AR456" s="1047"/>
      <c r="AS456" s="1047"/>
      <c r="AT456" s="1047"/>
      <c r="AU456" s="1047"/>
      <c r="AV456" s="1047"/>
      <c r="AW456" s="1047"/>
      <c r="AX456" s="1047"/>
      <c r="AY456" s="1047"/>
      <c r="AZ456" s="1047"/>
      <c r="BA456" s="1047"/>
      <c r="BB456" s="1047"/>
      <c r="BC456" s="1047"/>
      <c r="BD456" s="1047"/>
      <c r="BE456" s="1047"/>
      <c r="BF456" s="1047"/>
      <c r="BG456" s="1047"/>
      <c r="BH456" s="1047"/>
      <c r="BI456" s="1047"/>
      <c r="BJ456" s="1047"/>
      <c r="BK456" s="1047"/>
      <c r="BL456" s="1047"/>
      <c r="BM456" s="1047"/>
      <c r="BN456" s="1047"/>
      <c r="BO456" s="1047"/>
      <c r="BP456" s="1047"/>
      <c r="BQ456" s="1047"/>
      <c r="BR456" s="1047"/>
      <c r="BS456" s="1047"/>
      <c r="BT456" s="1047"/>
      <c r="BU456" s="1047"/>
    </row>
    <row r="457" ht="14.25" customHeight="1">
      <c r="A457" s="1060"/>
      <c r="B457" s="1060"/>
      <c r="C457" s="1060"/>
      <c r="D457" s="1060"/>
      <c r="E457" s="1060"/>
      <c r="F457" s="1060"/>
      <c r="G457" s="1061"/>
      <c r="H457" s="1062"/>
      <c r="I457" s="1063"/>
      <c r="J457" s="1060"/>
      <c r="K457" s="1060"/>
      <c r="L457" s="1064"/>
      <c r="M457" s="1060"/>
      <c r="N457" s="1060"/>
      <c r="O457" s="1064"/>
      <c r="P457" s="1060"/>
      <c r="Q457" s="1060"/>
      <c r="R457" s="1060"/>
      <c r="S457" s="1060"/>
      <c r="T457" s="1060"/>
      <c r="U457" s="1060"/>
      <c r="V457" s="1045"/>
      <c r="W457" s="1045"/>
      <c r="X457" s="1045"/>
      <c r="Y457" s="1045"/>
      <c r="Z457" s="1045"/>
      <c r="AA457" s="1045"/>
      <c r="AB457" s="1045"/>
      <c r="AC457" s="1045"/>
      <c r="AD457" s="1045"/>
      <c r="AE457" s="1045"/>
      <c r="AF457" s="1045"/>
      <c r="AG457" s="1047"/>
      <c r="AH457" s="1047"/>
      <c r="AI457" s="1047"/>
      <c r="AJ457" s="1047"/>
      <c r="AK457" s="1047"/>
      <c r="AL457" s="1047"/>
      <c r="AM457" s="1047"/>
      <c r="AN457" s="1047"/>
      <c r="AO457" s="1047"/>
      <c r="AP457" s="1047"/>
      <c r="AQ457" s="1047"/>
      <c r="AR457" s="1047"/>
      <c r="AS457" s="1047"/>
      <c r="AT457" s="1047"/>
      <c r="AU457" s="1047"/>
      <c r="AV457" s="1047"/>
      <c r="AW457" s="1047"/>
      <c r="AX457" s="1047"/>
      <c r="AY457" s="1047"/>
      <c r="AZ457" s="1047"/>
      <c r="BA457" s="1047"/>
      <c r="BB457" s="1047"/>
      <c r="BC457" s="1047"/>
      <c r="BD457" s="1047"/>
      <c r="BE457" s="1047"/>
      <c r="BF457" s="1047"/>
      <c r="BG457" s="1047"/>
      <c r="BH457" s="1047"/>
      <c r="BI457" s="1047"/>
      <c r="BJ457" s="1047"/>
      <c r="BK457" s="1047"/>
      <c r="BL457" s="1047"/>
      <c r="BM457" s="1047"/>
      <c r="BN457" s="1047"/>
      <c r="BO457" s="1047"/>
      <c r="BP457" s="1047"/>
      <c r="BQ457" s="1047"/>
      <c r="BR457" s="1047"/>
      <c r="BS457" s="1047"/>
      <c r="BT457" s="1047"/>
      <c r="BU457" s="1047"/>
    </row>
    <row r="458" ht="14.25" customHeight="1">
      <c r="A458" s="1060"/>
      <c r="B458" s="1060"/>
      <c r="C458" s="1060"/>
      <c r="D458" s="1060"/>
      <c r="E458" s="1060"/>
      <c r="F458" s="1060"/>
      <c r="G458" s="1061"/>
      <c r="H458" s="1062"/>
      <c r="I458" s="1063"/>
      <c r="J458" s="1060"/>
      <c r="K458" s="1060"/>
      <c r="L458" s="1064"/>
      <c r="M458" s="1060"/>
      <c r="N458" s="1060"/>
      <c r="O458" s="1064"/>
      <c r="P458" s="1060"/>
      <c r="Q458" s="1060"/>
      <c r="R458" s="1060"/>
      <c r="S458" s="1060"/>
      <c r="T458" s="1060"/>
      <c r="U458" s="1060"/>
      <c r="V458" s="1045"/>
      <c r="W458" s="1045"/>
      <c r="X458" s="1045"/>
      <c r="Y458" s="1045"/>
      <c r="Z458" s="1045"/>
      <c r="AA458" s="1045"/>
      <c r="AB458" s="1045"/>
      <c r="AC458" s="1045"/>
      <c r="AD458" s="1045"/>
      <c r="AE458" s="1045"/>
      <c r="AF458" s="1045"/>
      <c r="AG458" s="1047"/>
      <c r="AH458" s="1047"/>
      <c r="AI458" s="1047"/>
      <c r="AJ458" s="1047"/>
      <c r="AK458" s="1047"/>
      <c r="AL458" s="1047"/>
      <c r="AM458" s="1047"/>
      <c r="AN458" s="1047"/>
      <c r="AO458" s="1047"/>
      <c r="AP458" s="1047"/>
      <c r="AQ458" s="1047"/>
      <c r="AR458" s="1047"/>
      <c r="AS458" s="1047"/>
      <c r="AT458" s="1047"/>
      <c r="AU458" s="1047"/>
      <c r="AV458" s="1047"/>
      <c r="AW458" s="1047"/>
      <c r="AX458" s="1047"/>
      <c r="AY458" s="1047"/>
      <c r="AZ458" s="1047"/>
      <c r="BA458" s="1047"/>
      <c r="BB458" s="1047"/>
      <c r="BC458" s="1047"/>
      <c r="BD458" s="1047"/>
      <c r="BE458" s="1047"/>
      <c r="BF458" s="1047"/>
      <c r="BG458" s="1047"/>
      <c r="BH458" s="1047"/>
      <c r="BI458" s="1047"/>
      <c r="BJ458" s="1047"/>
      <c r="BK458" s="1047"/>
      <c r="BL458" s="1047"/>
      <c r="BM458" s="1047"/>
      <c r="BN458" s="1047"/>
      <c r="BO458" s="1047"/>
      <c r="BP458" s="1047"/>
      <c r="BQ458" s="1047"/>
      <c r="BR458" s="1047"/>
      <c r="BS458" s="1047"/>
      <c r="BT458" s="1047"/>
      <c r="BU458" s="1047"/>
    </row>
    <row r="459" ht="14.25" customHeight="1">
      <c r="A459" s="1060"/>
      <c r="B459" s="1060"/>
      <c r="C459" s="1060"/>
      <c r="D459" s="1060"/>
      <c r="E459" s="1060"/>
      <c r="F459" s="1060"/>
      <c r="G459" s="1061"/>
      <c r="H459" s="1062"/>
      <c r="I459" s="1063"/>
      <c r="J459" s="1060"/>
      <c r="K459" s="1060"/>
      <c r="L459" s="1064"/>
      <c r="M459" s="1060"/>
      <c r="N459" s="1060"/>
      <c r="O459" s="1064"/>
      <c r="P459" s="1060"/>
      <c r="Q459" s="1060"/>
      <c r="R459" s="1060"/>
      <c r="S459" s="1060"/>
      <c r="T459" s="1060"/>
      <c r="U459" s="1060"/>
      <c r="V459" s="1045"/>
      <c r="W459" s="1045"/>
      <c r="X459" s="1045"/>
      <c r="Y459" s="1045"/>
      <c r="Z459" s="1045"/>
      <c r="AA459" s="1045"/>
      <c r="AB459" s="1045"/>
      <c r="AC459" s="1045"/>
      <c r="AD459" s="1045"/>
      <c r="AE459" s="1045"/>
      <c r="AF459" s="1045"/>
      <c r="AG459" s="1047"/>
      <c r="AH459" s="1047"/>
      <c r="AI459" s="1047"/>
      <c r="AJ459" s="1047"/>
      <c r="AK459" s="1047"/>
      <c r="AL459" s="1047"/>
      <c r="AM459" s="1047"/>
      <c r="AN459" s="1047"/>
      <c r="AO459" s="1047"/>
      <c r="AP459" s="1047"/>
      <c r="AQ459" s="1047"/>
      <c r="AR459" s="1047"/>
      <c r="AS459" s="1047"/>
      <c r="AT459" s="1047"/>
      <c r="AU459" s="1047"/>
      <c r="AV459" s="1047"/>
      <c r="AW459" s="1047"/>
      <c r="AX459" s="1047"/>
      <c r="AY459" s="1047"/>
      <c r="AZ459" s="1047"/>
      <c r="BA459" s="1047"/>
      <c r="BB459" s="1047"/>
      <c r="BC459" s="1047"/>
      <c r="BD459" s="1047"/>
      <c r="BE459" s="1047"/>
      <c r="BF459" s="1047"/>
      <c r="BG459" s="1047"/>
      <c r="BH459" s="1047"/>
      <c r="BI459" s="1047"/>
      <c r="BJ459" s="1047"/>
      <c r="BK459" s="1047"/>
      <c r="BL459" s="1047"/>
      <c r="BM459" s="1047"/>
      <c r="BN459" s="1047"/>
      <c r="BO459" s="1047"/>
      <c r="BP459" s="1047"/>
      <c r="BQ459" s="1047"/>
      <c r="BR459" s="1047"/>
      <c r="BS459" s="1047"/>
      <c r="BT459" s="1047"/>
      <c r="BU459" s="1047"/>
    </row>
    <row r="460" ht="14.25" customHeight="1">
      <c r="A460" s="1060"/>
      <c r="B460" s="1060"/>
      <c r="C460" s="1060"/>
      <c r="D460" s="1060"/>
      <c r="E460" s="1060"/>
      <c r="F460" s="1060"/>
      <c r="G460" s="1061"/>
      <c r="H460" s="1062"/>
      <c r="I460" s="1063"/>
      <c r="J460" s="1060"/>
      <c r="K460" s="1060"/>
      <c r="L460" s="1064"/>
      <c r="M460" s="1060"/>
      <c r="N460" s="1060"/>
      <c r="O460" s="1064"/>
      <c r="P460" s="1060"/>
      <c r="Q460" s="1060"/>
      <c r="R460" s="1060"/>
      <c r="S460" s="1060"/>
      <c r="T460" s="1060"/>
      <c r="U460" s="1060"/>
      <c r="V460" s="1045"/>
      <c r="W460" s="1045"/>
      <c r="X460" s="1045"/>
      <c r="Y460" s="1045"/>
      <c r="Z460" s="1045"/>
      <c r="AA460" s="1045"/>
      <c r="AB460" s="1045"/>
      <c r="AC460" s="1045"/>
      <c r="AD460" s="1045"/>
      <c r="AE460" s="1045"/>
      <c r="AF460" s="1045"/>
      <c r="AG460" s="1047"/>
      <c r="AH460" s="1047"/>
      <c r="AI460" s="1047"/>
      <c r="AJ460" s="1047"/>
      <c r="AK460" s="1047"/>
      <c r="AL460" s="1047"/>
      <c r="AM460" s="1047"/>
      <c r="AN460" s="1047"/>
      <c r="AO460" s="1047"/>
      <c r="AP460" s="1047"/>
      <c r="AQ460" s="1047"/>
      <c r="AR460" s="1047"/>
      <c r="AS460" s="1047"/>
      <c r="AT460" s="1047"/>
      <c r="AU460" s="1047"/>
      <c r="AV460" s="1047"/>
      <c r="AW460" s="1047"/>
      <c r="AX460" s="1047"/>
      <c r="AY460" s="1047"/>
      <c r="AZ460" s="1047"/>
      <c r="BA460" s="1047"/>
      <c r="BB460" s="1047"/>
      <c r="BC460" s="1047"/>
      <c r="BD460" s="1047"/>
      <c r="BE460" s="1047"/>
      <c r="BF460" s="1047"/>
      <c r="BG460" s="1047"/>
      <c r="BH460" s="1047"/>
      <c r="BI460" s="1047"/>
      <c r="BJ460" s="1047"/>
      <c r="BK460" s="1047"/>
      <c r="BL460" s="1047"/>
      <c r="BM460" s="1047"/>
      <c r="BN460" s="1047"/>
      <c r="BO460" s="1047"/>
      <c r="BP460" s="1047"/>
      <c r="BQ460" s="1047"/>
      <c r="BR460" s="1047"/>
      <c r="BS460" s="1047"/>
      <c r="BT460" s="1047"/>
      <c r="BU460" s="1047"/>
    </row>
    <row r="461" ht="14.25" customHeight="1">
      <c r="A461" s="1060"/>
      <c r="B461" s="1060"/>
      <c r="C461" s="1060"/>
      <c r="D461" s="1060"/>
      <c r="E461" s="1060"/>
      <c r="F461" s="1060"/>
      <c r="G461" s="1061"/>
      <c r="H461" s="1062"/>
      <c r="I461" s="1063"/>
      <c r="J461" s="1060"/>
      <c r="K461" s="1060"/>
      <c r="L461" s="1064"/>
      <c r="M461" s="1060"/>
      <c r="N461" s="1060"/>
      <c r="O461" s="1064"/>
      <c r="P461" s="1060"/>
      <c r="Q461" s="1060"/>
      <c r="R461" s="1060"/>
      <c r="S461" s="1060"/>
      <c r="T461" s="1060"/>
      <c r="U461" s="1060"/>
      <c r="V461" s="1045"/>
      <c r="W461" s="1045"/>
      <c r="X461" s="1045"/>
      <c r="Y461" s="1045"/>
      <c r="Z461" s="1045"/>
      <c r="AA461" s="1045"/>
      <c r="AB461" s="1045"/>
      <c r="AC461" s="1045"/>
      <c r="AD461" s="1045"/>
      <c r="AE461" s="1045"/>
      <c r="AF461" s="1045"/>
      <c r="AG461" s="1047"/>
      <c r="AH461" s="1047"/>
      <c r="AI461" s="1047"/>
      <c r="AJ461" s="1047"/>
      <c r="AK461" s="1047"/>
      <c r="AL461" s="1047"/>
      <c r="AM461" s="1047"/>
      <c r="AN461" s="1047"/>
      <c r="AO461" s="1047"/>
      <c r="AP461" s="1047"/>
      <c r="AQ461" s="1047"/>
      <c r="AR461" s="1047"/>
      <c r="AS461" s="1047"/>
      <c r="AT461" s="1047"/>
      <c r="AU461" s="1047"/>
      <c r="AV461" s="1047"/>
      <c r="AW461" s="1047"/>
      <c r="AX461" s="1047"/>
      <c r="AY461" s="1047"/>
      <c r="AZ461" s="1047"/>
      <c r="BA461" s="1047"/>
      <c r="BB461" s="1047"/>
      <c r="BC461" s="1047"/>
      <c r="BD461" s="1047"/>
      <c r="BE461" s="1047"/>
      <c r="BF461" s="1047"/>
      <c r="BG461" s="1047"/>
      <c r="BH461" s="1047"/>
      <c r="BI461" s="1047"/>
      <c r="BJ461" s="1047"/>
      <c r="BK461" s="1047"/>
      <c r="BL461" s="1047"/>
      <c r="BM461" s="1047"/>
      <c r="BN461" s="1047"/>
      <c r="BO461" s="1047"/>
      <c r="BP461" s="1047"/>
      <c r="BQ461" s="1047"/>
      <c r="BR461" s="1047"/>
      <c r="BS461" s="1047"/>
      <c r="BT461" s="1047"/>
      <c r="BU461" s="1047"/>
    </row>
    <row r="462" ht="14.25" customHeight="1">
      <c r="A462" s="1060"/>
      <c r="B462" s="1060"/>
      <c r="C462" s="1060"/>
      <c r="D462" s="1060"/>
      <c r="E462" s="1060"/>
      <c r="F462" s="1060"/>
      <c r="G462" s="1061"/>
      <c r="H462" s="1062"/>
      <c r="I462" s="1063"/>
      <c r="J462" s="1060"/>
      <c r="K462" s="1060"/>
      <c r="L462" s="1064"/>
      <c r="M462" s="1060"/>
      <c r="N462" s="1060"/>
      <c r="O462" s="1064"/>
      <c r="P462" s="1060"/>
      <c r="Q462" s="1060"/>
      <c r="R462" s="1060"/>
      <c r="S462" s="1060"/>
      <c r="T462" s="1060"/>
      <c r="U462" s="1060"/>
      <c r="V462" s="1045"/>
      <c r="W462" s="1045"/>
      <c r="X462" s="1045"/>
      <c r="Y462" s="1045"/>
      <c r="Z462" s="1045"/>
      <c r="AA462" s="1045"/>
      <c r="AB462" s="1045"/>
      <c r="AC462" s="1045"/>
      <c r="AD462" s="1045"/>
      <c r="AE462" s="1045"/>
      <c r="AF462" s="1045"/>
      <c r="AG462" s="1047"/>
      <c r="AH462" s="1047"/>
      <c r="AI462" s="1047"/>
      <c r="AJ462" s="1047"/>
      <c r="AK462" s="1047"/>
      <c r="AL462" s="1047"/>
      <c r="AM462" s="1047"/>
      <c r="AN462" s="1047"/>
      <c r="AO462" s="1047"/>
      <c r="AP462" s="1047"/>
      <c r="AQ462" s="1047"/>
      <c r="AR462" s="1047"/>
      <c r="AS462" s="1047"/>
      <c r="AT462" s="1047"/>
      <c r="AU462" s="1047"/>
      <c r="AV462" s="1047"/>
      <c r="AW462" s="1047"/>
      <c r="AX462" s="1047"/>
      <c r="AY462" s="1047"/>
      <c r="AZ462" s="1047"/>
      <c r="BA462" s="1047"/>
      <c r="BB462" s="1047"/>
      <c r="BC462" s="1047"/>
      <c r="BD462" s="1047"/>
      <c r="BE462" s="1047"/>
      <c r="BF462" s="1047"/>
      <c r="BG462" s="1047"/>
      <c r="BH462" s="1047"/>
      <c r="BI462" s="1047"/>
      <c r="BJ462" s="1047"/>
      <c r="BK462" s="1047"/>
      <c r="BL462" s="1047"/>
      <c r="BM462" s="1047"/>
      <c r="BN462" s="1047"/>
      <c r="BO462" s="1047"/>
      <c r="BP462" s="1047"/>
      <c r="BQ462" s="1047"/>
      <c r="BR462" s="1047"/>
      <c r="BS462" s="1047"/>
      <c r="BT462" s="1047"/>
      <c r="BU462" s="1047"/>
    </row>
    <row r="463" ht="14.25" customHeight="1">
      <c r="A463" s="1060"/>
      <c r="B463" s="1060"/>
      <c r="C463" s="1060"/>
      <c r="D463" s="1060"/>
      <c r="E463" s="1060"/>
      <c r="F463" s="1060"/>
      <c r="G463" s="1061"/>
      <c r="H463" s="1062"/>
      <c r="I463" s="1063"/>
      <c r="J463" s="1060"/>
      <c r="K463" s="1060"/>
      <c r="L463" s="1064"/>
      <c r="M463" s="1060"/>
      <c r="N463" s="1060"/>
      <c r="O463" s="1064"/>
      <c r="P463" s="1060"/>
      <c r="Q463" s="1060"/>
      <c r="R463" s="1060"/>
      <c r="S463" s="1060"/>
      <c r="T463" s="1060"/>
      <c r="U463" s="1060"/>
      <c r="V463" s="1045"/>
      <c r="W463" s="1045"/>
      <c r="X463" s="1045"/>
      <c r="Y463" s="1045"/>
      <c r="Z463" s="1045"/>
      <c r="AA463" s="1045"/>
      <c r="AB463" s="1045"/>
      <c r="AC463" s="1045"/>
      <c r="AD463" s="1045"/>
      <c r="AE463" s="1045"/>
      <c r="AF463" s="1045"/>
      <c r="AG463" s="1047"/>
      <c r="AH463" s="1047"/>
      <c r="AI463" s="1047"/>
      <c r="AJ463" s="1047"/>
      <c r="AK463" s="1047"/>
      <c r="AL463" s="1047"/>
      <c r="AM463" s="1047"/>
      <c r="AN463" s="1047"/>
      <c r="AO463" s="1047"/>
      <c r="AP463" s="1047"/>
      <c r="AQ463" s="1047"/>
      <c r="AR463" s="1047"/>
      <c r="AS463" s="1047"/>
      <c r="AT463" s="1047"/>
      <c r="AU463" s="1047"/>
      <c r="AV463" s="1047"/>
      <c r="AW463" s="1047"/>
      <c r="AX463" s="1047"/>
      <c r="AY463" s="1047"/>
      <c r="AZ463" s="1047"/>
      <c r="BA463" s="1047"/>
      <c r="BB463" s="1047"/>
      <c r="BC463" s="1047"/>
      <c r="BD463" s="1047"/>
      <c r="BE463" s="1047"/>
      <c r="BF463" s="1047"/>
      <c r="BG463" s="1047"/>
      <c r="BH463" s="1047"/>
      <c r="BI463" s="1047"/>
      <c r="BJ463" s="1047"/>
      <c r="BK463" s="1047"/>
      <c r="BL463" s="1047"/>
      <c r="BM463" s="1047"/>
      <c r="BN463" s="1047"/>
      <c r="BO463" s="1047"/>
      <c r="BP463" s="1047"/>
      <c r="BQ463" s="1047"/>
      <c r="BR463" s="1047"/>
      <c r="BS463" s="1047"/>
      <c r="BT463" s="1047"/>
      <c r="BU463" s="1047"/>
    </row>
    <row r="464" ht="14.25" customHeight="1">
      <c r="A464" s="1060"/>
      <c r="B464" s="1060"/>
      <c r="C464" s="1060"/>
      <c r="D464" s="1060"/>
      <c r="E464" s="1060"/>
      <c r="F464" s="1060"/>
      <c r="G464" s="1061"/>
      <c r="H464" s="1062"/>
      <c r="I464" s="1063"/>
      <c r="J464" s="1060"/>
      <c r="K464" s="1060"/>
      <c r="L464" s="1064"/>
      <c r="M464" s="1060"/>
      <c r="N464" s="1060"/>
      <c r="O464" s="1064"/>
      <c r="P464" s="1060"/>
      <c r="Q464" s="1060"/>
      <c r="R464" s="1060"/>
      <c r="S464" s="1060"/>
      <c r="T464" s="1060"/>
      <c r="U464" s="1060"/>
      <c r="V464" s="1045"/>
      <c r="W464" s="1045"/>
      <c r="X464" s="1045"/>
      <c r="Y464" s="1045"/>
      <c r="Z464" s="1045"/>
      <c r="AA464" s="1045"/>
      <c r="AB464" s="1045"/>
      <c r="AC464" s="1045"/>
      <c r="AD464" s="1045"/>
      <c r="AE464" s="1045"/>
      <c r="AF464" s="1045"/>
      <c r="AG464" s="1047"/>
      <c r="AH464" s="1047"/>
      <c r="AI464" s="1047"/>
      <c r="AJ464" s="1047"/>
      <c r="AK464" s="1047"/>
      <c r="AL464" s="1047"/>
      <c r="AM464" s="1047"/>
      <c r="AN464" s="1047"/>
      <c r="AO464" s="1047"/>
      <c r="AP464" s="1047"/>
      <c r="AQ464" s="1047"/>
      <c r="AR464" s="1047"/>
      <c r="AS464" s="1047"/>
      <c r="AT464" s="1047"/>
      <c r="AU464" s="1047"/>
      <c r="AV464" s="1047"/>
      <c r="AW464" s="1047"/>
      <c r="AX464" s="1047"/>
      <c r="AY464" s="1047"/>
      <c r="AZ464" s="1047"/>
      <c r="BA464" s="1047"/>
      <c r="BB464" s="1047"/>
      <c r="BC464" s="1047"/>
      <c r="BD464" s="1047"/>
      <c r="BE464" s="1047"/>
      <c r="BF464" s="1047"/>
      <c r="BG464" s="1047"/>
      <c r="BH464" s="1047"/>
      <c r="BI464" s="1047"/>
      <c r="BJ464" s="1047"/>
      <c r="BK464" s="1047"/>
      <c r="BL464" s="1047"/>
      <c r="BM464" s="1047"/>
      <c r="BN464" s="1047"/>
      <c r="BO464" s="1047"/>
      <c r="BP464" s="1047"/>
      <c r="BQ464" s="1047"/>
      <c r="BR464" s="1047"/>
      <c r="BS464" s="1047"/>
      <c r="BT464" s="1047"/>
      <c r="BU464" s="1047"/>
    </row>
    <row r="465" ht="14.25" customHeight="1">
      <c r="A465" s="1060"/>
      <c r="B465" s="1060"/>
      <c r="C465" s="1060"/>
      <c r="D465" s="1060"/>
      <c r="E465" s="1060"/>
      <c r="F465" s="1060"/>
      <c r="G465" s="1061"/>
      <c r="H465" s="1062"/>
      <c r="I465" s="1063"/>
      <c r="J465" s="1060"/>
      <c r="K465" s="1060"/>
      <c r="L465" s="1064"/>
      <c r="M465" s="1060"/>
      <c r="N465" s="1060"/>
      <c r="O465" s="1064"/>
      <c r="P465" s="1060"/>
      <c r="Q465" s="1060"/>
      <c r="R465" s="1060"/>
      <c r="S465" s="1060"/>
      <c r="T465" s="1060"/>
      <c r="U465" s="1060"/>
      <c r="V465" s="1045"/>
      <c r="W465" s="1045"/>
      <c r="X465" s="1045"/>
      <c r="Y465" s="1045"/>
      <c r="Z465" s="1045"/>
      <c r="AA465" s="1045"/>
      <c r="AB465" s="1045"/>
      <c r="AC465" s="1045"/>
      <c r="AD465" s="1045"/>
      <c r="AE465" s="1045"/>
      <c r="AF465" s="1045"/>
      <c r="AG465" s="1047"/>
      <c r="AH465" s="1047"/>
      <c r="AI465" s="1047"/>
      <c r="AJ465" s="1047"/>
      <c r="AK465" s="1047"/>
      <c r="AL465" s="1047"/>
      <c r="AM465" s="1047"/>
      <c r="AN465" s="1047"/>
      <c r="AO465" s="1047"/>
      <c r="AP465" s="1047"/>
      <c r="AQ465" s="1047"/>
      <c r="AR465" s="1047"/>
      <c r="AS465" s="1047"/>
      <c r="AT465" s="1047"/>
      <c r="AU465" s="1047"/>
      <c r="AV465" s="1047"/>
      <c r="AW465" s="1047"/>
      <c r="AX465" s="1047"/>
      <c r="AY465" s="1047"/>
      <c r="AZ465" s="1047"/>
      <c r="BA465" s="1047"/>
      <c r="BB465" s="1047"/>
      <c r="BC465" s="1047"/>
      <c r="BD465" s="1047"/>
      <c r="BE465" s="1047"/>
      <c r="BF465" s="1047"/>
      <c r="BG465" s="1047"/>
      <c r="BH465" s="1047"/>
      <c r="BI465" s="1047"/>
      <c r="BJ465" s="1047"/>
      <c r="BK465" s="1047"/>
      <c r="BL465" s="1047"/>
      <c r="BM465" s="1047"/>
      <c r="BN465" s="1047"/>
      <c r="BO465" s="1047"/>
      <c r="BP465" s="1047"/>
      <c r="BQ465" s="1047"/>
      <c r="BR465" s="1047"/>
      <c r="BS465" s="1047"/>
      <c r="BT465" s="1047"/>
      <c r="BU465" s="1047"/>
    </row>
    <row r="466" ht="14.25" customHeight="1">
      <c r="A466" s="1060"/>
      <c r="B466" s="1060"/>
      <c r="C466" s="1060"/>
      <c r="D466" s="1060"/>
      <c r="E466" s="1060"/>
      <c r="F466" s="1060"/>
      <c r="G466" s="1061"/>
      <c r="H466" s="1062"/>
      <c r="I466" s="1063"/>
      <c r="J466" s="1060"/>
      <c r="K466" s="1060"/>
      <c r="L466" s="1064"/>
      <c r="M466" s="1060"/>
      <c r="N466" s="1060"/>
      <c r="O466" s="1064"/>
      <c r="P466" s="1060"/>
      <c r="Q466" s="1060"/>
      <c r="R466" s="1060"/>
      <c r="S466" s="1060"/>
      <c r="T466" s="1060"/>
      <c r="U466" s="1060"/>
      <c r="V466" s="1045"/>
      <c r="W466" s="1045"/>
      <c r="X466" s="1045"/>
      <c r="Y466" s="1045"/>
      <c r="Z466" s="1045"/>
      <c r="AA466" s="1045"/>
      <c r="AB466" s="1045"/>
      <c r="AC466" s="1045"/>
      <c r="AD466" s="1045"/>
      <c r="AE466" s="1045"/>
      <c r="AF466" s="1045"/>
      <c r="AG466" s="1047"/>
      <c r="AH466" s="1047"/>
      <c r="AI466" s="1047"/>
      <c r="AJ466" s="1047"/>
      <c r="AK466" s="1047"/>
      <c r="AL466" s="1047"/>
      <c r="AM466" s="1047"/>
      <c r="AN466" s="1047"/>
      <c r="AO466" s="1047"/>
      <c r="AP466" s="1047"/>
      <c r="AQ466" s="1047"/>
      <c r="AR466" s="1047"/>
      <c r="AS466" s="1047"/>
      <c r="AT466" s="1047"/>
      <c r="AU466" s="1047"/>
      <c r="AV466" s="1047"/>
      <c r="AW466" s="1047"/>
      <c r="AX466" s="1047"/>
      <c r="AY466" s="1047"/>
      <c r="AZ466" s="1047"/>
      <c r="BA466" s="1047"/>
      <c r="BB466" s="1047"/>
      <c r="BC466" s="1047"/>
      <c r="BD466" s="1047"/>
      <c r="BE466" s="1047"/>
      <c r="BF466" s="1047"/>
      <c r="BG466" s="1047"/>
      <c r="BH466" s="1047"/>
      <c r="BI466" s="1047"/>
      <c r="BJ466" s="1047"/>
      <c r="BK466" s="1047"/>
      <c r="BL466" s="1047"/>
      <c r="BM466" s="1047"/>
      <c r="BN466" s="1047"/>
      <c r="BO466" s="1047"/>
      <c r="BP466" s="1047"/>
      <c r="BQ466" s="1047"/>
      <c r="BR466" s="1047"/>
      <c r="BS466" s="1047"/>
      <c r="BT466" s="1047"/>
      <c r="BU466" s="1047"/>
    </row>
    <row r="467" ht="14.25" customHeight="1">
      <c r="A467" s="1060"/>
      <c r="B467" s="1060"/>
      <c r="C467" s="1060"/>
      <c r="D467" s="1060"/>
      <c r="E467" s="1060"/>
      <c r="F467" s="1060"/>
      <c r="G467" s="1061"/>
      <c r="H467" s="1062"/>
      <c r="I467" s="1063"/>
      <c r="J467" s="1060"/>
      <c r="K467" s="1060"/>
      <c r="L467" s="1064"/>
      <c r="M467" s="1060"/>
      <c r="N467" s="1060"/>
      <c r="O467" s="1064"/>
      <c r="P467" s="1060"/>
      <c r="Q467" s="1060"/>
      <c r="R467" s="1060"/>
      <c r="S467" s="1060"/>
      <c r="T467" s="1060"/>
      <c r="U467" s="1060"/>
      <c r="V467" s="1045"/>
      <c r="W467" s="1045"/>
      <c r="X467" s="1045"/>
      <c r="Y467" s="1045"/>
      <c r="Z467" s="1045"/>
      <c r="AA467" s="1045"/>
      <c r="AB467" s="1045"/>
      <c r="AC467" s="1045"/>
      <c r="AD467" s="1045"/>
      <c r="AE467" s="1045"/>
      <c r="AF467" s="1045"/>
      <c r="AG467" s="1047"/>
      <c r="AH467" s="1047"/>
      <c r="AI467" s="1047"/>
      <c r="AJ467" s="1047"/>
      <c r="AK467" s="1047"/>
      <c r="AL467" s="1047"/>
      <c r="AM467" s="1047"/>
      <c r="AN467" s="1047"/>
      <c r="AO467" s="1047"/>
      <c r="AP467" s="1047"/>
      <c r="AQ467" s="1047"/>
      <c r="AR467" s="1047"/>
      <c r="AS467" s="1047"/>
      <c r="AT467" s="1047"/>
      <c r="AU467" s="1047"/>
      <c r="AV467" s="1047"/>
      <c r="AW467" s="1047"/>
      <c r="AX467" s="1047"/>
      <c r="AY467" s="1047"/>
      <c r="AZ467" s="1047"/>
      <c r="BA467" s="1047"/>
      <c r="BB467" s="1047"/>
      <c r="BC467" s="1047"/>
      <c r="BD467" s="1047"/>
      <c r="BE467" s="1047"/>
      <c r="BF467" s="1047"/>
      <c r="BG467" s="1047"/>
      <c r="BH467" s="1047"/>
      <c r="BI467" s="1047"/>
      <c r="BJ467" s="1047"/>
      <c r="BK467" s="1047"/>
      <c r="BL467" s="1047"/>
      <c r="BM467" s="1047"/>
      <c r="BN467" s="1047"/>
      <c r="BO467" s="1047"/>
      <c r="BP467" s="1047"/>
      <c r="BQ467" s="1047"/>
      <c r="BR467" s="1047"/>
      <c r="BS467" s="1047"/>
      <c r="BT467" s="1047"/>
      <c r="BU467" s="1047"/>
    </row>
    <row r="468" ht="14.25" customHeight="1">
      <c r="A468" s="1060"/>
      <c r="B468" s="1060"/>
      <c r="C468" s="1060"/>
      <c r="D468" s="1060"/>
      <c r="E468" s="1060"/>
      <c r="F468" s="1060"/>
      <c r="G468" s="1061"/>
      <c r="H468" s="1062"/>
      <c r="I468" s="1063"/>
      <c r="J468" s="1060"/>
      <c r="K468" s="1060"/>
      <c r="L468" s="1064"/>
      <c r="M468" s="1060"/>
      <c r="N468" s="1060"/>
      <c r="O468" s="1064"/>
      <c r="P468" s="1060"/>
      <c r="Q468" s="1060"/>
      <c r="R468" s="1060"/>
      <c r="S468" s="1060"/>
      <c r="T468" s="1060"/>
      <c r="U468" s="1060"/>
      <c r="V468" s="1045"/>
      <c r="W468" s="1045"/>
      <c r="X468" s="1045"/>
      <c r="Y468" s="1045"/>
      <c r="Z468" s="1045"/>
      <c r="AA468" s="1045"/>
      <c r="AB468" s="1045"/>
      <c r="AC468" s="1045"/>
      <c r="AD468" s="1045"/>
      <c r="AE468" s="1045"/>
      <c r="AF468" s="1045"/>
      <c r="AG468" s="1047"/>
      <c r="AH468" s="1047"/>
      <c r="AI468" s="1047"/>
      <c r="AJ468" s="1047"/>
      <c r="AK468" s="1047"/>
      <c r="AL468" s="1047"/>
      <c r="AM468" s="1047"/>
      <c r="AN468" s="1047"/>
      <c r="AO468" s="1047"/>
      <c r="AP468" s="1047"/>
      <c r="AQ468" s="1047"/>
      <c r="AR468" s="1047"/>
      <c r="AS468" s="1047"/>
      <c r="AT468" s="1047"/>
      <c r="AU468" s="1047"/>
      <c r="AV468" s="1047"/>
      <c r="AW468" s="1047"/>
      <c r="AX468" s="1047"/>
      <c r="AY468" s="1047"/>
      <c r="AZ468" s="1047"/>
      <c r="BA468" s="1047"/>
      <c r="BB468" s="1047"/>
      <c r="BC468" s="1047"/>
      <c r="BD468" s="1047"/>
      <c r="BE468" s="1047"/>
      <c r="BF468" s="1047"/>
      <c r="BG468" s="1047"/>
      <c r="BH468" s="1047"/>
      <c r="BI468" s="1047"/>
      <c r="BJ468" s="1047"/>
      <c r="BK468" s="1047"/>
      <c r="BL468" s="1047"/>
      <c r="BM468" s="1047"/>
      <c r="BN468" s="1047"/>
      <c r="BO468" s="1047"/>
      <c r="BP468" s="1047"/>
      <c r="BQ468" s="1047"/>
      <c r="BR468" s="1047"/>
      <c r="BS468" s="1047"/>
      <c r="BT468" s="1047"/>
      <c r="BU468" s="1047"/>
    </row>
    <row r="469" ht="14.25" customHeight="1">
      <c r="A469" s="1060"/>
      <c r="B469" s="1060"/>
      <c r="C469" s="1060"/>
      <c r="D469" s="1060"/>
      <c r="E469" s="1060"/>
      <c r="F469" s="1060"/>
      <c r="G469" s="1061"/>
      <c r="H469" s="1062"/>
      <c r="I469" s="1063"/>
      <c r="J469" s="1060"/>
      <c r="K469" s="1060"/>
      <c r="L469" s="1064"/>
      <c r="M469" s="1060"/>
      <c r="N469" s="1060"/>
      <c r="O469" s="1064"/>
      <c r="P469" s="1060"/>
      <c r="Q469" s="1060"/>
      <c r="R469" s="1060"/>
      <c r="S469" s="1060"/>
      <c r="T469" s="1060"/>
      <c r="U469" s="1060"/>
      <c r="V469" s="1045"/>
      <c r="W469" s="1045"/>
      <c r="X469" s="1045"/>
      <c r="Y469" s="1045"/>
      <c r="Z469" s="1045"/>
      <c r="AA469" s="1045"/>
      <c r="AB469" s="1045"/>
      <c r="AC469" s="1045"/>
      <c r="AD469" s="1045"/>
      <c r="AE469" s="1045"/>
      <c r="AF469" s="1045"/>
      <c r="AG469" s="1047"/>
      <c r="AH469" s="1047"/>
      <c r="AI469" s="1047"/>
      <c r="AJ469" s="1047"/>
      <c r="AK469" s="1047"/>
      <c r="AL469" s="1047"/>
      <c r="AM469" s="1047"/>
      <c r="AN469" s="1047"/>
      <c r="AO469" s="1047"/>
      <c r="AP469" s="1047"/>
      <c r="AQ469" s="1047"/>
      <c r="AR469" s="1047"/>
      <c r="AS469" s="1047"/>
      <c r="AT469" s="1047"/>
      <c r="AU469" s="1047"/>
      <c r="AV469" s="1047"/>
      <c r="AW469" s="1047"/>
      <c r="AX469" s="1047"/>
      <c r="AY469" s="1047"/>
      <c r="AZ469" s="1047"/>
      <c r="BA469" s="1047"/>
      <c r="BB469" s="1047"/>
      <c r="BC469" s="1047"/>
      <c r="BD469" s="1047"/>
      <c r="BE469" s="1047"/>
      <c r="BF469" s="1047"/>
      <c r="BG469" s="1047"/>
      <c r="BH469" s="1047"/>
      <c r="BI469" s="1047"/>
      <c r="BJ469" s="1047"/>
      <c r="BK469" s="1047"/>
      <c r="BL469" s="1047"/>
      <c r="BM469" s="1047"/>
      <c r="BN469" s="1047"/>
      <c r="BO469" s="1047"/>
      <c r="BP469" s="1047"/>
      <c r="BQ469" s="1047"/>
      <c r="BR469" s="1047"/>
      <c r="BS469" s="1047"/>
      <c r="BT469" s="1047"/>
      <c r="BU469" s="1047"/>
    </row>
    <row r="470" ht="14.25" customHeight="1">
      <c r="A470" s="1060"/>
      <c r="B470" s="1060"/>
      <c r="C470" s="1060"/>
      <c r="D470" s="1060"/>
      <c r="E470" s="1060"/>
      <c r="F470" s="1060"/>
      <c r="G470" s="1061"/>
      <c r="H470" s="1062"/>
      <c r="I470" s="1063"/>
      <c r="J470" s="1060"/>
      <c r="K470" s="1060"/>
      <c r="L470" s="1064"/>
      <c r="M470" s="1060"/>
      <c r="N470" s="1060"/>
      <c r="O470" s="1064"/>
      <c r="P470" s="1060"/>
      <c r="Q470" s="1060"/>
      <c r="R470" s="1060"/>
      <c r="S470" s="1060"/>
      <c r="T470" s="1060"/>
      <c r="U470" s="1060"/>
      <c r="V470" s="1045"/>
      <c r="W470" s="1045"/>
      <c r="X470" s="1045"/>
      <c r="Y470" s="1045"/>
      <c r="Z470" s="1045"/>
      <c r="AA470" s="1045"/>
      <c r="AB470" s="1045"/>
      <c r="AC470" s="1045"/>
      <c r="AD470" s="1045"/>
      <c r="AE470" s="1045"/>
      <c r="AF470" s="1045"/>
      <c r="AG470" s="1047"/>
      <c r="AH470" s="1047"/>
      <c r="AI470" s="1047"/>
      <c r="AJ470" s="1047"/>
      <c r="AK470" s="1047"/>
      <c r="AL470" s="1047"/>
      <c r="AM470" s="1047"/>
      <c r="AN470" s="1047"/>
      <c r="AO470" s="1047"/>
      <c r="AP470" s="1047"/>
      <c r="AQ470" s="1047"/>
      <c r="AR470" s="1047"/>
      <c r="AS470" s="1047"/>
      <c r="AT470" s="1047"/>
      <c r="AU470" s="1047"/>
      <c r="AV470" s="1047"/>
      <c r="AW470" s="1047"/>
      <c r="AX470" s="1047"/>
      <c r="AY470" s="1047"/>
      <c r="AZ470" s="1047"/>
      <c r="BA470" s="1047"/>
      <c r="BB470" s="1047"/>
      <c r="BC470" s="1047"/>
      <c r="BD470" s="1047"/>
      <c r="BE470" s="1047"/>
      <c r="BF470" s="1047"/>
      <c r="BG470" s="1047"/>
      <c r="BH470" s="1047"/>
      <c r="BI470" s="1047"/>
      <c r="BJ470" s="1047"/>
      <c r="BK470" s="1047"/>
      <c r="BL470" s="1047"/>
      <c r="BM470" s="1047"/>
      <c r="BN470" s="1047"/>
      <c r="BO470" s="1047"/>
      <c r="BP470" s="1047"/>
      <c r="BQ470" s="1047"/>
      <c r="BR470" s="1047"/>
      <c r="BS470" s="1047"/>
      <c r="BT470" s="1047"/>
      <c r="BU470" s="1047"/>
    </row>
    <row r="471" ht="14.25" customHeight="1">
      <c r="A471" s="1060"/>
      <c r="B471" s="1060"/>
      <c r="C471" s="1060"/>
      <c r="D471" s="1060"/>
      <c r="E471" s="1060"/>
      <c r="F471" s="1060"/>
      <c r="G471" s="1061"/>
      <c r="H471" s="1062"/>
      <c r="I471" s="1063"/>
      <c r="J471" s="1060"/>
      <c r="K471" s="1060"/>
      <c r="L471" s="1064"/>
      <c r="M471" s="1060"/>
      <c r="N471" s="1060"/>
      <c r="O471" s="1064"/>
      <c r="P471" s="1060"/>
      <c r="Q471" s="1060"/>
      <c r="R471" s="1060"/>
      <c r="S471" s="1060"/>
      <c r="T471" s="1060"/>
      <c r="U471" s="1060"/>
      <c r="V471" s="1045"/>
      <c r="W471" s="1045"/>
      <c r="X471" s="1045"/>
      <c r="Y471" s="1045"/>
      <c r="Z471" s="1045"/>
      <c r="AA471" s="1045"/>
      <c r="AB471" s="1045"/>
      <c r="AC471" s="1045"/>
      <c r="AD471" s="1045"/>
      <c r="AE471" s="1045"/>
      <c r="AF471" s="1045"/>
      <c r="AG471" s="1047"/>
      <c r="AH471" s="1047"/>
      <c r="AI471" s="1047"/>
      <c r="AJ471" s="1047"/>
      <c r="AK471" s="1047"/>
      <c r="AL471" s="1047"/>
      <c r="AM471" s="1047"/>
      <c r="AN471" s="1047"/>
      <c r="AO471" s="1047"/>
      <c r="AP471" s="1047"/>
      <c r="AQ471" s="1047"/>
      <c r="AR471" s="1047"/>
      <c r="AS471" s="1047"/>
      <c r="AT471" s="1047"/>
      <c r="AU471" s="1047"/>
      <c r="AV471" s="1047"/>
      <c r="AW471" s="1047"/>
      <c r="AX471" s="1047"/>
      <c r="AY471" s="1047"/>
      <c r="AZ471" s="1047"/>
      <c r="BA471" s="1047"/>
      <c r="BB471" s="1047"/>
      <c r="BC471" s="1047"/>
      <c r="BD471" s="1047"/>
      <c r="BE471" s="1047"/>
      <c r="BF471" s="1047"/>
      <c r="BG471" s="1047"/>
      <c r="BH471" s="1047"/>
      <c r="BI471" s="1047"/>
      <c r="BJ471" s="1047"/>
      <c r="BK471" s="1047"/>
      <c r="BL471" s="1047"/>
      <c r="BM471" s="1047"/>
      <c r="BN471" s="1047"/>
      <c r="BO471" s="1047"/>
      <c r="BP471" s="1047"/>
      <c r="BQ471" s="1047"/>
      <c r="BR471" s="1047"/>
      <c r="BS471" s="1047"/>
      <c r="BT471" s="1047"/>
      <c r="BU471" s="1047"/>
    </row>
    <row r="472" ht="14.25" customHeight="1">
      <c r="A472" s="1060"/>
      <c r="B472" s="1060"/>
      <c r="C472" s="1060"/>
      <c r="D472" s="1060"/>
      <c r="E472" s="1060"/>
      <c r="F472" s="1060"/>
      <c r="G472" s="1061"/>
      <c r="H472" s="1062"/>
      <c r="I472" s="1063"/>
      <c r="J472" s="1060"/>
      <c r="K472" s="1060"/>
      <c r="L472" s="1064"/>
      <c r="M472" s="1060"/>
      <c r="N472" s="1060"/>
      <c r="O472" s="1064"/>
      <c r="P472" s="1060"/>
      <c r="Q472" s="1060"/>
      <c r="R472" s="1060"/>
      <c r="S472" s="1060"/>
      <c r="T472" s="1060"/>
      <c r="U472" s="1060"/>
      <c r="V472" s="1045"/>
      <c r="W472" s="1045"/>
      <c r="X472" s="1045"/>
      <c r="Y472" s="1045"/>
      <c r="Z472" s="1045"/>
      <c r="AA472" s="1045"/>
      <c r="AB472" s="1045"/>
      <c r="AC472" s="1045"/>
      <c r="AD472" s="1045"/>
      <c r="AE472" s="1045"/>
      <c r="AF472" s="1045"/>
      <c r="AG472" s="1047"/>
      <c r="AH472" s="1047"/>
      <c r="AI472" s="1047"/>
      <c r="AJ472" s="1047"/>
      <c r="AK472" s="1047"/>
      <c r="AL472" s="1047"/>
      <c r="AM472" s="1047"/>
      <c r="AN472" s="1047"/>
      <c r="AO472" s="1047"/>
      <c r="AP472" s="1047"/>
      <c r="AQ472" s="1047"/>
      <c r="AR472" s="1047"/>
      <c r="AS472" s="1047"/>
      <c r="AT472" s="1047"/>
      <c r="AU472" s="1047"/>
      <c r="AV472" s="1047"/>
      <c r="AW472" s="1047"/>
      <c r="AX472" s="1047"/>
      <c r="AY472" s="1047"/>
      <c r="AZ472" s="1047"/>
      <c r="BA472" s="1047"/>
      <c r="BB472" s="1047"/>
      <c r="BC472" s="1047"/>
      <c r="BD472" s="1047"/>
      <c r="BE472" s="1047"/>
      <c r="BF472" s="1047"/>
      <c r="BG472" s="1047"/>
      <c r="BH472" s="1047"/>
      <c r="BI472" s="1047"/>
      <c r="BJ472" s="1047"/>
      <c r="BK472" s="1047"/>
      <c r="BL472" s="1047"/>
      <c r="BM472" s="1047"/>
      <c r="BN472" s="1047"/>
      <c r="BO472" s="1047"/>
      <c r="BP472" s="1047"/>
      <c r="BQ472" s="1047"/>
      <c r="BR472" s="1047"/>
      <c r="BS472" s="1047"/>
      <c r="BT472" s="1047"/>
      <c r="BU472" s="1047"/>
    </row>
    <row r="473" ht="14.25" customHeight="1">
      <c r="A473" s="1060"/>
      <c r="B473" s="1060"/>
      <c r="C473" s="1060"/>
      <c r="D473" s="1060"/>
      <c r="E473" s="1060"/>
      <c r="F473" s="1060"/>
      <c r="G473" s="1061"/>
      <c r="H473" s="1062"/>
      <c r="I473" s="1063"/>
      <c r="J473" s="1060"/>
      <c r="K473" s="1060"/>
      <c r="L473" s="1064"/>
      <c r="M473" s="1060"/>
      <c r="N473" s="1060"/>
      <c r="O473" s="1064"/>
      <c r="P473" s="1060"/>
      <c r="Q473" s="1060"/>
      <c r="R473" s="1060"/>
      <c r="S473" s="1060"/>
      <c r="T473" s="1060"/>
      <c r="U473" s="1060"/>
      <c r="V473" s="1045"/>
      <c r="W473" s="1045"/>
      <c r="X473" s="1045"/>
      <c r="Y473" s="1045"/>
      <c r="Z473" s="1045"/>
      <c r="AA473" s="1045"/>
      <c r="AB473" s="1045"/>
      <c r="AC473" s="1045"/>
      <c r="AD473" s="1045"/>
      <c r="AE473" s="1045"/>
      <c r="AF473" s="1045"/>
      <c r="AG473" s="1047"/>
      <c r="AH473" s="1047"/>
      <c r="AI473" s="1047"/>
      <c r="AJ473" s="1047"/>
      <c r="AK473" s="1047"/>
      <c r="AL473" s="1047"/>
      <c r="AM473" s="1047"/>
      <c r="AN473" s="1047"/>
      <c r="AO473" s="1047"/>
      <c r="AP473" s="1047"/>
      <c r="AQ473" s="1047"/>
      <c r="AR473" s="1047"/>
      <c r="AS473" s="1047"/>
      <c r="AT473" s="1047"/>
      <c r="AU473" s="1047"/>
      <c r="AV473" s="1047"/>
      <c r="AW473" s="1047"/>
      <c r="AX473" s="1047"/>
      <c r="AY473" s="1047"/>
      <c r="AZ473" s="1047"/>
      <c r="BA473" s="1047"/>
      <c r="BB473" s="1047"/>
      <c r="BC473" s="1047"/>
      <c r="BD473" s="1047"/>
      <c r="BE473" s="1047"/>
      <c r="BF473" s="1047"/>
      <c r="BG473" s="1047"/>
      <c r="BH473" s="1047"/>
      <c r="BI473" s="1047"/>
      <c r="BJ473" s="1047"/>
      <c r="BK473" s="1047"/>
      <c r="BL473" s="1047"/>
      <c r="BM473" s="1047"/>
      <c r="BN473" s="1047"/>
      <c r="BO473" s="1047"/>
      <c r="BP473" s="1047"/>
      <c r="BQ473" s="1047"/>
      <c r="BR473" s="1047"/>
      <c r="BS473" s="1047"/>
      <c r="BT473" s="1047"/>
      <c r="BU473" s="1047"/>
    </row>
    <row r="474" ht="14.25" customHeight="1">
      <c r="A474" s="1060"/>
      <c r="B474" s="1060"/>
      <c r="C474" s="1060"/>
      <c r="D474" s="1060"/>
      <c r="E474" s="1060"/>
      <c r="F474" s="1060"/>
      <c r="G474" s="1061"/>
      <c r="H474" s="1062"/>
      <c r="I474" s="1063"/>
      <c r="J474" s="1060"/>
      <c r="K474" s="1060"/>
      <c r="L474" s="1064"/>
      <c r="M474" s="1060"/>
      <c r="N474" s="1060"/>
      <c r="O474" s="1064"/>
      <c r="P474" s="1060"/>
      <c r="Q474" s="1060"/>
      <c r="R474" s="1060"/>
      <c r="S474" s="1060"/>
      <c r="T474" s="1060"/>
      <c r="U474" s="1060"/>
      <c r="V474" s="1045"/>
      <c r="W474" s="1045"/>
      <c r="X474" s="1045"/>
      <c r="Y474" s="1045"/>
      <c r="Z474" s="1045"/>
      <c r="AA474" s="1045"/>
      <c r="AB474" s="1045"/>
      <c r="AC474" s="1045"/>
      <c r="AD474" s="1045"/>
      <c r="AE474" s="1045"/>
      <c r="AF474" s="1045"/>
      <c r="AG474" s="1047"/>
      <c r="AH474" s="1047"/>
      <c r="AI474" s="1047"/>
      <c r="AJ474" s="1047"/>
      <c r="AK474" s="1047"/>
      <c r="AL474" s="1047"/>
      <c r="AM474" s="1047"/>
      <c r="AN474" s="1047"/>
      <c r="AO474" s="1047"/>
      <c r="AP474" s="1047"/>
      <c r="AQ474" s="1047"/>
      <c r="AR474" s="1047"/>
      <c r="AS474" s="1047"/>
      <c r="AT474" s="1047"/>
      <c r="AU474" s="1047"/>
      <c r="AV474" s="1047"/>
      <c r="AW474" s="1047"/>
      <c r="AX474" s="1047"/>
      <c r="AY474" s="1047"/>
      <c r="AZ474" s="1047"/>
      <c r="BA474" s="1047"/>
      <c r="BB474" s="1047"/>
      <c r="BC474" s="1047"/>
      <c r="BD474" s="1047"/>
      <c r="BE474" s="1047"/>
      <c r="BF474" s="1047"/>
      <c r="BG474" s="1047"/>
      <c r="BH474" s="1047"/>
      <c r="BI474" s="1047"/>
      <c r="BJ474" s="1047"/>
      <c r="BK474" s="1047"/>
      <c r="BL474" s="1047"/>
      <c r="BM474" s="1047"/>
      <c r="BN474" s="1047"/>
      <c r="BO474" s="1047"/>
      <c r="BP474" s="1047"/>
      <c r="BQ474" s="1047"/>
      <c r="BR474" s="1047"/>
      <c r="BS474" s="1047"/>
      <c r="BT474" s="1047"/>
      <c r="BU474" s="1047"/>
    </row>
    <row r="475" ht="14.25" customHeight="1">
      <c r="A475" s="1060"/>
      <c r="B475" s="1060"/>
      <c r="C475" s="1060"/>
      <c r="D475" s="1060"/>
      <c r="E475" s="1060"/>
      <c r="F475" s="1060"/>
      <c r="G475" s="1061"/>
      <c r="H475" s="1062"/>
      <c r="I475" s="1063"/>
      <c r="J475" s="1060"/>
      <c r="K475" s="1060"/>
      <c r="L475" s="1064"/>
      <c r="M475" s="1060"/>
      <c r="N475" s="1060"/>
      <c r="O475" s="1064"/>
      <c r="P475" s="1060"/>
      <c r="Q475" s="1060"/>
      <c r="R475" s="1060"/>
      <c r="S475" s="1060"/>
      <c r="T475" s="1060"/>
      <c r="U475" s="1060"/>
      <c r="V475" s="1045"/>
      <c r="W475" s="1045"/>
      <c r="X475" s="1045"/>
      <c r="Y475" s="1045"/>
      <c r="Z475" s="1045"/>
      <c r="AA475" s="1045"/>
      <c r="AB475" s="1045"/>
      <c r="AC475" s="1045"/>
      <c r="AD475" s="1045"/>
      <c r="AE475" s="1045"/>
      <c r="AF475" s="1045"/>
      <c r="AG475" s="1047"/>
      <c r="AH475" s="1047"/>
      <c r="AI475" s="1047"/>
      <c r="AJ475" s="1047"/>
      <c r="AK475" s="1047"/>
      <c r="AL475" s="1047"/>
      <c r="AM475" s="1047"/>
      <c r="AN475" s="1047"/>
      <c r="AO475" s="1047"/>
      <c r="AP475" s="1047"/>
      <c r="AQ475" s="1047"/>
      <c r="AR475" s="1047"/>
      <c r="AS475" s="1047"/>
      <c r="AT475" s="1047"/>
      <c r="AU475" s="1047"/>
      <c r="AV475" s="1047"/>
      <c r="AW475" s="1047"/>
      <c r="AX475" s="1047"/>
      <c r="AY475" s="1047"/>
      <c r="AZ475" s="1047"/>
      <c r="BA475" s="1047"/>
      <c r="BB475" s="1047"/>
      <c r="BC475" s="1047"/>
      <c r="BD475" s="1047"/>
      <c r="BE475" s="1047"/>
      <c r="BF475" s="1047"/>
      <c r="BG475" s="1047"/>
      <c r="BH475" s="1047"/>
      <c r="BI475" s="1047"/>
      <c r="BJ475" s="1047"/>
      <c r="BK475" s="1047"/>
      <c r="BL475" s="1047"/>
      <c r="BM475" s="1047"/>
      <c r="BN475" s="1047"/>
      <c r="BO475" s="1047"/>
      <c r="BP475" s="1047"/>
      <c r="BQ475" s="1047"/>
      <c r="BR475" s="1047"/>
      <c r="BS475" s="1047"/>
      <c r="BT475" s="1047"/>
      <c r="BU475" s="1047"/>
    </row>
    <row r="476" ht="14.25" customHeight="1">
      <c r="A476" s="1060"/>
      <c r="B476" s="1060"/>
      <c r="C476" s="1060"/>
      <c r="D476" s="1060"/>
      <c r="E476" s="1060"/>
      <c r="F476" s="1060"/>
      <c r="G476" s="1061"/>
      <c r="H476" s="1062"/>
      <c r="I476" s="1063"/>
      <c r="J476" s="1060"/>
      <c r="K476" s="1060"/>
      <c r="L476" s="1064"/>
      <c r="M476" s="1060"/>
      <c r="N476" s="1060"/>
      <c r="O476" s="1064"/>
      <c r="P476" s="1060"/>
      <c r="Q476" s="1060"/>
      <c r="R476" s="1060"/>
      <c r="S476" s="1060"/>
      <c r="T476" s="1060"/>
      <c r="U476" s="1060"/>
      <c r="V476" s="1045"/>
      <c r="W476" s="1045"/>
      <c r="X476" s="1045"/>
      <c r="Y476" s="1045"/>
      <c r="Z476" s="1045"/>
      <c r="AA476" s="1045"/>
      <c r="AB476" s="1045"/>
      <c r="AC476" s="1045"/>
      <c r="AD476" s="1045"/>
      <c r="AE476" s="1045"/>
      <c r="AF476" s="1045"/>
      <c r="AG476" s="1047"/>
      <c r="AH476" s="1047"/>
      <c r="AI476" s="1047"/>
      <c r="AJ476" s="1047"/>
      <c r="AK476" s="1047"/>
      <c r="AL476" s="1047"/>
      <c r="AM476" s="1047"/>
      <c r="AN476" s="1047"/>
      <c r="AO476" s="1047"/>
      <c r="AP476" s="1047"/>
      <c r="AQ476" s="1047"/>
      <c r="AR476" s="1047"/>
      <c r="AS476" s="1047"/>
      <c r="AT476" s="1047"/>
      <c r="AU476" s="1047"/>
      <c r="AV476" s="1047"/>
      <c r="AW476" s="1047"/>
      <c r="AX476" s="1047"/>
      <c r="AY476" s="1047"/>
      <c r="AZ476" s="1047"/>
      <c r="BA476" s="1047"/>
      <c r="BB476" s="1047"/>
      <c r="BC476" s="1047"/>
      <c r="BD476" s="1047"/>
      <c r="BE476" s="1047"/>
      <c r="BF476" s="1047"/>
      <c r="BG476" s="1047"/>
      <c r="BH476" s="1047"/>
      <c r="BI476" s="1047"/>
      <c r="BJ476" s="1047"/>
      <c r="BK476" s="1047"/>
      <c r="BL476" s="1047"/>
      <c r="BM476" s="1047"/>
      <c r="BN476" s="1047"/>
      <c r="BO476" s="1047"/>
      <c r="BP476" s="1047"/>
      <c r="BQ476" s="1047"/>
      <c r="BR476" s="1047"/>
      <c r="BS476" s="1047"/>
      <c r="BT476" s="1047"/>
      <c r="BU476" s="1047"/>
    </row>
    <row r="477" ht="14.25" customHeight="1">
      <c r="A477" s="1060"/>
      <c r="B477" s="1060"/>
      <c r="C477" s="1060"/>
      <c r="D477" s="1060"/>
      <c r="E477" s="1060"/>
      <c r="F477" s="1060"/>
      <c r="G477" s="1061"/>
      <c r="H477" s="1062"/>
      <c r="I477" s="1063"/>
      <c r="J477" s="1060"/>
      <c r="K477" s="1060"/>
      <c r="L477" s="1064"/>
      <c r="M477" s="1060"/>
      <c r="N477" s="1060"/>
      <c r="O477" s="1064"/>
      <c r="P477" s="1060"/>
      <c r="Q477" s="1060"/>
      <c r="R477" s="1060"/>
      <c r="S477" s="1060"/>
      <c r="T477" s="1060"/>
      <c r="U477" s="1060"/>
      <c r="V477" s="1045"/>
      <c r="W477" s="1045"/>
      <c r="X477" s="1045"/>
      <c r="Y477" s="1045"/>
      <c r="Z477" s="1045"/>
      <c r="AA477" s="1045"/>
      <c r="AB477" s="1045"/>
      <c r="AC477" s="1045"/>
      <c r="AD477" s="1045"/>
      <c r="AE477" s="1045"/>
      <c r="AF477" s="1045"/>
      <c r="AG477" s="1047"/>
      <c r="AH477" s="1047"/>
      <c r="AI477" s="1047"/>
      <c r="AJ477" s="1047"/>
      <c r="AK477" s="1047"/>
      <c r="AL477" s="1047"/>
      <c r="AM477" s="1047"/>
      <c r="AN477" s="1047"/>
      <c r="AO477" s="1047"/>
      <c r="AP477" s="1047"/>
      <c r="AQ477" s="1047"/>
      <c r="AR477" s="1047"/>
      <c r="AS477" s="1047"/>
      <c r="AT477" s="1047"/>
      <c r="AU477" s="1047"/>
      <c r="AV477" s="1047"/>
      <c r="AW477" s="1047"/>
      <c r="AX477" s="1047"/>
      <c r="AY477" s="1047"/>
      <c r="AZ477" s="1047"/>
      <c r="BA477" s="1047"/>
      <c r="BB477" s="1047"/>
      <c r="BC477" s="1047"/>
      <c r="BD477" s="1047"/>
      <c r="BE477" s="1047"/>
      <c r="BF477" s="1047"/>
      <c r="BG477" s="1047"/>
      <c r="BH477" s="1047"/>
      <c r="BI477" s="1047"/>
      <c r="BJ477" s="1047"/>
      <c r="BK477" s="1047"/>
      <c r="BL477" s="1047"/>
      <c r="BM477" s="1047"/>
      <c r="BN477" s="1047"/>
      <c r="BO477" s="1047"/>
      <c r="BP477" s="1047"/>
      <c r="BQ477" s="1047"/>
      <c r="BR477" s="1047"/>
      <c r="BS477" s="1047"/>
      <c r="BT477" s="1047"/>
      <c r="BU477" s="1047"/>
    </row>
    <row r="478" ht="14.25" customHeight="1">
      <c r="A478" s="1060"/>
      <c r="B478" s="1060"/>
      <c r="C478" s="1060"/>
      <c r="D478" s="1060"/>
      <c r="E478" s="1060"/>
      <c r="F478" s="1060"/>
      <c r="G478" s="1061"/>
      <c r="H478" s="1062"/>
      <c r="I478" s="1063"/>
      <c r="J478" s="1060"/>
      <c r="K478" s="1060"/>
      <c r="L478" s="1064"/>
      <c r="M478" s="1060"/>
      <c r="N478" s="1060"/>
      <c r="O478" s="1064"/>
      <c r="P478" s="1060"/>
      <c r="Q478" s="1060"/>
      <c r="R478" s="1060"/>
      <c r="S478" s="1060"/>
      <c r="T478" s="1060"/>
      <c r="U478" s="1060"/>
      <c r="V478" s="1045"/>
      <c r="W478" s="1045"/>
      <c r="X478" s="1045"/>
      <c r="Y478" s="1045"/>
      <c r="Z478" s="1045"/>
      <c r="AA478" s="1045"/>
      <c r="AB478" s="1045"/>
      <c r="AC478" s="1045"/>
      <c r="AD478" s="1045"/>
      <c r="AE478" s="1045"/>
      <c r="AF478" s="1045"/>
      <c r="AG478" s="1047"/>
      <c r="AH478" s="1047"/>
      <c r="AI478" s="1047"/>
      <c r="AJ478" s="1047"/>
      <c r="AK478" s="1047"/>
      <c r="AL478" s="1047"/>
      <c r="AM478" s="1047"/>
      <c r="AN478" s="1047"/>
      <c r="AO478" s="1047"/>
      <c r="AP478" s="1047"/>
      <c r="AQ478" s="1047"/>
      <c r="AR478" s="1047"/>
      <c r="AS478" s="1047"/>
      <c r="AT478" s="1047"/>
      <c r="AU478" s="1047"/>
      <c r="AV478" s="1047"/>
      <c r="AW478" s="1047"/>
      <c r="AX478" s="1047"/>
      <c r="AY478" s="1047"/>
      <c r="AZ478" s="1047"/>
      <c r="BA478" s="1047"/>
      <c r="BB478" s="1047"/>
      <c r="BC478" s="1047"/>
      <c r="BD478" s="1047"/>
      <c r="BE478" s="1047"/>
      <c r="BF478" s="1047"/>
      <c r="BG478" s="1047"/>
      <c r="BH478" s="1047"/>
      <c r="BI478" s="1047"/>
      <c r="BJ478" s="1047"/>
      <c r="BK478" s="1047"/>
      <c r="BL478" s="1047"/>
      <c r="BM478" s="1047"/>
      <c r="BN478" s="1047"/>
      <c r="BO478" s="1047"/>
      <c r="BP478" s="1047"/>
      <c r="BQ478" s="1047"/>
      <c r="BR478" s="1047"/>
      <c r="BS478" s="1047"/>
      <c r="BT478" s="1047"/>
      <c r="BU478" s="1047"/>
    </row>
    <row r="479" ht="14.25" customHeight="1">
      <c r="A479" s="1060"/>
      <c r="B479" s="1060"/>
      <c r="C479" s="1060"/>
      <c r="D479" s="1060"/>
      <c r="E479" s="1060"/>
      <c r="F479" s="1060"/>
      <c r="G479" s="1061"/>
      <c r="H479" s="1062"/>
      <c r="I479" s="1063"/>
      <c r="J479" s="1060"/>
      <c r="K479" s="1060"/>
      <c r="L479" s="1064"/>
      <c r="M479" s="1060"/>
      <c r="N479" s="1060"/>
      <c r="O479" s="1064"/>
      <c r="P479" s="1060"/>
      <c r="Q479" s="1060"/>
      <c r="R479" s="1060"/>
      <c r="S479" s="1060"/>
      <c r="T479" s="1060"/>
      <c r="U479" s="1060"/>
      <c r="V479" s="1045"/>
      <c r="W479" s="1045"/>
      <c r="X479" s="1045"/>
      <c r="Y479" s="1045"/>
      <c r="Z479" s="1045"/>
      <c r="AA479" s="1045"/>
      <c r="AB479" s="1045"/>
      <c r="AC479" s="1045"/>
      <c r="AD479" s="1045"/>
      <c r="AE479" s="1045"/>
      <c r="AF479" s="1045"/>
      <c r="AG479" s="1047"/>
      <c r="AH479" s="1047"/>
      <c r="AI479" s="1047"/>
      <c r="AJ479" s="1047"/>
      <c r="AK479" s="1047"/>
      <c r="AL479" s="1047"/>
      <c r="AM479" s="1047"/>
      <c r="AN479" s="1047"/>
      <c r="AO479" s="1047"/>
      <c r="AP479" s="1047"/>
      <c r="AQ479" s="1047"/>
      <c r="AR479" s="1047"/>
      <c r="AS479" s="1047"/>
      <c r="AT479" s="1047"/>
      <c r="AU479" s="1047"/>
      <c r="AV479" s="1047"/>
      <c r="AW479" s="1047"/>
      <c r="AX479" s="1047"/>
      <c r="AY479" s="1047"/>
      <c r="AZ479" s="1047"/>
      <c r="BA479" s="1047"/>
      <c r="BB479" s="1047"/>
      <c r="BC479" s="1047"/>
      <c r="BD479" s="1047"/>
      <c r="BE479" s="1047"/>
      <c r="BF479" s="1047"/>
      <c r="BG479" s="1047"/>
      <c r="BH479" s="1047"/>
      <c r="BI479" s="1047"/>
      <c r="BJ479" s="1047"/>
      <c r="BK479" s="1047"/>
      <c r="BL479" s="1047"/>
      <c r="BM479" s="1047"/>
      <c r="BN479" s="1047"/>
      <c r="BO479" s="1047"/>
      <c r="BP479" s="1047"/>
      <c r="BQ479" s="1047"/>
      <c r="BR479" s="1047"/>
      <c r="BS479" s="1047"/>
      <c r="BT479" s="1047"/>
      <c r="BU479" s="1047"/>
    </row>
    <row r="480" ht="14.25" customHeight="1">
      <c r="A480" s="1060"/>
      <c r="B480" s="1060"/>
      <c r="C480" s="1060"/>
      <c r="D480" s="1060"/>
      <c r="E480" s="1060"/>
      <c r="F480" s="1060"/>
      <c r="G480" s="1061"/>
      <c r="H480" s="1062"/>
      <c r="I480" s="1063"/>
      <c r="J480" s="1060"/>
      <c r="K480" s="1060"/>
      <c r="L480" s="1064"/>
      <c r="M480" s="1060"/>
      <c r="N480" s="1060"/>
      <c r="O480" s="1064"/>
      <c r="P480" s="1060"/>
      <c r="Q480" s="1060"/>
      <c r="R480" s="1060"/>
      <c r="S480" s="1060"/>
      <c r="T480" s="1060"/>
      <c r="U480" s="1060"/>
      <c r="V480" s="1045"/>
      <c r="W480" s="1045"/>
      <c r="X480" s="1045"/>
      <c r="Y480" s="1045"/>
      <c r="Z480" s="1045"/>
      <c r="AA480" s="1045"/>
      <c r="AB480" s="1045"/>
      <c r="AC480" s="1045"/>
      <c r="AD480" s="1045"/>
      <c r="AE480" s="1045"/>
      <c r="AF480" s="1045"/>
      <c r="AG480" s="1047"/>
      <c r="AH480" s="1047"/>
      <c r="AI480" s="1047"/>
      <c r="AJ480" s="1047"/>
      <c r="AK480" s="1047"/>
      <c r="AL480" s="1047"/>
      <c r="AM480" s="1047"/>
      <c r="AN480" s="1047"/>
      <c r="AO480" s="1047"/>
      <c r="AP480" s="1047"/>
      <c r="AQ480" s="1047"/>
      <c r="AR480" s="1047"/>
      <c r="AS480" s="1047"/>
      <c r="AT480" s="1047"/>
      <c r="AU480" s="1047"/>
      <c r="AV480" s="1047"/>
      <c r="AW480" s="1047"/>
      <c r="AX480" s="1047"/>
      <c r="AY480" s="1047"/>
      <c r="AZ480" s="1047"/>
      <c r="BA480" s="1047"/>
      <c r="BB480" s="1047"/>
      <c r="BC480" s="1047"/>
      <c r="BD480" s="1047"/>
      <c r="BE480" s="1047"/>
      <c r="BF480" s="1047"/>
      <c r="BG480" s="1047"/>
      <c r="BH480" s="1047"/>
      <c r="BI480" s="1047"/>
      <c r="BJ480" s="1047"/>
      <c r="BK480" s="1047"/>
      <c r="BL480" s="1047"/>
      <c r="BM480" s="1047"/>
      <c r="BN480" s="1047"/>
      <c r="BO480" s="1047"/>
      <c r="BP480" s="1047"/>
      <c r="BQ480" s="1047"/>
      <c r="BR480" s="1047"/>
      <c r="BS480" s="1047"/>
      <c r="BT480" s="1047"/>
      <c r="BU480" s="1047"/>
    </row>
    <row r="481" ht="14.25" customHeight="1">
      <c r="A481" s="1060"/>
      <c r="B481" s="1060"/>
      <c r="C481" s="1060"/>
      <c r="D481" s="1060"/>
      <c r="E481" s="1060"/>
      <c r="F481" s="1060"/>
      <c r="G481" s="1061"/>
      <c r="H481" s="1062"/>
      <c r="I481" s="1063"/>
      <c r="J481" s="1060"/>
      <c r="K481" s="1060"/>
      <c r="L481" s="1064"/>
      <c r="M481" s="1060"/>
      <c r="N481" s="1060"/>
      <c r="O481" s="1064"/>
      <c r="P481" s="1060"/>
      <c r="Q481" s="1060"/>
      <c r="R481" s="1060"/>
      <c r="S481" s="1060"/>
      <c r="T481" s="1060"/>
      <c r="U481" s="1060"/>
      <c r="V481" s="1045"/>
      <c r="W481" s="1045"/>
      <c r="X481" s="1045"/>
      <c r="Y481" s="1045"/>
      <c r="Z481" s="1045"/>
      <c r="AA481" s="1045"/>
      <c r="AB481" s="1045"/>
      <c r="AC481" s="1045"/>
      <c r="AD481" s="1045"/>
      <c r="AE481" s="1045"/>
      <c r="AF481" s="1045"/>
      <c r="AG481" s="1047"/>
      <c r="AH481" s="1047"/>
      <c r="AI481" s="1047"/>
      <c r="AJ481" s="1047"/>
      <c r="AK481" s="1047"/>
      <c r="AL481" s="1047"/>
      <c r="AM481" s="1047"/>
      <c r="AN481" s="1047"/>
      <c r="AO481" s="1047"/>
      <c r="AP481" s="1047"/>
      <c r="AQ481" s="1047"/>
      <c r="AR481" s="1047"/>
      <c r="AS481" s="1047"/>
      <c r="AT481" s="1047"/>
      <c r="AU481" s="1047"/>
      <c r="AV481" s="1047"/>
      <c r="AW481" s="1047"/>
      <c r="AX481" s="1047"/>
      <c r="AY481" s="1047"/>
      <c r="AZ481" s="1047"/>
      <c r="BA481" s="1047"/>
      <c r="BB481" s="1047"/>
      <c r="BC481" s="1047"/>
      <c r="BD481" s="1047"/>
      <c r="BE481" s="1047"/>
      <c r="BF481" s="1047"/>
      <c r="BG481" s="1047"/>
      <c r="BH481" s="1047"/>
      <c r="BI481" s="1047"/>
      <c r="BJ481" s="1047"/>
      <c r="BK481" s="1047"/>
      <c r="BL481" s="1047"/>
      <c r="BM481" s="1047"/>
      <c r="BN481" s="1047"/>
      <c r="BO481" s="1047"/>
      <c r="BP481" s="1047"/>
      <c r="BQ481" s="1047"/>
      <c r="BR481" s="1047"/>
      <c r="BS481" s="1047"/>
      <c r="BT481" s="1047"/>
      <c r="BU481" s="1047"/>
    </row>
    <row r="482" ht="14.25" customHeight="1">
      <c r="A482" s="1060"/>
      <c r="B482" s="1060"/>
      <c r="C482" s="1060"/>
      <c r="D482" s="1060"/>
      <c r="E482" s="1060"/>
      <c r="F482" s="1060"/>
      <c r="G482" s="1061"/>
      <c r="H482" s="1062"/>
      <c r="I482" s="1063"/>
      <c r="J482" s="1060"/>
      <c r="K482" s="1060"/>
      <c r="L482" s="1064"/>
      <c r="M482" s="1060"/>
      <c r="N482" s="1060"/>
      <c r="O482" s="1064"/>
      <c r="P482" s="1060"/>
      <c r="Q482" s="1060"/>
      <c r="R482" s="1060"/>
      <c r="S482" s="1060"/>
      <c r="T482" s="1060"/>
      <c r="U482" s="1060"/>
      <c r="V482" s="1045"/>
      <c r="W482" s="1045"/>
      <c r="X482" s="1045"/>
      <c r="Y482" s="1045"/>
      <c r="Z482" s="1045"/>
      <c r="AA482" s="1045"/>
      <c r="AB482" s="1045"/>
      <c r="AC482" s="1045"/>
      <c r="AD482" s="1045"/>
      <c r="AE482" s="1045"/>
      <c r="AF482" s="1045"/>
      <c r="AG482" s="1047"/>
      <c r="AH482" s="1047"/>
      <c r="AI482" s="1047"/>
      <c r="AJ482" s="1047"/>
      <c r="AK482" s="1047"/>
      <c r="AL482" s="1047"/>
      <c r="AM482" s="1047"/>
      <c r="AN482" s="1047"/>
      <c r="AO482" s="1047"/>
      <c r="AP482" s="1047"/>
      <c r="AQ482" s="1047"/>
      <c r="AR482" s="1047"/>
      <c r="AS482" s="1047"/>
      <c r="AT482" s="1047"/>
      <c r="AU482" s="1047"/>
      <c r="AV482" s="1047"/>
      <c r="AW482" s="1047"/>
      <c r="AX482" s="1047"/>
      <c r="AY482" s="1047"/>
      <c r="AZ482" s="1047"/>
      <c r="BA482" s="1047"/>
      <c r="BB482" s="1047"/>
      <c r="BC482" s="1047"/>
      <c r="BD482" s="1047"/>
      <c r="BE482" s="1047"/>
      <c r="BF482" s="1047"/>
      <c r="BG482" s="1047"/>
      <c r="BH482" s="1047"/>
      <c r="BI482" s="1047"/>
      <c r="BJ482" s="1047"/>
      <c r="BK482" s="1047"/>
      <c r="BL482" s="1047"/>
      <c r="BM482" s="1047"/>
      <c r="BN482" s="1047"/>
      <c r="BO482" s="1047"/>
      <c r="BP482" s="1047"/>
      <c r="BQ482" s="1047"/>
      <c r="BR482" s="1047"/>
      <c r="BS482" s="1047"/>
      <c r="BT482" s="1047"/>
      <c r="BU482" s="1047"/>
    </row>
    <row r="483" ht="14.25" customHeight="1">
      <c r="A483" s="1060"/>
      <c r="B483" s="1060"/>
      <c r="C483" s="1060"/>
      <c r="D483" s="1060"/>
      <c r="E483" s="1060"/>
      <c r="F483" s="1060"/>
      <c r="G483" s="1061"/>
      <c r="H483" s="1062"/>
      <c r="I483" s="1063"/>
      <c r="J483" s="1060"/>
      <c r="K483" s="1060"/>
      <c r="L483" s="1064"/>
      <c r="M483" s="1060"/>
      <c r="N483" s="1060"/>
      <c r="O483" s="1064"/>
      <c r="P483" s="1060"/>
      <c r="Q483" s="1060"/>
      <c r="R483" s="1060"/>
      <c r="S483" s="1060"/>
      <c r="T483" s="1060"/>
      <c r="U483" s="1060"/>
      <c r="V483" s="1045"/>
      <c r="W483" s="1045"/>
      <c r="X483" s="1045"/>
      <c r="Y483" s="1045"/>
      <c r="Z483" s="1045"/>
      <c r="AA483" s="1045"/>
      <c r="AB483" s="1045"/>
      <c r="AC483" s="1045"/>
      <c r="AD483" s="1045"/>
      <c r="AE483" s="1045"/>
      <c r="AF483" s="1045"/>
      <c r="AG483" s="1047"/>
      <c r="AH483" s="1047"/>
      <c r="AI483" s="1047"/>
      <c r="AJ483" s="1047"/>
      <c r="AK483" s="1047"/>
      <c r="AL483" s="1047"/>
      <c r="AM483" s="1047"/>
      <c r="AN483" s="1047"/>
      <c r="AO483" s="1047"/>
      <c r="AP483" s="1047"/>
      <c r="AQ483" s="1047"/>
      <c r="AR483" s="1047"/>
      <c r="AS483" s="1047"/>
      <c r="AT483" s="1047"/>
      <c r="AU483" s="1047"/>
      <c r="AV483" s="1047"/>
      <c r="AW483" s="1047"/>
      <c r="AX483" s="1047"/>
      <c r="AY483" s="1047"/>
      <c r="AZ483" s="1047"/>
      <c r="BA483" s="1047"/>
      <c r="BB483" s="1047"/>
      <c r="BC483" s="1047"/>
      <c r="BD483" s="1047"/>
      <c r="BE483" s="1047"/>
      <c r="BF483" s="1047"/>
      <c r="BG483" s="1047"/>
      <c r="BH483" s="1047"/>
      <c r="BI483" s="1047"/>
      <c r="BJ483" s="1047"/>
      <c r="BK483" s="1047"/>
      <c r="BL483" s="1047"/>
      <c r="BM483" s="1047"/>
      <c r="BN483" s="1047"/>
      <c r="BO483" s="1047"/>
      <c r="BP483" s="1047"/>
      <c r="BQ483" s="1047"/>
      <c r="BR483" s="1047"/>
      <c r="BS483" s="1047"/>
      <c r="BT483" s="1047"/>
      <c r="BU483" s="1047"/>
    </row>
    <row r="484" ht="14.25" customHeight="1">
      <c r="A484" s="1060"/>
      <c r="B484" s="1060"/>
      <c r="C484" s="1060"/>
      <c r="D484" s="1060"/>
      <c r="E484" s="1060"/>
      <c r="F484" s="1060"/>
      <c r="G484" s="1061"/>
      <c r="H484" s="1062"/>
      <c r="I484" s="1063"/>
      <c r="J484" s="1060"/>
      <c r="K484" s="1060"/>
      <c r="L484" s="1064"/>
      <c r="M484" s="1060"/>
      <c r="N484" s="1060"/>
      <c r="O484" s="1064"/>
      <c r="P484" s="1060"/>
      <c r="Q484" s="1060"/>
      <c r="R484" s="1060"/>
      <c r="S484" s="1060"/>
      <c r="T484" s="1060"/>
      <c r="U484" s="1060"/>
      <c r="V484" s="1045"/>
      <c r="W484" s="1045"/>
      <c r="X484" s="1045"/>
      <c r="Y484" s="1045"/>
      <c r="Z484" s="1045"/>
      <c r="AA484" s="1045"/>
      <c r="AB484" s="1045"/>
      <c r="AC484" s="1045"/>
      <c r="AD484" s="1045"/>
      <c r="AE484" s="1045"/>
      <c r="AF484" s="1045"/>
      <c r="AG484" s="1047"/>
      <c r="AH484" s="1047"/>
      <c r="AI484" s="1047"/>
      <c r="AJ484" s="1047"/>
      <c r="AK484" s="1047"/>
      <c r="AL484" s="1047"/>
      <c r="AM484" s="1047"/>
      <c r="AN484" s="1047"/>
      <c r="AO484" s="1047"/>
      <c r="AP484" s="1047"/>
      <c r="AQ484" s="1047"/>
      <c r="AR484" s="1047"/>
      <c r="AS484" s="1047"/>
      <c r="AT484" s="1047"/>
      <c r="AU484" s="1047"/>
      <c r="AV484" s="1047"/>
      <c r="AW484" s="1047"/>
      <c r="AX484" s="1047"/>
      <c r="AY484" s="1047"/>
      <c r="AZ484" s="1047"/>
      <c r="BA484" s="1047"/>
      <c r="BB484" s="1047"/>
      <c r="BC484" s="1047"/>
      <c r="BD484" s="1047"/>
      <c r="BE484" s="1047"/>
      <c r="BF484" s="1047"/>
      <c r="BG484" s="1047"/>
      <c r="BH484" s="1047"/>
      <c r="BI484" s="1047"/>
      <c r="BJ484" s="1047"/>
      <c r="BK484" s="1047"/>
      <c r="BL484" s="1047"/>
      <c r="BM484" s="1047"/>
      <c r="BN484" s="1047"/>
      <c r="BO484" s="1047"/>
      <c r="BP484" s="1047"/>
      <c r="BQ484" s="1047"/>
      <c r="BR484" s="1047"/>
      <c r="BS484" s="1047"/>
      <c r="BT484" s="1047"/>
      <c r="BU484" s="1047"/>
    </row>
    <row r="485" ht="14.25" customHeight="1">
      <c r="A485" s="1060"/>
      <c r="B485" s="1060"/>
      <c r="C485" s="1060"/>
      <c r="D485" s="1060"/>
      <c r="E485" s="1060"/>
      <c r="F485" s="1060"/>
      <c r="G485" s="1061"/>
      <c r="H485" s="1062"/>
      <c r="I485" s="1063"/>
      <c r="J485" s="1060"/>
      <c r="K485" s="1060"/>
      <c r="L485" s="1064"/>
      <c r="M485" s="1060"/>
      <c r="N485" s="1060"/>
      <c r="O485" s="1064"/>
      <c r="P485" s="1060"/>
      <c r="Q485" s="1060"/>
      <c r="R485" s="1060"/>
      <c r="S485" s="1060"/>
      <c r="T485" s="1060"/>
      <c r="U485" s="1060"/>
      <c r="V485" s="1045"/>
      <c r="W485" s="1045"/>
      <c r="X485" s="1045"/>
      <c r="Y485" s="1045"/>
      <c r="Z485" s="1045"/>
      <c r="AA485" s="1045"/>
      <c r="AB485" s="1045"/>
      <c r="AC485" s="1045"/>
      <c r="AD485" s="1045"/>
      <c r="AE485" s="1045"/>
      <c r="AF485" s="1045"/>
      <c r="AG485" s="1047"/>
      <c r="AH485" s="1047"/>
      <c r="AI485" s="1047"/>
      <c r="AJ485" s="1047"/>
      <c r="AK485" s="1047"/>
      <c r="AL485" s="1047"/>
      <c r="AM485" s="1047"/>
      <c r="AN485" s="1047"/>
      <c r="AO485" s="1047"/>
      <c r="AP485" s="1047"/>
      <c r="AQ485" s="1047"/>
      <c r="AR485" s="1047"/>
      <c r="AS485" s="1047"/>
      <c r="AT485" s="1047"/>
      <c r="AU485" s="1047"/>
      <c r="AV485" s="1047"/>
      <c r="AW485" s="1047"/>
      <c r="AX485" s="1047"/>
      <c r="AY485" s="1047"/>
      <c r="AZ485" s="1047"/>
      <c r="BA485" s="1047"/>
      <c r="BB485" s="1047"/>
      <c r="BC485" s="1047"/>
      <c r="BD485" s="1047"/>
      <c r="BE485" s="1047"/>
      <c r="BF485" s="1047"/>
      <c r="BG485" s="1047"/>
      <c r="BH485" s="1047"/>
      <c r="BI485" s="1047"/>
      <c r="BJ485" s="1047"/>
      <c r="BK485" s="1047"/>
      <c r="BL485" s="1047"/>
      <c r="BM485" s="1047"/>
      <c r="BN485" s="1047"/>
      <c r="BO485" s="1047"/>
      <c r="BP485" s="1047"/>
      <c r="BQ485" s="1047"/>
      <c r="BR485" s="1047"/>
      <c r="BS485" s="1047"/>
      <c r="BT485" s="1047"/>
      <c r="BU485" s="1047"/>
    </row>
    <row r="486" ht="14.25" customHeight="1">
      <c r="A486" s="1060"/>
      <c r="B486" s="1060"/>
      <c r="C486" s="1060"/>
      <c r="D486" s="1060"/>
      <c r="E486" s="1060"/>
      <c r="F486" s="1060"/>
      <c r="G486" s="1061"/>
      <c r="H486" s="1062"/>
      <c r="I486" s="1063"/>
      <c r="J486" s="1060"/>
      <c r="K486" s="1060"/>
      <c r="L486" s="1064"/>
      <c r="M486" s="1060"/>
      <c r="N486" s="1060"/>
      <c r="O486" s="1064"/>
      <c r="P486" s="1060"/>
      <c r="Q486" s="1060"/>
      <c r="R486" s="1060"/>
      <c r="S486" s="1060"/>
      <c r="T486" s="1060"/>
      <c r="U486" s="1060"/>
      <c r="V486" s="1045"/>
      <c r="W486" s="1045"/>
      <c r="X486" s="1045"/>
      <c r="Y486" s="1045"/>
      <c r="Z486" s="1045"/>
      <c r="AA486" s="1045"/>
      <c r="AB486" s="1045"/>
      <c r="AC486" s="1045"/>
      <c r="AD486" s="1045"/>
      <c r="AE486" s="1045"/>
      <c r="AF486" s="1045"/>
      <c r="AG486" s="1047"/>
      <c r="AH486" s="1047"/>
      <c r="AI486" s="1047"/>
      <c r="AJ486" s="1047"/>
      <c r="AK486" s="1047"/>
      <c r="AL486" s="1047"/>
      <c r="AM486" s="1047"/>
      <c r="AN486" s="1047"/>
      <c r="AO486" s="1047"/>
      <c r="AP486" s="1047"/>
      <c r="AQ486" s="1047"/>
      <c r="AR486" s="1047"/>
      <c r="AS486" s="1047"/>
      <c r="AT486" s="1047"/>
      <c r="AU486" s="1047"/>
      <c r="AV486" s="1047"/>
      <c r="AW486" s="1047"/>
      <c r="AX486" s="1047"/>
      <c r="AY486" s="1047"/>
      <c r="AZ486" s="1047"/>
      <c r="BA486" s="1047"/>
      <c r="BB486" s="1047"/>
      <c r="BC486" s="1047"/>
      <c r="BD486" s="1047"/>
      <c r="BE486" s="1047"/>
      <c r="BF486" s="1047"/>
      <c r="BG486" s="1047"/>
      <c r="BH486" s="1047"/>
      <c r="BI486" s="1047"/>
      <c r="BJ486" s="1047"/>
      <c r="BK486" s="1047"/>
      <c r="BL486" s="1047"/>
      <c r="BM486" s="1047"/>
      <c r="BN486" s="1047"/>
      <c r="BO486" s="1047"/>
      <c r="BP486" s="1047"/>
      <c r="BQ486" s="1047"/>
      <c r="BR486" s="1047"/>
      <c r="BS486" s="1047"/>
      <c r="BT486" s="1047"/>
      <c r="BU486" s="1047"/>
    </row>
    <row r="487" ht="14.25" customHeight="1">
      <c r="A487" s="1060"/>
      <c r="B487" s="1060"/>
      <c r="C487" s="1060"/>
      <c r="D487" s="1060"/>
      <c r="E487" s="1060"/>
      <c r="F487" s="1060"/>
      <c r="G487" s="1061"/>
      <c r="H487" s="1062"/>
      <c r="I487" s="1063"/>
      <c r="J487" s="1060"/>
      <c r="K487" s="1060"/>
      <c r="L487" s="1064"/>
      <c r="M487" s="1060"/>
      <c r="N487" s="1060"/>
      <c r="O487" s="1064"/>
      <c r="P487" s="1060"/>
      <c r="Q487" s="1060"/>
      <c r="R487" s="1060"/>
      <c r="S487" s="1060"/>
      <c r="T487" s="1060"/>
      <c r="U487" s="1060"/>
      <c r="V487" s="1045"/>
      <c r="W487" s="1045"/>
      <c r="X487" s="1045"/>
      <c r="Y487" s="1045"/>
      <c r="Z487" s="1045"/>
      <c r="AA487" s="1045"/>
      <c r="AB487" s="1045"/>
      <c r="AC487" s="1045"/>
      <c r="AD487" s="1045"/>
      <c r="AE487" s="1045"/>
      <c r="AF487" s="1045"/>
      <c r="AG487" s="1047"/>
      <c r="AH487" s="1047"/>
      <c r="AI487" s="1047"/>
      <c r="AJ487" s="1047"/>
      <c r="AK487" s="1047"/>
      <c r="AL487" s="1047"/>
      <c r="AM487" s="1047"/>
      <c r="AN487" s="1047"/>
      <c r="AO487" s="1047"/>
      <c r="AP487" s="1047"/>
      <c r="AQ487" s="1047"/>
      <c r="AR487" s="1047"/>
      <c r="AS487" s="1047"/>
      <c r="AT487" s="1047"/>
      <c r="AU487" s="1047"/>
      <c r="AV487" s="1047"/>
      <c r="AW487" s="1047"/>
      <c r="AX487" s="1047"/>
      <c r="AY487" s="1047"/>
      <c r="AZ487" s="1047"/>
      <c r="BA487" s="1047"/>
      <c r="BB487" s="1047"/>
      <c r="BC487" s="1047"/>
      <c r="BD487" s="1047"/>
      <c r="BE487" s="1047"/>
      <c r="BF487" s="1047"/>
      <c r="BG487" s="1047"/>
      <c r="BH487" s="1047"/>
      <c r="BI487" s="1047"/>
      <c r="BJ487" s="1047"/>
      <c r="BK487" s="1047"/>
      <c r="BL487" s="1047"/>
      <c r="BM487" s="1047"/>
      <c r="BN487" s="1047"/>
      <c r="BO487" s="1047"/>
      <c r="BP487" s="1047"/>
      <c r="BQ487" s="1047"/>
      <c r="BR487" s="1047"/>
      <c r="BS487" s="1047"/>
      <c r="BT487" s="1047"/>
      <c r="BU487" s="1047"/>
    </row>
    <row r="488" ht="14.25" customHeight="1">
      <c r="A488" s="1060"/>
      <c r="B488" s="1060"/>
      <c r="C488" s="1060"/>
      <c r="D488" s="1060"/>
      <c r="E488" s="1060"/>
      <c r="F488" s="1060"/>
      <c r="G488" s="1061"/>
      <c r="H488" s="1062"/>
      <c r="I488" s="1063"/>
      <c r="J488" s="1060"/>
      <c r="K488" s="1060"/>
      <c r="L488" s="1064"/>
      <c r="M488" s="1060"/>
      <c r="N488" s="1060"/>
      <c r="O488" s="1064"/>
      <c r="P488" s="1060"/>
      <c r="Q488" s="1060"/>
      <c r="R488" s="1060"/>
      <c r="S488" s="1060"/>
      <c r="T488" s="1060"/>
      <c r="U488" s="1060"/>
      <c r="V488" s="1045"/>
      <c r="W488" s="1045"/>
      <c r="X488" s="1045"/>
      <c r="Y488" s="1045"/>
      <c r="Z488" s="1045"/>
      <c r="AA488" s="1045"/>
      <c r="AB488" s="1045"/>
      <c r="AC488" s="1045"/>
      <c r="AD488" s="1045"/>
      <c r="AE488" s="1045"/>
      <c r="AF488" s="1045"/>
      <c r="AG488" s="1047"/>
      <c r="AH488" s="1047"/>
      <c r="AI488" s="1047"/>
      <c r="AJ488" s="1047"/>
      <c r="AK488" s="1047"/>
      <c r="AL488" s="1047"/>
      <c r="AM488" s="1047"/>
      <c r="AN488" s="1047"/>
      <c r="AO488" s="1047"/>
      <c r="AP488" s="1047"/>
      <c r="AQ488" s="1047"/>
      <c r="AR488" s="1047"/>
      <c r="AS488" s="1047"/>
      <c r="AT488" s="1047"/>
      <c r="AU488" s="1047"/>
      <c r="AV488" s="1047"/>
      <c r="AW488" s="1047"/>
      <c r="AX488" s="1047"/>
      <c r="AY488" s="1047"/>
      <c r="AZ488" s="1047"/>
      <c r="BA488" s="1047"/>
      <c r="BB488" s="1047"/>
      <c r="BC488" s="1047"/>
      <c r="BD488" s="1047"/>
      <c r="BE488" s="1047"/>
      <c r="BF488" s="1047"/>
      <c r="BG488" s="1047"/>
      <c r="BH488" s="1047"/>
      <c r="BI488" s="1047"/>
      <c r="BJ488" s="1047"/>
      <c r="BK488" s="1047"/>
      <c r="BL488" s="1047"/>
      <c r="BM488" s="1047"/>
      <c r="BN488" s="1047"/>
      <c r="BO488" s="1047"/>
      <c r="BP488" s="1047"/>
      <c r="BQ488" s="1047"/>
      <c r="BR488" s="1047"/>
      <c r="BS488" s="1047"/>
      <c r="BT488" s="1047"/>
      <c r="BU488" s="1047"/>
    </row>
    <row r="489" ht="14.25" customHeight="1">
      <c r="A489" s="1060"/>
      <c r="B489" s="1060"/>
      <c r="C489" s="1060"/>
      <c r="D489" s="1060"/>
      <c r="E489" s="1060"/>
      <c r="F489" s="1060"/>
      <c r="G489" s="1061"/>
      <c r="H489" s="1062"/>
      <c r="I489" s="1063"/>
      <c r="J489" s="1060"/>
      <c r="K489" s="1060"/>
      <c r="L489" s="1064"/>
      <c r="M489" s="1060"/>
      <c r="N489" s="1060"/>
      <c r="O489" s="1064"/>
      <c r="P489" s="1060"/>
      <c r="Q489" s="1060"/>
      <c r="R489" s="1060"/>
      <c r="S489" s="1060"/>
      <c r="T489" s="1060"/>
      <c r="U489" s="1060"/>
      <c r="V489" s="1045"/>
      <c r="W489" s="1045"/>
      <c r="X489" s="1045"/>
      <c r="Y489" s="1045"/>
      <c r="Z489" s="1045"/>
      <c r="AA489" s="1045"/>
      <c r="AB489" s="1045"/>
      <c r="AC489" s="1045"/>
      <c r="AD489" s="1045"/>
      <c r="AE489" s="1045"/>
      <c r="AF489" s="1045"/>
      <c r="AG489" s="1047"/>
      <c r="AH489" s="1047"/>
      <c r="AI489" s="1047"/>
      <c r="AJ489" s="1047"/>
      <c r="AK489" s="1047"/>
      <c r="AL489" s="1047"/>
      <c r="AM489" s="1047"/>
      <c r="AN489" s="1047"/>
      <c r="AO489" s="1047"/>
      <c r="AP489" s="1047"/>
      <c r="AQ489" s="1047"/>
      <c r="AR489" s="1047"/>
      <c r="AS489" s="1047"/>
      <c r="AT489" s="1047"/>
      <c r="AU489" s="1047"/>
      <c r="AV489" s="1047"/>
      <c r="AW489" s="1047"/>
      <c r="AX489" s="1047"/>
      <c r="AY489" s="1047"/>
      <c r="AZ489" s="1047"/>
      <c r="BA489" s="1047"/>
      <c r="BB489" s="1047"/>
      <c r="BC489" s="1047"/>
      <c r="BD489" s="1047"/>
      <c r="BE489" s="1047"/>
      <c r="BF489" s="1047"/>
      <c r="BG489" s="1047"/>
      <c r="BH489" s="1047"/>
      <c r="BI489" s="1047"/>
      <c r="BJ489" s="1047"/>
      <c r="BK489" s="1047"/>
      <c r="BL489" s="1047"/>
      <c r="BM489" s="1047"/>
      <c r="BN489" s="1047"/>
      <c r="BO489" s="1047"/>
      <c r="BP489" s="1047"/>
      <c r="BQ489" s="1047"/>
      <c r="BR489" s="1047"/>
      <c r="BS489" s="1047"/>
      <c r="BT489" s="1047"/>
      <c r="BU489" s="1047"/>
    </row>
    <row r="490" ht="14.25" customHeight="1">
      <c r="A490" s="1060"/>
      <c r="B490" s="1060"/>
      <c r="C490" s="1060"/>
      <c r="D490" s="1060"/>
      <c r="E490" s="1060"/>
      <c r="F490" s="1060"/>
      <c r="G490" s="1061"/>
      <c r="H490" s="1062"/>
      <c r="I490" s="1063"/>
      <c r="J490" s="1060"/>
      <c r="K490" s="1060"/>
      <c r="L490" s="1064"/>
      <c r="M490" s="1060"/>
      <c r="N490" s="1060"/>
      <c r="O490" s="1064"/>
      <c r="P490" s="1060"/>
      <c r="Q490" s="1060"/>
      <c r="R490" s="1060"/>
      <c r="S490" s="1060"/>
      <c r="T490" s="1060"/>
      <c r="U490" s="1060"/>
      <c r="V490" s="1045"/>
      <c r="W490" s="1045"/>
      <c r="X490" s="1045"/>
      <c r="Y490" s="1045"/>
      <c r="Z490" s="1045"/>
      <c r="AA490" s="1045"/>
      <c r="AB490" s="1045"/>
      <c r="AC490" s="1045"/>
      <c r="AD490" s="1045"/>
      <c r="AE490" s="1045"/>
      <c r="AF490" s="1045"/>
      <c r="AG490" s="1047"/>
      <c r="AH490" s="1047"/>
      <c r="AI490" s="1047"/>
      <c r="AJ490" s="1047"/>
      <c r="AK490" s="1047"/>
      <c r="AL490" s="1047"/>
      <c r="AM490" s="1047"/>
      <c r="AN490" s="1047"/>
      <c r="AO490" s="1047"/>
      <c r="AP490" s="1047"/>
      <c r="AQ490" s="1047"/>
      <c r="AR490" s="1047"/>
      <c r="AS490" s="1047"/>
      <c r="AT490" s="1047"/>
      <c r="AU490" s="1047"/>
      <c r="AV490" s="1047"/>
      <c r="AW490" s="1047"/>
      <c r="AX490" s="1047"/>
      <c r="AY490" s="1047"/>
      <c r="AZ490" s="1047"/>
      <c r="BA490" s="1047"/>
      <c r="BB490" s="1047"/>
      <c r="BC490" s="1047"/>
      <c r="BD490" s="1047"/>
      <c r="BE490" s="1047"/>
      <c r="BF490" s="1047"/>
      <c r="BG490" s="1047"/>
      <c r="BH490" s="1047"/>
      <c r="BI490" s="1047"/>
      <c r="BJ490" s="1047"/>
      <c r="BK490" s="1047"/>
      <c r="BL490" s="1047"/>
      <c r="BM490" s="1047"/>
      <c r="BN490" s="1047"/>
      <c r="BO490" s="1047"/>
      <c r="BP490" s="1047"/>
      <c r="BQ490" s="1047"/>
      <c r="BR490" s="1047"/>
      <c r="BS490" s="1047"/>
      <c r="BT490" s="1047"/>
      <c r="BU490" s="1047"/>
    </row>
    <row r="491" ht="14.25" customHeight="1">
      <c r="A491" s="1060"/>
      <c r="B491" s="1060"/>
      <c r="C491" s="1060"/>
      <c r="D491" s="1060"/>
      <c r="E491" s="1060"/>
      <c r="F491" s="1060"/>
      <c r="G491" s="1061"/>
      <c r="H491" s="1062"/>
      <c r="I491" s="1063"/>
      <c r="J491" s="1060"/>
      <c r="K491" s="1060"/>
      <c r="L491" s="1064"/>
      <c r="M491" s="1060"/>
      <c r="N491" s="1060"/>
      <c r="O491" s="1064"/>
      <c r="P491" s="1060"/>
      <c r="Q491" s="1060"/>
      <c r="R491" s="1060"/>
      <c r="S491" s="1060"/>
      <c r="T491" s="1060"/>
      <c r="U491" s="1060"/>
      <c r="V491" s="1045"/>
      <c r="W491" s="1045"/>
      <c r="X491" s="1045"/>
      <c r="Y491" s="1045"/>
      <c r="Z491" s="1045"/>
      <c r="AA491" s="1045"/>
      <c r="AB491" s="1045"/>
      <c r="AC491" s="1045"/>
      <c r="AD491" s="1045"/>
      <c r="AE491" s="1045"/>
      <c r="AF491" s="1045"/>
      <c r="AG491" s="1047"/>
      <c r="AH491" s="1047"/>
      <c r="AI491" s="1047"/>
      <c r="AJ491" s="1047"/>
      <c r="AK491" s="1047"/>
      <c r="AL491" s="1047"/>
      <c r="AM491" s="1047"/>
      <c r="AN491" s="1047"/>
      <c r="AO491" s="1047"/>
      <c r="AP491" s="1047"/>
      <c r="AQ491" s="1047"/>
      <c r="AR491" s="1047"/>
      <c r="AS491" s="1047"/>
      <c r="AT491" s="1047"/>
      <c r="AU491" s="1047"/>
      <c r="AV491" s="1047"/>
      <c r="AW491" s="1047"/>
      <c r="AX491" s="1047"/>
      <c r="AY491" s="1047"/>
      <c r="AZ491" s="1047"/>
      <c r="BA491" s="1047"/>
      <c r="BB491" s="1047"/>
      <c r="BC491" s="1047"/>
      <c r="BD491" s="1047"/>
      <c r="BE491" s="1047"/>
      <c r="BF491" s="1047"/>
      <c r="BG491" s="1047"/>
      <c r="BH491" s="1047"/>
      <c r="BI491" s="1047"/>
      <c r="BJ491" s="1047"/>
      <c r="BK491" s="1047"/>
      <c r="BL491" s="1047"/>
      <c r="BM491" s="1047"/>
      <c r="BN491" s="1047"/>
      <c r="BO491" s="1047"/>
      <c r="BP491" s="1047"/>
      <c r="BQ491" s="1047"/>
      <c r="BR491" s="1047"/>
      <c r="BS491" s="1047"/>
      <c r="BT491" s="1047"/>
      <c r="BU491" s="1047"/>
    </row>
    <row r="492" ht="14.25" customHeight="1">
      <c r="A492" s="1060"/>
      <c r="B492" s="1060"/>
      <c r="C492" s="1060"/>
      <c r="D492" s="1060"/>
      <c r="E492" s="1060"/>
      <c r="F492" s="1060"/>
      <c r="G492" s="1061"/>
      <c r="H492" s="1062"/>
      <c r="I492" s="1063"/>
      <c r="J492" s="1060"/>
      <c r="K492" s="1060"/>
      <c r="L492" s="1064"/>
      <c r="M492" s="1060"/>
      <c r="N492" s="1060"/>
      <c r="O492" s="1064"/>
      <c r="P492" s="1060"/>
      <c r="Q492" s="1060"/>
      <c r="R492" s="1060"/>
      <c r="S492" s="1060"/>
      <c r="T492" s="1060"/>
      <c r="U492" s="1060"/>
      <c r="V492" s="1045"/>
      <c r="W492" s="1045"/>
      <c r="X492" s="1045"/>
      <c r="Y492" s="1045"/>
      <c r="Z492" s="1045"/>
      <c r="AA492" s="1045"/>
      <c r="AB492" s="1045"/>
      <c r="AC492" s="1045"/>
      <c r="AD492" s="1045"/>
      <c r="AE492" s="1045"/>
      <c r="AF492" s="1045"/>
      <c r="AG492" s="1047"/>
      <c r="AH492" s="1047"/>
      <c r="AI492" s="1047"/>
      <c r="AJ492" s="1047"/>
      <c r="AK492" s="1047"/>
      <c r="AL492" s="1047"/>
      <c r="AM492" s="1047"/>
      <c r="AN492" s="1047"/>
      <c r="AO492" s="1047"/>
      <c r="AP492" s="1047"/>
      <c r="AQ492" s="1047"/>
      <c r="AR492" s="1047"/>
      <c r="AS492" s="1047"/>
      <c r="AT492" s="1047"/>
      <c r="AU492" s="1047"/>
      <c r="AV492" s="1047"/>
      <c r="AW492" s="1047"/>
      <c r="AX492" s="1047"/>
      <c r="AY492" s="1047"/>
      <c r="AZ492" s="1047"/>
      <c r="BA492" s="1047"/>
      <c r="BB492" s="1047"/>
      <c r="BC492" s="1047"/>
      <c r="BD492" s="1047"/>
      <c r="BE492" s="1047"/>
      <c r="BF492" s="1047"/>
      <c r="BG492" s="1047"/>
      <c r="BH492" s="1047"/>
      <c r="BI492" s="1047"/>
      <c r="BJ492" s="1047"/>
      <c r="BK492" s="1047"/>
      <c r="BL492" s="1047"/>
      <c r="BM492" s="1047"/>
      <c r="BN492" s="1047"/>
      <c r="BO492" s="1047"/>
      <c r="BP492" s="1047"/>
      <c r="BQ492" s="1047"/>
      <c r="BR492" s="1047"/>
      <c r="BS492" s="1047"/>
      <c r="BT492" s="1047"/>
      <c r="BU492" s="1047"/>
    </row>
    <row r="493" ht="14.25" customHeight="1">
      <c r="A493" s="1060"/>
      <c r="B493" s="1060"/>
      <c r="C493" s="1060"/>
      <c r="D493" s="1060"/>
      <c r="E493" s="1060"/>
      <c r="F493" s="1060"/>
      <c r="G493" s="1061"/>
      <c r="H493" s="1062"/>
      <c r="I493" s="1063"/>
      <c r="J493" s="1060"/>
      <c r="K493" s="1060"/>
      <c r="L493" s="1064"/>
      <c r="M493" s="1060"/>
      <c r="N493" s="1060"/>
      <c r="O493" s="1064"/>
      <c r="P493" s="1060"/>
      <c r="Q493" s="1060"/>
      <c r="R493" s="1060"/>
      <c r="S493" s="1060"/>
      <c r="T493" s="1060"/>
      <c r="U493" s="1060"/>
      <c r="V493" s="1045"/>
      <c r="W493" s="1045"/>
      <c r="X493" s="1045"/>
      <c r="Y493" s="1045"/>
      <c r="Z493" s="1045"/>
      <c r="AA493" s="1045"/>
      <c r="AB493" s="1045"/>
      <c r="AC493" s="1045"/>
      <c r="AD493" s="1045"/>
      <c r="AE493" s="1045"/>
      <c r="AF493" s="1045"/>
      <c r="AG493" s="1047"/>
      <c r="AH493" s="1047"/>
      <c r="AI493" s="1047"/>
      <c r="AJ493" s="1047"/>
      <c r="AK493" s="1047"/>
      <c r="AL493" s="1047"/>
      <c r="AM493" s="1047"/>
      <c r="AN493" s="1047"/>
      <c r="AO493" s="1047"/>
      <c r="AP493" s="1047"/>
      <c r="AQ493" s="1047"/>
      <c r="AR493" s="1047"/>
      <c r="AS493" s="1047"/>
      <c r="AT493" s="1047"/>
      <c r="AU493" s="1047"/>
      <c r="AV493" s="1047"/>
      <c r="AW493" s="1047"/>
      <c r="AX493" s="1047"/>
      <c r="AY493" s="1047"/>
      <c r="AZ493" s="1047"/>
      <c r="BA493" s="1047"/>
      <c r="BB493" s="1047"/>
      <c r="BC493" s="1047"/>
      <c r="BD493" s="1047"/>
      <c r="BE493" s="1047"/>
      <c r="BF493" s="1047"/>
      <c r="BG493" s="1047"/>
      <c r="BH493" s="1047"/>
      <c r="BI493" s="1047"/>
      <c r="BJ493" s="1047"/>
      <c r="BK493" s="1047"/>
      <c r="BL493" s="1047"/>
      <c r="BM493" s="1047"/>
      <c r="BN493" s="1047"/>
      <c r="BO493" s="1047"/>
      <c r="BP493" s="1047"/>
      <c r="BQ493" s="1047"/>
      <c r="BR493" s="1047"/>
      <c r="BS493" s="1047"/>
      <c r="BT493" s="1047"/>
      <c r="BU493" s="1047"/>
    </row>
    <row r="494" ht="14.25" customHeight="1">
      <c r="A494" s="1060"/>
      <c r="B494" s="1060"/>
      <c r="C494" s="1060"/>
      <c r="D494" s="1060"/>
      <c r="E494" s="1060"/>
      <c r="F494" s="1060"/>
      <c r="G494" s="1061"/>
      <c r="H494" s="1062"/>
      <c r="I494" s="1063"/>
      <c r="J494" s="1060"/>
      <c r="K494" s="1060"/>
      <c r="L494" s="1064"/>
      <c r="M494" s="1060"/>
      <c r="N494" s="1060"/>
      <c r="O494" s="1064"/>
      <c r="P494" s="1060"/>
      <c r="Q494" s="1060"/>
      <c r="R494" s="1060"/>
      <c r="S494" s="1060"/>
      <c r="T494" s="1060"/>
      <c r="U494" s="1060"/>
      <c r="V494" s="1045"/>
      <c r="W494" s="1045"/>
      <c r="X494" s="1045"/>
      <c r="Y494" s="1045"/>
      <c r="Z494" s="1045"/>
      <c r="AA494" s="1045"/>
      <c r="AB494" s="1045"/>
      <c r="AC494" s="1045"/>
      <c r="AD494" s="1045"/>
      <c r="AE494" s="1045"/>
      <c r="AF494" s="1045"/>
      <c r="AG494" s="1047"/>
      <c r="AH494" s="1047"/>
      <c r="AI494" s="1047"/>
      <c r="AJ494" s="1047"/>
      <c r="AK494" s="1047"/>
      <c r="AL494" s="1047"/>
      <c r="AM494" s="1047"/>
      <c r="AN494" s="1047"/>
      <c r="AO494" s="1047"/>
      <c r="AP494" s="1047"/>
      <c r="AQ494" s="1047"/>
      <c r="AR494" s="1047"/>
      <c r="AS494" s="1047"/>
      <c r="AT494" s="1047"/>
      <c r="AU494" s="1047"/>
      <c r="AV494" s="1047"/>
      <c r="AW494" s="1047"/>
      <c r="AX494" s="1047"/>
      <c r="AY494" s="1047"/>
      <c r="AZ494" s="1047"/>
      <c r="BA494" s="1047"/>
      <c r="BB494" s="1047"/>
      <c r="BC494" s="1047"/>
      <c r="BD494" s="1047"/>
      <c r="BE494" s="1047"/>
      <c r="BF494" s="1047"/>
      <c r="BG494" s="1047"/>
      <c r="BH494" s="1047"/>
      <c r="BI494" s="1047"/>
      <c r="BJ494" s="1047"/>
      <c r="BK494" s="1047"/>
      <c r="BL494" s="1047"/>
      <c r="BM494" s="1047"/>
      <c r="BN494" s="1047"/>
      <c r="BO494" s="1047"/>
      <c r="BP494" s="1047"/>
      <c r="BQ494" s="1047"/>
      <c r="BR494" s="1047"/>
      <c r="BS494" s="1047"/>
      <c r="BT494" s="1047"/>
      <c r="BU494" s="1047"/>
    </row>
    <row r="495" ht="14.25" customHeight="1">
      <c r="A495" s="1060"/>
      <c r="B495" s="1060"/>
      <c r="C495" s="1060"/>
      <c r="D495" s="1060"/>
      <c r="E495" s="1060"/>
      <c r="F495" s="1060"/>
      <c r="G495" s="1061"/>
      <c r="H495" s="1062"/>
      <c r="I495" s="1063"/>
      <c r="J495" s="1060"/>
      <c r="K495" s="1060"/>
      <c r="L495" s="1064"/>
      <c r="M495" s="1060"/>
      <c r="N495" s="1060"/>
      <c r="O495" s="1064"/>
      <c r="P495" s="1060"/>
      <c r="Q495" s="1060"/>
      <c r="R495" s="1060"/>
      <c r="S495" s="1060"/>
      <c r="T495" s="1060"/>
      <c r="U495" s="1060"/>
      <c r="V495" s="1045"/>
      <c r="W495" s="1045"/>
      <c r="X495" s="1045"/>
      <c r="Y495" s="1045"/>
      <c r="Z495" s="1045"/>
      <c r="AA495" s="1045"/>
      <c r="AB495" s="1045"/>
      <c r="AC495" s="1045"/>
      <c r="AD495" s="1045"/>
      <c r="AE495" s="1045"/>
      <c r="AF495" s="1045"/>
      <c r="AG495" s="1047"/>
      <c r="AH495" s="1047"/>
      <c r="AI495" s="1047"/>
      <c r="AJ495" s="1047"/>
      <c r="AK495" s="1047"/>
      <c r="AL495" s="1047"/>
      <c r="AM495" s="1047"/>
      <c r="AN495" s="1047"/>
      <c r="AO495" s="1047"/>
      <c r="AP495" s="1047"/>
      <c r="AQ495" s="1047"/>
      <c r="AR495" s="1047"/>
      <c r="AS495" s="1047"/>
      <c r="AT495" s="1047"/>
      <c r="AU495" s="1047"/>
      <c r="AV495" s="1047"/>
      <c r="AW495" s="1047"/>
      <c r="AX495" s="1047"/>
      <c r="AY495" s="1047"/>
      <c r="AZ495" s="1047"/>
      <c r="BA495" s="1047"/>
      <c r="BB495" s="1047"/>
      <c r="BC495" s="1047"/>
      <c r="BD495" s="1047"/>
      <c r="BE495" s="1047"/>
      <c r="BF495" s="1047"/>
      <c r="BG495" s="1047"/>
      <c r="BH495" s="1047"/>
      <c r="BI495" s="1047"/>
      <c r="BJ495" s="1047"/>
      <c r="BK495" s="1047"/>
      <c r="BL495" s="1047"/>
      <c r="BM495" s="1047"/>
      <c r="BN495" s="1047"/>
      <c r="BO495" s="1047"/>
      <c r="BP495" s="1047"/>
      <c r="BQ495" s="1047"/>
      <c r="BR495" s="1047"/>
      <c r="BS495" s="1047"/>
      <c r="BT495" s="1047"/>
      <c r="BU495" s="1047"/>
    </row>
    <row r="496" ht="14.25" customHeight="1">
      <c r="A496" s="1060"/>
      <c r="B496" s="1060"/>
      <c r="C496" s="1060"/>
      <c r="D496" s="1060"/>
      <c r="E496" s="1060"/>
      <c r="F496" s="1060"/>
      <c r="G496" s="1061"/>
      <c r="H496" s="1062"/>
      <c r="I496" s="1063"/>
      <c r="J496" s="1060"/>
      <c r="K496" s="1060"/>
      <c r="L496" s="1064"/>
      <c r="M496" s="1060"/>
      <c r="N496" s="1060"/>
      <c r="O496" s="1064"/>
      <c r="P496" s="1060"/>
      <c r="Q496" s="1060"/>
      <c r="R496" s="1060"/>
      <c r="S496" s="1060"/>
      <c r="T496" s="1060"/>
      <c r="U496" s="1060"/>
      <c r="V496" s="1045"/>
      <c r="W496" s="1045"/>
      <c r="X496" s="1045"/>
      <c r="Y496" s="1045"/>
      <c r="Z496" s="1045"/>
      <c r="AA496" s="1045"/>
      <c r="AB496" s="1045"/>
      <c r="AC496" s="1045"/>
      <c r="AD496" s="1045"/>
      <c r="AE496" s="1045"/>
      <c r="AF496" s="1045"/>
      <c r="AG496" s="1047"/>
      <c r="AH496" s="1047"/>
      <c r="AI496" s="1047"/>
      <c r="AJ496" s="1047"/>
      <c r="AK496" s="1047"/>
      <c r="AL496" s="1047"/>
      <c r="AM496" s="1047"/>
      <c r="AN496" s="1047"/>
      <c r="AO496" s="1047"/>
      <c r="AP496" s="1047"/>
      <c r="AQ496" s="1047"/>
      <c r="AR496" s="1047"/>
      <c r="AS496" s="1047"/>
      <c r="AT496" s="1047"/>
      <c r="AU496" s="1047"/>
      <c r="AV496" s="1047"/>
      <c r="AW496" s="1047"/>
      <c r="AX496" s="1047"/>
      <c r="AY496" s="1047"/>
      <c r="AZ496" s="1047"/>
      <c r="BA496" s="1047"/>
      <c r="BB496" s="1047"/>
      <c r="BC496" s="1047"/>
      <c r="BD496" s="1047"/>
      <c r="BE496" s="1047"/>
      <c r="BF496" s="1047"/>
      <c r="BG496" s="1047"/>
      <c r="BH496" s="1047"/>
      <c r="BI496" s="1047"/>
      <c r="BJ496" s="1047"/>
      <c r="BK496" s="1047"/>
      <c r="BL496" s="1047"/>
      <c r="BM496" s="1047"/>
      <c r="BN496" s="1047"/>
      <c r="BO496" s="1047"/>
      <c r="BP496" s="1047"/>
      <c r="BQ496" s="1047"/>
      <c r="BR496" s="1047"/>
      <c r="BS496" s="1047"/>
      <c r="BT496" s="1047"/>
      <c r="BU496" s="1047"/>
    </row>
    <row r="497" ht="14.25" customHeight="1">
      <c r="A497" s="1060"/>
      <c r="B497" s="1060"/>
      <c r="C497" s="1060"/>
      <c r="D497" s="1060"/>
      <c r="E497" s="1060"/>
      <c r="F497" s="1060"/>
      <c r="G497" s="1061"/>
      <c r="H497" s="1062"/>
      <c r="I497" s="1063"/>
      <c r="J497" s="1060"/>
      <c r="K497" s="1060"/>
      <c r="L497" s="1064"/>
      <c r="M497" s="1060"/>
      <c r="N497" s="1060"/>
      <c r="O497" s="1064"/>
      <c r="P497" s="1060"/>
      <c r="Q497" s="1060"/>
      <c r="R497" s="1060"/>
      <c r="S497" s="1060"/>
      <c r="T497" s="1060"/>
      <c r="U497" s="1060"/>
      <c r="V497" s="1045"/>
      <c r="W497" s="1045"/>
      <c r="X497" s="1045"/>
      <c r="Y497" s="1045"/>
      <c r="Z497" s="1045"/>
      <c r="AA497" s="1045"/>
      <c r="AB497" s="1045"/>
      <c r="AC497" s="1045"/>
      <c r="AD497" s="1045"/>
      <c r="AE497" s="1045"/>
      <c r="AF497" s="1045"/>
      <c r="AG497" s="1047"/>
      <c r="AH497" s="1047"/>
      <c r="AI497" s="1047"/>
      <c r="AJ497" s="1047"/>
      <c r="AK497" s="1047"/>
      <c r="AL497" s="1047"/>
      <c r="AM497" s="1047"/>
      <c r="AN497" s="1047"/>
      <c r="AO497" s="1047"/>
      <c r="AP497" s="1047"/>
      <c r="AQ497" s="1047"/>
      <c r="AR497" s="1047"/>
      <c r="AS497" s="1047"/>
      <c r="AT497" s="1047"/>
      <c r="AU497" s="1047"/>
      <c r="AV497" s="1047"/>
      <c r="AW497" s="1047"/>
      <c r="AX497" s="1047"/>
      <c r="AY497" s="1047"/>
      <c r="AZ497" s="1047"/>
      <c r="BA497" s="1047"/>
      <c r="BB497" s="1047"/>
      <c r="BC497" s="1047"/>
      <c r="BD497" s="1047"/>
      <c r="BE497" s="1047"/>
      <c r="BF497" s="1047"/>
      <c r="BG497" s="1047"/>
      <c r="BH497" s="1047"/>
      <c r="BI497" s="1047"/>
      <c r="BJ497" s="1047"/>
      <c r="BK497" s="1047"/>
      <c r="BL497" s="1047"/>
      <c r="BM497" s="1047"/>
      <c r="BN497" s="1047"/>
      <c r="BO497" s="1047"/>
      <c r="BP497" s="1047"/>
      <c r="BQ497" s="1047"/>
      <c r="BR497" s="1047"/>
      <c r="BS497" s="1047"/>
      <c r="BT497" s="1047"/>
      <c r="BU497" s="1047"/>
    </row>
    <row r="498" ht="14.25" customHeight="1">
      <c r="A498" s="1060"/>
      <c r="B498" s="1060"/>
      <c r="C498" s="1060"/>
      <c r="D498" s="1060"/>
      <c r="E498" s="1060"/>
      <c r="F498" s="1060"/>
      <c r="G498" s="1061"/>
      <c r="H498" s="1062"/>
      <c r="I498" s="1063"/>
      <c r="J498" s="1060"/>
      <c r="K498" s="1060"/>
      <c r="L498" s="1064"/>
      <c r="M498" s="1060"/>
      <c r="N498" s="1060"/>
      <c r="O498" s="1064"/>
      <c r="P498" s="1060"/>
      <c r="Q498" s="1060"/>
      <c r="R498" s="1060"/>
      <c r="S498" s="1060"/>
      <c r="T498" s="1060"/>
      <c r="U498" s="1060"/>
      <c r="V498" s="1045"/>
      <c r="W498" s="1045"/>
      <c r="X498" s="1045"/>
      <c r="Y498" s="1045"/>
      <c r="Z498" s="1045"/>
      <c r="AA498" s="1045"/>
      <c r="AB498" s="1045"/>
      <c r="AC498" s="1045"/>
      <c r="AD498" s="1045"/>
      <c r="AE498" s="1045"/>
      <c r="AF498" s="1045"/>
      <c r="AG498" s="1047"/>
      <c r="AH498" s="1047"/>
      <c r="AI498" s="1047"/>
      <c r="AJ498" s="1047"/>
      <c r="AK498" s="1047"/>
      <c r="AL498" s="1047"/>
      <c r="AM498" s="1047"/>
      <c r="AN498" s="1047"/>
      <c r="AO498" s="1047"/>
      <c r="AP498" s="1047"/>
      <c r="AQ498" s="1047"/>
      <c r="AR498" s="1047"/>
      <c r="AS498" s="1047"/>
      <c r="AT498" s="1047"/>
      <c r="AU498" s="1047"/>
      <c r="AV498" s="1047"/>
      <c r="AW498" s="1047"/>
      <c r="AX498" s="1047"/>
      <c r="AY498" s="1047"/>
      <c r="AZ498" s="1047"/>
      <c r="BA498" s="1047"/>
      <c r="BB498" s="1047"/>
      <c r="BC498" s="1047"/>
      <c r="BD498" s="1047"/>
      <c r="BE498" s="1047"/>
      <c r="BF498" s="1047"/>
      <c r="BG498" s="1047"/>
      <c r="BH498" s="1047"/>
      <c r="BI498" s="1047"/>
      <c r="BJ498" s="1047"/>
      <c r="BK498" s="1047"/>
      <c r="BL498" s="1047"/>
      <c r="BM498" s="1047"/>
      <c r="BN498" s="1047"/>
      <c r="BO498" s="1047"/>
      <c r="BP498" s="1047"/>
      <c r="BQ498" s="1047"/>
      <c r="BR498" s="1047"/>
      <c r="BS498" s="1047"/>
      <c r="BT498" s="1047"/>
      <c r="BU498" s="1047"/>
    </row>
    <row r="499" ht="14.25" customHeight="1">
      <c r="A499" s="1060"/>
      <c r="B499" s="1060"/>
      <c r="C499" s="1060"/>
      <c r="D499" s="1060"/>
      <c r="E499" s="1060"/>
      <c r="F499" s="1060"/>
      <c r="G499" s="1061"/>
      <c r="H499" s="1062"/>
      <c r="I499" s="1063"/>
      <c r="J499" s="1060"/>
      <c r="K499" s="1060"/>
      <c r="L499" s="1064"/>
      <c r="M499" s="1060"/>
      <c r="N499" s="1060"/>
      <c r="O499" s="1064"/>
      <c r="P499" s="1060"/>
      <c r="Q499" s="1060"/>
      <c r="R499" s="1060"/>
      <c r="S499" s="1060"/>
      <c r="T499" s="1060"/>
      <c r="U499" s="1060"/>
      <c r="V499" s="1045"/>
      <c r="W499" s="1045"/>
      <c r="X499" s="1045"/>
      <c r="Y499" s="1045"/>
      <c r="Z499" s="1045"/>
      <c r="AA499" s="1045"/>
      <c r="AB499" s="1045"/>
      <c r="AC499" s="1045"/>
      <c r="AD499" s="1045"/>
      <c r="AE499" s="1045"/>
      <c r="AF499" s="1045"/>
      <c r="AG499" s="1047"/>
      <c r="AH499" s="1047"/>
      <c r="AI499" s="1047"/>
      <c r="AJ499" s="1047"/>
      <c r="AK499" s="1047"/>
      <c r="AL499" s="1047"/>
      <c r="AM499" s="1047"/>
      <c r="AN499" s="1047"/>
      <c r="AO499" s="1047"/>
      <c r="AP499" s="1047"/>
      <c r="AQ499" s="1047"/>
      <c r="AR499" s="1047"/>
      <c r="AS499" s="1047"/>
      <c r="AT499" s="1047"/>
      <c r="AU499" s="1047"/>
      <c r="AV499" s="1047"/>
      <c r="AW499" s="1047"/>
      <c r="AX499" s="1047"/>
      <c r="AY499" s="1047"/>
      <c r="AZ499" s="1047"/>
      <c r="BA499" s="1047"/>
      <c r="BB499" s="1047"/>
      <c r="BC499" s="1047"/>
      <c r="BD499" s="1047"/>
      <c r="BE499" s="1047"/>
      <c r="BF499" s="1047"/>
      <c r="BG499" s="1047"/>
      <c r="BH499" s="1047"/>
      <c r="BI499" s="1047"/>
      <c r="BJ499" s="1047"/>
      <c r="BK499" s="1047"/>
      <c r="BL499" s="1047"/>
      <c r="BM499" s="1047"/>
      <c r="BN499" s="1047"/>
      <c r="BO499" s="1047"/>
      <c r="BP499" s="1047"/>
      <c r="BQ499" s="1047"/>
      <c r="BR499" s="1047"/>
      <c r="BS499" s="1047"/>
      <c r="BT499" s="1047"/>
      <c r="BU499" s="1047"/>
    </row>
    <row r="500" ht="14.25" customHeight="1">
      <c r="A500" s="1060"/>
      <c r="B500" s="1060"/>
      <c r="C500" s="1060"/>
      <c r="D500" s="1060"/>
      <c r="E500" s="1060"/>
      <c r="F500" s="1060"/>
      <c r="G500" s="1061"/>
      <c r="H500" s="1062"/>
      <c r="I500" s="1063"/>
      <c r="J500" s="1060"/>
      <c r="K500" s="1060"/>
      <c r="L500" s="1064"/>
      <c r="M500" s="1060"/>
      <c r="N500" s="1060"/>
      <c r="O500" s="1064"/>
      <c r="P500" s="1060"/>
      <c r="Q500" s="1060"/>
      <c r="R500" s="1060"/>
      <c r="S500" s="1060"/>
      <c r="T500" s="1060"/>
      <c r="U500" s="1060"/>
      <c r="V500" s="1045"/>
      <c r="W500" s="1045"/>
      <c r="X500" s="1045"/>
      <c r="Y500" s="1045"/>
      <c r="Z500" s="1045"/>
      <c r="AA500" s="1045"/>
      <c r="AB500" s="1045"/>
      <c r="AC500" s="1045"/>
      <c r="AD500" s="1045"/>
      <c r="AE500" s="1045"/>
      <c r="AF500" s="1045"/>
      <c r="AG500" s="1047"/>
      <c r="AH500" s="1047"/>
      <c r="AI500" s="1047"/>
      <c r="AJ500" s="1047"/>
      <c r="AK500" s="1047"/>
      <c r="AL500" s="1047"/>
      <c r="AM500" s="1047"/>
      <c r="AN500" s="1047"/>
      <c r="AO500" s="1047"/>
      <c r="AP500" s="1047"/>
      <c r="AQ500" s="1047"/>
      <c r="AR500" s="1047"/>
      <c r="AS500" s="1047"/>
      <c r="AT500" s="1047"/>
      <c r="AU500" s="1047"/>
      <c r="AV500" s="1047"/>
      <c r="AW500" s="1047"/>
      <c r="AX500" s="1047"/>
      <c r="AY500" s="1047"/>
      <c r="AZ500" s="1047"/>
      <c r="BA500" s="1047"/>
      <c r="BB500" s="1047"/>
      <c r="BC500" s="1047"/>
      <c r="BD500" s="1047"/>
      <c r="BE500" s="1047"/>
      <c r="BF500" s="1047"/>
      <c r="BG500" s="1047"/>
      <c r="BH500" s="1047"/>
      <c r="BI500" s="1047"/>
      <c r="BJ500" s="1047"/>
      <c r="BK500" s="1047"/>
      <c r="BL500" s="1047"/>
      <c r="BM500" s="1047"/>
      <c r="BN500" s="1047"/>
      <c r="BO500" s="1047"/>
      <c r="BP500" s="1047"/>
      <c r="BQ500" s="1047"/>
      <c r="BR500" s="1047"/>
      <c r="BS500" s="1047"/>
      <c r="BT500" s="1047"/>
      <c r="BU500" s="1047"/>
    </row>
    <row r="501" ht="14.25" customHeight="1">
      <c r="A501" s="1060"/>
      <c r="B501" s="1060"/>
      <c r="C501" s="1060"/>
      <c r="D501" s="1060"/>
      <c r="E501" s="1060"/>
      <c r="F501" s="1060"/>
      <c r="G501" s="1061"/>
      <c r="H501" s="1062"/>
      <c r="I501" s="1063"/>
      <c r="J501" s="1060"/>
      <c r="K501" s="1060"/>
      <c r="L501" s="1064"/>
      <c r="M501" s="1060"/>
      <c r="N501" s="1060"/>
      <c r="O501" s="1064"/>
      <c r="P501" s="1060"/>
      <c r="Q501" s="1060"/>
      <c r="R501" s="1060"/>
      <c r="S501" s="1060"/>
      <c r="T501" s="1060"/>
      <c r="U501" s="1060"/>
      <c r="V501" s="1045"/>
      <c r="W501" s="1045"/>
      <c r="X501" s="1045"/>
      <c r="Y501" s="1045"/>
      <c r="Z501" s="1045"/>
      <c r="AA501" s="1045"/>
      <c r="AB501" s="1045"/>
      <c r="AC501" s="1045"/>
      <c r="AD501" s="1045"/>
      <c r="AE501" s="1045"/>
      <c r="AF501" s="1045"/>
      <c r="AG501" s="1047"/>
      <c r="AH501" s="1047"/>
      <c r="AI501" s="1047"/>
      <c r="AJ501" s="1047"/>
      <c r="AK501" s="1047"/>
      <c r="AL501" s="1047"/>
      <c r="AM501" s="1047"/>
      <c r="AN501" s="1047"/>
      <c r="AO501" s="1047"/>
      <c r="AP501" s="1047"/>
      <c r="AQ501" s="1047"/>
      <c r="AR501" s="1047"/>
      <c r="AS501" s="1047"/>
      <c r="AT501" s="1047"/>
      <c r="AU501" s="1047"/>
      <c r="AV501" s="1047"/>
      <c r="AW501" s="1047"/>
      <c r="AX501" s="1047"/>
      <c r="AY501" s="1047"/>
      <c r="AZ501" s="1047"/>
      <c r="BA501" s="1047"/>
      <c r="BB501" s="1047"/>
      <c r="BC501" s="1047"/>
      <c r="BD501" s="1047"/>
      <c r="BE501" s="1047"/>
      <c r="BF501" s="1047"/>
      <c r="BG501" s="1047"/>
      <c r="BH501" s="1047"/>
      <c r="BI501" s="1047"/>
      <c r="BJ501" s="1047"/>
      <c r="BK501" s="1047"/>
      <c r="BL501" s="1047"/>
      <c r="BM501" s="1047"/>
      <c r="BN501" s="1047"/>
      <c r="BO501" s="1047"/>
      <c r="BP501" s="1047"/>
      <c r="BQ501" s="1047"/>
      <c r="BR501" s="1047"/>
      <c r="BS501" s="1047"/>
      <c r="BT501" s="1047"/>
      <c r="BU501" s="1047"/>
    </row>
    <row r="502" ht="14.25" customHeight="1">
      <c r="A502" s="1060"/>
      <c r="B502" s="1060"/>
      <c r="C502" s="1060"/>
      <c r="D502" s="1060"/>
      <c r="E502" s="1060"/>
      <c r="F502" s="1060"/>
      <c r="G502" s="1061"/>
      <c r="H502" s="1062"/>
      <c r="I502" s="1063"/>
      <c r="J502" s="1060"/>
      <c r="K502" s="1060"/>
      <c r="L502" s="1064"/>
      <c r="M502" s="1060"/>
      <c r="N502" s="1060"/>
      <c r="O502" s="1064"/>
      <c r="P502" s="1060"/>
      <c r="Q502" s="1060"/>
      <c r="R502" s="1060"/>
      <c r="S502" s="1060"/>
      <c r="T502" s="1060"/>
      <c r="U502" s="1060"/>
      <c r="V502" s="1045"/>
      <c r="W502" s="1045"/>
      <c r="X502" s="1045"/>
      <c r="Y502" s="1045"/>
      <c r="Z502" s="1045"/>
      <c r="AA502" s="1045"/>
      <c r="AB502" s="1045"/>
      <c r="AC502" s="1045"/>
      <c r="AD502" s="1045"/>
      <c r="AE502" s="1045"/>
      <c r="AF502" s="1045"/>
      <c r="AG502" s="1047"/>
      <c r="AH502" s="1047"/>
      <c r="AI502" s="1047"/>
      <c r="AJ502" s="1047"/>
      <c r="AK502" s="1047"/>
      <c r="AL502" s="1047"/>
      <c r="AM502" s="1047"/>
      <c r="AN502" s="1047"/>
      <c r="AO502" s="1047"/>
      <c r="AP502" s="1047"/>
      <c r="AQ502" s="1047"/>
      <c r="AR502" s="1047"/>
      <c r="AS502" s="1047"/>
      <c r="AT502" s="1047"/>
      <c r="AU502" s="1047"/>
      <c r="AV502" s="1047"/>
      <c r="AW502" s="1047"/>
      <c r="AX502" s="1047"/>
      <c r="AY502" s="1047"/>
      <c r="AZ502" s="1047"/>
      <c r="BA502" s="1047"/>
      <c r="BB502" s="1047"/>
      <c r="BC502" s="1047"/>
      <c r="BD502" s="1047"/>
      <c r="BE502" s="1047"/>
      <c r="BF502" s="1047"/>
      <c r="BG502" s="1047"/>
      <c r="BH502" s="1047"/>
      <c r="BI502" s="1047"/>
      <c r="BJ502" s="1047"/>
      <c r="BK502" s="1047"/>
      <c r="BL502" s="1047"/>
      <c r="BM502" s="1047"/>
      <c r="BN502" s="1047"/>
      <c r="BO502" s="1047"/>
      <c r="BP502" s="1047"/>
      <c r="BQ502" s="1047"/>
      <c r="BR502" s="1047"/>
      <c r="BS502" s="1047"/>
      <c r="BT502" s="1047"/>
      <c r="BU502" s="1047"/>
    </row>
    <row r="503" ht="14.25" customHeight="1">
      <c r="A503" s="1060"/>
      <c r="B503" s="1060"/>
      <c r="C503" s="1060"/>
      <c r="D503" s="1060"/>
      <c r="E503" s="1060"/>
      <c r="F503" s="1060"/>
      <c r="G503" s="1061"/>
      <c r="H503" s="1062"/>
      <c r="I503" s="1063"/>
      <c r="J503" s="1060"/>
      <c r="K503" s="1060"/>
      <c r="L503" s="1064"/>
      <c r="M503" s="1060"/>
      <c r="N503" s="1060"/>
      <c r="O503" s="1064"/>
      <c r="P503" s="1060"/>
      <c r="Q503" s="1060"/>
      <c r="R503" s="1060"/>
      <c r="S503" s="1060"/>
      <c r="T503" s="1060"/>
      <c r="U503" s="1060"/>
      <c r="V503" s="1045"/>
      <c r="W503" s="1045"/>
      <c r="X503" s="1045"/>
      <c r="Y503" s="1045"/>
      <c r="Z503" s="1045"/>
      <c r="AA503" s="1045"/>
      <c r="AB503" s="1045"/>
      <c r="AC503" s="1045"/>
      <c r="AD503" s="1045"/>
      <c r="AE503" s="1045"/>
      <c r="AF503" s="1045"/>
      <c r="AG503" s="1047"/>
      <c r="AH503" s="1047"/>
      <c r="AI503" s="1047"/>
      <c r="AJ503" s="1047"/>
      <c r="AK503" s="1047"/>
      <c r="AL503" s="1047"/>
      <c r="AM503" s="1047"/>
      <c r="AN503" s="1047"/>
      <c r="AO503" s="1047"/>
      <c r="AP503" s="1047"/>
      <c r="AQ503" s="1047"/>
      <c r="AR503" s="1047"/>
      <c r="AS503" s="1047"/>
      <c r="AT503" s="1047"/>
      <c r="AU503" s="1047"/>
      <c r="AV503" s="1047"/>
      <c r="AW503" s="1047"/>
      <c r="AX503" s="1047"/>
      <c r="AY503" s="1047"/>
      <c r="AZ503" s="1047"/>
      <c r="BA503" s="1047"/>
      <c r="BB503" s="1047"/>
      <c r="BC503" s="1047"/>
      <c r="BD503" s="1047"/>
      <c r="BE503" s="1047"/>
      <c r="BF503" s="1047"/>
      <c r="BG503" s="1047"/>
      <c r="BH503" s="1047"/>
      <c r="BI503" s="1047"/>
      <c r="BJ503" s="1047"/>
      <c r="BK503" s="1047"/>
      <c r="BL503" s="1047"/>
      <c r="BM503" s="1047"/>
      <c r="BN503" s="1047"/>
      <c r="BO503" s="1047"/>
      <c r="BP503" s="1047"/>
      <c r="BQ503" s="1047"/>
      <c r="BR503" s="1047"/>
      <c r="BS503" s="1047"/>
      <c r="BT503" s="1047"/>
      <c r="BU503" s="1047"/>
    </row>
    <row r="504" ht="14.25" customHeight="1">
      <c r="A504" s="1060"/>
      <c r="B504" s="1060"/>
      <c r="C504" s="1060"/>
      <c r="D504" s="1060"/>
      <c r="E504" s="1060"/>
      <c r="F504" s="1060"/>
      <c r="G504" s="1061"/>
      <c r="H504" s="1062"/>
      <c r="I504" s="1063"/>
      <c r="J504" s="1060"/>
      <c r="K504" s="1060"/>
      <c r="L504" s="1064"/>
      <c r="M504" s="1060"/>
      <c r="N504" s="1060"/>
      <c r="O504" s="1064"/>
      <c r="P504" s="1060"/>
      <c r="Q504" s="1060"/>
      <c r="R504" s="1060"/>
      <c r="S504" s="1060"/>
      <c r="T504" s="1060"/>
      <c r="U504" s="1060"/>
      <c r="V504" s="1045"/>
      <c r="W504" s="1045"/>
      <c r="X504" s="1045"/>
      <c r="Y504" s="1045"/>
      <c r="Z504" s="1045"/>
      <c r="AA504" s="1045"/>
      <c r="AB504" s="1045"/>
      <c r="AC504" s="1045"/>
      <c r="AD504" s="1045"/>
      <c r="AE504" s="1045"/>
      <c r="AF504" s="1045"/>
      <c r="AG504" s="1047"/>
      <c r="AH504" s="1047"/>
      <c r="AI504" s="1047"/>
      <c r="AJ504" s="1047"/>
      <c r="AK504" s="1047"/>
      <c r="AL504" s="1047"/>
      <c r="AM504" s="1047"/>
      <c r="AN504" s="1047"/>
      <c r="AO504" s="1047"/>
      <c r="AP504" s="1047"/>
      <c r="AQ504" s="1047"/>
      <c r="AR504" s="1047"/>
      <c r="AS504" s="1047"/>
      <c r="AT504" s="1047"/>
      <c r="AU504" s="1047"/>
      <c r="AV504" s="1047"/>
      <c r="AW504" s="1047"/>
      <c r="AX504" s="1047"/>
      <c r="AY504" s="1047"/>
      <c r="AZ504" s="1047"/>
      <c r="BA504" s="1047"/>
      <c r="BB504" s="1047"/>
      <c r="BC504" s="1047"/>
      <c r="BD504" s="1047"/>
      <c r="BE504" s="1047"/>
      <c r="BF504" s="1047"/>
      <c r="BG504" s="1047"/>
      <c r="BH504" s="1047"/>
      <c r="BI504" s="1047"/>
      <c r="BJ504" s="1047"/>
      <c r="BK504" s="1047"/>
      <c r="BL504" s="1047"/>
      <c r="BM504" s="1047"/>
      <c r="BN504" s="1047"/>
      <c r="BO504" s="1047"/>
      <c r="BP504" s="1047"/>
      <c r="BQ504" s="1047"/>
      <c r="BR504" s="1047"/>
      <c r="BS504" s="1047"/>
      <c r="BT504" s="1047"/>
      <c r="BU504" s="1047"/>
    </row>
    <row r="505" ht="14.25" customHeight="1">
      <c r="A505" s="1060"/>
      <c r="B505" s="1060"/>
      <c r="C505" s="1060"/>
      <c r="D505" s="1060"/>
      <c r="E505" s="1060"/>
      <c r="F505" s="1060"/>
      <c r="G505" s="1061"/>
      <c r="H505" s="1062"/>
      <c r="I505" s="1063"/>
      <c r="J505" s="1060"/>
      <c r="K505" s="1060"/>
      <c r="L505" s="1064"/>
      <c r="M505" s="1060"/>
      <c r="N505" s="1060"/>
      <c r="O505" s="1064"/>
      <c r="P505" s="1060"/>
      <c r="Q505" s="1060"/>
      <c r="R505" s="1060"/>
      <c r="S505" s="1060"/>
      <c r="T505" s="1060"/>
      <c r="U505" s="1060"/>
      <c r="V505" s="1045"/>
      <c r="W505" s="1045"/>
      <c r="X505" s="1045"/>
      <c r="Y505" s="1045"/>
      <c r="Z505" s="1045"/>
      <c r="AA505" s="1045"/>
      <c r="AB505" s="1045"/>
      <c r="AC505" s="1045"/>
      <c r="AD505" s="1045"/>
      <c r="AE505" s="1045"/>
      <c r="AF505" s="1045"/>
      <c r="AG505" s="1047"/>
      <c r="AH505" s="1047"/>
      <c r="AI505" s="1047"/>
      <c r="AJ505" s="1047"/>
      <c r="AK505" s="1047"/>
      <c r="AL505" s="1047"/>
      <c r="AM505" s="1047"/>
      <c r="AN505" s="1047"/>
      <c r="AO505" s="1047"/>
      <c r="AP505" s="1047"/>
      <c r="AQ505" s="1047"/>
      <c r="AR505" s="1047"/>
      <c r="AS505" s="1047"/>
      <c r="AT505" s="1047"/>
      <c r="AU505" s="1047"/>
      <c r="AV505" s="1047"/>
      <c r="AW505" s="1047"/>
      <c r="AX505" s="1047"/>
      <c r="AY505" s="1047"/>
      <c r="AZ505" s="1047"/>
      <c r="BA505" s="1047"/>
      <c r="BB505" s="1047"/>
      <c r="BC505" s="1047"/>
      <c r="BD505" s="1047"/>
      <c r="BE505" s="1047"/>
      <c r="BF505" s="1047"/>
      <c r="BG505" s="1047"/>
      <c r="BH505" s="1047"/>
      <c r="BI505" s="1047"/>
      <c r="BJ505" s="1047"/>
      <c r="BK505" s="1047"/>
      <c r="BL505" s="1047"/>
      <c r="BM505" s="1047"/>
      <c r="BN505" s="1047"/>
      <c r="BO505" s="1047"/>
      <c r="BP505" s="1047"/>
      <c r="BQ505" s="1047"/>
      <c r="BR505" s="1047"/>
      <c r="BS505" s="1047"/>
      <c r="BT505" s="1047"/>
      <c r="BU505" s="1047"/>
    </row>
    <row r="506" ht="14.25" customHeight="1">
      <c r="A506" s="1060"/>
      <c r="B506" s="1060"/>
      <c r="C506" s="1060"/>
      <c r="D506" s="1060"/>
      <c r="E506" s="1060"/>
      <c r="F506" s="1060"/>
      <c r="G506" s="1061"/>
      <c r="H506" s="1062"/>
      <c r="I506" s="1063"/>
      <c r="J506" s="1060"/>
      <c r="K506" s="1060"/>
      <c r="L506" s="1064"/>
      <c r="M506" s="1060"/>
      <c r="N506" s="1060"/>
      <c r="O506" s="1064"/>
      <c r="P506" s="1060"/>
      <c r="Q506" s="1060"/>
      <c r="R506" s="1060"/>
      <c r="S506" s="1060"/>
      <c r="T506" s="1060"/>
      <c r="U506" s="1060"/>
      <c r="V506" s="1045"/>
      <c r="W506" s="1045"/>
      <c r="X506" s="1045"/>
      <c r="Y506" s="1045"/>
      <c r="Z506" s="1045"/>
      <c r="AA506" s="1045"/>
      <c r="AB506" s="1045"/>
      <c r="AC506" s="1045"/>
      <c r="AD506" s="1045"/>
      <c r="AE506" s="1045"/>
      <c r="AF506" s="1045"/>
      <c r="AG506" s="1047"/>
      <c r="AH506" s="1047"/>
      <c r="AI506" s="1047"/>
      <c r="AJ506" s="1047"/>
      <c r="AK506" s="1047"/>
      <c r="AL506" s="1047"/>
      <c r="AM506" s="1047"/>
      <c r="AN506" s="1047"/>
      <c r="AO506" s="1047"/>
      <c r="AP506" s="1047"/>
      <c r="AQ506" s="1047"/>
      <c r="AR506" s="1047"/>
      <c r="AS506" s="1047"/>
      <c r="AT506" s="1047"/>
      <c r="AU506" s="1047"/>
      <c r="AV506" s="1047"/>
      <c r="AW506" s="1047"/>
      <c r="AX506" s="1047"/>
      <c r="AY506" s="1047"/>
      <c r="AZ506" s="1047"/>
      <c r="BA506" s="1047"/>
      <c r="BB506" s="1047"/>
      <c r="BC506" s="1047"/>
      <c r="BD506" s="1047"/>
      <c r="BE506" s="1047"/>
      <c r="BF506" s="1047"/>
      <c r="BG506" s="1047"/>
      <c r="BH506" s="1047"/>
      <c r="BI506" s="1047"/>
      <c r="BJ506" s="1047"/>
      <c r="BK506" s="1047"/>
      <c r="BL506" s="1047"/>
      <c r="BM506" s="1047"/>
      <c r="BN506" s="1047"/>
      <c r="BO506" s="1047"/>
      <c r="BP506" s="1047"/>
      <c r="BQ506" s="1047"/>
      <c r="BR506" s="1047"/>
      <c r="BS506" s="1047"/>
      <c r="BT506" s="1047"/>
      <c r="BU506" s="1047"/>
    </row>
    <row r="507" ht="14.25" customHeight="1">
      <c r="A507" s="1060"/>
      <c r="B507" s="1060"/>
      <c r="C507" s="1060"/>
      <c r="D507" s="1060"/>
      <c r="E507" s="1060"/>
      <c r="F507" s="1060"/>
      <c r="G507" s="1061"/>
      <c r="H507" s="1062"/>
      <c r="I507" s="1063"/>
      <c r="J507" s="1060"/>
      <c r="K507" s="1060"/>
      <c r="L507" s="1064"/>
      <c r="M507" s="1060"/>
      <c r="N507" s="1060"/>
      <c r="O507" s="1064"/>
      <c r="P507" s="1060"/>
      <c r="Q507" s="1060"/>
      <c r="R507" s="1060"/>
      <c r="S507" s="1060"/>
      <c r="T507" s="1060"/>
      <c r="U507" s="1060"/>
      <c r="V507" s="1045"/>
      <c r="W507" s="1045"/>
      <c r="X507" s="1045"/>
      <c r="Y507" s="1045"/>
      <c r="Z507" s="1045"/>
      <c r="AA507" s="1045"/>
      <c r="AB507" s="1045"/>
      <c r="AC507" s="1045"/>
      <c r="AD507" s="1045"/>
      <c r="AE507" s="1045"/>
      <c r="AF507" s="1045"/>
      <c r="AG507" s="1047"/>
      <c r="AH507" s="1047"/>
      <c r="AI507" s="1047"/>
      <c r="AJ507" s="1047"/>
      <c r="AK507" s="1047"/>
      <c r="AL507" s="1047"/>
      <c r="AM507" s="1047"/>
      <c r="AN507" s="1047"/>
      <c r="AO507" s="1047"/>
      <c r="AP507" s="1047"/>
      <c r="AQ507" s="1047"/>
      <c r="AR507" s="1047"/>
      <c r="AS507" s="1047"/>
      <c r="AT507" s="1047"/>
      <c r="AU507" s="1047"/>
      <c r="AV507" s="1047"/>
      <c r="AW507" s="1047"/>
      <c r="AX507" s="1047"/>
      <c r="AY507" s="1047"/>
      <c r="AZ507" s="1047"/>
      <c r="BA507" s="1047"/>
      <c r="BB507" s="1047"/>
      <c r="BC507" s="1047"/>
      <c r="BD507" s="1047"/>
      <c r="BE507" s="1047"/>
      <c r="BF507" s="1047"/>
      <c r="BG507" s="1047"/>
      <c r="BH507" s="1047"/>
      <c r="BI507" s="1047"/>
      <c r="BJ507" s="1047"/>
      <c r="BK507" s="1047"/>
      <c r="BL507" s="1047"/>
      <c r="BM507" s="1047"/>
      <c r="BN507" s="1047"/>
      <c r="BO507" s="1047"/>
      <c r="BP507" s="1047"/>
      <c r="BQ507" s="1047"/>
      <c r="BR507" s="1047"/>
      <c r="BS507" s="1047"/>
      <c r="BT507" s="1047"/>
      <c r="BU507" s="1047"/>
    </row>
    <row r="508" ht="14.25" customHeight="1">
      <c r="A508" s="1060"/>
      <c r="B508" s="1060"/>
      <c r="C508" s="1060"/>
      <c r="D508" s="1060"/>
      <c r="E508" s="1060"/>
      <c r="F508" s="1060"/>
      <c r="G508" s="1061"/>
      <c r="H508" s="1062"/>
      <c r="I508" s="1063"/>
      <c r="J508" s="1060"/>
      <c r="K508" s="1060"/>
      <c r="L508" s="1064"/>
      <c r="M508" s="1060"/>
      <c r="N508" s="1060"/>
      <c r="O508" s="1064"/>
      <c r="P508" s="1060"/>
      <c r="Q508" s="1060"/>
      <c r="R508" s="1060"/>
      <c r="S508" s="1060"/>
      <c r="T508" s="1060"/>
      <c r="U508" s="1060"/>
      <c r="V508" s="1045"/>
      <c r="W508" s="1045"/>
      <c r="X508" s="1045"/>
      <c r="Y508" s="1045"/>
      <c r="Z508" s="1045"/>
      <c r="AA508" s="1045"/>
      <c r="AB508" s="1045"/>
      <c r="AC508" s="1045"/>
      <c r="AD508" s="1045"/>
      <c r="AE508" s="1045"/>
      <c r="AF508" s="1045"/>
      <c r="AG508" s="1047"/>
      <c r="AH508" s="1047"/>
      <c r="AI508" s="1047"/>
      <c r="AJ508" s="1047"/>
      <c r="AK508" s="1047"/>
      <c r="AL508" s="1047"/>
      <c r="AM508" s="1047"/>
      <c r="AN508" s="1047"/>
      <c r="AO508" s="1047"/>
      <c r="AP508" s="1047"/>
      <c r="AQ508" s="1047"/>
      <c r="AR508" s="1047"/>
      <c r="AS508" s="1047"/>
      <c r="AT508" s="1047"/>
      <c r="AU508" s="1047"/>
      <c r="AV508" s="1047"/>
      <c r="AW508" s="1047"/>
      <c r="AX508" s="1047"/>
      <c r="AY508" s="1047"/>
      <c r="AZ508" s="1047"/>
      <c r="BA508" s="1047"/>
      <c r="BB508" s="1047"/>
      <c r="BC508" s="1047"/>
      <c r="BD508" s="1047"/>
      <c r="BE508" s="1047"/>
      <c r="BF508" s="1047"/>
      <c r="BG508" s="1047"/>
      <c r="BH508" s="1047"/>
      <c r="BI508" s="1047"/>
      <c r="BJ508" s="1047"/>
      <c r="BK508" s="1047"/>
      <c r="BL508" s="1047"/>
      <c r="BM508" s="1047"/>
      <c r="BN508" s="1047"/>
      <c r="BO508" s="1047"/>
      <c r="BP508" s="1047"/>
      <c r="BQ508" s="1047"/>
      <c r="BR508" s="1047"/>
      <c r="BS508" s="1047"/>
      <c r="BT508" s="1047"/>
      <c r="BU508" s="1047"/>
    </row>
    <row r="509" ht="14.25" customHeight="1">
      <c r="A509" s="1060"/>
      <c r="B509" s="1060"/>
      <c r="C509" s="1060"/>
      <c r="D509" s="1060"/>
      <c r="E509" s="1060"/>
      <c r="F509" s="1060"/>
      <c r="G509" s="1061"/>
      <c r="H509" s="1062"/>
      <c r="I509" s="1063"/>
      <c r="J509" s="1060"/>
      <c r="K509" s="1060"/>
      <c r="L509" s="1064"/>
      <c r="M509" s="1060"/>
      <c r="N509" s="1060"/>
      <c r="O509" s="1064"/>
      <c r="P509" s="1060"/>
      <c r="Q509" s="1060"/>
      <c r="R509" s="1060"/>
      <c r="S509" s="1060"/>
      <c r="T509" s="1060"/>
      <c r="U509" s="1060"/>
      <c r="V509" s="1045"/>
      <c r="W509" s="1045"/>
      <c r="X509" s="1045"/>
      <c r="Y509" s="1045"/>
      <c r="Z509" s="1045"/>
      <c r="AA509" s="1045"/>
      <c r="AB509" s="1045"/>
      <c r="AC509" s="1045"/>
      <c r="AD509" s="1045"/>
      <c r="AE509" s="1045"/>
      <c r="AF509" s="1045"/>
      <c r="AG509" s="1047"/>
      <c r="AH509" s="1047"/>
      <c r="AI509" s="1047"/>
      <c r="AJ509" s="1047"/>
      <c r="AK509" s="1047"/>
      <c r="AL509" s="1047"/>
      <c r="AM509" s="1047"/>
      <c r="AN509" s="1047"/>
      <c r="AO509" s="1047"/>
      <c r="AP509" s="1047"/>
      <c r="AQ509" s="1047"/>
      <c r="AR509" s="1047"/>
      <c r="AS509" s="1047"/>
      <c r="AT509" s="1047"/>
      <c r="AU509" s="1047"/>
      <c r="AV509" s="1047"/>
      <c r="AW509" s="1047"/>
      <c r="AX509" s="1047"/>
      <c r="AY509" s="1047"/>
      <c r="AZ509" s="1047"/>
      <c r="BA509" s="1047"/>
      <c r="BB509" s="1047"/>
      <c r="BC509" s="1047"/>
      <c r="BD509" s="1047"/>
      <c r="BE509" s="1047"/>
      <c r="BF509" s="1047"/>
      <c r="BG509" s="1047"/>
      <c r="BH509" s="1047"/>
      <c r="BI509" s="1047"/>
      <c r="BJ509" s="1047"/>
      <c r="BK509" s="1047"/>
      <c r="BL509" s="1047"/>
      <c r="BM509" s="1047"/>
      <c r="BN509" s="1047"/>
      <c r="BO509" s="1047"/>
      <c r="BP509" s="1047"/>
      <c r="BQ509" s="1047"/>
      <c r="BR509" s="1047"/>
      <c r="BS509" s="1047"/>
      <c r="BT509" s="1047"/>
      <c r="BU509" s="1047"/>
    </row>
    <row r="510" ht="14.25" customHeight="1">
      <c r="A510" s="1060"/>
      <c r="B510" s="1060"/>
      <c r="C510" s="1060"/>
      <c r="D510" s="1060"/>
      <c r="E510" s="1060"/>
      <c r="F510" s="1060"/>
      <c r="G510" s="1061"/>
      <c r="H510" s="1062"/>
      <c r="I510" s="1063"/>
      <c r="J510" s="1060"/>
      <c r="K510" s="1060"/>
      <c r="L510" s="1064"/>
      <c r="M510" s="1060"/>
      <c r="N510" s="1060"/>
      <c r="O510" s="1064"/>
      <c r="P510" s="1060"/>
      <c r="Q510" s="1060"/>
      <c r="R510" s="1060"/>
      <c r="S510" s="1060"/>
      <c r="T510" s="1060"/>
      <c r="U510" s="1060"/>
      <c r="V510" s="1045"/>
      <c r="W510" s="1045"/>
      <c r="X510" s="1045"/>
      <c r="Y510" s="1045"/>
      <c r="Z510" s="1045"/>
      <c r="AA510" s="1045"/>
      <c r="AB510" s="1045"/>
      <c r="AC510" s="1045"/>
      <c r="AD510" s="1045"/>
      <c r="AE510" s="1045"/>
      <c r="AF510" s="1045"/>
      <c r="AG510" s="1047"/>
      <c r="AH510" s="1047"/>
      <c r="AI510" s="1047"/>
      <c r="AJ510" s="1047"/>
      <c r="AK510" s="1047"/>
      <c r="AL510" s="1047"/>
      <c r="AM510" s="1047"/>
      <c r="AN510" s="1047"/>
      <c r="AO510" s="1047"/>
      <c r="AP510" s="1047"/>
      <c r="AQ510" s="1047"/>
      <c r="AR510" s="1047"/>
      <c r="AS510" s="1047"/>
      <c r="AT510" s="1047"/>
      <c r="AU510" s="1047"/>
      <c r="AV510" s="1047"/>
      <c r="AW510" s="1047"/>
      <c r="AX510" s="1047"/>
      <c r="AY510" s="1047"/>
      <c r="AZ510" s="1047"/>
      <c r="BA510" s="1047"/>
      <c r="BB510" s="1047"/>
      <c r="BC510" s="1047"/>
      <c r="BD510" s="1047"/>
      <c r="BE510" s="1047"/>
      <c r="BF510" s="1047"/>
      <c r="BG510" s="1047"/>
      <c r="BH510" s="1047"/>
      <c r="BI510" s="1047"/>
      <c r="BJ510" s="1047"/>
      <c r="BK510" s="1047"/>
      <c r="BL510" s="1047"/>
      <c r="BM510" s="1047"/>
      <c r="BN510" s="1047"/>
      <c r="BO510" s="1047"/>
      <c r="BP510" s="1047"/>
      <c r="BQ510" s="1047"/>
      <c r="BR510" s="1047"/>
      <c r="BS510" s="1047"/>
      <c r="BT510" s="1047"/>
      <c r="BU510" s="1047"/>
    </row>
    <row r="511" ht="14.25" customHeight="1">
      <c r="A511" s="1060"/>
      <c r="B511" s="1060"/>
      <c r="C511" s="1060"/>
      <c r="D511" s="1060"/>
      <c r="E511" s="1060"/>
      <c r="F511" s="1060"/>
      <c r="G511" s="1061"/>
      <c r="H511" s="1062"/>
      <c r="I511" s="1063"/>
      <c r="J511" s="1060"/>
      <c r="K511" s="1060"/>
      <c r="L511" s="1064"/>
      <c r="M511" s="1060"/>
      <c r="N511" s="1060"/>
      <c r="O511" s="1064"/>
      <c r="P511" s="1060"/>
      <c r="Q511" s="1060"/>
      <c r="R511" s="1060"/>
      <c r="S511" s="1060"/>
      <c r="T511" s="1060"/>
      <c r="U511" s="1060"/>
      <c r="V511" s="1045"/>
      <c r="W511" s="1045"/>
      <c r="X511" s="1045"/>
      <c r="Y511" s="1045"/>
      <c r="Z511" s="1045"/>
      <c r="AA511" s="1045"/>
      <c r="AB511" s="1045"/>
      <c r="AC511" s="1045"/>
      <c r="AD511" s="1045"/>
      <c r="AE511" s="1045"/>
      <c r="AF511" s="1045"/>
      <c r="AG511" s="1047"/>
      <c r="AH511" s="1047"/>
      <c r="AI511" s="1047"/>
      <c r="AJ511" s="1047"/>
      <c r="AK511" s="1047"/>
      <c r="AL511" s="1047"/>
      <c r="AM511" s="1047"/>
      <c r="AN511" s="1047"/>
      <c r="AO511" s="1047"/>
      <c r="AP511" s="1047"/>
      <c r="AQ511" s="1047"/>
      <c r="AR511" s="1047"/>
      <c r="AS511" s="1047"/>
      <c r="AT511" s="1047"/>
      <c r="AU511" s="1047"/>
      <c r="AV511" s="1047"/>
      <c r="AW511" s="1047"/>
      <c r="AX511" s="1047"/>
      <c r="AY511" s="1047"/>
      <c r="AZ511" s="1047"/>
      <c r="BA511" s="1047"/>
      <c r="BB511" s="1047"/>
      <c r="BC511" s="1047"/>
      <c r="BD511" s="1047"/>
      <c r="BE511" s="1047"/>
      <c r="BF511" s="1047"/>
      <c r="BG511" s="1047"/>
      <c r="BH511" s="1047"/>
      <c r="BI511" s="1047"/>
      <c r="BJ511" s="1047"/>
      <c r="BK511" s="1047"/>
      <c r="BL511" s="1047"/>
      <c r="BM511" s="1047"/>
      <c r="BN511" s="1047"/>
      <c r="BO511" s="1047"/>
      <c r="BP511" s="1047"/>
      <c r="BQ511" s="1047"/>
      <c r="BR511" s="1047"/>
      <c r="BS511" s="1047"/>
      <c r="BT511" s="1047"/>
      <c r="BU511" s="1047"/>
    </row>
    <row r="512" ht="14.25" customHeight="1">
      <c r="A512" s="1060"/>
      <c r="B512" s="1060"/>
      <c r="C512" s="1060"/>
      <c r="D512" s="1060"/>
      <c r="E512" s="1060"/>
      <c r="F512" s="1060"/>
      <c r="G512" s="1061"/>
      <c r="H512" s="1062"/>
      <c r="I512" s="1063"/>
      <c r="J512" s="1060"/>
      <c r="K512" s="1060"/>
      <c r="L512" s="1064"/>
      <c r="M512" s="1060"/>
      <c r="N512" s="1060"/>
      <c r="O512" s="1064"/>
      <c r="P512" s="1060"/>
      <c r="Q512" s="1060"/>
      <c r="R512" s="1060"/>
      <c r="S512" s="1060"/>
      <c r="T512" s="1060"/>
      <c r="U512" s="1060"/>
      <c r="V512" s="1045"/>
      <c r="W512" s="1045"/>
      <c r="X512" s="1045"/>
      <c r="Y512" s="1045"/>
      <c r="Z512" s="1045"/>
      <c r="AA512" s="1045"/>
      <c r="AB512" s="1045"/>
      <c r="AC512" s="1045"/>
      <c r="AD512" s="1045"/>
      <c r="AE512" s="1045"/>
      <c r="AF512" s="1045"/>
      <c r="AG512" s="1047"/>
      <c r="AH512" s="1047"/>
      <c r="AI512" s="1047"/>
      <c r="AJ512" s="1047"/>
      <c r="AK512" s="1047"/>
      <c r="AL512" s="1047"/>
      <c r="AM512" s="1047"/>
      <c r="AN512" s="1047"/>
      <c r="AO512" s="1047"/>
      <c r="AP512" s="1047"/>
      <c r="AQ512" s="1047"/>
      <c r="AR512" s="1047"/>
      <c r="AS512" s="1047"/>
      <c r="AT512" s="1047"/>
      <c r="AU512" s="1047"/>
      <c r="AV512" s="1047"/>
      <c r="AW512" s="1047"/>
      <c r="AX512" s="1047"/>
      <c r="AY512" s="1047"/>
      <c r="AZ512" s="1047"/>
      <c r="BA512" s="1047"/>
      <c r="BB512" s="1047"/>
      <c r="BC512" s="1047"/>
      <c r="BD512" s="1047"/>
      <c r="BE512" s="1047"/>
      <c r="BF512" s="1047"/>
      <c r="BG512" s="1047"/>
      <c r="BH512" s="1047"/>
      <c r="BI512" s="1047"/>
      <c r="BJ512" s="1047"/>
      <c r="BK512" s="1047"/>
      <c r="BL512" s="1047"/>
      <c r="BM512" s="1047"/>
      <c r="BN512" s="1047"/>
      <c r="BO512" s="1047"/>
      <c r="BP512" s="1047"/>
      <c r="BQ512" s="1047"/>
      <c r="BR512" s="1047"/>
      <c r="BS512" s="1047"/>
      <c r="BT512" s="1047"/>
      <c r="BU512" s="1047"/>
    </row>
    <row r="513" ht="14.25" customHeight="1">
      <c r="A513" s="1060"/>
      <c r="B513" s="1060"/>
      <c r="C513" s="1060"/>
      <c r="D513" s="1060"/>
      <c r="E513" s="1060"/>
      <c r="F513" s="1060"/>
      <c r="G513" s="1061"/>
      <c r="H513" s="1062"/>
      <c r="I513" s="1063"/>
      <c r="J513" s="1060"/>
      <c r="K513" s="1060"/>
      <c r="L513" s="1064"/>
      <c r="M513" s="1060"/>
      <c r="N513" s="1060"/>
      <c r="O513" s="1064"/>
      <c r="P513" s="1060"/>
      <c r="Q513" s="1060"/>
      <c r="R513" s="1060"/>
      <c r="S513" s="1060"/>
      <c r="T513" s="1060"/>
      <c r="U513" s="1060"/>
      <c r="V513" s="1045"/>
      <c r="W513" s="1045"/>
      <c r="X513" s="1045"/>
      <c r="Y513" s="1045"/>
      <c r="Z513" s="1045"/>
      <c r="AA513" s="1045"/>
      <c r="AB513" s="1045"/>
      <c r="AC513" s="1045"/>
      <c r="AD513" s="1045"/>
      <c r="AE513" s="1045"/>
      <c r="AF513" s="1045"/>
      <c r="AG513" s="1047"/>
      <c r="AH513" s="1047"/>
      <c r="AI513" s="1047"/>
      <c r="AJ513" s="1047"/>
      <c r="AK513" s="1047"/>
      <c r="AL513" s="1047"/>
      <c r="AM513" s="1047"/>
      <c r="AN513" s="1047"/>
      <c r="AO513" s="1047"/>
      <c r="AP513" s="1047"/>
      <c r="AQ513" s="1047"/>
      <c r="AR513" s="1047"/>
      <c r="AS513" s="1047"/>
      <c r="AT513" s="1047"/>
      <c r="AU513" s="1047"/>
      <c r="AV513" s="1047"/>
      <c r="AW513" s="1047"/>
      <c r="AX513" s="1047"/>
      <c r="AY513" s="1047"/>
      <c r="AZ513" s="1047"/>
      <c r="BA513" s="1047"/>
      <c r="BB513" s="1047"/>
      <c r="BC513" s="1047"/>
      <c r="BD513" s="1047"/>
      <c r="BE513" s="1047"/>
      <c r="BF513" s="1047"/>
      <c r="BG513" s="1047"/>
      <c r="BH513" s="1047"/>
      <c r="BI513" s="1047"/>
      <c r="BJ513" s="1047"/>
      <c r="BK513" s="1047"/>
      <c r="BL513" s="1047"/>
      <c r="BM513" s="1047"/>
      <c r="BN513" s="1047"/>
      <c r="BO513" s="1047"/>
      <c r="BP513" s="1047"/>
      <c r="BQ513" s="1047"/>
      <c r="BR513" s="1047"/>
      <c r="BS513" s="1047"/>
      <c r="BT513" s="1047"/>
      <c r="BU513" s="1047"/>
    </row>
    <row r="514" ht="14.25" customHeight="1">
      <c r="A514" s="1060"/>
      <c r="B514" s="1060"/>
      <c r="C514" s="1060"/>
      <c r="D514" s="1060"/>
      <c r="E514" s="1060"/>
      <c r="F514" s="1060"/>
      <c r="G514" s="1061"/>
      <c r="H514" s="1062"/>
      <c r="I514" s="1063"/>
      <c r="J514" s="1060"/>
      <c r="K514" s="1060"/>
      <c r="L514" s="1064"/>
      <c r="M514" s="1060"/>
      <c r="N514" s="1060"/>
      <c r="O514" s="1064"/>
      <c r="P514" s="1060"/>
      <c r="Q514" s="1060"/>
      <c r="R514" s="1060"/>
      <c r="S514" s="1060"/>
      <c r="T514" s="1060"/>
      <c r="U514" s="1060"/>
      <c r="V514" s="1045"/>
      <c r="W514" s="1045"/>
      <c r="X514" s="1045"/>
      <c r="Y514" s="1045"/>
      <c r="Z514" s="1045"/>
      <c r="AA514" s="1045"/>
      <c r="AB514" s="1045"/>
      <c r="AC514" s="1045"/>
      <c r="AD514" s="1045"/>
      <c r="AE514" s="1045"/>
      <c r="AF514" s="1045"/>
      <c r="AG514" s="1047"/>
      <c r="AH514" s="1047"/>
      <c r="AI514" s="1047"/>
      <c r="AJ514" s="1047"/>
      <c r="AK514" s="1047"/>
      <c r="AL514" s="1047"/>
      <c r="AM514" s="1047"/>
      <c r="AN514" s="1047"/>
      <c r="AO514" s="1047"/>
      <c r="AP514" s="1047"/>
      <c r="AQ514" s="1047"/>
      <c r="AR514" s="1047"/>
      <c r="AS514" s="1047"/>
      <c r="AT514" s="1047"/>
      <c r="AU514" s="1047"/>
      <c r="AV514" s="1047"/>
      <c r="AW514" s="1047"/>
      <c r="AX514" s="1047"/>
      <c r="AY514" s="1047"/>
      <c r="AZ514" s="1047"/>
      <c r="BA514" s="1047"/>
      <c r="BB514" s="1047"/>
      <c r="BC514" s="1047"/>
      <c r="BD514" s="1047"/>
      <c r="BE514" s="1047"/>
      <c r="BF514" s="1047"/>
      <c r="BG514" s="1047"/>
      <c r="BH514" s="1047"/>
      <c r="BI514" s="1047"/>
      <c r="BJ514" s="1047"/>
      <c r="BK514" s="1047"/>
      <c r="BL514" s="1047"/>
      <c r="BM514" s="1047"/>
      <c r="BN514" s="1047"/>
      <c r="BO514" s="1047"/>
      <c r="BP514" s="1047"/>
      <c r="BQ514" s="1047"/>
      <c r="BR514" s="1047"/>
      <c r="BS514" s="1047"/>
      <c r="BT514" s="1047"/>
      <c r="BU514" s="1047"/>
    </row>
    <row r="515" ht="14.25" customHeight="1">
      <c r="A515" s="1060"/>
      <c r="B515" s="1060"/>
      <c r="C515" s="1060"/>
      <c r="D515" s="1060"/>
      <c r="E515" s="1060"/>
      <c r="F515" s="1060"/>
      <c r="G515" s="1061"/>
      <c r="H515" s="1062"/>
      <c r="I515" s="1063"/>
      <c r="J515" s="1060"/>
      <c r="K515" s="1060"/>
      <c r="L515" s="1064"/>
      <c r="M515" s="1060"/>
      <c r="N515" s="1060"/>
      <c r="O515" s="1064"/>
      <c r="P515" s="1060"/>
      <c r="Q515" s="1060"/>
      <c r="R515" s="1060"/>
      <c r="S515" s="1060"/>
      <c r="T515" s="1060"/>
      <c r="U515" s="1060"/>
      <c r="V515" s="1045"/>
      <c r="W515" s="1045"/>
      <c r="X515" s="1045"/>
      <c r="Y515" s="1045"/>
      <c r="Z515" s="1045"/>
      <c r="AA515" s="1045"/>
      <c r="AB515" s="1045"/>
      <c r="AC515" s="1045"/>
      <c r="AD515" s="1045"/>
      <c r="AE515" s="1045"/>
      <c r="AF515" s="1045"/>
      <c r="AG515" s="1047"/>
      <c r="AH515" s="1047"/>
      <c r="AI515" s="1047"/>
      <c r="AJ515" s="1047"/>
      <c r="AK515" s="1047"/>
      <c r="AL515" s="1047"/>
      <c r="AM515" s="1047"/>
      <c r="AN515" s="1047"/>
      <c r="AO515" s="1047"/>
      <c r="AP515" s="1047"/>
      <c r="AQ515" s="1047"/>
      <c r="AR515" s="1047"/>
      <c r="AS515" s="1047"/>
      <c r="AT515" s="1047"/>
      <c r="AU515" s="1047"/>
      <c r="AV515" s="1047"/>
      <c r="AW515" s="1047"/>
      <c r="AX515" s="1047"/>
      <c r="AY515" s="1047"/>
      <c r="AZ515" s="1047"/>
      <c r="BA515" s="1047"/>
      <c r="BB515" s="1047"/>
      <c r="BC515" s="1047"/>
      <c r="BD515" s="1047"/>
      <c r="BE515" s="1047"/>
      <c r="BF515" s="1047"/>
      <c r="BG515" s="1047"/>
      <c r="BH515" s="1047"/>
      <c r="BI515" s="1047"/>
      <c r="BJ515" s="1047"/>
      <c r="BK515" s="1047"/>
      <c r="BL515" s="1047"/>
      <c r="BM515" s="1047"/>
      <c r="BN515" s="1047"/>
      <c r="BO515" s="1047"/>
      <c r="BP515" s="1047"/>
      <c r="BQ515" s="1047"/>
      <c r="BR515" s="1047"/>
      <c r="BS515" s="1047"/>
      <c r="BT515" s="1047"/>
      <c r="BU515" s="1047"/>
    </row>
    <row r="516" ht="14.25" customHeight="1">
      <c r="A516" s="1060"/>
      <c r="B516" s="1060"/>
      <c r="C516" s="1060"/>
      <c r="D516" s="1060"/>
      <c r="E516" s="1060"/>
      <c r="F516" s="1060"/>
      <c r="G516" s="1061"/>
      <c r="H516" s="1062"/>
      <c r="I516" s="1063"/>
      <c r="J516" s="1060"/>
      <c r="K516" s="1060"/>
      <c r="L516" s="1064"/>
      <c r="M516" s="1060"/>
      <c r="N516" s="1060"/>
      <c r="O516" s="1064"/>
      <c r="P516" s="1060"/>
      <c r="Q516" s="1060"/>
      <c r="R516" s="1060"/>
      <c r="S516" s="1060"/>
      <c r="T516" s="1060"/>
      <c r="U516" s="1060"/>
      <c r="V516" s="1045"/>
      <c r="W516" s="1045"/>
      <c r="X516" s="1045"/>
      <c r="Y516" s="1045"/>
      <c r="Z516" s="1045"/>
      <c r="AA516" s="1045"/>
      <c r="AB516" s="1045"/>
      <c r="AC516" s="1045"/>
      <c r="AD516" s="1045"/>
      <c r="AE516" s="1045"/>
      <c r="AF516" s="1045"/>
      <c r="AG516" s="1047"/>
      <c r="AH516" s="1047"/>
      <c r="AI516" s="1047"/>
      <c r="AJ516" s="1047"/>
      <c r="AK516" s="1047"/>
      <c r="AL516" s="1047"/>
      <c r="AM516" s="1047"/>
      <c r="AN516" s="1047"/>
      <c r="AO516" s="1047"/>
      <c r="AP516" s="1047"/>
      <c r="AQ516" s="1047"/>
      <c r="AR516" s="1047"/>
      <c r="AS516" s="1047"/>
      <c r="AT516" s="1047"/>
      <c r="AU516" s="1047"/>
      <c r="AV516" s="1047"/>
      <c r="AW516" s="1047"/>
      <c r="AX516" s="1047"/>
      <c r="AY516" s="1047"/>
      <c r="AZ516" s="1047"/>
      <c r="BA516" s="1047"/>
      <c r="BB516" s="1047"/>
      <c r="BC516" s="1047"/>
      <c r="BD516" s="1047"/>
      <c r="BE516" s="1047"/>
      <c r="BF516" s="1047"/>
      <c r="BG516" s="1047"/>
      <c r="BH516" s="1047"/>
      <c r="BI516" s="1047"/>
      <c r="BJ516" s="1047"/>
      <c r="BK516" s="1047"/>
      <c r="BL516" s="1047"/>
      <c r="BM516" s="1047"/>
      <c r="BN516" s="1047"/>
      <c r="BO516" s="1047"/>
      <c r="BP516" s="1047"/>
      <c r="BQ516" s="1047"/>
      <c r="BR516" s="1047"/>
      <c r="BS516" s="1047"/>
      <c r="BT516" s="1047"/>
      <c r="BU516" s="1047"/>
    </row>
    <row r="517" ht="14.25" customHeight="1">
      <c r="A517" s="1060"/>
      <c r="B517" s="1060"/>
      <c r="C517" s="1060"/>
      <c r="D517" s="1060"/>
      <c r="E517" s="1060"/>
      <c r="F517" s="1060"/>
      <c r="G517" s="1061"/>
      <c r="H517" s="1062"/>
      <c r="I517" s="1063"/>
      <c r="J517" s="1060"/>
      <c r="K517" s="1060"/>
      <c r="L517" s="1064"/>
      <c r="M517" s="1060"/>
      <c r="N517" s="1060"/>
      <c r="O517" s="1064"/>
      <c r="P517" s="1060"/>
      <c r="Q517" s="1060"/>
      <c r="R517" s="1060"/>
      <c r="S517" s="1060"/>
      <c r="T517" s="1060"/>
      <c r="U517" s="1060"/>
      <c r="V517" s="1045"/>
      <c r="W517" s="1045"/>
      <c r="X517" s="1045"/>
      <c r="Y517" s="1045"/>
      <c r="Z517" s="1045"/>
      <c r="AA517" s="1045"/>
      <c r="AB517" s="1045"/>
      <c r="AC517" s="1045"/>
      <c r="AD517" s="1045"/>
      <c r="AE517" s="1045"/>
      <c r="AF517" s="1045"/>
      <c r="AG517" s="1047"/>
      <c r="AH517" s="1047"/>
      <c r="AI517" s="1047"/>
      <c r="AJ517" s="1047"/>
      <c r="AK517" s="1047"/>
      <c r="AL517" s="1047"/>
      <c r="AM517" s="1047"/>
      <c r="AN517" s="1047"/>
      <c r="AO517" s="1047"/>
      <c r="AP517" s="1047"/>
      <c r="AQ517" s="1047"/>
      <c r="AR517" s="1047"/>
      <c r="AS517" s="1047"/>
      <c r="AT517" s="1047"/>
      <c r="AU517" s="1047"/>
      <c r="AV517" s="1047"/>
      <c r="AW517" s="1047"/>
      <c r="AX517" s="1047"/>
      <c r="AY517" s="1047"/>
      <c r="AZ517" s="1047"/>
      <c r="BA517" s="1047"/>
      <c r="BB517" s="1047"/>
      <c r="BC517" s="1047"/>
      <c r="BD517" s="1047"/>
      <c r="BE517" s="1047"/>
      <c r="BF517" s="1047"/>
      <c r="BG517" s="1047"/>
      <c r="BH517" s="1047"/>
      <c r="BI517" s="1047"/>
      <c r="BJ517" s="1047"/>
      <c r="BK517" s="1047"/>
      <c r="BL517" s="1047"/>
      <c r="BM517" s="1047"/>
      <c r="BN517" s="1047"/>
      <c r="BO517" s="1047"/>
      <c r="BP517" s="1047"/>
      <c r="BQ517" s="1047"/>
      <c r="BR517" s="1047"/>
      <c r="BS517" s="1047"/>
      <c r="BT517" s="1047"/>
      <c r="BU517" s="1047"/>
    </row>
    <row r="518" ht="14.25" customHeight="1">
      <c r="A518" s="1060"/>
      <c r="B518" s="1060"/>
      <c r="C518" s="1060"/>
      <c r="D518" s="1060"/>
      <c r="E518" s="1060"/>
      <c r="F518" s="1060"/>
      <c r="G518" s="1061"/>
      <c r="H518" s="1062"/>
      <c r="I518" s="1063"/>
      <c r="J518" s="1060"/>
      <c r="K518" s="1060"/>
      <c r="L518" s="1064"/>
      <c r="M518" s="1060"/>
      <c r="N518" s="1060"/>
      <c r="O518" s="1064"/>
      <c r="P518" s="1060"/>
      <c r="Q518" s="1060"/>
      <c r="R518" s="1060"/>
      <c r="S518" s="1060"/>
      <c r="T518" s="1060"/>
      <c r="U518" s="1060"/>
      <c r="V518" s="1045"/>
      <c r="W518" s="1045"/>
      <c r="X518" s="1045"/>
      <c r="Y518" s="1045"/>
      <c r="Z518" s="1045"/>
      <c r="AA518" s="1045"/>
      <c r="AB518" s="1045"/>
      <c r="AC518" s="1045"/>
      <c r="AD518" s="1045"/>
      <c r="AE518" s="1045"/>
      <c r="AF518" s="1045"/>
      <c r="AG518" s="1047"/>
      <c r="AH518" s="1047"/>
      <c r="AI518" s="1047"/>
      <c r="AJ518" s="1047"/>
      <c r="AK518" s="1047"/>
      <c r="AL518" s="1047"/>
      <c r="AM518" s="1047"/>
      <c r="AN518" s="1047"/>
      <c r="AO518" s="1047"/>
      <c r="AP518" s="1047"/>
      <c r="AQ518" s="1047"/>
      <c r="AR518" s="1047"/>
      <c r="AS518" s="1047"/>
      <c r="AT518" s="1047"/>
      <c r="AU518" s="1047"/>
      <c r="AV518" s="1047"/>
      <c r="AW518" s="1047"/>
      <c r="AX518" s="1047"/>
      <c r="AY518" s="1047"/>
      <c r="AZ518" s="1047"/>
      <c r="BA518" s="1047"/>
      <c r="BB518" s="1047"/>
      <c r="BC518" s="1047"/>
      <c r="BD518" s="1047"/>
      <c r="BE518" s="1047"/>
      <c r="BF518" s="1047"/>
      <c r="BG518" s="1047"/>
      <c r="BH518" s="1047"/>
      <c r="BI518" s="1047"/>
      <c r="BJ518" s="1047"/>
      <c r="BK518" s="1047"/>
      <c r="BL518" s="1047"/>
      <c r="BM518" s="1047"/>
      <c r="BN518" s="1047"/>
      <c r="BO518" s="1047"/>
      <c r="BP518" s="1047"/>
      <c r="BQ518" s="1047"/>
      <c r="BR518" s="1047"/>
      <c r="BS518" s="1047"/>
      <c r="BT518" s="1047"/>
      <c r="BU518" s="1047"/>
    </row>
    <row r="519" ht="14.25" customHeight="1">
      <c r="A519" s="1060"/>
      <c r="B519" s="1060"/>
      <c r="C519" s="1060"/>
      <c r="D519" s="1060"/>
      <c r="E519" s="1060"/>
      <c r="F519" s="1060"/>
      <c r="G519" s="1061"/>
      <c r="H519" s="1062"/>
      <c r="I519" s="1063"/>
      <c r="J519" s="1060"/>
      <c r="K519" s="1060"/>
      <c r="L519" s="1064"/>
      <c r="M519" s="1060"/>
      <c r="N519" s="1060"/>
      <c r="O519" s="1064"/>
      <c r="P519" s="1060"/>
      <c r="Q519" s="1060"/>
      <c r="R519" s="1060"/>
      <c r="S519" s="1060"/>
      <c r="T519" s="1060"/>
      <c r="U519" s="1060"/>
      <c r="V519" s="1045"/>
      <c r="W519" s="1045"/>
      <c r="X519" s="1045"/>
      <c r="Y519" s="1045"/>
      <c r="Z519" s="1045"/>
      <c r="AA519" s="1045"/>
      <c r="AB519" s="1045"/>
      <c r="AC519" s="1045"/>
      <c r="AD519" s="1045"/>
      <c r="AE519" s="1045"/>
      <c r="AF519" s="1045"/>
      <c r="AG519" s="1047"/>
      <c r="AH519" s="1047"/>
      <c r="AI519" s="1047"/>
      <c r="AJ519" s="1047"/>
      <c r="AK519" s="1047"/>
      <c r="AL519" s="1047"/>
      <c r="AM519" s="1047"/>
      <c r="AN519" s="1047"/>
      <c r="AO519" s="1047"/>
      <c r="AP519" s="1047"/>
      <c r="AQ519" s="1047"/>
      <c r="AR519" s="1047"/>
      <c r="AS519" s="1047"/>
      <c r="AT519" s="1047"/>
      <c r="AU519" s="1047"/>
      <c r="AV519" s="1047"/>
      <c r="AW519" s="1047"/>
      <c r="AX519" s="1047"/>
      <c r="AY519" s="1047"/>
      <c r="AZ519" s="1047"/>
      <c r="BA519" s="1047"/>
      <c r="BB519" s="1047"/>
      <c r="BC519" s="1047"/>
      <c r="BD519" s="1047"/>
      <c r="BE519" s="1047"/>
      <c r="BF519" s="1047"/>
      <c r="BG519" s="1047"/>
      <c r="BH519" s="1047"/>
      <c r="BI519" s="1047"/>
      <c r="BJ519" s="1047"/>
      <c r="BK519" s="1047"/>
      <c r="BL519" s="1047"/>
      <c r="BM519" s="1047"/>
      <c r="BN519" s="1047"/>
      <c r="BO519" s="1047"/>
      <c r="BP519" s="1047"/>
      <c r="BQ519" s="1047"/>
      <c r="BR519" s="1047"/>
      <c r="BS519" s="1047"/>
      <c r="BT519" s="1047"/>
      <c r="BU519" s="1047"/>
    </row>
    <row r="520" ht="14.25" customHeight="1">
      <c r="A520" s="1060"/>
      <c r="B520" s="1060"/>
      <c r="C520" s="1060"/>
      <c r="D520" s="1060"/>
      <c r="E520" s="1060"/>
      <c r="F520" s="1060"/>
      <c r="G520" s="1061"/>
      <c r="H520" s="1062"/>
      <c r="I520" s="1063"/>
      <c r="J520" s="1060"/>
      <c r="K520" s="1060"/>
      <c r="L520" s="1064"/>
      <c r="M520" s="1060"/>
      <c r="N520" s="1060"/>
      <c r="O520" s="1064"/>
      <c r="P520" s="1060"/>
      <c r="Q520" s="1060"/>
      <c r="R520" s="1060"/>
      <c r="S520" s="1060"/>
      <c r="T520" s="1060"/>
      <c r="U520" s="1060"/>
      <c r="V520" s="1045"/>
      <c r="W520" s="1045"/>
      <c r="X520" s="1045"/>
      <c r="Y520" s="1045"/>
      <c r="Z520" s="1045"/>
      <c r="AA520" s="1045"/>
      <c r="AB520" s="1045"/>
      <c r="AC520" s="1045"/>
      <c r="AD520" s="1045"/>
      <c r="AE520" s="1045"/>
      <c r="AF520" s="1045"/>
      <c r="AG520" s="1047"/>
      <c r="AH520" s="1047"/>
      <c r="AI520" s="1047"/>
      <c r="AJ520" s="1047"/>
      <c r="AK520" s="1047"/>
      <c r="AL520" s="1047"/>
      <c r="AM520" s="1047"/>
      <c r="AN520" s="1047"/>
      <c r="AO520" s="1047"/>
      <c r="AP520" s="1047"/>
      <c r="AQ520" s="1047"/>
      <c r="AR520" s="1047"/>
      <c r="AS520" s="1047"/>
      <c r="AT520" s="1047"/>
      <c r="AU520" s="1047"/>
      <c r="AV520" s="1047"/>
      <c r="AW520" s="1047"/>
      <c r="AX520" s="1047"/>
      <c r="AY520" s="1047"/>
      <c r="AZ520" s="1047"/>
      <c r="BA520" s="1047"/>
      <c r="BB520" s="1047"/>
      <c r="BC520" s="1047"/>
      <c r="BD520" s="1047"/>
      <c r="BE520" s="1047"/>
      <c r="BF520" s="1047"/>
      <c r="BG520" s="1047"/>
      <c r="BH520" s="1047"/>
      <c r="BI520" s="1047"/>
      <c r="BJ520" s="1047"/>
      <c r="BK520" s="1047"/>
      <c r="BL520" s="1047"/>
      <c r="BM520" s="1047"/>
      <c r="BN520" s="1047"/>
      <c r="BO520" s="1047"/>
      <c r="BP520" s="1047"/>
      <c r="BQ520" s="1047"/>
      <c r="BR520" s="1047"/>
      <c r="BS520" s="1047"/>
      <c r="BT520" s="1047"/>
      <c r="BU520" s="1047"/>
    </row>
    <row r="521" ht="14.25" customHeight="1">
      <c r="A521" s="1060"/>
      <c r="B521" s="1060"/>
      <c r="C521" s="1060"/>
      <c r="D521" s="1060"/>
      <c r="E521" s="1060"/>
      <c r="F521" s="1060"/>
      <c r="G521" s="1061"/>
      <c r="H521" s="1062"/>
      <c r="I521" s="1063"/>
      <c r="J521" s="1060"/>
      <c r="K521" s="1060"/>
      <c r="L521" s="1064"/>
      <c r="M521" s="1060"/>
      <c r="N521" s="1060"/>
      <c r="O521" s="1064"/>
      <c r="P521" s="1060"/>
      <c r="Q521" s="1060"/>
      <c r="R521" s="1060"/>
      <c r="S521" s="1060"/>
      <c r="T521" s="1060"/>
      <c r="U521" s="1060"/>
      <c r="V521" s="1045"/>
      <c r="W521" s="1045"/>
      <c r="X521" s="1045"/>
      <c r="Y521" s="1045"/>
      <c r="Z521" s="1045"/>
      <c r="AA521" s="1045"/>
      <c r="AB521" s="1045"/>
      <c r="AC521" s="1045"/>
      <c r="AD521" s="1045"/>
      <c r="AE521" s="1045"/>
      <c r="AF521" s="1045"/>
      <c r="AG521" s="1047"/>
      <c r="AH521" s="1047"/>
      <c r="AI521" s="1047"/>
      <c r="AJ521" s="1047"/>
      <c r="AK521" s="1047"/>
      <c r="AL521" s="1047"/>
      <c r="AM521" s="1047"/>
      <c r="AN521" s="1047"/>
      <c r="AO521" s="1047"/>
      <c r="AP521" s="1047"/>
      <c r="AQ521" s="1047"/>
      <c r="AR521" s="1047"/>
      <c r="AS521" s="1047"/>
      <c r="AT521" s="1047"/>
      <c r="AU521" s="1047"/>
      <c r="AV521" s="1047"/>
      <c r="AW521" s="1047"/>
      <c r="AX521" s="1047"/>
      <c r="AY521" s="1047"/>
      <c r="AZ521" s="1047"/>
      <c r="BA521" s="1047"/>
      <c r="BB521" s="1047"/>
      <c r="BC521" s="1047"/>
      <c r="BD521" s="1047"/>
      <c r="BE521" s="1047"/>
      <c r="BF521" s="1047"/>
      <c r="BG521" s="1047"/>
      <c r="BH521" s="1047"/>
      <c r="BI521" s="1047"/>
      <c r="BJ521" s="1047"/>
      <c r="BK521" s="1047"/>
      <c r="BL521" s="1047"/>
      <c r="BM521" s="1047"/>
      <c r="BN521" s="1047"/>
      <c r="BO521" s="1047"/>
      <c r="BP521" s="1047"/>
      <c r="BQ521" s="1047"/>
      <c r="BR521" s="1047"/>
      <c r="BS521" s="1047"/>
      <c r="BT521" s="1047"/>
      <c r="BU521" s="1047"/>
    </row>
    <row r="522" ht="14.25" customHeight="1">
      <c r="A522" s="1060"/>
      <c r="B522" s="1060"/>
      <c r="C522" s="1060"/>
      <c r="D522" s="1060"/>
      <c r="E522" s="1060"/>
      <c r="F522" s="1060"/>
      <c r="G522" s="1061"/>
      <c r="H522" s="1062"/>
      <c r="I522" s="1063"/>
      <c r="J522" s="1060"/>
      <c r="K522" s="1060"/>
      <c r="L522" s="1064"/>
      <c r="M522" s="1060"/>
      <c r="N522" s="1060"/>
      <c r="O522" s="1064"/>
      <c r="P522" s="1060"/>
      <c r="Q522" s="1060"/>
      <c r="R522" s="1060"/>
      <c r="S522" s="1060"/>
      <c r="T522" s="1060"/>
      <c r="U522" s="1060"/>
      <c r="V522" s="1045"/>
      <c r="W522" s="1045"/>
      <c r="X522" s="1045"/>
      <c r="Y522" s="1045"/>
      <c r="Z522" s="1045"/>
      <c r="AA522" s="1045"/>
      <c r="AB522" s="1045"/>
      <c r="AC522" s="1045"/>
      <c r="AD522" s="1045"/>
      <c r="AE522" s="1045"/>
      <c r="AF522" s="1045"/>
      <c r="AG522" s="1047"/>
      <c r="AH522" s="1047"/>
      <c r="AI522" s="1047"/>
      <c r="AJ522" s="1047"/>
      <c r="AK522" s="1047"/>
      <c r="AL522" s="1047"/>
      <c r="AM522" s="1047"/>
      <c r="AN522" s="1047"/>
      <c r="AO522" s="1047"/>
      <c r="AP522" s="1047"/>
      <c r="AQ522" s="1047"/>
      <c r="AR522" s="1047"/>
      <c r="AS522" s="1047"/>
      <c r="AT522" s="1047"/>
      <c r="AU522" s="1047"/>
      <c r="AV522" s="1047"/>
      <c r="AW522" s="1047"/>
      <c r="AX522" s="1047"/>
      <c r="AY522" s="1047"/>
      <c r="AZ522" s="1047"/>
      <c r="BA522" s="1047"/>
      <c r="BB522" s="1047"/>
      <c r="BC522" s="1047"/>
      <c r="BD522" s="1047"/>
      <c r="BE522" s="1047"/>
      <c r="BF522" s="1047"/>
      <c r="BG522" s="1047"/>
      <c r="BH522" s="1047"/>
      <c r="BI522" s="1047"/>
      <c r="BJ522" s="1047"/>
      <c r="BK522" s="1047"/>
      <c r="BL522" s="1047"/>
      <c r="BM522" s="1047"/>
      <c r="BN522" s="1047"/>
      <c r="BO522" s="1047"/>
      <c r="BP522" s="1047"/>
      <c r="BQ522" s="1047"/>
      <c r="BR522" s="1047"/>
      <c r="BS522" s="1047"/>
      <c r="BT522" s="1047"/>
      <c r="BU522" s="1047"/>
    </row>
    <row r="523" ht="14.25" customHeight="1">
      <c r="A523" s="1060"/>
      <c r="B523" s="1060"/>
      <c r="C523" s="1060"/>
      <c r="D523" s="1060"/>
      <c r="E523" s="1060"/>
      <c r="F523" s="1060"/>
      <c r="G523" s="1061"/>
      <c r="H523" s="1062"/>
      <c r="I523" s="1063"/>
      <c r="J523" s="1060"/>
      <c r="K523" s="1060"/>
      <c r="L523" s="1064"/>
      <c r="M523" s="1060"/>
      <c r="N523" s="1060"/>
      <c r="O523" s="1064"/>
      <c r="P523" s="1060"/>
      <c r="Q523" s="1060"/>
      <c r="R523" s="1060"/>
      <c r="S523" s="1060"/>
      <c r="T523" s="1060"/>
      <c r="U523" s="1060"/>
      <c r="V523" s="1045"/>
      <c r="W523" s="1045"/>
      <c r="X523" s="1045"/>
      <c r="Y523" s="1045"/>
      <c r="Z523" s="1045"/>
      <c r="AA523" s="1045"/>
      <c r="AB523" s="1045"/>
      <c r="AC523" s="1045"/>
      <c r="AD523" s="1045"/>
      <c r="AE523" s="1045"/>
      <c r="AF523" s="1045"/>
      <c r="AG523" s="1047"/>
      <c r="AH523" s="1047"/>
      <c r="AI523" s="1047"/>
      <c r="AJ523" s="1047"/>
      <c r="AK523" s="1047"/>
      <c r="AL523" s="1047"/>
      <c r="AM523" s="1047"/>
      <c r="AN523" s="1047"/>
      <c r="AO523" s="1047"/>
      <c r="AP523" s="1047"/>
      <c r="AQ523" s="1047"/>
      <c r="AR523" s="1047"/>
      <c r="AS523" s="1047"/>
      <c r="AT523" s="1047"/>
      <c r="AU523" s="1047"/>
      <c r="AV523" s="1047"/>
      <c r="AW523" s="1047"/>
      <c r="AX523" s="1047"/>
      <c r="AY523" s="1047"/>
      <c r="AZ523" s="1047"/>
      <c r="BA523" s="1047"/>
      <c r="BB523" s="1047"/>
      <c r="BC523" s="1047"/>
      <c r="BD523" s="1047"/>
      <c r="BE523" s="1047"/>
      <c r="BF523" s="1047"/>
      <c r="BG523" s="1047"/>
      <c r="BH523" s="1047"/>
      <c r="BI523" s="1047"/>
      <c r="BJ523" s="1047"/>
      <c r="BK523" s="1047"/>
      <c r="BL523" s="1047"/>
      <c r="BM523" s="1047"/>
      <c r="BN523" s="1047"/>
      <c r="BO523" s="1047"/>
      <c r="BP523" s="1047"/>
      <c r="BQ523" s="1047"/>
      <c r="BR523" s="1047"/>
      <c r="BS523" s="1047"/>
      <c r="BT523" s="1047"/>
      <c r="BU523" s="1047"/>
    </row>
    <row r="524" ht="14.25" customHeight="1">
      <c r="A524" s="1060"/>
      <c r="B524" s="1060"/>
      <c r="C524" s="1060"/>
      <c r="D524" s="1060"/>
      <c r="E524" s="1060"/>
      <c r="F524" s="1060"/>
      <c r="G524" s="1061"/>
      <c r="H524" s="1062"/>
      <c r="I524" s="1063"/>
      <c r="J524" s="1060"/>
      <c r="K524" s="1060"/>
      <c r="L524" s="1064"/>
      <c r="M524" s="1060"/>
      <c r="N524" s="1060"/>
      <c r="O524" s="1064"/>
      <c r="P524" s="1060"/>
      <c r="Q524" s="1060"/>
      <c r="R524" s="1060"/>
      <c r="S524" s="1060"/>
      <c r="T524" s="1060"/>
      <c r="U524" s="1060"/>
      <c r="V524" s="1045"/>
      <c r="W524" s="1045"/>
      <c r="X524" s="1045"/>
      <c r="Y524" s="1045"/>
      <c r="Z524" s="1045"/>
      <c r="AA524" s="1045"/>
      <c r="AB524" s="1045"/>
      <c r="AC524" s="1045"/>
      <c r="AD524" s="1045"/>
      <c r="AE524" s="1045"/>
      <c r="AF524" s="1045"/>
      <c r="AG524" s="1047"/>
      <c r="AH524" s="1047"/>
      <c r="AI524" s="1047"/>
      <c r="AJ524" s="1047"/>
      <c r="AK524" s="1047"/>
      <c r="AL524" s="1047"/>
      <c r="AM524" s="1047"/>
      <c r="AN524" s="1047"/>
      <c r="AO524" s="1047"/>
      <c r="AP524" s="1047"/>
      <c r="AQ524" s="1047"/>
      <c r="AR524" s="1047"/>
      <c r="AS524" s="1047"/>
      <c r="AT524" s="1047"/>
      <c r="AU524" s="1047"/>
      <c r="AV524" s="1047"/>
      <c r="AW524" s="1047"/>
      <c r="AX524" s="1047"/>
      <c r="AY524" s="1047"/>
      <c r="AZ524" s="1047"/>
      <c r="BA524" s="1047"/>
      <c r="BB524" s="1047"/>
      <c r="BC524" s="1047"/>
      <c r="BD524" s="1047"/>
      <c r="BE524" s="1047"/>
      <c r="BF524" s="1047"/>
      <c r="BG524" s="1047"/>
      <c r="BH524" s="1047"/>
      <c r="BI524" s="1047"/>
      <c r="BJ524" s="1047"/>
      <c r="BK524" s="1047"/>
      <c r="BL524" s="1047"/>
      <c r="BM524" s="1047"/>
      <c r="BN524" s="1047"/>
      <c r="BO524" s="1047"/>
      <c r="BP524" s="1047"/>
      <c r="BQ524" s="1047"/>
      <c r="BR524" s="1047"/>
      <c r="BS524" s="1047"/>
      <c r="BT524" s="1047"/>
      <c r="BU524" s="1047"/>
    </row>
    <row r="525" ht="14.25" customHeight="1">
      <c r="A525" s="1060"/>
      <c r="B525" s="1060"/>
      <c r="C525" s="1060"/>
      <c r="D525" s="1060"/>
      <c r="E525" s="1060"/>
      <c r="F525" s="1060"/>
      <c r="G525" s="1061"/>
      <c r="H525" s="1062"/>
      <c r="I525" s="1063"/>
      <c r="J525" s="1060"/>
      <c r="K525" s="1060"/>
      <c r="L525" s="1064"/>
      <c r="M525" s="1060"/>
      <c r="N525" s="1060"/>
      <c r="O525" s="1064"/>
      <c r="P525" s="1060"/>
      <c r="Q525" s="1060"/>
      <c r="R525" s="1060"/>
      <c r="S525" s="1060"/>
      <c r="T525" s="1060"/>
      <c r="U525" s="1060"/>
      <c r="V525" s="1045"/>
      <c r="W525" s="1045"/>
      <c r="X525" s="1045"/>
      <c r="Y525" s="1045"/>
      <c r="Z525" s="1045"/>
      <c r="AA525" s="1045"/>
      <c r="AB525" s="1045"/>
      <c r="AC525" s="1045"/>
      <c r="AD525" s="1045"/>
      <c r="AE525" s="1045"/>
      <c r="AF525" s="1045"/>
      <c r="AG525" s="1047"/>
      <c r="AH525" s="1047"/>
      <c r="AI525" s="1047"/>
      <c r="AJ525" s="1047"/>
      <c r="AK525" s="1047"/>
      <c r="AL525" s="1047"/>
      <c r="AM525" s="1047"/>
      <c r="AN525" s="1047"/>
      <c r="AO525" s="1047"/>
      <c r="AP525" s="1047"/>
      <c r="AQ525" s="1047"/>
      <c r="AR525" s="1047"/>
      <c r="AS525" s="1047"/>
      <c r="AT525" s="1047"/>
      <c r="AU525" s="1047"/>
      <c r="AV525" s="1047"/>
      <c r="AW525" s="1047"/>
      <c r="AX525" s="1047"/>
      <c r="AY525" s="1047"/>
      <c r="AZ525" s="1047"/>
      <c r="BA525" s="1047"/>
      <c r="BB525" s="1047"/>
      <c r="BC525" s="1047"/>
      <c r="BD525" s="1047"/>
      <c r="BE525" s="1047"/>
      <c r="BF525" s="1047"/>
      <c r="BG525" s="1047"/>
      <c r="BH525" s="1047"/>
      <c r="BI525" s="1047"/>
      <c r="BJ525" s="1047"/>
      <c r="BK525" s="1047"/>
      <c r="BL525" s="1047"/>
      <c r="BM525" s="1047"/>
      <c r="BN525" s="1047"/>
      <c r="BO525" s="1047"/>
      <c r="BP525" s="1047"/>
      <c r="BQ525" s="1047"/>
      <c r="BR525" s="1047"/>
      <c r="BS525" s="1047"/>
      <c r="BT525" s="1047"/>
      <c r="BU525" s="1047"/>
    </row>
    <row r="526" ht="14.25" customHeight="1">
      <c r="A526" s="1060"/>
      <c r="B526" s="1060"/>
      <c r="C526" s="1060"/>
      <c r="D526" s="1060"/>
      <c r="E526" s="1060"/>
      <c r="F526" s="1060"/>
      <c r="G526" s="1061"/>
      <c r="H526" s="1062"/>
      <c r="I526" s="1063"/>
      <c r="J526" s="1060"/>
      <c r="K526" s="1060"/>
      <c r="L526" s="1064"/>
      <c r="M526" s="1060"/>
      <c r="N526" s="1060"/>
      <c r="O526" s="1064"/>
      <c r="P526" s="1060"/>
      <c r="Q526" s="1060"/>
      <c r="R526" s="1060"/>
      <c r="S526" s="1060"/>
      <c r="T526" s="1060"/>
      <c r="U526" s="1060"/>
      <c r="V526" s="1045"/>
      <c r="W526" s="1045"/>
      <c r="X526" s="1045"/>
      <c r="Y526" s="1045"/>
      <c r="Z526" s="1045"/>
      <c r="AA526" s="1045"/>
      <c r="AB526" s="1045"/>
      <c r="AC526" s="1045"/>
      <c r="AD526" s="1045"/>
      <c r="AE526" s="1045"/>
      <c r="AF526" s="1045"/>
      <c r="AG526" s="1047"/>
      <c r="AH526" s="1047"/>
      <c r="AI526" s="1047"/>
      <c r="AJ526" s="1047"/>
      <c r="AK526" s="1047"/>
      <c r="AL526" s="1047"/>
      <c r="AM526" s="1047"/>
      <c r="AN526" s="1047"/>
      <c r="AO526" s="1047"/>
      <c r="AP526" s="1047"/>
      <c r="AQ526" s="1047"/>
      <c r="AR526" s="1047"/>
      <c r="AS526" s="1047"/>
      <c r="AT526" s="1047"/>
      <c r="AU526" s="1047"/>
      <c r="AV526" s="1047"/>
      <c r="AW526" s="1047"/>
      <c r="AX526" s="1047"/>
      <c r="AY526" s="1047"/>
      <c r="AZ526" s="1047"/>
      <c r="BA526" s="1047"/>
      <c r="BB526" s="1047"/>
      <c r="BC526" s="1047"/>
      <c r="BD526" s="1047"/>
      <c r="BE526" s="1047"/>
      <c r="BF526" s="1047"/>
      <c r="BG526" s="1047"/>
      <c r="BH526" s="1047"/>
      <c r="BI526" s="1047"/>
      <c r="BJ526" s="1047"/>
      <c r="BK526" s="1047"/>
      <c r="BL526" s="1047"/>
      <c r="BM526" s="1047"/>
      <c r="BN526" s="1047"/>
      <c r="BO526" s="1047"/>
      <c r="BP526" s="1047"/>
      <c r="BQ526" s="1047"/>
      <c r="BR526" s="1047"/>
      <c r="BS526" s="1047"/>
      <c r="BT526" s="1047"/>
      <c r="BU526" s="1047"/>
    </row>
    <row r="527" ht="14.25" customHeight="1">
      <c r="A527" s="1060"/>
      <c r="B527" s="1060"/>
      <c r="C527" s="1060"/>
      <c r="D527" s="1060"/>
      <c r="E527" s="1060"/>
      <c r="F527" s="1060"/>
      <c r="G527" s="1061"/>
      <c r="H527" s="1062"/>
      <c r="I527" s="1063"/>
      <c r="J527" s="1060"/>
      <c r="K527" s="1060"/>
      <c r="L527" s="1064"/>
      <c r="M527" s="1060"/>
      <c r="N527" s="1060"/>
      <c r="O527" s="1064"/>
      <c r="P527" s="1060"/>
      <c r="Q527" s="1060"/>
      <c r="R527" s="1060"/>
      <c r="S527" s="1060"/>
      <c r="T527" s="1060"/>
      <c r="U527" s="1060"/>
      <c r="V527" s="1045"/>
      <c r="W527" s="1045"/>
      <c r="X527" s="1045"/>
      <c r="Y527" s="1045"/>
      <c r="Z527" s="1045"/>
      <c r="AA527" s="1045"/>
      <c r="AB527" s="1045"/>
      <c r="AC527" s="1045"/>
      <c r="AD527" s="1045"/>
      <c r="AE527" s="1045"/>
      <c r="AF527" s="1045"/>
      <c r="AG527" s="1047"/>
      <c r="AH527" s="1047"/>
      <c r="AI527" s="1047"/>
      <c r="AJ527" s="1047"/>
      <c r="AK527" s="1047"/>
      <c r="AL527" s="1047"/>
      <c r="AM527" s="1047"/>
      <c r="AN527" s="1047"/>
      <c r="AO527" s="1047"/>
      <c r="AP527" s="1047"/>
      <c r="AQ527" s="1047"/>
      <c r="AR527" s="1047"/>
      <c r="AS527" s="1047"/>
      <c r="AT527" s="1047"/>
      <c r="AU527" s="1047"/>
      <c r="AV527" s="1047"/>
      <c r="AW527" s="1047"/>
      <c r="AX527" s="1047"/>
      <c r="AY527" s="1047"/>
      <c r="AZ527" s="1047"/>
      <c r="BA527" s="1047"/>
      <c r="BB527" s="1047"/>
      <c r="BC527" s="1047"/>
      <c r="BD527" s="1047"/>
      <c r="BE527" s="1047"/>
      <c r="BF527" s="1047"/>
      <c r="BG527" s="1047"/>
      <c r="BH527" s="1047"/>
      <c r="BI527" s="1047"/>
      <c r="BJ527" s="1047"/>
      <c r="BK527" s="1047"/>
      <c r="BL527" s="1047"/>
      <c r="BM527" s="1047"/>
      <c r="BN527" s="1047"/>
      <c r="BO527" s="1047"/>
      <c r="BP527" s="1047"/>
      <c r="BQ527" s="1047"/>
      <c r="BR527" s="1047"/>
      <c r="BS527" s="1047"/>
      <c r="BT527" s="1047"/>
      <c r="BU527" s="1047"/>
    </row>
    <row r="528" ht="14.25" customHeight="1">
      <c r="A528" s="1060"/>
      <c r="B528" s="1060"/>
      <c r="C528" s="1060"/>
      <c r="D528" s="1060"/>
      <c r="E528" s="1060"/>
      <c r="F528" s="1060"/>
      <c r="G528" s="1061"/>
      <c r="H528" s="1062"/>
      <c r="I528" s="1063"/>
      <c r="J528" s="1060"/>
      <c r="K528" s="1060"/>
      <c r="L528" s="1064"/>
      <c r="M528" s="1060"/>
      <c r="N528" s="1060"/>
      <c r="O528" s="1064"/>
      <c r="P528" s="1060"/>
      <c r="Q528" s="1060"/>
      <c r="R528" s="1060"/>
      <c r="S528" s="1060"/>
      <c r="T528" s="1060"/>
      <c r="U528" s="1060"/>
      <c r="V528" s="1045"/>
      <c r="W528" s="1045"/>
      <c r="X528" s="1045"/>
      <c r="Y528" s="1045"/>
      <c r="Z528" s="1045"/>
      <c r="AA528" s="1045"/>
      <c r="AB528" s="1045"/>
      <c r="AC528" s="1045"/>
      <c r="AD528" s="1045"/>
      <c r="AE528" s="1045"/>
      <c r="AF528" s="1045"/>
      <c r="AG528" s="1047"/>
      <c r="AH528" s="1047"/>
      <c r="AI528" s="1047"/>
      <c r="AJ528" s="1047"/>
      <c r="AK528" s="1047"/>
      <c r="AL528" s="1047"/>
      <c r="AM528" s="1047"/>
      <c r="AN528" s="1047"/>
      <c r="AO528" s="1047"/>
      <c r="AP528" s="1047"/>
      <c r="AQ528" s="1047"/>
      <c r="AR528" s="1047"/>
      <c r="AS528" s="1047"/>
      <c r="AT528" s="1047"/>
      <c r="AU528" s="1047"/>
      <c r="AV528" s="1047"/>
      <c r="AW528" s="1047"/>
      <c r="AX528" s="1047"/>
      <c r="AY528" s="1047"/>
      <c r="AZ528" s="1047"/>
      <c r="BA528" s="1047"/>
      <c r="BB528" s="1047"/>
      <c r="BC528" s="1047"/>
      <c r="BD528" s="1047"/>
      <c r="BE528" s="1047"/>
      <c r="BF528" s="1047"/>
      <c r="BG528" s="1047"/>
      <c r="BH528" s="1047"/>
      <c r="BI528" s="1047"/>
      <c r="BJ528" s="1047"/>
      <c r="BK528" s="1047"/>
      <c r="BL528" s="1047"/>
      <c r="BM528" s="1047"/>
      <c r="BN528" s="1047"/>
      <c r="BO528" s="1047"/>
      <c r="BP528" s="1047"/>
      <c r="BQ528" s="1047"/>
      <c r="BR528" s="1047"/>
      <c r="BS528" s="1047"/>
      <c r="BT528" s="1047"/>
      <c r="BU528" s="1047"/>
    </row>
    <row r="529" ht="14.25" customHeight="1">
      <c r="A529" s="1060"/>
      <c r="B529" s="1060"/>
      <c r="C529" s="1060"/>
      <c r="D529" s="1060"/>
      <c r="E529" s="1060"/>
      <c r="F529" s="1060"/>
      <c r="G529" s="1061"/>
      <c r="H529" s="1062"/>
      <c r="I529" s="1063"/>
      <c r="J529" s="1060"/>
      <c r="K529" s="1060"/>
      <c r="L529" s="1064"/>
      <c r="M529" s="1060"/>
      <c r="N529" s="1060"/>
      <c r="O529" s="1064"/>
      <c r="P529" s="1060"/>
      <c r="Q529" s="1060"/>
      <c r="R529" s="1060"/>
      <c r="S529" s="1060"/>
      <c r="T529" s="1060"/>
      <c r="U529" s="1060"/>
      <c r="V529" s="1045"/>
      <c r="W529" s="1045"/>
      <c r="X529" s="1045"/>
      <c r="Y529" s="1045"/>
      <c r="Z529" s="1045"/>
      <c r="AA529" s="1045"/>
      <c r="AB529" s="1045"/>
      <c r="AC529" s="1045"/>
      <c r="AD529" s="1045"/>
      <c r="AE529" s="1045"/>
      <c r="AF529" s="1045"/>
      <c r="AG529" s="1047"/>
      <c r="AH529" s="1047"/>
      <c r="AI529" s="1047"/>
      <c r="AJ529" s="1047"/>
      <c r="AK529" s="1047"/>
      <c r="AL529" s="1047"/>
      <c r="AM529" s="1047"/>
      <c r="AN529" s="1047"/>
      <c r="AO529" s="1047"/>
      <c r="AP529" s="1047"/>
      <c r="AQ529" s="1047"/>
      <c r="AR529" s="1047"/>
      <c r="AS529" s="1047"/>
      <c r="AT529" s="1047"/>
      <c r="AU529" s="1047"/>
      <c r="AV529" s="1047"/>
      <c r="AW529" s="1047"/>
      <c r="AX529" s="1047"/>
      <c r="AY529" s="1047"/>
      <c r="AZ529" s="1047"/>
      <c r="BA529" s="1047"/>
      <c r="BB529" s="1047"/>
      <c r="BC529" s="1047"/>
      <c r="BD529" s="1047"/>
      <c r="BE529" s="1047"/>
      <c r="BF529" s="1047"/>
      <c r="BG529" s="1047"/>
      <c r="BH529" s="1047"/>
      <c r="BI529" s="1047"/>
      <c r="BJ529" s="1047"/>
      <c r="BK529" s="1047"/>
      <c r="BL529" s="1047"/>
      <c r="BM529" s="1047"/>
      <c r="BN529" s="1047"/>
      <c r="BO529" s="1047"/>
      <c r="BP529" s="1047"/>
      <c r="BQ529" s="1047"/>
      <c r="BR529" s="1047"/>
      <c r="BS529" s="1047"/>
      <c r="BT529" s="1047"/>
      <c r="BU529" s="1047"/>
    </row>
    <row r="530" ht="14.25" customHeight="1">
      <c r="A530" s="1060"/>
      <c r="B530" s="1060"/>
      <c r="C530" s="1060"/>
      <c r="D530" s="1060"/>
      <c r="E530" s="1060"/>
      <c r="F530" s="1060"/>
      <c r="G530" s="1061"/>
      <c r="H530" s="1062"/>
      <c r="I530" s="1063"/>
      <c r="J530" s="1060"/>
      <c r="K530" s="1060"/>
      <c r="L530" s="1064"/>
      <c r="M530" s="1060"/>
      <c r="N530" s="1060"/>
      <c r="O530" s="1064"/>
      <c r="P530" s="1060"/>
      <c r="Q530" s="1060"/>
      <c r="R530" s="1060"/>
      <c r="S530" s="1060"/>
      <c r="T530" s="1060"/>
      <c r="U530" s="1060"/>
      <c r="V530" s="1045"/>
      <c r="W530" s="1045"/>
      <c r="X530" s="1045"/>
      <c r="Y530" s="1045"/>
      <c r="Z530" s="1045"/>
      <c r="AA530" s="1045"/>
      <c r="AB530" s="1045"/>
      <c r="AC530" s="1045"/>
      <c r="AD530" s="1045"/>
      <c r="AE530" s="1045"/>
      <c r="AF530" s="1045"/>
      <c r="AG530" s="1047"/>
      <c r="AH530" s="1047"/>
      <c r="AI530" s="1047"/>
      <c r="AJ530" s="1047"/>
      <c r="AK530" s="1047"/>
      <c r="AL530" s="1047"/>
      <c r="AM530" s="1047"/>
      <c r="AN530" s="1047"/>
      <c r="AO530" s="1047"/>
      <c r="AP530" s="1047"/>
      <c r="AQ530" s="1047"/>
      <c r="AR530" s="1047"/>
      <c r="AS530" s="1047"/>
      <c r="AT530" s="1047"/>
      <c r="AU530" s="1047"/>
      <c r="AV530" s="1047"/>
      <c r="AW530" s="1047"/>
      <c r="AX530" s="1047"/>
      <c r="AY530" s="1047"/>
      <c r="AZ530" s="1047"/>
      <c r="BA530" s="1047"/>
      <c r="BB530" s="1047"/>
      <c r="BC530" s="1047"/>
      <c r="BD530" s="1047"/>
      <c r="BE530" s="1047"/>
      <c r="BF530" s="1047"/>
      <c r="BG530" s="1047"/>
      <c r="BH530" s="1047"/>
      <c r="BI530" s="1047"/>
      <c r="BJ530" s="1047"/>
      <c r="BK530" s="1047"/>
      <c r="BL530" s="1047"/>
      <c r="BM530" s="1047"/>
      <c r="BN530" s="1047"/>
      <c r="BO530" s="1047"/>
      <c r="BP530" s="1047"/>
      <c r="BQ530" s="1047"/>
      <c r="BR530" s="1047"/>
      <c r="BS530" s="1047"/>
      <c r="BT530" s="1047"/>
      <c r="BU530" s="1047"/>
    </row>
    <row r="531" ht="14.25" customHeight="1">
      <c r="A531" s="1060"/>
      <c r="B531" s="1060"/>
      <c r="C531" s="1060"/>
      <c r="D531" s="1060"/>
      <c r="E531" s="1060"/>
      <c r="F531" s="1060"/>
      <c r="G531" s="1061"/>
      <c r="H531" s="1062"/>
      <c r="I531" s="1063"/>
      <c r="J531" s="1060"/>
      <c r="K531" s="1060"/>
      <c r="L531" s="1064"/>
      <c r="M531" s="1060"/>
      <c r="N531" s="1060"/>
      <c r="O531" s="1064"/>
      <c r="P531" s="1060"/>
      <c r="Q531" s="1060"/>
      <c r="R531" s="1060"/>
      <c r="S531" s="1060"/>
      <c r="T531" s="1060"/>
      <c r="U531" s="1060"/>
      <c r="V531" s="1045"/>
      <c r="W531" s="1045"/>
      <c r="X531" s="1045"/>
      <c r="Y531" s="1045"/>
      <c r="Z531" s="1045"/>
      <c r="AA531" s="1045"/>
      <c r="AB531" s="1045"/>
      <c r="AC531" s="1045"/>
      <c r="AD531" s="1045"/>
      <c r="AE531" s="1045"/>
      <c r="AF531" s="1045"/>
      <c r="AG531" s="1047"/>
      <c r="AH531" s="1047"/>
      <c r="AI531" s="1047"/>
      <c r="AJ531" s="1047"/>
      <c r="AK531" s="1047"/>
      <c r="AL531" s="1047"/>
      <c r="AM531" s="1047"/>
      <c r="AN531" s="1047"/>
      <c r="AO531" s="1047"/>
      <c r="AP531" s="1047"/>
      <c r="AQ531" s="1047"/>
      <c r="AR531" s="1047"/>
      <c r="AS531" s="1047"/>
      <c r="AT531" s="1047"/>
      <c r="AU531" s="1047"/>
      <c r="AV531" s="1047"/>
      <c r="AW531" s="1047"/>
      <c r="AX531" s="1047"/>
      <c r="AY531" s="1047"/>
      <c r="AZ531" s="1047"/>
      <c r="BA531" s="1047"/>
      <c r="BB531" s="1047"/>
      <c r="BC531" s="1047"/>
      <c r="BD531" s="1047"/>
      <c r="BE531" s="1047"/>
      <c r="BF531" s="1047"/>
      <c r="BG531" s="1047"/>
      <c r="BH531" s="1047"/>
      <c r="BI531" s="1047"/>
      <c r="BJ531" s="1047"/>
      <c r="BK531" s="1047"/>
      <c r="BL531" s="1047"/>
      <c r="BM531" s="1047"/>
      <c r="BN531" s="1047"/>
      <c r="BO531" s="1047"/>
      <c r="BP531" s="1047"/>
      <c r="BQ531" s="1047"/>
      <c r="BR531" s="1047"/>
      <c r="BS531" s="1047"/>
      <c r="BT531" s="1047"/>
      <c r="BU531" s="1047"/>
    </row>
    <row r="532" ht="14.25" customHeight="1">
      <c r="A532" s="1060"/>
      <c r="B532" s="1060"/>
      <c r="C532" s="1060"/>
      <c r="D532" s="1060"/>
      <c r="E532" s="1060"/>
      <c r="F532" s="1060"/>
      <c r="G532" s="1061"/>
      <c r="H532" s="1062"/>
      <c r="I532" s="1063"/>
      <c r="J532" s="1060"/>
      <c r="K532" s="1060"/>
      <c r="L532" s="1064"/>
      <c r="M532" s="1060"/>
      <c r="N532" s="1060"/>
      <c r="O532" s="1064"/>
      <c r="P532" s="1060"/>
      <c r="Q532" s="1060"/>
      <c r="R532" s="1060"/>
      <c r="S532" s="1060"/>
      <c r="T532" s="1060"/>
      <c r="U532" s="1060"/>
      <c r="V532" s="1045"/>
      <c r="W532" s="1045"/>
      <c r="X532" s="1045"/>
      <c r="Y532" s="1045"/>
      <c r="Z532" s="1045"/>
      <c r="AA532" s="1045"/>
      <c r="AB532" s="1045"/>
      <c r="AC532" s="1045"/>
      <c r="AD532" s="1045"/>
      <c r="AE532" s="1045"/>
      <c r="AF532" s="1045"/>
      <c r="AG532" s="1047"/>
      <c r="AH532" s="1047"/>
      <c r="AI532" s="1047"/>
      <c r="AJ532" s="1047"/>
      <c r="AK532" s="1047"/>
      <c r="AL532" s="1047"/>
      <c r="AM532" s="1047"/>
      <c r="AN532" s="1047"/>
      <c r="AO532" s="1047"/>
      <c r="AP532" s="1047"/>
      <c r="AQ532" s="1047"/>
      <c r="AR532" s="1047"/>
      <c r="AS532" s="1047"/>
      <c r="AT532" s="1047"/>
      <c r="AU532" s="1047"/>
      <c r="AV532" s="1047"/>
      <c r="AW532" s="1047"/>
      <c r="AX532" s="1047"/>
      <c r="AY532" s="1047"/>
      <c r="AZ532" s="1047"/>
      <c r="BA532" s="1047"/>
      <c r="BB532" s="1047"/>
      <c r="BC532" s="1047"/>
      <c r="BD532" s="1047"/>
      <c r="BE532" s="1047"/>
      <c r="BF532" s="1047"/>
      <c r="BG532" s="1047"/>
      <c r="BH532" s="1047"/>
      <c r="BI532" s="1047"/>
      <c r="BJ532" s="1047"/>
      <c r="BK532" s="1047"/>
      <c r="BL532" s="1047"/>
      <c r="BM532" s="1047"/>
      <c r="BN532" s="1047"/>
      <c r="BO532" s="1047"/>
      <c r="BP532" s="1047"/>
      <c r="BQ532" s="1047"/>
      <c r="BR532" s="1047"/>
      <c r="BS532" s="1047"/>
      <c r="BT532" s="1047"/>
      <c r="BU532" s="1047"/>
    </row>
    <row r="533" ht="14.25" customHeight="1">
      <c r="A533" s="1060"/>
      <c r="B533" s="1060"/>
      <c r="C533" s="1060"/>
      <c r="D533" s="1060"/>
      <c r="E533" s="1060"/>
      <c r="F533" s="1060"/>
      <c r="G533" s="1061"/>
      <c r="H533" s="1062"/>
      <c r="I533" s="1063"/>
      <c r="J533" s="1060"/>
      <c r="K533" s="1060"/>
      <c r="L533" s="1064"/>
      <c r="M533" s="1060"/>
      <c r="N533" s="1060"/>
      <c r="O533" s="1064"/>
      <c r="P533" s="1060"/>
      <c r="Q533" s="1060"/>
      <c r="R533" s="1060"/>
      <c r="S533" s="1060"/>
      <c r="T533" s="1060"/>
      <c r="U533" s="1060"/>
      <c r="V533" s="1045"/>
      <c r="W533" s="1045"/>
      <c r="X533" s="1045"/>
      <c r="Y533" s="1045"/>
      <c r="Z533" s="1045"/>
      <c r="AA533" s="1045"/>
      <c r="AB533" s="1045"/>
      <c r="AC533" s="1045"/>
      <c r="AD533" s="1045"/>
      <c r="AE533" s="1045"/>
      <c r="AF533" s="1045"/>
      <c r="AG533" s="1047"/>
      <c r="AH533" s="1047"/>
      <c r="AI533" s="1047"/>
      <c r="AJ533" s="1047"/>
      <c r="AK533" s="1047"/>
      <c r="AL533" s="1047"/>
      <c r="AM533" s="1047"/>
      <c r="AN533" s="1047"/>
      <c r="AO533" s="1047"/>
      <c r="AP533" s="1047"/>
      <c r="AQ533" s="1047"/>
      <c r="AR533" s="1047"/>
      <c r="AS533" s="1047"/>
      <c r="AT533" s="1047"/>
      <c r="AU533" s="1047"/>
      <c r="AV533" s="1047"/>
      <c r="AW533" s="1047"/>
      <c r="AX533" s="1047"/>
      <c r="AY533" s="1047"/>
      <c r="AZ533" s="1047"/>
      <c r="BA533" s="1047"/>
      <c r="BB533" s="1047"/>
      <c r="BC533" s="1047"/>
      <c r="BD533" s="1047"/>
      <c r="BE533" s="1047"/>
      <c r="BF533" s="1047"/>
      <c r="BG533" s="1047"/>
      <c r="BH533" s="1047"/>
      <c r="BI533" s="1047"/>
      <c r="BJ533" s="1047"/>
      <c r="BK533" s="1047"/>
      <c r="BL533" s="1047"/>
      <c r="BM533" s="1047"/>
      <c r="BN533" s="1047"/>
      <c r="BO533" s="1047"/>
      <c r="BP533" s="1047"/>
      <c r="BQ533" s="1047"/>
      <c r="BR533" s="1047"/>
      <c r="BS533" s="1047"/>
      <c r="BT533" s="1047"/>
      <c r="BU533" s="1047"/>
    </row>
    <row r="534" ht="14.25" customHeight="1">
      <c r="A534" s="1060"/>
      <c r="B534" s="1060"/>
      <c r="C534" s="1060"/>
      <c r="D534" s="1060"/>
      <c r="E534" s="1060"/>
      <c r="F534" s="1060"/>
      <c r="G534" s="1061"/>
      <c r="H534" s="1062"/>
      <c r="I534" s="1063"/>
      <c r="J534" s="1060"/>
      <c r="K534" s="1060"/>
      <c r="L534" s="1064"/>
      <c r="M534" s="1060"/>
      <c r="N534" s="1060"/>
      <c r="O534" s="1064"/>
      <c r="P534" s="1060"/>
      <c r="Q534" s="1060"/>
      <c r="R534" s="1060"/>
      <c r="S534" s="1060"/>
      <c r="T534" s="1060"/>
      <c r="U534" s="1060"/>
      <c r="V534" s="1045"/>
      <c r="W534" s="1045"/>
      <c r="X534" s="1045"/>
      <c r="Y534" s="1045"/>
      <c r="Z534" s="1045"/>
      <c r="AA534" s="1045"/>
      <c r="AB534" s="1045"/>
      <c r="AC534" s="1045"/>
      <c r="AD534" s="1045"/>
      <c r="AE534" s="1045"/>
      <c r="AF534" s="1045"/>
      <c r="AG534" s="1047"/>
      <c r="AH534" s="1047"/>
      <c r="AI534" s="1047"/>
      <c r="AJ534" s="1047"/>
      <c r="AK534" s="1047"/>
      <c r="AL534" s="1047"/>
      <c r="AM534" s="1047"/>
      <c r="AN534" s="1047"/>
      <c r="AO534" s="1047"/>
      <c r="AP534" s="1047"/>
      <c r="AQ534" s="1047"/>
      <c r="AR534" s="1047"/>
      <c r="AS534" s="1047"/>
      <c r="AT534" s="1047"/>
      <c r="AU534" s="1047"/>
      <c r="AV534" s="1047"/>
      <c r="AW534" s="1047"/>
      <c r="AX534" s="1047"/>
      <c r="AY534" s="1047"/>
      <c r="AZ534" s="1047"/>
      <c r="BA534" s="1047"/>
      <c r="BB534" s="1047"/>
      <c r="BC534" s="1047"/>
      <c r="BD534" s="1047"/>
      <c r="BE534" s="1047"/>
      <c r="BF534" s="1047"/>
      <c r="BG534" s="1047"/>
      <c r="BH534" s="1047"/>
      <c r="BI534" s="1047"/>
      <c r="BJ534" s="1047"/>
      <c r="BK534" s="1047"/>
      <c r="BL534" s="1047"/>
      <c r="BM534" s="1047"/>
      <c r="BN534" s="1047"/>
      <c r="BO534" s="1047"/>
      <c r="BP534" s="1047"/>
      <c r="BQ534" s="1047"/>
      <c r="BR534" s="1047"/>
      <c r="BS534" s="1047"/>
      <c r="BT534" s="1047"/>
      <c r="BU534" s="1047"/>
    </row>
    <row r="535" ht="14.25" customHeight="1">
      <c r="A535" s="1060"/>
      <c r="B535" s="1060"/>
      <c r="C535" s="1060"/>
      <c r="D535" s="1060"/>
      <c r="E535" s="1060"/>
      <c r="F535" s="1060"/>
      <c r="G535" s="1061"/>
      <c r="H535" s="1062"/>
      <c r="I535" s="1063"/>
      <c r="J535" s="1060"/>
      <c r="K535" s="1060"/>
      <c r="L535" s="1064"/>
      <c r="M535" s="1060"/>
      <c r="N535" s="1060"/>
      <c r="O535" s="1064"/>
      <c r="P535" s="1060"/>
      <c r="Q535" s="1060"/>
      <c r="R535" s="1060"/>
      <c r="S535" s="1060"/>
      <c r="T535" s="1060"/>
      <c r="U535" s="1060"/>
      <c r="V535" s="1045"/>
      <c r="W535" s="1045"/>
      <c r="X535" s="1045"/>
      <c r="Y535" s="1045"/>
      <c r="Z535" s="1045"/>
      <c r="AA535" s="1045"/>
      <c r="AB535" s="1045"/>
      <c r="AC535" s="1045"/>
      <c r="AD535" s="1045"/>
      <c r="AE535" s="1045"/>
      <c r="AF535" s="1045"/>
      <c r="AG535" s="1047"/>
      <c r="AH535" s="1047"/>
      <c r="AI535" s="1047"/>
      <c r="AJ535" s="1047"/>
      <c r="AK535" s="1047"/>
      <c r="AL535" s="1047"/>
      <c r="AM535" s="1047"/>
      <c r="AN535" s="1047"/>
      <c r="AO535" s="1047"/>
      <c r="AP535" s="1047"/>
      <c r="AQ535" s="1047"/>
      <c r="AR535" s="1047"/>
      <c r="AS535" s="1047"/>
      <c r="AT535" s="1047"/>
      <c r="AU535" s="1047"/>
      <c r="AV535" s="1047"/>
      <c r="AW535" s="1047"/>
      <c r="AX535" s="1047"/>
      <c r="AY535" s="1047"/>
      <c r="AZ535" s="1047"/>
      <c r="BA535" s="1047"/>
      <c r="BB535" s="1047"/>
      <c r="BC535" s="1047"/>
      <c r="BD535" s="1047"/>
      <c r="BE535" s="1047"/>
      <c r="BF535" s="1047"/>
      <c r="BG535" s="1047"/>
      <c r="BH535" s="1047"/>
      <c r="BI535" s="1047"/>
      <c r="BJ535" s="1047"/>
      <c r="BK535" s="1047"/>
      <c r="BL535" s="1047"/>
      <c r="BM535" s="1047"/>
      <c r="BN535" s="1047"/>
      <c r="BO535" s="1047"/>
      <c r="BP535" s="1047"/>
      <c r="BQ535" s="1047"/>
      <c r="BR535" s="1047"/>
      <c r="BS535" s="1047"/>
      <c r="BT535" s="1047"/>
      <c r="BU535" s="1047"/>
    </row>
    <row r="536" ht="14.25" customHeight="1">
      <c r="A536" s="1060"/>
      <c r="B536" s="1060"/>
      <c r="C536" s="1060"/>
      <c r="D536" s="1060"/>
      <c r="E536" s="1060"/>
      <c r="F536" s="1060"/>
      <c r="G536" s="1061"/>
      <c r="H536" s="1062"/>
      <c r="I536" s="1063"/>
      <c r="J536" s="1060"/>
      <c r="K536" s="1060"/>
      <c r="L536" s="1064"/>
      <c r="M536" s="1060"/>
      <c r="N536" s="1060"/>
      <c r="O536" s="1064"/>
      <c r="P536" s="1060"/>
      <c r="Q536" s="1060"/>
      <c r="R536" s="1060"/>
      <c r="S536" s="1060"/>
      <c r="T536" s="1060"/>
      <c r="U536" s="1060"/>
      <c r="V536" s="1045"/>
      <c r="W536" s="1045"/>
      <c r="X536" s="1045"/>
      <c r="Y536" s="1045"/>
      <c r="Z536" s="1045"/>
      <c r="AA536" s="1045"/>
      <c r="AB536" s="1045"/>
      <c r="AC536" s="1045"/>
      <c r="AD536" s="1045"/>
      <c r="AE536" s="1045"/>
      <c r="AF536" s="1045"/>
      <c r="AG536" s="1047"/>
      <c r="AH536" s="1047"/>
      <c r="AI536" s="1047"/>
      <c r="AJ536" s="1047"/>
      <c r="AK536" s="1047"/>
      <c r="AL536" s="1047"/>
      <c r="AM536" s="1047"/>
      <c r="AN536" s="1047"/>
      <c r="AO536" s="1047"/>
      <c r="AP536" s="1047"/>
      <c r="AQ536" s="1047"/>
      <c r="AR536" s="1047"/>
      <c r="AS536" s="1047"/>
      <c r="AT536" s="1047"/>
      <c r="AU536" s="1047"/>
      <c r="AV536" s="1047"/>
      <c r="AW536" s="1047"/>
      <c r="AX536" s="1047"/>
      <c r="AY536" s="1047"/>
      <c r="AZ536" s="1047"/>
      <c r="BA536" s="1047"/>
      <c r="BB536" s="1047"/>
      <c r="BC536" s="1047"/>
      <c r="BD536" s="1047"/>
      <c r="BE536" s="1047"/>
      <c r="BF536" s="1047"/>
      <c r="BG536" s="1047"/>
      <c r="BH536" s="1047"/>
      <c r="BI536" s="1047"/>
      <c r="BJ536" s="1047"/>
      <c r="BK536" s="1047"/>
      <c r="BL536" s="1047"/>
      <c r="BM536" s="1047"/>
      <c r="BN536" s="1047"/>
      <c r="BO536" s="1047"/>
      <c r="BP536" s="1047"/>
      <c r="BQ536" s="1047"/>
      <c r="BR536" s="1047"/>
      <c r="BS536" s="1047"/>
      <c r="BT536" s="1047"/>
      <c r="BU536" s="1047"/>
    </row>
    <row r="537" ht="14.25" customHeight="1">
      <c r="A537" s="1060"/>
      <c r="B537" s="1060"/>
      <c r="C537" s="1060"/>
      <c r="D537" s="1060"/>
      <c r="E537" s="1060"/>
      <c r="F537" s="1060"/>
      <c r="G537" s="1061"/>
      <c r="H537" s="1062"/>
      <c r="I537" s="1063"/>
      <c r="J537" s="1060"/>
      <c r="K537" s="1060"/>
      <c r="L537" s="1064"/>
      <c r="M537" s="1060"/>
      <c r="N537" s="1060"/>
      <c r="O537" s="1064"/>
      <c r="P537" s="1060"/>
      <c r="Q537" s="1060"/>
      <c r="R537" s="1060"/>
      <c r="S537" s="1060"/>
      <c r="T537" s="1060"/>
      <c r="U537" s="1060"/>
      <c r="V537" s="1045"/>
      <c r="W537" s="1045"/>
      <c r="X537" s="1045"/>
      <c r="Y537" s="1045"/>
      <c r="Z537" s="1045"/>
      <c r="AA537" s="1045"/>
      <c r="AB537" s="1045"/>
      <c r="AC537" s="1045"/>
      <c r="AD537" s="1045"/>
      <c r="AE537" s="1045"/>
      <c r="AF537" s="1045"/>
      <c r="AG537" s="1047"/>
      <c r="AH537" s="1047"/>
      <c r="AI537" s="1047"/>
      <c r="AJ537" s="1047"/>
      <c r="AK537" s="1047"/>
      <c r="AL537" s="1047"/>
      <c r="AM537" s="1047"/>
      <c r="AN537" s="1047"/>
      <c r="AO537" s="1047"/>
      <c r="AP537" s="1047"/>
      <c r="AQ537" s="1047"/>
      <c r="AR537" s="1047"/>
      <c r="AS537" s="1047"/>
      <c r="AT537" s="1047"/>
      <c r="AU537" s="1047"/>
      <c r="AV537" s="1047"/>
      <c r="AW537" s="1047"/>
      <c r="AX537" s="1047"/>
      <c r="AY537" s="1047"/>
      <c r="AZ537" s="1047"/>
      <c r="BA537" s="1047"/>
      <c r="BB537" s="1047"/>
      <c r="BC537" s="1047"/>
      <c r="BD537" s="1047"/>
      <c r="BE537" s="1047"/>
      <c r="BF537" s="1047"/>
      <c r="BG537" s="1047"/>
      <c r="BH537" s="1047"/>
      <c r="BI537" s="1047"/>
      <c r="BJ537" s="1047"/>
      <c r="BK537" s="1047"/>
      <c r="BL537" s="1047"/>
      <c r="BM537" s="1047"/>
      <c r="BN537" s="1047"/>
      <c r="BO537" s="1047"/>
      <c r="BP537" s="1047"/>
      <c r="BQ537" s="1047"/>
      <c r="BR537" s="1047"/>
      <c r="BS537" s="1047"/>
      <c r="BT537" s="1047"/>
      <c r="BU537" s="1047"/>
    </row>
    <row r="538" ht="14.25" customHeight="1">
      <c r="A538" s="1060"/>
      <c r="B538" s="1060"/>
      <c r="C538" s="1060"/>
      <c r="D538" s="1060"/>
      <c r="E538" s="1060"/>
      <c r="F538" s="1060"/>
      <c r="G538" s="1061"/>
      <c r="H538" s="1062"/>
      <c r="I538" s="1063"/>
      <c r="J538" s="1060"/>
      <c r="K538" s="1060"/>
      <c r="L538" s="1064"/>
      <c r="M538" s="1060"/>
      <c r="N538" s="1060"/>
      <c r="O538" s="1064"/>
      <c r="P538" s="1060"/>
      <c r="Q538" s="1060"/>
      <c r="R538" s="1060"/>
      <c r="S538" s="1060"/>
      <c r="T538" s="1060"/>
      <c r="U538" s="1060"/>
      <c r="V538" s="1045"/>
      <c r="W538" s="1045"/>
      <c r="X538" s="1045"/>
      <c r="Y538" s="1045"/>
      <c r="Z538" s="1045"/>
      <c r="AA538" s="1045"/>
      <c r="AB538" s="1045"/>
      <c r="AC538" s="1045"/>
      <c r="AD538" s="1045"/>
      <c r="AE538" s="1045"/>
      <c r="AF538" s="1045"/>
      <c r="AG538" s="1047"/>
      <c r="AH538" s="1047"/>
      <c r="AI538" s="1047"/>
      <c r="AJ538" s="1047"/>
      <c r="AK538" s="1047"/>
      <c r="AL538" s="1047"/>
      <c r="AM538" s="1047"/>
      <c r="AN538" s="1047"/>
      <c r="AO538" s="1047"/>
      <c r="AP538" s="1047"/>
      <c r="AQ538" s="1047"/>
      <c r="AR538" s="1047"/>
      <c r="AS538" s="1047"/>
      <c r="AT538" s="1047"/>
      <c r="AU538" s="1047"/>
      <c r="AV538" s="1047"/>
      <c r="AW538" s="1047"/>
      <c r="AX538" s="1047"/>
      <c r="AY538" s="1047"/>
      <c r="AZ538" s="1047"/>
      <c r="BA538" s="1047"/>
      <c r="BB538" s="1047"/>
      <c r="BC538" s="1047"/>
      <c r="BD538" s="1047"/>
      <c r="BE538" s="1047"/>
      <c r="BF538" s="1047"/>
      <c r="BG538" s="1047"/>
      <c r="BH538" s="1047"/>
      <c r="BI538" s="1047"/>
      <c r="BJ538" s="1047"/>
      <c r="BK538" s="1047"/>
      <c r="BL538" s="1047"/>
      <c r="BM538" s="1047"/>
      <c r="BN538" s="1047"/>
      <c r="BO538" s="1047"/>
      <c r="BP538" s="1047"/>
      <c r="BQ538" s="1047"/>
      <c r="BR538" s="1047"/>
      <c r="BS538" s="1047"/>
      <c r="BT538" s="1047"/>
      <c r="BU538" s="1047"/>
    </row>
    <row r="539" ht="14.25" customHeight="1">
      <c r="A539" s="1060"/>
      <c r="B539" s="1060"/>
      <c r="C539" s="1060"/>
      <c r="D539" s="1060"/>
      <c r="E539" s="1060"/>
      <c r="F539" s="1060"/>
      <c r="G539" s="1061"/>
      <c r="H539" s="1062"/>
      <c r="I539" s="1063"/>
      <c r="J539" s="1060"/>
      <c r="K539" s="1060"/>
      <c r="L539" s="1064"/>
      <c r="M539" s="1060"/>
      <c r="N539" s="1060"/>
      <c r="O539" s="1064"/>
      <c r="P539" s="1060"/>
      <c r="Q539" s="1060"/>
      <c r="R539" s="1060"/>
      <c r="S539" s="1060"/>
      <c r="T539" s="1060"/>
      <c r="U539" s="1060"/>
      <c r="V539" s="1045"/>
      <c r="W539" s="1045"/>
      <c r="X539" s="1045"/>
      <c r="Y539" s="1045"/>
      <c r="Z539" s="1045"/>
      <c r="AA539" s="1045"/>
      <c r="AB539" s="1045"/>
      <c r="AC539" s="1045"/>
      <c r="AD539" s="1045"/>
      <c r="AE539" s="1045"/>
      <c r="AF539" s="1045"/>
      <c r="AG539" s="1047"/>
      <c r="AH539" s="1047"/>
      <c r="AI539" s="1047"/>
      <c r="AJ539" s="1047"/>
      <c r="AK539" s="1047"/>
      <c r="AL539" s="1047"/>
      <c r="AM539" s="1047"/>
      <c r="AN539" s="1047"/>
      <c r="AO539" s="1047"/>
      <c r="AP539" s="1047"/>
      <c r="AQ539" s="1047"/>
      <c r="AR539" s="1047"/>
      <c r="AS539" s="1047"/>
      <c r="AT539" s="1047"/>
      <c r="AU539" s="1047"/>
      <c r="AV539" s="1047"/>
      <c r="AW539" s="1047"/>
      <c r="AX539" s="1047"/>
      <c r="AY539" s="1047"/>
      <c r="AZ539" s="1047"/>
      <c r="BA539" s="1047"/>
      <c r="BB539" s="1047"/>
      <c r="BC539" s="1047"/>
      <c r="BD539" s="1047"/>
      <c r="BE539" s="1047"/>
      <c r="BF539" s="1047"/>
      <c r="BG539" s="1047"/>
      <c r="BH539" s="1047"/>
      <c r="BI539" s="1047"/>
      <c r="BJ539" s="1047"/>
      <c r="BK539" s="1047"/>
      <c r="BL539" s="1047"/>
      <c r="BM539" s="1047"/>
      <c r="BN539" s="1047"/>
      <c r="BO539" s="1047"/>
      <c r="BP539" s="1047"/>
      <c r="BQ539" s="1047"/>
      <c r="BR539" s="1047"/>
      <c r="BS539" s="1047"/>
      <c r="BT539" s="1047"/>
      <c r="BU539" s="1047"/>
    </row>
    <row r="540" ht="14.25" customHeight="1">
      <c r="A540" s="1060"/>
      <c r="B540" s="1060"/>
      <c r="C540" s="1060"/>
      <c r="D540" s="1060"/>
      <c r="E540" s="1060"/>
      <c r="F540" s="1060"/>
      <c r="G540" s="1061"/>
      <c r="H540" s="1062"/>
      <c r="I540" s="1063"/>
      <c r="J540" s="1060"/>
      <c r="K540" s="1060"/>
      <c r="L540" s="1064"/>
      <c r="M540" s="1060"/>
      <c r="N540" s="1060"/>
      <c r="O540" s="1064"/>
      <c r="P540" s="1060"/>
      <c r="Q540" s="1060"/>
      <c r="R540" s="1060"/>
      <c r="S540" s="1060"/>
      <c r="T540" s="1060"/>
      <c r="U540" s="1060"/>
      <c r="V540" s="1045"/>
      <c r="W540" s="1045"/>
      <c r="X540" s="1045"/>
      <c r="Y540" s="1045"/>
      <c r="Z540" s="1045"/>
      <c r="AA540" s="1045"/>
      <c r="AB540" s="1045"/>
      <c r="AC540" s="1045"/>
      <c r="AD540" s="1045"/>
      <c r="AE540" s="1045"/>
      <c r="AF540" s="1045"/>
      <c r="AG540" s="1047"/>
      <c r="AH540" s="1047"/>
      <c r="AI540" s="1047"/>
      <c r="AJ540" s="1047"/>
      <c r="AK540" s="1047"/>
      <c r="AL540" s="1047"/>
      <c r="AM540" s="1047"/>
      <c r="AN540" s="1047"/>
      <c r="AO540" s="1047"/>
      <c r="AP540" s="1047"/>
      <c r="AQ540" s="1047"/>
      <c r="AR540" s="1047"/>
      <c r="AS540" s="1047"/>
      <c r="AT540" s="1047"/>
      <c r="AU540" s="1047"/>
      <c r="AV540" s="1047"/>
      <c r="AW540" s="1047"/>
      <c r="AX540" s="1047"/>
      <c r="AY540" s="1047"/>
      <c r="AZ540" s="1047"/>
      <c r="BA540" s="1047"/>
      <c r="BB540" s="1047"/>
      <c r="BC540" s="1047"/>
      <c r="BD540" s="1047"/>
      <c r="BE540" s="1047"/>
      <c r="BF540" s="1047"/>
      <c r="BG540" s="1047"/>
      <c r="BH540" s="1047"/>
      <c r="BI540" s="1047"/>
      <c r="BJ540" s="1047"/>
      <c r="BK540" s="1047"/>
      <c r="BL540" s="1047"/>
      <c r="BM540" s="1047"/>
      <c r="BN540" s="1047"/>
      <c r="BO540" s="1047"/>
      <c r="BP540" s="1047"/>
      <c r="BQ540" s="1047"/>
      <c r="BR540" s="1047"/>
      <c r="BS540" s="1047"/>
      <c r="BT540" s="1047"/>
      <c r="BU540" s="1047"/>
    </row>
    <row r="541" ht="14.25" customHeight="1">
      <c r="A541" s="1060"/>
      <c r="B541" s="1060"/>
      <c r="C541" s="1060"/>
      <c r="D541" s="1060"/>
      <c r="E541" s="1060"/>
      <c r="F541" s="1060"/>
      <c r="G541" s="1061"/>
      <c r="H541" s="1062"/>
      <c r="I541" s="1063"/>
      <c r="J541" s="1060"/>
      <c r="K541" s="1060"/>
      <c r="L541" s="1064"/>
      <c r="M541" s="1060"/>
      <c r="N541" s="1060"/>
      <c r="O541" s="1064"/>
      <c r="P541" s="1060"/>
      <c r="Q541" s="1060"/>
      <c r="R541" s="1060"/>
      <c r="S541" s="1060"/>
      <c r="T541" s="1060"/>
      <c r="U541" s="1060"/>
      <c r="V541" s="1045"/>
      <c r="W541" s="1045"/>
      <c r="X541" s="1045"/>
      <c r="Y541" s="1045"/>
      <c r="Z541" s="1045"/>
      <c r="AA541" s="1045"/>
      <c r="AB541" s="1045"/>
      <c r="AC541" s="1045"/>
      <c r="AD541" s="1045"/>
      <c r="AE541" s="1045"/>
      <c r="AF541" s="1045"/>
      <c r="AG541" s="1047"/>
      <c r="AH541" s="1047"/>
      <c r="AI541" s="1047"/>
      <c r="AJ541" s="1047"/>
      <c r="AK541" s="1047"/>
      <c r="AL541" s="1047"/>
      <c r="AM541" s="1047"/>
      <c r="AN541" s="1047"/>
      <c r="AO541" s="1047"/>
      <c r="AP541" s="1047"/>
      <c r="AQ541" s="1047"/>
      <c r="AR541" s="1047"/>
      <c r="AS541" s="1047"/>
      <c r="AT541" s="1047"/>
      <c r="AU541" s="1047"/>
      <c r="AV541" s="1047"/>
      <c r="AW541" s="1047"/>
      <c r="AX541" s="1047"/>
      <c r="AY541" s="1047"/>
      <c r="AZ541" s="1047"/>
      <c r="BA541" s="1047"/>
      <c r="BB541" s="1047"/>
      <c r="BC541" s="1047"/>
      <c r="BD541" s="1047"/>
      <c r="BE541" s="1047"/>
      <c r="BF541" s="1047"/>
      <c r="BG541" s="1047"/>
      <c r="BH541" s="1047"/>
      <c r="BI541" s="1047"/>
      <c r="BJ541" s="1047"/>
      <c r="BK541" s="1047"/>
      <c r="BL541" s="1047"/>
      <c r="BM541" s="1047"/>
      <c r="BN541" s="1047"/>
      <c r="BO541" s="1047"/>
      <c r="BP541" s="1047"/>
      <c r="BQ541" s="1047"/>
      <c r="BR541" s="1047"/>
      <c r="BS541" s="1047"/>
      <c r="BT541" s="1047"/>
      <c r="BU541" s="1047"/>
    </row>
    <row r="542" ht="14.25" customHeight="1">
      <c r="A542" s="1060"/>
      <c r="B542" s="1060"/>
      <c r="C542" s="1060"/>
      <c r="D542" s="1060"/>
      <c r="E542" s="1060"/>
      <c r="F542" s="1060"/>
      <c r="G542" s="1061"/>
      <c r="H542" s="1062"/>
      <c r="I542" s="1063"/>
      <c r="J542" s="1060"/>
      <c r="K542" s="1060"/>
      <c r="L542" s="1064"/>
      <c r="M542" s="1060"/>
      <c r="N542" s="1060"/>
      <c r="O542" s="1064"/>
      <c r="P542" s="1060"/>
      <c r="Q542" s="1060"/>
      <c r="R542" s="1060"/>
      <c r="S542" s="1060"/>
      <c r="T542" s="1060"/>
      <c r="U542" s="1060"/>
      <c r="V542" s="1045"/>
      <c r="W542" s="1045"/>
      <c r="X542" s="1045"/>
      <c r="Y542" s="1045"/>
      <c r="Z542" s="1045"/>
      <c r="AA542" s="1045"/>
      <c r="AB542" s="1045"/>
      <c r="AC542" s="1045"/>
      <c r="AD542" s="1045"/>
      <c r="AE542" s="1045"/>
      <c r="AF542" s="1045"/>
      <c r="AG542" s="1047"/>
      <c r="AH542" s="1047"/>
      <c r="AI542" s="1047"/>
      <c r="AJ542" s="1047"/>
      <c r="AK542" s="1047"/>
      <c r="AL542" s="1047"/>
      <c r="AM542" s="1047"/>
      <c r="AN542" s="1047"/>
      <c r="AO542" s="1047"/>
      <c r="AP542" s="1047"/>
      <c r="AQ542" s="1047"/>
      <c r="AR542" s="1047"/>
      <c r="AS542" s="1047"/>
      <c r="AT542" s="1047"/>
      <c r="AU542" s="1047"/>
      <c r="AV542" s="1047"/>
      <c r="AW542" s="1047"/>
      <c r="AX542" s="1047"/>
      <c r="AY542" s="1047"/>
      <c r="AZ542" s="1047"/>
      <c r="BA542" s="1047"/>
      <c r="BB542" s="1047"/>
      <c r="BC542" s="1047"/>
      <c r="BD542" s="1047"/>
      <c r="BE542" s="1047"/>
      <c r="BF542" s="1047"/>
      <c r="BG542" s="1047"/>
      <c r="BH542" s="1047"/>
      <c r="BI542" s="1047"/>
      <c r="BJ542" s="1047"/>
      <c r="BK542" s="1047"/>
      <c r="BL542" s="1047"/>
      <c r="BM542" s="1047"/>
      <c r="BN542" s="1047"/>
      <c r="BO542" s="1047"/>
      <c r="BP542" s="1047"/>
      <c r="BQ542" s="1047"/>
      <c r="BR542" s="1047"/>
      <c r="BS542" s="1047"/>
      <c r="BT542" s="1047"/>
      <c r="BU542" s="1047"/>
    </row>
    <row r="543" ht="14.25" customHeight="1">
      <c r="A543" s="1060"/>
      <c r="B543" s="1060"/>
      <c r="C543" s="1060"/>
      <c r="D543" s="1060"/>
      <c r="E543" s="1060"/>
      <c r="F543" s="1060"/>
      <c r="G543" s="1061"/>
      <c r="H543" s="1062"/>
      <c r="I543" s="1063"/>
      <c r="J543" s="1060"/>
      <c r="K543" s="1060"/>
      <c r="L543" s="1064"/>
      <c r="M543" s="1060"/>
      <c r="N543" s="1060"/>
      <c r="O543" s="1064"/>
      <c r="P543" s="1060"/>
      <c r="Q543" s="1060"/>
      <c r="R543" s="1060"/>
      <c r="S543" s="1060"/>
      <c r="T543" s="1060"/>
      <c r="U543" s="1060"/>
      <c r="V543" s="1045"/>
      <c r="W543" s="1045"/>
      <c r="X543" s="1045"/>
      <c r="Y543" s="1045"/>
      <c r="Z543" s="1045"/>
      <c r="AA543" s="1045"/>
      <c r="AB543" s="1045"/>
      <c r="AC543" s="1045"/>
      <c r="AD543" s="1045"/>
      <c r="AE543" s="1045"/>
      <c r="AF543" s="1045"/>
      <c r="AG543" s="1047"/>
      <c r="AH543" s="1047"/>
      <c r="AI543" s="1047"/>
      <c r="AJ543" s="1047"/>
      <c r="AK543" s="1047"/>
      <c r="AL543" s="1047"/>
      <c r="AM543" s="1047"/>
      <c r="AN543" s="1047"/>
      <c r="AO543" s="1047"/>
      <c r="AP543" s="1047"/>
      <c r="AQ543" s="1047"/>
      <c r="AR543" s="1047"/>
      <c r="AS543" s="1047"/>
      <c r="AT543" s="1047"/>
      <c r="AU543" s="1047"/>
      <c r="AV543" s="1047"/>
      <c r="AW543" s="1047"/>
      <c r="AX543" s="1047"/>
      <c r="AY543" s="1047"/>
      <c r="AZ543" s="1047"/>
      <c r="BA543" s="1047"/>
      <c r="BB543" s="1047"/>
      <c r="BC543" s="1047"/>
      <c r="BD543" s="1047"/>
      <c r="BE543" s="1047"/>
      <c r="BF543" s="1047"/>
      <c r="BG543" s="1047"/>
      <c r="BH543" s="1047"/>
      <c r="BI543" s="1047"/>
      <c r="BJ543" s="1047"/>
      <c r="BK543" s="1047"/>
      <c r="BL543" s="1047"/>
      <c r="BM543" s="1047"/>
      <c r="BN543" s="1047"/>
      <c r="BO543" s="1047"/>
      <c r="BP543" s="1047"/>
      <c r="BQ543" s="1047"/>
      <c r="BR543" s="1047"/>
      <c r="BS543" s="1047"/>
      <c r="BT543" s="1047"/>
      <c r="BU543" s="1047"/>
    </row>
    <row r="544" ht="14.25" customHeight="1">
      <c r="A544" s="1060"/>
      <c r="B544" s="1060"/>
      <c r="C544" s="1060"/>
      <c r="D544" s="1060"/>
      <c r="E544" s="1060"/>
      <c r="F544" s="1060"/>
      <c r="G544" s="1061"/>
      <c r="H544" s="1062"/>
      <c r="I544" s="1063"/>
      <c r="J544" s="1060"/>
      <c r="K544" s="1060"/>
      <c r="L544" s="1064"/>
      <c r="M544" s="1060"/>
      <c r="N544" s="1060"/>
      <c r="O544" s="1064"/>
      <c r="P544" s="1060"/>
      <c r="Q544" s="1060"/>
      <c r="R544" s="1060"/>
      <c r="S544" s="1060"/>
      <c r="T544" s="1060"/>
      <c r="U544" s="1060"/>
      <c r="V544" s="1045"/>
      <c r="W544" s="1045"/>
      <c r="X544" s="1045"/>
      <c r="Y544" s="1045"/>
      <c r="Z544" s="1045"/>
      <c r="AA544" s="1045"/>
      <c r="AB544" s="1045"/>
      <c r="AC544" s="1045"/>
      <c r="AD544" s="1045"/>
      <c r="AE544" s="1045"/>
      <c r="AF544" s="1045"/>
      <c r="AG544" s="1047"/>
      <c r="AH544" s="1047"/>
      <c r="AI544" s="1047"/>
      <c r="AJ544" s="1047"/>
      <c r="AK544" s="1047"/>
      <c r="AL544" s="1047"/>
      <c r="AM544" s="1047"/>
      <c r="AN544" s="1047"/>
      <c r="AO544" s="1047"/>
      <c r="AP544" s="1047"/>
      <c r="AQ544" s="1047"/>
      <c r="AR544" s="1047"/>
      <c r="AS544" s="1047"/>
      <c r="AT544" s="1047"/>
      <c r="AU544" s="1047"/>
      <c r="AV544" s="1047"/>
      <c r="AW544" s="1047"/>
      <c r="AX544" s="1047"/>
      <c r="AY544" s="1047"/>
      <c r="AZ544" s="1047"/>
      <c r="BA544" s="1047"/>
      <c r="BB544" s="1047"/>
      <c r="BC544" s="1047"/>
      <c r="BD544" s="1047"/>
      <c r="BE544" s="1047"/>
      <c r="BF544" s="1047"/>
      <c r="BG544" s="1047"/>
      <c r="BH544" s="1047"/>
      <c r="BI544" s="1047"/>
      <c r="BJ544" s="1047"/>
      <c r="BK544" s="1047"/>
      <c r="BL544" s="1047"/>
      <c r="BM544" s="1047"/>
      <c r="BN544" s="1047"/>
      <c r="BO544" s="1047"/>
      <c r="BP544" s="1047"/>
      <c r="BQ544" s="1047"/>
      <c r="BR544" s="1047"/>
      <c r="BS544" s="1047"/>
      <c r="BT544" s="1047"/>
      <c r="BU544" s="1047"/>
    </row>
    <row r="545" ht="14.25" customHeight="1">
      <c r="A545" s="1060"/>
      <c r="B545" s="1060"/>
      <c r="C545" s="1060"/>
      <c r="D545" s="1060"/>
      <c r="E545" s="1060"/>
      <c r="F545" s="1060"/>
      <c r="G545" s="1061"/>
      <c r="H545" s="1062"/>
      <c r="I545" s="1063"/>
      <c r="J545" s="1060"/>
      <c r="K545" s="1060"/>
      <c r="L545" s="1064"/>
      <c r="M545" s="1060"/>
      <c r="N545" s="1060"/>
      <c r="O545" s="1064"/>
      <c r="P545" s="1060"/>
      <c r="Q545" s="1060"/>
      <c r="R545" s="1060"/>
      <c r="S545" s="1060"/>
      <c r="T545" s="1060"/>
      <c r="U545" s="1060"/>
      <c r="V545" s="1045"/>
      <c r="W545" s="1045"/>
      <c r="X545" s="1045"/>
      <c r="Y545" s="1045"/>
      <c r="Z545" s="1045"/>
      <c r="AA545" s="1045"/>
      <c r="AB545" s="1045"/>
      <c r="AC545" s="1045"/>
      <c r="AD545" s="1045"/>
      <c r="AE545" s="1045"/>
      <c r="AF545" s="1045"/>
      <c r="AG545" s="1047"/>
      <c r="AH545" s="1047"/>
      <c r="AI545" s="1047"/>
      <c r="AJ545" s="1047"/>
      <c r="AK545" s="1047"/>
      <c r="AL545" s="1047"/>
      <c r="AM545" s="1047"/>
      <c r="AN545" s="1047"/>
      <c r="AO545" s="1047"/>
      <c r="AP545" s="1047"/>
      <c r="AQ545" s="1047"/>
      <c r="AR545" s="1047"/>
      <c r="AS545" s="1047"/>
      <c r="AT545" s="1047"/>
      <c r="AU545" s="1047"/>
      <c r="AV545" s="1047"/>
      <c r="AW545" s="1047"/>
      <c r="AX545" s="1047"/>
      <c r="AY545" s="1047"/>
      <c r="AZ545" s="1047"/>
      <c r="BA545" s="1047"/>
      <c r="BB545" s="1047"/>
      <c r="BC545" s="1047"/>
      <c r="BD545" s="1047"/>
      <c r="BE545" s="1047"/>
      <c r="BF545" s="1047"/>
      <c r="BG545" s="1047"/>
      <c r="BH545" s="1047"/>
      <c r="BI545" s="1047"/>
      <c r="BJ545" s="1047"/>
      <c r="BK545" s="1047"/>
      <c r="BL545" s="1047"/>
      <c r="BM545" s="1047"/>
      <c r="BN545" s="1047"/>
      <c r="BO545" s="1047"/>
      <c r="BP545" s="1047"/>
      <c r="BQ545" s="1047"/>
      <c r="BR545" s="1047"/>
      <c r="BS545" s="1047"/>
      <c r="BT545" s="1047"/>
      <c r="BU545" s="1047"/>
    </row>
    <row r="546" ht="14.25" customHeight="1">
      <c r="A546" s="1060"/>
      <c r="B546" s="1060"/>
      <c r="C546" s="1060"/>
      <c r="D546" s="1060"/>
      <c r="E546" s="1060"/>
      <c r="F546" s="1060"/>
      <c r="G546" s="1061"/>
      <c r="H546" s="1062"/>
      <c r="I546" s="1063"/>
      <c r="J546" s="1060"/>
      <c r="K546" s="1060"/>
      <c r="L546" s="1064"/>
      <c r="M546" s="1060"/>
      <c r="N546" s="1060"/>
      <c r="O546" s="1064"/>
      <c r="P546" s="1060"/>
      <c r="Q546" s="1060"/>
      <c r="R546" s="1060"/>
      <c r="S546" s="1060"/>
      <c r="T546" s="1060"/>
      <c r="U546" s="1060"/>
      <c r="V546" s="1045"/>
      <c r="W546" s="1045"/>
      <c r="X546" s="1045"/>
      <c r="Y546" s="1045"/>
      <c r="Z546" s="1045"/>
      <c r="AA546" s="1045"/>
      <c r="AB546" s="1045"/>
      <c r="AC546" s="1045"/>
      <c r="AD546" s="1045"/>
      <c r="AE546" s="1045"/>
      <c r="AF546" s="1045"/>
      <c r="AG546" s="1047"/>
      <c r="AH546" s="1047"/>
      <c r="AI546" s="1047"/>
      <c r="AJ546" s="1047"/>
      <c r="AK546" s="1047"/>
      <c r="AL546" s="1047"/>
      <c r="AM546" s="1047"/>
      <c r="AN546" s="1047"/>
      <c r="AO546" s="1047"/>
      <c r="AP546" s="1047"/>
      <c r="AQ546" s="1047"/>
      <c r="AR546" s="1047"/>
      <c r="AS546" s="1047"/>
      <c r="AT546" s="1047"/>
      <c r="AU546" s="1047"/>
      <c r="AV546" s="1047"/>
      <c r="AW546" s="1047"/>
      <c r="AX546" s="1047"/>
      <c r="AY546" s="1047"/>
      <c r="AZ546" s="1047"/>
      <c r="BA546" s="1047"/>
      <c r="BB546" s="1047"/>
      <c r="BC546" s="1047"/>
      <c r="BD546" s="1047"/>
      <c r="BE546" s="1047"/>
      <c r="BF546" s="1047"/>
      <c r="BG546" s="1047"/>
      <c r="BH546" s="1047"/>
      <c r="BI546" s="1047"/>
      <c r="BJ546" s="1047"/>
      <c r="BK546" s="1047"/>
      <c r="BL546" s="1047"/>
      <c r="BM546" s="1047"/>
      <c r="BN546" s="1047"/>
      <c r="BO546" s="1047"/>
      <c r="BP546" s="1047"/>
      <c r="BQ546" s="1047"/>
      <c r="BR546" s="1047"/>
      <c r="BS546" s="1047"/>
      <c r="BT546" s="1047"/>
      <c r="BU546" s="1047"/>
    </row>
    <row r="547" ht="14.25" customHeight="1">
      <c r="A547" s="1060"/>
      <c r="B547" s="1060"/>
      <c r="C547" s="1060"/>
      <c r="D547" s="1060"/>
      <c r="E547" s="1060"/>
      <c r="F547" s="1060"/>
      <c r="G547" s="1061"/>
      <c r="H547" s="1062"/>
      <c r="I547" s="1063"/>
      <c r="J547" s="1060"/>
      <c r="K547" s="1060"/>
      <c r="L547" s="1064"/>
      <c r="M547" s="1060"/>
      <c r="N547" s="1060"/>
      <c r="O547" s="1064"/>
      <c r="P547" s="1060"/>
      <c r="Q547" s="1060"/>
      <c r="R547" s="1060"/>
      <c r="S547" s="1060"/>
      <c r="T547" s="1060"/>
      <c r="U547" s="1060"/>
      <c r="V547" s="1045"/>
      <c r="W547" s="1045"/>
      <c r="X547" s="1045"/>
      <c r="Y547" s="1045"/>
      <c r="Z547" s="1045"/>
      <c r="AA547" s="1045"/>
      <c r="AB547" s="1045"/>
      <c r="AC547" s="1045"/>
      <c r="AD547" s="1045"/>
      <c r="AE547" s="1045"/>
      <c r="AF547" s="1045"/>
      <c r="AG547" s="1047"/>
      <c r="AH547" s="1047"/>
      <c r="AI547" s="1047"/>
      <c r="AJ547" s="1047"/>
      <c r="AK547" s="1047"/>
      <c r="AL547" s="1047"/>
      <c r="AM547" s="1047"/>
      <c r="AN547" s="1047"/>
      <c r="AO547" s="1047"/>
      <c r="AP547" s="1047"/>
      <c r="AQ547" s="1047"/>
      <c r="AR547" s="1047"/>
      <c r="AS547" s="1047"/>
      <c r="AT547" s="1047"/>
      <c r="AU547" s="1047"/>
      <c r="AV547" s="1047"/>
      <c r="AW547" s="1047"/>
      <c r="AX547" s="1047"/>
      <c r="AY547" s="1047"/>
      <c r="AZ547" s="1047"/>
      <c r="BA547" s="1047"/>
      <c r="BB547" s="1047"/>
      <c r="BC547" s="1047"/>
      <c r="BD547" s="1047"/>
      <c r="BE547" s="1047"/>
      <c r="BF547" s="1047"/>
      <c r="BG547" s="1047"/>
      <c r="BH547" s="1047"/>
      <c r="BI547" s="1047"/>
      <c r="BJ547" s="1047"/>
      <c r="BK547" s="1047"/>
      <c r="BL547" s="1047"/>
      <c r="BM547" s="1047"/>
      <c r="BN547" s="1047"/>
      <c r="BO547" s="1047"/>
      <c r="BP547" s="1047"/>
      <c r="BQ547" s="1047"/>
      <c r="BR547" s="1047"/>
      <c r="BS547" s="1047"/>
      <c r="BT547" s="1047"/>
      <c r="BU547" s="1047"/>
    </row>
    <row r="548" ht="14.25" customHeight="1">
      <c r="A548" s="1060"/>
      <c r="B548" s="1060"/>
      <c r="C548" s="1060"/>
      <c r="D548" s="1060"/>
      <c r="E548" s="1060"/>
      <c r="F548" s="1060"/>
      <c r="G548" s="1061"/>
      <c r="H548" s="1062"/>
      <c r="I548" s="1063"/>
      <c r="J548" s="1060"/>
      <c r="K548" s="1060"/>
      <c r="L548" s="1064"/>
      <c r="M548" s="1060"/>
      <c r="N548" s="1060"/>
      <c r="O548" s="1064"/>
      <c r="P548" s="1060"/>
      <c r="Q548" s="1060"/>
      <c r="R548" s="1060"/>
      <c r="S548" s="1060"/>
      <c r="T548" s="1060"/>
      <c r="U548" s="1060"/>
      <c r="V548" s="1045"/>
      <c r="W548" s="1045"/>
      <c r="X548" s="1045"/>
      <c r="Y548" s="1045"/>
      <c r="Z548" s="1045"/>
      <c r="AA548" s="1045"/>
      <c r="AB548" s="1045"/>
      <c r="AC548" s="1045"/>
      <c r="AD548" s="1045"/>
      <c r="AE548" s="1045"/>
      <c r="AF548" s="1045"/>
      <c r="AG548" s="1047"/>
      <c r="AH548" s="1047"/>
      <c r="AI548" s="1047"/>
      <c r="AJ548" s="1047"/>
      <c r="AK548" s="1047"/>
      <c r="AL548" s="1047"/>
      <c r="AM548" s="1047"/>
      <c r="AN548" s="1047"/>
      <c r="AO548" s="1047"/>
      <c r="AP548" s="1047"/>
      <c r="AQ548" s="1047"/>
      <c r="AR548" s="1047"/>
      <c r="AS548" s="1047"/>
      <c r="AT548" s="1047"/>
      <c r="AU548" s="1047"/>
      <c r="AV548" s="1047"/>
      <c r="AW548" s="1047"/>
      <c r="AX548" s="1047"/>
      <c r="AY548" s="1047"/>
      <c r="AZ548" s="1047"/>
      <c r="BA548" s="1047"/>
      <c r="BB548" s="1047"/>
      <c r="BC548" s="1047"/>
      <c r="BD548" s="1047"/>
      <c r="BE548" s="1047"/>
      <c r="BF548" s="1047"/>
      <c r="BG548" s="1047"/>
      <c r="BH548" s="1047"/>
      <c r="BI548" s="1047"/>
      <c r="BJ548" s="1047"/>
      <c r="BK548" s="1047"/>
      <c r="BL548" s="1047"/>
      <c r="BM548" s="1047"/>
      <c r="BN548" s="1047"/>
      <c r="BO548" s="1047"/>
      <c r="BP548" s="1047"/>
      <c r="BQ548" s="1047"/>
      <c r="BR548" s="1047"/>
      <c r="BS548" s="1047"/>
      <c r="BT548" s="1047"/>
      <c r="BU548" s="1047"/>
    </row>
    <row r="549" ht="14.25" customHeight="1">
      <c r="A549" s="1060"/>
      <c r="B549" s="1060"/>
      <c r="C549" s="1060"/>
      <c r="D549" s="1060"/>
      <c r="E549" s="1060"/>
      <c r="F549" s="1060"/>
      <c r="G549" s="1061"/>
      <c r="H549" s="1062"/>
      <c r="I549" s="1063"/>
      <c r="J549" s="1060"/>
      <c r="K549" s="1060"/>
      <c r="L549" s="1064"/>
      <c r="M549" s="1060"/>
      <c r="N549" s="1060"/>
      <c r="O549" s="1064"/>
      <c r="P549" s="1060"/>
      <c r="Q549" s="1060"/>
      <c r="R549" s="1060"/>
      <c r="S549" s="1060"/>
      <c r="T549" s="1060"/>
      <c r="U549" s="1060"/>
      <c r="V549" s="1045"/>
      <c r="W549" s="1045"/>
      <c r="X549" s="1045"/>
      <c r="Y549" s="1045"/>
      <c r="Z549" s="1045"/>
      <c r="AA549" s="1045"/>
      <c r="AB549" s="1045"/>
      <c r="AC549" s="1045"/>
      <c r="AD549" s="1045"/>
      <c r="AE549" s="1045"/>
      <c r="AF549" s="1045"/>
      <c r="AG549" s="1047"/>
      <c r="AH549" s="1047"/>
      <c r="AI549" s="1047"/>
      <c r="AJ549" s="1047"/>
      <c r="AK549" s="1047"/>
      <c r="AL549" s="1047"/>
      <c r="AM549" s="1047"/>
      <c r="AN549" s="1047"/>
      <c r="AO549" s="1047"/>
      <c r="AP549" s="1047"/>
      <c r="AQ549" s="1047"/>
      <c r="AR549" s="1047"/>
      <c r="AS549" s="1047"/>
      <c r="AT549" s="1047"/>
      <c r="AU549" s="1047"/>
      <c r="AV549" s="1047"/>
      <c r="AW549" s="1047"/>
      <c r="AX549" s="1047"/>
      <c r="AY549" s="1047"/>
      <c r="AZ549" s="1047"/>
      <c r="BA549" s="1047"/>
      <c r="BB549" s="1047"/>
      <c r="BC549" s="1047"/>
      <c r="BD549" s="1047"/>
      <c r="BE549" s="1047"/>
      <c r="BF549" s="1047"/>
      <c r="BG549" s="1047"/>
      <c r="BH549" s="1047"/>
      <c r="BI549" s="1047"/>
      <c r="BJ549" s="1047"/>
      <c r="BK549" s="1047"/>
      <c r="BL549" s="1047"/>
      <c r="BM549" s="1047"/>
      <c r="BN549" s="1047"/>
      <c r="BO549" s="1047"/>
      <c r="BP549" s="1047"/>
      <c r="BQ549" s="1047"/>
      <c r="BR549" s="1047"/>
      <c r="BS549" s="1047"/>
      <c r="BT549" s="1047"/>
      <c r="BU549" s="1047"/>
    </row>
    <row r="550" ht="14.25" customHeight="1">
      <c r="A550" s="1060"/>
      <c r="B550" s="1060"/>
      <c r="C550" s="1060"/>
      <c r="D550" s="1060"/>
      <c r="E550" s="1060"/>
      <c r="F550" s="1060"/>
      <c r="G550" s="1061"/>
      <c r="H550" s="1062"/>
      <c r="I550" s="1063"/>
      <c r="J550" s="1060"/>
      <c r="K550" s="1060"/>
      <c r="L550" s="1064"/>
      <c r="M550" s="1060"/>
      <c r="N550" s="1060"/>
      <c r="O550" s="1064"/>
      <c r="P550" s="1060"/>
      <c r="Q550" s="1060"/>
      <c r="R550" s="1060"/>
      <c r="S550" s="1060"/>
      <c r="T550" s="1060"/>
      <c r="U550" s="1060"/>
      <c r="V550" s="1045"/>
      <c r="W550" s="1045"/>
      <c r="X550" s="1045"/>
      <c r="Y550" s="1045"/>
      <c r="Z550" s="1045"/>
      <c r="AA550" s="1045"/>
      <c r="AB550" s="1045"/>
      <c r="AC550" s="1045"/>
      <c r="AD550" s="1045"/>
      <c r="AE550" s="1045"/>
      <c r="AF550" s="1045"/>
      <c r="AG550" s="1047"/>
      <c r="AH550" s="1047"/>
      <c r="AI550" s="1047"/>
      <c r="AJ550" s="1047"/>
      <c r="AK550" s="1047"/>
      <c r="AL550" s="1047"/>
      <c r="AM550" s="1047"/>
      <c r="AN550" s="1047"/>
      <c r="AO550" s="1047"/>
      <c r="AP550" s="1047"/>
      <c r="AQ550" s="1047"/>
      <c r="AR550" s="1047"/>
      <c r="AS550" s="1047"/>
      <c r="AT550" s="1047"/>
      <c r="AU550" s="1047"/>
      <c r="AV550" s="1047"/>
      <c r="AW550" s="1047"/>
      <c r="AX550" s="1047"/>
      <c r="AY550" s="1047"/>
      <c r="AZ550" s="1047"/>
      <c r="BA550" s="1047"/>
      <c r="BB550" s="1047"/>
      <c r="BC550" s="1047"/>
      <c r="BD550" s="1047"/>
      <c r="BE550" s="1047"/>
      <c r="BF550" s="1047"/>
      <c r="BG550" s="1047"/>
      <c r="BH550" s="1047"/>
      <c r="BI550" s="1047"/>
      <c r="BJ550" s="1047"/>
      <c r="BK550" s="1047"/>
      <c r="BL550" s="1047"/>
      <c r="BM550" s="1047"/>
      <c r="BN550" s="1047"/>
      <c r="BO550" s="1047"/>
      <c r="BP550" s="1047"/>
      <c r="BQ550" s="1047"/>
      <c r="BR550" s="1047"/>
      <c r="BS550" s="1047"/>
      <c r="BT550" s="1047"/>
      <c r="BU550" s="1047"/>
    </row>
    <row r="551" ht="14.25" customHeight="1">
      <c r="A551" s="1060"/>
      <c r="B551" s="1060"/>
      <c r="C551" s="1060"/>
      <c r="D551" s="1060"/>
      <c r="E551" s="1060"/>
      <c r="F551" s="1060"/>
      <c r="G551" s="1061"/>
      <c r="H551" s="1062"/>
      <c r="I551" s="1063"/>
      <c r="J551" s="1060"/>
      <c r="K551" s="1060"/>
      <c r="L551" s="1064"/>
      <c r="M551" s="1060"/>
      <c r="N551" s="1060"/>
      <c r="O551" s="1064"/>
      <c r="P551" s="1060"/>
      <c r="Q551" s="1060"/>
      <c r="R551" s="1060"/>
      <c r="S551" s="1060"/>
      <c r="T551" s="1060"/>
      <c r="U551" s="1060"/>
      <c r="V551" s="1045"/>
      <c r="W551" s="1045"/>
      <c r="X551" s="1045"/>
      <c r="Y551" s="1045"/>
      <c r="Z551" s="1045"/>
      <c r="AA551" s="1045"/>
      <c r="AB551" s="1045"/>
      <c r="AC551" s="1045"/>
      <c r="AD551" s="1045"/>
      <c r="AE551" s="1045"/>
      <c r="AF551" s="1045"/>
      <c r="AG551" s="1047"/>
      <c r="AH551" s="1047"/>
      <c r="AI551" s="1047"/>
      <c r="AJ551" s="1047"/>
      <c r="AK551" s="1047"/>
      <c r="AL551" s="1047"/>
      <c r="AM551" s="1047"/>
      <c r="AN551" s="1047"/>
      <c r="AO551" s="1047"/>
      <c r="AP551" s="1047"/>
      <c r="AQ551" s="1047"/>
      <c r="AR551" s="1047"/>
      <c r="AS551" s="1047"/>
      <c r="AT551" s="1047"/>
      <c r="AU551" s="1047"/>
      <c r="AV551" s="1047"/>
      <c r="AW551" s="1047"/>
      <c r="AX551" s="1047"/>
      <c r="AY551" s="1047"/>
      <c r="AZ551" s="1047"/>
      <c r="BA551" s="1047"/>
      <c r="BB551" s="1047"/>
      <c r="BC551" s="1047"/>
      <c r="BD551" s="1047"/>
      <c r="BE551" s="1047"/>
      <c r="BF551" s="1047"/>
      <c r="BG551" s="1047"/>
      <c r="BH551" s="1047"/>
      <c r="BI551" s="1047"/>
      <c r="BJ551" s="1047"/>
      <c r="BK551" s="1047"/>
      <c r="BL551" s="1047"/>
      <c r="BM551" s="1047"/>
      <c r="BN551" s="1047"/>
      <c r="BO551" s="1047"/>
      <c r="BP551" s="1047"/>
      <c r="BQ551" s="1047"/>
      <c r="BR551" s="1047"/>
      <c r="BS551" s="1047"/>
      <c r="BT551" s="1047"/>
      <c r="BU551" s="1047"/>
    </row>
    <row r="552" ht="14.25" customHeight="1">
      <c r="A552" s="1060"/>
      <c r="B552" s="1060"/>
      <c r="C552" s="1060"/>
      <c r="D552" s="1060"/>
      <c r="E552" s="1060"/>
      <c r="F552" s="1060"/>
      <c r="G552" s="1061"/>
      <c r="H552" s="1062"/>
      <c r="I552" s="1063"/>
      <c r="J552" s="1060"/>
      <c r="K552" s="1060"/>
      <c r="L552" s="1064"/>
      <c r="M552" s="1060"/>
      <c r="N552" s="1060"/>
      <c r="O552" s="1064"/>
      <c r="P552" s="1060"/>
      <c r="Q552" s="1060"/>
      <c r="R552" s="1060"/>
      <c r="S552" s="1060"/>
      <c r="T552" s="1060"/>
      <c r="U552" s="1060"/>
      <c r="V552" s="1045"/>
      <c r="W552" s="1045"/>
      <c r="X552" s="1045"/>
      <c r="Y552" s="1045"/>
      <c r="Z552" s="1045"/>
      <c r="AA552" s="1045"/>
      <c r="AB552" s="1045"/>
      <c r="AC552" s="1045"/>
      <c r="AD552" s="1045"/>
      <c r="AE552" s="1045"/>
      <c r="AF552" s="1045"/>
      <c r="AG552" s="1047"/>
      <c r="AH552" s="1047"/>
      <c r="AI552" s="1047"/>
      <c r="AJ552" s="1047"/>
      <c r="AK552" s="1047"/>
      <c r="AL552" s="1047"/>
      <c r="AM552" s="1047"/>
      <c r="AN552" s="1047"/>
      <c r="AO552" s="1047"/>
      <c r="AP552" s="1047"/>
      <c r="AQ552" s="1047"/>
      <c r="AR552" s="1047"/>
      <c r="AS552" s="1047"/>
      <c r="AT552" s="1047"/>
      <c r="AU552" s="1047"/>
      <c r="AV552" s="1047"/>
      <c r="AW552" s="1047"/>
      <c r="AX552" s="1047"/>
      <c r="AY552" s="1047"/>
      <c r="AZ552" s="1047"/>
      <c r="BA552" s="1047"/>
      <c r="BB552" s="1047"/>
      <c r="BC552" s="1047"/>
      <c r="BD552" s="1047"/>
      <c r="BE552" s="1047"/>
      <c r="BF552" s="1047"/>
      <c r="BG552" s="1047"/>
      <c r="BH552" s="1047"/>
      <c r="BI552" s="1047"/>
      <c r="BJ552" s="1047"/>
      <c r="BK552" s="1047"/>
      <c r="BL552" s="1047"/>
      <c r="BM552" s="1047"/>
      <c r="BN552" s="1047"/>
      <c r="BO552" s="1047"/>
      <c r="BP552" s="1047"/>
      <c r="BQ552" s="1047"/>
      <c r="BR552" s="1047"/>
      <c r="BS552" s="1047"/>
      <c r="BT552" s="1047"/>
      <c r="BU552" s="1047"/>
    </row>
    <row r="553" ht="14.25" customHeight="1">
      <c r="A553" s="1060"/>
      <c r="B553" s="1060"/>
      <c r="C553" s="1060"/>
      <c r="D553" s="1060"/>
      <c r="E553" s="1060"/>
      <c r="F553" s="1060"/>
      <c r="G553" s="1061"/>
      <c r="H553" s="1062"/>
      <c r="I553" s="1063"/>
      <c r="J553" s="1060"/>
      <c r="K553" s="1060"/>
      <c r="L553" s="1064"/>
      <c r="M553" s="1060"/>
      <c r="N553" s="1060"/>
      <c r="O553" s="1064"/>
      <c r="P553" s="1060"/>
      <c r="Q553" s="1060"/>
      <c r="R553" s="1060"/>
      <c r="S553" s="1060"/>
      <c r="T553" s="1060"/>
      <c r="U553" s="1060"/>
      <c r="V553" s="1045"/>
      <c r="W553" s="1045"/>
      <c r="X553" s="1045"/>
      <c r="Y553" s="1045"/>
      <c r="Z553" s="1045"/>
      <c r="AA553" s="1045"/>
      <c r="AB553" s="1045"/>
      <c r="AC553" s="1045"/>
      <c r="AD553" s="1045"/>
      <c r="AE553" s="1045"/>
      <c r="AF553" s="1045"/>
      <c r="AG553" s="1047"/>
      <c r="AH553" s="1047"/>
      <c r="AI553" s="1047"/>
      <c r="AJ553" s="1047"/>
      <c r="AK553" s="1047"/>
      <c r="AL553" s="1047"/>
      <c r="AM553" s="1047"/>
      <c r="AN553" s="1047"/>
      <c r="AO553" s="1047"/>
      <c r="AP553" s="1047"/>
      <c r="AQ553" s="1047"/>
      <c r="AR553" s="1047"/>
      <c r="AS553" s="1047"/>
      <c r="AT553" s="1047"/>
      <c r="AU553" s="1047"/>
      <c r="AV553" s="1047"/>
      <c r="AW553" s="1047"/>
      <c r="AX553" s="1047"/>
      <c r="AY553" s="1047"/>
      <c r="AZ553" s="1047"/>
      <c r="BA553" s="1047"/>
      <c r="BB553" s="1047"/>
      <c r="BC553" s="1047"/>
      <c r="BD553" s="1047"/>
      <c r="BE553" s="1047"/>
      <c r="BF553" s="1047"/>
      <c r="BG553" s="1047"/>
      <c r="BH553" s="1047"/>
      <c r="BI553" s="1047"/>
      <c r="BJ553" s="1047"/>
      <c r="BK553" s="1047"/>
      <c r="BL553" s="1047"/>
      <c r="BM553" s="1047"/>
      <c r="BN553" s="1047"/>
      <c r="BO553" s="1047"/>
      <c r="BP553" s="1047"/>
      <c r="BQ553" s="1047"/>
      <c r="BR553" s="1047"/>
      <c r="BS553" s="1047"/>
      <c r="BT553" s="1047"/>
      <c r="BU553" s="1047"/>
    </row>
    <row r="554" ht="14.25" customHeight="1">
      <c r="A554" s="1060"/>
      <c r="B554" s="1060"/>
      <c r="C554" s="1060"/>
      <c r="D554" s="1060"/>
      <c r="E554" s="1060"/>
      <c r="F554" s="1060"/>
      <c r="G554" s="1061"/>
      <c r="H554" s="1062"/>
      <c r="I554" s="1063"/>
      <c r="J554" s="1060"/>
      <c r="K554" s="1060"/>
      <c r="L554" s="1064"/>
      <c r="M554" s="1060"/>
      <c r="N554" s="1060"/>
      <c r="O554" s="1064"/>
      <c r="P554" s="1060"/>
      <c r="Q554" s="1060"/>
      <c r="R554" s="1060"/>
      <c r="S554" s="1060"/>
      <c r="T554" s="1060"/>
      <c r="U554" s="1060"/>
      <c r="V554" s="1045"/>
      <c r="W554" s="1045"/>
      <c r="X554" s="1045"/>
      <c r="Y554" s="1045"/>
      <c r="Z554" s="1045"/>
      <c r="AA554" s="1045"/>
      <c r="AB554" s="1045"/>
      <c r="AC554" s="1045"/>
      <c r="AD554" s="1045"/>
      <c r="AE554" s="1045"/>
      <c r="AF554" s="1045"/>
      <c r="AG554" s="1047"/>
      <c r="AH554" s="1047"/>
      <c r="AI554" s="1047"/>
      <c r="AJ554" s="1047"/>
      <c r="AK554" s="1047"/>
      <c r="AL554" s="1047"/>
      <c r="AM554" s="1047"/>
      <c r="AN554" s="1047"/>
      <c r="AO554" s="1047"/>
      <c r="AP554" s="1047"/>
      <c r="AQ554" s="1047"/>
      <c r="AR554" s="1047"/>
      <c r="AS554" s="1047"/>
      <c r="AT554" s="1047"/>
      <c r="AU554" s="1047"/>
      <c r="AV554" s="1047"/>
      <c r="AW554" s="1047"/>
      <c r="AX554" s="1047"/>
      <c r="AY554" s="1047"/>
      <c r="AZ554" s="1047"/>
      <c r="BA554" s="1047"/>
      <c r="BB554" s="1047"/>
      <c r="BC554" s="1047"/>
      <c r="BD554" s="1047"/>
      <c r="BE554" s="1047"/>
      <c r="BF554" s="1047"/>
      <c r="BG554" s="1047"/>
      <c r="BH554" s="1047"/>
      <c r="BI554" s="1047"/>
      <c r="BJ554" s="1047"/>
      <c r="BK554" s="1047"/>
      <c r="BL554" s="1047"/>
      <c r="BM554" s="1047"/>
      <c r="BN554" s="1047"/>
      <c r="BO554" s="1047"/>
      <c r="BP554" s="1047"/>
      <c r="BQ554" s="1047"/>
      <c r="BR554" s="1047"/>
      <c r="BS554" s="1047"/>
      <c r="BT554" s="1047"/>
      <c r="BU554" s="1047"/>
    </row>
    <row r="555" ht="14.25" customHeight="1">
      <c r="A555" s="1060"/>
      <c r="B555" s="1060"/>
      <c r="C555" s="1060"/>
      <c r="D555" s="1060"/>
      <c r="E555" s="1060"/>
      <c r="F555" s="1060"/>
      <c r="G555" s="1061"/>
      <c r="H555" s="1062"/>
      <c r="I555" s="1063"/>
      <c r="J555" s="1060"/>
      <c r="K555" s="1060"/>
      <c r="L555" s="1064"/>
      <c r="M555" s="1060"/>
      <c r="N555" s="1060"/>
      <c r="O555" s="1064"/>
      <c r="P555" s="1060"/>
      <c r="Q555" s="1060"/>
      <c r="R555" s="1060"/>
      <c r="S555" s="1060"/>
      <c r="T555" s="1060"/>
      <c r="U555" s="1060"/>
      <c r="V555" s="1045"/>
      <c r="W555" s="1045"/>
      <c r="X555" s="1045"/>
      <c r="Y555" s="1045"/>
      <c r="Z555" s="1045"/>
      <c r="AA555" s="1045"/>
      <c r="AB555" s="1045"/>
      <c r="AC555" s="1045"/>
      <c r="AD555" s="1045"/>
      <c r="AE555" s="1045"/>
      <c r="AF555" s="1045"/>
      <c r="AG555" s="1047"/>
      <c r="AH555" s="1047"/>
      <c r="AI555" s="1047"/>
      <c r="AJ555" s="1047"/>
      <c r="AK555" s="1047"/>
      <c r="AL555" s="1047"/>
      <c r="AM555" s="1047"/>
      <c r="AN555" s="1047"/>
      <c r="AO555" s="1047"/>
      <c r="AP555" s="1047"/>
      <c r="AQ555" s="1047"/>
      <c r="AR555" s="1047"/>
      <c r="AS555" s="1047"/>
      <c r="AT555" s="1047"/>
      <c r="AU555" s="1047"/>
      <c r="AV555" s="1047"/>
      <c r="AW555" s="1047"/>
      <c r="AX555" s="1047"/>
      <c r="AY555" s="1047"/>
      <c r="AZ555" s="1047"/>
      <c r="BA555" s="1047"/>
      <c r="BB555" s="1047"/>
      <c r="BC555" s="1047"/>
      <c r="BD555" s="1047"/>
      <c r="BE555" s="1047"/>
      <c r="BF555" s="1047"/>
      <c r="BG555" s="1047"/>
      <c r="BH555" s="1047"/>
      <c r="BI555" s="1047"/>
      <c r="BJ555" s="1047"/>
      <c r="BK555" s="1047"/>
      <c r="BL555" s="1047"/>
      <c r="BM555" s="1047"/>
      <c r="BN555" s="1047"/>
      <c r="BO555" s="1047"/>
      <c r="BP555" s="1047"/>
      <c r="BQ555" s="1047"/>
      <c r="BR555" s="1047"/>
      <c r="BS555" s="1047"/>
      <c r="BT555" s="1047"/>
      <c r="BU555" s="1047"/>
    </row>
    <row r="556" ht="14.25" customHeight="1">
      <c r="A556" s="1060"/>
      <c r="B556" s="1060"/>
      <c r="C556" s="1060"/>
      <c r="D556" s="1060"/>
      <c r="E556" s="1060"/>
      <c r="F556" s="1060"/>
      <c r="G556" s="1061"/>
      <c r="H556" s="1062"/>
      <c r="I556" s="1063"/>
      <c r="J556" s="1060"/>
      <c r="K556" s="1060"/>
      <c r="L556" s="1064"/>
      <c r="M556" s="1060"/>
      <c r="N556" s="1060"/>
      <c r="O556" s="1064"/>
      <c r="P556" s="1060"/>
      <c r="Q556" s="1060"/>
      <c r="R556" s="1060"/>
      <c r="S556" s="1060"/>
      <c r="T556" s="1060"/>
      <c r="U556" s="1060"/>
      <c r="V556" s="1045"/>
      <c r="W556" s="1045"/>
      <c r="X556" s="1045"/>
      <c r="Y556" s="1045"/>
      <c r="Z556" s="1045"/>
      <c r="AA556" s="1045"/>
      <c r="AB556" s="1045"/>
      <c r="AC556" s="1045"/>
      <c r="AD556" s="1045"/>
      <c r="AE556" s="1045"/>
      <c r="AF556" s="1045"/>
      <c r="AG556" s="1047"/>
      <c r="AH556" s="1047"/>
      <c r="AI556" s="1047"/>
      <c r="AJ556" s="1047"/>
      <c r="AK556" s="1047"/>
      <c r="AL556" s="1047"/>
      <c r="AM556" s="1047"/>
      <c r="AN556" s="1047"/>
      <c r="AO556" s="1047"/>
      <c r="AP556" s="1047"/>
      <c r="AQ556" s="1047"/>
      <c r="AR556" s="1047"/>
      <c r="AS556" s="1047"/>
      <c r="AT556" s="1047"/>
      <c r="AU556" s="1047"/>
      <c r="AV556" s="1047"/>
      <c r="AW556" s="1047"/>
      <c r="AX556" s="1047"/>
      <c r="AY556" s="1047"/>
      <c r="AZ556" s="1047"/>
      <c r="BA556" s="1047"/>
      <c r="BB556" s="1047"/>
      <c r="BC556" s="1047"/>
      <c r="BD556" s="1047"/>
      <c r="BE556" s="1047"/>
      <c r="BF556" s="1047"/>
      <c r="BG556" s="1047"/>
      <c r="BH556" s="1047"/>
      <c r="BI556" s="1047"/>
      <c r="BJ556" s="1047"/>
      <c r="BK556" s="1047"/>
      <c r="BL556" s="1047"/>
      <c r="BM556" s="1047"/>
      <c r="BN556" s="1047"/>
      <c r="BO556" s="1047"/>
      <c r="BP556" s="1047"/>
      <c r="BQ556" s="1047"/>
      <c r="BR556" s="1047"/>
      <c r="BS556" s="1047"/>
      <c r="BT556" s="1047"/>
      <c r="BU556" s="1047"/>
    </row>
    <row r="557" ht="14.25" customHeight="1">
      <c r="A557" s="1060"/>
      <c r="B557" s="1060"/>
      <c r="C557" s="1060"/>
      <c r="D557" s="1060"/>
      <c r="E557" s="1060"/>
      <c r="F557" s="1060"/>
      <c r="G557" s="1061"/>
      <c r="H557" s="1062"/>
      <c r="I557" s="1063"/>
      <c r="J557" s="1060"/>
      <c r="K557" s="1060"/>
      <c r="L557" s="1064"/>
      <c r="M557" s="1060"/>
      <c r="N557" s="1060"/>
      <c r="O557" s="1064"/>
      <c r="P557" s="1060"/>
      <c r="Q557" s="1060"/>
      <c r="R557" s="1060"/>
      <c r="S557" s="1060"/>
      <c r="T557" s="1060"/>
      <c r="U557" s="1060"/>
      <c r="V557" s="1045"/>
      <c r="W557" s="1045"/>
      <c r="X557" s="1045"/>
      <c r="Y557" s="1045"/>
      <c r="Z557" s="1045"/>
      <c r="AA557" s="1045"/>
      <c r="AB557" s="1045"/>
      <c r="AC557" s="1045"/>
      <c r="AD557" s="1045"/>
      <c r="AE557" s="1045"/>
      <c r="AF557" s="1045"/>
      <c r="AG557" s="1047"/>
      <c r="AH557" s="1047"/>
      <c r="AI557" s="1047"/>
      <c r="AJ557" s="1047"/>
      <c r="AK557" s="1047"/>
      <c r="AL557" s="1047"/>
      <c r="AM557" s="1047"/>
      <c r="AN557" s="1047"/>
      <c r="AO557" s="1047"/>
      <c r="AP557" s="1047"/>
      <c r="AQ557" s="1047"/>
      <c r="AR557" s="1047"/>
      <c r="AS557" s="1047"/>
      <c r="AT557" s="1047"/>
      <c r="AU557" s="1047"/>
      <c r="AV557" s="1047"/>
      <c r="AW557" s="1047"/>
      <c r="AX557" s="1047"/>
      <c r="AY557" s="1047"/>
      <c r="AZ557" s="1047"/>
      <c r="BA557" s="1047"/>
      <c r="BB557" s="1047"/>
      <c r="BC557" s="1047"/>
      <c r="BD557" s="1047"/>
      <c r="BE557" s="1047"/>
      <c r="BF557" s="1047"/>
      <c r="BG557" s="1047"/>
      <c r="BH557" s="1047"/>
      <c r="BI557" s="1047"/>
      <c r="BJ557" s="1047"/>
      <c r="BK557" s="1047"/>
      <c r="BL557" s="1047"/>
      <c r="BM557" s="1047"/>
      <c r="BN557" s="1047"/>
      <c r="BO557" s="1047"/>
      <c r="BP557" s="1047"/>
      <c r="BQ557" s="1047"/>
      <c r="BR557" s="1047"/>
      <c r="BS557" s="1047"/>
      <c r="BT557" s="1047"/>
      <c r="BU557" s="1047"/>
    </row>
    <row r="558" ht="14.25" customHeight="1">
      <c r="A558" s="1060"/>
      <c r="B558" s="1060"/>
      <c r="C558" s="1060"/>
      <c r="D558" s="1060"/>
      <c r="E558" s="1060"/>
      <c r="F558" s="1060"/>
      <c r="G558" s="1061"/>
      <c r="H558" s="1062"/>
      <c r="I558" s="1063"/>
      <c r="J558" s="1060"/>
      <c r="K558" s="1060"/>
      <c r="L558" s="1064"/>
      <c r="M558" s="1060"/>
      <c r="N558" s="1060"/>
      <c r="O558" s="1064"/>
      <c r="P558" s="1060"/>
      <c r="Q558" s="1060"/>
      <c r="R558" s="1060"/>
      <c r="S558" s="1060"/>
      <c r="T558" s="1060"/>
      <c r="U558" s="1060"/>
      <c r="V558" s="1045"/>
      <c r="W558" s="1045"/>
      <c r="X558" s="1045"/>
      <c r="Y558" s="1045"/>
      <c r="Z558" s="1045"/>
      <c r="AA558" s="1045"/>
      <c r="AB558" s="1045"/>
      <c r="AC558" s="1045"/>
      <c r="AD558" s="1045"/>
      <c r="AE558" s="1045"/>
      <c r="AF558" s="1045"/>
      <c r="AG558" s="1047"/>
      <c r="AH558" s="1047"/>
      <c r="AI558" s="1047"/>
      <c r="AJ558" s="1047"/>
      <c r="AK558" s="1047"/>
      <c r="AL558" s="1047"/>
      <c r="AM558" s="1047"/>
      <c r="AN558" s="1047"/>
      <c r="AO558" s="1047"/>
      <c r="AP558" s="1047"/>
      <c r="AQ558" s="1047"/>
      <c r="AR558" s="1047"/>
      <c r="AS558" s="1047"/>
      <c r="AT558" s="1047"/>
      <c r="AU558" s="1047"/>
      <c r="AV558" s="1047"/>
      <c r="AW558" s="1047"/>
      <c r="AX558" s="1047"/>
      <c r="AY558" s="1047"/>
      <c r="AZ558" s="1047"/>
      <c r="BA558" s="1047"/>
      <c r="BB558" s="1047"/>
      <c r="BC558" s="1047"/>
      <c r="BD558" s="1047"/>
      <c r="BE558" s="1047"/>
      <c r="BF558" s="1047"/>
      <c r="BG558" s="1047"/>
      <c r="BH558" s="1047"/>
      <c r="BI558" s="1047"/>
      <c r="BJ558" s="1047"/>
      <c r="BK558" s="1047"/>
      <c r="BL558" s="1047"/>
      <c r="BM558" s="1047"/>
      <c r="BN558" s="1047"/>
      <c r="BO558" s="1047"/>
      <c r="BP558" s="1047"/>
      <c r="BQ558" s="1047"/>
      <c r="BR558" s="1047"/>
      <c r="BS558" s="1047"/>
      <c r="BT558" s="1047"/>
      <c r="BU558" s="1047"/>
    </row>
    <row r="559" ht="14.25" customHeight="1">
      <c r="A559" s="1060"/>
      <c r="B559" s="1060"/>
      <c r="C559" s="1060"/>
      <c r="D559" s="1060"/>
      <c r="E559" s="1060"/>
      <c r="F559" s="1060"/>
      <c r="G559" s="1061"/>
      <c r="H559" s="1062"/>
      <c r="I559" s="1063"/>
      <c r="J559" s="1060"/>
      <c r="K559" s="1060"/>
      <c r="L559" s="1064"/>
      <c r="M559" s="1060"/>
      <c r="N559" s="1060"/>
      <c r="O559" s="1064"/>
      <c r="P559" s="1060"/>
      <c r="Q559" s="1060"/>
      <c r="R559" s="1060"/>
      <c r="S559" s="1060"/>
      <c r="T559" s="1060"/>
      <c r="U559" s="1060"/>
      <c r="V559" s="1045"/>
      <c r="W559" s="1045"/>
      <c r="X559" s="1045"/>
      <c r="Y559" s="1045"/>
      <c r="Z559" s="1045"/>
      <c r="AA559" s="1045"/>
      <c r="AB559" s="1045"/>
      <c r="AC559" s="1045"/>
      <c r="AD559" s="1045"/>
      <c r="AE559" s="1045"/>
      <c r="AF559" s="1045"/>
      <c r="AG559" s="1047"/>
      <c r="AH559" s="1047"/>
      <c r="AI559" s="1047"/>
      <c r="AJ559" s="1047"/>
      <c r="AK559" s="1047"/>
      <c r="AL559" s="1047"/>
      <c r="AM559" s="1047"/>
      <c r="AN559" s="1047"/>
      <c r="AO559" s="1047"/>
      <c r="AP559" s="1047"/>
      <c r="AQ559" s="1047"/>
      <c r="AR559" s="1047"/>
      <c r="AS559" s="1047"/>
      <c r="AT559" s="1047"/>
      <c r="AU559" s="1047"/>
      <c r="AV559" s="1047"/>
      <c r="AW559" s="1047"/>
      <c r="AX559" s="1047"/>
      <c r="AY559" s="1047"/>
      <c r="AZ559" s="1047"/>
      <c r="BA559" s="1047"/>
      <c r="BB559" s="1047"/>
      <c r="BC559" s="1047"/>
      <c r="BD559" s="1047"/>
      <c r="BE559" s="1047"/>
      <c r="BF559" s="1047"/>
      <c r="BG559" s="1047"/>
      <c r="BH559" s="1047"/>
      <c r="BI559" s="1047"/>
      <c r="BJ559" s="1047"/>
      <c r="BK559" s="1047"/>
      <c r="BL559" s="1047"/>
      <c r="BM559" s="1047"/>
      <c r="BN559" s="1047"/>
      <c r="BO559" s="1047"/>
      <c r="BP559" s="1047"/>
      <c r="BQ559" s="1047"/>
      <c r="BR559" s="1047"/>
      <c r="BS559" s="1047"/>
      <c r="BT559" s="1047"/>
      <c r="BU559" s="1047"/>
    </row>
    <row r="560" ht="14.25" customHeight="1">
      <c r="A560" s="1060"/>
      <c r="B560" s="1060"/>
      <c r="C560" s="1060"/>
      <c r="D560" s="1060"/>
      <c r="E560" s="1060"/>
      <c r="F560" s="1060"/>
      <c r="G560" s="1061"/>
      <c r="H560" s="1062"/>
      <c r="I560" s="1063"/>
      <c r="J560" s="1060"/>
      <c r="K560" s="1060"/>
      <c r="L560" s="1064"/>
      <c r="M560" s="1060"/>
      <c r="N560" s="1060"/>
      <c r="O560" s="1064"/>
      <c r="P560" s="1060"/>
      <c r="Q560" s="1060"/>
      <c r="R560" s="1060"/>
      <c r="S560" s="1060"/>
      <c r="T560" s="1060"/>
      <c r="U560" s="1060"/>
      <c r="V560" s="1045"/>
      <c r="W560" s="1045"/>
      <c r="X560" s="1045"/>
      <c r="Y560" s="1045"/>
      <c r="Z560" s="1045"/>
      <c r="AA560" s="1045"/>
      <c r="AB560" s="1045"/>
      <c r="AC560" s="1045"/>
      <c r="AD560" s="1045"/>
      <c r="AE560" s="1045"/>
      <c r="AF560" s="1045"/>
      <c r="AG560" s="1047"/>
      <c r="AH560" s="1047"/>
      <c r="AI560" s="1047"/>
      <c r="AJ560" s="1047"/>
      <c r="AK560" s="1047"/>
      <c r="AL560" s="1047"/>
      <c r="AM560" s="1047"/>
      <c r="AN560" s="1047"/>
      <c r="AO560" s="1047"/>
      <c r="AP560" s="1047"/>
      <c r="AQ560" s="1047"/>
      <c r="AR560" s="1047"/>
      <c r="AS560" s="1047"/>
      <c r="AT560" s="1047"/>
      <c r="AU560" s="1047"/>
      <c r="AV560" s="1047"/>
      <c r="AW560" s="1047"/>
      <c r="AX560" s="1047"/>
      <c r="AY560" s="1047"/>
      <c r="AZ560" s="1047"/>
      <c r="BA560" s="1047"/>
      <c r="BB560" s="1047"/>
      <c r="BC560" s="1047"/>
      <c r="BD560" s="1047"/>
      <c r="BE560" s="1047"/>
      <c r="BF560" s="1047"/>
      <c r="BG560" s="1047"/>
      <c r="BH560" s="1047"/>
      <c r="BI560" s="1047"/>
      <c r="BJ560" s="1047"/>
      <c r="BK560" s="1047"/>
      <c r="BL560" s="1047"/>
      <c r="BM560" s="1047"/>
      <c r="BN560" s="1047"/>
      <c r="BO560" s="1047"/>
      <c r="BP560" s="1047"/>
      <c r="BQ560" s="1047"/>
      <c r="BR560" s="1047"/>
      <c r="BS560" s="1047"/>
      <c r="BT560" s="1047"/>
      <c r="BU560" s="1047"/>
    </row>
    <row r="561" ht="14.25" customHeight="1">
      <c r="A561" s="1060"/>
      <c r="B561" s="1060"/>
      <c r="C561" s="1060"/>
      <c r="D561" s="1060"/>
      <c r="E561" s="1060"/>
      <c r="F561" s="1060"/>
      <c r="G561" s="1061"/>
      <c r="H561" s="1062"/>
      <c r="I561" s="1063"/>
      <c r="J561" s="1060"/>
      <c r="K561" s="1060"/>
      <c r="L561" s="1064"/>
      <c r="M561" s="1060"/>
      <c r="N561" s="1060"/>
      <c r="O561" s="1064"/>
      <c r="P561" s="1060"/>
      <c r="Q561" s="1060"/>
      <c r="R561" s="1060"/>
      <c r="S561" s="1060"/>
      <c r="T561" s="1060"/>
      <c r="U561" s="1060"/>
      <c r="V561" s="1045"/>
      <c r="W561" s="1045"/>
      <c r="X561" s="1045"/>
      <c r="Y561" s="1045"/>
      <c r="Z561" s="1045"/>
      <c r="AA561" s="1045"/>
      <c r="AB561" s="1045"/>
      <c r="AC561" s="1045"/>
      <c r="AD561" s="1045"/>
      <c r="AE561" s="1045"/>
      <c r="AF561" s="1045"/>
      <c r="AG561" s="1047"/>
      <c r="AH561" s="1047"/>
      <c r="AI561" s="1047"/>
      <c r="AJ561" s="1047"/>
      <c r="AK561" s="1047"/>
      <c r="AL561" s="1047"/>
      <c r="AM561" s="1047"/>
      <c r="AN561" s="1047"/>
      <c r="AO561" s="1047"/>
      <c r="AP561" s="1047"/>
      <c r="AQ561" s="1047"/>
      <c r="AR561" s="1047"/>
      <c r="AS561" s="1047"/>
      <c r="AT561" s="1047"/>
      <c r="AU561" s="1047"/>
      <c r="AV561" s="1047"/>
      <c r="AW561" s="1047"/>
      <c r="AX561" s="1047"/>
      <c r="AY561" s="1047"/>
      <c r="AZ561" s="1047"/>
      <c r="BA561" s="1047"/>
      <c r="BB561" s="1047"/>
      <c r="BC561" s="1047"/>
      <c r="BD561" s="1047"/>
      <c r="BE561" s="1047"/>
      <c r="BF561" s="1047"/>
      <c r="BG561" s="1047"/>
      <c r="BH561" s="1047"/>
      <c r="BI561" s="1047"/>
      <c r="BJ561" s="1047"/>
      <c r="BK561" s="1047"/>
      <c r="BL561" s="1047"/>
      <c r="BM561" s="1047"/>
      <c r="BN561" s="1047"/>
      <c r="BO561" s="1047"/>
      <c r="BP561" s="1047"/>
      <c r="BQ561" s="1047"/>
      <c r="BR561" s="1047"/>
      <c r="BS561" s="1047"/>
      <c r="BT561" s="1047"/>
      <c r="BU561" s="1047"/>
    </row>
    <row r="562" ht="14.25" customHeight="1">
      <c r="A562" s="1060"/>
      <c r="B562" s="1060"/>
      <c r="C562" s="1060"/>
      <c r="D562" s="1060"/>
      <c r="E562" s="1060"/>
      <c r="F562" s="1060"/>
      <c r="G562" s="1061"/>
      <c r="H562" s="1062"/>
      <c r="I562" s="1063"/>
      <c r="J562" s="1060"/>
      <c r="K562" s="1060"/>
      <c r="L562" s="1064"/>
      <c r="M562" s="1060"/>
      <c r="N562" s="1060"/>
      <c r="O562" s="1064"/>
      <c r="P562" s="1060"/>
      <c r="Q562" s="1060"/>
      <c r="R562" s="1060"/>
      <c r="S562" s="1060"/>
      <c r="T562" s="1060"/>
      <c r="U562" s="1060"/>
      <c r="V562" s="1045"/>
      <c r="W562" s="1045"/>
      <c r="X562" s="1045"/>
      <c r="Y562" s="1045"/>
      <c r="Z562" s="1045"/>
      <c r="AA562" s="1045"/>
      <c r="AB562" s="1045"/>
      <c r="AC562" s="1045"/>
      <c r="AD562" s="1045"/>
      <c r="AE562" s="1045"/>
      <c r="AF562" s="1045"/>
      <c r="AG562" s="1047"/>
      <c r="AH562" s="1047"/>
      <c r="AI562" s="1047"/>
      <c r="AJ562" s="1047"/>
      <c r="AK562" s="1047"/>
      <c r="AL562" s="1047"/>
      <c r="AM562" s="1047"/>
      <c r="AN562" s="1047"/>
      <c r="AO562" s="1047"/>
      <c r="AP562" s="1047"/>
      <c r="AQ562" s="1047"/>
      <c r="AR562" s="1047"/>
      <c r="AS562" s="1047"/>
      <c r="AT562" s="1047"/>
      <c r="AU562" s="1047"/>
      <c r="AV562" s="1047"/>
      <c r="AW562" s="1047"/>
      <c r="AX562" s="1047"/>
      <c r="AY562" s="1047"/>
      <c r="AZ562" s="1047"/>
      <c r="BA562" s="1047"/>
      <c r="BB562" s="1047"/>
      <c r="BC562" s="1047"/>
      <c r="BD562" s="1047"/>
      <c r="BE562" s="1047"/>
      <c r="BF562" s="1047"/>
      <c r="BG562" s="1047"/>
      <c r="BH562" s="1047"/>
      <c r="BI562" s="1047"/>
      <c r="BJ562" s="1047"/>
      <c r="BK562" s="1047"/>
      <c r="BL562" s="1047"/>
      <c r="BM562" s="1047"/>
      <c r="BN562" s="1047"/>
      <c r="BO562" s="1047"/>
      <c r="BP562" s="1047"/>
      <c r="BQ562" s="1047"/>
      <c r="BR562" s="1047"/>
      <c r="BS562" s="1047"/>
      <c r="BT562" s="1047"/>
      <c r="BU562" s="1047"/>
    </row>
    <row r="563" ht="14.25" customHeight="1">
      <c r="A563" s="1060"/>
      <c r="B563" s="1060"/>
      <c r="C563" s="1060"/>
      <c r="D563" s="1060"/>
      <c r="E563" s="1060"/>
      <c r="F563" s="1060"/>
      <c r="G563" s="1061"/>
      <c r="H563" s="1062"/>
      <c r="I563" s="1063"/>
      <c r="J563" s="1060"/>
      <c r="K563" s="1060"/>
      <c r="L563" s="1064"/>
      <c r="M563" s="1060"/>
      <c r="N563" s="1060"/>
      <c r="O563" s="1064"/>
      <c r="P563" s="1060"/>
      <c r="Q563" s="1060"/>
      <c r="R563" s="1060"/>
      <c r="S563" s="1060"/>
      <c r="T563" s="1060"/>
      <c r="U563" s="1060"/>
      <c r="V563" s="1045"/>
      <c r="W563" s="1045"/>
      <c r="X563" s="1045"/>
      <c r="Y563" s="1045"/>
      <c r="Z563" s="1045"/>
      <c r="AA563" s="1045"/>
      <c r="AB563" s="1045"/>
      <c r="AC563" s="1045"/>
      <c r="AD563" s="1045"/>
      <c r="AE563" s="1045"/>
      <c r="AF563" s="1045"/>
      <c r="AG563" s="1047"/>
      <c r="AH563" s="1047"/>
      <c r="AI563" s="1047"/>
      <c r="AJ563" s="1047"/>
      <c r="AK563" s="1047"/>
      <c r="AL563" s="1047"/>
      <c r="AM563" s="1047"/>
      <c r="AN563" s="1047"/>
      <c r="AO563" s="1047"/>
      <c r="AP563" s="1047"/>
      <c r="AQ563" s="1047"/>
      <c r="AR563" s="1047"/>
      <c r="AS563" s="1047"/>
      <c r="AT563" s="1047"/>
      <c r="AU563" s="1047"/>
      <c r="AV563" s="1047"/>
      <c r="AW563" s="1047"/>
      <c r="AX563" s="1047"/>
      <c r="AY563" s="1047"/>
      <c r="AZ563" s="1047"/>
      <c r="BA563" s="1047"/>
      <c r="BB563" s="1047"/>
      <c r="BC563" s="1047"/>
      <c r="BD563" s="1047"/>
      <c r="BE563" s="1047"/>
      <c r="BF563" s="1047"/>
      <c r="BG563" s="1047"/>
      <c r="BH563" s="1047"/>
      <c r="BI563" s="1047"/>
      <c r="BJ563" s="1047"/>
      <c r="BK563" s="1047"/>
      <c r="BL563" s="1047"/>
      <c r="BM563" s="1047"/>
      <c r="BN563" s="1047"/>
      <c r="BO563" s="1047"/>
      <c r="BP563" s="1047"/>
      <c r="BQ563" s="1047"/>
      <c r="BR563" s="1047"/>
      <c r="BS563" s="1047"/>
      <c r="BT563" s="1047"/>
      <c r="BU563" s="1047"/>
    </row>
    <row r="564" ht="14.25" customHeight="1">
      <c r="A564" s="1060"/>
      <c r="B564" s="1060"/>
      <c r="C564" s="1060"/>
      <c r="D564" s="1060"/>
      <c r="E564" s="1060"/>
      <c r="F564" s="1060"/>
      <c r="G564" s="1061"/>
      <c r="H564" s="1062"/>
      <c r="I564" s="1063"/>
      <c r="J564" s="1060"/>
      <c r="K564" s="1060"/>
      <c r="L564" s="1064"/>
      <c r="M564" s="1060"/>
      <c r="N564" s="1060"/>
      <c r="O564" s="1064"/>
      <c r="P564" s="1060"/>
      <c r="Q564" s="1060"/>
      <c r="R564" s="1060"/>
      <c r="S564" s="1060"/>
      <c r="T564" s="1060"/>
      <c r="U564" s="1060"/>
      <c r="V564" s="1045"/>
      <c r="W564" s="1045"/>
      <c r="X564" s="1045"/>
      <c r="Y564" s="1045"/>
      <c r="Z564" s="1045"/>
      <c r="AA564" s="1045"/>
      <c r="AB564" s="1045"/>
      <c r="AC564" s="1045"/>
      <c r="AD564" s="1045"/>
      <c r="AE564" s="1045"/>
      <c r="AF564" s="1045"/>
      <c r="AG564" s="1047"/>
      <c r="AH564" s="1047"/>
      <c r="AI564" s="1047"/>
      <c r="AJ564" s="1047"/>
      <c r="AK564" s="1047"/>
      <c r="AL564" s="1047"/>
      <c r="AM564" s="1047"/>
      <c r="AN564" s="1047"/>
      <c r="AO564" s="1047"/>
      <c r="AP564" s="1047"/>
      <c r="AQ564" s="1047"/>
      <c r="AR564" s="1047"/>
      <c r="AS564" s="1047"/>
      <c r="AT564" s="1047"/>
      <c r="AU564" s="1047"/>
      <c r="AV564" s="1047"/>
      <c r="AW564" s="1047"/>
      <c r="AX564" s="1047"/>
      <c r="AY564" s="1047"/>
      <c r="AZ564" s="1047"/>
      <c r="BA564" s="1047"/>
      <c r="BB564" s="1047"/>
      <c r="BC564" s="1047"/>
      <c r="BD564" s="1047"/>
      <c r="BE564" s="1047"/>
      <c r="BF564" s="1047"/>
      <c r="BG564" s="1047"/>
      <c r="BH564" s="1047"/>
      <c r="BI564" s="1047"/>
      <c r="BJ564" s="1047"/>
      <c r="BK564" s="1047"/>
      <c r="BL564" s="1047"/>
      <c r="BM564" s="1047"/>
      <c r="BN564" s="1047"/>
      <c r="BO564" s="1047"/>
      <c r="BP564" s="1047"/>
      <c r="BQ564" s="1047"/>
      <c r="BR564" s="1047"/>
      <c r="BS564" s="1047"/>
      <c r="BT564" s="1047"/>
      <c r="BU564" s="1047"/>
    </row>
    <row r="565" ht="14.25" customHeight="1">
      <c r="A565" s="1060"/>
      <c r="B565" s="1060"/>
      <c r="C565" s="1060"/>
      <c r="D565" s="1060"/>
      <c r="E565" s="1060"/>
      <c r="F565" s="1060"/>
      <c r="G565" s="1061"/>
      <c r="H565" s="1062"/>
      <c r="I565" s="1063"/>
      <c r="J565" s="1060"/>
      <c r="K565" s="1060"/>
      <c r="L565" s="1064"/>
      <c r="M565" s="1060"/>
      <c r="N565" s="1060"/>
      <c r="O565" s="1064"/>
      <c r="P565" s="1060"/>
      <c r="Q565" s="1060"/>
      <c r="R565" s="1060"/>
      <c r="S565" s="1060"/>
      <c r="T565" s="1060"/>
      <c r="U565" s="1060"/>
      <c r="V565" s="1045"/>
      <c r="W565" s="1045"/>
      <c r="X565" s="1045"/>
      <c r="Y565" s="1045"/>
      <c r="Z565" s="1045"/>
      <c r="AA565" s="1045"/>
      <c r="AB565" s="1045"/>
      <c r="AC565" s="1045"/>
      <c r="AD565" s="1045"/>
      <c r="AE565" s="1045"/>
      <c r="AF565" s="1045"/>
      <c r="AG565" s="1047"/>
      <c r="AH565" s="1047"/>
      <c r="AI565" s="1047"/>
      <c r="AJ565" s="1047"/>
      <c r="AK565" s="1047"/>
      <c r="AL565" s="1047"/>
      <c r="AM565" s="1047"/>
      <c r="AN565" s="1047"/>
      <c r="AO565" s="1047"/>
      <c r="AP565" s="1047"/>
      <c r="AQ565" s="1047"/>
      <c r="AR565" s="1047"/>
      <c r="AS565" s="1047"/>
      <c r="AT565" s="1047"/>
      <c r="AU565" s="1047"/>
      <c r="AV565" s="1047"/>
      <c r="AW565" s="1047"/>
      <c r="AX565" s="1047"/>
      <c r="AY565" s="1047"/>
      <c r="AZ565" s="1047"/>
      <c r="BA565" s="1047"/>
      <c r="BB565" s="1047"/>
      <c r="BC565" s="1047"/>
      <c r="BD565" s="1047"/>
      <c r="BE565" s="1047"/>
      <c r="BF565" s="1047"/>
      <c r="BG565" s="1047"/>
      <c r="BH565" s="1047"/>
      <c r="BI565" s="1047"/>
      <c r="BJ565" s="1047"/>
      <c r="BK565" s="1047"/>
      <c r="BL565" s="1047"/>
      <c r="BM565" s="1047"/>
      <c r="BN565" s="1047"/>
      <c r="BO565" s="1047"/>
      <c r="BP565" s="1047"/>
      <c r="BQ565" s="1047"/>
      <c r="BR565" s="1047"/>
      <c r="BS565" s="1047"/>
      <c r="BT565" s="1047"/>
      <c r="BU565" s="1047"/>
    </row>
    <row r="566" ht="14.25" customHeight="1">
      <c r="A566" s="1060"/>
      <c r="B566" s="1060"/>
      <c r="C566" s="1060"/>
      <c r="D566" s="1060"/>
      <c r="E566" s="1060"/>
      <c r="F566" s="1060"/>
      <c r="G566" s="1061"/>
      <c r="H566" s="1062"/>
      <c r="I566" s="1063"/>
      <c r="J566" s="1060"/>
      <c r="K566" s="1060"/>
      <c r="L566" s="1064"/>
      <c r="M566" s="1060"/>
      <c r="N566" s="1060"/>
      <c r="O566" s="1064"/>
      <c r="P566" s="1060"/>
      <c r="Q566" s="1060"/>
      <c r="R566" s="1060"/>
      <c r="S566" s="1060"/>
      <c r="T566" s="1060"/>
      <c r="U566" s="1060"/>
      <c r="V566" s="1045"/>
      <c r="W566" s="1045"/>
      <c r="X566" s="1045"/>
      <c r="Y566" s="1045"/>
      <c r="Z566" s="1045"/>
      <c r="AA566" s="1045"/>
      <c r="AB566" s="1045"/>
      <c r="AC566" s="1045"/>
      <c r="AD566" s="1045"/>
      <c r="AE566" s="1045"/>
      <c r="AF566" s="1045"/>
      <c r="AG566" s="1047"/>
      <c r="AH566" s="1047"/>
      <c r="AI566" s="1047"/>
      <c r="AJ566" s="1047"/>
      <c r="AK566" s="1047"/>
      <c r="AL566" s="1047"/>
      <c r="AM566" s="1047"/>
      <c r="AN566" s="1047"/>
      <c r="AO566" s="1047"/>
      <c r="AP566" s="1047"/>
      <c r="AQ566" s="1047"/>
      <c r="AR566" s="1047"/>
      <c r="AS566" s="1047"/>
      <c r="AT566" s="1047"/>
      <c r="AU566" s="1047"/>
      <c r="AV566" s="1047"/>
      <c r="AW566" s="1047"/>
      <c r="AX566" s="1047"/>
      <c r="AY566" s="1047"/>
      <c r="AZ566" s="1047"/>
      <c r="BA566" s="1047"/>
      <c r="BB566" s="1047"/>
      <c r="BC566" s="1047"/>
      <c r="BD566" s="1047"/>
      <c r="BE566" s="1047"/>
      <c r="BF566" s="1047"/>
      <c r="BG566" s="1047"/>
      <c r="BH566" s="1047"/>
      <c r="BI566" s="1047"/>
      <c r="BJ566" s="1047"/>
      <c r="BK566" s="1047"/>
      <c r="BL566" s="1047"/>
      <c r="BM566" s="1047"/>
      <c r="BN566" s="1047"/>
      <c r="BO566" s="1047"/>
      <c r="BP566" s="1047"/>
      <c r="BQ566" s="1047"/>
      <c r="BR566" s="1047"/>
      <c r="BS566" s="1047"/>
      <c r="BT566" s="1047"/>
      <c r="BU566" s="1047"/>
    </row>
    <row r="567" ht="14.25" customHeight="1">
      <c r="A567" s="1060"/>
      <c r="B567" s="1060"/>
      <c r="C567" s="1060"/>
      <c r="D567" s="1060"/>
      <c r="E567" s="1060"/>
      <c r="F567" s="1060"/>
      <c r="G567" s="1061"/>
      <c r="H567" s="1062"/>
      <c r="I567" s="1063"/>
      <c r="J567" s="1060"/>
      <c r="K567" s="1060"/>
      <c r="L567" s="1064"/>
      <c r="M567" s="1060"/>
      <c r="N567" s="1060"/>
      <c r="O567" s="1064"/>
      <c r="P567" s="1060"/>
      <c r="Q567" s="1060"/>
      <c r="R567" s="1060"/>
      <c r="S567" s="1060"/>
      <c r="T567" s="1060"/>
      <c r="U567" s="1060"/>
      <c r="V567" s="1045"/>
      <c r="W567" s="1045"/>
      <c r="X567" s="1045"/>
      <c r="Y567" s="1045"/>
      <c r="Z567" s="1045"/>
      <c r="AA567" s="1045"/>
      <c r="AB567" s="1045"/>
      <c r="AC567" s="1045"/>
      <c r="AD567" s="1045"/>
      <c r="AE567" s="1045"/>
      <c r="AF567" s="1045"/>
      <c r="AG567" s="1047"/>
      <c r="AH567" s="1047"/>
      <c r="AI567" s="1047"/>
      <c r="AJ567" s="1047"/>
      <c r="AK567" s="1047"/>
      <c r="AL567" s="1047"/>
      <c r="AM567" s="1047"/>
      <c r="AN567" s="1047"/>
      <c r="AO567" s="1047"/>
      <c r="AP567" s="1047"/>
      <c r="AQ567" s="1047"/>
      <c r="AR567" s="1047"/>
      <c r="AS567" s="1047"/>
      <c r="AT567" s="1047"/>
      <c r="AU567" s="1047"/>
      <c r="AV567" s="1047"/>
      <c r="AW567" s="1047"/>
      <c r="AX567" s="1047"/>
      <c r="AY567" s="1047"/>
      <c r="AZ567" s="1047"/>
      <c r="BA567" s="1047"/>
      <c r="BB567" s="1047"/>
      <c r="BC567" s="1047"/>
      <c r="BD567" s="1047"/>
      <c r="BE567" s="1047"/>
      <c r="BF567" s="1047"/>
      <c r="BG567" s="1047"/>
      <c r="BH567" s="1047"/>
      <c r="BI567" s="1047"/>
      <c r="BJ567" s="1047"/>
      <c r="BK567" s="1047"/>
      <c r="BL567" s="1047"/>
      <c r="BM567" s="1047"/>
      <c r="BN567" s="1047"/>
      <c r="BO567" s="1047"/>
      <c r="BP567" s="1047"/>
      <c r="BQ567" s="1047"/>
      <c r="BR567" s="1047"/>
      <c r="BS567" s="1047"/>
      <c r="BT567" s="1047"/>
      <c r="BU567" s="1047"/>
    </row>
    <row r="568" ht="14.25" customHeight="1">
      <c r="A568" s="1060"/>
      <c r="B568" s="1060"/>
      <c r="C568" s="1060"/>
      <c r="D568" s="1060"/>
      <c r="E568" s="1060"/>
      <c r="F568" s="1060"/>
      <c r="G568" s="1061"/>
      <c r="H568" s="1062"/>
      <c r="I568" s="1063"/>
      <c r="J568" s="1060"/>
      <c r="K568" s="1060"/>
      <c r="L568" s="1064"/>
      <c r="M568" s="1060"/>
      <c r="N568" s="1060"/>
      <c r="O568" s="1064"/>
      <c r="P568" s="1060"/>
      <c r="Q568" s="1060"/>
      <c r="R568" s="1060"/>
      <c r="S568" s="1060"/>
      <c r="T568" s="1060"/>
      <c r="U568" s="1060"/>
      <c r="V568" s="1045"/>
      <c r="W568" s="1045"/>
      <c r="X568" s="1045"/>
      <c r="Y568" s="1045"/>
      <c r="Z568" s="1045"/>
      <c r="AA568" s="1045"/>
      <c r="AB568" s="1045"/>
      <c r="AC568" s="1045"/>
      <c r="AD568" s="1045"/>
      <c r="AE568" s="1045"/>
      <c r="AF568" s="1045"/>
      <c r="AG568" s="1047"/>
      <c r="AH568" s="1047"/>
      <c r="AI568" s="1047"/>
      <c r="AJ568" s="1047"/>
      <c r="AK568" s="1047"/>
      <c r="AL568" s="1047"/>
      <c r="AM568" s="1047"/>
      <c r="AN568" s="1047"/>
      <c r="AO568" s="1047"/>
      <c r="AP568" s="1047"/>
      <c r="AQ568" s="1047"/>
      <c r="AR568" s="1047"/>
      <c r="AS568" s="1047"/>
      <c r="AT568" s="1047"/>
      <c r="AU568" s="1047"/>
      <c r="AV568" s="1047"/>
      <c r="AW568" s="1047"/>
      <c r="AX568" s="1047"/>
      <c r="AY568" s="1047"/>
      <c r="AZ568" s="1047"/>
      <c r="BA568" s="1047"/>
      <c r="BB568" s="1047"/>
      <c r="BC568" s="1047"/>
      <c r="BD568" s="1047"/>
      <c r="BE568" s="1047"/>
      <c r="BF568" s="1047"/>
      <c r="BG568" s="1047"/>
      <c r="BH568" s="1047"/>
      <c r="BI568" s="1047"/>
      <c r="BJ568" s="1047"/>
      <c r="BK568" s="1047"/>
      <c r="BL568" s="1047"/>
      <c r="BM568" s="1047"/>
      <c r="BN568" s="1047"/>
      <c r="BO568" s="1047"/>
      <c r="BP568" s="1047"/>
      <c r="BQ568" s="1047"/>
      <c r="BR568" s="1047"/>
      <c r="BS568" s="1047"/>
      <c r="BT568" s="1047"/>
      <c r="BU568" s="1047"/>
    </row>
    <row r="569" ht="14.25" customHeight="1">
      <c r="A569" s="1060"/>
      <c r="B569" s="1060"/>
      <c r="C569" s="1060"/>
      <c r="D569" s="1060"/>
      <c r="E569" s="1060"/>
      <c r="F569" s="1060"/>
      <c r="G569" s="1061"/>
      <c r="H569" s="1062"/>
      <c r="I569" s="1063"/>
      <c r="J569" s="1060"/>
      <c r="K569" s="1060"/>
      <c r="L569" s="1064"/>
      <c r="M569" s="1060"/>
      <c r="N569" s="1060"/>
      <c r="O569" s="1064"/>
      <c r="P569" s="1060"/>
      <c r="Q569" s="1060"/>
      <c r="R569" s="1060"/>
      <c r="S569" s="1060"/>
      <c r="T569" s="1060"/>
      <c r="U569" s="1060"/>
      <c r="V569" s="1045"/>
      <c r="W569" s="1045"/>
      <c r="X569" s="1045"/>
      <c r="Y569" s="1045"/>
      <c r="Z569" s="1045"/>
      <c r="AA569" s="1045"/>
      <c r="AB569" s="1045"/>
      <c r="AC569" s="1045"/>
      <c r="AD569" s="1045"/>
      <c r="AE569" s="1045"/>
      <c r="AF569" s="1045"/>
      <c r="AG569" s="1047"/>
      <c r="AH569" s="1047"/>
      <c r="AI569" s="1047"/>
      <c r="AJ569" s="1047"/>
      <c r="AK569" s="1047"/>
      <c r="AL569" s="1047"/>
      <c r="AM569" s="1047"/>
      <c r="AN569" s="1047"/>
      <c r="AO569" s="1047"/>
      <c r="AP569" s="1047"/>
      <c r="AQ569" s="1047"/>
      <c r="AR569" s="1047"/>
      <c r="AS569" s="1047"/>
      <c r="AT569" s="1047"/>
      <c r="AU569" s="1047"/>
      <c r="AV569" s="1047"/>
      <c r="AW569" s="1047"/>
      <c r="AX569" s="1047"/>
      <c r="AY569" s="1047"/>
      <c r="AZ569" s="1047"/>
      <c r="BA569" s="1047"/>
      <c r="BB569" s="1047"/>
      <c r="BC569" s="1047"/>
      <c r="BD569" s="1047"/>
      <c r="BE569" s="1047"/>
      <c r="BF569" s="1047"/>
      <c r="BG569" s="1047"/>
      <c r="BH569" s="1047"/>
      <c r="BI569" s="1047"/>
      <c r="BJ569" s="1047"/>
      <c r="BK569" s="1047"/>
      <c r="BL569" s="1047"/>
      <c r="BM569" s="1047"/>
      <c r="BN569" s="1047"/>
      <c r="BO569" s="1047"/>
      <c r="BP569" s="1047"/>
      <c r="BQ569" s="1047"/>
      <c r="BR569" s="1047"/>
      <c r="BS569" s="1047"/>
      <c r="BT569" s="1047"/>
      <c r="BU569" s="1047"/>
    </row>
    <row r="570" ht="14.25" customHeight="1">
      <c r="A570" s="1060"/>
      <c r="B570" s="1060"/>
      <c r="C570" s="1060"/>
      <c r="D570" s="1060"/>
      <c r="E570" s="1060"/>
      <c r="F570" s="1060"/>
      <c r="G570" s="1061"/>
      <c r="H570" s="1062"/>
      <c r="I570" s="1063"/>
      <c r="J570" s="1060"/>
      <c r="K570" s="1060"/>
      <c r="L570" s="1064"/>
      <c r="M570" s="1060"/>
      <c r="N570" s="1060"/>
      <c r="O570" s="1064"/>
      <c r="P570" s="1060"/>
      <c r="Q570" s="1060"/>
      <c r="R570" s="1060"/>
      <c r="S570" s="1060"/>
      <c r="T570" s="1060"/>
      <c r="U570" s="1060"/>
      <c r="V570" s="1045"/>
      <c r="W570" s="1045"/>
      <c r="X570" s="1045"/>
      <c r="Y570" s="1045"/>
      <c r="Z570" s="1045"/>
      <c r="AA570" s="1045"/>
      <c r="AB570" s="1045"/>
      <c r="AC570" s="1045"/>
      <c r="AD570" s="1045"/>
      <c r="AE570" s="1045"/>
      <c r="AF570" s="1045"/>
      <c r="AG570" s="1047"/>
      <c r="AH570" s="1047"/>
      <c r="AI570" s="1047"/>
      <c r="AJ570" s="1047"/>
      <c r="AK570" s="1047"/>
      <c r="AL570" s="1047"/>
      <c r="AM570" s="1047"/>
      <c r="AN570" s="1047"/>
      <c r="AO570" s="1047"/>
      <c r="AP570" s="1047"/>
      <c r="AQ570" s="1047"/>
      <c r="AR570" s="1047"/>
      <c r="AS570" s="1047"/>
      <c r="AT570" s="1047"/>
      <c r="AU570" s="1047"/>
      <c r="AV570" s="1047"/>
      <c r="AW570" s="1047"/>
      <c r="AX570" s="1047"/>
      <c r="AY570" s="1047"/>
      <c r="AZ570" s="1047"/>
      <c r="BA570" s="1047"/>
      <c r="BB570" s="1047"/>
      <c r="BC570" s="1047"/>
      <c r="BD570" s="1047"/>
      <c r="BE570" s="1047"/>
      <c r="BF570" s="1047"/>
      <c r="BG570" s="1047"/>
      <c r="BH570" s="1047"/>
      <c r="BI570" s="1047"/>
      <c r="BJ570" s="1047"/>
      <c r="BK570" s="1047"/>
      <c r="BL570" s="1047"/>
      <c r="BM570" s="1047"/>
      <c r="BN570" s="1047"/>
      <c r="BO570" s="1047"/>
      <c r="BP570" s="1047"/>
      <c r="BQ570" s="1047"/>
      <c r="BR570" s="1047"/>
      <c r="BS570" s="1047"/>
      <c r="BT570" s="1047"/>
      <c r="BU570" s="1047"/>
    </row>
    <row r="571" ht="14.25" customHeight="1">
      <c r="A571" s="1060"/>
      <c r="B571" s="1060"/>
      <c r="C571" s="1060"/>
      <c r="D571" s="1060"/>
      <c r="E571" s="1060"/>
      <c r="F571" s="1060"/>
      <c r="G571" s="1061"/>
      <c r="H571" s="1062"/>
      <c r="I571" s="1063"/>
      <c r="J571" s="1060"/>
      <c r="K571" s="1060"/>
      <c r="L571" s="1064"/>
      <c r="M571" s="1060"/>
      <c r="N571" s="1060"/>
      <c r="O571" s="1064"/>
      <c r="P571" s="1060"/>
      <c r="Q571" s="1060"/>
      <c r="R571" s="1060"/>
      <c r="S571" s="1060"/>
      <c r="T571" s="1060"/>
      <c r="U571" s="1060"/>
      <c r="V571" s="1045"/>
      <c r="W571" s="1045"/>
      <c r="X571" s="1045"/>
      <c r="Y571" s="1045"/>
      <c r="Z571" s="1045"/>
      <c r="AA571" s="1045"/>
      <c r="AB571" s="1045"/>
      <c r="AC571" s="1045"/>
      <c r="AD571" s="1045"/>
      <c r="AE571" s="1045"/>
      <c r="AF571" s="1045"/>
      <c r="AG571" s="1047"/>
      <c r="AH571" s="1047"/>
      <c r="AI571" s="1047"/>
      <c r="AJ571" s="1047"/>
      <c r="AK571" s="1047"/>
      <c r="AL571" s="1047"/>
      <c r="AM571" s="1047"/>
      <c r="AN571" s="1047"/>
      <c r="AO571" s="1047"/>
      <c r="AP571" s="1047"/>
      <c r="AQ571" s="1047"/>
      <c r="AR571" s="1047"/>
      <c r="AS571" s="1047"/>
      <c r="AT571" s="1047"/>
      <c r="AU571" s="1047"/>
      <c r="AV571" s="1047"/>
      <c r="AW571" s="1047"/>
      <c r="AX571" s="1047"/>
      <c r="AY571" s="1047"/>
      <c r="AZ571" s="1047"/>
      <c r="BA571" s="1047"/>
      <c r="BB571" s="1047"/>
      <c r="BC571" s="1047"/>
      <c r="BD571" s="1047"/>
      <c r="BE571" s="1047"/>
      <c r="BF571" s="1047"/>
      <c r="BG571" s="1047"/>
      <c r="BH571" s="1047"/>
      <c r="BI571" s="1047"/>
      <c r="BJ571" s="1047"/>
      <c r="BK571" s="1047"/>
      <c r="BL571" s="1047"/>
      <c r="BM571" s="1047"/>
      <c r="BN571" s="1047"/>
      <c r="BO571" s="1047"/>
      <c r="BP571" s="1047"/>
      <c r="BQ571" s="1047"/>
      <c r="BR571" s="1047"/>
      <c r="BS571" s="1047"/>
      <c r="BT571" s="1047"/>
      <c r="BU571" s="1047"/>
    </row>
    <row r="572" ht="14.25" customHeight="1">
      <c r="A572" s="1060"/>
      <c r="B572" s="1060"/>
      <c r="C572" s="1060"/>
      <c r="D572" s="1060"/>
      <c r="E572" s="1060"/>
      <c r="F572" s="1060"/>
      <c r="G572" s="1061"/>
      <c r="H572" s="1062"/>
      <c r="I572" s="1063"/>
      <c r="J572" s="1060"/>
      <c r="K572" s="1060"/>
      <c r="L572" s="1064"/>
      <c r="M572" s="1060"/>
      <c r="N572" s="1060"/>
      <c r="O572" s="1064"/>
      <c r="P572" s="1060"/>
      <c r="Q572" s="1060"/>
      <c r="R572" s="1060"/>
      <c r="S572" s="1060"/>
      <c r="T572" s="1060"/>
      <c r="U572" s="1060"/>
      <c r="V572" s="1045"/>
      <c r="W572" s="1045"/>
      <c r="X572" s="1045"/>
      <c r="Y572" s="1045"/>
      <c r="Z572" s="1045"/>
      <c r="AA572" s="1045"/>
      <c r="AB572" s="1045"/>
      <c r="AC572" s="1045"/>
      <c r="AD572" s="1045"/>
      <c r="AE572" s="1045"/>
      <c r="AF572" s="1045"/>
      <c r="AG572" s="1047"/>
      <c r="AH572" s="1047"/>
      <c r="AI572" s="1047"/>
      <c r="AJ572" s="1047"/>
      <c r="AK572" s="1047"/>
      <c r="AL572" s="1047"/>
      <c r="AM572" s="1047"/>
      <c r="AN572" s="1047"/>
      <c r="AO572" s="1047"/>
      <c r="AP572" s="1047"/>
      <c r="AQ572" s="1047"/>
      <c r="AR572" s="1047"/>
      <c r="AS572" s="1047"/>
      <c r="AT572" s="1047"/>
      <c r="AU572" s="1047"/>
      <c r="AV572" s="1047"/>
      <c r="AW572" s="1047"/>
      <c r="AX572" s="1047"/>
      <c r="AY572" s="1047"/>
      <c r="AZ572" s="1047"/>
      <c r="BA572" s="1047"/>
      <c r="BB572" s="1047"/>
      <c r="BC572" s="1047"/>
      <c r="BD572" s="1047"/>
      <c r="BE572" s="1047"/>
      <c r="BF572" s="1047"/>
      <c r="BG572" s="1047"/>
      <c r="BH572" s="1047"/>
      <c r="BI572" s="1047"/>
      <c r="BJ572" s="1047"/>
      <c r="BK572" s="1047"/>
      <c r="BL572" s="1047"/>
      <c r="BM572" s="1047"/>
      <c r="BN572" s="1047"/>
      <c r="BO572" s="1047"/>
      <c r="BP572" s="1047"/>
      <c r="BQ572" s="1047"/>
      <c r="BR572" s="1047"/>
      <c r="BS572" s="1047"/>
      <c r="BT572" s="1047"/>
      <c r="BU572" s="1047"/>
    </row>
    <row r="573" ht="14.25" customHeight="1">
      <c r="A573" s="1060"/>
      <c r="B573" s="1060"/>
      <c r="C573" s="1060"/>
      <c r="D573" s="1060"/>
      <c r="E573" s="1060"/>
      <c r="F573" s="1060"/>
      <c r="G573" s="1061"/>
      <c r="H573" s="1062"/>
      <c r="I573" s="1063"/>
      <c r="J573" s="1060"/>
      <c r="K573" s="1060"/>
      <c r="L573" s="1064"/>
      <c r="M573" s="1060"/>
      <c r="N573" s="1060"/>
      <c r="O573" s="1064"/>
      <c r="P573" s="1060"/>
      <c r="Q573" s="1060"/>
      <c r="R573" s="1060"/>
      <c r="S573" s="1060"/>
      <c r="T573" s="1060"/>
      <c r="U573" s="1060"/>
      <c r="V573" s="1045"/>
      <c r="W573" s="1045"/>
      <c r="X573" s="1045"/>
      <c r="Y573" s="1045"/>
      <c r="Z573" s="1045"/>
      <c r="AA573" s="1045"/>
      <c r="AB573" s="1045"/>
      <c r="AC573" s="1045"/>
      <c r="AD573" s="1045"/>
      <c r="AE573" s="1045"/>
      <c r="AF573" s="1045"/>
      <c r="AG573" s="1047"/>
      <c r="AH573" s="1047"/>
      <c r="AI573" s="1047"/>
      <c r="AJ573" s="1047"/>
      <c r="AK573" s="1047"/>
      <c r="AL573" s="1047"/>
      <c r="AM573" s="1047"/>
      <c r="AN573" s="1047"/>
      <c r="AO573" s="1047"/>
      <c r="AP573" s="1047"/>
      <c r="AQ573" s="1047"/>
      <c r="AR573" s="1047"/>
      <c r="AS573" s="1047"/>
      <c r="AT573" s="1047"/>
      <c r="AU573" s="1047"/>
      <c r="AV573" s="1047"/>
      <c r="AW573" s="1047"/>
      <c r="AX573" s="1047"/>
      <c r="AY573" s="1047"/>
      <c r="AZ573" s="1047"/>
      <c r="BA573" s="1047"/>
      <c r="BB573" s="1047"/>
      <c r="BC573" s="1047"/>
      <c r="BD573" s="1047"/>
      <c r="BE573" s="1047"/>
      <c r="BF573" s="1047"/>
      <c r="BG573" s="1047"/>
      <c r="BH573" s="1047"/>
      <c r="BI573" s="1047"/>
      <c r="BJ573" s="1047"/>
      <c r="BK573" s="1047"/>
      <c r="BL573" s="1047"/>
      <c r="BM573" s="1047"/>
      <c r="BN573" s="1047"/>
      <c r="BO573" s="1047"/>
      <c r="BP573" s="1047"/>
      <c r="BQ573" s="1047"/>
      <c r="BR573" s="1047"/>
      <c r="BS573" s="1047"/>
      <c r="BT573" s="1047"/>
      <c r="BU573" s="1047"/>
    </row>
    <row r="574" ht="14.25" customHeight="1">
      <c r="A574" s="1060"/>
      <c r="B574" s="1060"/>
      <c r="C574" s="1060"/>
      <c r="D574" s="1060"/>
      <c r="E574" s="1060"/>
      <c r="F574" s="1060"/>
      <c r="G574" s="1061"/>
      <c r="H574" s="1062"/>
      <c r="I574" s="1063"/>
      <c r="J574" s="1060"/>
      <c r="K574" s="1060"/>
      <c r="L574" s="1064"/>
      <c r="M574" s="1060"/>
      <c r="N574" s="1060"/>
      <c r="O574" s="1064"/>
      <c r="P574" s="1060"/>
      <c r="Q574" s="1060"/>
      <c r="R574" s="1060"/>
      <c r="S574" s="1060"/>
      <c r="T574" s="1060"/>
      <c r="U574" s="1060"/>
      <c r="V574" s="1045"/>
      <c r="W574" s="1045"/>
      <c r="X574" s="1045"/>
      <c r="Y574" s="1045"/>
      <c r="Z574" s="1045"/>
      <c r="AA574" s="1045"/>
      <c r="AB574" s="1045"/>
      <c r="AC574" s="1045"/>
      <c r="AD574" s="1045"/>
      <c r="AE574" s="1045"/>
      <c r="AF574" s="1045"/>
      <c r="AG574" s="1047"/>
      <c r="AH574" s="1047"/>
      <c r="AI574" s="1047"/>
      <c r="AJ574" s="1047"/>
      <c r="AK574" s="1047"/>
      <c r="AL574" s="1047"/>
      <c r="AM574" s="1047"/>
      <c r="AN574" s="1047"/>
      <c r="AO574" s="1047"/>
      <c r="AP574" s="1047"/>
      <c r="AQ574" s="1047"/>
      <c r="AR574" s="1047"/>
      <c r="AS574" s="1047"/>
      <c r="AT574" s="1047"/>
      <c r="AU574" s="1047"/>
      <c r="AV574" s="1047"/>
      <c r="AW574" s="1047"/>
      <c r="AX574" s="1047"/>
      <c r="AY574" s="1047"/>
      <c r="AZ574" s="1047"/>
      <c r="BA574" s="1047"/>
      <c r="BB574" s="1047"/>
      <c r="BC574" s="1047"/>
      <c r="BD574" s="1047"/>
      <c r="BE574" s="1047"/>
      <c r="BF574" s="1047"/>
      <c r="BG574" s="1047"/>
      <c r="BH574" s="1047"/>
      <c r="BI574" s="1047"/>
      <c r="BJ574" s="1047"/>
      <c r="BK574" s="1047"/>
      <c r="BL574" s="1047"/>
      <c r="BM574" s="1047"/>
      <c r="BN574" s="1047"/>
      <c r="BO574" s="1047"/>
      <c r="BP574" s="1047"/>
      <c r="BQ574" s="1047"/>
      <c r="BR574" s="1047"/>
      <c r="BS574" s="1047"/>
      <c r="BT574" s="1047"/>
      <c r="BU574" s="1047"/>
    </row>
    <row r="575" ht="14.25" customHeight="1">
      <c r="A575" s="1060"/>
      <c r="B575" s="1060"/>
      <c r="C575" s="1060"/>
      <c r="D575" s="1060"/>
      <c r="E575" s="1060"/>
      <c r="F575" s="1060"/>
      <c r="G575" s="1061"/>
      <c r="H575" s="1062"/>
      <c r="I575" s="1063"/>
      <c r="J575" s="1060"/>
      <c r="K575" s="1060"/>
      <c r="L575" s="1064"/>
      <c r="M575" s="1060"/>
      <c r="N575" s="1060"/>
      <c r="O575" s="1064"/>
      <c r="P575" s="1060"/>
      <c r="Q575" s="1060"/>
      <c r="R575" s="1060"/>
      <c r="S575" s="1060"/>
      <c r="T575" s="1060"/>
      <c r="U575" s="1060"/>
      <c r="V575" s="1045"/>
      <c r="W575" s="1045"/>
      <c r="X575" s="1045"/>
      <c r="Y575" s="1045"/>
      <c r="Z575" s="1045"/>
      <c r="AA575" s="1045"/>
      <c r="AB575" s="1045"/>
      <c r="AC575" s="1045"/>
      <c r="AD575" s="1045"/>
      <c r="AE575" s="1045"/>
      <c r="AF575" s="1045"/>
      <c r="AG575" s="1047"/>
      <c r="AH575" s="1047"/>
      <c r="AI575" s="1047"/>
      <c r="AJ575" s="1047"/>
      <c r="AK575" s="1047"/>
      <c r="AL575" s="1047"/>
      <c r="AM575" s="1047"/>
      <c r="AN575" s="1047"/>
      <c r="AO575" s="1047"/>
      <c r="AP575" s="1047"/>
      <c r="AQ575" s="1047"/>
      <c r="AR575" s="1047"/>
      <c r="AS575" s="1047"/>
      <c r="AT575" s="1047"/>
      <c r="AU575" s="1047"/>
      <c r="AV575" s="1047"/>
      <c r="AW575" s="1047"/>
      <c r="AX575" s="1047"/>
      <c r="AY575" s="1047"/>
      <c r="AZ575" s="1047"/>
      <c r="BA575" s="1047"/>
      <c r="BB575" s="1047"/>
      <c r="BC575" s="1047"/>
      <c r="BD575" s="1047"/>
      <c r="BE575" s="1047"/>
      <c r="BF575" s="1047"/>
      <c r="BG575" s="1047"/>
      <c r="BH575" s="1047"/>
      <c r="BI575" s="1047"/>
      <c r="BJ575" s="1047"/>
      <c r="BK575" s="1047"/>
      <c r="BL575" s="1047"/>
      <c r="BM575" s="1047"/>
      <c r="BN575" s="1047"/>
      <c r="BO575" s="1047"/>
      <c r="BP575" s="1047"/>
      <c r="BQ575" s="1047"/>
      <c r="BR575" s="1047"/>
      <c r="BS575" s="1047"/>
      <c r="BT575" s="1047"/>
      <c r="BU575" s="1047"/>
    </row>
    <row r="576" ht="14.25" customHeight="1">
      <c r="A576" s="1060"/>
      <c r="B576" s="1060"/>
      <c r="C576" s="1060"/>
      <c r="D576" s="1060"/>
      <c r="E576" s="1060"/>
      <c r="F576" s="1060"/>
      <c r="G576" s="1061"/>
      <c r="H576" s="1062"/>
      <c r="I576" s="1063"/>
      <c r="J576" s="1060"/>
      <c r="K576" s="1060"/>
      <c r="L576" s="1064"/>
      <c r="M576" s="1060"/>
      <c r="N576" s="1060"/>
      <c r="O576" s="1064"/>
      <c r="P576" s="1060"/>
      <c r="Q576" s="1060"/>
      <c r="R576" s="1060"/>
      <c r="S576" s="1060"/>
      <c r="T576" s="1060"/>
      <c r="U576" s="1060"/>
      <c r="V576" s="1045"/>
      <c r="W576" s="1045"/>
      <c r="X576" s="1045"/>
      <c r="Y576" s="1045"/>
      <c r="Z576" s="1045"/>
      <c r="AA576" s="1045"/>
      <c r="AB576" s="1045"/>
      <c r="AC576" s="1045"/>
      <c r="AD576" s="1045"/>
      <c r="AE576" s="1045"/>
      <c r="AF576" s="1045"/>
      <c r="AG576" s="1047"/>
      <c r="AH576" s="1047"/>
      <c r="AI576" s="1047"/>
      <c r="AJ576" s="1047"/>
      <c r="AK576" s="1047"/>
      <c r="AL576" s="1047"/>
      <c r="AM576" s="1047"/>
      <c r="AN576" s="1047"/>
      <c r="AO576" s="1047"/>
      <c r="AP576" s="1047"/>
      <c r="AQ576" s="1047"/>
      <c r="AR576" s="1047"/>
      <c r="AS576" s="1047"/>
      <c r="AT576" s="1047"/>
      <c r="AU576" s="1047"/>
      <c r="AV576" s="1047"/>
      <c r="AW576" s="1047"/>
      <c r="AX576" s="1047"/>
      <c r="AY576" s="1047"/>
      <c r="AZ576" s="1047"/>
      <c r="BA576" s="1047"/>
      <c r="BB576" s="1047"/>
      <c r="BC576" s="1047"/>
      <c r="BD576" s="1047"/>
      <c r="BE576" s="1047"/>
      <c r="BF576" s="1047"/>
      <c r="BG576" s="1047"/>
      <c r="BH576" s="1047"/>
      <c r="BI576" s="1047"/>
      <c r="BJ576" s="1047"/>
      <c r="BK576" s="1047"/>
      <c r="BL576" s="1047"/>
      <c r="BM576" s="1047"/>
      <c r="BN576" s="1047"/>
      <c r="BO576" s="1047"/>
      <c r="BP576" s="1047"/>
      <c r="BQ576" s="1047"/>
      <c r="BR576" s="1047"/>
      <c r="BS576" s="1047"/>
      <c r="BT576" s="1047"/>
      <c r="BU576" s="1047"/>
    </row>
    <row r="577" ht="14.25" customHeight="1">
      <c r="A577" s="1060"/>
      <c r="B577" s="1060"/>
      <c r="C577" s="1060"/>
      <c r="D577" s="1060"/>
      <c r="E577" s="1060"/>
      <c r="F577" s="1060"/>
      <c r="G577" s="1061"/>
      <c r="H577" s="1062"/>
      <c r="I577" s="1063"/>
      <c r="J577" s="1060"/>
      <c r="K577" s="1060"/>
      <c r="L577" s="1064"/>
      <c r="M577" s="1060"/>
      <c r="N577" s="1060"/>
      <c r="O577" s="1064"/>
      <c r="P577" s="1060"/>
      <c r="Q577" s="1060"/>
      <c r="R577" s="1060"/>
      <c r="S577" s="1060"/>
      <c r="T577" s="1060"/>
      <c r="U577" s="1060"/>
      <c r="V577" s="1045"/>
      <c r="W577" s="1045"/>
      <c r="X577" s="1045"/>
      <c r="Y577" s="1045"/>
      <c r="Z577" s="1045"/>
      <c r="AA577" s="1045"/>
      <c r="AB577" s="1045"/>
      <c r="AC577" s="1045"/>
      <c r="AD577" s="1045"/>
      <c r="AE577" s="1045"/>
      <c r="AF577" s="1045"/>
      <c r="AG577" s="1047"/>
      <c r="AH577" s="1047"/>
      <c r="AI577" s="1047"/>
      <c r="AJ577" s="1047"/>
      <c r="AK577" s="1047"/>
      <c r="AL577" s="1047"/>
      <c r="AM577" s="1047"/>
      <c r="AN577" s="1047"/>
      <c r="AO577" s="1047"/>
      <c r="AP577" s="1047"/>
      <c r="AQ577" s="1047"/>
      <c r="AR577" s="1047"/>
      <c r="AS577" s="1047"/>
      <c r="AT577" s="1047"/>
      <c r="AU577" s="1047"/>
      <c r="AV577" s="1047"/>
      <c r="AW577" s="1047"/>
      <c r="AX577" s="1047"/>
      <c r="AY577" s="1047"/>
      <c r="AZ577" s="1047"/>
      <c r="BA577" s="1047"/>
      <c r="BB577" s="1047"/>
      <c r="BC577" s="1047"/>
      <c r="BD577" s="1047"/>
      <c r="BE577" s="1047"/>
      <c r="BF577" s="1047"/>
      <c r="BG577" s="1047"/>
      <c r="BH577" s="1047"/>
      <c r="BI577" s="1047"/>
      <c r="BJ577" s="1047"/>
      <c r="BK577" s="1047"/>
      <c r="BL577" s="1047"/>
      <c r="BM577" s="1047"/>
      <c r="BN577" s="1047"/>
      <c r="BO577" s="1047"/>
      <c r="BP577" s="1047"/>
      <c r="BQ577" s="1047"/>
      <c r="BR577" s="1047"/>
      <c r="BS577" s="1047"/>
      <c r="BT577" s="1047"/>
      <c r="BU577" s="1047"/>
    </row>
    <row r="578" ht="14.25" customHeight="1">
      <c r="A578" s="1060"/>
      <c r="B578" s="1060"/>
      <c r="C578" s="1060"/>
      <c r="D578" s="1060"/>
      <c r="E578" s="1060"/>
      <c r="F578" s="1060"/>
      <c r="G578" s="1061"/>
      <c r="H578" s="1062"/>
      <c r="I578" s="1063"/>
      <c r="J578" s="1060"/>
      <c r="K578" s="1060"/>
      <c r="L578" s="1064"/>
      <c r="M578" s="1060"/>
      <c r="N578" s="1060"/>
      <c r="O578" s="1064"/>
      <c r="P578" s="1060"/>
      <c r="Q578" s="1060"/>
      <c r="R578" s="1060"/>
      <c r="S578" s="1060"/>
      <c r="T578" s="1060"/>
      <c r="U578" s="1060"/>
      <c r="V578" s="1045"/>
      <c r="W578" s="1045"/>
      <c r="X578" s="1045"/>
      <c r="Y578" s="1045"/>
      <c r="Z578" s="1045"/>
      <c r="AA578" s="1045"/>
      <c r="AB578" s="1045"/>
      <c r="AC578" s="1045"/>
      <c r="AD578" s="1045"/>
      <c r="AE578" s="1045"/>
      <c r="AF578" s="1045"/>
      <c r="AG578" s="1047"/>
      <c r="AH578" s="1047"/>
      <c r="AI578" s="1047"/>
      <c r="AJ578" s="1047"/>
      <c r="AK578" s="1047"/>
      <c r="AL578" s="1047"/>
      <c r="AM578" s="1047"/>
      <c r="AN578" s="1047"/>
      <c r="AO578" s="1047"/>
      <c r="AP578" s="1047"/>
      <c r="AQ578" s="1047"/>
      <c r="AR578" s="1047"/>
      <c r="AS578" s="1047"/>
      <c r="AT578" s="1047"/>
      <c r="AU578" s="1047"/>
      <c r="AV578" s="1047"/>
      <c r="AW578" s="1047"/>
      <c r="AX578" s="1047"/>
      <c r="AY578" s="1047"/>
      <c r="AZ578" s="1047"/>
      <c r="BA578" s="1047"/>
      <c r="BB578" s="1047"/>
      <c r="BC578" s="1047"/>
      <c r="BD578" s="1047"/>
      <c r="BE578" s="1047"/>
      <c r="BF578" s="1047"/>
      <c r="BG578" s="1047"/>
      <c r="BH578" s="1047"/>
      <c r="BI578" s="1047"/>
      <c r="BJ578" s="1047"/>
      <c r="BK578" s="1047"/>
      <c r="BL578" s="1047"/>
      <c r="BM578" s="1047"/>
      <c r="BN578" s="1047"/>
      <c r="BO578" s="1047"/>
      <c r="BP578" s="1047"/>
      <c r="BQ578" s="1047"/>
      <c r="BR578" s="1047"/>
      <c r="BS578" s="1047"/>
      <c r="BT578" s="1047"/>
      <c r="BU578" s="1047"/>
    </row>
    <row r="579" ht="14.25" customHeight="1">
      <c r="A579" s="1060"/>
      <c r="B579" s="1060"/>
      <c r="C579" s="1060"/>
      <c r="D579" s="1060"/>
      <c r="E579" s="1060"/>
      <c r="F579" s="1060"/>
      <c r="G579" s="1061"/>
      <c r="H579" s="1062"/>
      <c r="I579" s="1063"/>
      <c r="J579" s="1060"/>
      <c r="K579" s="1060"/>
      <c r="L579" s="1064"/>
      <c r="M579" s="1060"/>
      <c r="N579" s="1060"/>
      <c r="O579" s="1064"/>
      <c r="P579" s="1060"/>
      <c r="Q579" s="1060"/>
      <c r="R579" s="1060"/>
      <c r="S579" s="1060"/>
      <c r="T579" s="1060"/>
      <c r="U579" s="1060"/>
      <c r="V579" s="1045"/>
      <c r="W579" s="1045"/>
      <c r="X579" s="1045"/>
      <c r="Y579" s="1045"/>
      <c r="Z579" s="1045"/>
      <c r="AA579" s="1045"/>
      <c r="AB579" s="1045"/>
      <c r="AC579" s="1045"/>
      <c r="AD579" s="1045"/>
      <c r="AE579" s="1045"/>
      <c r="AF579" s="1045"/>
      <c r="AG579" s="1047"/>
      <c r="AH579" s="1047"/>
      <c r="AI579" s="1047"/>
      <c r="AJ579" s="1047"/>
      <c r="AK579" s="1047"/>
      <c r="AL579" s="1047"/>
      <c r="AM579" s="1047"/>
      <c r="AN579" s="1047"/>
      <c r="AO579" s="1047"/>
      <c r="AP579" s="1047"/>
      <c r="AQ579" s="1047"/>
      <c r="AR579" s="1047"/>
      <c r="AS579" s="1047"/>
      <c r="AT579" s="1047"/>
      <c r="AU579" s="1047"/>
      <c r="AV579" s="1047"/>
      <c r="AW579" s="1047"/>
      <c r="AX579" s="1047"/>
      <c r="AY579" s="1047"/>
      <c r="AZ579" s="1047"/>
      <c r="BA579" s="1047"/>
      <c r="BB579" s="1047"/>
      <c r="BC579" s="1047"/>
      <c r="BD579" s="1047"/>
      <c r="BE579" s="1047"/>
      <c r="BF579" s="1047"/>
      <c r="BG579" s="1047"/>
      <c r="BH579" s="1047"/>
      <c r="BI579" s="1047"/>
      <c r="BJ579" s="1047"/>
      <c r="BK579" s="1047"/>
      <c r="BL579" s="1047"/>
      <c r="BM579" s="1047"/>
      <c r="BN579" s="1047"/>
      <c r="BO579" s="1047"/>
      <c r="BP579" s="1047"/>
      <c r="BQ579" s="1047"/>
      <c r="BR579" s="1047"/>
      <c r="BS579" s="1047"/>
      <c r="BT579" s="1047"/>
      <c r="BU579" s="1047"/>
    </row>
    <row r="580" ht="14.25" customHeight="1">
      <c r="A580" s="1060"/>
      <c r="B580" s="1060"/>
      <c r="C580" s="1060"/>
      <c r="D580" s="1060"/>
      <c r="E580" s="1060"/>
      <c r="F580" s="1060"/>
      <c r="G580" s="1061"/>
      <c r="H580" s="1062"/>
      <c r="I580" s="1063"/>
      <c r="J580" s="1060"/>
      <c r="K580" s="1060"/>
      <c r="L580" s="1064"/>
      <c r="M580" s="1060"/>
      <c r="N580" s="1060"/>
      <c r="O580" s="1064"/>
      <c r="P580" s="1060"/>
      <c r="Q580" s="1060"/>
      <c r="R580" s="1060"/>
      <c r="S580" s="1060"/>
      <c r="T580" s="1060"/>
      <c r="U580" s="1060"/>
      <c r="V580" s="1045"/>
      <c r="W580" s="1045"/>
      <c r="X580" s="1045"/>
      <c r="Y580" s="1045"/>
      <c r="Z580" s="1045"/>
      <c r="AA580" s="1045"/>
      <c r="AB580" s="1045"/>
      <c r="AC580" s="1045"/>
      <c r="AD580" s="1045"/>
      <c r="AE580" s="1045"/>
      <c r="AF580" s="1045"/>
      <c r="AG580" s="1047"/>
      <c r="AH580" s="1047"/>
      <c r="AI580" s="1047"/>
      <c r="AJ580" s="1047"/>
      <c r="AK580" s="1047"/>
      <c r="AL580" s="1047"/>
      <c r="AM580" s="1047"/>
      <c r="AN580" s="1047"/>
      <c r="AO580" s="1047"/>
      <c r="AP580" s="1047"/>
      <c r="AQ580" s="1047"/>
      <c r="AR580" s="1047"/>
      <c r="AS580" s="1047"/>
      <c r="AT580" s="1047"/>
      <c r="AU580" s="1047"/>
      <c r="AV580" s="1047"/>
      <c r="AW580" s="1047"/>
      <c r="AX580" s="1047"/>
      <c r="AY580" s="1047"/>
      <c r="AZ580" s="1047"/>
      <c r="BA580" s="1047"/>
      <c r="BB580" s="1047"/>
      <c r="BC580" s="1047"/>
      <c r="BD580" s="1047"/>
      <c r="BE580" s="1047"/>
      <c r="BF580" s="1047"/>
      <c r="BG580" s="1047"/>
      <c r="BH580" s="1047"/>
      <c r="BI580" s="1047"/>
      <c r="BJ580" s="1047"/>
      <c r="BK580" s="1047"/>
      <c r="BL580" s="1047"/>
      <c r="BM580" s="1047"/>
      <c r="BN580" s="1047"/>
      <c r="BO580" s="1047"/>
      <c r="BP580" s="1047"/>
      <c r="BQ580" s="1047"/>
      <c r="BR580" s="1047"/>
      <c r="BS580" s="1047"/>
      <c r="BT580" s="1047"/>
      <c r="BU580" s="1047"/>
    </row>
    <row r="581" ht="14.25" customHeight="1">
      <c r="A581" s="1060"/>
      <c r="B581" s="1060"/>
      <c r="C581" s="1060"/>
      <c r="D581" s="1060"/>
      <c r="E581" s="1060"/>
      <c r="F581" s="1060"/>
      <c r="G581" s="1061"/>
      <c r="H581" s="1062"/>
      <c r="I581" s="1063"/>
      <c r="J581" s="1060"/>
      <c r="K581" s="1060"/>
      <c r="L581" s="1064"/>
      <c r="M581" s="1060"/>
      <c r="N581" s="1060"/>
      <c r="O581" s="1064"/>
      <c r="P581" s="1060"/>
      <c r="Q581" s="1060"/>
      <c r="R581" s="1060"/>
      <c r="S581" s="1060"/>
      <c r="T581" s="1060"/>
      <c r="U581" s="1060"/>
      <c r="V581" s="1045"/>
      <c r="W581" s="1045"/>
      <c r="X581" s="1045"/>
      <c r="Y581" s="1045"/>
      <c r="Z581" s="1045"/>
      <c r="AA581" s="1045"/>
      <c r="AB581" s="1045"/>
      <c r="AC581" s="1045"/>
      <c r="AD581" s="1045"/>
      <c r="AE581" s="1045"/>
      <c r="AF581" s="1045"/>
      <c r="AG581" s="1047"/>
      <c r="AH581" s="1047"/>
      <c r="AI581" s="1047"/>
      <c r="AJ581" s="1047"/>
      <c r="AK581" s="1047"/>
      <c r="AL581" s="1047"/>
      <c r="AM581" s="1047"/>
      <c r="AN581" s="1047"/>
      <c r="AO581" s="1047"/>
      <c r="AP581" s="1047"/>
      <c r="AQ581" s="1047"/>
      <c r="AR581" s="1047"/>
      <c r="AS581" s="1047"/>
      <c r="AT581" s="1047"/>
      <c r="AU581" s="1047"/>
      <c r="AV581" s="1047"/>
      <c r="AW581" s="1047"/>
      <c r="AX581" s="1047"/>
      <c r="AY581" s="1047"/>
      <c r="AZ581" s="1047"/>
      <c r="BA581" s="1047"/>
      <c r="BB581" s="1047"/>
      <c r="BC581" s="1047"/>
      <c r="BD581" s="1047"/>
      <c r="BE581" s="1047"/>
      <c r="BF581" s="1047"/>
      <c r="BG581" s="1047"/>
      <c r="BH581" s="1047"/>
      <c r="BI581" s="1047"/>
      <c r="BJ581" s="1047"/>
      <c r="BK581" s="1047"/>
      <c r="BL581" s="1047"/>
      <c r="BM581" s="1047"/>
      <c r="BN581" s="1047"/>
      <c r="BO581" s="1047"/>
      <c r="BP581" s="1047"/>
      <c r="BQ581" s="1047"/>
      <c r="BR581" s="1047"/>
      <c r="BS581" s="1047"/>
      <c r="BT581" s="1047"/>
      <c r="BU581" s="1047"/>
    </row>
    <row r="582" ht="14.25" customHeight="1">
      <c r="A582" s="1060"/>
      <c r="B582" s="1060"/>
      <c r="C582" s="1060"/>
      <c r="D582" s="1060"/>
      <c r="E582" s="1060"/>
      <c r="F582" s="1060"/>
      <c r="G582" s="1061"/>
      <c r="H582" s="1062"/>
      <c r="I582" s="1063"/>
      <c r="J582" s="1060"/>
      <c r="K582" s="1060"/>
      <c r="L582" s="1064"/>
      <c r="M582" s="1060"/>
      <c r="N582" s="1060"/>
      <c r="O582" s="1064"/>
      <c r="P582" s="1060"/>
      <c r="Q582" s="1060"/>
      <c r="R582" s="1060"/>
      <c r="S582" s="1060"/>
      <c r="T582" s="1060"/>
      <c r="U582" s="1060"/>
      <c r="V582" s="1045"/>
      <c r="W582" s="1045"/>
      <c r="X582" s="1045"/>
      <c r="Y582" s="1045"/>
      <c r="Z582" s="1045"/>
      <c r="AA582" s="1045"/>
      <c r="AB582" s="1045"/>
      <c r="AC582" s="1045"/>
      <c r="AD582" s="1045"/>
      <c r="AE582" s="1045"/>
      <c r="AF582" s="1045"/>
      <c r="AG582" s="1047"/>
      <c r="AH582" s="1047"/>
      <c r="AI582" s="1047"/>
      <c r="AJ582" s="1047"/>
      <c r="AK582" s="1047"/>
      <c r="AL582" s="1047"/>
      <c r="AM582" s="1047"/>
      <c r="AN582" s="1047"/>
      <c r="AO582" s="1047"/>
      <c r="AP582" s="1047"/>
      <c r="AQ582" s="1047"/>
      <c r="AR582" s="1047"/>
      <c r="AS582" s="1047"/>
      <c r="AT582" s="1047"/>
      <c r="AU582" s="1047"/>
      <c r="AV582" s="1047"/>
      <c r="AW582" s="1047"/>
      <c r="AX582" s="1047"/>
      <c r="AY582" s="1047"/>
      <c r="AZ582" s="1047"/>
      <c r="BA582" s="1047"/>
      <c r="BB582" s="1047"/>
      <c r="BC582" s="1047"/>
      <c r="BD582" s="1047"/>
      <c r="BE582" s="1047"/>
      <c r="BF582" s="1047"/>
      <c r="BG582" s="1047"/>
      <c r="BH582" s="1047"/>
      <c r="BI582" s="1047"/>
      <c r="BJ582" s="1047"/>
      <c r="BK582" s="1047"/>
      <c r="BL582" s="1047"/>
      <c r="BM582" s="1047"/>
      <c r="BN582" s="1047"/>
      <c r="BO582" s="1047"/>
      <c r="BP582" s="1047"/>
      <c r="BQ582" s="1047"/>
      <c r="BR582" s="1047"/>
      <c r="BS582" s="1047"/>
      <c r="BT582" s="1047"/>
      <c r="BU582" s="1047"/>
    </row>
    <row r="583" ht="14.25" customHeight="1">
      <c r="A583" s="1060"/>
      <c r="B583" s="1060"/>
      <c r="C583" s="1060"/>
      <c r="D583" s="1060"/>
      <c r="E583" s="1060"/>
      <c r="F583" s="1060"/>
      <c r="G583" s="1061"/>
      <c r="H583" s="1062"/>
      <c r="I583" s="1063"/>
      <c r="J583" s="1060"/>
      <c r="K583" s="1060"/>
      <c r="L583" s="1064"/>
      <c r="M583" s="1060"/>
      <c r="N583" s="1060"/>
      <c r="O583" s="1064"/>
      <c r="P583" s="1060"/>
      <c r="Q583" s="1060"/>
      <c r="R583" s="1060"/>
      <c r="S583" s="1060"/>
      <c r="T583" s="1060"/>
      <c r="U583" s="1060"/>
      <c r="V583" s="1045"/>
      <c r="W583" s="1045"/>
      <c r="X583" s="1045"/>
      <c r="Y583" s="1045"/>
      <c r="Z583" s="1045"/>
      <c r="AA583" s="1045"/>
      <c r="AB583" s="1045"/>
      <c r="AC583" s="1045"/>
      <c r="AD583" s="1045"/>
      <c r="AE583" s="1045"/>
      <c r="AF583" s="1045"/>
      <c r="AG583" s="1047"/>
      <c r="AH583" s="1047"/>
      <c r="AI583" s="1047"/>
      <c r="AJ583" s="1047"/>
      <c r="AK583" s="1047"/>
      <c r="AL583" s="1047"/>
      <c r="AM583" s="1047"/>
      <c r="AN583" s="1047"/>
      <c r="AO583" s="1047"/>
      <c r="AP583" s="1047"/>
      <c r="AQ583" s="1047"/>
      <c r="AR583" s="1047"/>
      <c r="AS583" s="1047"/>
      <c r="AT583" s="1047"/>
      <c r="AU583" s="1047"/>
      <c r="AV583" s="1047"/>
      <c r="AW583" s="1047"/>
      <c r="AX583" s="1047"/>
      <c r="AY583" s="1047"/>
      <c r="AZ583" s="1047"/>
      <c r="BA583" s="1047"/>
      <c r="BB583" s="1047"/>
      <c r="BC583" s="1047"/>
      <c r="BD583" s="1047"/>
      <c r="BE583" s="1047"/>
      <c r="BF583" s="1047"/>
      <c r="BG583" s="1047"/>
      <c r="BH583" s="1047"/>
      <c r="BI583" s="1047"/>
      <c r="BJ583" s="1047"/>
      <c r="BK583" s="1047"/>
      <c r="BL583" s="1047"/>
      <c r="BM583" s="1047"/>
      <c r="BN583" s="1047"/>
      <c r="BO583" s="1047"/>
      <c r="BP583" s="1047"/>
      <c r="BQ583" s="1047"/>
      <c r="BR583" s="1047"/>
      <c r="BS583" s="1047"/>
      <c r="BT583" s="1047"/>
      <c r="BU583" s="1047"/>
    </row>
    <row r="584" ht="14.25" customHeight="1">
      <c r="A584" s="1060"/>
      <c r="B584" s="1060"/>
      <c r="C584" s="1060"/>
      <c r="D584" s="1060"/>
      <c r="E584" s="1060"/>
      <c r="F584" s="1060"/>
      <c r="G584" s="1061"/>
      <c r="H584" s="1062"/>
      <c r="I584" s="1063"/>
      <c r="J584" s="1060"/>
      <c r="K584" s="1060"/>
      <c r="L584" s="1064"/>
      <c r="M584" s="1060"/>
      <c r="N584" s="1060"/>
      <c r="O584" s="1064"/>
      <c r="P584" s="1060"/>
      <c r="Q584" s="1060"/>
      <c r="R584" s="1060"/>
      <c r="S584" s="1060"/>
      <c r="T584" s="1060"/>
      <c r="U584" s="1060"/>
      <c r="V584" s="1045"/>
      <c r="W584" s="1045"/>
      <c r="X584" s="1045"/>
      <c r="Y584" s="1045"/>
      <c r="Z584" s="1045"/>
      <c r="AA584" s="1045"/>
      <c r="AB584" s="1045"/>
      <c r="AC584" s="1045"/>
      <c r="AD584" s="1045"/>
      <c r="AE584" s="1045"/>
      <c r="AF584" s="1045"/>
      <c r="AG584" s="1047"/>
      <c r="AH584" s="1047"/>
      <c r="AI584" s="1047"/>
      <c r="AJ584" s="1047"/>
      <c r="AK584" s="1047"/>
      <c r="AL584" s="1047"/>
      <c r="AM584" s="1047"/>
      <c r="AN584" s="1047"/>
      <c r="AO584" s="1047"/>
      <c r="AP584" s="1047"/>
      <c r="AQ584" s="1047"/>
      <c r="AR584" s="1047"/>
      <c r="AS584" s="1047"/>
      <c r="AT584" s="1047"/>
      <c r="AU584" s="1047"/>
      <c r="AV584" s="1047"/>
      <c r="AW584" s="1047"/>
      <c r="AX584" s="1047"/>
      <c r="AY584" s="1047"/>
      <c r="AZ584" s="1047"/>
      <c r="BA584" s="1047"/>
      <c r="BB584" s="1047"/>
      <c r="BC584" s="1047"/>
      <c r="BD584" s="1047"/>
      <c r="BE584" s="1047"/>
      <c r="BF584" s="1047"/>
      <c r="BG584" s="1047"/>
      <c r="BH584" s="1047"/>
      <c r="BI584" s="1047"/>
      <c r="BJ584" s="1047"/>
      <c r="BK584" s="1047"/>
      <c r="BL584" s="1047"/>
      <c r="BM584" s="1047"/>
      <c r="BN584" s="1047"/>
      <c r="BO584" s="1047"/>
      <c r="BP584" s="1047"/>
      <c r="BQ584" s="1047"/>
      <c r="BR584" s="1047"/>
      <c r="BS584" s="1047"/>
      <c r="BT584" s="1047"/>
      <c r="BU584" s="1047"/>
    </row>
    <row r="585" ht="14.25" customHeight="1">
      <c r="A585" s="1060"/>
      <c r="B585" s="1060"/>
      <c r="C585" s="1060"/>
      <c r="D585" s="1060"/>
      <c r="E585" s="1060"/>
      <c r="F585" s="1060"/>
      <c r="G585" s="1061"/>
      <c r="H585" s="1062"/>
      <c r="I585" s="1063"/>
      <c r="J585" s="1060"/>
      <c r="K585" s="1060"/>
      <c r="L585" s="1064"/>
      <c r="M585" s="1060"/>
      <c r="N585" s="1060"/>
      <c r="O585" s="1064"/>
      <c r="P585" s="1060"/>
      <c r="Q585" s="1060"/>
      <c r="R585" s="1060"/>
      <c r="S585" s="1060"/>
      <c r="T585" s="1060"/>
      <c r="U585" s="1060"/>
      <c r="V585" s="1045"/>
      <c r="W585" s="1045"/>
      <c r="X585" s="1045"/>
      <c r="Y585" s="1045"/>
      <c r="Z585" s="1045"/>
      <c r="AA585" s="1045"/>
      <c r="AB585" s="1045"/>
      <c r="AC585" s="1045"/>
      <c r="AD585" s="1045"/>
      <c r="AE585" s="1045"/>
      <c r="AF585" s="1045"/>
      <c r="AG585" s="1047"/>
      <c r="AH585" s="1047"/>
      <c r="AI585" s="1047"/>
      <c r="AJ585" s="1047"/>
      <c r="AK585" s="1047"/>
      <c r="AL585" s="1047"/>
      <c r="AM585" s="1047"/>
      <c r="AN585" s="1047"/>
      <c r="AO585" s="1047"/>
      <c r="AP585" s="1047"/>
      <c r="AQ585" s="1047"/>
      <c r="AR585" s="1047"/>
      <c r="AS585" s="1047"/>
      <c r="AT585" s="1047"/>
      <c r="AU585" s="1047"/>
      <c r="AV585" s="1047"/>
      <c r="AW585" s="1047"/>
      <c r="AX585" s="1047"/>
      <c r="AY585" s="1047"/>
      <c r="AZ585" s="1047"/>
      <c r="BA585" s="1047"/>
      <c r="BB585" s="1047"/>
      <c r="BC585" s="1047"/>
      <c r="BD585" s="1047"/>
      <c r="BE585" s="1047"/>
      <c r="BF585" s="1047"/>
      <c r="BG585" s="1047"/>
      <c r="BH585" s="1047"/>
      <c r="BI585" s="1047"/>
      <c r="BJ585" s="1047"/>
      <c r="BK585" s="1047"/>
      <c r="BL585" s="1047"/>
      <c r="BM585" s="1047"/>
      <c r="BN585" s="1047"/>
      <c r="BO585" s="1047"/>
      <c r="BP585" s="1047"/>
      <c r="BQ585" s="1047"/>
      <c r="BR585" s="1047"/>
      <c r="BS585" s="1047"/>
      <c r="BT585" s="1047"/>
      <c r="BU585" s="1047"/>
    </row>
    <row r="586" ht="14.25" customHeight="1">
      <c r="A586" s="1060"/>
      <c r="B586" s="1060"/>
      <c r="C586" s="1060"/>
      <c r="D586" s="1060"/>
      <c r="E586" s="1060"/>
      <c r="F586" s="1060"/>
      <c r="G586" s="1061"/>
      <c r="H586" s="1062"/>
      <c r="I586" s="1063"/>
      <c r="J586" s="1060"/>
      <c r="K586" s="1060"/>
      <c r="L586" s="1064"/>
      <c r="M586" s="1060"/>
      <c r="N586" s="1060"/>
      <c r="O586" s="1064"/>
      <c r="P586" s="1060"/>
      <c r="Q586" s="1060"/>
      <c r="R586" s="1060"/>
      <c r="S586" s="1060"/>
      <c r="T586" s="1060"/>
      <c r="U586" s="1060"/>
      <c r="V586" s="1045"/>
      <c r="W586" s="1045"/>
      <c r="X586" s="1045"/>
      <c r="Y586" s="1045"/>
      <c r="Z586" s="1045"/>
      <c r="AA586" s="1045"/>
      <c r="AB586" s="1045"/>
      <c r="AC586" s="1045"/>
      <c r="AD586" s="1045"/>
      <c r="AE586" s="1045"/>
      <c r="AF586" s="1045"/>
      <c r="AG586" s="1047"/>
      <c r="AH586" s="1047"/>
      <c r="AI586" s="1047"/>
      <c r="AJ586" s="1047"/>
      <c r="AK586" s="1047"/>
      <c r="AL586" s="1047"/>
      <c r="AM586" s="1047"/>
      <c r="AN586" s="1047"/>
      <c r="AO586" s="1047"/>
      <c r="AP586" s="1047"/>
      <c r="AQ586" s="1047"/>
      <c r="AR586" s="1047"/>
      <c r="AS586" s="1047"/>
      <c r="AT586" s="1047"/>
      <c r="AU586" s="1047"/>
      <c r="AV586" s="1047"/>
      <c r="AW586" s="1047"/>
      <c r="AX586" s="1047"/>
      <c r="AY586" s="1047"/>
      <c r="AZ586" s="1047"/>
      <c r="BA586" s="1047"/>
      <c r="BB586" s="1047"/>
      <c r="BC586" s="1047"/>
      <c r="BD586" s="1047"/>
      <c r="BE586" s="1047"/>
      <c r="BF586" s="1047"/>
      <c r="BG586" s="1047"/>
      <c r="BH586" s="1047"/>
      <c r="BI586" s="1047"/>
      <c r="BJ586" s="1047"/>
      <c r="BK586" s="1047"/>
      <c r="BL586" s="1047"/>
      <c r="BM586" s="1047"/>
      <c r="BN586" s="1047"/>
      <c r="BO586" s="1047"/>
      <c r="BP586" s="1047"/>
      <c r="BQ586" s="1047"/>
      <c r="BR586" s="1047"/>
      <c r="BS586" s="1047"/>
      <c r="BT586" s="1047"/>
      <c r="BU586" s="1047"/>
    </row>
    <row r="587" ht="14.25" customHeight="1">
      <c r="A587" s="1060"/>
      <c r="B587" s="1060"/>
      <c r="C587" s="1060"/>
      <c r="D587" s="1060"/>
      <c r="E587" s="1060"/>
      <c r="F587" s="1060"/>
      <c r="G587" s="1061"/>
      <c r="H587" s="1062"/>
      <c r="I587" s="1063"/>
      <c r="J587" s="1060"/>
      <c r="K587" s="1060"/>
      <c r="L587" s="1064"/>
      <c r="M587" s="1060"/>
      <c r="N587" s="1060"/>
      <c r="O587" s="1064"/>
      <c r="P587" s="1060"/>
      <c r="Q587" s="1060"/>
      <c r="R587" s="1060"/>
      <c r="S587" s="1060"/>
      <c r="T587" s="1060"/>
      <c r="U587" s="1060"/>
      <c r="V587" s="1045"/>
      <c r="W587" s="1045"/>
      <c r="X587" s="1045"/>
      <c r="Y587" s="1045"/>
      <c r="Z587" s="1045"/>
      <c r="AA587" s="1045"/>
      <c r="AB587" s="1045"/>
      <c r="AC587" s="1045"/>
      <c r="AD587" s="1045"/>
      <c r="AE587" s="1045"/>
      <c r="AF587" s="1045"/>
      <c r="AG587" s="1047"/>
      <c r="AH587" s="1047"/>
      <c r="AI587" s="1047"/>
      <c r="AJ587" s="1047"/>
      <c r="AK587" s="1047"/>
      <c r="AL587" s="1047"/>
      <c r="AM587" s="1047"/>
      <c r="AN587" s="1047"/>
      <c r="AO587" s="1047"/>
      <c r="AP587" s="1047"/>
      <c r="AQ587" s="1047"/>
      <c r="AR587" s="1047"/>
      <c r="AS587" s="1047"/>
      <c r="AT587" s="1047"/>
      <c r="AU587" s="1047"/>
      <c r="AV587" s="1047"/>
      <c r="AW587" s="1047"/>
      <c r="AX587" s="1047"/>
      <c r="AY587" s="1047"/>
      <c r="AZ587" s="1047"/>
      <c r="BA587" s="1047"/>
      <c r="BB587" s="1047"/>
      <c r="BC587" s="1047"/>
      <c r="BD587" s="1047"/>
      <c r="BE587" s="1047"/>
      <c r="BF587" s="1047"/>
      <c r="BG587" s="1047"/>
      <c r="BH587" s="1047"/>
      <c r="BI587" s="1047"/>
      <c r="BJ587" s="1047"/>
      <c r="BK587" s="1047"/>
      <c r="BL587" s="1047"/>
      <c r="BM587" s="1047"/>
      <c r="BN587" s="1047"/>
      <c r="BO587" s="1047"/>
      <c r="BP587" s="1047"/>
      <c r="BQ587" s="1047"/>
      <c r="BR587" s="1047"/>
      <c r="BS587" s="1047"/>
      <c r="BT587" s="1047"/>
      <c r="BU587" s="1047"/>
    </row>
    <row r="588" ht="14.25" customHeight="1">
      <c r="A588" s="1060"/>
      <c r="B588" s="1060"/>
      <c r="C588" s="1060"/>
      <c r="D588" s="1060"/>
      <c r="E588" s="1060"/>
      <c r="F588" s="1060"/>
      <c r="G588" s="1061"/>
      <c r="H588" s="1062"/>
      <c r="I588" s="1063"/>
      <c r="J588" s="1060"/>
      <c r="K588" s="1060"/>
      <c r="L588" s="1064"/>
      <c r="M588" s="1060"/>
      <c r="N588" s="1060"/>
      <c r="O588" s="1064"/>
      <c r="P588" s="1060"/>
      <c r="Q588" s="1060"/>
      <c r="R588" s="1060"/>
      <c r="S588" s="1060"/>
      <c r="T588" s="1060"/>
      <c r="U588" s="1060"/>
      <c r="V588" s="1045"/>
      <c r="W588" s="1045"/>
      <c r="X588" s="1045"/>
      <c r="Y588" s="1045"/>
      <c r="Z588" s="1045"/>
      <c r="AA588" s="1045"/>
      <c r="AB588" s="1045"/>
      <c r="AC588" s="1045"/>
      <c r="AD588" s="1045"/>
      <c r="AE588" s="1045"/>
      <c r="AF588" s="1045"/>
      <c r="AG588" s="1047"/>
      <c r="AH588" s="1047"/>
      <c r="AI588" s="1047"/>
      <c r="AJ588" s="1047"/>
      <c r="AK588" s="1047"/>
      <c r="AL588" s="1047"/>
      <c r="AM588" s="1047"/>
      <c r="AN588" s="1047"/>
      <c r="AO588" s="1047"/>
      <c r="AP588" s="1047"/>
      <c r="AQ588" s="1047"/>
      <c r="AR588" s="1047"/>
      <c r="AS588" s="1047"/>
      <c r="AT588" s="1047"/>
      <c r="AU588" s="1047"/>
      <c r="AV588" s="1047"/>
      <c r="AW588" s="1047"/>
      <c r="AX588" s="1047"/>
      <c r="AY588" s="1047"/>
      <c r="AZ588" s="1047"/>
      <c r="BA588" s="1047"/>
      <c r="BB588" s="1047"/>
      <c r="BC588" s="1047"/>
      <c r="BD588" s="1047"/>
      <c r="BE588" s="1047"/>
      <c r="BF588" s="1047"/>
      <c r="BG588" s="1047"/>
      <c r="BH588" s="1047"/>
      <c r="BI588" s="1047"/>
      <c r="BJ588" s="1047"/>
      <c r="BK588" s="1047"/>
      <c r="BL588" s="1047"/>
      <c r="BM588" s="1047"/>
      <c r="BN588" s="1047"/>
      <c r="BO588" s="1047"/>
      <c r="BP588" s="1047"/>
      <c r="BQ588" s="1047"/>
      <c r="BR588" s="1047"/>
      <c r="BS588" s="1047"/>
      <c r="BT588" s="1047"/>
      <c r="BU588" s="1047"/>
    </row>
    <row r="589" ht="14.25" customHeight="1">
      <c r="A589" s="1060"/>
      <c r="B589" s="1060"/>
      <c r="C589" s="1060"/>
      <c r="D589" s="1060"/>
      <c r="E589" s="1060"/>
      <c r="F589" s="1060"/>
      <c r="G589" s="1061"/>
      <c r="H589" s="1062"/>
      <c r="I589" s="1063"/>
      <c r="J589" s="1060"/>
      <c r="K589" s="1060"/>
      <c r="L589" s="1064"/>
      <c r="M589" s="1060"/>
      <c r="N589" s="1060"/>
      <c r="O589" s="1064"/>
      <c r="P589" s="1060"/>
      <c r="Q589" s="1060"/>
      <c r="R589" s="1060"/>
      <c r="S589" s="1060"/>
      <c r="T589" s="1060"/>
      <c r="U589" s="1060"/>
      <c r="V589" s="1045"/>
      <c r="W589" s="1045"/>
      <c r="X589" s="1045"/>
      <c r="Y589" s="1045"/>
      <c r="Z589" s="1045"/>
      <c r="AA589" s="1045"/>
      <c r="AB589" s="1045"/>
      <c r="AC589" s="1045"/>
      <c r="AD589" s="1045"/>
      <c r="AE589" s="1045"/>
      <c r="AF589" s="1045"/>
      <c r="AG589" s="1047"/>
      <c r="AH589" s="1047"/>
      <c r="AI589" s="1047"/>
      <c r="AJ589" s="1047"/>
      <c r="AK589" s="1047"/>
      <c r="AL589" s="1047"/>
      <c r="AM589" s="1047"/>
      <c r="AN589" s="1047"/>
      <c r="AO589" s="1047"/>
      <c r="AP589" s="1047"/>
      <c r="AQ589" s="1047"/>
      <c r="AR589" s="1047"/>
      <c r="AS589" s="1047"/>
      <c r="AT589" s="1047"/>
      <c r="AU589" s="1047"/>
      <c r="AV589" s="1047"/>
      <c r="AW589" s="1047"/>
      <c r="AX589" s="1047"/>
      <c r="AY589" s="1047"/>
      <c r="AZ589" s="1047"/>
      <c r="BA589" s="1047"/>
      <c r="BB589" s="1047"/>
      <c r="BC589" s="1047"/>
      <c r="BD589" s="1047"/>
      <c r="BE589" s="1047"/>
      <c r="BF589" s="1047"/>
      <c r="BG589" s="1047"/>
      <c r="BH589" s="1047"/>
      <c r="BI589" s="1047"/>
      <c r="BJ589" s="1047"/>
      <c r="BK589" s="1047"/>
      <c r="BL589" s="1047"/>
      <c r="BM589" s="1047"/>
      <c r="BN589" s="1047"/>
      <c r="BO589" s="1047"/>
      <c r="BP589" s="1047"/>
      <c r="BQ589" s="1047"/>
      <c r="BR589" s="1047"/>
      <c r="BS589" s="1047"/>
      <c r="BT589" s="1047"/>
      <c r="BU589" s="1047"/>
    </row>
    <row r="590" ht="14.25" customHeight="1">
      <c r="A590" s="1060"/>
      <c r="B590" s="1060"/>
      <c r="C590" s="1060"/>
      <c r="D590" s="1060"/>
      <c r="E590" s="1060"/>
      <c r="F590" s="1060"/>
      <c r="G590" s="1061"/>
      <c r="H590" s="1062"/>
      <c r="I590" s="1063"/>
      <c r="J590" s="1060"/>
      <c r="K590" s="1060"/>
      <c r="L590" s="1064"/>
      <c r="M590" s="1060"/>
      <c r="N590" s="1060"/>
      <c r="O590" s="1064"/>
      <c r="P590" s="1060"/>
      <c r="Q590" s="1060"/>
      <c r="R590" s="1060"/>
      <c r="S590" s="1060"/>
      <c r="T590" s="1060"/>
      <c r="U590" s="1060"/>
      <c r="V590" s="1045"/>
      <c r="W590" s="1045"/>
      <c r="X590" s="1045"/>
      <c r="Y590" s="1045"/>
      <c r="Z590" s="1045"/>
      <c r="AA590" s="1045"/>
      <c r="AB590" s="1045"/>
      <c r="AC590" s="1045"/>
      <c r="AD590" s="1045"/>
      <c r="AE590" s="1045"/>
      <c r="AF590" s="1045"/>
      <c r="AG590" s="1047"/>
      <c r="AH590" s="1047"/>
      <c r="AI590" s="1047"/>
      <c r="AJ590" s="1047"/>
      <c r="AK590" s="1047"/>
      <c r="AL590" s="1047"/>
      <c r="AM590" s="1047"/>
      <c r="AN590" s="1047"/>
      <c r="AO590" s="1047"/>
      <c r="AP590" s="1047"/>
      <c r="AQ590" s="1047"/>
      <c r="AR590" s="1047"/>
      <c r="AS590" s="1047"/>
      <c r="AT590" s="1047"/>
      <c r="AU590" s="1047"/>
      <c r="AV590" s="1047"/>
      <c r="AW590" s="1047"/>
      <c r="AX590" s="1047"/>
      <c r="AY590" s="1047"/>
      <c r="AZ590" s="1047"/>
      <c r="BA590" s="1047"/>
      <c r="BB590" s="1047"/>
      <c r="BC590" s="1047"/>
      <c r="BD590" s="1047"/>
      <c r="BE590" s="1047"/>
      <c r="BF590" s="1047"/>
      <c r="BG590" s="1047"/>
      <c r="BH590" s="1047"/>
      <c r="BI590" s="1047"/>
      <c r="BJ590" s="1047"/>
      <c r="BK590" s="1047"/>
      <c r="BL590" s="1047"/>
      <c r="BM590" s="1047"/>
      <c r="BN590" s="1047"/>
      <c r="BO590" s="1047"/>
      <c r="BP590" s="1047"/>
      <c r="BQ590" s="1047"/>
      <c r="BR590" s="1047"/>
      <c r="BS590" s="1047"/>
      <c r="BT590" s="1047"/>
      <c r="BU590" s="1047"/>
    </row>
    <row r="591" ht="14.25" customHeight="1">
      <c r="A591" s="1060"/>
      <c r="B591" s="1060"/>
      <c r="C591" s="1060"/>
      <c r="D591" s="1060"/>
      <c r="E591" s="1060"/>
      <c r="F591" s="1060"/>
      <c r="G591" s="1061"/>
      <c r="H591" s="1062"/>
      <c r="I591" s="1063"/>
      <c r="J591" s="1060"/>
      <c r="K591" s="1060"/>
      <c r="L591" s="1064"/>
      <c r="M591" s="1060"/>
      <c r="N591" s="1060"/>
      <c r="O591" s="1064"/>
      <c r="P591" s="1060"/>
      <c r="Q591" s="1060"/>
      <c r="R591" s="1060"/>
      <c r="S591" s="1060"/>
      <c r="T591" s="1060"/>
      <c r="U591" s="1060"/>
      <c r="V591" s="1045"/>
      <c r="W591" s="1045"/>
      <c r="X591" s="1045"/>
      <c r="Y591" s="1045"/>
      <c r="Z591" s="1045"/>
      <c r="AA591" s="1045"/>
      <c r="AB591" s="1045"/>
      <c r="AC591" s="1045"/>
      <c r="AD591" s="1045"/>
      <c r="AE591" s="1045"/>
      <c r="AF591" s="1045"/>
      <c r="AG591" s="1047"/>
      <c r="AH591" s="1047"/>
      <c r="AI591" s="1047"/>
      <c r="AJ591" s="1047"/>
      <c r="AK591" s="1047"/>
      <c r="AL591" s="1047"/>
      <c r="AM591" s="1047"/>
      <c r="AN591" s="1047"/>
      <c r="AO591" s="1047"/>
      <c r="AP591" s="1047"/>
      <c r="AQ591" s="1047"/>
      <c r="AR591" s="1047"/>
      <c r="AS591" s="1047"/>
      <c r="AT591" s="1047"/>
      <c r="AU591" s="1047"/>
      <c r="AV591" s="1047"/>
      <c r="AW591" s="1047"/>
      <c r="AX591" s="1047"/>
      <c r="AY591" s="1047"/>
      <c r="AZ591" s="1047"/>
      <c r="BA591" s="1047"/>
      <c r="BB591" s="1047"/>
      <c r="BC591" s="1047"/>
      <c r="BD591" s="1047"/>
      <c r="BE591" s="1047"/>
      <c r="BF591" s="1047"/>
      <c r="BG591" s="1047"/>
      <c r="BH591" s="1047"/>
      <c r="BI591" s="1047"/>
      <c r="BJ591" s="1047"/>
      <c r="BK591" s="1047"/>
      <c r="BL591" s="1047"/>
      <c r="BM591" s="1047"/>
      <c r="BN591" s="1047"/>
      <c r="BO591" s="1047"/>
      <c r="BP591" s="1047"/>
      <c r="BQ591" s="1047"/>
      <c r="BR591" s="1047"/>
      <c r="BS591" s="1047"/>
      <c r="BT591" s="1047"/>
      <c r="BU591" s="1047"/>
    </row>
    <row r="592" ht="14.25" customHeight="1">
      <c r="A592" s="1060"/>
      <c r="B592" s="1060"/>
      <c r="C592" s="1060"/>
      <c r="D592" s="1060"/>
      <c r="E592" s="1060"/>
      <c r="F592" s="1060"/>
      <c r="G592" s="1061"/>
      <c r="H592" s="1062"/>
      <c r="I592" s="1063"/>
      <c r="J592" s="1060"/>
      <c r="K592" s="1060"/>
      <c r="L592" s="1064"/>
      <c r="M592" s="1060"/>
      <c r="N592" s="1060"/>
      <c r="O592" s="1064"/>
      <c r="P592" s="1060"/>
      <c r="Q592" s="1060"/>
      <c r="R592" s="1060"/>
      <c r="S592" s="1060"/>
      <c r="T592" s="1060"/>
      <c r="U592" s="1060"/>
      <c r="V592" s="1045"/>
      <c r="W592" s="1045"/>
      <c r="X592" s="1045"/>
      <c r="Y592" s="1045"/>
      <c r="Z592" s="1045"/>
      <c r="AA592" s="1045"/>
      <c r="AB592" s="1045"/>
      <c r="AC592" s="1045"/>
      <c r="AD592" s="1045"/>
      <c r="AE592" s="1045"/>
      <c r="AF592" s="1045"/>
      <c r="AG592" s="1047"/>
      <c r="AH592" s="1047"/>
      <c r="AI592" s="1047"/>
      <c r="AJ592" s="1047"/>
      <c r="AK592" s="1047"/>
      <c r="AL592" s="1047"/>
      <c r="AM592" s="1047"/>
      <c r="AN592" s="1047"/>
      <c r="AO592" s="1047"/>
      <c r="AP592" s="1047"/>
      <c r="AQ592" s="1047"/>
      <c r="AR592" s="1047"/>
      <c r="AS592" s="1047"/>
      <c r="AT592" s="1047"/>
      <c r="AU592" s="1047"/>
      <c r="AV592" s="1047"/>
      <c r="AW592" s="1047"/>
      <c r="AX592" s="1047"/>
      <c r="AY592" s="1047"/>
      <c r="AZ592" s="1047"/>
      <c r="BA592" s="1047"/>
      <c r="BB592" s="1047"/>
      <c r="BC592" s="1047"/>
      <c r="BD592" s="1047"/>
      <c r="BE592" s="1047"/>
      <c r="BF592" s="1047"/>
      <c r="BG592" s="1047"/>
      <c r="BH592" s="1047"/>
      <c r="BI592" s="1047"/>
      <c r="BJ592" s="1047"/>
      <c r="BK592" s="1047"/>
      <c r="BL592" s="1047"/>
      <c r="BM592" s="1047"/>
      <c r="BN592" s="1047"/>
      <c r="BO592" s="1047"/>
      <c r="BP592" s="1047"/>
      <c r="BQ592" s="1047"/>
      <c r="BR592" s="1047"/>
      <c r="BS592" s="1047"/>
      <c r="BT592" s="1047"/>
      <c r="BU592" s="1047"/>
    </row>
    <row r="593" ht="14.25" customHeight="1">
      <c r="A593" s="1060"/>
      <c r="B593" s="1060"/>
      <c r="C593" s="1060"/>
      <c r="D593" s="1060"/>
      <c r="E593" s="1060"/>
      <c r="F593" s="1060"/>
      <c r="G593" s="1061"/>
      <c r="H593" s="1062"/>
      <c r="I593" s="1063"/>
      <c r="J593" s="1060"/>
      <c r="K593" s="1060"/>
      <c r="L593" s="1064"/>
      <c r="M593" s="1060"/>
      <c r="N593" s="1060"/>
      <c r="O593" s="1064"/>
      <c r="P593" s="1060"/>
      <c r="Q593" s="1060"/>
      <c r="R593" s="1060"/>
      <c r="S593" s="1060"/>
      <c r="T593" s="1060"/>
      <c r="U593" s="1060"/>
      <c r="V593" s="1045"/>
      <c r="W593" s="1045"/>
      <c r="X593" s="1045"/>
      <c r="Y593" s="1045"/>
      <c r="Z593" s="1045"/>
      <c r="AA593" s="1045"/>
      <c r="AB593" s="1045"/>
      <c r="AC593" s="1045"/>
      <c r="AD593" s="1045"/>
      <c r="AE593" s="1045"/>
      <c r="AF593" s="1045"/>
      <c r="AG593" s="1047"/>
      <c r="AH593" s="1047"/>
      <c r="AI593" s="1047"/>
      <c r="AJ593" s="1047"/>
      <c r="AK593" s="1047"/>
      <c r="AL593" s="1047"/>
      <c r="AM593" s="1047"/>
      <c r="AN593" s="1047"/>
      <c r="AO593" s="1047"/>
      <c r="AP593" s="1047"/>
      <c r="AQ593" s="1047"/>
      <c r="AR593" s="1047"/>
      <c r="AS593" s="1047"/>
      <c r="AT593" s="1047"/>
      <c r="AU593" s="1047"/>
      <c r="AV593" s="1047"/>
      <c r="AW593" s="1047"/>
      <c r="AX593" s="1047"/>
      <c r="AY593" s="1047"/>
      <c r="AZ593" s="1047"/>
      <c r="BA593" s="1047"/>
      <c r="BB593" s="1047"/>
      <c r="BC593" s="1047"/>
      <c r="BD593" s="1047"/>
      <c r="BE593" s="1047"/>
      <c r="BF593" s="1047"/>
      <c r="BG593" s="1047"/>
      <c r="BH593" s="1047"/>
      <c r="BI593" s="1047"/>
      <c r="BJ593" s="1047"/>
      <c r="BK593" s="1047"/>
      <c r="BL593" s="1047"/>
      <c r="BM593" s="1047"/>
      <c r="BN593" s="1047"/>
      <c r="BO593" s="1047"/>
      <c r="BP593" s="1047"/>
      <c r="BQ593" s="1047"/>
      <c r="BR593" s="1047"/>
      <c r="BS593" s="1047"/>
      <c r="BT593" s="1047"/>
      <c r="BU593" s="1047"/>
    </row>
    <row r="594" ht="14.25" customHeight="1">
      <c r="A594" s="1060"/>
      <c r="B594" s="1060"/>
      <c r="C594" s="1060"/>
      <c r="D594" s="1060"/>
      <c r="E594" s="1060"/>
      <c r="F594" s="1060"/>
      <c r="G594" s="1061"/>
      <c r="H594" s="1062"/>
      <c r="I594" s="1063"/>
      <c r="J594" s="1060"/>
      <c r="K594" s="1060"/>
      <c r="L594" s="1064"/>
      <c r="M594" s="1060"/>
      <c r="N594" s="1060"/>
      <c r="O594" s="1064"/>
      <c r="P594" s="1060"/>
      <c r="Q594" s="1060"/>
      <c r="R594" s="1060"/>
      <c r="S594" s="1060"/>
      <c r="T594" s="1060"/>
      <c r="U594" s="1060"/>
      <c r="V594" s="1045"/>
      <c r="W594" s="1045"/>
      <c r="X594" s="1045"/>
      <c r="Y594" s="1045"/>
      <c r="Z594" s="1045"/>
      <c r="AA594" s="1045"/>
      <c r="AB594" s="1045"/>
      <c r="AC594" s="1045"/>
      <c r="AD594" s="1045"/>
      <c r="AE594" s="1045"/>
      <c r="AF594" s="1045"/>
      <c r="AG594" s="1047"/>
      <c r="AH594" s="1047"/>
      <c r="AI594" s="1047"/>
      <c r="AJ594" s="1047"/>
      <c r="AK594" s="1047"/>
      <c r="AL594" s="1047"/>
      <c r="AM594" s="1047"/>
      <c r="AN594" s="1047"/>
      <c r="AO594" s="1047"/>
      <c r="AP594" s="1047"/>
      <c r="AQ594" s="1047"/>
      <c r="AR594" s="1047"/>
      <c r="AS594" s="1047"/>
      <c r="AT594" s="1047"/>
      <c r="AU594" s="1047"/>
      <c r="AV594" s="1047"/>
      <c r="AW594" s="1047"/>
      <c r="AX594" s="1047"/>
      <c r="AY594" s="1047"/>
      <c r="AZ594" s="1047"/>
      <c r="BA594" s="1047"/>
      <c r="BB594" s="1047"/>
      <c r="BC594" s="1047"/>
      <c r="BD594" s="1047"/>
      <c r="BE594" s="1047"/>
      <c r="BF594" s="1047"/>
      <c r="BG594" s="1047"/>
      <c r="BH594" s="1047"/>
      <c r="BI594" s="1047"/>
      <c r="BJ594" s="1047"/>
      <c r="BK594" s="1047"/>
      <c r="BL594" s="1047"/>
      <c r="BM594" s="1047"/>
      <c r="BN594" s="1047"/>
      <c r="BO594" s="1047"/>
      <c r="BP594" s="1047"/>
      <c r="BQ594" s="1047"/>
      <c r="BR594" s="1047"/>
      <c r="BS594" s="1047"/>
      <c r="BT594" s="1047"/>
      <c r="BU594" s="1047"/>
    </row>
    <row r="595" ht="14.25" customHeight="1">
      <c r="A595" s="1060"/>
      <c r="B595" s="1060"/>
      <c r="C595" s="1060"/>
      <c r="D595" s="1060"/>
      <c r="E595" s="1060"/>
      <c r="F595" s="1060"/>
      <c r="G595" s="1061"/>
      <c r="H595" s="1062"/>
      <c r="I595" s="1063"/>
      <c r="J595" s="1060"/>
      <c r="K595" s="1060"/>
      <c r="L595" s="1064"/>
      <c r="M595" s="1060"/>
      <c r="N595" s="1060"/>
      <c r="O595" s="1064"/>
      <c r="P595" s="1060"/>
      <c r="Q595" s="1060"/>
      <c r="R595" s="1060"/>
      <c r="S595" s="1060"/>
      <c r="T595" s="1060"/>
      <c r="U595" s="1060"/>
      <c r="V595" s="1045"/>
      <c r="W595" s="1045"/>
      <c r="X595" s="1045"/>
      <c r="Y595" s="1045"/>
      <c r="Z595" s="1045"/>
      <c r="AA595" s="1045"/>
      <c r="AB595" s="1045"/>
      <c r="AC595" s="1045"/>
      <c r="AD595" s="1045"/>
      <c r="AE595" s="1045"/>
      <c r="AF595" s="1045"/>
      <c r="AG595" s="1047"/>
      <c r="AH595" s="1047"/>
      <c r="AI595" s="1047"/>
      <c r="AJ595" s="1047"/>
      <c r="AK595" s="1047"/>
      <c r="AL595" s="1047"/>
      <c r="AM595" s="1047"/>
      <c r="AN595" s="1047"/>
      <c r="AO595" s="1047"/>
      <c r="AP595" s="1047"/>
      <c r="AQ595" s="1047"/>
      <c r="AR595" s="1047"/>
      <c r="AS595" s="1047"/>
      <c r="AT595" s="1047"/>
      <c r="AU595" s="1047"/>
      <c r="AV595" s="1047"/>
      <c r="AW595" s="1047"/>
      <c r="AX595" s="1047"/>
      <c r="AY595" s="1047"/>
      <c r="AZ595" s="1047"/>
      <c r="BA595" s="1047"/>
      <c r="BB595" s="1047"/>
      <c r="BC595" s="1047"/>
      <c r="BD595" s="1047"/>
      <c r="BE595" s="1047"/>
      <c r="BF595" s="1047"/>
      <c r="BG595" s="1047"/>
      <c r="BH595" s="1047"/>
      <c r="BI595" s="1047"/>
      <c r="BJ595" s="1047"/>
      <c r="BK595" s="1047"/>
      <c r="BL595" s="1047"/>
      <c r="BM595" s="1047"/>
      <c r="BN595" s="1047"/>
      <c r="BO595" s="1047"/>
      <c r="BP595" s="1047"/>
      <c r="BQ595" s="1047"/>
      <c r="BR595" s="1047"/>
      <c r="BS595" s="1047"/>
      <c r="BT595" s="1047"/>
      <c r="BU595" s="1047"/>
    </row>
    <row r="596" ht="14.25" customHeight="1">
      <c r="A596" s="1060"/>
      <c r="B596" s="1060"/>
      <c r="C596" s="1060"/>
      <c r="D596" s="1060"/>
      <c r="E596" s="1060"/>
      <c r="F596" s="1060"/>
      <c r="G596" s="1061"/>
      <c r="H596" s="1062"/>
      <c r="I596" s="1063"/>
      <c r="J596" s="1060"/>
      <c r="K596" s="1060"/>
      <c r="L596" s="1064"/>
      <c r="M596" s="1060"/>
      <c r="N596" s="1060"/>
      <c r="O596" s="1064"/>
      <c r="P596" s="1060"/>
      <c r="Q596" s="1060"/>
      <c r="R596" s="1060"/>
      <c r="S596" s="1060"/>
      <c r="T596" s="1060"/>
      <c r="U596" s="1060"/>
      <c r="V596" s="1045"/>
      <c r="W596" s="1045"/>
      <c r="X596" s="1045"/>
      <c r="Y596" s="1045"/>
      <c r="Z596" s="1045"/>
      <c r="AA596" s="1045"/>
      <c r="AB596" s="1045"/>
      <c r="AC596" s="1045"/>
      <c r="AD596" s="1045"/>
      <c r="AE596" s="1045"/>
      <c r="AF596" s="1045"/>
      <c r="AG596" s="1047"/>
      <c r="AH596" s="1047"/>
      <c r="AI596" s="1047"/>
      <c r="AJ596" s="1047"/>
      <c r="AK596" s="1047"/>
      <c r="AL596" s="1047"/>
      <c r="AM596" s="1047"/>
      <c r="AN596" s="1047"/>
      <c r="AO596" s="1047"/>
      <c r="AP596" s="1047"/>
      <c r="AQ596" s="1047"/>
      <c r="AR596" s="1047"/>
      <c r="AS596" s="1047"/>
      <c r="AT596" s="1047"/>
      <c r="AU596" s="1047"/>
      <c r="AV596" s="1047"/>
      <c r="AW596" s="1047"/>
      <c r="AX596" s="1047"/>
      <c r="AY596" s="1047"/>
      <c r="AZ596" s="1047"/>
      <c r="BA596" s="1047"/>
      <c r="BB596" s="1047"/>
      <c r="BC596" s="1047"/>
      <c r="BD596" s="1047"/>
      <c r="BE596" s="1047"/>
      <c r="BF596" s="1047"/>
      <c r="BG596" s="1047"/>
      <c r="BH596" s="1047"/>
      <c r="BI596" s="1047"/>
      <c r="BJ596" s="1047"/>
      <c r="BK596" s="1047"/>
      <c r="BL596" s="1047"/>
      <c r="BM596" s="1047"/>
      <c r="BN596" s="1047"/>
      <c r="BO596" s="1047"/>
      <c r="BP596" s="1047"/>
      <c r="BQ596" s="1047"/>
      <c r="BR596" s="1047"/>
      <c r="BS596" s="1047"/>
      <c r="BT596" s="1047"/>
      <c r="BU596" s="1047"/>
    </row>
    <row r="597" ht="14.25" customHeight="1">
      <c r="A597" s="1060"/>
      <c r="B597" s="1060"/>
      <c r="C597" s="1060"/>
      <c r="D597" s="1060"/>
      <c r="E597" s="1060"/>
      <c r="F597" s="1060"/>
      <c r="G597" s="1061"/>
      <c r="H597" s="1062"/>
      <c r="I597" s="1063"/>
      <c r="J597" s="1060"/>
      <c r="K597" s="1060"/>
      <c r="L597" s="1064"/>
      <c r="M597" s="1060"/>
      <c r="N597" s="1060"/>
      <c r="O597" s="1064"/>
      <c r="P597" s="1060"/>
      <c r="Q597" s="1060"/>
      <c r="R597" s="1060"/>
      <c r="S597" s="1060"/>
      <c r="T597" s="1060"/>
      <c r="U597" s="1060"/>
      <c r="V597" s="1045"/>
      <c r="W597" s="1045"/>
      <c r="X597" s="1045"/>
      <c r="Y597" s="1045"/>
      <c r="Z597" s="1045"/>
      <c r="AA597" s="1045"/>
      <c r="AB597" s="1045"/>
      <c r="AC597" s="1045"/>
      <c r="AD597" s="1045"/>
      <c r="AE597" s="1045"/>
      <c r="AF597" s="1045"/>
      <c r="AG597" s="1047"/>
      <c r="AH597" s="1047"/>
      <c r="AI597" s="1047"/>
      <c r="AJ597" s="1047"/>
      <c r="AK597" s="1047"/>
      <c r="AL597" s="1047"/>
      <c r="AM597" s="1047"/>
      <c r="AN597" s="1047"/>
      <c r="AO597" s="1047"/>
      <c r="AP597" s="1047"/>
      <c r="AQ597" s="1047"/>
      <c r="AR597" s="1047"/>
      <c r="AS597" s="1047"/>
      <c r="AT597" s="1047"/>
      <c r="AU597" s="1047"/>
      <c r="AV597" s="1047"/>
      <c r="AW597" s="1047"/>
      <c r="AX597" s="1047"/>
      <c r="AY597" s="1047"/>
      <c r="AZ597" s="1047"/>
      <c r="BA597" s="1047"/>
      <c r="BB597" s="1047"/>
      <c r="BC597" s="1047"/>
      <c r="BD597" s="1047"/>
      <c r="BE597" s="1047"/>
      <c r="BF597" s="1047"/>
      <c r="BG597" s="1047"/>
      <c r="BH597" s="1047"/>
      <c r="BI597" s="1047"/>
      <c r="BJ597" s="1047"/>
      <c r="BK597" s="1047"/>
      <c r="BL597" s="1047"/>
      <c r="BM597" s="1047"/>
      <c r="BN597" s="1047"/>
      <c r="BO597" s="1047"/>
      <c r="BP597" s="1047"/>
      <c r="BQ597" s="1047"/>
      <c r="BR597" s="1047"/>
      <c r="BS597" s="1047"/>
      <c r="BT597" s="1047"/>
      <c r="BU597" s="1047"/>
    </row>
    <row r="598" ht="14.25" customHeight="1">
      <c r="A598" s="1060"/>
      <c r="B598" s="1060"/>
      <c r="C598" s="1060"/>
      <c r="D598" s="1060"/>
      <c r="E598" s="1060"/>
      <c r="F598" s="1060"/>
      <c r="G598" s="1061"/>
      <c r="H598" s="1062"/>
      <c r="I598" s="1063"/>
      <c r="J598" s="1060"/>
      <c r="K598" s="1060"/>
      <c r="L598" s="1064"/>
      <c r="M598" s="1060"/>
      <c r="N598" s="1060"/>
      <c r="O598" s="1064"/>
      <c r="P598" s="1060"/>
      <c r="Q598" s="1060"/>
      <c r="R598" s="1060"/>
      <c r="S598" s="1060"/>
      <c r="T598" s="1060"/>
      <c r="U598" s="1060"/>
      <c r="V598" s="1045"/>
      <c r="W598" s="1045"/>
      <c r="X598" s="1045"/>
      <c r="Y598" s="1045"/>
      <c r="Z598" s="1045"/>
      <c r="AA598" s="1045"/>
      <c r="AB598" s="1045"/>
      <c r="AC598" s="1045"/>
      <c r="AD598" s="1045"/>
      <c r="AE598" s="1045"/>
      <c r="AF598" s="1045"/>
      <c r="AG598" s="1047"/>
      <c r="AH598" s="1047"/>
      <c r="AI598" s="1047"/>
      <c r="AJ598" s="1047"/>
      <c r="AK598" s="1047"/>
      <c r="AL598" s="1047"/>
      <c r="AM598" s="1047"/>
      <c r="AN598" s="1047"/>
      <c r="AO598" s="1047"/>
      <c r="AP598" s="1047"/>
      <c r="AQ598" s="1047"/>
      <c r="AR598" s="1047"/>
      <c r="AS598" s="1047"/>
      <c r="AT598" s="1047"/>
      <c r="AU598" s="1047"/>
      <c r="AV598" s="1047"/>
      <c r="AW598" s="1047"/>
      <c r="AX598" s="1047"/>
      <c r="AY598" s="1047"/>
      <c r="AZ598" s="1047"/>
      <c r="BA598" s="1047"/>
      <c r="BB598" s="1047"/>
      <c r="BC598" s="1047"/>
      <c r="BD598" s="1047"/>
      <c r="BE598" s="1047"/>
      <c r="BF598" s="1047"/>
      <c r="BG598" s="1047"/>
      <c r="BH598" s="1047"/>
      <c r="BI598" s="1047"/>
      <c r="BJ598" s="1047"/>
      <c r="BK598" s="1047"/>
      <c r="BL598" s="1047"/>
      <c r="BM598" s="1047"/>
      <c r="BN598" s="1047"/>
      <c r="BO598" s="1047"/>
      <c r="BP598" s="1047"/>
      <c r="BQ598" s="1047"/>
      <c r="BR598" s="1047"/>
      <c r="BS598" s="1047"/>
      <c r="BT598" s="1047"/>
      <c r="BU598" s="1047"/>
    </row>
    <row r="599" ht="14.25" customHeight="1">
      <c r="A599" s="1060"/>
      <c r="B599" s="1060"/>
      <c r="C599" s="1060"/>
      <c r="D599" s="1060"/>
      <c r="E599" s="1060"/>
      <c r="F599" s="1060"/>
      <c r="G599" s="1061"/>
      <c r="H599" s="1062"/>
      <c r="I599" s="1063"/>
      <c r="J599" s="1060"/>
      <c r="K599" s="1060"/>
      <c r="L599" s="1064"/>
      <c r="M599" s="1060"/>
      <c r="N599" s="1060"/>
      <c r="O599" s="1064"/>
      <c r="P599" s="1060"/>
      <c r="Q599" s="1060"/>
      <c r="R599" s="1060"/>
      <c r="S599" s="1060"/>
      <c r="T599" s="1060"/>
      <c r="U599" s="1060"/>
      <c r="V599" s="1045"/>
      <c r="W599" s="1045"/>
      <c r="X599" s="1045"/>
      <c r="Y599" s="1045"/>
      <c r="Z599" s="1045"/>
      <c r="AA599" s="1045"/>
      <c r="AB599" s="1045"/>
      <c r="AC599" s="1045"/>
      <c r="AD599" s="1045"/>
      <c r="AE599" s="1045"/>
      <c r="AF599" s="1045"/>
      <c r="AG599" s="1047"/>
      <c r="AH599" s="1047"/>
      <c r="AI599" s="1047"/>
      <c r="AJ599" s="1047"/>
      <c r="AK599" s="1047"/>
      <c r="AL599" s="1047"/>
      <c r="AM599" s="1047"/>
      <c r="AN599" s="1047"/>
      <c r="AO599" s="1047"/>
      <c r="AP599" s="1047"/>
      <c r="AQ599" s="1047"/>
      <c r="AR599" s="1047"/>
      <c r="AS599" s="1047"/>
      <c r="AT599" s="1047"/>
      <c r="AU599" s="1047"/>
      <c r="AV599" s="1047"/>
      <c r="AW599" s="1047"/>
      <c r="AX599" s="1047"/>
      <c r="AY599" s="1047"/>
      <c r="AZ599" s="1047"/>
      <c r="BA599" s="1047"/>
      <c r="BB599" s="1047"/>
      <c r="BC599" s="1047"/>
      <c r="BD599" s="1047"/>
      <c r="BE599" s="1047"/>
      <c r="BF599" s="1047"/>
      <c r="BG599" s="1047"/>
      <c r="BH599" s="1047"/>
      <c r="BI599" s="1047"/>
      <c r="BJ599" s="1047"/>
      <c r="BK599" s="1047"/>
      <c r="BL599" s="1047"/>
      <c r="BM599" s="1047"/>
      <c r="BN599" s="1047"/>
      <c r="BO599" s="1047"/>
      <c r="BP599" s="1047"/>
      <c r="BQ599" s="1047"/>
      <c r="BR599" s="1047"/>
      <c r="BS599" s="1047"/>
      <c r="BT599" s="1047"/>
      <c r="BU599" s="1047"/>
    </row>
    <row r="600" ht="14.25" customHeight="1">
      <c r="A600" s="1060"/>
      <c r="B600" s="1060"/>
      <c r="C600" s="1060"/>
      <c r="D600" s="1060"/>
      <c r="E600" s="1060"/>
      <c r="F600" s="1060"/>
      <c r="G600" s="1061"/>
      <c r="H600" s="1062"/>
      <c r="I600" s="1063"/>
      <c r="J600" s="1060"/>
      <c r="K600" s="1060"/>
      <c r="L600" s="1064"/>
      <c r="M600" s="1060"/>
      <c r="N600" s="1060"/>
      <c r="O600" s="1064"/>
      <c r="P600" s="1060"/>
      <c r="Q600" s="1060"/>
      <c r="R600" s="1060"/>
      <c r="S600" s="1060"/>
      <c r="T600" s="1060"/>
      <c r="U600" s="1060"/>
      <c r="V600" s="1045"/>
      <c r="W600" s="1045"/>
      <c r="X600" s="1045"/>
      <c r="Y600" s="1045"/>
      <c r="Z600" s="1045"/>
      <c r="AA600" s="1045"/>
      <c r="AB600" s="1045"/>
      <c r="AC600" s="1045"/>
      <c r="AD600" s="1045"/>
      <c r="AE600" s="1045"/>
      <c r="AF600" s="1045"/>
      <c r="AG600" s="1047"/>
      <c r="AH600" s="1047"/>
      <c r="AI600" s="1047"/>
      <c r="AJ600" s="1047"/>
      <c r="AK600" s="1047"/>
      <c r="AL600" s="1047"/>
      <c r="AM600" s="1047"/>
      <c r="AN600" s="1047"/>
      <c r="AO600" s="1047"/>
      <c r="AP600" s="1047"/>
      <c r="AQ600" s="1047"/>
      <c r="AR600" s="1047"/>
      <c r="AS600" s="1047"/>
      <c r="AT600" s="1047"/>
      <c r="AU600" s="1047"/>
      <c r="AV600" s="1047"/>
      <c r="AW600" s="1047"/>
      <c r="AX600" s="1047"/>
      <c r="AY600" s="1047"/>
      <c r="AZ600" s="1047"/>
      <c r="BA600" s="1047"/>
      <c r="BB600" s="1047"/>
      <c r="BC600" s="1047"/>
      <c r="BD600" s="1047"/>
      <c r="BE600" s="1047"/>
      <c r="BF600" s="1047"/>
      <c r="BG600" s="1047"/>
      <c r="BH600" s="1047"/>
      <c r="BI600" s="1047"/>
      <c r="BJ600" s="1047"/>
      <c r="BK600" s="1047"/>
      <c r="BL600" s="1047"/>
      <c r="BM600" s="1047"/>
      <c r="BN600" s="1047"/>
      <c r="BO600" s="1047"/>
      <c r="BP600" s="1047"/>
      <c r="BQ600" s="1047"/>
      <c r="BR600" s="1047"/>
      <c r="BS600" s="1047"/>
      <c r="BT600" s="1047"/>
      <c r="BU600" s="1047"/>
    </row>
    <row r="601" ht="14.25" customHeight="1">
      <c r="A601" s="1060"/>
      <c r="B601" s="1060"/>
      <c r="C601" s="1060"/>
      <c r="D601" s="1060"/>
      <c r="E601" s="1060"/>
      <c r="F601" s="1060"/>
      <c r="G601" s="1061"/>
      <c r="H601" s="1062"/>
      <c r="I601" s="1063"/>
      <c r="J601" s="1060"/>
      <c r="K601" s="1060"/>
      <c r="L601" s="1064"/>
      <c r="M601" s="1060"/>
      <c r="N601" s="1060"/>
      <c r="O601" s="1064"/>
      <c r="P601" s="1060"/>
      <c r="Q601" s="1060"/>
      <c r="R601" s="1060"/>
      <c r="S601" s="1060"/>
      <c r="T601" s="1060"/>
      <c r="U601" s="1060"/>
      <c r="V601" s="1045"/>
      <c r="W601" s="1045"/>
      <c r="X601" s="1045"/>
      <c r="Y601" s="1045"/>
      <c r="Z601" s="1045"/>
      <c r="AA601" s="1045"/>
      <c r="AB601" s="1045"/>
      <c r="AC601" s="1045"/>
      <c r="AD601" s="1045"/>
      <c r="AE601" s="1045"/>
      <c r="AF601" s="1045"/>
      <c r="AG601" s="1047"/>
      <c r="AH601" s="1047"/>
      <c r="AI601" s="1047"/>
      <c r="AJ601" s="1047"/>
      <c r="AK601" s="1047"/>
      <c r="AL601" s="1047"/>
      <c r="AM601" s="1047"/>
      <c r="AN601" s="1047"/>
      <c r="AO601" s="1047"/>
      <c r="AP601" s="1047"/>
      <c r="AQ601" s="1047"/>
      <c r="AR601" s="1047"/>
      <c r="AS601" s="1047"/>
      <c r="AT601" s="1047"/>
      <c r="AU601" s="1047"/>
      <c r="AV601" s="1047"/>
      <c r="AW601" s="1047"/>
      <c r="AX601" s="1047"/>
      <c r="AY601" s="1047"/>
      <c r="AZ601" s="1047"/>
      <c r="BA601" s="1047"/>
      <c r="BB601" s="1047"/>
      <c r="BC601" s="1047"/>
      <c r="BD601" s="1047"/>
      <c r="BE601" s="1047"/>
      <c r="BF601" s="1047"/>
      <c r="BG601" s="1047"/>
      <c r="BH601" s="1047"/>
      <c r="BI601" s="1047"/>
      <c r="BJ601" s="1047"/>
      <c r="BK601" s="1047"/>
      <c r="BL601" s="1047"/>
      <c r="BM601" s="1047"/>
      <c r="BN601" s="1047"/>
      <c r="BO601" s="1047"/>
      <c r="BP601" s="1047"/>
      <c r="BQ601" s="1047"/>
      <c r="BR601" s="1047"/>
      <c r="BS601" s="1047"/>
      <c r="BT601" s="1047"/>
      <c r="BU601" s="1047"/>
    </row>
    <row r="602" ht="14.25" customHeight="1">
      <c r="A602" s="1060"/>
      <c r="B602" s="1060"/>
      <c r="C602" s="1060"/>
      <c r="D602" s="1060"/>
      <c r="E602" s="1060"/>
      <c r="F602" s="1060"/>
      <c r="G602" s="1061"/>
      <c r="H602" s="1062"/>
      <c r="I602" s="1063"/>
      <c r="J602" s="1060"/>
      <c r="K602" s="1060"/>
      <c r="L602" s="1064"/>
      <c r="M602" s="1060"/>
      <c r="N602" s="1060"/>
      <c r="O602" s="1064"/>
      <c r="P602" s="1060"/>
      <c r="Q602" s="1060"/>
      <c r="R602" s="1060"/>
      <c r="S602" s="1060"/>
      <c r="T602" s="1060"/>
      <c r="U602" s="1060"/>
      <c r="V602" s="1045"/>
      <c r="W602" s="1045"/>
      <c r="X602" s="1045"/>
      <c r="Y602" s="1045"/>
      <c r="Z602" s="1045"/>
      <c r="AA602" s="1045"/>
      <c r="AB602" s="1045"/>
      <c r="AC602" s="1045"/>
      <c r="AD602" s="1045"/>
      <c r="AE602" s="1045"/>
      <c r="AF602" s="1045"/>
      <c r="AG602" s="1047"/>
      <c r="AH602" s="1047"/>
      <c r="AI602" s="1047"/>
      <c r="AJ602" s="1047"/>
      <c r="AK602" s="1047"/>
      <c r="AL602" s="1047"/>
      <c r="AM602" s="1047"/>
      <c r="AN602" s="1047"/>
      <c r="AO602" s="1047"/>
      <c r="AP602" s="1047"/>
      <c r="AQ602" s="1047"/>
      <c r="AR602" s="1047"/>
      <c r="AS602" s="1047"/>
      <c r="AT602" s="1047"/>
      <c r="AU602" s="1047"/>
      <c r="AV602" s="1047"/>
      <c r="AW602" s="1047"/>
      <c r="AX602" s="1047"/>
      <c r="AY602" s="1047"/>
      <c r="AZ602" s="1047"/>
      <c r="BA602" s="1047"/>
      <c r="BB602" s="1047"/>
      <c r="BC602" s="1047"/>
      <c r="BD602" s="1047"/>
      <c r="BE602" s="1047"/>
      <c r="BF602" s="1047"/>
      <c r="BG602" s="1047"/>
      <c r="BH602" s="1047"/>
      <c r="BI602" s="1047"/>
      <c r="BJ602" s="1047"/>
      <c r="BK602" s="1047"/>
      <c r="BL602" s="1047"/>
      <c r="BM602" s="1047"/>
      <c r="BN602" s="1047"/>
      <c r="BO602" s="1047"/>
      <c r="BP602" s="1047"/>
      <c r="BQ602" s="1047"/>
      <c r="BR602" s="1047"/>
      <c r="BS602" s="1047"/>
      <c r="BT602" s="1047"/>
      <c r="BU602" s="1047"/>
    </row>
    <row r="603" ht="14.25" customHeight="1">
      <c r="A603" s="1060"/>
      <c r="B603" s="1060"/>
      <c r="C603" s="1060"/>
      <c r="D603" s="1060"/>
      <c r="E603" s="1060"/>
      <c r="F603" s="1060"/>
      <c r="G603" s="1061"/>
      <c r="H603" s="1062"/>
      <c r="I603" s="1063"/>
      <c r="J603" s="1060"/>
      <c r="K603" s="1060"/>
      <c r="L603" s="1064"/>
      <c r="M603" s="1060"/>
      <c r="N603" s="1060"/>
      <c r="O603" s="1064"/>
      <c r="P603" s="1060"/>
      <c r="Q603" s="1060"/>
      <c r="R603" s="1060"/>
      <c r="S603" s="1060"/>
      <c r="T603" s="1060"/>
      <c r="U603" s="1060"/>
      <c r="V603" s="1045"/>
      <c r="W603" s="1045"/>
      <c r="X603" s="1045"/>
      <c r="Y603" s="1045"/>
      <c r="Z603" s="1045"/>
      <c r="AA603" s="1045"/>
      <c r="AB603" s="1045"/>
      <c r="AC603" s="1045"/>
      <c r="AD603" s="1045"/>
      <c r="AE603" s="1045"/>
      <c r="AF603" s="1045"/>
      <c r="AG603" s="1047"/>
      <c r="AH603" s="1047"/>
      <c r="AI603" s="1047"/>
      <c r="AJ603" s="1047"/>
      <c r="AK603" s="1047"/>
      <c r="AL603" s="1047"/>
      <c r="AM603" s="1047"/>
      <c r="AN603" s="1047"/>
      <c r="AO603" s="1047"/>
      <c r="AP603" s="1047"/>
      <c r="AQ603" s="1047"/>
      <c r="AR603" s="1047"/>
      <c r="AS603" s="1047"/>
      <c r="AT603" s="1047"/>
      <c r="AU603" s="1047"/>
      <c r="AV603" s="1047"/>
      <c r="AW603" s="1047"/>
      <c r="AX603" s="1047"/>
      <c r="AY603" s="1047"/>
      <c r="AZ603" s="1047"/>
      <c r="BA603" s="1047"/>
      <c r="BB603" s="1047"/>
      <c r="BC603" s="1047"/>
      <c r="BD603" s="1047"/>
      <c r="BE603" s="1047"/>
      <c r="BF603" s="1047"/>
      <c r="BG603" s="1047"/>
      <c r="BH603" s="1047"/>
      <c r="BI603" s="1047"/>
      <c r="BJ603" s="1047"/>
      <c r="BK603" s="1047"/>
      <c r="BL603" s="1047"/>
      <c r="BM603" s="1047"/>
      <c r="BN603" s="1047"/>
      <c r="BO603" s="1047"/>
      <c r="BP603" s="1047"/>
      <c r="BQ603" s="1047"/>
      <c r="BR603" s="1047"/>
      <c r="BS603" s="1047"/>
      <c r="BT603" s="1047"/>
      <c r="BU603" s="1047"/>
    </row>
    <row r="604" ht="14.25" customHeight="1">
      <c r="A604" s="1060"/>
      <c r="B604" s="1060"/>
      <c r="C604" s="1060"/>
      <c r="D604" s="1060"/>
      <c r="E604" s="1060"/>
      <c r="F604" s="1060"/>
      <c r="G604" s="1061"/>
      <c r="H604" s="1062"/>
      <c r="I604" s="1063"/>
      <c r="J604" s="1060"/>
      <c r="K604" s="1060"/>
      <c r="L604" s="1064"/>
      <c r="M604" s="1060"/>
      <c r="N604" s="1060"/>
      <c r="O604" s="1064"/>
      <c r="P604" s="1060"/>
      <c r="Q604" s="1060"/>
      <c r="R604" s="1060"/>
      <c r="S604" s="1060"/>
      <c r="T604" s="1060"/>
      <c r="U604" s="1060"/>
      <c r="V604" s="1045"/>
      <c r="W604" s="1045"/>
      <c r="X604" s="1045"/>
      <c r="Y604" s="1045"/>
      <c r="Z604" s="1045"/>
      <c r="AA604" s="1045"/>
      <c r="AB604" s="1045"/>
      <c r="AC604" s="1045"/>
      <c r="AD604" s="1045"/>
      <c r="AE604" s="1045"/>
      <c r="AF604" s="1045"/>
      <c r="AG604" s="1047"/>
      <c r="AH604" s="1047"/>
      <c r="AI604" s="1047"/>
      <c r="AJ604" s="1047"/>
      <c r="AK604" s="1047"/>
      <c r="AL604" s="1047"/>
      <c r="AM604" s="1047"/>
      <c r="AN604" s="1047"/>
      <c r="AO604" s="1047"/>
      <c r="AP604" s="1047"/>
      <c r="AQ604" s="1047"/>
      <c r="AR604" s="1047"/>
      <c r="AS604" s="1047"/>
      <c r="AT604" s="1047"/>
      <c r="AU604" s="1047"/>
      <c r="AV604" s="1047"/>
      <c r="AW604" s="1047"/>
      <c r="AX604" s="1047"/>
      <c r="AY604" s="1047"/>
      <c r="AZ604" s="1047"/>
      <c r="BA604" s="1047"/>
      <c r="BB604" s="1047"/>
      <c r="BC604" s="1047"/>
      <c r="BD604" s="1047"/>
      <c r="BE604" s="1047"/>
      <c r="BF604" s="1047"/>
      <c r="BG604" s="1047"/>
      <c r="BH604" s="1047"/>
      <c r="BI604" s="1047"/>
      <c r="BJ604" s="1047"/>
      <c r="BK604" s="1047"/>
      <c r="BL604" s="1047"/>
      <c r="BM604" s="1047"/>
      <c r="BN604" s="1047"/>
      <c r="BO604" s="1047"/>
      <c r="BP604" s="1047"/>
      <c r="BQ604" s="1047"/>
      <c r="BR604" s="1047"/>
      <c r="BS604" s="1047"/>
      <c r="BT604" s="1047"/>
      <c r="BU604" s="1047"/>
    </row>
    <row r="605" ht="14.25" customHeight="1">
      <c r="A605" s="1060"/>
      <c r="B605" s="1060"/>
      <c r="C605" s="1060"/>
      <c r="D605" s="1060"/>
      <c r="E605" s="1060"/>
      <c r="F605" s="1060"/>
      <c r="G605" s="1061"/>
      <c r="H605" s="1062"/>
      <c r="I605" s="1063"/>
      <c r="J605" s="1060"/>
      <c r="K605" s="1060"/>
      <c r="L605" s="1064"/>
      <c r="M605" s="1060"/>
      <c r="N605" s="1060"/>
      <c r="O605" s="1064"/>
      <c r="P605" s="1060"/>
      <c r="Q605" s="1060"/>
      <c r="R605" s="1060"/>
      <c r="S605" s="1060"/>
      <c r="T605" s="1060"/>
      <c r="U605" s="1060"/>
      <c r="V605" s="1045"/>
      <c r="W605" s="1045"/>
      <c r="X605" s="1045"/>
      <c r="Y605" s="1045"/>
      <c r="Z605" s="1045"/>
      <c r="AA605" s="1045"/>
      <c r="AB605" s="1045"/>
      <c r="AC605" s="1045"/>
      <c r="AD605" s="1045"/>
      <c r="AE605" s="1045"/>
      <c r="AF605" s="1045"/>
      <c r="AG605" s="1047"/>
      <c r="AH605" s="1047"/>
      <c r="AI605" s="1047"/>
      <c r="AJ605" s="1047"/>
      <c r="AK605" s="1047"/>
      <c r="AL605" s="1047"/>
      <c r="AM605" s="1047"/>
      <c r="AN605" s="1047"/>
      <c r="AO605" s="1047"/>
      <c r="AP605" s="1047"/>
      <c r="AQ605" s="1047"/>
      <c r="AR605" s="1047"/>
      <c r="AS605" s="1047"/>
      <c r="AT605" s="1047"/>
      <c r="AU605" s="1047"/>
      <c r="AV605" s="1047"/>
      <c r="AW605" s="1047"/>
      <c r="AX605" s="1047"/>
      <c r="AY605" s="1047"/>
      <c r="AZ605" s="1047"/>
      <c r="BA605" s="1047"/>
      <c r="BB605" s="1047"/>
      <c r="BC605" s="1047"/>
      <c r="BD605" s="1047"/>
      <c r="BE605" s="1047"/>
      <c r="BF605" s="1047"/>
      <c r="BG605" s="1047"/>
      <c r="BH605" s="1047"/>
      <c r="BI605" s="1047"/>
      <c r="BJ605" s="1047"/>
      <c r="BK605" s="1047"/>
      <c r="BL605" s="1047"/>
      <c r="BM605" s="1047"/>
      <c r="BN605" s="1047"/>
      <c r="BO605" s="1047"/>
      <c r="BP605" s="1047"/>
      <c r="BQ605" s="1047"/>
      <c r="BR605" s="1047"/>
      <c r="BS605" s="1047"/>
      <c r="BT605" s="1047"/>
      <c r="BU605" s="1047"/>
    </row>
    <row r="606" ht="14.25" customHeight="1">
      <c r="A606" s="1060"/>
      <c r="B606" s="1060"/>
      <c r="C606" s="1060"/>
      <c r="D606" s="1060"/>
      <c r="E606" s="1060"/>
      <c r="F606" s="1060"/>
      <c r="G606" s="1061"/>
      <c r="H606" s="1062"/>
      <c r="I606" s="1063"/>
      <c r="J606" s="1060"/>
      <c r="K606" s="1060"/>
      <c r="L606" s="1064"/>
      <c r="M606" s="1060"/>
      <c r="N606" s="1060"/>
      <c r="O606" s="1064"/>
      <c r="P606" s="1060"/>
      <c r="Q606" s="1060"/>
      <c r="R606" s="1060"/>
      <c r="S606" s="1060"/>
      <c r="T606" s="1060"/>
      <c r="U606" s="1060"/>
      <c r="V606" s="1045"/>
      <c r="W606" s="1045"/>
      <c r="X606" s="1045"/>
      <c r="Y606" s="1045"/>
      <c r="Z606" s="1045"/>
      <c r="AA606" s="1045"/>
      <c r="AB606" s="1045"/>
      <c r="AC606" s="1045"/>
      <c r="AD606" s="1045"/>
      <c r="AE606" s="1045"/>
      <c r="AF606" s="1045"/>
      <c r="AG606" s="1047"/>
      <c r="AH606" s="1047"/>
      <c r="AI606" s="1047"/>
      <c r="AJ606" s="1047"/>
      <c r="AK606" s="1047"/>
      <c r="AL606" s="1047"/>
      <c r="AM606" s="1047"/>
      <c r="AN606" s="1047"/>
      <c r="AO606" s="1047"/>
      <c r="AP606" s="1047"/>
      <c r="AQ606" s="1047"/>
      <c r="AR606" s="1047"/>
      <c r="AS606" s="1047"/>
      <c r="AT606" s="1047"/>
      <c r="AU606" s="1047"/>
      <c r="AV606" s="1047"/>
      <c r="AW606" s="1047"/>
      <c r="AX606" s="1047"/>
      <c r="AY606" s="1047"/>
      <c r="AZ606" s="1047"/>
      <c r="BA606" s="1047"/>
      <c r="BB606" s="1047"/>
      <c r="BC606" s="1047"/>
      <c r="BD606" s="1047"/>
      <c r="BE606" s="1047"/>
      <c r="BF606" s="1047"/>
      <c r="BG606" s="1047"/>
      <c r="BH606" s="1047"/>
      <c r="BI606" s="1047"/>
      <c r="BJ606" s="1047"/>
      <c r="BK606" s="1047"/>
      <c r="BL606" s="1047"/>
      <c r="BM606" s="1047"/>
      <c r="BN606" s="1047"/>
      <c r="BO606" s="1047"/>
      <c r="BP606" s="1047"/>
      <c r="BQ606" s="1047"/>
      <c r="BR606" s="1047"/>
      <c r="BS606" s="1047"/>
      <c r="BT606" s="1047"/>
      <c r="BU606" s="1047"/>
    </row>
    <row r="607" ht="14.25" customHeight="1">
      <c r="A607" s="1060"/>
      <c r="B607" s="1060"/>
      <c r="C607" s="1060"/>
      <c r="D607" s="1060"/>
      <c r="E607" s="1060"/>
      <c r="F607" s="1060"/>
      <c r="G607" s="1061"/>
      <c r="H607" s="1062"/>
      <c r="I607" s="1063"/>
      <c r="J607" s="1060"/>
      <c r="K607" s="1060"/>
      <c r="L607" s="1064"/>
      <c r="M607" s="1060"/>
      <c r="N607" s="1060"/>
      <c r="O607" s="1064"/>
      <c r="P607" s="1060"/>
      <c r="Q607" s="1060"/>
      <c r="R607" s="1060"/>
      <c r="S607" s="1060"/>
      <c r="T607" s="1060"/>
      <c r="U607" s="1060"/>
      <c r="V607" s="1045"/>
      <c r="W607" s="1045"/>
      <c r="X607" s="1045"/>
      <c r="Y607" s="1045"/>
      <c r="Z607" s="1045"/>
      <c r="AA607" s="1045"/>
      <c r="AB607" s="1045"/>
      <c r="AC607" s="1045"/>
      <c r="AD607" s="1045"/>
      <c r="AE607" s="1045"/>
      <c r="AF607" s="1045"/>
      <c r="AG607" s="1047"/>
      <c r="AH607" s="1047"/>
      <c r="AI607" s="1047"/>
      <c r="AJ607" s="1047"/>
      <c r="AK607" s="1047"/>
      <c r="AL607" s="1047"/>
      <c r="AM607" s="1047"/>
      <c r="AN607" s="1047"/>
      <c r="AO607" s="1047"/>
      <c r="AP607" s="1047"/>
      <c r="AQ607" s="1047"/>
      <c r="AR607" s="1047"/>
      <c r="AS607" s="1047"/>
      <c r="AT607" s="1047"/>
      <c r="AU607" s="1047"/>
      <c r="AV607" s="1047"/>
      <c r="AW607" s="1047"/>
      <c r="AX607" s="1047"/>
      <c r="AY607" s="1047"/>
      <c r="AZ607" s="1047"/>
      <c r="BA607" s="1047"/>
      <c r="BB607" s="1047"/>
      <c r="BC607" s="1047"/>
      <c r="BD607" s="1047"/>
      <c r="BE607" s="1047"/>
      <c r="BF607" s="1047"/>
      <c r="BG607" s="1047"/>
      <c r="BH607" s="1047"/>
      <c r="BI607" s="1047"/>
      <c r="BJ607" s="1047"/>
      <c r="BK607" s="1047"/>
      <c r="BL607" s="1047"/>
      <c r="BM607" s="1047"/>
      <c r="BN607" s="1047"/>
      <c r="BO607" s="1047"/>
      <c r="BP607" s="1047"/>
      <c r="BQ607" s="1047"/>
      <c r="BR607" s="1047"/>
      <c r="BS607" s="1047"/>
      <c r="BT607" s="1047"/>
      <c r="BU607" s="1047"/>
    </row>
    <row r="608" ht="14.25" customHeight="1">
      <c r="A608" s="1060"/>
      <c r="B608" s="1060"/>
      <c r="C608" s="1060"/>
      <c r="D608" s="1060"/>
      <c r="E608" s="1060"/>
      <c r="F608" s="1060"/>
      <c r="G608" s="1061"/>
      <c r="H608" s="1062"/>
      <c r="I608" s="1063"/>
      <c r="J608" s="1060"/>
      <c r="K608" s="1060"/>
      <c r="L608" s="1064"/>
      <c r="M608" s="1060"/>
      <c r="N608" s="1060"/>
      <c r="O608" s="1064"/>
      <c r="P608" s="1060"/>
      <c r="Q608" s="1060"/>
      <c r="R608" s="1060"/>
      <c r="S608" s="1060"/>
      <c r="T608" s="1060"/>
      <c r="U608" s="1060"/>
      <c r="V608" s="1045"/>
      <c r="W608" s="1045"/>
      <c r="X608" s="1045"/>
      <c r="Y608" s="1045"/>
      <c r="Z608" s="1045"/>
      <c r="AA608" s="1045"/>
      <c r="AB608" s="1045"/>
      <c r="AC608" s="1045"/>
      <c r="AD608" s="1045"/>
      <c r="AE608" s="1045"/>
      <c r="AF608" s="1045"/>
      <c r="AG608" s="1047"/>
      <c r="AH608" s="1047"/>
      <c r="AI608" s="1047"/>
      <c r="AJ608" s="1047"/>
      <c r="AK608" s="1047"/>
      <c r="AL608" s="1047"/>
      <c r="AM608" s="1047"/>
      <c r="AN608" s="1047"/>
      <c r="AO608" s="1047"/>
      <c r="AP608" s="1047"/>
      <c r="AQ608" s="1047"/>
      <c r="AR608" s="1047"/>
      <c r="AS608" s="1047"/>
      <c r="AT608" s="1047"/>
      <c r="AU608" s="1047"/>
      <c r="AV608" s="1047"/>
      <c r="AW608" s="1047"/>
      <c r="AX608" s="1047"/>
      <c r="AY608" s="1047"/>
      <c r="AZ608" s="1047"/>
      <c r="BA608" s="1047"/>
      <c r="BB608" s="1047"/>
      <c r="BC608" s="1047"/>
      <c r="BD608" s="1047"/>
      <c r="BE608" s="1047"/>
      <c r="BF608" s="1047"/>
      <c r="BG608" s="1047"/>
      <c r="BH608" s="1047"/>
      <c r="BI608" s="1047"/>
      <c r="BJ608" s="1047"/>
      <c r="BK608" s="1047"/>
      <c r="BL608" s="1047"/>
      <c r="BM608" s="1047"/>
      <c r="BN608" s="1047"/>
      <c r="BO608" s="1047"/>
      <c r="BP608" s="1047"/>
      <c r="BQ608" s="1047"/>
      <c r="BR608" s="1047"/>
      <c r="BS608" s="1047"/>
      <c r="BT608" s="1047"/>
      <c r="BU608" s="1047"/>
    </row>
    <row r="609" ht="14.25" customHeight="1">
      <c r="A609" s="1060"/>
      <c r="B609" s="1060"/>
      <c r="C609" s="1060"/>
      <c r="D609" s="1060"/>
      <c r="E609" s="1060"/>
      <c r="F609" s="1060"/>
      <c r="G609" s="1061"/>
      <c r="H609" s="1062"/>
      <c r="I609" s="1063"/>
      <c r="J609" s="1060"/>
      <c r="K609" s="1060"/>
      <c r="L609" s="1064"/>
      <c r="M609" s="1060"/>
      <c r="N609" s="1060"/>
      <c r="O609" s="1064"/>
      <c r="P609" s="1060"/>
      <c r="Q609" s="1060"/>
      <c r="R609" s="1060"/>
      <c r="S609" s="1060"/>
      <c r="T609" s="1060"/>
      <c r="U609" s="1060"/>
      <c r="V609" s="1045"/>
      <c r="W609" s="1045"/>
      <c r="X609" s="1045"/>
      <c r="Y609" s="1045"/>
      <c r="Z609" s="1045"/>
      <c r="AA609" s="1045"/>
      <c r="AB609" s="1045"/>
      <c r="AC609" s="1045"/>
      <c r="AD609" s="1045"/>
      <c r="AE609" s="1045"/>
      <c r="AF609" s="1045"/>
      <c r="AG609" s="1047"/>
      <c r="AH609" s="1047"/>
      <c r="AI609" s="1047"/>
      <c r="AJ609" s="1047"/>
      <c r="AK609" s="1047"/>
      <c r="AL609" s="1047"/>
      <c r="AM609" s="1047"/>
      <c r="AN609" s="1047"/>
      <c r="AO609" s="1047"/>
      <c r="AP609" s="1047"/>
      <c r="AQ609" s="1047"/>
      <c r="AR609" s="1047"/>
      <c r="AS609" s="1047"/>
      <c r="AT609" s="1047"/>
      <c r="AU609" s="1047"/>
      <c r="AV609" s="1047"/>
      <c r="AW609" s="1047"/>
      <c r="AX609" s="1047"/>
      <c r="AY609" s="1047"/>
      <c r="AZ609" s="1047"/>
      <c r="BA609" s="1047"/>
      <c r="BB609" s="1047"/>
      <c r="BC609" s="1047"/>
      <c r="BD609" s="1047"/>
      <c r="BE609" s="1047"/>
      <c r="BF609" s="1047"/>
      <c r="BG609" s="1047"/>
      <c r="BH609" s="1047"/>
      <c r="BI609" s="1047"/>
      <c r="BJ609" s="1047"/>
      <c r="BK609" s="1047"/>
      <c r="BL609" s="1047"/>
      <c r="BM609" s="1047"/>
      <c r="BN609" s="1047"/>
      <c r="BO609" s="1047"/>
      <c r="BP609" s="1047"/>
      <c r="BQ609" s="1047"/>
      <c r="BR609" s="1047"/>
      <c r="BS609" s="1047"/>
      <c r="BT609" s="1047"/>
      <c r="BU609" s="1047"/>
    </row>
    <row r="610" ht="14.25" customHeight="1">
      <c r="A610" s="1060"/>
      <c r="B610" s="1060"/>
      <c r="C610" s="1060"/>
      <c r="D610" s="1060"/>
      <c r="E610" s="1060"/>
      <c r="F610" s="1060"/>
      <c r="G610" s="1061"/>
      <c r="H610" s="1062"/>
      <c r="I610" s="1063"/>
      <c r="J610" s="1060"/>
      <c r="K610" s="1060"/>
      <c r="L610" s="1064"/>
      <c r="M610" s="1060"/>
      <c r="N610" s="1060"/>
      <c r="O610" s="1064"/>
      <c r="P610" s="1060"/>
      <c r="Q610" s="1060"/>
      <c r="R610" s="1060"/>
      <c r="S610" s="1060"/>
      <c r="T610" s="1060"/>
      <c r="U610" s="1060"/>
      <c r="V610" s="1045"/>
      <c r="W610" s="1045"/>
      <c r="X610" s="1045"/>
      <c r="Y610" s="1045"/>
      <c r="Z610" s="1045"/>
      <c r="AA610" s="1045"/>
      <c r="AB610" s="1045"/>
      <c r="AC610" s="1045"/>
      <c r="AD610" s="1045"/>
      <c r="AE610" s="1045"/>
      <c r="AF610" s="1045"/>
      <c r="AG610" s="1047"/>
      <c r="AH610" s="1047"/>
      <c r="AI610" s="1047"/>
      <c r="AJ610" s="1047"/>
      <c r="AK610" s="1047"/>
      <c r="AL610" s="1047"/>
      <c r="AM610" s="1047"/>
      <c r="AN610" s="1047"/>
      <c r="AO610" s="1047"/>
      <c r="AP610" s="1047"/>
      <c r="AQ610" s="1047"/>
      <c r="AR610" s="1047"/>
      <c r="AS610" s="1047"/>
      <c r="AT610" s="1047"/>
      <c r="AU610" s="1047"/>
      <c r="AV610" s="1047"/>
      <c r="AW610" s="1047"/>
      <c r="AX610" s="1047"/>
      <c r="AY610" s="1047"/>
      <c r="AZ610" s="1047"/>
      <c r="BA610" s="1047"/>
      <c r="BB610" s="1047"/>
      <c r="BC610" s="1047"/>
      <c r="BD610" s="1047"/>
      <c r="BE610" s="1047"/>
      <c r="BF610" s="1047"/>
      <c r="BG610" s="1047"/>
      <c r="BH610" s="1047"/>
      <c r="BI610" s="1047"/>
      <c r="BJ610" s="1047"/>
      <c r="BK610" s="1047"/>
      <c r="BL610" s="1047"/>
      <c r="BM610" s="1047"/>
      <c r="BN610" s="1047"/>
      <c r="BO610" s="1047"/>
      <c r="BP610" s="1047"/>
      <c r="BQ610" s="1047"/>
      <c r="BR610" s="1047"/>
      <c r="BS610" s="1047"/>
      <c r="BT610" s="1047"/>
      <c r="BU610" s="1047"/>
    </row>
    <row r="611" ht="14.25" customHeight="1">
      <c r="A611" s="1060"/>
      <c r="B611" s="1060"/>
      <c r="C611" s="1060"/>
      <c r="D611" s="1060"/>
      <c r="E611" s="1060"/>
      <c r="F611" s="1060"/>
      <c r="G611" s="1061"/>
      <c r="H611" s="1062"/>
      <c r="I611" s="1063"/>
      <c r="J611" s="1060"/>
      <c r="K611" s="1060"/>
      <c r="L611" s="1064"/>
      <c r="M611" s="1060"/>
      <c r="N611" s="1060"/>
      <c r="O611" s="1064"/>
      <c r="P611" s="1060"/>
      <c r="Q611" s="1060"/>
      <c r="R611" s="1060"/>
      <c r="S611" s="1060"/>
      <c r="T611" s="1060"/>
      <c r="U611" s="1060"/>
      <c r="V611" s="1045"/>
      <c r="W611" s="1045"/>
      <c r="X611" s="1045"/>
      <c r="Y611" s="1045"/>
      <c r="Z611" s="1045"/>
      <c r="AA611" s="1045"/>
      <c r="AB611" s="1045"/>
      <c r="AC611" s="1045"/>
      <c r="AD611" s="1045"/>
      <c r="AE611" s="1045"/>
      <c r="AF611" s="1045"/>
      <c r="AG611" s="1047"/>
      <c r="AH611" s="1047"/>
      <c r="AI611" s="1047"/>
      <c r="AJ611" s="1047"/>
      <c r="AK611" s="1047"/>
      <c r="AL611" s="1047"/>
      <c r="AM611" s="1047"/>
      <c r="AN611" s="1047"/>
      <c r="AO611" s="1047"/>
      <c r="AP611" s="1047"/>
      <c r="AQ611" s="1047"/>
      <c r="AR611" s="1047"/>
      <c r="AS611" s="1047"/>
      <c r="AT611" s="1047"/>
      <c r="AU611" s="1047"/>
      <c r="AV611" s="1047"/>
      <c r="AW611" s="1047"/>
      <c r="AX611" s="1047"/>
      <c r="AY611" s="1047"/>
      <c r="AZ611" s="1047"/>
      <c r="BA611" s="1047"/>
      <c r="BB611" s="1047"/>
      <c r="BC611" s="1047"/>
      <c r="BD611" s="1047"/>
      <c r="BE611" s="1047"/>
      <c r="BF611" s="1047"/>
      <c r="BG611" s="1047"/>
      <c r="BH611" s="1047"/>
      <c r="BI611" s="1047"/>
      <c r="BJ611" s="1047"/>
      <c r="BK611" s="1047"/>
      <c r="BL611" s="1047"/>
      <c r="BM611" s="1047"/>
      <c r="BN611" s="1047"/>
      <c r="BO611" s="1047"/>
      <c r="BP611" s="1047"/>
      <c r="BQ611" s="1047"/>
      <c r="BR611" s="1047"/>
      <c r="BS611" s="1047"/>
      <c r="BT611" s="1047"/>
      <c r="BU611" s="1047"/>
    </row>
    <row r="612" ht="14.25" customHeight="1">
      <c r="A612" s="1060"/>
      <c r="B612" s="1060"/>
      <c r="C612" s="1060"/>
      <c r="D612" s="1060"/>
      <c r="E612" s="1060"/>
      <c r="F612" s="1060"/>
      <c r="G612" s="1061"/>
      <c r="H612" s="1062"/>
      <c r="I612" s="1063"/>
      <c r="J612" s="1060"/>
      <c r="K612" s="1060"/>
      <c r="L612" s="1064"/>
      <c r="M612" s="1060"/>
      <c r="N612" s="1060"/>
      <c r="O612" s="1064"/>
      <c r="P612" s="1060"/>
      <c r="Q612" s="1060"/>
      <c r="R612" s="1060"/>
      <c r="S612" s="1060"/>
      <c r="T612" s="1060"/>
      <c r="U612" s="1060"/>
      <c r="V612" s="1045"/>
      <c r="W612" s="1045"/>
      <c r="X612" s="1045"/>
      <c r="Y612" s="1045"/>
      <c r="Z612" s="1045"/>
      <c r="AA612" s="1045"/>
      <c r="AB612" s="1045"/>
      <c r="AC612" s="1045"/>
      <c r="AD612" s="1045"/>
      <c r="AE612" s="1045"/>
      <c r="AF612" s="1045"/>
      <c r="AG612" s="1047"/>
      <c r="AH612" s="1047"/>
      <c r="AI612" s="1047"/>
      <c r="AJ612" s="1047"/>
      <c r="AK612" s="1047"/>
      <c r="AL612" s="1047"/>
      <c r="AM612" s="1047"/>
      <c r="AN612" s="1047"/>
      <c r="AO612" s="1047"/>
      <c r="AP612" s="1047"/>
      <c r="AQ612" s="1047"/>
      <c r="AR612" s="1047"/>
      <c r="AS612" s="1047"/>
      <c r="AT612" s="1047"/>
      <c r="AU612" s="1047"/>
      <c r="AV612" s="1047"/>
      <c r="AW612" s="1047"/>
      <c r="AX612" s="1047"/>
      <c r="AY612" s="1047"/>
      <c r="AZ612" s="1047"/>
      <c r="BA612" s="1047"/>
      <c r="BB612" s="1047"/>
      <c r="BC612" s="1047"/>
      <c r="BD612" s="1047"/>
      <c r="BE612" s="1047"/>
      <c r="BF612" s="1047"/>
      <c r="BG612" s="1047"/>
      <c r="BH612" s="1047"/>
      <c r="BI612" s="1047"/>
      <c r="BJ612" s="1047"/>
      <c r="BK612" s="1047"/>
      <c r="BL612" s="1047"/>
      <c r="BM612" s="1047"/>
      <c r="BN612" s="1047"/>
      <c r="BO612" s="1047"/>
      <c r="BP612" s="1047"/>
      <c r="BQ612" s="1047"/>
      <c r="BR612" s="1047"/>
      <c r="BS612" s="1047"/>
      <c r="BT612" s="1047"/>
      <c r="BU612" s="1047"/>
    </row>
    <row r="613" ht="14.25" customHeight="1">
      <c r="A613" s="1060"/>
      <c r="B613" s="1060"/>
      <c r="C613" s="1060"/>
      <c r="D613" s="1060"/>
      <c r="E613" s="1060"/>
      <c r="F613" s="1060"/>
      <c r="G613" s="1061"/>
      <c r="H613" s="1062"/>
      <c r="I613" s="1063"/>
      <c r="J613" s="1060"/>
      <c r="K613" s="1060"/>
      <c r="L613" s="1064"/>
      <c r="M613" s="1060"/>
      <c r="N613" s="1060"/>
      <c r="O613" s="1064"/>
      <c r="P613" s="1060"/>
      <c r="Q613" s="1060"/>
      <c r="R613" s="1060"/>
      <c r="S613" s="1060"/>
      <c r="T613" s="1060"/>
      <c r="U613" s="1060"/>
      <c r="V613" s="1045"/>
      <c r="W613" s="1045"/>
      <c r="X613" s="1045"/>
      <c r="Y613" s="1045"/>
      <c r="Z613" s="1045"/>
      <c r="AA613" s="1045"/>
      <c r="AB613" s="1045"/>
      <c r="AC613" s="1045"/>
      <c r="AD613" s="1045"/>
      <c r="AE613" s="1045"/>
      <c r="AF613" s="1045"/>
      <c r="AG613" s="1047"/>
      <c r="AH613" s="1047"/>
      <c r="AI613" s="1047"/>
      <c r="AJ613" s="1047"/>
      <c r="AK613" s="1047"/>
      <c r="AL613" s="1047"/>
      <c r="AM613" s="1047"/>
      <c r="AN613" s="1047"/>
      <c r="AO613" s="1047"/>
      <c r="AP613" s="1047"/>
      <c r="AQ613" s="1047"/>
      <c r="AR613" s="1047"/>
      <c r="AS613" s="1047"/>
      <c r="AT613" s="1047"/>
      <c r="AU613" s="1047"/>
      <c r="AV613" s="1047"/>
      <c r="AW613" s="1047"/>
      <c r="AX613" s="1047"/>
      <c r="AY613" s="1047"/>
      <c r="AZ613" s="1047"/>
      <c r="BA613" s="1047"/>
      <c r="BB613" s="1047"/>
      <c r="BC613" s="1047"/>
      <c r="BD613" s="1047"/>
      <c r="BE613" s="1047"/>
      <c r="BF613" s="1047"/>
      <c r="BG613" s="1047"/>
      <c r="BH613" s="1047"/>
      <c r="BI613" s="1047"/>
      <c r="BJ613" s="1047"/>
      <c r="BK613" s="1047"/>
      <c r="BL613" s="1047"/>
      <c r="BM613" s="1047"/>
      <c r="BN613" s="1047"/>
      <c r="BO613" s="1047"/>
      <c r="BP613" s="1047"/>
      <c r="BQ613" s="1047"/>
      <c r="BR613" s="1047"/>
      <c r="BS613" s="1047"/>
      <c r="BT613" s="1047"/>
      <c r="BU613" s="1047"/>
    </row>
    <row r="614" ht="14.25" customHeight="1">
      <c r="A614" s="1060"/>
      <c r="B614" s="1060"/>
      <c r="C614" s="1060"/>
      <c r="D614" s="1060"/>
      <c r="E614" s="1060"/>
      <c r="F614" s="1060"/>
      <c r="G614" s="1061"/>
      <c r="H614" s="1062"/>
      <c r="I614" s="1063"/>
      <c r="J614" s="1060"/>
      <c r="K614" s="1060"/>
      <c r="L614" s="1064"/>
      <c r="M614" s="1060"/>
      <c r="N614" s="1060"/>
      <c r="O614" s="1064"/>
      <c r="P614" s="1060"/>
      <c r="Q614" s="1060"/>
      <c r="R614" s="1060"/>
      <c r="S614" s="1060"/>
      <c r="T614" s="1060"/>
      <c r="U614" s="1060"/>
      <c r="V614" s="1045"/>
      <c r="W614" s="1045"/>
      <c r="X614" s="1045"/>
      <c r="Y614" s="1045"/>
      <c r="Z614" s="1045"/>
      <c r="AA614" s="1045"/>
      <c r="AB614" s="1045"/>
      <c r="AC614" s="1045"/>
      <c r="AD614" s="1045"/>
      <c r="AE614" s="1045"/>
      <c r="AF614" s="1045"/>
      <c r="AG614" s="1047"/>
      <c r="AH614" s="1047"/>
      <c r="AI614" s="1047"/>
      <c r="AJ614" s="1047"/>
      <c r="AK614" s="1047"/>
      <c r="AL614" s="1047"/>
      <c r="AM614" s="1047"/>
      <c r="AN614" s="1047"/>
      <c r="AO614" s="1047"/>
      <c r="AP614" s="1047"/>
      <c r="AQ614" s="1047"/>
      <c r="AR614" s="1047"/>
      <c r="AS614" s="1047"/>
      <c r="AT614" s="1047"/>
      <c r="AU614" s="1047"/>
      <c r="AV614" s="1047"/>
      <c r="AW614" s="1047"/>
      <c r="AX614" s="1047"/>
      <c r="AY614" s="1047"/>
      <c r="AZ614" s="1047"/>
      <c r="BA614" s="1047"/>
      <c r="BB614" s="1047"/>
      <c r="BC614" s="1047"/>
      <c r="BD614" s="1047"/>
      <c r="BE614" s="1047"/>
      <c r="BF614" s="1047"/>
      <c r="BG614" s="1047"/>
      <c r="BH614" s="1047"/>
      <c r="BI614" s="1047"/>
      <c r="BJ614" s="1047"/>
      <c r="BK614" s="1047"/>
      <c r="BL614" s="1047"/>
      <c r="BM614" s="1047"/>
      <c r="BN614" s="1047"/>
      <c r="BO614" s="1047"/>
      <c r="BP614" s="1047"/>
      <c r="BQ614" s="1047"/>
      <c r="BR614" s="1047"/>
      <c r="BS614" s="1047"/>
      <c r="BT614" s="1047"/>
      <c r="BU614" s="1047"/>
    </row>
    <row r="615" ht="14.25" customHeight="1">
      <c r="A615" s="1060"/>
      <c r="B615" s="1060"/>
      <c r="C615" s="1060"/>
      <c r="D615" s="1060"/>
      <c r="E615" s="1060"/>
      <c r="F615" s="1060"/>
      <c r="G615" s="1061"/>
      <c r="H615" s="1062"/>
      <c r="I615" s="1063"/>
      <c r="J615" s="1060"/>
      <c r="K615" s="1060"/>
      <c r="L615" s="1064"/>
      <c r="M615" s="1060"/>
      <c r="N615" s="1060"/>
      <c r="O615" s="1064"/>
      <c r="P615" s="1060"/>
      <c r="Q615" s="1060"/>
      <c r="R615" s="1060"/>
      <c r="S615" s="1060"/>
      <c r="T615" s="1060"/>
      <c r="U615" s="1060"/>
      <c r="V615" s="1045"/>
      <c r="W615" s="1045"/>
      <c r="X615" s="1045"/>
      <c r="Y615" s="1045"/>
      <c r="Z615" s="1045"/>
      <c r="AA615" s="1045"/>
      <c r="AB615" s="1045"/>
      <c r="AC615" s="1045"/>
      <c r="AD615" s="1045"/>
      <c r="AE615" s="1045"/>
      <c r="AF615" s="1045"/>
      <c r="AG615" s="1047"/>
      <c r="AH615" s="1047"/>
      <c r="AI615" s="1047"/>
      <c r="AJ615" s="1047"/>
      <c r="AK615" s="1047"/>
      <c r="AL615" s="1047"/>
      <c r="AM615" s="1047"/>
      <c r="AN615" s="1047"/>
      <c r="AO615" s="1047"/>
      <c r="AP615" s="1047"/>
      <c r="AQ615" s="1047"/>
      <c r="AR615" s="1047"/>
      <c r="AS615" s="1047"/>
      <c r="AT615" s="1047"/>
      <c r="AU615" s="1047"/>
      <c r="AV615" s="1047"/>
      <c r="AW615" s="1047"/>
      <c r="AX615" s="1047"/>
      <c r="AY615" s="1047"/>
      <c r="AZ615" s="1047"/>
      <c r="BA615" s="1047"/>
      <c r="BB615" s="1047"/>
      <c r="BC615" s="1047"/>
      <c r="BD615" s="1047"/>
      <c r="BE615" s="1047"/>
      <c r="BF615" s="1047"/>
      <c r="BG615" s="1047"/>
      <c r="BH615" s="1047"/>
      <c r="BI615" s="1047"/>
      <c r="BJ615" s="1047"/>
      <c r="BK615" s="1047"/>
      <c r="BL615" s="1047"/>
      <c r="BM615" s="1047"/>
      <c r="BN615" s="1047"/>
      <c r="BO615" s="1047"/>
      <c r="BP615" s="1047"/>
      <c r="BQ615" s="1047"/>
      <c r="BR615" s="1047"/>
      <c r="BS615" s="1047"/>
      <c r="BT615" s="1047"/>
      <c r="BU615" s="1047"/>
    </row>
    <row r="616" ht="14.25" customHeight="1">
      <c r="A616" s="1060"/>
      <c r="B616" s="1060"/>
      <c r="C616" s="1060"/>
      <c r="D616" s="1060"/>
      <c r="E616" s="1060"/>
      <c r="F616" s="1060"/>
      <c r="G616" s="1061"/>
      <c r="H616" s="1062"/>
      <c r="I616" s="1063"/>
      <c r="J616" s="1060"/>
      <c r="K616" s="1060"/>
      <c r="L616" s="1064"/>
      <c r="M616" s="1060"/>
      <c r="N616" s="1060"/>
      <c r="O616" s="1064"/>
      <c r="P616" s="1060"/>
      <c r="Q616" s="1060"/>
      <c r="R616" s="1060"/>
      <c r="S616" s="1060"/>
      <c r="T616" s="1060"/>
      <c r="U616" s="1060"/>
      <c r="V616" s="1045"/>
      <c r="W616" s="1045"/>
      <c r="X616" s="1045"/>
      <c r="Y616" s="1045"/>
      <c r="Z616" s="1045"/>
      <c r="AA616" s="1045"/>
      <c r="AB616" s="1045"/>
      <c r="AC616" s="1045"/>
      <c r="AD616" s="1045"/>
      <c r="AE616" s="1045"/>
      <c r="AF616" s="1045"/>
      <c r="AG616" s="1047"/>
      <c r="AH616" s="1047"/>
      <c r="AI616" s="1047"/>
      <c r="AJ616" s="1047"/>
      <c r="AK616" s="1047"/>
      <c r="AL616" s="1047"/>
      <c r="AM616" s="1047"/>
      <c r="AN616" s="1047"/>
      <c r="AO616" s="1047"/>
      <c r="AP616" s="1047"/>
      <c r="AQ616" s="1047"/>
      <c r="AR616" s="1047"/>
      <c r="AS616" s="1047"/>
      <c r="AT616" s="1047"/>
      <c r="AU616" s="1047"/>
      <c r="AV616" s="1047"/>
      <c r="AW616" s="1047"/>
      <c r="AX616" s="1047"/>
      <c r="AY616" s="1047"/>
      <c r="AZ616" s="1047"/>
      <c r="BA616" s="1047"/>
      <c r="BB616" s="1047"/>
      <c r="BC616" s="1047"/>
      <c r="BD616" s="1047"/>
      <c r="BE616" s="1047"/>
      <c r="BF616" s="1047"/>
      <c r="BG616" s="1047"/>
      <c r="BH616" s="1047"/>
      <c r="BI616" s="1047"/>
      <c r="BJ616" s="1047"/>
      <c r="BK616" s="1047"/>
      <c r="BL616" s="1047"/>
      <c r="BM616" s="1047"/>
      <c r="BN616" s="1047"/>
      <c r="BO616" s="1047"/>
      <c r="BP616" s="1047"/>
      <c r="BQ616" s="1047"/>
      <c r="BR616" s="1047"/>
      <c r="BS616" s="1047"/>
      <c r="BT616" s="1047"/>
      <c r="BU616" s="1047"/>
    </row>
    <row r="617" ht="14.25" customHeight="1">
      <c r="A617" s="1060"/>
      <c r="B617" s="1060"/>
      <c r="C617" s="1060"/>
      <c r="D617" s="1060"/>
      <c r="E617" s="1060"/>
      <c r="F617" s="1060"/>
      <c r="G617" s="1061"/>
      <c r="H617" s="1062"/>
      <c r="I617" s="1063"/>
      <c r="J617" s="1060"/>
      <c r="K617" s="1060"/>
      <c r="L617" s="1064"/>
      <c r="M617" s="1060"/>
      <c r="N617" s="1060"/>
      <c r="O617" s="1064"/>
      <c r="P617" s="1060"/>
      <c r="Q617" s="1060"/>
      <c r="R617" s="1060"/>
      <c r="S617" s="1060"/>
      <c r="T617" s="1060"/>
      <c r="U617" s="1060"/>
      <c r="V617" s="1045"/>
      <c r="W617" s="1045"/>
      <c r="X617" s="1045"/>
      <c r="Y617" s="1045"/>
      <c r="Z617" s="1045"/>
      <c r="AA617" s="1045"/>
      <c r="AB617" s="1045"/>
      <c r="AC617" s="1045"/>
      <c r="AD617" s="1045"/>
      <c r="AE617" s="1045"/>
      <c r="AF617" s="1045"/>
      <c r="AG617" s="1047"/>
      <c r="AH617" s="1047"/>
      <c r="AI617" s="1047"/>
      <c r="AJ617" s="1047"/>
      <c r="AK617" s="1047"/>
      <c r="AL617" s="1047"/>
      <c r="AM617" s="1047"/>
      <c r="AN617" s="1047"/>
      <c r="AO617" s="1047"/>
      <c r="AP617" s="1047"/>
      <c r="AQ617" s="1047"/>
      <c r="AR617" s="1047"/>
      <c r="AS617" s="1047"/>
      <c r="AT617" s="1047"/>
      <c r="AU617" s="1047"/>
      <c r="AV617" s="1047"/>
      <c r="AW617" s="1047"/>
      <c r="AX617" s="1047"/>
      <c r="AY617" s="1047"/>
      <c r="AZ617" s="1047"/>
      <c r="BA617" s="1047"/>
      <c r="BB617" s="1047"/>
      <c r="BC617" s="1047"/>
      <c r="BD617" s="1047"/>
      <c r="BE617" s="1047"/>
      <c r="BF617" s="1047"/>
      <c r="BG617" s="1047"/>
      <c r="BH617" s="1047"/>
      <c r="BI617" s="1047"/>
      <c r="BJ617" s="1047"/>
      <c r="BK617" s="1047"/>
      <c r="BL617" s="1047"/>
      <c r="BM617" s="1047"/>
      <c r="BN617" s="1047"/>
      <c r="BO617" s="1047"/>
      <c r="BP617" s="1047"/>
      <c r="BQ617" s="1047"/>
      <c r="BR617" s="1047"/>
      <c r="BS617" s="1047"/>
      <c r="BT617" s="1047"/>
      <c r="BU617" s="1047"/>
    </row>
    <row r="618" ht="14.25" customHeight="1">
      <c r="A618" s="1060"/>
      <c r="B618" s="1060"/>
      <c r="C618" s="1060"/>
      <c r="D618" s="1060"/>
      <c r="E618" s="1060"/>
      <c r="F618" s="1060"/>
      <c r="G618" s="1061"/>
      <c r="H618" s="1062"/>
      <c r="I618" s="1063"/>
      <c r="J618" s="1060"/>
      <c r="K618" s="1060"/>
      <c r="L618" s="1064"/>
      <c r="M618" s="1060"/>
      <c r="N618" s="1060"/>
      <c r="O618" s="1064"/>
      <c r="P618" s="1060"/>
      <c r="Q618" s="1060"/>
      <c r="R618" s="1060"/>
      <c r="S618" s="1060"/>
      <c r="T618" s="1060"/>
      <c r="U618" s="1060"/>
      <c r="V618" s="1045"/>
      <c r="W618" s="1045"/>
      <c r="X618" s="1045"/>
      <c r="Y618" s="1045"/>
      <c r="Z618" s="1045"/>
      <c r="AA618" s="1045"/>
      <c r="AB618" s="1045"/>
      <c r="AC618" s="1045"/>
      <c r="AD618" s="1045"/>
      <c r="AE618" s="1045"/>
      <c r="AF618" s="1045"/>
      <c r="AG618" s="1047"/>
      <c r="AH618" s="1047"/>
      <c r="AI618" s="1047"/>
      <c r="AJ618" s="1047"/>
      <c r="AK618" s="1047"/>
      <c r="AL618" s="1047"/>
      <c r="AM618" s="1047"/>
      <c r="AN618" s="1047"/>
      <c r="AO618" s="1047"/>
      <c r="AP618" s="1047"/>
      <c r="AQ618" s="1047"/>
      <c r="AR618" s="1047"/>
      <c r="AS618" s="1047"/>
      <c r="AT618" s="1047"/>
      <c r="AU618" s="1047"/>
      <c r="AV618" s="1047"/>
      <c r="AW618" s="1047"/>
      <c r="AX618" s="1047"/>
      <c r="AY618" s="1047"/>
      <c r="AZ618" s="1047"/>
      <c r="BA618" s="1047"/>
      <c r="BB618" s="1047"/>
      <c r="BC618" s="1047"/>
      <c r="BD618" s="1047"/>
      <c r="BE618" s="1047"/>
      <c r="BF618" s="1047"/>
      <c r="BG618" s="1047"/>
      <c r="BH618" s="1047"/>
      <c r="BI618" s="1047"/>
      <c r="BJ618" s="1047"/>
      <c r="BK618" s="1047"/>
      <c r="BL618" s="1047"/>
      <c r="BM618" s="1047"/>
      <c r="BN618" s="1047"/>
      <c r="BO618" s="1047"/>
      <c r="BP618" s="1047"/>
      <c r="BQ618" s="1047"/>
      <c r="BR618" s="1047"/>
      <c r="BS618" s="1047"/>
      <c r="BT618" s="1047"/>
      <c r="BU618" s="1047"/>
    </row>
    <row r="619" ht="14.25" customHeight="1">
      <c r="A619" s="1060"/>
      <c r="B619" s="1060"/>
      <c r="C619" s="1060"/>
      <c r="D619" s="1060"/>
      <c r="E619" s="1060"/>
      <c r="F619" s="1060"/>
      <c r="G619" s="1061"/>
      <c r="H619" s="1062"/>
      <c r="I619" s="1063"/>
      <c r="J619" s="1060"/>
      <c r="K619" s="1060"/>
      <c r="L619" s="1064"/>
      <c r="M619" s="1060"/>
      <c r="N619" s="1060"/>
      <c r="O619" s="1064"/>
      <c r="P619" s="1060"/>
      <c r="Q619" s="1060"/>
      <c r="R619" s="1060"/>
      <c r="S619" s="1060"/>
      <c r="T619" s="1060"/>
      <c r="U619" s="1060"/>
      <c r="V619" s="1045"/>
      <c r="W619" s="1045"/>
      <c r="X619" s="1045"/>
      <c r="Y619" s="1045"/>
      <c r="Z619" s="1045"/>
      <c r="AA619" s="1045"/>
      <c r="AB619" s="1045"/>
      <c r="AC619" s="1045"/>
      <c r="AD619" s="1045"/>
      <c r="AE619" s="1045"/>
      <c r="AF619" s="1045"/>
      <c r="AG619" s="1047"/>
      <c r="AH619" s="1047"/>
      <c r="AI619" s="1047"/>
      <c r="AJ619" s="1047"/>
      <c r="AK619" s="1047"/>
      <c r="AL619" s="1047"/>
      <c r="AM619" s="1047"/>
      <c r="AN619" s="1047"/>
      <c r="AO619" s="1047"/>
      <c r="AP619" s="1047"/>
      <c r="AQ619" s="1047"/>
      <c r="AR619" s="1047"/>
      <c r="AS619" s="1047"/>
      <c r="AT619" s="1047"/>
      <c r="AU619" s="1047"/>
      <c r="AV619" s="1047"/>
      <c r="AW619" s="1047"/>
      <c r="AX619" s="1047"/>
      <c r="AY619" s="1047"/>
      <c r="AZ619" s="1047"/>
      <c r="BA619" s="1047"/>
      <c r="BB619" s="1047"/>
      <c r="BC619" s="1047"/>
      <c r="BD619" s="1047"/>
      <c r="BE619" s="1047"/>
      <c r="BF619" s="1047"/>
      <c r="BG619" s="1047"/>
      <c r="BH619" s="1047"/>
      <c r="BI619" s="1047"/>
      <c r="BJ619" s="1047"/>
      <c r="BK619" s="1047"/>
      <c r="BL619" s="1047"/>
      <c r="BM619" s="1047"/>
      <c r="BN619" s="1047"/>
      <c r="BO619" s="1047"/>
      <c r="BP619" s="1047"/>
      <c r="BQ619" s="1047"/>
      <c r="BR619" s="1047"/>
      <c r="BS619" s="1047"/>
      <c r="BT619" s="1047"/>
      <c r="BU619" s="1047"/>
    </row>
    <row r="620" ht="14.25" customHeight="1">
      <c r="A620" s="1060"/>
      <c r="B620" s="1060"/>
      <c r="C620" s="1060"/>
      <c r="D620" s="1060"/>
      <c r="E620" s="1060"/>
      <c r="F620" s="1060"/>
      <c r="G620" s="1061"/>
      <c r="H620" s="1062"/>
      <c r="I620" s="1063"/>
      <c r="J620" s="1060"/>
      <c r="K620" s="1060"/>
      <c r="L620" s="1064"/>
      <c r="M620" s="1060"/>
      <c r="N620" s="1060"/>
      <c r="O620" s="1064"/>
      <c r="P620" s="1060"/>
      <c r="Q620" s="1060"/>
      <c r="R620" s="1060"/>
      <c r="S620" s="1060"/>
      <c r="T620" s="1060"/>
      <c r="U620" s="1060"/>
      <c r="V620" s="1045"/>
      <c r="W620" s="1045"/>
      <c r="X620" s="1045"/>
      <c r="Y620" s="1045"/>
      <c r="Z620" s="1045"/>
      <c r="AA620" s="1045"/>
      <c r="AB620" s="1045"/>
      <c r="AC620" s="1045"/>
      <c r="AD620" s="1045"/>
      <c r="AE620" s="1045"/>
      <c r="AF620" s="1045"/>
      <c r="AG620" s="1047"/>
      <c r="AH620" s="1047"/>
      <c r="AI620" s="1047"/>
      <c r="AJ620" s="1047"/>
      <c r="AK620" s="1047"/>
      <c r="AL620" s="1047"/>
      <c r="AM620" s="1047"/>
      <c r="AN620" s="1047"/>
      <c r="AO620" s="1047"/>
      <c r="AP620" s="1047"/>
      <c r="AQ620" s="1047"/>
      <c r="AR620" s="1047"/>
      <c r="AS620" s="1047"/>
      <c r="AT620" s="1047"/>
      <c r="AU620" s="1047"/>
      <c r="AV620" s="1047"/>
      <c r="AW620" s="1047"/>
      <c r="AX620" s="1047"/>
      <c r="AY620" s="1047"/>
      <c r="AZ620" s="1047"/>
      <c r="BA620" s="1047"/>
      <c r="BB620" s="1047"/>
      <c r="BC620" s="1047"/>
      <c r="BD620" s="1047"/>
      <c r="BE620" s="1047"/>
      <c r="BF620" s="1047"/>
      <c r="BG620" s="1047"/>
      <c r="BH620" s="1047"/>
      <c r="BI620" s="1047"/>
      <c r="BJ620" s="1047"/>
      <c r="BK620" s="1047"/>
      <c r="BL620" s="1047"/>
      <c r="BM620" s="1047"/>
      <c r="BN620" s="1047"/>
      <c r="BO620" s="1047"/>
      <c r="BP620" s="1047"/>
      <c r="BQ620" s="1047"/>
      <c r="BR620" s="1047"/>
      <c r="BS620" s="1047"/>
      <c r="BT620" s="1047"/>
      <c r="BU620" s="1047"/>
    </row>
    <row r="621" ht="14.25" customHeight="1">
      <c r="A621" s="1060"/>
      <c r="B621" s="1060"/>
      <c r="C621" s="1060"/>
      <c r="D621" s="1060"/>
      <c r="E621" s="1060"/>
      <c r="F621" s="1060"/>
      <c r="G621" s="1061"/>
      <c r="H621" s="1062"/>
      <c r="I621" s="1063"/>
      <c r="J621" s="1060"/>
      <c r="K621" s="1060"/>
      <c r="L621" s="1064"/>
      <c r="M621" s="1060"/>
      <c r="N621" s="1060"/>
      <c r="O621" s="1064"/>
      <c r="P621" s="1060"/>
      <c r="Q621" s="1060"/>
      <c r="R621" s="1060"/>
      <c r="S621" s="1060"/>
      <c r="T621" s="1060"/>
      <c r="U621" s="1060"/>
      <c r="V621" s="1045"/>
      <c r="W621" s="1045"/>
      <c r="X621" s="1045"/>
      <c r="Y621" s="1045"/>
      <c r="Z621" s="1045"/>
      <c r="AA621" s="1045"/>
      <c r="AB621" s="1045"/>
      <c r="AC621" s="1045"/>
      <c r="AD621" s="1045"/>
      <c r="AE621" s="1045"/>
      <c r="AF621" s="1045"/>
      <c r="AG621" s="1047"/>
      <c r="AH621" s="1047"/>
      <c r="AI621" s="1047"/>
      <c r="AJ621" s="1047"/>
      <c r="AK621" s="1047"/>
      <c r="AL621" s="1047"/>
      <c r="AM621" s="1047"/>
      <c r="AN621" s="1047"/>
      <c r="AO621" s="1047"/>
      <c r="AP621" s="1047"/>
      <c r="AQ621" s="1047"/>
      <c r="AR621" s="1047"/>
      <c r="AS621" s="1047"/>
      <c r="AT621" s="1047"/>
      <c r="AU621" s="1047"/>
      <c r="AV621" s="1047"/>
      <c r="AW621" s="1047"/>
      <c r="AX621" s="1047"/>
      <c r="AY621" s="1047"/>
      <c r="AZ621" s="1047"/>
      <c r="BA621" s="1047"/>
      <c r="BB621" s="1047"/>
      <c r="BC621" s="1047"/>
      <c r="BD621" s="1047"/>
      <c r="BE621" s="1047"/>
      <c r="BF621" s="1047"/>
      <c r="BG621" s="1047"/>
      <c r="BH621" s="1047"/>
      <c r="BI621" s="1047"/>
      <c r="BJ621" s="1047"/>
      <c r="BK621" s="1047"/>
      <c r="BL621" s="1047"/>
      <c r="BM621" s="1047"/>
      <c r="BN621" s="1047"/>
      <c r="BO621" s="1047"/>
      <c r="BP621" s="1047"/>
      <c r="BQ621" s="1047"/>
      <c r="BR621" s="1047"/>
      <c r="BS621" s="1047"/>
      <c r="BT621" s="1047"/>
      <c r="BU621" s="1047"/>
    </row>
    <row r="622" ht="14.25" customHeight="1">
      <c r="A622" s="1060"/>
      <c r="B622" s="1060"/>
      <c r="C622" s="1060"/>
      <c r="D622" s="1060"/>
      <c r="E622" s="1060"/>
      <c r="F622" s="1060"/>
      <c r="G622" s="1061"/>
      <c r="H622" s="1062"/>
      <c r="I622" s="1063"/>
      <c r="J622" s="1060"/>
      <c r="K622" s="1060"/>
      <c r="L622" s="1064"/>
      <c r="M622" s="1060"/>
      <c r="N622" s="1060"/>
      <c r="O622" s="1064"/>
      <c r="P622" s="1060"/>
      <c r="Q622" s="1060"/>
      <c r="R622" s="1060"/>
      <c r="S622" s="1060"/>
      <c r="T622" s="1060"/>
      <c r="U622" s="1060"/>
      <c r="V622" s="1045"/>
      <c r="W622" s="1045"/>
      <c r="X622" s="1045"/>
      <c r="Y622" s="1045"/>
      <c r="Z622" s="1045"/>
      <c r="AA622" s="1045"/>
      <c r="AB622" s="1045"/>
      <c r="AC622" s="1045"/>
      <c r="AD622" s="1045"/>
      <c r="AE622" s="1045"/>
      <c r="AF622" s="1045"/>
      <c r="AG622" s="1047"/>
      <c r="AH622" s="1047"/>
      <c r="AI622" s="1047"/>
      <c r="AJ622" s="1047"/>
      <c r="AK622" s="1047"/>
      <c r="AL622" s="1047"/>
      <c r="AM622" s="1047"/>
      <c r="AN622" s="1047"/>
      <c r="AO622" s="1047"/>
      <c r="AP622" s="1047"/>
      <c r="AQ622" s="1047"/>
      <c r="AR622" s="1047"/>
      <c r="AS622" s="1047"/>
      <c r="AT622" s="1047"/>
      <c r="AU622" s="1047"/>
      <c r="AV622" s="1047"/>
      <c r="AW622" s="1047"/>
      <c r="AX622" s="1047"/>
      <c r="AY622" s="1047"/>
      <c r="AZ622" s="1047"/>
      <c r="BA622" s="1047"/>
      <c r="BB622" s="1047"/>
      <c r="BC622" s="1047"/>
      <c r="BD622" s="1047"/>
      <c r="BE622" s="1047"/>
      <c r="BF622" s="1047"/>
      <c r="BG622" s="1047"/>
      <c r="BH622" s="1047"/>
      <c r="BI622" s="1047"/>
      <c r="BJ622" s="1047"/>
      <c r="BK622" s="1047"/>
      <c r="BL622" s="1047"/>
      <c r="BM622" s="1047"/>
      <c r="BN622" s="1047"/>
      <c r="BO622" s="1047"/>
      <c r="BP622" s="1047"/>
      <c r="BQ622" s="1047"/>
      <c r="BR622" s="1047"/>
      <c r="BS622" s="1047"/>
      <c r="BT622" s="1047"/>
      <c r="BU622" s="1047"/>
    </row>
    <row r="623" ht="14.25" customHeight="1">
      <c r="A623" s="1060"/>
      <c r="B623" s="1060"/>
      <c r="C623" s="1060"/>
      <c r="D623" s="1060"/>
      <c r="E623" s="1060"/>
      <c r="F623" s="1060"/>
      <c r="G623" s="1061"/>
      <c r="H623" s="1062"/>
      <c r="I623" s="1063"/>
      <c r="J623" s="1060"/>
      <c r="K623" s="1060"/>
      <c r="L623" s="1064"/>
      <c r="M623" s="1060"/>
      <c r="N623" s="1060"/>
      <c r="O623" s="1064"/>
      <c r="P623" s="1060"/>
      <c r="Q623" s="1060"/>
      <c r="R623" s="1060"/>
      <c r="S623" s="1060"/>
      <c r="T623" s="1060"/>
      <c r="U623" s="1060"/>
      <c r="V623" s="1045"/>
      <c r="W623" s="1045"/>
      <c r="X623" s="1045"/>
      <c r="Y623" s="1045"/>
      <c r="Z623" s="1045"/>
      <c r="AA623" s="1045"/>
      <c r="AB623" s="1045"/>
      <c r="AC623" s="1045"/>
      <c r="AD623" s="1045"/>
      <c r="AE623" s="1045"/>
      <c r="AF623" s="1045"/>
      <c r="AG623" s="1047"/>
      <c r="AH623" s="1047"/>
      <c r="AI623" s="1047"/>
      <c r="AJ623" s="1047"/>
      <c r="AK623" s="1047"/>
      <c r="AL623" s="1047"/>
      <c r="AM623" s="1047"/>
      <c r="AN623" s="1047"/>
      <c r="AO623" s="1047"/>
      <c r="AP623" s="1047"/>
      <c r="AQ623" s="1047"/>
      <c r="AR623" s="1047"/>
      <c r="AS623" s="1047"/>
      <c r="AT623" s="1047"/>
      <c r="AU623" s="1047"/>
      <c r="AV623" s="1047"/>
      <c r="AW623" s="1047"/>
      <c r="AX623" s="1047"/>
      <c r="AY623" s="1047"/>
      <c r="AZ623" s="1047"/>
      <c r="BA623" s="1047"/>
      <c r="BB623" s="1047"/>
      <c r="BC623" s="1047"/>
      <c r="BD623" s="1047"/>
      <c r="BE623" s="1047"/>
      <c r="BF623" s="1047"/>
      <c r="BG623" s="1047"/>
      <c r="BH623" s="1047"/>
      <c r="BI623" s="1047"/>
      <c r="BJ623" s="1047"/>
      <c r="BK623" s="1047"/>
      <c r="BL623" s="1047"/>
      <c r="BM623" s="1047"/>
      <c r="BN623" s="1047"/>
      <c r="BO623" s="1047"/>
      <c r="BP623" s="1047"/>
      <c r="BQ623" s="1047"/>
      <c r="BR623" s="1047"/>
      <c r="BS623" s="1047"/>
      <c r="BT623" s="1047"/>
      <c r="BU623" s="1047"/>
    </row>
    <row r="624" ht="14.25" customHeight="1">
      <c r="A624" s="1060"/>
      <c r="B624" s="1060"/>
      <c r="C624" s="1060"/>
      <c r="D624" s="1060"/>
      <c r="E624" s="1060"/>
      <c r="F624" s="1060"/>
      <c r="G624" s="1061"/>
      <c r="H624" s="1062"/>
      <c r="I624" s="1063"/>
      <c r="J624" s="1060"/>
      <c r="K624" s="1060"/>
      <c r="L624" s="1064"/>
      <c r="M624" s="1060"/>
      <c r="N624" s="1060"/>
      <c r="O624" s="1064"/>
      <c r="P624" s="1060"/>
      <c r="Q624" s="1060"/>
      <c r="R624" s="1060"/>
      <c r="S624" s="1060"/>
      <c r="T624" s="1060"/>
      <c r="U624" s="1060"/>
      <c r="V624" s="1045"/>
      <c r="W624" s="1045"/>
      <c r="X624" s="1045"/>
      <c r="Y624" s="1045"/>
      <c r="Z624" s="1045"/>
      <c r="AA624" s="1045"/>
      <c r="AB624" s="1045"/>
      <c r="AC624" s="1045"/>
      <c r="AD624" s="1045"/>
      <c r="AE624" s="1045"/>
      <c r="AF624" s="1045"/>
      <c r="AG624" s="1047"/>
      <c r="AH624" s="1047"/>
      <c r="AI624" s="1047"/>
      <c r="AJ624" s="1047"/>
      <c r="AK624" s="1047"/>
      <c r="AL624" s="1047"/>
      <c r="AM624" s="1047"/>
      <c r="AN624" s="1047"/>
      <c r="AO624" s="1047"/>
      <c r="AP624" s="1047"/>
      <c r="AQ624" s="1047"/>
      <c r="AR624" s="1047"/>
      <c r="AS624" s="1047"/>
      <c r="AT624" s="1047"/>
      <c r="AU624" s="1047"/>
      <c r="AV624" s="1047"/>
      <c r="AW624" s="1047"/>
      <c r="AX624" s="1047"/>
      <c r="AY624" s="1047"/>
      <c r="AZ624" s="1047"/>
      <c r="BA624" s="1047"/>
      <c r="BB624" s="1047"/>
      <c r="BC624" s="1047"/>
      <c r="BD624" s="1047"/>
      <c r="BE624" s="1047"/>
      <c r="BF624" s="1047"/>
      <c r="BG624" s="1047"/>
      <c r="BH624" s="1047"/>
      <c r="BI624" s="1047"/>
      <c r="BJ624" s="1047"/>
      <c r="BK624" s="1047"/>
      <c r="BL624" s="1047"/>
      <c r="BM624" s="1047"/>
      <c r="BN624" s="1047"/>
      <c r="BO624" s="1047"/>
      <c r="BP624" s="1047"/>
      <c r="BQ624" s="1047"/>
      <c r="BR624" s="1047"/>
      <c r="BS624" s="1047"/>
      <c r="BT624" s="1047"/>
      <c r="BU624" s="1047"/>
    </row>
    <row r="625" ht="14.25" customHeight="1">
      <c r="A625" s="1060"/>
      <c r="B625" s="1060"/>
      <c r="C625" s="1060"/>
      <c r="D625" s="1060"/>
      <c r="E625" s="1060"/>
      <c r="F625" s="1060"/>
      <c r="G625" s="1061"/>
      <c r="H625" s="1062"/>
      <c r="I625" s="1063"/>
      <c r="J625" s="1060"/>
      <c r="K625" s="1060"/>
      <c r="L625" s="1064"/>
      <c r="M625" s="1060"/>
      <c r="N625" s="1060"/>
      <c r="O625" s="1064"/>
      <c r="P625" s="1060"/>
      <c r="Q625" s="1060"/>
      <c r="R625" s="1060"/>
      <c r="S625" s="1060"/>
      <c r="T625" s="1060"/>
      <c r="U625" s="1060"/>
      <c r="V625" s="1045"/>
      <c r="W625" s="1045"/>
      <c r="X625" s="1045"/>
      <c r="Y625" s="1045"/>
      <c r="Z625" s="1045"/>
      <c r="AA625" s="1045"/>
      <c r="AB625" s="1045"/>
      <c r="AC625" s="1045"/>
      <c r="AD625" s="1045"/>
      <c r="AE625" s="1045"/>
      <c r="AF625" s="1045"/>
      <c r="AG625" s="1047"/>
      <c r="AH625" s="1047"/>
      <c r="AI625" s="1047"/>
      <c r="AJ625" s="1047"/>
      <c r="AK625" s="1047"/>
      <c r="AL625" s="1047"/>
      <c r="AM625" s="1047"/>
      <c r="AN625" s="1047"/>
      <c r="AO625" s="1047"/>
      <c r="AP625" s="1047"/>
      <c r="AQ625" s="1047"/>
      <c r="AR625" s="1047"/>
      <c r="AS625" s="1047"/>
      <c r="AT625" s="1047"/>
      <c r="AU625" s="1047"/>
      <c r="AV625" s="1047"/>
      <c r="AW625" s="1047"/>
      <c r="AX625" s="1047"/>
      <c r="AY625" s="1047"/>
      <c r="AZ625" s="1047"/>
      <c r="BA625" s="1047"/>
      <c r="BB625" s="1047"/>
      <c r="BC625" s="1047"/>
      <c r="BD625" s="1047"/>
      <c r="BE625" s="1047"/>
      <c r="BF625" s="1047"/>
      <c r="BG625" s="1047"/>
      <c r="BH625" s="1047"/>
      <c r="BI625" s="1047"/>
      <c r="BJ625" s="1047"/>
      <c r="BK625" s="1047"/>
      <c r="BL625" s="1047"/>
      <c r="BM625" s="1047"/>
      <c r="BN625" s="1047"/>
      <c r="BO625" s="1047"/>
      <c r="BP625" s="1047"/>
      <c r="BQ625" s="1047"/>
      <c r="BR625" s="1047"/>
      <c r="BS625" s="1047"/>
      <c r="BT625" s="1047"/>
      <c r="BU625" s="1047"/>
    </row>
    <row r="626" ht="14.25" customHeight="1">
      <c r="A626" s="1060"/>
      <c r="B626" s="1060"/>
      <c r="C626" s="1060"/>
      <c r="D626" s="1060"/>
      <c r="E626" s="1060"/>
      <c r="F626" s="1060"/>
      <c r="G626" s="1061"/>
      <c r="H626" s="1062"/>
      <c r="I626" s="1063"/>
      <c r="J626" s="1060"/>
      <c r="K626" s="1060"/>
      <c r="L626" s="1064"/>
      <c r="M626" s="1060"/>
      <c r="N626" s="1060"/>
      <c r="O626" s="1064"/>
      <c r="P626" s="1060"/>
      <c r="Q626" s="1060"/>
      <c r="R626" s="1060"/>
      <c r="S626" s="1060"/>
      <c r="T626" s="1060"/>
      <c r="U626" s="1060"/>
      <c r="V626" s="1045"/>
      <c r="W626" s="1045"/>
      <c r="X626" s="1045"/>
      <c r="Y626" s="1045"/>
      <c r="Z626" s="1045"/>
      <c r="AA626" s="1045"/>
      <c r="AB626" s="1045"/>
      <c r="AC626" s="1045"/>
      <c r="AD626" s="1045"/>
      <c r="AE626" s="1045"/>
      <c r="AF626" s="1045"/>
      <c r="AG626" s="1047"/>
      <c r="AH626" s="1047"/>
      <c r="AI626" s="1047"/>
      <c r="AJ626" s="1047"/>
      <c r="AK626" s="1047"/>
      <c r="AL626" s="1047"/>
      <c r="AM626" s="1047"/>
      <c r="AN626" s="1047"/>
      <c r="AO626" s="1047"/>
      <c r="AP626" s="1047"/>
      <c r="AQ626" s="1047"/>
      <c r="AR626" s="1047"/>
      <c r="AS626" s="1047"/>
      <c r="AT626" s="1047"/>
      <c r="AU626" s="1047"/>
      <c r="AV626" s="1047"/>
      <c r="AW626" s="1047"/>
      <c r="AX626" s="1047"/>
      <c r="AY626" s="1047"/>
      <c r="AZ626" s="1047"/>
      <c r="BA626" s="1047"/>
      <c r="BB626" s="1047"/>
      <c r="BC626" s="1047"/>
      <c r="BD626" s="1047"/>
      <c r="BE626" s="1047"/>
      <c r="BF626" s="1047"/>
      <c r="BG626" s="1047"/>
      <c r="BH626" s="1047"/>
      <c r="BI626" s="1047"/>
      <c r="BJ626" s="1047"/>
      <c r="BK626" s="1047"/>
      <c r="BL626" s="1047"/>
      <c r="BM626" s="1047"/>
      <c r="BN626" s="1047"/>
      <c r="BO626" s="1047"/>
      <c r="BP626" s="1047"/>
      <c r="BQ626" s="1047"/>
      <c r="BR626" s="1047"/>
      <c r="BS626" s="1047"/>
      <c r="BT626" s="1047"/>
      <c r="BU626" s="1047"/>
    </row>
    <row r="627" ht="14.25" customHeight="1">
      <c r="A627" s="1060"/>
      <c r="B627" s="1060"/>
      <c r="C627" s="1060"/>
      <c r="D627" s="1060"/>
      <c r="E627" s="1060"/>
      <c r="F627" s="1060"/>
      <c r="G627" s="1061"/>
      <c r="H627" s="1062"/>
      <c r="I627" s="1063"/>
      <c r="J627" s="1060"/>
      <c r="K627" s="1060"/>
      <c r="L627" s="1064"/>
      <c r="M627" s="1060"/>
      <c r="N627" s="1060"/>
      <c r="O627" s="1064"/>
      <c r="P627" s="1060"/>
      <c r="Q627" s="1060"/>
      <c r="R627" s="1060"/>
      <c r="S627" s="1060"/>
      <c r="T627" s="1060"/>
      <c r="U627" s="1060"/>
      <c r="V627" s="1045"/>
      <c r="W627" s="1045"/>
      <c r="X627" s="1045"/>
      <c r="Y627" s="1045"/>
      <c r="Z627" s="1045"/>
      <c r="AA627" s="1045"/>
      <c r="AB627" s="1045"/>
      <c r="AC627" s="1045"/>
      <c r="AD627" s="1045"/>
      <c r="AE627" s="1045"/>
      <c r="AF627" s="1045"/>
      <c r="AG627" s="1047"/>
      <c r="AH627" s="1047"/>
      <c r="AI627" s="1047"/>
      <c r="AJ627" s="1047"/>
      <c r="AK627" s="1047"/>
      <c r="AL627" s="1047"/>
      <c r="AM627" s="1047"/>
      <c r="AN627" s="1047"/>
      <c r="AO627" s="1047"/>
      <c r="AP627" s="1047"/>
      <c r="AQ627" s="1047"/>
      <c r="AR627" s="1047"/>
      <c r="AS627" s="1047"/>
      <c r="AT627" s="1047"/>
      <c r="AU627" s="1047"/>
      <c r="AV627" s="1047"/>
      <c r="AW627" s="1047"/>
      <c r="AX627" s="1047"/>
      <c r="AY627" s="1047"/>
      <c r="AZ627" s="1047"/>
      <c r="BA627" s="1047"/>
      <c r="BB627" s="1047"/>
      <c r="BC627" s="1047"/>
      <c r="BD627" s="1047"/>
      <c r="BE627" s="1047"/>
      <c r="BF627" s="1047"/>
      <c r="BG627" s="1047"/>
      <c r="BH627" s="1047"/>
      <c r="BI627" s="1047"/>
      <c r="BJ627" s="1047"/>
      <c r="BK627" s="1047"/>
      <c r="BL627" s="1047"/>
      <c r="BM627" s="1047"/>
      <c r="BN627" s="1047"/>
      <c r="BO627" s="1047"/>
      <c r="BP627" s="1047"/>
      <c r="BQ627" s="1047"/>
      <c r="BR627" s="1047"/>
      <c r="BS627" s="1047"/>
      <c r="BT627" s="1047"/>
      <c r="BU627" s="1047"/>
    </row>
    <row r="628" ht="14.25" customHeight="1">
      <c r="A628" s="1060"/>
      <c r="B628" s="1060"/>
      <c r="C628" s="1060"/>
      <c r="D628" s="1060"/>
      <c r="E628" s="1060"/>
      <c r="F628" s="1060"/>
      <c r="G628" s="1061"/>
      <c r="H628" s="1062"/>
      <c r="I628" s="1063"/>
      <c r="J628" s="1060"/>
      <c r="K628" s="1060"/>
      <c r="L628" s="1064"/>
      <c r="M628" s="1060"/>
      <c r="N628" s="1060"/>
      <c r="O628" s="1064"/>
      <c r="P628" s="1060"/>
      <c r="Q628" s="1060"/>
      <c r="R628" s="1060"/>
      <c r="S628" s="1060"/>
      <c r="T628" s="1060"/>
      <c r="U628" s="1060"/>
      <c r="V628" s="1045"/>
      <c r="W628" s="1045"/>
      <c r="X628" s="1045"/>
      <c r="Y628" s="1045"/>
      <c r="Z628" s="1045"/>
      <c r="AA628" s="1045"/>
      <c r="AB628" s="1045"/>
      <c r="AC628" s="1045"/>
      <c r="AD628" s="1045"/>
      <c r="AE628" s="1045"/>
      <c r="AF628" s="1045"/>
      <c r="AG628" s="1047"/>
      <c r="AH628" s="1047"/>
      <c r="AI628" s="1047"/>
      <c r="AJ628" s="1047"/>
      <c r="AK628" s="1047"/>
      <c r="AL628" s="1047"/>
      <c r="AM628" s="1047"/>
      <c r="AN628" s="1047"/>
      <c r="AO628" s="1047"/>
      <c r="AP628" s="1047"/>
      <c r="AQ628" s="1047"/>
      <c r="AR628" s="1047"/>
      <c r="AS628" s="1047"/>
      <c r="AT628" s="1047"/>
      <c r="AU628" s="1047"/>
      <c r="AV628" s="1047"/>
      <c r="AW628" s="1047"/>
      <c r="AX628" s="1047"/>
      <c r="AY628" s="1047"/>
      <c r="AZ628" s="1047"/>
      <c r="BA628" s="1047"/>
      <c r="BB628" s="1047"/>
      <c r="BC628" s="1047"/>
      <c r="BD628" s="1047"/>
      <c r="BE628" s="1047"/>
      <c r="BF628" s="1047"/>
      <c r="BG628" s="1047"/>
      <c r="BH628" s="1047"/>
      <c r="BI628" s="1047"/>
      <c r="BJ628" s="1047"/>
      <c r="BK628" s="1047"/>
      <c r="BL628" s="1047"/>
      <c r="BM628" s="1047"/>
      <c r="BN628" s="1047"/>
      <c r="BO628" s="1047"/>
      <c r="BP628" s="1047"/>
      <c r="BQ628" s="1047"/>
      <c r="BR628" s="1047"/>
      <c r="BS628" s="1047"/>
      <c r="BT628" s="1047"/>
      <c r="BU628" s="1047"/>
    </row>
    <row r="629" ht="14.25" customHeight="1">
      <c r="A629" s="1060"/>
      <c r="B629" s="1060"/>
      <c r="C629" s="1060"/>
      <c r="D629" s="1060"/>
      <c r="E629" s="1060"/>
      <c r="F629" s="1060"/>
      <c r="G629" s="1061"/>
      <c r="H629" s="1062"/>
      <c r="I629" s="1063"/>
      <c r="J629" s="1060"/>
      <c r="K629" s="1060"/>
      <c r="L629" s="1064"/>
      <c r="M629" s="1060"/>
      <c r="N629" s="1060"/>
      <c r="O629" s="1064"/>
      <c r="P629" s="1060"/>
      <c r="Q629" s="1060"/>
      <c r="R629" s="1060"/>
      <c r="S629" s="1060"/>
      <c r="T629" s="1060"/>
      <c r="U629" s="1060"/>
      <c r="V629" s="1045"/>
      <c r="W629" s="1045"/>
      <c r="X629" s="1045"/>
      <c r="Y629" s="1045"/>
      <c r="Z629" s="1045"/>
      <c r="AA629" s="1045"/>
      <c r="AB629" s="1045"/>
      <c r="AC629" s="1045"/>
      <c r="AD629" s="1045"/>
      <c r="AE629" s="1045"/>
      <c r="AF629" s="1045"/>
      <c r="AG629" s="1047"/>
      <c r="AH629" s="1047"/>
      <c r="AI629" s="1047"/>
      <c r="AJ629" s="1047"/>
      <c r="AK629" s="1047"/>
      <c r="AL629" s="1047"/>
      <c r="AM629" s="1047"/>
      <c r="AN629" s="1047"/>
      <c r="AO629" s="1047"/>
      <c r="AP629" s="1047"/>
      <c r="AQ629" s="1047"/>
      <c r="AR629" s="1047"/>
      <c r="AS629" s="1047"/>
      <c r="AT629" s="1047"/>
      <c r="AU629" s="1047"/>
      <c r="AV629" s="1047"/>
      <c r="AW629" s="1047"/>
      <c r="AX629" s="1047"/>
      <c r="AY629" s="1047"/>
      <c r="AZ629" s="1047"/>
      <c r="BA629" s="1047"/>
      <c r="BB629" s="1047"/>
      <c r="BC629" s="1047"/>
      <c r="BD629" s="1047"/>
      <c r="BE629" s="1047"/>
      <c r="BF629" s="1047"/>
      <c r="BG629" s="1047"/>
      <c r="BH629" s="1047"/>
      <c r="BI629" s="1047"/>
      <c r="BJ629" s="1047"/>
      <c r="BK629" s="1047"/>
      <c r="BL629" s="1047"/>
      <c r="BM629" s="1047"/>
      <c r="BN629" s="1047"/>
      <c r="BO629" s="1047"/>
      <c r="BP629" s="1047"/>
      <c r="BQ629" s="1047"/>
      <c r="BR629" s="1047"/>
      <c r="BS629" s="1047"/>
      <c r="BT629" s="1047"/>
      <c r="BU629" s="1047"/>
    </row>
    <row r="630" ht="14.25" customHeight="1">
      <c r="A630" s="1060"/>
      <c r="B630" s="1060"/>
      <c r="C630" s="1060"/>
      <c r="D630" s="1060"/>
      <c r="E630" s="1060"/>
      <c r="F630" s="1060"/>
      <c r="G630" s="1061"/>
      <c r="H630" s="1062"/>
      <c r="I630" s="1063"/>
      <c r="J630" s="1060"/>
      <c r="K630" s="1060"/>
      <c r="L630" s="1064"/>
      <c r="M630" s="1060"/>
      <c r="N630" s="1060"/>
      <c r="O630" s="1064"/>
      <c r="P630" s="1060"/>
      <c r="Q630" s="1060"/>
      <c r="R630" s="1060"/>
      <c r="S630" s="1060"/>
      <c r="T630" s="1060"/>
      <c r="U630" s="1060"/>
      <c r="V630" s="1045"/>
      <c r="W630" s="1045"/>
      <c r="X630" s="1045"/>
      <c r="Y630" s="1045"/>
      <c r="Z630" s="1045"/>
      <c r="AA630" s="1045"/>
      <c r="AB630" s="1045"/>
      <c r="AC630" s="1045"/>
      <c r="AD630" s="1045"/>
      <c r="AE630" s="1045"/>
      <c r="AF630" s="1045"/>
      <c r="AG630" s="1047"/>
      <c r="AH630" s="1047"/>
      <c r="AI630" s="1047"/>
      <c r="AJ630" s="1047"/>
      <c r="AK630" s="1047"/>
      <c r="AL630" s="1047"/>
      <c r="AM630" s="1047"/>
      <c r="AN630" s="1047"/>
      <c r="AO630" s="1047"/>
      <c r="AP630" s="1047"/>
      <c r="AQ630" s="1047"/>
      <c r="AR630" s="1047"/>
      <c r="AS630" s="1047"/>
      <c r="AT630" s="1047"/>
      <c r="AU630" s="1047"/>
      <c r="AV630" s="1047"/>
      <c r="AW630" s="1047"/>
      <c r="AX630" s="1047"/>
      <c r="AY630" s="1047"/>
      <c r="AZ630" s="1047"/>
      <c r="BA630" s="1047"/>
      <c r="BB630" s="1047"/>
      <c r="BC630" s="1047"/>
      <c r="BD630" s="1047"/>
      <c r="BE630" s="1047"/>
      <c r="BF630" s="1047"/>
      <c r="BG630" s="1047"/>
      <c r="BH630" s="1047"/>
      <c r="BI630" s="1047"/>
      <c r="BJ630" s="1047"/>
      <c r="BK630" s="1047"/>
      <c r="BL630" s="1047"/>
      <c r="BM630" s="1047"/>
      <c r="BN630" s="1047"/>
      <c r="BO630" s="1047"/>
      <c r="BP630" s="1047"/>
      <c r="BQ630" s="1047"/>
      <c r="BR630" s="1047"/>
      <c r="BS630" s="1047"/>
      <c r="BT630" s="1047"/>
      <c r="BU630" s="1047"/>
    </row>
    <row r="631" ht="14.25" customHeight="1">
      <c r="A631" s="1060"/>
      <c r="B631" s="1060"/>
      <c r="C631" s="1060"/>
      <c r="D631" s="1060"/>
      <c r="E631" s="1060"/>
      <c r="F631" s="1060"/>
      <c r="G631" s="1061"/>
      <c r="H631" s="1062"/>
      <c r="I631" s="1063"/>
      <c r="J631" s="1060"/>
      <c r="K631" s="1060"/>
      <c r="L631" s="1064"/>
      <c r="M631" s="1060"/>
      <c r="N631" s="1060"/>
      <c r="O631" s="1064"/>
      <c r="P631" s="1060"/>
      <c r="Q631" s="1060"/>
      <c r="R631" s="1060"/>
      <c r="S631" s="1060"/>
      <c r="T631" s="1060"/>
      <c r="U631" s="1060"/>
      <c r="V631" s="1045"/>
      <c r="W631" s="1045"/>
      <c r="X631" s="1045"/>
      <c r="Y631" s="1045"/>
      <c r="Z631" s="1045"/>
      <c r="AA631" s="1045"/>
      <c r="AB631" s="1045"/>
      <c r="AC631" s="1045"/>
      <c r="AD631" s="1045"/>
      <c r="AE631" s="1045"/>
      <c r="AF631" s="1045"/>
      <c r="AG631" s="1047"/>
      <c r="AH631" s="1047"/>
      <c r="AI631" s="1047"/>
      <c r="AJ631" s="1047"/>
      <c r="AK631" s="1047"/>
      <c r="AL631" s="1047"/>
      <c r="AM631" s="1047"/>
      <c r="AN631" s="1047"/>
      <c r="AO631" s="1047"/>
      <c r="AP631" s="1047"/>
      <c r="AQ631" s="1047"/>
      <c r="AR631" s="1047"/>
      <c r="AS631" s="1047"/>
      <c r="AT631" s="1047"/>
      <c r="AU631" s="1047"/>
      <c r="AV631" s="1047"/>
      <c r="AW631" s="1047"/>
      <c r="AX631" s="1047"/>
      <c r="AY631" s="1047"/>
      <c r="AZ631" s="1047"/>
      <c r="BA631" s="1047"/>
      <c r="BB631" s="1047"/>
      <c r="BC631" s="1047"/>
      <c r="BD631" s="1047"/>
      <c r="BE631" s="1047"/>
      <c r="BF631" s="1047"/>
      <c r="BG631" s="1047"/>
      <c r="BH631" s="1047"/>
      <c r="BI631" s="1047"/>
      <c r="BJ631" s="1047"/>
      <c r="BK631" s="1047"/>
      <c r="BL631" s="1047"/>
      <c r="BM631" s="1047"/>
      <c r="BN631" s="1047"/>
      <c r="BO631" s="1047"/>
      <c r="BP631" s="1047"/>
      <c r="BQ631" s="1047"/>
      <c r="BR631" s="1047"/>
      <c r="BS631" s="1047"/>
      <c r="BT631" s="1047"/>
      <c r="BU631" s="1047"/>
    </row>
    <row r="632" ht="14.25" customHeight="1">
      <c r="A632" s="1060"/>
      <c r="B632" s="1060"/>
      <c r="C632" s="1060"/>
      <c r="D632" s="1060"/>
      <c r="E632" s="1060"/>
      <c r="F632" s="1060"/>
      <c r="G632" s="1061"/>
      <c r="H632" s="1062"/>
      <c r="I632" s="1063"/>
      <c r="J632" s="1060"/>
      <c r="K632" s="1060"/>
      <c r="L632" s="1064"/>
      <c r="M632" s="1060"/>
      <c r="N632" s="1060"/>
      <c r="O632" s="1064"/>
      <c r="P632" s="1060"/>
      <c r="Q632" s="1060"/>
      <c r="R632" s="1060"/>
      <c r="S632" s="1060"/>
      <c r="T632" s="1060"/>
      <c r="U632" s="1060"/>
      <c r="V632" s="1045"/>
      <c r="W632" s="1045"/>
      <c r="X632" s="1045"/>
      <c r="Y632" s="1045"/>
      <c r="Z632" s="1045"/>
      <c r="AA632" s="1045"/>
      <c r="AB632" s="1045"/>
      <c r="AC632" s="1045"/>
      <c r="AD632" s="1045"/>
      <c r="AE632" s="1045"/>
      <c r="AF632" s="1045"/>
      <c r="AG632" s="1047"/>
      <c r="AH632" s="1047"/>
      <c r="AI632" s="1047"/>
      <c r="AJ632" s="1047"/>
      <c r="AK632" s="1047"/>
      <c r="AL632" s="1047"/>
      <c r="AM632" s="1047"/>
      <c r="AN632" s="1047"/>
      <c r="AO632" s="1047"/>
      <c r="AP632" s="1047"/>
      <c r="AQ632" s="1047"/>
      <c r="AR632" s="1047"/>
      <c r="AS632" s="1047"/>
      <c r="AT632" s="1047"/>
      <c r="AU632" s="1047"/>
      <c r="AV632" s="1047"/>
      <c r="AW632" s="1047"/>
      <c r="AX632" s="1047"/>
      <c r="AY632" s="1047"/>
      <c r="AZ632" s="1047"/>
      <c r="BA632" s="1047"/>
      <c r="BB632" s="1047"/>
      <c r="BC632" s="1047"/>
      <c r="BD632" s="1047"/>
      <c r="BE632" s="1047"/>
      <c r="BF632" s="1047"/>
      <c r="BG632" s="1047"/>
      <c r="BH632" s="1047"/>
      <c r="BI632" s="1047"/>
      <c r="BJ632" s="1047"/>
      <c r="BK632" s="1047"/>
      <c r="BL632" s="1047"/>
      <c r="BM632" s="1047"/>
      <c r="BN632" s="1047"/>
      <c r="BO632" s="1047"/>
      <c r="BP632" s="1047"/>
      <c r="BQ632" s="1047"/>
      <c r="BR632" s="1047"/>
      <c r="BS632" s="1047"/>
      <c r="BT632" s="1047"/>
      <c r="BU632" s="1047"/>
    </row>
    <row r="633" ht="14.25" customHeight="1">
      <c r="A633" s="1060"/>
      <c r="B633" s="1060"/>
      <c r="C633" s="1060"/>
      <c r="D633" s="1060"/>
      <c r="E633" s="1060"/>
      <c r="F633" s="1060"/>
      <c r="G633" s="1061"/>
      <c r="H633" s="1062"/>
      <c r="I633" s="1063"/>
      <c r="J633" s="1060"/>
      <c r="K633" s="1060"/>
      <c r="L633" s="1064"/>
      <c r="M633" s="1060"/>
      <c r="N633" s="1060"/>
      <c r="O633" s="1064"/>
      <c r="P633" s="1060"/>
      <c r="Q633" s="1060"/>
      <c r="R633" s="1060"/>
      <c r="S633" s="1060"/>
      <c r="T633" s="1060"/>
      <c r="U633" s="1060"/>
      <c r="V633" s="1045"/>
      <c r="W633" s="1045"/>
      <c r="X633" s="1045"/>
      <c r="Y633" s="1045"/>
      <c r="Z633" s="1045"/>
      <c r="AA633" s="1045"/>
      <c r="AB633" s="1045"/>
      <c r="AC633" s="1045"/>
      <c r="AD633" s="1045"/>
      <c r="AE633" s="1045"/>
      <c r="AF633" s="1045"/>
      <c r="AG633" s="1047"/>
      <c r="AH633" s="1047"/>
      <c r="AI633" s="1047"/>
      <c r="AJ633" s="1047"/>
      <c r="AK633" s="1047"/>
      <c r="AL633" s="1047"/>
      <c r="AM633" s="1047"/>
      <c r="AN633" s="1047"/>
      <c r="AO633" s="1047"/>
      <c r="AP633" s="1047"/>
      <c r="AQ633" s="1047"/>
      <c r="AR633" s="1047"/>
      <c r="AS633" s="1047"/>
      <c r="AT633" s="1047"/>
      <c r="AU633" s="1047"/>
      <c r="AV633" s="1047"/>
      <c r="AW633" s="1047"/>
      <c r="AX633" s="1047"/>
      <c r="AY633" s="1047"/>
      <c r="AZ633" s="1047"/>
      <c r="BA633" s="1047"/>
      <c r="BB633" s="1047"/>
      <c r="BC633" s="1047"/>
      <c r="BD633" s="1047"/>
      <c r="BE633" s="1047"/>
      <c r="BF633" s="1047"/>
      <c r="BG633" s="1047"/>
      <c r="BH633" s="1047"/>
      <c r="BI633" s="1047"/>
      <c r="BJ633" s="1047"/>
      <c r="BK633" s="1047"/>
      <c r="BL633" s="1047"/>
      <c r="BM633" s="1047"/>
      <c r="BN633" s="1047"/>
      <c r="BO633" s="1047"/>
      <c r="BP633" s="1047"/>
      <c r="BQ633" s="1047"/>
      <c r="BR633" s="1047"/>
      <c r="BS633" s="1047"/>
      <c r="BT633" s="1047"/>
      <c r="BU633" s="1047"/>
    </row>
    <row r="634" ht="14.25" customHeight="1">
      <c r="A634" s="1060"/>
      <c r="B634" s="1060"/>
      <c r="C634" s="1060"/>
      <c r="D634" s="1060"/>
      <c r="E634" s="1060"/>
      <c r="F634" s="1060"/>
      <c r="G634" s="1061"/>
      <c r="H634" s="1062"/>
      <c r="I634" s="1063"/>
      <c r="J634" s="1060"/>
      <c r="K634" s="1060"/>
      <c r="L634" s="1064"/>
      <c r="M634" s="1060"/>
      <c r="N634" s="1060"/>
      <c r="O634" s="1064"/>
      <c r="P634" s="1060"/>
      <c r="Q634" s="1060"/>
      <c r="R634" s="1060"/>
      <c r="S634" s="1060"/>
      <c r="T634" s="1060"/>
      <c r="U634" s="1060"/>
      <c r="V634" s="1045"/>
      <c r="W634" s="1045"/>
      <c r="X634" s="1045"/>
      <c r="Y634" s="1045"/>
      <c r="Z634" s="1045"/>
      <c r="AA634" s="1045"/>
      <c r="AB634" s="1045"/>
      <c r="AC634" s="1045"/>
      <c r="AD634" s="1045"/>
      <c r="AE634" s="1045"/>
      <c r="AF634" s="1045"/>
      <c r="AG634" s="1047"/>
      <c r="AH634" s="1047"/>
      <c r="AI634" s="1047"/>
      <c r="AJ634" s="1047"/>
      <c r="AK634" s="1047"/>
      <c r="AL634" s="1047"/>
      <c r="AM634" s="1047"/>
      <c r="AN634" s="1047"/>
      <c r="AO634" s="1047"/>
      <c r="AP634" s="1047"/>
      <c r="AQ634" s="1047"/>
      <c r="AR634" s="1047"/>
      <c r="AS634" s="1047"/>
      <c r="AT634" s="1047"/>
      <c r="AU634" s="1047"/>
      <c r="AV634" s="1047"/>
      <c r="AW634" s="1047"/>
      <c r="AX634" s="1047"/>
      <c r="AY634" s="1047"/>
      <c r="AZ634" s="1047"/>
      <c r="BA634" s="1047"/>
      <c r="BB634" s="1047"/>
      <c r="BC634" s="1047"/>
      <c r="BD634" s="1047"/>
      <c r="BE634" s="1047"/>
      <c r="BF634" s="1047"/>
      <c r="BG634" s="1047"/>
      <c r="BH634" s="1047"/>
      <c r="BI634" s="1047"/>
      <c r="BJ634" s="1047"/>
      <c r="BK634" s="1047"/>
      <c r="BL634" s="1047"/>
      <c r="BM634" s="1047"/>
      <c r="BN634" s="1047"/>
      <c r="BO634" s="1047"/>
      <c r="BP634" s="1047"/>
      <c r="BQ634" s="1047"/>
      <c r="BR634" s="1047"/>
      <c r="BS634" s="1047"/>
      <c r="BT634" s="1047"/>
      <c r="BU634" s="1047"/>
    </row>
    <row r="635" ht="14.25" customHeight="1">
      <c r="A635" s="1060"/>
      <c r="B635" s="1060"/>
      <c r="C635" s="1060"/>
      <c r="D635" s="1060"/>
      <c r="E635" s="1060"/>
      <c r="F635" s="1060"/>
      <c r="G635" s="1061"/>
      <c r="H635" s="1062"/>
      <c r="I635" s="1063"/>
      <c r="J635" s="1060"/>
      <c r="K635" s="1060"/>
      <c r="L635" s="1064"/>
      <c r="M635" s="1060"/>
      <c r="N635" s="1060"/>
      <c r="O635" s="1064"/>
      <c r="P635" s="1060"/>
      <c r="Q635" s="1060"/>
      <c r="R635" s="1060"/>
      <c r="S635" s="1060"/>
      <c r="T635" s="1060"/>
      <c r="U635" s="1060"/>
      <c r="V635" s="1045"/>
      <c r="W635" s="1045"/>
      <c r="X635" s="1045"/>
      <c r="Y635" s="1045"/>
      <c r="Z635" s="1045"/>
      <c r="AA635" s="1045"/>
      <c r="AB635" s="1045"/>
      <c r="AC635" s="1045"/>
      <c r="AD635" s="1045"/>
      <c r="AE635" s="1045"/>
      <c r="AF635" s="1045"/>
      <c r="AG635" s="1047"/>
      <c r="AH635" s="1047"/>
      <c r="AI635" s="1047"/>
      <c r="AJ635" s="1047"/>
      <c r="AK635" s="1047"/>
      <c r="AL635" s="1047"/>
      <c r="AM635" s="1047"/>
      <c r="AN635" s="1047"/>
      <c r="AO635" s="1047"/>
      <c r="AP635" s="1047"/>
      <c r="AQ635" s="1047"/>
      <c r="AR635" s="1047"/>
      <c r="AS635" s="1047"/>
      <c r="AT635" s="1047"/>
      <c r="AU635" s="1047"/>
      <c r="AV635" s="1047"/>
      <c r="AW635" s="1047"/>
      <c r="AX635" s="1047"/>
      <c r="AY635" s="1047"/>
      <c r="AZ635" s="1047"/>
      <c r="BA635" s="1047"/>
      <c r="BB635" s="1047"/>
      <c r="BC635" s="1047"/>
      <c r="BD635" s="1047"/>
      <c r="BE635" s="1047"/>
      <c r="BF635" s="1047"/>
      <c r="BG635" s="1047"/>
      <c r="BH635" s="1047"/>
      <c r="BI635" s="1047"/>
      <c r="BJ635" s="1047"/>
      <c r="BK635" s="1047"/>
      <c r="BL635" s="1047"/>
      <c r="BM635" s="1047"/>
      <c r="BN635" s="1047"/>
      <c r="BO635" s="1047"/>
      <c r="BP635" s="1047"/>
      <c r="BQ635" s="1047"/>
      <c r="BR635" s="1047"/>
      <c r="BS635" s="1047"/>
      <c r="BT635" s="1047"/>
      <c r="BU635" s="1047"/>
    </row>
    <row r="636" ht="14.25" customHeight="1">
      <c r="A636" s="1060"/>
      <c r="B636" s="1060"/>
      <c r="C636" s="1060"/>
      <c r="D636" s="1060"/>
      <c r="E636" s="1060"/>
      <c r="F636" s="1060"/>
      <c r="G636" s="1061"/>
      <c r="H636" s="1062"/>
      <c r="I636" s="1063"/>
      <c r="J636" s="1060"/>
      <c r="K636" s="1060"/>
      <c r="L636" s="1064"/>
      <c r="M636" s="1060"/>
      <c r="N636" s="1060"/>
      <c r="O636" s="1064"/>
      <c r="P636" s="1060"/>
      <c r="Q636" s="1060"/>
      <c r="R636" s="1060"/>
      <c r="S636" s="1060"/>
      <c r="T636" s="1060"/>
      <c r="U636" s="1060"/>
      <c r="V636" s="1045"/>
      <c r="W636" s="1045"/>
      <c r="X636" s="1045"/>
      <c r="Y636" s="1045"/>
      <c r="Z636" s="1045"/>
      <c r="AA636" s="1045"/>
      <c r="AB636" s="1045"/>
      <c r="AC636" s="1045"/>
      <c r="AD636" s="1045"/>
      <c r="AE636" s="1045"/>
      <c r="AF636" s="1045"/>
      <c r="AG636" s="1047"/>
      <c r="AH636" s="1047"/>
      <c r="AI636" s="1047"/>
      <c r="AJ636" s="1047"/>
      <c r="AK636" s="1047"/>
      <c r="AL636" s="1047"/>
      <c r="AM636" s="1047"/>
      <c r="AN636" s="1047"/>
      <c r="AO636" s="1047"/>
      <c r="AP636" s="1047"/>
      <c r="AQ636" s="1047"/>
      <c r="AR636" s="1047"/>
      <c r="AS636" s="1047"/>
      <c r="AT636" s="1047"/>
      <c r="AU636" s="1047"/>
      <c r="AV636" s="1047"/>
      <c r="AW636" s="1047"/>
      <c r="AX636" s="1047"/>
      <c r="AY636" s="1047"/>
      <c r="AZ636" s="1047"/>
      <c r="BA636" s="1047"/>
      <c r="BB636" s="1047"/>
      <c r="BC636" s="1047"/>
      <c r="BD636" s="1047"/>
      <c r="BE636" s="1047"/>
      <c r="BF636" s="1047"/>
      <c r="BG636" s="1047"/>
      <c r="BH636" s="1047"/>
      <c r="BI636" s="1047"/>
      <c r="BJ636" s="1047"/>
      <c r="BK636" s="1047"/>
      <c r="BL636" s="1047"/>
      <c r="BM636" s="1047"/>
      <c r="BN636" s="1047"/>
      <c r="BO636" s="1047"/>
      <c r="BP636" s="1047"/>
      <c r="BQ636" s="1047"/>
      <c r="BR636" s="1047"/>
      <c r="BS636" s="1047"/>
      <c r="BT636" s="1047"/>
      <c r="BU636" s="1047"/>
    </row>
    <row r="637" ht="14.25" customHeight="1">
      <c r="A637" s="1060"/>
      <c r="B637" s="1060"/>
      <c r="C637" s="1060"/>
      <c r="D637" s="1060"/>
      <c r="E637" s="1060"/>
      <c r="F637" s="1060"/>
      <c r="G637" s="1061"/>
      <c r="H637" s="1062"/>
      <c r="I637" s="1063"/>
      <c r="J637" s="1060"/>
      <c r="K637" s="1060"/>
      <c r="L637" s="1064"/>
      <c r="M637" s="1060"/>
      <c r="N637" s="1060"/>
      <c r="O637" s="1064"/>
      <c r="P637" s="1060"/>
      <c r="Q637" s="1060"/>
      <c r="R637" s="1060"/>
      <c r="S637" s="1060"/>
      <c r="T637" s="1060"/>
      <c r="U637" s="1060"/>
      <c r="V637" s="1045"/>
      <c r="W637" s="1045"/>
      <c r="X637" s="1045"/>
      <c r="Y637" s="1045"/>
      <c r="Z637" s="1045"/>
      <c r="AA637" s="1045"/>
      <c r="AB637" s="1045"/>
      <c r="AC637" s="1045"/>
      <c r="AD637" s="1045"/>
      <c r="AE637" s="1045"/>
      <c r="AF637" s="1045"/>
      <c r="AG637" s="1047"/>
      <c r="AH637" s="1047"/>
      <c r="AI637" s="1047"/>
      <c r="AJ637" s="1047"/>
      <c r="AK637" s="1047"/>
      <c r="AL637" s="1047"/>
      <c r="AM637" s="1047"/>
      <c r="AN637" s="1047"/>
      <c r="AO637" s="1047"/>
      <c r="AP637" s="1047"/>
      <c r="AQ637" s="1047"/>
      <c r="AR637" s="1047"/>
      <c r="AS637" s="1047"/>
      <c r="AT637" s="1047"/>
      <c r="AU637" s="1047"/>
      <c r="AV637" s="1047"/>
      <c r="AW637" s="1047"/>
      <c r="AX637" s="1047"/>
      <c r="AY637" s="1047"/>
      <c r="AZ637" s="1047"/>
      <c r="BA637" s="1047"/>
      <c r="BB637" s="1047"/>
      <c r="BC637" s="1047"/>
      <c r="BD637" s="1047"/>
      <c r="BE637" s="1047"/>
      <c r="BF637" s="1047"/>
      <c r="BG637" s="1047"/>
      <c r="BH637" s="1047"/>
      <c r="BI637" s="1047"/>
      <c r="BJ637" s="1047"/>
      <c r="BK637" s="1047"/>
      <c r="BL637" s="1047"/>
      <c r="BM637" s="1047"/>
      <c r="BN637" s="1047"/>
      <c r="BO637" s="1047"/>
      <c r="BP637" s="1047"/>
      <c r="BQ637" s="1047"/>
      <c r="BR637" s="1047"/>
      <c r="BS637" s="1047"/>
      <c r="BT637" s="1047"/>
      <c r="BU637" s="1047"/>
    </row>
    <row r="638" ht="14.25" customHeight="1">
      <c r="A638" s="1060"/>
      <c r="B638" s="1060"/>
      <c r="C638" s="1060"/>
      <c r="D638" s="1060"/>
      <c r="E638" s="1060"/>
      <c r="F638" s="1060"/>
      <c r="G638" s="1061"/>
      <c r="H638" s="1062"/>
      <c r="I638" s="1063"/>
      <c r="J638" s="1060"/>
      <c r="K638" s="1060"/>
      <c r="L638" s="1064"/>
      <c r="M638" s="1060"/>
      <c r="N638" s="1060"/>
      <c r="O638" s="1064"/>
      <c r="P638" s="1060"/>
      <c r="Q638" s="1060"/>
      <c r="R638" s="1060"/>
      <c r="S638" s="1060"/>
      <c r="T638" s="1060"/>
      <c r="U638" s="1060"/>
      <c r="V638" s="1045"/>
      <c r="W638" s="1045"/>
      <c r="X638" s="1045"/>
      <c r="Y638" s="1045"/>
      <c r="Z638" s="1045"/>
      <c r="AA638" s="1045"/>
      <c r="AB638" s="1045"/>
      <c r="AC638" s="1045"/>
      <c r="AD638" s="1045"/>
      <c r="AE638" s="1045"/>
      <c r="AF638" s="1045"/>
      <c r="AG638" s="1047"/>
      <c r="AH638" s="1047"/>
      <c r="AI638" s="1047"/>
      <c r="AJ638" s="1047"/>
      <c r="AK638" s="1047"/>
      <c r="AL638" s="1047"/>
      <c r="AM638" s="1047"/>
      <c r="AN638" s="1047"/>
      <c r="AO638" s="1047"/>
      <c r="AP638" s="1047"/>
      <c r="AQ638" s="1047"/>
      <c r="AR638" s="1047"/>
      <c r="AS638" s="1047"/>
      <c r="AT638" s="1047"/>
      <c r="AU638" s="1047"/>
      <c r="AV638" s="1047"/>
      <c r="AW638" s="1047"/>
      <c r="AX638" s="1047"/>
      <c r="AY638" s="1047"/>
      <c r="AZ638" s="1047"/>
      <c r="BA638" s="1047"/>
      <c r="BB638" s="1047"/>
      <c r="BC638" s="1047"/>
      <c r="BD638" s="1047"/>
      <c r="BE638" s="1047"/>
      <c r="BF638" s="1047"/>
      <c r="BG638" s="1047"/>
      <c r="BH638" s="1047"/>
      <c r="BI638" s="1047"/>
      <c r="BJ638" s="1047"/>
      <c r="BK638" s="1047"/>
      <c r="BL638" s="1047"/>
      <c r="BM638" s="1047"/>
      <c r="BN638" s="1047"/>
      <c r="BO638" s="1047"/>
      <c r="BP638" s="1047"/>
      <c r="BQ638" s="1047"/>
      <c r="BR638" s="1047"/>
      <c r="BS638" s="1047"/>
      <c r="BT638" s="1047"/>
      <c r="BU638" s="1047"/>
    </row>
    <row r="639" ht="14.25" customHeight="1">
      <c r="A639" s="1060"/>
      <c r="B639" s="1060"/>
      <c r="C639" s="1060"/>
      <c r="D639" s="1060"/>
      <c r="E639" s="1060"/>
      <c r="F639" s="1060"/>
      <c r="G639" s="1061"/>
      <c r="H639" s="1062"/>
      <c r="I639" s="1063"/>
      <c r="J639" s="1060"/>
      <c r="K639" s="1060"/>
      <c r="L639" s="1064"/>
      <c r="M639" s="1060"/>
      <c r="N639" s="1060"/>
      <c r="O639" s="1064"/>
      <c r="P639" s="1060"/>
      <c r="Q639" s="1060"/>
      <c r="R639" s="1060"/>
      <c r="S639" s="1060"/>
      <c r="T639" s="1060"/>
      <c r="U639" s="1060"/>
      <c r="V639" s="1045"/>
      <c r="W639" s="1045"/>
      <c r="X639" s="1045"/>
      <c r="Y639" s="1045"/>
      <c r="Z639" s="1045"/>
      <c r="AA639" s="1045"/>
      <c r="AB639" s="1045"/>
      <c r="AC639" s="1045"/>
      <c r="AD639" s="1045"/>
      <c r="AE639" s="1045"/>
      <c r="AF639" s="1045"/>
      <c r="AG639" s="1047"/>
      <c r="AH639" s="1047"/>
      <c r="AI639" s="1047"/>
      <c r="AJ639" s="1047"/>
      <c r="AK639" s="1047"/>
      <c r="AL639" s="1047"/>
      <c r="AM639" s="1047"/>
      <c r="AN639" s="1047"/>
      <c r="AO639" s="1047"/>
      <c r="AP639" s="1047"/>
      <c r="AQ639" s="1047"/>
      <c r="AR639" s="1047"/>
      <c r="AS639" s="1047"/>
      <c r="AT639" s="1047"/>
      <c r="AU639" s="1047"/>
      <c r="AV639" s="1047"/>
      <c r="AW639" s="1047"/>
      <c r="AX639" s="1047"/>
      <c r="AY639" s="1047"/>
      <c r="AZ639" s="1047"/>
      <c r="BA639" s="1047"/>
      <c r="BB639" s="1047"/>
      <c r="BC639" s="1047"/>
      <c r="BD639" s="1047"/>
      <c r="BE639" s="1047"/>
      <c r="BF639" s="1047"/>
      <c r="BG639" s="1047"/>
      <c r="BH639" s="1047"/>
      <c r="BI639" s="1047"/>
      <c r="BJ639" s="1047"/>
      <c r="BK639" s="1047"/>
      <c r="BL639" s="1047"/>
      <c r="BM639" s="1047"/>
      <c r="BN639" s="1047"/>
      <c r="BO639" s="1047"/>
      <c r="BP639" s="1047"/>
      <c r="BQ639" s="1047"/>
      <c r="BR639" s="1047"/>
      <c r="BS639" s="1047"/>
      <c r="BT639" s="1047"/>
      <c r="BU639" s="1047"/>
    </row>
    <row r="640" ht="14.25" customHeight="1">
      <c r="A640" s="1060"/>
      <c r="B640" s="1060"/>
      <c r="C640" s="1060"/>
      <c r="D640" s="1060"/>
      <c r="E640" s="1060"/>
      <c r="F640" s="1060"/>
      <c r="G640" s="1061"/>
      <c r="H640" s="1062"/>
      <c r="I640" s="1063"/>
      <c r="J640" s="1060"/>
      <c r="K640" s="1060"/>
      <c r="L640" s="1064"/>
      <c r="M640" s="1060"/>
      <c r="N640" s="1060"/>
      <c r="O640" s="1064"/>
      <c r="P640" s="1060"/>
      <c r="Q640" s="1060"/>
      <c r="R640" s="1060"/>
      <c r="S640" s="1060"/>
      <c r="T640" s="1060"/>
      <c r="U640" s="1060"/>
      <c r="V640" s="1045"/>
      <c r="W640" s="1045"/>
      <c r="X640" s="1045"/>
      <c r="Y640" s="1045"/>
      <c r="Z640" s="1045"/>
      <c r="AA640" s="1045"/>
      <c r="AB640" s="1045"/>
      <c r="AC640" s="1045"/>
      <c r="AD640" s="1045"/>
      <c r="AE640" s="1045"/>
      <c r="AF640" s="1045"/>
      <c r="AG640" s="1047"/>
      <c r="AH640" s="1047"/>
      <c r="AI640" s="1047"/>
      <c r="AJ640" s="1047"/>
      <c r="AK640" s="1047"/>
      <c r="AL640" s="1047"/>
      <c r="AM640" s="1047"/>
      <c r="AN640" s="1047"/>
      <c r="AO640" s="1047"/>
      <c r="AP640" s="1047"/>
      <c r="AQ640" s="1047"/>
      <c r="AR640" s="1047"/>
      <c r="AS640" s="1047"/>
      <c r="AT640" s="1047"/>
      <c r="AU640" s="1047"/>
      <c r="AV640" s="1047"/>
      <c r="AW640" s="1047"/>
      <c r="AX640" s="1047"/>
      <c r="AY640" s="1047"/>
      <c r="AZ640" s="1047"/>
      <c r="BA640" s="1047"/>
      <c r="BB640" s="1047"/>
      <c r="BC640" s="1047"/>
      <c r="BD640" s="1047"/>
      <c r="BE640" s="1047"/>
      <c r="BF640" s="1047"/>
      <c r="BG640" s="1047"/>
      <c r="BH640" s="1047"/>
      <c r="BI640" s="1047"/>
      <c r="BJ640" s="1047"/>
      <c r="BK640" s="1047"/>
      <c r="BL640" s="1047"/>
      <c r="BM640" s="1047"/>
      <c r="BN640" s="1047"/>
      <c r="BO640" s="1047"/>
      <c r="BP640" s="1047"/>
      <c r="BQ640" s="1047"/>
      <c r="BR640" s="1047"/>
      <c r="BS640" s="1047"/>
      <c r="BT640" s="1047"/>
      <c r="BU640" s="1047"/>
    </row>
    <row r="641" ht="14.25" customHeight="1">
      <c r="A641" s="1060"/>
      <c r="B641" s="1060"/>
      <c r="C641" s="1060"/>
      <c r="D641" s="1060"/>
      <c r="E641" s="1060"/>
      <c r="F641" s="1060"/>
      <c r="G641" s="1061"/>
      <c r="H641" s="1062"/>
      <c r="I641" s="1063"/>
      <c r="J641" s="1060"/>
      <c r="K641" s="1060"/>
      <c r="L641" s="1064"/>
      <c r="M641" s="1060"/>
      <c r="N641" s="1060"/>
      <c r="O641" s="1064"/>
      <c r="P641" s="1060"/>
      <c r="Q641" s="1060"/>
      <c r="R641" s="1060"/>
      <c r="S641" s="1060"/>
      <c r="T641" s="1060"/>
      <c r="U641" s="1060"/>
      <c r="V641" s="1045"/>
      <c r="W641" s="1045"/>
      <c r="X641" s="1045"/>
      <c r="Y641" s="1045"/>
      <c r="Z641" s="1045"/>
      <c r="AA641" s="1045"/>
      <c r="AB641" s="1045"/>
      <c r="AC641" s="1045"/>
      <c r="AD641" s="1045"/>
      <c r="AE641" s="1045"/>
      <c r="AF641" s="1045"/>
      <c r="AG641" s="1047"/>
      <c r="AH641" s="1047"/>
      <c r="AI641" s="1047"/>
      <c r="AJ641" s="1047"/>
      <c r="AK641" s="1047"/>
      <c r="AL641" s="1047"/>
      <c r="AM641" s="1047"/>
      <c r="AN641" s="1047"/>
      <c r="AO641" s="1047"/>
      <c r="AP641" s="1047"/>
      <c r="AQ641" s="1047"/>
      <c r="AR641" s="1047"/>
      <c r="AS641" s="1047"/>
      <c r="AT641" s="1047"/>
      <c r="AU641" s="1047"/>
      <c r="AV641" s="1047"/>
      <c r="AW641" s="1047"/>
      <c r="AX641" s="1047"/>
      <c r="AY641" s="1047"/>
      <c r="AZ641" s="1047"/>
      <c r="BA641" s="1047"/>
      <c r="BB641" s="1047"/>
      <c r="BC641" s="1047"/>
      <c r="BD641" s="1047"/>
      <c r="BE641" s="1047"/>
      <c r="BF641" s="1047"/>
      <c r="BG641" s="1047"/>
      <c r="BH641" s="1047"/>
      <c r="BI641" s="1047"/>
      <c r="BJ641" s="1047"/>
      <c r="BK641" s="1047"/>
      <c r="BL641" s="1047"/>
      <c r="BM641" s="1047"/>
      <c r="BN641" s="1047"/>
      <c r="BO641" s="1047"/>
      <c r="BP641" s="1047"/>
      <c r="BQ641" s="1047"/>
      <c r="BR641" s="1047"/>
      <c r="BS641" s="1047"/>
      <c r="BT641" s="1047"/>
      <c r="BU641" s="1047"/>
    </row>
    <row r="642" ht="14.25" customHeight="1">
      <c r="A642" s="1060"/>
      <c r="B642" s="1060"/>
      <c r="C642" s="1060"/>
      <c r="D642" s="1060"/>
      <c r="E642" s="1060"/>
      <c r="F642" s="1060"/>
      <c r="G642" s="1061"/>
      <c r="H642" s="1062"/>
      <c r="I642" s="1063"/>
      <c r="J642" s="1060"/>
      <c r="K642" s="1060"/>
      <c r="L642" s="1064"/>
      <c r="M642" s="1060"/>
      <c r="N642" s="1060"/>
      <c r="O642" s="1064"/>
      <c r="P642" s="1060"/>
      <c r="Q642" s="1060"/>
      <c r="R642" s="1060"/>
      <c r="S642" s="1060"/>
      <c r="T642" s="1060"/>
      <c r="U642" s="1060"/>
      <c r="V642" s="1045"/>
      <c r="W642" s="1045"/>
      <c r="X642" s="1045"/>
      <c r="Y642" s="1045"/>
      <c r="Z642" s="1045"/>
      <c r="AA642" s="1045"/>
      <c r="AB642" s="1045"/>
      <c r="AC642" s="1045"/>
      <c r="AD642" s="1045"/>
      <c r="AE642" s="1045"/>
      <c r="AF642" s="1045"/>
      <c r="AG642" s="1047"/>
      <c r="AH642" s="1047"/>
      <c r="AI642" s="1047"/>
      <c r="AJ642" s="1047"/>
      <c r="AK642" s="1047"/>
      <c r="AL642" s="1047"/>
      <c r="AM642" s="1047"/>
      <c r="AN642" s="1047"/>
      <c r="AO642" s="1047"/>
      <c r="AP642" s="1047"/>
      <c r="AQ642" s="1047"/>
      <c r="AR642" s="1047"/>
      <c r="AS642" s="1047"/>
      <c r="AT642" s="1047"/>
      <c r="AU642" s="1047"/>
      <c r="AV642" s="1047"/>
      <c r="AW642" s="1047"/>
      <c r="AX642" s="1047"/>
      <c r="AY642" s="1047"/>
      <c r="AZ642" s="1047"/>
      <c r="BA642" s="1047"/>
      <c r="BB642" s="1047"/>
      <c r="BC642" s="1047"/>
      <c r="BD642" s="1047"/>
      <c r="BE642" s="1047"/>
      <c r="BF642" s="1047"/>
      <c r="BG642" s="1047"/>
      <c r="BH642" s="1047"/>
      <c r="BI642" s="1047"/>
      <c r="BJ642" s="1047"/>
      <c r="BK642" s="1047"/>
      <c r="BL642" s="1047"/>
      <c r="BM642" s="1047"/>
      <c r="BN642" s="1047"/>
      <c r="BO642" s="1047"/>
      <c r="BP642" s="1047"/>
      <c r="BQ642" s="1047"/>
      <c r="BR642" s="1047"/>
      <c r="BS642" s="1047"/>
      <c r="BT642" s="1047"/>
      <c r="BU642" s="1047"/>
    </row>
    <row r="643" ht="14.25" customHeight="1">
      <c r="A643" s="1060"/>
      <c r="B643" s="1060"/>
      <c r="C643" s="1060"/>
      <c r="D643" s="1060"/>
      <c r="E643" s="1060"/>
      <c r="F643" s="1060"/>
      <c r="G643" s="1061"/>
      <c r="H643" s="1062"/>
      <c r="I643" s="1063"/>
      <c r="J643" s="1060"/>
      <c r="K643" s="1060"/>
      <c r="L643" s="1064"/>
      <c r="M643" s="1060"/>
      <c r="N643" s="1060"/>
      <c r="O643" s="1064"/>
      <c r="P643" s="1060"/>
      <c r="Q643" s="1060"/>
      <c r="R643" s="1060"/>
      <c r="S643" s="1060"/>
      <c r="T643" s="1060"/>
      <c r="U643" s="1060"/>
      <c r="V643" s="1045"/>
      <c r="W643" s="1045"/>
      <c r="X643" s="1045"/>
      <c r="Y643" s="1045"/>
      <c r="Z643" s="1045"/>
      <c r="AA643" s="1045"/>
      <c r="AB643" s="1045"/>
      <c r="AC643" s="1045"/>
      <c r="AD643" s="1045"/>
      <c r="AE643" s="1045"/>
      <c r="AF643" s="1045"/>
      <c r="AG643" s="1047"/>
      <c r="AH643" s="1047"/>
      <c r="AI643" s="1047"/>
      <c r="AJ643" s="1047"/>
      <c r="AK643" s="1047"/>
      <c r="AL643" s="1047"/>
      <c r="AM643" s="1047"/>
      <c r="AN643" s="1047"/>
      <c r="AO643" s="1047"/>
      <c r="AP643" s="1047"/>
      <c r="AQ643" s="1047"/>
      <c r="AR643" s="1047"/>
      <c r="AS643" s="1047"/>
      <c r="AT643" s="1047"/>
      <c r="AU643" s="1047"/>
      <c r="AV643" s="1047"/>
      <c r="AW643" s="1047"/>
      <c r="AX643" s="1047"/>
      <c r="AY643" s="1047"/>
      <c r="AZ643" s="1047"/>
      <c r="BA643" s="1047"/>
      <c r="BB643" s="1047"/>
      <c r="BC643" s="1047"/>
      <c r="BD643" s="1047"/>
      <c r="BE643" s="1047"/>
      <c r="BF643" s="1047"/>
      <c r="BG643" s="1047"/>
      <c r="BH643" s="1047"/>
      <c r="BI643" s="1047"/>
      <c r="BJ643" s="1047"/>
      <c r="BK643" s="1047"/>
      <c r="BL643" s="1047"/>
      <c r="BM643" s="1047"/>
      <c r="BN643" s="1047"/>
      <c r="BO643" s="1047"/>
      <c r="BP643" s="1047"/>
      <c r="BQ643" s="1047"/>
      <c r="BR643" s="1047"/>
      <c r="BS643" s="1047"/>
      <c r="BT643" s="1047"/>
      <c r="BU643" s="1047"/>
    </row>
    <row r="644" ht="14.25" customHeight="1">
      <c r="A644" s="1060"/>
      <c r="B644" s="1060"/>
      <c r="C644" s="1060"/>
      <c r="D644" s="1060"/>
      <c r="E644" s="1060"/>
      <c r="F644" s="1060"/>
      <c r="G644" s="1061"/>
      <c r="H644" s="1062"/>
      <c r="I644" s="1063"/>
      <c r="J644" s="1060"/>
      <c r="K644" s="1060"/>
      <c r="L644" s="1064"/>
      <c r="M644" s="1060"/>
      <c r="N644" s="1060"/>
      <c r="O644" s="1064"/>
      <c r="P644" s="1060"/>
      <c r="Q644" s="1060"/>
      <c r="R644" s="1060"/>
      <c r="S644" s="1060"/>
      <c r="T644" s="1060"/>
      <c r="U644" s="1060"/>
      <c r="V644" s="1045"/>
      <c r="W644" s="1045"/>
      <c r="X644" s="1045"/>
      <c r="Y644" s="1045"/>
      <c r="Z644" s="1045"/>
      <c r="AA644" s="1045"/>
      <c r="AB644" s="1045"/>
      <c r="AC644" s="1045"/>
      <c r="AD644" s="1045"/>
      <c r="AE644" s="1045"/>
      <c r="AF644" s="1045"/>
      <c r="AG644" s="1047"/>
      <c r="AH644" s="1047"/>
      <c r="AI644" s="1047"/>
      <c r="AJ644" s="1047"/>
      <c r="AK644" s="1047"/>
      <c r="AL644" s="1047"/>
      <c r="AM644" s="1047"/>
      <c r="AN644" s="1047"/>
      <c r="AO644" s="1047"/>
      <c r="AP644" s="1047"/>
      <c r="AQ644" s="1047"/>
      <c r="AR644" s="1047"/>
      <c r="AS644" s="1047"/>
      <c r="AT644" s="1047"/>
      <c r="AU644" s="1047"/>
      <c r="AV644" s="1047"/>
      <c r="AW644" s="1047"/>
      <c r="AX644" s="1047"/>
      <c r="AY644" s="1047"/>
      <c r="AZ644" s="1047"/>
      <c r="BA644" s="1047"/>
      <c r="BB644" s="1047"/>
      <c r="BC644" s="1047"/>
      <c r="BD644" s="1047"/>
      <c r="BE644" s="1047"/>
      <c r="BF644" s="1047"/>
      <c r="BG644" s="1047"/>
      <c r="BH644" s="1047"/>
      <c r="BI644" s="1047"/>
      <c r="BJ644" s="1047"/>
      <c r="BK644" s="1047"/>
      <c r="BL644" s="1047"/>
      <c r="BM644" s="1047"/>
      <c r="BN644" s="1047"/>
      <c r="BO644" s="1047"/>
      <c r="BP644" s="1047"/>
      <c r="BQ644" s="1047"/>
      <c r="BR644" s="1047"/>
      <c r="BS644" s="1047"/>
      <c r="BT644" s="1047"/>
      <c r="BU644" s="1047"/>
    </row>
    <row r="645" ht="14.25" customHeight="1">
      <c r="A645" s="1060"/>
      <c r="B645" s="1060"/>
      <c r="C645" s="1060"/>
      <c r="D645" s="1060"/>
      <c r="E645" s="1060"/>
      <c r="F645" s="1060"/>
      <c r="G645" s="1061"/>
      <c r="H645" s="1062"/>
      <c r="I645" s="1063"/>
      <c r="J645" s="1060"/>
      <c r="K645" s="1060"/>
      <c r="L645" s="1064"/>
      <c r="M645" s="1060"/>
      <c r="N645" s="1060"/>
      <c r="O645" s="1064"/>
      <c r="P645" s="1060"/>
      <c r="Q645" s="1060"/>
      <c r="R645" s="1060"/>
      <c r="S645" s="1060"/>
      <c r="T645" s="1060"/>
      <c r="U645" s="1060"/>
      <c r="V645" s="1045"/>
      <c r="W645" s="1045"/>
      <c r="X645" s="1045"/>
      <c r="Y645" s="1045"/>
      <c r="Z645" s="1045"/>
      <c r="AA645" s="1045"/>
      <c r="AB645" s="1045"/>
      <c r="AC645" s="1045"/>
      <c r="AD645" s="1045"/>
      <c r="AE645" s="1045"/>
      <c r="AF645" s="1045"/>
      <c r="AG645" s="1047"/>
      <c r="AH645" s="1047"/>
      <c r="AI645" s="1047"/>
      <c r="AJ645" s="1047"/>
      <c r="AK645" s="1047"/>
      <c r="AL645" s="1047"/>
      <c r="AM645" s="1047"/>
      <c r="AN645" s="1047"/>
      <c r="AO645" s="1047"/>
      <c r="AP645" s="1047"/>
      <c r="AQ645" s="1047"/>
      <c r="AR645" s="1047"/>
      <c r="AS645" s="1047"/>
      <c r="AT645" s="1047"/>
      <c r="AU645" s="1047"/>
      <c r="AV645" s="1047"/>
      <c r="AW645" s="1047"/>
      <c r="AX645" s="1047"/>
      <c r="AY645" s="1047"/>
      <c r="AZ645" s="1047"/>
      <c r="BA645" s="1047"/>
      <c r="BB645" s="1047"/>
      <c r="BC645" s="1047"/>
      <c r="BD645" s="1047"/>
      <c r="BE645" s="1047"/>
      <c r="BF645" s="1047"/>
      <c r="BG645" s="1047"/>
      <c r="BH645" s="1047"/>
      <c r="BI645" s="1047"/>
      <c r="BJ645" s="1047"/>
      <c r="BK645" s="1047"/>
      <c r="BL645" s="1047"/>
      <c r="BM645" s="1047"/>
      <c r="BN645" s="1047"/>
      <c r="BO645" s="1047"/>
      <c r="BP645" s="1047"/>
      <c r="BQ645" s="1047"/>
      <c r="BR645" s="1047"/>
      <c r="BS645" s="1047"/>
      <c r="BT645" s="1047"/>
      <c r="BU645" s="1047"/>
    </row>
    <row r="646" ht="14.25" customHeight="1">
      <c r="A646" s="1060"/>
      <c r="B646" s="1060"/>
      <c r="C646" s="1060"/>
      <c r="D646" s="1060"/>
      <c r="E646" s="1060"/>
      <c r="F646" s="1060"/>
      <c r="G646" s="1061"/>
      <c r="H646" s="1062"/>
      <c r="I646" s="1063"/>
      <c r="J646" s="1060"/>
      <c r="K646" s="1060"/>
      <c r="L646" s="1064"/>
      <c r="M646" s="1060"/>
      <c r="N646" s="1060"/>
      <c r="O646" s="1064"/>
      <c r="P646" s="1060"/>
      <c r="Q646" s="1060"/>
      <c r="R646" s="1060"/>
      <c r="S646" s="1060"/>
      <c r="T646" s="1060"/>
      <c r="U646" s="1060"/>
      <c r="V646" s="1045"/>
      <c r="W646" s="1045"/>
      <c r="X646" s="1045"/>
      <c r="Y646" s="1045"/>
      <c r="Z646" s="1045"/>
      <c r="AA646" s="1045"/>
      <c r="AB646" s="1045"/>
      <c r="AC646" s="1045"/>
      <c r="AD646" s="1045"/>
      <c r="AE646" s="1045"/>
      <c r="AF646" s="1045"/>
      <c r="AG646" s="1047"/>
      <c r="AH646" s="1047"/>
      <c r="AI646" s="1047"/>
      <c r="AJ646" s="1047"/>
      <c r="AK646" s="1047"/>
      <c r="AL646" s="1047"/>
      <c r="AM646" s="1047"/>
      <c r="AN646" s="1047"/>
      <c r="AO646" s="1047"/>
      <c r="AP646" s="1047"/>
      <c r="AQ646" s="1047"/>
      <c r="AR646" s="1047"/>
      <c r="AS646" s="1047"/>
      <c r="AT646" s="1047"/>
      <c r="AU646" s="1047"/>
      <c r="AV646" s="1047"/>
      <c r="AW646" s="1047"/>
      <c r="AX646" s="1047"/>
      <c r="AY646" s="1047"/>
      <c r="AZ646" s="1047"/>
      <c r="BA646" s="1047"/>
      <c r="BB646" s="1047"/>
      <c r="BC646" s="1047"/>
      <c r="BD646" s="1047"/>
      <c r="BE646" s="1047"/>
      <c r="BF646" s="1047"/>
      <c r="BG646" s="1047"/>
      <c r="BH646" s="1047"/>
      <c r="BI646" s="1047"/>
      <c r="BJ646" s="1047"/>
      <c r="BK646" s="1047"/>
      <c r="BL646" s="1047"/>
      <c r="BM646" s="1047"/>
      <c r="BN646" s="1047"/>
      <c r="BO646" s="1047"/>
      <c r="BP646" s="1047"/>
      <c r="BQ646" s="1047"/>
      <c r="BR646" s="1047"/>
      <c r="BS646" s="1047"/>
      <c r="BT646" s="1047"/>
      <c r="BU646" s="1047"/>
    </row>
    <row r="647" ht="14.25" customHeight="1">
      <c r="A647" s="1060"/>
      <c r="B647" s="1060"/>
      <c r="C647" s="1060"/>
      <c r="D647" s="1060"/>
      <c r="E647" s="1060"/>
      <c r="F647" s="1060"/>
      <c r="G647" s="1061"/>
      <c r="H647" s="1062"/>
      <c r="I647" s="1063"/>
      <c r="J647" s="1060"/>
      <c r="K647" s="1060"/>
      <c r="L647" s="1064"/>
      <c r="M647" s="1060"/>
      <c r="N647" s="1060"/>
      <c r="O647" s="1064"/>
      <c r="P647" s="1060"/>
      <c r="Q647" s="1060"/>
      <c r="R647" s="1060"/>
      <c r="S647" s="1060"/>
      <c r="T647" s="1060"/>
      <c r="U647" s="1060"/>
      <c r="V647" s="1045"/>
      <c r="W647" s="1045"/>
      <c r="X647" s="1045"/>
      <c r="Y647" s="1045"/>
      <c r="Z647" s="1045"/>
      <c r="AA647" s="1045"/>
      <c r="AB647" s="1045"/>
      <c r="AC647" s="1045"/>
      <c r="AD647" s="1045"/>
      <c r="AE647" s="1045"/>
      <c r="AF647" s="1045"/>
      <c r="AG647" s="1047"/>
      <c r="AH647" s="1047"/>
      <c r="AI647" s="1047"/>
      <c r="AJ647" s="1047"/>
      <c r="AK647" s="1047"/>
      <c r="AL647" s="1047"/>
      <c r="AM647" s="1047"/>
      <c r="AN647" s="1047"/>
      <c r="AO647" s="1047"/>
      <c r="AP647" s="1047"/>
      <c r="AQ647" s="1047"/>
      <c r="AR647" s="1047"/>
      <c r="AS647" s="1047"/>
      <c r="AT647" s="1047"/>
      <c r="AU647" s="1047"/>
      <c r="AV647" s="1047"/>
      <c r="AW647" s="1047"/>
      <c r="AX647" s="1047"/>
      <c r="AY647" s="1047"/>
      <c r="AZ647" s="1047"/>
      <c r="BA647" s="1047"/>
      <c r="BB647" s="1047"/>
      <c r="BC647" s="1047"/>
      <c r="BD647" s="1047"/>
      <c r="BE647" s="1047"/>
      <c r="BF647" s="1047"/>
      <c r="BG647" s="1047"/>
      <c r="BH647" s="1047"/>
      <c r="BI647" s="1047"/>
      <c r="BJ647" s="1047"/>
      <c r="BK647" s="1047"/>
      <c r="BL647" s="1047"/>
      <c r="BM647" s="1047"/>
      <c r="BN647" s="1047"/>
      <c r="BO647" s="1047"/>
      <c r="BP647" s="1047"/>
      <c r="BQ647" s="1047"/>
      <c r="BR647" s="1047"/>
      <c r="BS647" s="1047"/>
      <c r="BT647" s="1047"/>
      <c r="BU647" s="1047"/>
    </row>
    <row r="648" ht="14.25" customHeight="1">
      <c r="A648" s="1060"/>
      <c r="B648" s="1060"/>
      <c r="C648" s="1060"/>
      <c r="D648" s="1060"/>
      <c r="E648" s="1060"/>
      <c r="F648" s="1060"/>
      <c r="G648" s="1061"/>
      <c r="H648" s="1062"/>
      <c r="I648" s="1063"/>
      <c r="J648" s="1060"/>
      <c r="K648" s="1060"/>
      <c r="L648" s="1064"/>
      <c r="M648" s="1060"/>
      <c r="N648" s="1060"/>
      <c r="O648" s="1064"/>
      <c r="P648" s="1060"/>
      <c r="Q648" s="1060"/>
      <c r="R648" s="1060"/>
      <c r="S648" s="1060"/>
      <c r="T648" s="1060"/>
      <c r="U648" s="1060"/>
      <c r="V648" s="1045"/>
      <c r="W648" s="1045"/>
      <c r="X648" s="1045"/>
      <c r="Y648" s="1045"/>
      <c r="Z648" s="1045"/>
      <c r="AA648" s="1045"/>
      <c r="AB648" s="1045"/>
      <c r="AC648" s="1045"/>
      <c r="AD648" s="1045"/>
      <c r="AE648" s="1045"/>
      <c r="AF648" s="1045"/>
      <c r="AG648" s="1047"/>
      <c r="AH648" s="1047"/>
      <c r="AI648" s="1047"/>
      <c r="AJ648" s="1047"/>
      <c r="AK648" s="1047"/>
      <c r="AL648" s="1047"/>
      <c r="AM648" s="1047"/>
      <c r="AN648" s="1047"/>
      <c r="AO648" s="1047"/>
      <c r="AP648" s="1047"/>
      <c r="AQ648" s="1047"/>
      <c r="AR648" s="1047"/>
      <c r="AS648" s="1047"/>
      <c r="AT648" s="1047"/>
      <c r="AU648" s="1047"/>
      <c r="AV648" s="1047"/>
      <c r="AW648" s="1047"/>
      <c r="AX648" s="1047"/>
      <c r="AY648" s="1047"/>
      <c r="AZ648" s="1047"/>
      <c r="BA648" s="1047"/>
      <c r="BB648" s="1047"/>
      <c r="BC648" s="1047"/>
      <c r="BD648" s="1047"/>
      <c r="BE648" s="1047"/>
      <c r="BF648" s="1047"/>
      <c r="BG648" s="1047"/>
      <c r="BH648" s="1047"/>
      <c r="BI648" s="1047"/>
      <c r="BJ648" s="1047"/>
      <c r="BK648" s="1047"/>
      <c r="BL648" s="1047"/>
      <c r="BM648" s="1047"/>
      <c r="BN648" s="1047"/>
      <c r="BO648" s="1047"/>
      <c r="BP648" s="1047"/>
      <c r="BQ648" s="1047"/>
      <c r="BR648" s="1047"/>
      <c r="BS648" s="1047"/>
      <c r="BT648" s="1047"/>
      <c r="BU648" s="1047"/>
    </row>
    <row r="649" ht="14.25" customHeight="1">
      <c r="A649" s="1060"/>
      <c r="B649" s="1060"/>
      <c r="C649" s="1060"/>
      <c r="D649" s="1060"/>
      <c r="E649" s="1060"/>
      <c r="F649" s="1060"/>
      <c r="G649" s="1061"/>
      <c r="H649" s="1062"/>
      <c r="I649" s="1063"/>
      <c r="J649" s="1060"/>
      <c r="K649" s="1060"/>
      <c r="L649" s="1064"/>
      <c r="M649" s="1060"/>
      <c r="N649" s="1060"/>
      <c r="O649" s="1064"/>
      <c r="P649" s="1060"/>
      <c r="Q649" s="1060"/>
      <c r="R649" s="1060"/>
      <c r="S649" s="1060"/>
      <c r="T649" s="1060"/>
      <c r="U649" s="1060"/>
      <c r="V649" s="1045"/>
      <c r="W649" s="1045"/>
      <c r="X649" s="1045"/>
      <c r="Y649" s="1045"/>
      <c r="Z649" s="1045"/>
      <c r="AA649" s="1045"/>
      <c r="AB649" s="1045"/>
      <c r="AC649" s="1045"/>
      <c r="AD649" s="1045"/>
      <c r="AE649" s="1045"/>
      <c r="AF649" s="1045"/>
      <c r="AG649" s="1047"/>
      <c r="AH649" s="1047"/>
      <c r="AI649" s="1047"/>
      <c r="AJ649" s="1047"/>
      <c r="AK649" s="1047"/>
      <c r="AL649" s="1047"/>
      <c r="AM649" s="1047"/>
      <c r="AN649" s="1047"/>
      <c r="AO649" s="1047"/>
      <c r="AP649" s="1047"/>
      <c r="AQ649" s="1047"/>
      <c r="AR649" s="1047"/>
      <c r="AS649" s="1047"/>
      <c r="AT649" s="1047"/>
      <c r="AU649" s="1047"/>
      <c r="AV649" s="1047"/>
      <c r="AW649" s="1047"/>
      <c r="AX649" s="1047"/>
      <c r="AY649" s="1047"/>
      <c r="AZ649" s="1047"/>
      <c r="BA649" s="1047"/>
      <c r="BB649" s="1047"/>
      <c r="BC649" s="1047"/>
      <c r="BD649" s="1047"/>
      <c r="BE649" s="1047"/>
      <c r="BF649" s="1047"/>
      <c r="BG649" s="1047"/>
      <c r="BH649" s="1047"/>
      <c r="BI649" s="1047"/>
      <c r="BJ649" s="1047"/>
      <c r="BK649" s="1047"/>
      <c r="BL649" s="1047"/>
      <c r="BM649" s="1047"/>
      <c r="BN649" s="1047"/>
      <c r="BO649" s="1047"/>
      <c r="BP649" s="1047"/>
      <c r="BQ649" s="1047"/>
      <c r="BR649" s="1047"/>
      <c r="BS649" s="1047"/>
      <c r="BT649" s="1047"/>
      <c r="BU649" s="1047"/>
    </row>
    <row r="650" ht="14.25" customHeight="1">
      <c r="A650" s="1060"/>
      <c r="B650" s="1060"/>
      <c r="C650" s="1060"/>
      <c r="D650" s="1060"/>
      <c r="E650" s="1060"/>
      <c r="F650" s="1060"/>
      <c r="G650" s="1061"/>
      <c r="H650" s="1062"/>
      <c r="I650" s="1063"/>
      <c r="J650" s="1060"/>
      <c r="K650" s="1060"/>
      <c r="L650" s="1064"/>
      <c r="M650" s="1060"/>
      <c r="N650" s="1060"/>
      <c r="O650" s="1064"/>
      <c r="P650" s="1060"/>
      <c r="Q650" s="1060"/>
      <c r="R650" s="1060"/>
      <c r="S650" s="1060"/>
      <c r="T650" s="1060"/>
      <c r="U650" s="1060"/>
      <c r="V650" s="1045"/>
      <c r="W650" s="1045"/>
      <c r="X650" s="1045"/>
      <c r="Y650" s="1045"/>
      <c r="Z650" s="1045"/>
      <c r="AA650" s="1045"/>
      <c r="AB650" s="1045"/>
      <c r="AC650" s="1045"/>
      <c r="AD650" s="1045"/>
      <c r="AE650" s="1045"/>
      <c r="AF650" s="1045"/>
      <c r="AG650" s="1047"/>
      <c r="AH650" s="1047"/>
      <c r="AI650" s="1047"/>
      <c r="AJ650" s="1047"/>
      <c r="AK650" s="1047"/>
      <c r="AL650" s="1047"/>
      <c r="AM650" s="1047"/>
      <c r="AN650" s="1047"/>
      <c r="AO650" s="1047"/>
      <c r="AP650" s="1047"/>
      <c r="AQ650" s="1047"/>
      <c r="AR650" s="1047"/>
      <c r="AS650" s="1047"/>
      <c r="AT650" s="1047"/>
      <c r="AU650" s="1047"/>
      <c r="AV650" s="1047"/>
      <c r="AW650" s="1047"/>
      <c r="AX650" s="1047"/>
      <c r="AY650" s="1047"/>
      <c r="AZ650" s="1047"/>
      <c r="BA650" s="1047"/>
      <c r="BB650" s="1047"/>
      <c r="BC650" s="1047"/>
      <c r="BD650" s="1047"/>
      <c r="BE650" s="1047"/>
      <c r="BF650" s="1047"/>
      <c r="BG650" s="1047"/>
      <c r="BH650" s="1047"/>
      <c r="BI650" s="1047"/>
      <c r="BJ650" s="1047"/>
      <c r="BK650" s="1047"/>
      <c r="BL650" s="1047"/>
      <c r="BM650" s="1047"/>
      <c r="BN650" s="1047"/>
      <c r="BO650" s="1047"/>
      <c r="BP650" s="1047"/>
      <c r="BQ650" s="1047"/>
      <c r="BR650" s="1047"/>
      <c r="BS650" s="1047"/>
      <c r="BT650" s="1047"/>
      <c r="BU650" s="1047"/>
    </row>
    <row r="651" ht="14.25" customHeight="1">
      <c r="A651" s="1060"/>
      <c r="B651" s="1060"/>
      <c r="C651" s="1060"/>
      <c r="D651" s="1060"/>
      <c r="E651" s="1060"/>
      <c r="F651" s="1060"/>
      <c r="G651" s="1061"/>
      <c r="H651" s="1062"/>
      <c r="I651" s="1063"/>
      <c r="J651" s="1060"/>
      <c r="K651" s="1060"/>
      <c r="L651" s="1064"/>
      <c r="M651" s="1060"/>
      <c r="N651" s="1060"/>
      <c r="O651" s="1064"/>
      <c r="P651" s="1060"/>
      <c r="Q651" s="1060"/>
      <c r="R651" s="1060"/>
      <c r="S651" s="1060"/>
      <c r="T651" s="1060"/>
      <c r="U651" s="1060"/>
      <c r="V651" s="1045"/>
      <c r="W651" s="1045"/>
      <c r="X651" s="1045"/>
      <c r="Y651" s="1045"/>
      <c r="Z651" s="1045"/>
      <c r="AA651" s="1045"/>
      <c r="AB651" s="1045"/>
      <c r="AC651" s="1045"/>
      <c r="AD651" s="1045"/>
      <c r="AE651" s="1045"/>
      <c r="AF651" s="1045"/>
      <c r="AG651" s="1047"/>
      <c r="AH651" s="1047"/>
      <c r="AI651" s="1047"/>
      <c r="AJ651" s="1047"/>
      <c r="AK651" s="1047"/>
      <c r="AL651" s="1047"/>
      <c r="AM651" s="1047"/>
      <c r="AN651" s="1047"/>
      <c r="AO651" s="1047"/>
      <c r="AP651" s="1047"/>
      <c r="AQ651" s="1047"/>
      <c r="AR651" s="1047"/>
      <c r="AS651" s="1047"/>
      <c r="AT651" s="1047"/>
      <c r="AU651" s="1047"/>
      <c r="AV651" s="1047"/>
      <c r="AW651" s="1047"/>
      <c r="AX651" s="1047"/>
      <c r="AY651" s="1047"/>
      <c r="AZ651" s="1047"/>
      <c r="BA651" s="1047"/>
      <c r="BB651" s="1047"/>
      <c r="BC651" s="1047"/>
      <c r="BD651" s="1047"/>
      <c r="BE651" s="1047"/>
      <c r="BF651" s="1047"/>
      <c r="BG651" s="1047"/>
      <c r="BH651" s="1047"/>
      <c r="BI651" s="1047"/>
      <c r="BJ651" s="1047"/>
      <c r="BK651" s="1047"/>
      <c r="BL651" s="1047"/>
      <c r="BM651" s="1047"/>
      <c r="BN651" s="1047"/>
      <c r="BO651" s="1047"/>
      <c r="BP651" s="1047"/>
      <c r="BQ651" s="1047"/>
      <c r="BR651" s="1047"/>
      <c r="BS651" s="1047"/>
      <c r="BT651" s="1047"/>
      <c r="BU651" s="1047"/>
    </row>
    <row r="652" ht="14.25" customHeight="1">
      <c r="A652" s="1060"/>
      <c r="B652" s="1060"/>
      <c r="C652" s="1060"/>
      <c r="D652" s="1060"/>
      <c r="E652" s="1060"/>
      <c r="F652" s="1060"/>
      <c r="G652" s="1061"/>
      <c r="H652" s="1062"/>
      <c r="I652" s="1063"/>
      <c r="J652" s="1060"/>
      <c r="K652" s="1060"/>
      <c r="L652" s="1064"/>
      <c r="M652" s="1060"/>
      <c r="N652" s="1060"/>
      <c r="O652" s="1064"/>
      <c r="P652" s="1060"/>
      <c r="Q652" s="1060"/>
      <c r="R652" s="1060"/>
      <c r="S652" s="1060"/>
      <c r="T652" s="1060"/>
      <c r="U652" s="1060"/>
      <c r="V652" s="1045"/>
      <c r="W652" s="1045"/>
      <c r="X652" s="1045"/>
      <c r="Y652" s="1045"/>
      <c r="Z652" s="1045"/>
      <c r="AA652" s="1045"/>
      <c r="AB652" s="1045"/>
      <c r="AC652" s="1045"/>
      <c r="AD652" s="1045"/>
      <c r="AE652" s="1045"/>
      <c r="AF652" s="1045"/>
      <c r="AG652" s="1047"/>
      <c r="AH652" s="1047"/>
      <c r="AI652" s="1047"/>
      <c r="AJ652" s="1047"/>
      <c r="AK652" s="1047"/>
      <c r="AL652" s="1047"/>
      <c r="AM652" s="1047"/>
      <c r="AN652" s="1047"/>
      <c r="AO652" s="1047"/>
      <c r="AP652" s="1047"/>
      <c r="AQ652" s="1047"/>
      <c r="AR652" s="1047"/>
      <c r="AS652" s="1047"/>
      <c r="AT652" s="1047"/>
      <c r="AU652" s="1047"/>
      <c r="AV652" s="1047"/>
      <c r="AW652" s="1047"/>
      <c r="AX652" s="1047"/>
      <c r="AY652" s="1047"/>
      <c r="AZ652" s="1047"/>
      <c r="BA652" s="1047"/>
      <c r="BB652" s="1047"/>
      <c r="BC652" s="1047"/>
      <c r="BD652" s="1047"/>
      <c r="BE652" s="1047"/>
      <c r="BF652" s="1047"/>
      <c r="BG652" s="1047"/>
      <c r="BH652" s="1047"/>
      <c r="BI652" s="1047"/>
      <c r="BJ652" s="1047"/>
      <c r="BK652" s="1047"/>
      <c r="BL652" s="1047"/>
      <c r="BM652" s="1047"/>
      <c r="BN652" s="1047"/>
      <c r="BO652" s="1047"/>
      <c r="BP652" s="1047"/>
      <c r="BQ652" s="1047"/>
      <c r="BR652" s="1047"/>
      <c r="BS652" s="1047"/>
      <c r="BT652" s="1047"/>
      <c r="BU652" s="1047"/>
    </row>
    <row r="653" ht="14.25" customHeight="1">
      <c r="A653" s="1060"/>
      <c r="B653" s="1060"/>
      <c r="C653" s="1060"/>
      <c r="D653" s="1060"/>
      <c r="E653" s="1060"/>
      <c r="F653" s="1060"/>
      <c r="G653" s="1061"/>
      <c r="H653" s="1062"/>
      <c r="I653" s="1063"/>
      <c r="J653" s="1060"/>
      <c r="K653" s="1060"/>
      <c r="L653" s="1064"/>
      <c r="M653" s="1060"/>
      <c r="N653" s="1060"/>
      <c r="O653" s="1064"/>
      <c r="P653" s="1060"/>
      <c r="Q653" s="1060"/>
      <c r="R653" s="1060"/>
      <c r="S653" s="1060"/>
      <c r="T653" s="1060"/>
      <c r="U653" s="1060"/>
      <c r="V653" s="1045"/>
      <c r="W653" s="1045"/>
      <c r="X653" s="1045"/>
      <c r="Y653" s="1045"/>
      <c r="Z653" s="1045"/>
      <c r="AA653" s="1045"/>
      <c r="AB653" s="1045"/>
      <c r="AC653" s="1045"/>
      <c r="AD653" s="1045"/>
      <c r="AE653" s="1045"/>
      <c r="AF653" s="1045"/>
      <c r="AG653" s="1047"/>
      <c r="AH653" s="1047"/>
      <c r="AI653" s="1047"/>
      <c r="AJ653" s="1047"/>
      <c r="AK653" s="1047"/>
      <c r="AL653" s="1047"/>
      <c r="AM653" s="1047"/>
      <c r="AN653" s="1047"/>
      <c r="AO653" s="1047"/>
      <c r="AP653" s="1047"/>
      <c r="AQ653" s="1047"/>
      <c r="AR653" s="1047"/>
      <c r="AS653" s="1047"/>
      <c r="AT653" s="1047"/>
      <c r="AU653" s="1047"/>
      <c r="AV653" s="1047"/>
      <c r="AW653" s="1047"/>
      <c r="AX653" s="1047"/>
      <c r="AY653" s="1047"/>
      <c r="AZ653" s="1047"/>
      <c r="BA653" s="1047"/>
      <c r="BB653" s="1047"/>
      <c r="BC653" s="1047"/>
      <c r="BD653" s="1047"/>
      <c r="BE653" s="1047"/>
      <c r="BF653" s="1047"/>
      <c r="BG653" s="1047"/>
      <c r="BH653" s="1047"/>
      <c r="BI653" s="1047"/>
      <c r="BJ653" s="1047"/>
      <c r="BK653" s="1047"/>
      <c r="BL653" s="1047"/>
      <c r="BM653" s="1047"/>
      <c r="BN653" s="1047"/>
      <c r="BO653" s="1047"/>
      <c r="BP653" s="1047"/>
      <c r="BQ653" s="1047"/>
      <c r="BR653" s="1047"/>
      <c r="BS653" s="1047"/>
      <c r="BT653" s="1047"/>
      <c r="BU653" s="1047"/>
    </row>
    <row r="654" ht="14.25" customHeight="1">
      <c r="A654" s="1060"/>
      <c r="B654" s="1060"/>
      <c r="C654" s="1060"/>
      <c r="D654" s="1060"/>
      <c r="E654" s="1060"/>
      <c r="F654" s="1060"/>
      <c r="G654" s="1061"/>
      <c r="H654" s="1062"/>
      <c r="I654" s="1063"/>
      <c r="J654" s="1060"/>
      <c r="K654" s="1060"/>
      <c r="L654" s="1064"/>
      <c r="M654" s="1060"/>
      <c r="N654" s="1060"/>
      <c r="O654" s="1064"/>
      <c r="P654" s="1060"/>
      <c r="Q654" s="1060"/>
      <c r="R654" s="1060"/>
      <c r="S654" s="1060"/>
      <c r="T654" s="1060"/>
      <c r="U654" s="1060"/>
      <c r="V654" s="1045"/>
      <c r="W654" s="1045"/>
      <c r="X654" s="1045"/>
      <c r="Y654" s="1045"/>
      <c r="Z654" s="1045"/>
      <c r="AA654" s="1045"/>
      <c r="AB654" s="1045"/>
      <c r="AC654" s="1045"/>
      <c r="AD654" s="1045"/>
      <c r="AE654" s="1045"/>
      <c r="AF654" s="1045"/>
      <c r="AG654" s="1047"/>
      <c r="AH654" s="1047"/>
      <c r="AI654" s="1047"/>
      <c r="AJ654" s="1047"/>
      <c r="AK654" s="1047"/>
      <c r="AL654" s="1047"/>
      <c r="AM654" s="1047"/>
      <c r="AN654" s="1047"/>
      <c r="AO654" s="1047"/>
      <c r="AP654" s="1047"/>
      <c r="AQ654" s="1047"/>
      <c r="AR654" s="1047"/>
      <c r="AS654" s="1047"/>
      <c r="AT654" s="1047"/>
      <c r="AU654" s="1047"/>
      <c r="AV654" s="1047"/>
      <c r="AW654" s="1047"/>
      <c r="AX654" s="1047"/>
      <c r="AY654" s="1047"/>
      <c r="AZ654" s="1047"/>
      <c r="BA654" s="1047"/>
      <c r="BB654" s="1047"/>
      <c r="BC654" s="1047"/>
      <c r="BD654" s="1047"/>
      <c r="BE654" s="1047"/>
      <c r="BF654" s="1047"/>
      <c r="BG654" s="1047"/>
      <c r="BH654" s="1047"/>
      <c r="BI654" s="1047"/>
      <c r="BJ654" s="1047"/>
      <c r="BK654" s="1047"/>
      <c r="BL654" s="1047"/>
      <c r="BM654" s="1047"/>
      <c r="BN654" s="1047"/>
      <c r="BO654" s="1047"/>
      <c r="BP654" s="1047"/>
      <c r="BQ654" s="1047"/>
      <c r="BR654" s="1047"/>
      <c r="BS654" s="1047"/>
      <c r="BT654" s="1047"/>
      <c r="BU654" s="1047"/>
    </row>
    <row r="655" ht="14.25" customHeight="1">
      <c r="A655" s="1060"/>
      <c r="B655" s="1060"/>
      <c r="C655" s="1060"/>
      <c r="D655" s="1060"/>
      <c r="E655" s="1060"/>
      <c r="F655" s="1060"/>
      <c r="G655" s="1061"/>
      <c r="H655" s="1062"/>
      <c r="I655" s="1063"/>
      <c r="J655" s="1060"/>
      <c r="K655" s="1060"/>
      <c r="L655" s="1064"/>
      <c r="M655" s="1060"/>
      <c r="N655" s="1060"/>
      <c r="O655" s="1064"/>
      <c r="P655" s="1060"/>
      <c r="Q655" s="1060"/>
      <c r="R655" s="1060"/>
      <c r="S655" s="1060"/>
      <c r="T655" s="1060"/>
      <c r="U655" s="1060"/>
      <c r="V655" s="1045"/>
      <c r="W655" s="1045"/>
      <c r="X655" s="1045"/>
      <c r="Y655" s="1045"/>
      <c r="Z655" s="1045"/>
      <c r="AA655" s="1045"/>
      <c r="AB655" s="1045"/>
      <c r="AC655" s="1045"/>
      <c r="AD655" s="1045"/>
      <c r="AE655" s="1045"/>
      <c r="AF655" s="1045"/>
      <c r="AG655" s="1047"/>
      <c r="AH655" s="1047"/>
      <c r="AI655" s="1047"/>
      <c r="AJ655" s="1047"/>
      <c r="AK655" s="1047"/>
      <c r="AL655" s="1047"/>
      <c r="AM655" s="1047"/>
      <c r="AN655" s="1047"/>
      <c r="AO655" s="1047"/>
      <c r="AP655" s="1047"/>
      <c r="AQ655" s="1047"/>
      <c r="AR655" s="1047"/>
      <c r="AS655" s="1047"/>
      <c r="AT655" s="1047"/>
      <c r="AU655" s="1047"/>
      <c r="AV655" s="1047"/>
      <c r="AW655" s="1047"/>
      <c r="AX655" s="1047"/>
      <c r="AY655" s="1047"/>
      <c r="AZ655" s="1047"/>
      <c r="BA655" s="1047"/>
      <c r="BB655" s="1047"/>
      <c r="BC655" s="1047"/>
      <c r="BD655" s="1047"/>
      <c r="BE655" s="1047"/>
      <c r="BF655" s="1047"/>
      <c r="BG655" s="1047"/>
      <c r="BH655" s="1047"/>
      <c r="BI655" s="1047"/>
      <c r="BJ655" s="1047"/>
      <c r="BK655" s="1047"/>
      <c r="BL655" s="1047"/>
      <c r="BM655" s="1047"/>
      <c r="BN655" s="1047"/>
      <c r="BO655" s="1047"/>
      <c r="BP655" s="1047"/>
      <c r="BQ655" s="1047"/>
      <c r="BR655" s="1047"/>
      <c r="BS655" s="1047"/>
      <c r="BT655" s="1047"/>
      <c r="BU655" s="1047"/>
    </row>
    <row r="656" ht="14.25" customHeight="1">
      <c r="A656" s="1060"/>
      <c r="B656" s="1060"/>
      <c r="C656" s="1060"/>
      <c r="D656" s="1060"/>
      <c r="E656" s="1060"/>
      <c r="F656" s="1060"/>
      <c r="G656" s="1061"/>
      <c r="H656" s="1062"/>
      <c r="I656" s="1063"/>
      <c r="J656" s="1060"/>
      <c r="K656" s="1060"/>
      <c r="L656" s="1064"/>
      <c r="M656" s="1060"/>
      <c r="N656" s="1060"/>
      <c r="O656" s="1064"/>
      <c r="P656" s="1060"/>
      <c r="Q656" s="1060"/>
      <c r="R656" s="1060"/>
      <c r="S656" s="1060"/>
      <c r="T656" s="1060"/>
      <c r="U656" s="1060"/>
      <c r="V656" s="1045"/>
      <c r="W656" s="1045"/>
      <c r="X656" s="1045"/>
      <c r="Y656" s="1045"/>
      <c r="Z656" s="1045"/>
      <c r="AA656" s="1045"/>
      <c r="AB656" s="1045"/>
      <c r="AC656" s="1045"/>
      <c r="AD656" s="1045"/>
      <c r="AE656" s="1045"/>
      <c r="AF656" s="1045"/>
      <c r="AG656" s="1047"/>
      <c r="AH656" s="1047"/>
      <c r="AI656" s="1047"/>
      <c r="AJ656" s="1047"/>
      <c r="AK656" s="1047"/>
      <c r="AL656" s="1047"/>
      <c r="AM656" s="1047"/>
      <c r="AN656" s="1047"/>
      <c r="AO656" s="1047"/>
      <c r="AP656" s="1047"/>
      <c r="AQ656" s="1047"/>
      <c r="AR656" s="1047"/>
      <c r="AS656" s="1047"/>
      <c r="AT656" s="1047"/>
      <c r="AU656" s="1047"/>
      <c r="AV656" s="1047"/>
      <c r="AW656" s="1047"/>
      <c r="AX656" s="1047"/>
      <c r="AY656" s="1047"/>
      <c r="AZ656" s="1047"/>
      <c r="BA656" s="1047"/>
      <c r="BB656" s="1047"/>
      <c r="BC656" s="1047"/>
      <c r="BD656" s="1047"/>
      <c r="BE656" s="1047"/>
      <c r="BF656" s="1047"/>
      <c r="BG656" s="1047"/>
      <c r="BH656" s="1047"/>
      <c r="BI656" s="1047"/>
      <c r="BJ656" s="1047"/>
      <c r="BK656" s="1047"/>
      <c r="BL656" s="1047"/>
      <c r="BM656" s="1047"/>
      <c r="BN656" s="1047"/>
      <c r="BO656" s="1047"/>
      <c r="BP656" s="1047"/>
      <c r="BQ656" s="1047"/>
      <c r="BR656" s="1047"/>
      <c r="BS656" s="1047"/>
      <c r="BT656" s="1047"/>
      <c r="BU656" s="1047"/>
    </row>
    <row r="657" ht="14.25" customHeight="1">
      <c r="A657" s="1060"/>
      <c r="B657" s="1060"/>
      <c r="C657" s="1060"/>
      <c r="D657" s="1060"/>
      <c r="E657" s="1060"/>
      <c r="F657" s="1060"/>
      <c r="G657" s="1061"/>
      <c r="H657" s="1062"/>
      <c r="I657" s="1063"/>
      <c r="J657" s="1060"/>
      <c r="K657" s="1060"/>
      <c r="L657" s="1064"/>
      <c r="M657" s="1060"/>
      <c r="N657" s="1060"/>
      <c r="O657" s="1064"/>
      <c r="P657" s="1060"/>
      <c r="Q657" s="1060"/>
      <c r="R657" s="1060"/>
      <c r="S657" s="1060"/>
      <c r="T657" s="1060"/>
      <c r="U657" s="1060"/>
      <c r="V657" s="1045"/>
      <c r="W657" s="1045"/>
      <c r="X657" s="1045"/>
      <c r="Y657" s="1045"/>
      <c r="Z657" s="1045"/>
      <c r="AA657" s="1045"/>
      <c r="AB657" s="1045"/>
      <c r="AC657" s="1045"/>
      <c r="AD657" s="1045"/>
      <c r="AE657" s="1045"/>
      <c r="AF657" s="1045"/>
      <c r="AG657" s="1047"/>
      <c r="AH657" s="1047"/>
      <c r="AI657" s="1047"/>
      <c r="AJ657" s="1047"/>
      <c r="AK657" s="1047"/>
      <c r="AL657" s="1047"/>
      <c r="AM657" s="1047"/>
      <c r="AN657" s="1047"/>
      <c r="AO657" s="1047"/>
      <c r="AP657" s="1047"/>
      <c r="AQ657" s="1047"/>
      <c r="AR657" s="1047"/>
      <c r="AS657" s="1047"/>
      <c r="AT657" s="1047"/>
      <c r="AU657" s="1047"/>
      <c r="AV657" s="1047"/>
      <c r="AW657" s="1047"/>
      <c r="AX657" s="1047"/>
      <c r="AY657" s="1047"/>
      <c r="AZ657" s="1047"/>
      <c r="BA657" s="1047"/>
      <c r="BB657" s="1047"/>
      <c r="BC657" s="1047"/>
      <c r="BD657" s="1047"/>
      <c r="BE657" s="1047"/>
      <c r="BF657" s="1047"/>
      <c r="BG657" s="1047"/>
      <c r="BH657" s="1047"/>
      <c r="BI657" s="1047"/>
      <c r="BJ657" s="1047"/>
      <c r="BK657" s="1047"/>
      <c r="BL657" s="1047"/>
      <c r="BM657" s="1047"/>
      <c r="BN657" s="1047"/>
      <c r="BO657" s="1047"/>
      <c r="BP657" s="1047"/>
      <c r="BQ657" s="1047"/>
      <c r="BR657" s="1047"/>
      <c r="BS657" s="1047"/>
      <c r="BT657" s="1047"/>
      <c r="BU657" s="1047"/>
    </row>
    <row r="658" ht="14.25" customHeight="1">
      <c r="A658" s="1060"/>
      <c r="B658" s="1060"/>
      <c r="C658" s="1060"/>
      <c r="D658" s="1060"/>
      <c r="E658" s="1060"/>
      <c r="F658" s="1060"/>
      <c r="G658" s="1061"/>
      <c r="H658" s="1062"/>
      <c r="I658" s="1063"/>
      <c r="J658" s="1060"/>
      <c r="K658" s="1060"/>
      <c r="L658" s="1064"/>
      <c r="M658" s="1060"/>
      <c r="N658" s="1060"/>
      <c r="O658" s="1064"/>
      <c r="P658" s="1060"/>
      <c r="Q658" s="1060"/>
      <c r="R658" s="1060"/>
      <c r="S658" s="1060"/>
      <c r="T658" s="1060"/>
      <c r="U658" s="1060"/>
      <c r="V658" s="1045"/>
      <c r="W658" s="1045"/>
      <c r="X658" s="1045"/>
      <c r="Y658" s="1045"/>
      <c r="Z658" s="1045"/>
      <c r="AA658" s="1045"/>
      <c r="AB658" s="1045"/>
      <c r="AC658" s="1045"/>
      <c r="AD658" s="1045"/>
      <c r="AE658" s="1045"/>
      <c r="AF658" s="1045"/>
      <c r="AG658" s="1047"/>
      <c r="AH658" s="1047"/>
      <c r="AI658" s="1047"/>
      <c r="AJ658" s="1047"/>
      <c r="AK658" s="1047"/>
      <c r="AL658" s="1047"/>
      <c r="AM658" s="1047"/>
      <c r="AN658" s="1047"/>
      <c r="AO658" s="1047"/>
      <c r="AP658" s="1047"/>
      <c r="AQ658" s="1047"/>
      <c r="AR658" s="1047"/>
      <c r="AS658" s="1047"/>
      <c r="AT658" s="1047"/>
      <c r="AU658" s="1047"/>
      <c r="AV658" s="1047"/>
      <c r="AW658" s="1047"/>
      <c r="AX658" s="1047"/>
      <c r="AY658" s="1047"/>
      <c r="AZ658" s="1047"/>
      <c r="BA658" s="1047"/>
      <c r="BB658" s="1047"/>
      <c r="BC658" s="1047"/>
      <c r="BD658" s="1047"/>
      <c r="BE658" s="1047"/>
      <c r="BF658" s="1047"/>
      <c r="BG658" s="1047"/>
      <c r="BH658" s="1047"/>
      <c r="BI658" s="1047"/>
      <c r="BJ658" s="1047"/>
      <c r="BK658" s="1047"/>
      <c r="BL658" s="1047"/>
      <c r="BM658" s="1047"/>
      <c r="BN658" s="1047"/>
      <c r="BO658" s="1047"/>
      <c r="BP658" s="1047"/>
      <c r="BQ658" s="1047"/>
      <c r="BR658" s="1047"/>
      <c r="BS658" s="1047"/>
      <c r="BT658" s="1047"/>
      <c r="BU658" s="1047"/>
    </row>
    <row r="659" ht="14.25" customHeight="1">
      <c r="A659" s="1060"/>
      <c r="B659" s="1060"/>
      <c r="C659" s="1060"/>
      <c r="D659" s="1060"/>
      <c r="E659" s="1060"/>
      <c r="F659" s="1060"/>
      <c r="G659" s="1061"/>
      <c r="H659" s="1062"/>
      <c r="I659" s="1063"/>
      <c r="J659" s="1060"/>
      <c r="K659" s="1060"/>
      <c r="L659" s="1064"/>
      <c r="M659" s="1060"/>
      <c r="N659" s="1060"/>
      <c r="O659" s="1064"/>
      <c r="P659" s="1060"/>
      <c r="Q659" s="1060"/>
      <c r="R659" s="1060"/>
      <c r="S659" s="1060"/>
      <c r="T659" s="1060"/>
      <c r="U659" s="1060"/>
      <c r="V659" s="1045"/>
      <c r="W659" s="1045"/>
      <c r="X659" s="1045"/>
      <c r="Y659" s="1045"/>
      <c r="Z659" s="1045"/>
      <c r="AA659" s="1045"/>
      <c r="AB659" s="1045"/>
      <c r="AC659" s="1045"/>
      <c r="AD659" s="1045"/>
      <c r="AE659" s="1045"/>
      <c r="AF659" s="1045"/>
      <c r="AG659" s="1047"/>
      <c r="AH659" s="1047"/>
      <c r="AI659" s="1047"/>
      <c r="AJ659" s="1047"/>
      <c r="AK659" s="1047"/>
      <c r="AL659" s="1047"/>
      <c r="AM659" s="1047"/>
      <c r="AN659" s="1047"/>
      <c r="AO659" s="1047"/>
      <c r="AP659" s="1047"/>
      <c r="AQ659" s="1047"/>
      <c r="AR659" s="1047"/>
      <c r="AS659" s="1047"/>
      <c r="AT659" s="1047"/>
      <c r="AU659" s="1047"/>
      <c r="AV659" s="1047"/>
      <c r="AW659" s="1047"/>
      <c r="AX659" s="1047"/>
      <c r="AY659" s="1047"/>
      <c r="AZ659" s="1047"/>
      <c r="BA659" s="1047"/>
      <c r="BB659" s="1047"/>
      <c r="BC659" s="1047"/>
      <c r="BD659" s="1047"/>
      <c r="BE659" s="1047"/>
      <c r="BF659" s="1047"/>
      <c r="BG659" s="1047"/>
      <c r="BH659" s="1047"/>
      <c r="BI659" s="1047"/>
      <c r="BJ659" s="1047"/>
      <c r="BK659" s="1047"/>
      <c r="BL659" s="1047"/>
      <c r="BM659" s="1047"/>
      <c r="BN659" s="1047"/>
      <c r="BO659" s="1047"/>
      <c r="BP659" s="1047"/>
      <c r="BQ659" s="1047"/>
      <c r="BR659" s="1047"/>
      <c r="BS659" s="1047"/>
      <c r="BT659" s="1047"/>
      <c r="BU659" s="1047"/>
    </row>
    <row r="660" ht="14.25" customHeight="1">
      <c r="A660" s="1060"/>
      <c r="B660" s="1060"/>
      <c r="C660" s="1060"/>
      <c r="D660" s="1060"/>
      <c r="E660" s="1060"/>
      <c r="F660" s="1060"/>
      <c r="G660" s="1061"/>
      <c r="H660" s="1062"/>
      <c r="I660" s="1063"/>
      <c r="J660" s="1060"/>
      <c r="K660" s="1060"/>
      <c r="L660" s="1064"/>
      <c r="M660" s="1060"/>
      <c r="N660" s="1060"/>
      <c r="O660" s="1064"/>
      <c r="P660" s="1060"/>
      <c r="Q660" s="1060"/>
      <c r="R660" s="1060"/>
      <c r="S660" s="1060"/>
      <c r="T660" s="1060"/>
      <c r="U660" s="1060"/>
      <c r="V660" s="1045"/>
      <c r="W660" s="1045"/>
      <c r="X660" s="1045"/>
      <c r="Y660" s="1045"/>
      <c r="Z660" s="1045"/>
      <c r="AA660" s="1045"/>
      <c r="AB660" s="1045"/>
      <c r="AC660" s="1045"/>
      <c r="AD660" s="1045"/>
      <c r="AE660" s="1045"/>
      <c r="AF660" s="1045"/>
      <c r="AG660" s="1047"/>
      <c r="AH660" s="1047"/>
      <c r="AI660" s="1047"/>
      <c r="AJ660" s="1047"/>
      <c r="AK660" s="1047"/>
      <c r="AL660" s="1047"/>
      <c r="AM660" s="1047"/>
      <c r="AN660" s="1047"/>
      <c r="AO660" s="1047"/>
      <c r="AP660" s="1047"/>
      <c r="AQ660" s="1047"/>
      <c r="AR660" s="1047"/>
      <c r="AS660" s="1047"/>
      <c r="AT660" s="1047"/>
      <c r="AU660" s="1047"/>
      <c r="AV660" s="1047"/>
      <c r="AW660" s="1047"/>
      <c r="AX660" s="1047"/>
      <c r="AY660" s="1047"/>
      <c r="AZ660" s="1047"/>
      <c r="BA660" s="1047"/>
      <c r="BB660" s="1047"/>
      <c r="BC660" s="1047"/>
      <c r="BD660" s="1047"/>
      <c r="BE660" s="1047"/>
      <c r="BF660" s="1047"/>
      <c r="BG660" s="1047"/>
      <c r="BH660" s="1047"/>
      <c r="BI660" s="1047"/>
      <c r="BJ660" s="1047"/>
      <c r="BK660" s="1047"/>
      <c r="BL660" s="1047"/>
      <c r="BM660" s="1047"/>
      <c r="BN660" s="1047"/>
      <c r="BO660" s="1047"/>
      <c r="BP660" s="1047"/>
      <c r="BQ660" s="1047"/>
      <c r="BR660" s="1047"/>
      <c r="BS660" s="1047"/>
      <c r="BT660" s="1047"/>
      <c r="BU660" s="1047"/>
    </row>
    <row r="661" ht="14.25" customHeight="1">
      <c r="A661" s="1060"/>
      <c r="B661" s="1060"/>
      <c r="C661" s="1060"/>
      <c r="D661" s="1060"/>
      <c r="E661" s="1060"/>
      <c r="F661" s="1060"/>
      <c r="G661" s="1061"/>
      <c r="H661" s="1062"/>
      <c r="I661" s="1063"/>
      <c r="J661" s="1060"/>
      <c r="K661" s="1060"/>
      <c r="L661" s="1064"/>
      <c r="M661" s="1060"/>
      <c r="N661" s="1060"/>
      <c r="O661" s="1064"/>
      <c r="P661" s="1060"/>
      <c r="Q661" s="1060"/>
      <c r="R661" s="1060"/>
      <c r="S661" s="1060"/>
      <c r="T661" s="1060"/>
      <c r="U661" s="1060"/>
      <c r="V661" s="1045"/>
      <c r="W661" s="1045"/>
      <c r="X661" s="1045"/>
      <c r="Y661" s="1045"/>
      <c r="Z661" s="1045"/>
      <c r="AA661" s="1045"/>
      <c r="AB661" s="1045"/>
      <c r="AC661" s="1045"/>
      <c r="AD661" s="1045"/>
      <c r="AE661" s="1045"/>
      <c r="AF661" s="1045"/>
      <c r="AG661" s="1047"/>
      <c r="AH661" s="1047"/>
      <c r="AI661" s="1047"/>
      <c r="AJ661" s="1047"/>
      <c r="AK661" s="1047"/>
      <c r="AL661" s="1047"/>
      <c r="AM661" s="1047"/>
      <c r="AN661" s="1047"/>
      <c r="AO661" s="1047"/>
      <c r="AP661" s="1047"/>
      <c r="AQ661" s="1047"/>
      <c r="AR661" s="1047"/>
      <c r="AS661" s="1047"/>
      <c r="AT661" s="1047"/>
      <c r="AU661" s="1047"/>
      <c r="AV661" s="1047"/>
      <c r="AW661" s="1047"/>
      <c r="AX661" s="1047"/>
      <c r="AY661" s="1047"/>
      <c r="AZ661" s="1047"/>
      <c r="BA661" s="1047"/>
      <c r="BB661" s="1047"/>
      <c r="BC661" s="1047"/>
      <c r="BD661" s="1047"/>
      <c r="BE661" s="1047"/>
      <c r="BF661" s="1047"/>
      <c r="BG661" s="1047"/>
      <c r="BH661" s="1047"/>
      <c r="BI661" s="1047"/>
      <c r="BJ661" s="1047"/>
      <c r="BK661" s="1047"/>
      <c r="BL661" s="1047"/>
      <c r="BM661" s="1047"/>
      <c r="BN661" s="1047"/>
      <c r="BO661" s="1047"/>
      <c r="BP661" s="1047"/>
      <c r="BQ661" s="1047"/>
      <c r="BR661" s="1047"/>
      <c r="BS661" s="1047"/>
      <c r="BT661" s="1047"/>
      <c r="BU661" s="1047"/>
    </row>
    <row r="662" ht="14.25" customHeight="1">
      <c r="A662" s="1060"/>
      <c r="B662" s="1060"/>
      <c r="C662" s="1060"/>
      <c r="D662" s="1060"/>
      <c r="E662" s="1060"/>
      <c r="F662" s="1060"/>
      <c r="G662" s="1061"/>
      <c r="H662" s="1062"/>
      <c r="I662" s="1063"/>
      <c r="J662" s="1060"/>
      <c r="K662" s="1060"/>
      <c r="L662" s="1064"/>
      <c r="M662" s="1060"/>
      <c r="N662" s="1060"/>
      <c r="O662" s="1064"/>
      <c r="P662" s="1060"/>
      <c r="Q662" s="1060"/>
      <c r="R662" s="1060"/>
      <c r="S662" s="1060"/>
      <c r="T662" s="1060"/>
      <c r="U662" s="1060"/>
      <c r="V662" s="1045"/>
      <c r="W662" s="1045"/>
      <c r="X662" s="1045"/>
      <c r="Y662" s="1045"/>
      <c r="Z662" s="1045"/>
      <c r="AA662" s="1045"/>
      <c r="AB662" s="1045"/>
      <c r="AC662" s="1045"/>
      <c r="AD662" s="1045"/>
      <c r="AE662" s="1045"/>
      <c r="AF662" s="1045"/>
      <c r="AG662" s="1047"/>
      <c r="AH662" s="1047"/>
      <c r="AI662" s="1047"/>
      <c r="AJ662" s="1047"/>
      <c r="AK662" s="1047"/>
      <c r="AL662" s="1047"/>
      <c r="AM662" s="1047"/>
      <c r="AN662" s="1047"/>
      <c r="AO662" s="1047"/>
      <c r="AP662" s="1047"/>
      <c r="AQ662" s="1047"/>
      <c r="AR662" s="1047"/>
      <c r="AS662" s="1047"/>
      <c r="AT662" s="1047"/>
      <c r="AU662" s="1047"/>
      <c r="AV662" s="1047"/>
      <c r="AW662" s="1047"/>
      <c r="AX662" s="1047"/>
      <c r="AY662" s="1047"/>
      <c r="AZ662" s="1047"/>
      <c r="BA662" s="1047"/>
      <c r="BB662" s="1047"/>
      <c r="BC662" s="1047"/>
      <c r="BD662" s="1047"/>
      <c r="BE662" s="1047"/>
      <c r="BF662" s="1047"/>
      <c r="BG662" s="1047"/>
      <c r="BH662" s="1047"/>
      <c r="BI662" s="1047"/>
      <c r="BJ662" s="1047"/>
      <c r="BK662" s="1047"/>
      <c r="BL662" s="1047"/>
      <c r="BM662" s="1047"/>
      <c r="BN662" s="1047"/>
      <c r="BO662" s="1047"/>
      <c r="BP662" s="1047"/>
      <c r="BQ662" s="1047"/>
      <c r="BR662" s="1047"/>
      <c r="BS662" s="1047"/>
      <c r="BT662" s="1047"/>
      <c r="BU662" s="1047"/>
    </row>
    <row r="663" ht="14.25" customHeight="1">
      <c r="A663" s="1060"/>
      <c r="B663" s="1060"/>
      <c r="C663" s="1060"/>
      <c r="D663" s="1060"/>
      <c r="E663" s="1060"/>
      <c r="F663" s="1060"/>
      <c r="G663" s="1061"/>
      <c r="H663" s="1062"/>
      <c r="I663" s="1063"/>
      <c r="J663" s="1060"/>
      <c r="K663" s="1060"/>
      <c r="L663" s="1064"/>
      <c r="M663" s="1060"/>
      <c r="N663" s="1060"/>
      <c r="O663" s="1064"/>
      <c r="P663" s="1060"/>
      <c r="Q663" s="1060"/>
      <c r="R663" s="1060"/>
      <c r="S663" s="1060"/>
      <c r="T663" s="1060"/>
      <c r="U663" s="1060"/>
      <c r="V663" s="1045"/>
      <c r="W663" s="1045"/>
      <c r="X663" s="1045"/>
      <c r="Y663" s="1045"/>
      <c r="Z663" s="1045"/>
      <c r="AA663" s="1045"/>
      <c r="AB663" s="1045"/>
      <c r="AC663" s="1045"/>
      <c r="AD663" s="1045"/>
      <c r="AE663" s="1045"/>
      <c r="AF663" s="1045"/>
      <c r="AG663" s="1047"/>
      <c r="AH663" s="1047"/>
      <c r="AI663" s="1047"/>
      <c r="AJ663" s="1047"/>
      <c r="AK663" s="1047"/>
      <c r="AL663" s="1047"/>
      <c r="AM663" s="1047"/>
      <c r="AN663" s="1047"/>
      <c r="AO663" s="1047"/>
      <c r="AP663" s="1047"/>
      <c r="AQ663" s="1047"/>
      <c r="AR663" s="1047"/>
      <c r="AS663" s="1047"/>
      <c r="AT663" s="1047"/>
      <c r="AU663" s="1047"/>
      <c r="AV663" s="1047"/>
      <c r="AW663" s="1047"/>
      <c r="AX663" s="1047"/>
      <c r="AY663" s="1047"/>
      <c r="AZ663" s="1047"/>
      <c r="BA663" s="1047"/>
      <c r="BB663" s="1047"/>
      <c r="BC663" s="1047"/>
      <c r="BD663" s="1047"/>
      <c r="BE663" s="1047"/>
      <c r="BF663" s="1047"/>
      <c r="BG663" s="1047"/>
      <c r="BH663" s="1047"/>
      <c r="BI663" s="1047"/>
      <c r="BJ663" s="1047"/>
      <c r="BK663" s="1047"/>
      <c r="BL663" s="1047"/>
      <c r="BM663" s="1047"/>
      <c r="BN663" s="1047"/>
      <c r="BO663" s="1047"/>
      <c r="BP663" s="1047"/>
      <c r="BQ663" s="1047"/>
      <c r="BR663" s="1047"/>
      <c r="BS663" s="1047"/>
      <c r="BT663" s="1047"/>
      <c r="BU663" s="1047"/>
    </row>
    <row r="664" ht="14.25" customHeight="1">
      <c r="A664" s="1060"/>
      <c r="B664" s="1060"/>
      <c r="C664" s="1060"/>
      <c r="D664" s="1060"/>
      <c r="E664" s="1060"/>
      <c r="F664" s="1060"/>
      <c r="G664" s="1061"/>
      <c r="H664" s="1062"/>
      <c r="I664" s="1063"/>
      <c r="J664" s="1060"/>
      <c r="K664" s="1060"/>
      <c r="L664" s="1064"/>
      <c r="M664" s="1060"/>
      <c r="N664" s="1060"/>
      <c r="O664" s="1064"/>
      <c r="P664" s="1060"/>
      <c r="Q664" s="1060"/>
      <c r="R664" s="1060"/>
      <c r="S664" s="1060"/>
      <c r="T664" s="1060"/>
      <c r="U664" s="1060"/>
      <c r="V664" s="1045"/>
      <c r="W664" s="1045"/>
      <c r="X664" s="1045"/>
      <c r="Y664" s="1045"/>
      <c r="Z664" s="1045"/>
      <c r="AA664" s="1045"/>
      <c r="AB664" s="1045"/>
      <c r="AC664" s="1045"/>
      <c r="AD664" s="1045"/>
      <c r="AE664" s="1045"/>
      <c r="AF664" s="1045"/>
      <c r="AG664" s="1047"/>
      <c r="AH664" s="1047"/>
      <c r="AI664" s="1047"/>
      <c r="AJ664" s="1047"/>
      <c r="AK664" s="1047"/>
      <c r="AL664" s="1047"/>
      <c r="AM664" s="1047"/>
      <c r="AN664" s="1047"/>
      <c r="AO664" s="1047"/>
      <c r="AP664" s="1047"/>
      <c r="AQ664" s="1047"/>
      <c r="AR664" s="1047"/>
      <c r="AS664" s="1047"/>
      <c r="AT664" s="1047"/>
      <c r="AU664" s="1047"/>
      <c r="AV664" s="1047"/>
      <c r="AW664" s="1047"/>
      <c r="AX664" s="1047"/>
      <c r="AY664" s="1047"/>
      <c r="AZ664" s="1047"/>
      <c r="BA664" s="1047"/>
      <c r="BB664" s="1047"/>
      <c r="BC664" s="1047"/>
      <c r="BD664" s="1047"/>
      <c r="BE664" s="1047"/>
      <c r="BF664" s="1047"/>
      <c r="BG664" s="1047"/>
      <c r="BH664" s="1047"/>
      <c r="BI664" s="1047"/>
      <c r="BJ664" s="1047"/>
      <c r="BK664" s="1047"/>
      <c r="BL664" s="1047"/>
      <c r="BM664" s="1047"/>
      <c r="BN664" s="1047"/>
      <c r="BO664" s="1047"/>
      <c r="BP664" s="1047"/>
      <c r="BQ664" s="1047"/>
      <c r="BR664" s="1047"/>
      <c r="BS664" s="1047"/>
      <c r="BT664" s="1047"/>
      <c r="BU664" s="1047"/>
    </row>
    <row r="665" ht="14.25" customHeight="1">
      <c r="A665" s="1060"/>
      <c r="B665" s="1060"/>
      <c r="C665" s="1060"/>
      <c r="D665" s="1060"/>
      <c r="E665" s="1060"/>
      <c r="F665" s="1060"/>
      <c r="G665" s="1061"/>
      <c r="H665" s="1062"/>
      <c r="I665" s="1063"/>
      <c r="J665" s="1060"/>
      <c r="K665" s="1060"/>
      <c r="L665" s="1064"/>
      <c r="M665" s="1060"/>
      <c r="N665" s="1060"/>
      <c r="O665" s="1064"/>
      <c r="P665" s="1060"/>
      <c r="Q665" s="1060"/>
      <c r="R665" s="1060"/>
      <c r="S665" s="1060"/>
      <c r="T665" s="1060"/>
      <c r="U665" s="1060"/>
      <c r="V665" s="1045"/>
      <c r="W665" s="1045"/>
      <c r="X665" s="1045"/>
      <c r="Y665" s="1045"/>
      <c r="Z665" s="1045"/>
      <c r="AA665" s="1045"/>
      <c r="AB665" s="1045"/>
      <c r="AC665" s="1045"/>
      <c r="AD665" s="1045"/>
      <c r="AE665" s="1045"/>
      <c r="AF665" s="1045"/>
      <c r="AG665" s="1047"/>
      <c r="AH665" s="1047"/>
      <c r="AI665" s="1047"/>
      <c r="AJ665" s="1047"/>
      <c r="AK665" s="1047"/>
      <c r="AL665" s="1047"/>
      <c r="AM665" s="1047"/>
      <c r="AN665" s="1047"/>
      <c r="AO665" s="1047"/>
      <c r="AP665" s="1047"/>
      <c r="AQ665" s="1047"/>
      <c r="AR665" s="1047"/>
      <c r="AS665" s="1047"/>
      <c r="AT665" s="1047"/>
      <c r="AU665" s="1047"/>
      <c r="AV665" s="1047"/>
      <c r="AW665" s="1047"/>
      <c r="AX665" s="1047"/>
      <c r="AY665" s="1047"/>
      <c r="AZ665" s="1047"/>
      <c r="BA665" s="1047"/>
      <c r="BB665" s="1047"/>
      <c r="BC665" s="1047"/>
      <c r="BD665" s="1047"/>
      <c r="BE665" s="1047"/>
      <c r="BF665" s="1047"/>
      <c r="BG665" s="1047"/>
      <c r="BH665" s="1047"/>
      <c r="BI665" s="1047"/>
      <c r="BJ665" s="1047"/>
      <c r="BK665" s="1047"/>
      <c r="BL665" s="1047"/>
      <c r="BM665" s="1047"/>
      <c r="BN665" s="1047"/>
      <c r="BO665" s="1047"/>
      <c r="BP665" s="1047"/>
      <c r="BQ665" s="1047"/>
      <c r="BR665" s="1047"/>
      <c r="BS665" s="1047"/>
      <c r="BT665" s="1047"/>
      <c r="BU665" s="1047"/>
    </row>
    <row r="666" ht="14.25" customHeight="1">
      <c r="A666" s="1060"/>
      <c r="B666" s="1060"/>
      <c r="C666" s="1060"/>
      <c r="D666" s="1060"/>
      <c r="E666" s="1060"/>
      <c r="F666" s="1060"/>
      <c r="G666" s="1061"/>
      <c r="H666" s="1062"/>
      <c r="I666" s="1063"/>
      <c r="J666" s="1060"/>
      <c r="K666" s="1060"/>
      <c r="L666" s="1064"/>
      <c r="M666" s="1060"/>
      <c r="N666" s="1060"/>
      <c r="O666" s="1064"/>
      <c r="P666" s="1060"/>
      <c r="Q666" s="1060"/>
      <c r="R666" s="1060"/>
      <c r="S666" s="1060"/>
      <c r="T666" s="1060"/>
      <c r="U666" s="1060"/>
      <c r="V666" s="1045"/>
      <c r="W666" s="1045"/>
      <c r="X666" s="1045"/>
      <c r="Y666" s="1045"/>
      <c r="Z666" s="1045"/>
      <c r="AA666" s="1045"/>
      <c r="AB666" s="1045"/>
      <c r="AC666" s="1045"/>
      <c r="AD666" s="1045"/>
      <c r="AE666" s="1045"/>
      <c r="AF666" s="1045"/>
      <c r="AG666" s="1047"/>
      <c r="AH666" s="1047"/>
      <c r="AI666" s="1047"/>
      <c r="AJ666" s="1047"/>
      <c r="AK666" s="1047"/>
      <c r="AL666" s="1047"/>
      <c r="AM666" s="1047"/>
      <c r="AN666" s="1047"/>
      <c r="AO666" s="1047"/>
      <c r="AP666" s="1047"/>
      <c r="AQ666" s="1047"/>
      <c r="AR666" s="1047"/>
      <c r="AS666" s="1047"/>
      <c r="AT666" s="1047"/>
      <c r="AU666" s="1047"/>
      <c r="AV666" s="1047"/>
      <c r="AW666" s="1047"/>
      <c r="AX666" s="1047"/>
      <c r="AY666" s="1047"/>
      <c r="AZ666" s="1047"/>
      <c r="BA666" s="1047"/>
      <c r="BB666" s="1047"/>
      <c r="BC666" s="1047"/>
      <c r="BD666" s="1047"/>
      <c r="BE666" s="1047"/>
      <c r="BF666" s="1047"/>
      <c r="BG666" s="1047"/>
      <c r="BH666" s="1047"/>
      <c r="BI666" s="1047"/>
      <c r="BJ666" s="1047"/>
      <c r="BK666" s="1047"/>
      <c r="BL666" s="1047"/>
      <c r="BM666" s="1047"/>
      <c r="BN666" s="1047"/>
      <c r="BO666" s="1047"/>
      <c r="BP666" s="1047"/>
      <c r="BQ666" s="1047"/>
      <c r="BR666" s="1047"/>
      <c r="BS666" s="1047"/>
      <c r="BT666" s="1047"/>
      <c r="BU666" s="1047"/>
    </row>
    <row r="667" ht="14.25" customHeight="1">
      <c r="A667" s="1060"/>
      <c r="B667" s="1060"/>
      <c r="C667" s="1060"/>
      <c r="D667" s="1060"/>
      <c r="E667" s="1060"/>
      <c r="F667" s="1060"/>
      <c r="G667" s="1061"/>
      <c r="H667" s="1062"/>
      <c r="I667" s="1063"/>
      <c r="J667" s="1060"/>
      <c r="K667" s="1060"/>
      <c r="L667" s="1064"/>
      <c r="M667" s="1060"/>
      <c r="N667" s="1060"/>
      <c r="O667" s="1064"/>
      <c r="P667" s="1060"/>
      <c r="Q667" s="1060"/>
      <c r="R667" s="1060"/>
      <c r="S667" s="1060"/>
      <c r="T667" s="1060"/>
      <c r="U667" s="1060"/>
      <c r="V667" s="1045"/>
      <c r="W667" s="1045"/>
      <c r="X667" s="1045"/>
      <c r="Y667" s="1045"/>
      <c r="Z667" s="1045"/>
      <c r="AA667" s="1045"/>
      <c r="AB667" s="1045"/>
      <c r="AC667" s="1045"/>
      <c r="AD667" s="1045"/>
      <c r="AE667" s="1045"/>
      <c r="AF667" s="1045"/>
      <c r="AG667" s="1047"/>
      <c r="AH667" s="1047"/>
      <c r="AI667" s="1047"/>
      <c r="AJ667" s="1047"/>
      <c r="AK667" s="1047"/>
      <c r="AL667" s="1047"/>
      <c r="AM667" s="1047"/>
      <c r="AN667" s="1047"/>
      <c r="AO667" s="1047"/>
      <c r="AP667" s="1047"/>
      <c r="AQ667" s="1047"/>
      <c r="AR667" s="1047"/>
      <c r="AS667" s="1047"/>
      <c r="AT667" s="1047"/>
      <c r="AU667" s="1047"/>
      <c r="AV667" s="1047"/>
      <c r="AW667" s="1047"/>
      <c r="AX667" s="1047"/>
      <c r="AY667" s="1047"/>
      <c r="AZ667" s="1047"/>
      <c r="BA667" s="1047"/>
      <c r="BB667" s="1047"/>
      <c r="BC667" s="1047"/>
      <c r="BD667" s="1047"/>
      <c r="BE667" s="1047"/>
      <c r="BF667" s="1047"/>
      <c r="BG667" s="1047"/>
      <c r="BH667" s="1047"/>
      <c r="BI667" s="1047"/>
      <c r="BJ667" s="1047"/>
      <c r="BK667" s="1047"/>
      <c r="BL667" s="1047"/>
      <c r="BM667" s="1047"/>
      <c r="BN667" s="1047"/>
      <c r="BO667" s="1047"/>
      <c r="BP667" s="1047"/>
      <c r="BQ667" s="1047"/>
      <c r="BR667" s="1047"/>
      <c r="BS667" s="1047"/>
      <c r="BT667" s="1047"/>
      <c r="BU667" s="1047"/>
    </row>
    <row r="668" ht="14.25" customHeight="1">
      <c r="A668" s="1060"/>
      <c r="B668" s="1060"/>
      <c r="C668" s="1060"/>
      <c r="D668" s="1060"/>
      <c r="E668" s="1060"/>
      <c r="F668" s="1060"/>
      <c r="G668" s="1061"/>
      <c r="H668" s="1062"/>
      <c r="I668" s="1063"/>
      <c r="J668" s="1060"/>
      <c r="K668" s="1060"/>
      <c r="L668" s="1064"/>
      <c r="M668" s="1060"/>
      <c r="N668" s="1060"/>
      <c r="O668" s="1064"/>
      <c r="P668" s="1060"/>
      <c r="Q668" s="1060"/>
      <c r="R668" s="1060"/>
      <c r="S668" s="1060"/>
      <c r="T668" s="1060"/>
      <c r="U668" s="1060"/>
      <c r="V668" s="1045"/>
      <c r="W668" s="1045"/>
      <c r="X668" s="1045"/>
      <c r="Y668" s="1045"/>
      <c r="Z668" s="1045"/>
      <c r="AA668" s="1045"/>
      <c r="AB668" s="1045"/>
      <c r="AC668" s="1045"/>
      <c r="AD668" s="1045"/>
      <c r="AE668" s="1045"/>
      <c r="AF668" s="1045"/>
      <c r="AG668" s="1047"/>
      <c r="AH668" s="1047"/>
      <c r="AI668" s="1047"/>
      <c r="AJ668" s="1047"/>
      <c r="AK668" s="1047"/>
      <c r="AL668" s="1047"/>
      <c r="AM668" s="1047"/>
      <c r="AN668" s="1047"/>
      <c r="AO668" s="1047"/>
      <c r="AP668" s="1047"/>
      <c r="AQ668" s="1047"/>
      <c r="AR668" s="1047"/>
      <c r="AS668" s="1047"/>
      <c r="AT668" s="1047"/>
      <c r="AU668" s="1047"/>
      <c r="AV668" s="1047"/>
      <c r="AW668" s="1047"/>
      <c r="AX668" s="1047"/>
      <c r="AY668" s="1047"/>
      <c r="AZ668" s="1047"/>
      <c r="BA668" s="1047"/>
      <c r="BB668" s="1047"/>
      <c r="BC668" s="1047"/>
      <c r="BD668" s="1047"/>
      <c r="BE668" s="1047"/>
      <c r="BF668" s="1047"/>
      <c r="BG668" s="1047"/>
      <c r="BH668" s="1047"/>
      <c r="BI668" s="1047"/>
      <c r="BJ668" s="1047"/>
      <c r="BK668" s="1047"/>
      <c r="BL668" s="1047"/>
      <c r="BM668" s="1047"/>
      <c r="BN668" s="1047"/>
      <c r="BO668" s="1047"/>
      <c r="BP668" s="1047"/>
      <c r="BQ668" s="1047"/>
      <c r="BR668" s="1047"/>
      <c r="BS668" s="1047"/>
      <c r="BT668" s="1047"/>
      <c r="BU668" s="1047"/>
    </row>
    <row r="669" ht="14.25" customHeight="1">
      <c r="A669" s="1060"/>
      <c r="B669" s="1060"/>
      <c r="C669" s="1060"/>
      <c r="D669" s="1060"/>
      <c r="E669" s="1060"/>
      <c r="F669" s="1060"/>
      <c r="G669" s="1061"/>
      <c r="H669" s="1062"/>
      <c r="I669" s="1063"/>
      <c r="J669" s="1060"/>
      <c r="K669" s="1060"/>
      <c r="L669" s="1064"/>
      <c r="M669" s="1060"/>
      <c r="N669" s="1060"/>
      <c r="O669" s="1064"/>
      <c r="P669" s="1060"/>
      <c r="Q669" s="1060"/>
      <c r="R669" s="1060"/>
      <c r="S669" s="1060"/>
      <c r="T669" s="1060"/>
      <c r="U669" s="1060"/>
      <c r="V669" s="1045"/>
      <c r="W669" s="1045"/>
      <c r="X669" s="1045"/>
      <c r="Y669" s="1045"/>
      <c r="Z669" s="1045"/>
      <c r="AA669" s="1045"/>
      <c r="AB669" s="1045"/>
      <c r="AC669" s="1045"/>
      <c r="AD669" s="1045"/>
      <c r="AE669" s="1045"/>
      <c r="AF669" s="1045"/>
      <c r="AG669" s="1047"/>
      <c r="AH669" s="1047"/>
      <c r="AI669" s="1047"/>
      <c r="AJ669" s="1047"/>
      <c r="AK669" s="1047"/>
      <c r="AL669" s="1047"/>
      <c r="AM669" s="1047"/>
      <c r="AN669" s="1047"/>
      <c r="AO669" s="1047"/>
      <c r="AP669" s="1047"/>
      <c r="AQ669" s="1047"/>
      <c r="AR669" s="1047"/>
      <c r="AS669" s="1047"/>
      <c r="AT669" s="1047"/>
      <c r="AU669" s="1047"/>
      <c r="AV669" s="1047"/>
      <c r="AW669" s="1047"/>
      <c r="AX669" s="1047"/>
      <c r="AY669" s="1047"/>
      <c r="AZ669" s="1047"/>
      <c r="BA669" s="1047"/>
      <c r="BB669" s="1047"/>
      <c r="BC669" s="1047"/>
      <c r="BD669" s="1047"/>
      <c r="BE669" s="1047"/>
      <c r="BF669" s="1047"/>
      <c r="BG669" s="1047"/>
      <c r="BH669" s="1047"/>
      <c r="BI669" s="1047"/>
      <c r="BJ669" s="1047"/>
      <c r="BK669" s="1047"/>
      <c r="BL669" s="1047"/>
      <c r="BM669" s="1047"/>
      <c r="BN669" s="1047"/>
      <c r="BO669" s="1047"/>
      <c r="BP669" s="1047"/>
      <c r="BQ669" s="1047"/>
      <c r="BR669" s="1047"/>
      <c r="BS669" s="1047"/>
      <c r="BT669" s="1047"/>
      <c r="BU669" s="1047"/>
    </row>
    <row r="670" ht="14.25" customHeight="1">
      <c r="A670" s="1060"/>
      <c r="B670" s="1060"/>
      <c r="C670" s="1060"/>
      <c r="D670" s="1060"/>
      <c r="E670" s="1060"/>
      <c r="F670" s="1060"/>
      <c r="G670" s="1061"/>
      <c r="H670" s="1062"/>
      <c r="I670" s="1063"/>
      <c r="J670" s="1060"/>
      <c r="K670" s="1060"/>
      <c r="L670" s="1064"/>
      <c r="M670" s="1060"/>
      <c r="N670" s="1060"/>
      <c r="O670" s="1064"/>
      <c r="P670" s="1060"/>
      <c r="Q670" s="1060"/>
      <c r="R670" s="1060"/>
      <c r="S670" s="1060"/>
      <c r="T670" s="1060"/>
      <c r="U670" s="1060"/>
      <c r="V670" s="1045"/>
      <c r="W670" s="1045"/>
      <c r="X670" s="1045"/>
      <c r="Y670" s="1045"/>
      <c r="Z670" s="1045"/>
      <c r="AA670" s="1045"/>
      <c r="AB670" s="1045"/>
      <c r="AC670" s="1045"/>
      <c r="AD670" s="1045"/>
      <c r="AE670" s="1045"/>
      <c r="AF670" s="1045"/>
      <c r="AG670" s="1047"/>
      <c r="AH670" s="1047"/>
      <c r="AI670" s="1047"/>
      <c r="AJ670" s="1047"/>
      <c r="AK670" s="1047"/>
      <c r="AL670" s="1047"/>
      <c r="AM670" s="1047"/>
      <c r="AN670" s="1047"/>
      <c r="AO670" s="1047"/>
      <c r="AP670" s="1047"/>
      <c r="AQ670" s="1047"/>
      <c r="AR670" s="1047"/>
      <c r="AS670" s="1047"/>
      <c r="AT670" s="1047"/>
      <c r="AU670" s="1047"/>
      <c r="AV670" s="1047"/>
      <c r="AW670" s="1047"/>
      <c r="AX670" s="1047"/>
      <c r="AY670" s="1047"/>
      <c r="AZ670" s="1047"/>
      <c r="BA670" s="1047"/>
      <c r="BB670" s="1047"/>
      <c r="BC670" s="1047"/>
      <c r="BD670" s="1047"/>
      <c r="BE670" s="1047"/>
      <c r="BF670" s="1047"/>
      <c r="BG670" s="1047"/>
      <c r="BH670" s="1047"/>
      <c r="BI670" s="1047"/>
      <c r="BJ670" s="1047"/>
      <c r="BK670" s="1047"/>
      <c r="BL670" s="1047"/>
      <c r="BM670" s="1047"/>
      <c r="BN670" s="1047"/>
      <c r="BO670" s="1047"/>
      <c r="BP670" s="1047"/>
      <c r="BQ670" s="1047"/>
      <c r="BR670" s="1047"/>
      <c r="BS670" s="1047"/>
      <c r="BT670" s="1047"/>
      <c r="BU670" s="1047"/>
    </row>
    <row r="671" ht="14.25" customHeight="1">
      <c r="A671" s="1060"/>
      <c r="B671" s="1060"/>
      <c r="C671" s="1060"/>
      <c r="D671" s="1060"/>
      <c r="E671" s="1060"/>
      <c r="F671" s="1060"/>
      <c r="G671" s="1061"/>
      <c r="H671" s="1062"/>
      <c r="I671" s="1063"/>
      <c r="J671" s="1060"/>
      <c r="K671" s="1060"/>
      <c r="L671" s="1064"/>
      <c r="M671" s="1060"/>
      <c r="N671" s="1060"/>
      <c r="O671" s="1064"/>
      <c r="P671" s="1060"/>
      <c r="Q671" s="1060"/>
      <c r="R671" s="1060"/>
      <c r="S671" s="1060"/>
      <c r="T671" s="1060"/>
      <c r="U671" s="1060"/>
      <c r="V671" s="1045"/>
      <c r="W671" s="1045"/>
      <c r="X671" s="1045"/>
      <c r="Y671" s="1045"/>
      <c r="Z671" s="1045"/>
      <c r="AA671" s="1045"/>
      <c r="AB671" s="1045"/>
      <c r="AC671" s="1045"/>
      <c r="AD671" s="1045"/>
      <c r="AE671" s="1045"/>
      <c r="AF671" s="1045"/>
      <c r="AG671" s="1047"/>
      <c r="AH671" s="1047"/>
      <c r="AI671" s="1047"/>
      <c r="AJ671" s="1047"/>
      <c r="AK671" s="1047"/>
      <c r="AL671" s="1047"/>
      <c r="AM671" s="1047"/>
      <c r="AN671" s="1047"/>
      <c r="AO671" s="1047"/>
      <c r="AP671" s="1047"/>
      <c r="AQ671" s="1047"/>
      <c r="AR671" s="1047"/>
      <c r="AS671" s="1047"/>
      <c r="AT671" s="1047"/>
      <c r="AU671" s="1047"/>
      <c r="AV671" s="1047"/>
      <c r="AW671" s="1047"/>
      <c r="AX671" s="1047"/>
      <c r="AY671" s="1047"/>
      <c r="AZ671" s="1047"/>
      <c r="BA671" s="1047"/>
      <c r="BB671" s="1047"/>
      <c r="BC671" s="1047"/>
      <c r="BD671" s="1047"/>
      <c r="BE671" s="1047"/>
      <c r="BF671" s="1047"/>
      <c r="BG671" s="1047"/>
      <c r="BH671" s="1047"/>
      <c r="BI671" s="1047"/>
      <c r="BJ671" s="1047"/>
      <c r="BK671" s="1047"/>
      <c r="BL671" s="1047"/>
      <c r="BM671" s="1047"/>
      <c r="BN671" s="1047"/>
      <c r="BO671" s="1047"/>
      <c r="BP671" s="1047"/>
      <c r="BQ671" s="1047"/>
      <c r="BR671" s="1047"/>
      <c r="BS671" s="1047"/>
      <c r="BT671" s="1047"/>
      <c r="BU671" s="1047"/>
    </row>
    <row r="672" ht="14.25" customHeight="1">
      <c r="A672" s="1060"/>
      <c r="B672" s="1060"/>
      <c r="C672" s="1060"/>
      <c r="D672" s="1060"/>
      <c r="E672" s="1060"/>
      <c r="F672" s="1060"/>
      <c r="G672" s="1061"/>
      <c r="H672" s="1062"/>
      <c r="I672" s="1063"/>
      <c r="J672" s="1060"/>
      <c r="K672" s="1060"/>
      <c r="L672" s="1064"/>
      <c r="M672" s="1060"/>
      <c r="N672" s="1060"/>
      <c r="O672" s="1064"/>
      <c r="P672" s="1060"/>
      <c r="Q672" s="1060"/>
      <c r="R672" s="1060"/>
      <c r="S672" s="1060"/>
      <c r="T672" s="1060"/>
      <c r="U672" s="1060"/>
      <c r="V672" s="1045"/>
      <c r="W672" s="1045"/>
      <c r="X672" s="1045"/>
      <c r="Y672" s="1045"/>
      <c r="Z672" s="1045"/>
      <c r="AA672" s="1045"/>
      <c r="AB672" s="1045"/>
      <c r="AC672" s="1045"/>
      <c r="AD672" s="1045"/>
      <c r="AE672" s="1045"/>
      <c r="AF672" s="1045"/>
      <c r="AG672" s="1047"/>
      <c r="AH672" s="1047"/>
      <c r="AI672" s="1047"/>
      <c r="AJ672" s="1047"/>
      <c r="AK672" s="1047"/>
      <c r="AL672" s="1047"/>
      <c r="AM672" s="1047"/>
      <c r="AN672" s="1047"/>
      <c r="AO672" s="1047"/>
      <c r="AP672" s="1047"/>
      <c r="AQ672" s="1047"/>
      <c r="AR672" s="1047"/>
      <c r="AS672" s="1047"/>
      <c r="AT672" s="1047"/>
      <c r="AU672" s="1047"/>
      <c r="AV672" s="1047"/>
      <c r="AW672" s="1047"/>
      <c r="AX672" s="1047"/>
      <c r="AY672" s="1047"/>
      <c r="AZ672" s="1047"/>
      <c r="BA672" s="1047"/>
      <c r="BB672" s="1047"/>
      <c r="BC672" s="1047"/>
      <c r="BD672" s="1047"/>
      <c r="BE672" s="1047"/>
      <c r="BF672" s="1047"/>
      <c r="BG672" s="1047"/>
      <c r="BH672" s="1047"/>
      <c r="BI672" s="1047"/>
      <c r="BJ672" s="1047"/>
      <c r="BK672" s="1047"/>
      <c r="BL672" s="1047"/>
      <c r="BM672" s="1047"/>
      <c r="BN672" s="1047"/>
      <c r="BO672" s="1047"/>
      <c r="BP672" s="1047"/>
      <c r="BQ672" s="1047"/>
      <c r="BR672" s="1047"/>
      <c r="BS672" s="1047"/>
      <c r="BT672" s="1047"/>
      <c r="BU672" s="1047"/>
    </row>
    <row r="673" ht="14.25" customHeight="1">
      <c r="A673" s="1060"/>
      <c r="B673" s="1060"/>
      <c r="C673" s="1060"/>
      <c r="D673" s="1060"/>
      <c r="E673" s="1060"/>
      <c r="F673" s="1060"/>
      <c r="G673" s="1061"/>
      <c r="H673" s="1062"/>
      <c r="I673" s="1063"/>
      <c r="J673" s="1060"/>
      <c r="K673" s="1060"/>
      <c r="L673" s="1064"/>
      <c r="M673" s="1060"/>
      <c r="N673" s="1060"/>
      <c r="O673" s="1064"/>
      <c r="P673" s="1060"/>
      <c r="Q673" s="1060"/>
      <c r="R673" s="1060"/>
      <c r="S673" s="1060"/>
      <c r="T673" s="1060"/>
      <c r="U673" s="1060"/>
      <c r="V673" s="1045"/>
      <c r="W673" s="1045"/>
      <c r="X673" s="1045"/>
      <c r="Y673" s="1045"/>
      <c r="Z673" s="1045"/>
      <c r="AA673" s="1045"/>
      <c r="AB673" s="1045"/>
      <c r="AC673" s="1045"/>
      <c r="AD673" s="1045"/>
      <c r="AE673" s="1045"/>
      <c r="AF673" s="1045"/>
      <c r="AG673" s="1047"/>
      <c r="AH673" s="1047"/>
      <c r="AI673" s="1047"/>
      <c r="AJ673" s="1047"/>
      <c r="AK673" s="1047"/>
      <c r="AL673" s="1047"/>
      <c r="AM673" s="1047"/>
      <c r="AN673" s="1047"/>
      <c r="AO673" s="1047"/>
      <c r="AP673" s="1047"/>
      <c r="AQ673" s="1047"/>
      <c r="AR673" s="1047"/>
      <c r="AS673" s="1047"/>
      <c r="AT673" s="1047"/>
      <c r="AU673" s="1047"/>
      <c r="AV673" s="1047"/>
      <c r="AW673" s="1047"/>
      <c r="AX673" s="1047"/>
      <c r="AY673" s="1047"/>
      <c r="AZ673" s="1047"/>
      <c r="BA673" s="1047"/>
      <c r="BB673" s="1047"/>
      <c r="BC673" s="1047"/>
      <c r="BD673" s="1047"/>
      <c r="BE673" s="1047"/>
      <c r="BF673" s="1047"/>
      <c r="BG673" s="1047"/>
      <c r="BH673" s="1047"/>
      <c r="BI673" s="1047"/>
      <c r="BJ673" s="1047"/>
      <c r="BK673" s="1047"/>
      <c r="BL673" s="1047"/>
      <c r="BM673" s="1047"/>
      <c r="BN673" s="1047"/>
      <c r="BO673" s="1047"/>
      <c r="BP673" s="1047"/>
      <c r="BQ673" s="1047"/>
      <c r="BR673" s="1047"/>
      <c r="BS673" s="1047"/>
      <c r="BT673" s="1047"/>
      <c r="BU673" s="1047"/>
    </row>
    <row r="674" ht="14.25" customHeight="1">
      <c r="A674" s="1060"/>
      <c r="B674" s="1060"/>
      <c r="C674" s="1060"/>
      <c r="D674" s="1060"/>
      <c r="E674" s="1060"/>
      <c r="F674" s="1060"/>
      <c r="G674" s="1061"/>
      <c r="H674" s="1062"/>
      <c r="I674" s="1063"/>
      <c r="J674" s="1060"/>
      <c r="K674" s="1060"/>
      <c r="L674" s="1064"/>
      <c r="M674" s="1060"/>
      <c r="N674" s="1060"/>
      <c r="O674" s="1064"/>
      <c r="P674" s="1060"/>
      <c r="Q674" s="1060"/>
      <c r="R674" s="1060"/>
      <c r="S674" s="1060"/>
      <c r="T674" s="1060"/>
      <c r="U674" s="1060"/>
      <c r="V674" s="1045"/>
      <c r="W674" s="1045"/>
      <c r="X674" s="1045"/>
      <c r="Y674" s="1045"/>
      <c r="Z674" s="1045"/>
      <c r="AA674" s="1045"/>
      <c r="AB674" s="1045"/>
      <c r="AC674" s="1045"/>
      <c r="AD674" s="1045"/>
      <c r="AE674" s="1045"/>
      <c r="AF674" s="1045"/>
      <c r="AG674" s="1047"/>
      <c r="AH674" s="1047"/>
      <c r="AI674" s="1047"/>
      <c r="AJ674" s="1047"/>
      <c r="AK674" s="1047"/>
      <c r="AL674" s="1047"/>
      <c r="AM674" s="1047"/>
      <c r="AN674" s="1047"/>
      <c r="AO674" s="1047"/>
      <c r="AP674" s="1047"/>
      <c r="AQ674" s="1047"/>
      <c r="AR674" s="1047"/>
      <c r="AS674" s="1047"/>
      <c r="AT674" s="1047"/>
      <c r="AU674" s="1047"/>
      <c r="AV674" s="1047"/>
      <c r="AW674" s="1047"/>
      <c r="AX674" s="1047"/>
      <c r="AY674" s="1047"/>
      <c r="AZ674" s="1047"/>
      <c r="BA674" s="1047"/>
      <c r="BB674" s="1047"/>
      <c r="BC674" s="1047"/>
      <c r="BD674" s="1047"/>
      <c r="BE674" s="1047"/>
      <c r="BF674" s="1047"/>
      <c r="BG674" s="1047"/>
      <c r="BH674" s="1047"/>
      <c r="BI674" s="1047"/>
      <c r="BJ674" s="1047"/>
      <c r="BK674" s="1047"/>
      <c r="BL674" s="1047"/>
      <c r="BM674" s="1047"/>
      <c r="BN674" s="1047"/>
      <c r="BO674" s="1047"/>
      <c r="BP674" s="1047"/>
      <c r="BQ674" s="1047"/>
      <c r="BR674" s="1047"/>
      <c r="BS674" s="1047"/>
      <c r="BT674" s="1047"/>
      <c r="BU674" s="1047"/>
    </row>
    <row r="675" ht="14.25" customHeight="1">
      <c r="A675" s="1060"/>
      <c r="B675" s="1060"/>
      <c r="C675" s="1060"/>
      <c r="D675" s="1060"/>
      <c r="E675" s="1060"/>
      <c r="F675" s="1060"/>
      <c r="G675" s="1061"/>
      <c r="H675" s="1062"/>
      <c r="I675" s="1063"/>
      <c r="J675" s="1060"/>
      <c r="K675" s="1060"/>
      <c r="L675" s="1064"/>
      <c r="M675" s="1060"/>
      <c r="N675" s="1060"/>
      <c r="O675" s="1064"/>
      <c r="P675" s="1060"/>
      <c r="Q675" s="1060"/>
      <c r="R675" s="1060"/>
      <c r="S675" s="1060"/>
      <c r="T675" s="1060"/>
      <c r="U675" s="1060"/>
      <c r="V675" s="1045"/>
      <c r="W675" s="1045"/>
      <c r="X675" s="1045"/>
      <c r="Y675" s="1045"/>
      <c r="Z675" s="1045"/>
      <c r="AA675" s="1045"/>
      <c r="AB675" s="1045"/>
      <c r="AC675" s="1045"/>
      <c r="AD675" s="1045"/>
      <c r="AE675" s="1045"/>
      <c r="AF675" s="1045"/>
      <c r="AG675" s="1047"/>
      <c r="AH675" s="1047"/>
      <c r="AI675" s="1047"/>
      <c r="AJ675" s="1047"/>
      <c r="AK675" s="1047"/>
      <c r="AL675" s="1047"/>
      <c r="AM675" s="1047"/>
      <c r="AN675" s="1047"/>
      <c r="AO675" s="1047"/>
      <c r="AP675" s="1047"/>
      <c r="AQ675" s="1047"/>
      <c r="AR675" s="1047"/>
      <c r="AS675" s="1047"/>
      <c r="AT675" s="1047"/>
      <c r="AU675" s="1047"/>
      <c r="AV675" s="1047"/>
      <c r="AW675" s="1047"/>
      <c r="AX675" s="1047"/>
      <c r="AY675" s="1047"/>
      <c r="AZ675" s="1047"/>
      <c r="BA675" s="1047"/>
      <c r="BB675" s="1047"/>
      <c r="BC675" s="1047"/>
      <c r="BD675" s="1047"/>
      <c r="BE675" s="1047"/>
      <c r="BF675" s="1047"/>
      <c r="BG675" s="1047"/>
      <c r="BH675" s="1047"/>
      <c r="BI675" s="1047"/>
      <c r="BJ675" s="1047"/>
      <c r="BK675" s="1047"/>
      <c r="BL675" s="1047"/>
      <c r="BM675" s="1047"/>
      <c r="BN675" s="1047"/>
      <c r="BO675" s="1047"/>
      <c r="BP675" s="1047"/>
      <c r="BQ675" s="1047"/>
      <c r="BR675" s="1047"/>
      <c r="BS675" s="1047"/>
      <c r="BT675" s="1047"/>
      <c r="BU675" s="1047"/>
    </row>
    <row r="676" ht="14.25" customHeight="1">
      <c r="A676" s="1060"/>
      <c r="B676" s="1060"/>
      <c r="C676" s="1060"/>
      <c r="D676" s="1060"/>
      <c r="E676" s="1060"/>
      <c r="F676" s="1060"/>
      <c r="G676" s="1061"/>
      <c r="H676" s="1062"/>
      <c r="I676" s="1063"/>
      <c r="J676" s="1060"/>
      <c r="K676" s="1060"/>
      <c r="L676" s="1064"/>
      <c r="M676" s="1060"/>
      <c r="N676" s="1060"/>
      <c r="O676" s="1064"/>
      <c r="P676" s="1060"/>
      <c r="Q676" s="1060"/>
      <c r="R676" s="1060"/>
      <c r="S676" s="1060"/>
      <c r="T676" s="1060"/>
      <c r="U676" s="1060"/>
      <c r="V676" s="1045"/>
      <c r="W676" s="1045"/>
      <c r="X676" s="1045"/>
      <c r="Y676" s="1045"/>
      <c r="Z676" s="1045"/>
      <c r="AA676" s="1045"/>
      <c r="AB676" s="1045"/>
      <c r="AC676" s="1045"/>
      <c r="AD676" s="1045"/>
      <c r="AE676" s="1045"/>
      <c r="AF676" s="1045"/>
      <c r="AG676" s="1047"/>
      <c r="AH676" s="1047"/>
      <c r="AI676" s="1047"/>
      <c r="AJ676" s="1047"/>
      <c r="AK676" s="1047"/>
      <c r="AL676" s="1047"/>
      <c r="AM676" s="1047"/>
      <c r="AN676" s="1047"/>
      <c r="AO676" s="1047"/>
      <c r="AP676" s="1047"/>
      <c r="AQ676" s="1047"/>
      <c r="AR676" s="1047"/>
      <c r="AS676" s="1047"/>
      <c r="AT676" s="1047"/>
      <c r="AU676" s="1047"/>
      <c r="AV676" s="1047"/>
      <c r="AW676" s="1047"/>
      <c r="AX676" s="1047"/>
      <c r="AY676" s="1047"/>
      <c r="AZ676" s="1047"/>
      <c r="BA676" s="1047"/>
      <c r="BB676" s="1047"/>
      <c r="BC676" s="1047"/>
      <c r="BD676" s="1047"/>
      <c r="BE676" s="1047"/>
      <c r="BF676" s="1047"/>
      <c r="BG676" s="1047"/>
      <c r="BH676" s="1047"/>
      <c r="BI676" s="1047"/>
      <c r="BJ676" s="1047"/>
      <c r="BK676" s="1047"/>
      <c r="BL676" s="1047"/>
      <c r="BM676" s="1047"/>
      <c r="BN676" s="1047"/>
      <c r="BO676" s="1047"/>
      <c r="BP676" s="1047"/>
      <c r="BQ676" s="1047"/>
      <c r="BR676" s="1047"/>
      <c r="BS676" s="1047"/>
      <c r="BT676" s="1047"/>
      <c r="BU676" s="1047"/>
    </row>
    <row r="677" ht="14.25" customHeight="1">
      <c r="A677" s="1060"/>
      <c r="B677" s="1060"/>
      <c r="C677" s="1060"/>
      <c r="D677" s="1060"/>
      <c r="E677" s="1060"/>
      <c r="F677" s="1060"/>
      <c r="G677" s="1061"/>
      <c r="H677" s="1062"/>
      <c r="I677" s="1063"/>
      <c r="J677" s="1060"/>
      <c r="K677" s="1060"/>
      <c r="L677" s="1064"/>
      <c r="M677" s="1060"/>
      <c r="N677" s="1060"/>
      <c r="O677" s="1064"/>
      <c r="P677" s="1060"/>
      <c r="Q677" s="1060"/>
      <c r="R677" s="1060"/>
      <c r="S677" s="1060"/>
      <c r="T677" s="1060"/>
      <c r="U677" s="1060"/>
      <c r="V677" s="1045"/>
      <c r="W677" s="1045"/>
      <c r="X677" s="1045"/>
      <c r="Y677" s="1045"/>
      <c r="Z677" s="1045"/>
      <c r="AA677" s="1045"/>
      <c r="AB677" s="1045"/>
      <c r="AC677" s="1045"/>
      <c r="AD677" s="1045"/>
      <c r="AE677" s="1045"/>
      <c r="AF677" s="1045"/>
      <c r="AG677" s="1047"/>
      <c r="AH677" s="1047"/>
      <c r="AI677" s="1047"/>
      <c r="AJ677" s="1047"/>
      <c r="AK677" s="1047"/>
      <c r="AL677" s="1047"/>
      <c r="AM677" s="1047"/>
      <c r="AN677" s="1047"/>
      <c r="AO677" s="1047"/>
      <c r="AP677" s="1047"/>
      <c r="AQ677" s="1047"/>
      <c r="AR677" s="1047"/>
      <c r="AS677" s="1047"/>
      <c r="AT677" s="1047"/>
      <c r="AU677" s="1047"/>
      <c r="AV677" s="1047"/>
      <c r="AW677" s="1047"/>
      <c r="AX677" s="1047"/>
      <c r="AY677" s="1047"/>
      <c r="AZ677" s="1047"/>
      <c r="BA677" s="1047"/>
      <c r="BB677" s="1047"/>
      <c r="BC677" s="1047"/>
      <c r="BD677" s="1047"/>
      <c r="BE677" s="1047"/>
      <c r="BF677" s="1047"/>
      <c r="BG677" s="1047"/>
      <c r="BH677" s="1047"/>
      <c r="BI677" s="1047"/>
      <c r="BJ677" s="1047"/>
      <c r="BK677" s="1047"/>
      <c r="BL677" s="1047"/>
      <c r="BM677" s="1047"/>
      <c r="BN677" s="1047"/>
      <c r="BO677" s="1047"/>
      <c r="BP677" s="1047"/>
      <c r="BQ677" s="1047"/>
      <c r="BR677" s="1047"/>
      <c r="BS677" s="1047"/>
      <c r="BT677" s="1047"/>
      <c r="BU677" s="1047"/>
    </row>
    <row r="678" ht="14.25" customHeight="1">
      <c r="A678" s="1060"/>
      <c r="B678" s="1060"/>
      <c r="C678" s="1060"/>
      <c r="D678" s="1060"/>
      <c r="E678" s="1060"/>
      <c r="F678" s="1060"/>
      <c r="G678" s="1061"/>
      <c r="H678" s="1062"/>
      <c r="I678" s="1063"/>
      <c r="J678" s="1060"/>
      <c r="K678" s="1060"/>
      <c r="L678" s="1064"/>
      <c r="M678" s="1060"/>
      <c r="N678" s="1060"/>
      <c r="O678" s="1064"/>
      <c r="P678" s="1060"/>
      <c r="Q678" s="1060"/>
      <c r="R678" s="1060"/>
      <c r="S678" s="1060"/>
      <c r="T678" s="1060"/>
      <c r="U678" s="1060"/>
      <c r="V678" s="1045"/>
      <c r="W678" s="1045"/>
      <c r="X678" s="1045"/>
      <c r="Y678" s="1045"/>
      <c r="Z678" s="1045"/>
      <c r="AA678" s="1045"/>
      <c r="AB678" s="1045"/>
      <c r="AC678" s="1045"/>
      <c r="AD678" s="1045"/>
      <c r="AE678" s="1045"/>
      <c r="AF678" s="1045"/>
      <c r="AG678" s="1047"/>
      <c r="AH678" s="1047"/>
      <c r="AI678" s="1047"/>
      <c r="AJ678" s="1047"/>
      <c r="AK678" s="1047"/>
      <c r="AL678" s="1047"/>
      <c r="AM678" s="1047"/>
      <c r="AN678" s="1047"/>
      <c r="AO678" s="1047"/>
      <c r="AP678" s="1047"/>
      <c r="AQ678" s="1047"/>
      <c r="AR678" s="1047"/>
      <c r="AS678" s="1047"/>
      <c r="AT678" s="1047"/>
      <c r="AU678" s="1047"/>
      <c r="AV678" s="1047"/>
      <c r="AW678" s="1047"/>
      <c r="AX678" s="1047"/>
      <c r="AY678" s="1047"/>
      <c r="AZ678" s="1047"/>
      <c r="BA678" s="1047"/>
      <c r="BB678" s="1047"/>
      <c r="BC678" s="1047"/>
      <c r="BD678" s="1047"/>
      <c r="BE678" s="1047"/>
      <c r="BF678" s="1047"/>
      <c r="BG678" s="1047"/>
      <c r="BH678" s="1047"/>
      <c r="BI678" s="1047"/>
      <c r="BJ678" s="1047"/>
      <c r="BK678" s="1047"/>
      <c r="BL678" s="1047"/>
      <c r="BM678" s="1047"/>
      <c r="BN678" s="1047"/>
      <c r="BO678" s="1047"/>
      <c r="BP678" s="1047"/>
      <c r="BQ678" s="1047"/>
      <c r="BR678" s="1047"/>
      <c r="BS678" s="1047"/>
      <c r="BT678" s="1047"/>
      <c r="BU678" s="1047"/>
    </row>
    <row r="679" ht="14.25" customHeight="1">
      <c r="A679" s="1060"/>
      <c r="B679" s="1060"/>
      <c r="C679" s="1060"/>
      <c r="D679" s="1060"/>
      <c r="E679" s="1060"/>
      <c r="F679" s="1060"/>
      <c r="G679" s="1061"/>
      <c r="H679" s="1062"/>
      <c r="I679" s="1063"/>
      <c r="J679" s="1060"/>
      <c r="K679" s="1060"/>
      <c r="L679" s="1064"/>
      <c r="M679" s="1060"/>
      <c r="N679" s="1060"/>
      <c r="O679" s="1064"/>
      <c r="P679" s="1060"/>
      <c r="Q679" s="1060"/>
      <c r="R679" s="1060"/>
      <c r="S679" s="1060"/>
      <c r="T679" s="1060"/>
      <c r="U679" s="1060"/>
      <c r="V679" s="1045"/>
      <c r="W679" s="1045"/>
      <c r="X679" s="1045"/>
      <c r="Y679" s="1045"/>
      <c r="Z679" s="1045"/>
      <c r="AA679" s="1045"/>
      <c r="AB679" s="1045"/>
      <c r="AC679" s="1045"/>
      <c r="AD679" s="1045"/>
      <c r="AE679" s="1045"/>
      <c r="AF679" s="1045"/>
      <c r="AG679" s="1047"/>
      <c r="AH679" s="1047"/>
      <c r="AI679" s="1047"/>
      <c r="AJ679" s="1047"/>
      <c r="AK679" s="1047"/>
      <c r="AL679" s="1047"/>
      <c r="AM679" s="1047"/>
      <c r="AN679" s="1047"/>
      <c r="AO679" s="1047"/>
      <c r="AP679" s="1047"/>
      <c r="AQ679" s="1047"/>
      <c r="AR679" s="1047"/>
      <c r="AS679" s="1047"/>
      <c r="AT679" s="1047"/>
      <c r="AU679" s="1047"/>
      <c r="AV679" s="1047"/>
      <c r="AW679" s="1047"/>
      <c r="AX679" s="1047"/>
      <c r="AY679" s="1047"/>
      <c r="AZ679" s="1047"/>
      <c r="BA679" s="1047"/>
      <c r="BB679" s="1047"/>
      <c r="BC679" s="1047"/>
      <c r="BD679" s="1047"/>
      <c r="BE679" s="1047"/>
      <c r="BF679" s="1047"/>
      <c r="BG679" s="1047"/>
      <c r="BH679" s="1047"/>
      <c r="BI679" s="1047"/>
      <c r="BJ679" s="1047"/>
      <c r="BK679" s="1047"/>
      <c r="BL679" s="1047"/>
      <c r="BM679" s="1047"/>
      <c r="BN679" s="1047"/>
      <c r="BO679" s="1047"/>
      <c r="BP679" s="1047"/>
      <c r="BQ679" s="1047"/>
      <c r="BR679" s="1047"/>
      <c r="BS679" s="1047"/>
      <c r="BT679" s="1047"/>
      <c r="BU679" s="1047"/>
    </row>
    <row r="680" ht="14.25" customHeight="1">
      <c r="A680" s="1060"/>
      <c r="B680" s="1060"/>
      <c r="C680" s="1060"/>
      <c r="D680" s="1060"/>
      <c r="E680" s="1060"/>
      <c r="F680" s="1060"/>
      <c r="G680" s="1061"/>
      <c r="H680" s="1062"/>
      <c r="I680" s="1063"/>
      <c r="J680" s="1060"/>
      <c r="K680" s="1060"/>
      <c r="L680" s="1064"/>
      <c r="M680" s="1060"/>
      <c r="N680" s="1060"/>
      <c r="O680" s="1064"/>
      <c r="P680" s="1060"/>
      <c r="Q680" s="1060"/>
      <c r="R680" s="1060"/>
      <c r="S680" s="1060"/>
      <c r="T680" s="1060"/>
      <c r="U680" s="1060"/>
      <c r="V680" s="1045"/>
      <c r="W680" s="1045"/>
      <c r="X680" s="1045"/>
      <c r="Y680" s="1045"/>
      <c r="Z680" s="1045"/>
      <c r="AA680" s="1045"/>
      <c r="AB680" s="1045"/>
      <c r="AC680" s="1045"/>
      <c r="AD680" s="1045"/>
      <c r="AE680" s="1045"/>
      <c r="AF680" s="1045"/>
      <c r="AG680" s="1047"/>
      <c r="AH680" s="1047"/>
      <c r="AI680" s="1047"/>
      <c r="AJ680" s="1047"/>
      <c r="AK680" s="1047"/>
      <c r="AL680" s="1047"/>
      <c r="AM680" s="1047"/>
      <c r="AN680" s="1047"/>
      <c r="AO680" s="1047"/>
      <c r="AP680" s="1047"/>
      <c r="AQ680" s="1047"/>
      <c r="AR680" s="1047"/>
      <c r="AS680" s="1047"/>
      <c r="AT680" s="1047"/>
      <c r="AU680" s="1047"/>
      <c r="AV680" s="1047"/>
      <c r="AW680" s="1047"/>
      <c r="AX680" s="1047"/>
      <c r="AY680" s="1047"/>
      <c r="AZ680" s="1047"/>
      <c r="BA680" s="1047"/>
      <c r="BB680" s="1047"/>
      <c r="BC680" s="1047"/>
      <c r="BD680" s="1047"/>
      <c r="BE680" s="1047"/>
      <c r="BF680" s="1047"/>
      <c r="BG680" s="1047"/>
      <c r="BH680" s="1047"/>
      <c r="BI680" s="1047"/>
      <c r="BJ680" s="1047"/>
      <c r="BK680" s="1047"/>
      <c r="BL680" s="1047"/>
      <c r="BM680" s="1047"/>
      <c r="BN680" s="1047"/>
      <c r="BO680" s="1047"/>
      <c r="BP680" s="1047"/>
      <c r="BQ680" s="1047"/>
      <c r="BR680" s="1047"/>
      <c r="BS680" s="1047"/>
      <c r="BT680" s="1047"/>
      <c r="BU680" s="1047"/>
    </row>
    <row r="681" ht="14.25" customHeight="1">
      <c r="A681" s="1060"/>
      <c r="B681" s="1060"/>
      <c r="C681" s="1060"/>
      <c r="D681" s="1060"/>
      <c r="E681" s="1060"/>
      <c r="F681" s="1060"/>
      <c r="G681" s="1061"/>
      <c r="H681" s="1062"/>
      <c r="I681" s="1063"/>
      <c r="J681" s="1060"/>
      <c r="K681" s="1060"/>
      <c r="L681" s="1064"/>
      <c r="M681" s="1060"/>
      <c r="N681" s="1060"/>
      <c r="O681" s="1064"/>
      <c r="P681" s="1060"/>
      <c r="Q681" s="1060"/>
      <c r="R681" s="1060"/>
      <c r="S681" s="1060"/>
      <c r="T681" s="1060"/>
      <c r="U681" s="1060"/>
      <c r="V681" s="1045"/>
      <c r="W681" s="1045"/>
      <c r="X681" s="1045"/>
      <c r="Y681" s="1045"/>
      <c r="Z681" s="1045"/>
      <c r="AA681" s="1045"/>
      <c r="AB681" s="1045"/>
      <c r="AC681" s="1045"/>
      <c r="AD681" s="1045"/>
      <c r="AE681" s="1045"/>
      <c r="AF681" s="1045"/>
      <c r="AG681" s="1047"/>
      <c r="AH681" s="1047"/>
      <c r="AI681" s="1047"/>
      <c r="AJ681" s="1047"/>
      <c r="AK681" s="1047"/>
      <c r="AL681" s="1047"/>
      <c r="AM681" s="1047"/>
      <c r="AN681" s="1047"/>
      <c r="AO681" s="1047"/>
      <c r="AP681" s="1047"/>
      <c r="AQ681" s="1047"/>
      <c r="AR681" s="1047"/>
      <c r="AS681" s="1047"/>
      <c r="AT681" s="1047"/>
      <c r="AU681" s="1047"/>
      <c r="AV681" s="1047"/>
      <c r="AW681" s="1047"/>
      <c r="AX681" s="1047"/>
      <c r="AY681" s="1047"/>
      <c r="AZ681" s="1047"/>
      <c r="BA681" s="1047"/>
      <c r="BB681" s="1047"/>
      <c r="BC681" s="1047"/>
      <c r="BD681" s="1047"/>
      <c r="BE681" s="1047"/>
      <c r="BF681" s="1047"/>
      <c r="BG681" s="1047"/>
      <c r="BH681" s="1047"/>
      <c r="BI681" s="1047"/>
      <c r="BJ681" s="1047"/>
      <c r="BK681" s="1047"/>
      <c r="BL681" s="1047"/>
      <c r="BM681" s="1047"/>
      <c r="BN681" s="1047"/>
      <c r="BO681" s="1047"/>
      <c r="BP681" s="1047"/>
      <c r="BQ681" s="1047"/>
      <c r="BR681" s="1047"/>
      <c r="BS681" s="1047"/>
      <c r="BT681" s="1047"/>
      <c r="BU681" s="1047"/>
    </row>
    <row r="682" ht="14.25" customHeight="1">
      <c r="A682" s="1060"/>
      <c r="B682" s="1060"/>
      <c r="C682" s="1060"/>
      <c r="D682" s="1060"/>
      <c r="E682" s="1060"/>
      <c r="F682" s="1060"/>
      <c r="G682" s="1061"/>
      <c r="H682" s="1062"/>
      <c r="I682" s="1063"/>
      <c r="J682" s="1060"/>
      <c r="K682" s="1060"/>
      <c r="L682" s="1064"/>
      <c r="M682" s="1060"/>
      <c r="N682" s="1060"/>
      <c r="O682" s="1064"/>
      <c r="P682" s="1060"/>
      <c r="Q682" s="1060"/>
      <c r="R682" s="1060"/>
      <c r="S682" s="1060"/>
      <c r="T682" s="1060"/>
      <c r="U682" s="1060"/>
      <c r="V682" s="1045"/>
      <c r="W682" s="1045"/>
      <c r="X682" s="1045"/>
      <c r="Y682" s="1045"/>
      <c r="Z682" s="1045"/>
      <c r="AA682" s="1045"/>
      <c r="AB682" s="1045"/>
      <c r="AC682" s="1045"/>
      <c r="AD682" s="1045"/>
      <c r="AE682" s="1045"/>
      <c r="AF682" s="1045"/>
      <c r="AG682" s="1047"/>
      <c r="AH682" s="1047"/>
      <c r="AI682" s="1047"/>
      <c r="AJ682" s="1047"/>
      <c r="AK682" s="1047"/>
      <c r="AL682" s="1047"/>
      <c r="AM682" s="1047"/>
      <c r="AN682" s="1047"/>
      <c r="AO682" s="1047"/>
      <c r="AP682" s="1047"/>
      <c r="AQ682" s="1047"/>
      <c r="AR682" s="1047"/>
      <c r="AS682" s="1047"/>
      <c r="AT682" s="1047"/>
      <c r="AU682" s="1047"/>
      <c r="AV682" s="1047"/>
      <c r="AW682" s="1047"/>
      <c r="AX682" s="1047"/>
      <c r="AY682" s="1047"/>
      <c r="AZ682" s="1047"/>
      <c r="BA682" s="1047"/>
      <c r="BB682" s="1047"/>
      <c r="BC682" s="1047"/>
      <c r="BD682" s="1047"/>
      <c r="BE682" s="1047"/>
      <c r="BF682" s="1047"/>
      <c r="BG682" s="1047"/>
      <c r="BH682" s="1047"/>
      <c r="BI682" s="1047"/>
      <c r="BJ682" s="1047"/>
      <c r="BK682" s="1047"/>
      <c r="BL682" s="1047"/>
      <c r="BM682" s="1047"/>
      <c r="BN682" s="1047"/>
      <c r="BO682" s="1047"/>
      <c r="BP682" s="1047"/>
      <c r="BQ682" s="1047"/>
      <c r="BR682" s="1047"/>
      <c r="BS682" s="1047"/>
      <c r="BT682" s="1047"/>
      <c r="BU682" s="1047"/>
    </row>
    <row r="683" ht="14.25" customHeight="1">
      <c r="A683" s="1060"/>
      <c r="B683" s="1060"/>
      <c r="C683" s="1060"/>
      <c r="D683" s="1060"/>
      <c r="E683" s="1060"/>
      <c r="F683" s="1060"/>
      <c r="G683" s="1061"/>
      <c r="H683" s="1062"/>
      <c r="I683" s="1063"/>
      <c r="J683" s="1060"/>
      <c r="K683" s="1060"/>
      <c r="L683" s="1064"/>
      <c r="M683" s="1060"/>
      <c r="N683" s="1060"/>
      <c r="O683" s="1064"/>
      <c r="P683" s="1060"/>
      <c r="Q683" s="1060"/>
      <c r="R683" s="1060"/>
      <c r="S683" s="1060"/>
      <c r="T683" s="1060"/>
      <c r="U683" s="1060"/>
      <c r="V683" s="1045"/>
      <c r="W683" s="1045"/>
      <c r="X683" s="1045"/>
      <c r="Y683" s="1045"/>
      <c r="Z683" s="1045"/>
      <c r="AA683" s="1045"/>
      <c r="AB683" s="1045"/>
      <c r="AC683" s="1045"/>
      <c r="AD683" s="1045"/>
      <c r="AE683" s="1045"/>
      <c r="AF683" s="1045"/>
      <c r="AG683" s="1047"/>
      <c r="AH683" s="1047"/>
      <c r="AI683" s="1047"/>
      <c r="AJ683" s="1047"/>
      <c r="AK683" s="1047"/>
      <c r="AL683" s="1047"/>
      <c r="AM683" s="1047"/>
      <c r="AN683" s="1047"/>
      <c r="AO683" s="1047"/>
      <c r="AP683" s="1047"/>
      <c r="AQ683" s="1047"/>
      <c r="AR683" s="1047"/>
      <c r="AS683" s="1047"/>
      <c r="AT683" s="1047"/>
      <c r="AU683" s="1047"/>
      <c r="AV683" s="1047"/>
      <c r="AW683" s="1047"/>
      <c r="AX683" s="1047"/>
      <c r="AY683" s="1047"/>
      <c r="AZ683" s="1047"/>
      <c r="BA683" s="1047"/>
      <c r="BB683" s="1047"/>
      <c r="BC683" s="1047"/>
      <c r="BD683" s="1047"/>
      <c r="BE683" s="1047"/>
      <c r="BF683" s="1047"/>
      <c r="BG683" s="1047"/>
      <c r="BH683" s="1047"/>
      <c r="BI683" s="1047"/>
      <c r="BJ683" s="1047"/>
      <c r="BK683" s="1047"/>
      <c r="BL683" s="1047"/>
      <c r="BM683" s="1047"/>
      <c r="BN683" s="1047"/>
      <c r="BO683" s="1047"/>
      <c r="BP683" s="1047"/>
      <c r="BQ683" s="1047"/>
      <c r="BR683" s="1047"/>
      <c r="BS683" s="1047"/>
      <c r="BT683" s="1047"/>
      <c r="BU683" s="1047"/>
    </row>
    <row r="684" ht="14.25" customHeight="1">
      <c r="A684" s="1060"/>
      <c r="B684" s="1060"/>
      <c r="C684" s="1060"/>
      <c r="D684" s="1060"/>
      <c r="E684" s="1060"/>
      <c r="F684" s="1060"/>
      <c r="G684" s="1061"/>
      <c r="H684" s="1062"/>
      <c r="I684" s="1063"/>
      <c r="J684" s="1060"/>
      <c r="K684" s="1060"/>
      <c r="L684" s="1064"/>
      <c r="M684" s="1060"/>
      <c r="N684" s="1060"/>
      <c r="O684" s="1064"/>
      <c r="P684" s="1060"/>
      <c r="Q684" s="1060"/>
      <c r="R684" s="1060"/>
      <c r="S684" s="1060"/>
      <c r="T684" s="1060"/>
      <c r="U684" s="1060"/>
      <c r="V684" s="1045"/>
      <c r="W684" s="1045"/>
      <c r="X684" s="1045"/>
      <c r="Y684" s="1045"/>
      <c r="Z684" s="1045"/>
      <c r="AA684" s="1045"/>
      <c r="AB684" s="1045"/>
      <c r="AC684" s="1045"/>
      <c r="AD684" s="1045"/>
      <c r="AE684" s="1045"/>
      <c r="AF684" s="1045"/>
      <c r="AG684" s="1047"/>
      <c r="AH684" s="1047"/>
      <c r="AI684" s="1047"/>
      <c r="AJ684" s="1047"/>
      <c r="AK684" s="1047"/>
      <c r="AL684" s="1047"/>
      <c r="AM684" s="1047"/>
      <c r="AN684" s="1047"/>
      <c r="AO684" s="1047"/>
      <c r="AP684" s="1047"/>
      <c r="AQ684" s="1047"/>
      <c r="AR684" s="1047"/>
      <c r="AS684" s="1047"/>
      <c r="AT684" s="1047"/>
      <c r="AU684" s="1047"/>
      <c r="AV684" s="1047"/>
      <c r="AW684" s="1047"/>
      <c r="AX684" s="1047"/>
      <c r="AY684" s="1047"/>
      <c r="AZ684" s="1047"/>
      <c r="BA684" s="1047"/>
      <c r="BB684" s="1047"/>
      <c r="BC684" s="1047"/>
      <c r="BD684" s="1047"/>
      <c r="BE684" s="1047"/>
      <c r="BF684" s="1047"/>
      <c r="BG684" s="1047"/>
      <c r="BH684" s="1047"/>
      <c r="BI684" s="1047"/>
      <c r="BJ684" s="1047"/>
      <c r="BK684" s="1047"/>
      <c r="BL684" s="1047"/>
      <c r="BM684" s="1047"/>
      <c r="BN684" s="1047"/>
      <c r="BO684" s="1047"/>
      <c r="BP684" s="1047"/>
      <c r="BQ684" s="1047"/>
      <c r="BR684" s="1047"/>
      <c r="BS684" s="1047"/>
      <c r="BT684" s="1047"/>
      <c r="BU684" s="1047"/>
    </row>
    <row r="685" ht="14.25" customHeight="1">
      <c r="A685" s="1060"/>
      <c r="B685" s="1060"/>
      <c r="C685" s="1060"/>
      <c r="D685" s="1060"/>
      <c r="E685" s="1060"/>
      <c r="F685" s="1060"/>
      <c r="G685" s="1061"/>
      <c r="H685" s="1062"/>
      <c r="I685" s="1063"/>
      <c r="J685" s="1060"/>
      <c r="K685" s="1060"/>
      <c r="L685" s="1064"/>
      <c r="M685" s="1060"/>
      <c r="N685" s="1060"/>
      <c r="O685" s="1064"/>
      <c r="P685" s="1060"/>
      <c r="Q685" s="1060"/>
      <c r="R685" s="1060"/>
      <c r="S685" s="1060"/>
      <c r="T685" s="1060"/>
      <c r="U685" s="1060"/>
      <c r="V685" s="1045"/>
      <c r="W685" s="1045"/>
      <c r="X685" s="1045"/>
      <c r="Y685" s="1045"/>
      <c r="Z685" s="1045"/>
      <c r="AA685" s="1045"/>
      <c r="AB685" s="1045"/>
      <c r="AC685" s="1045"/>
      <c r="AD685" s="1045"/>
      <c r="AE685" s="1045"/>
      <c r="AF685" s="1045"/>
      <c r="AG685" s="1047"/>
      <c r="AH685" s="1047"/>
      <c r="AI685" s="1047"/>
      <c r="AJ685" s="1047"/>
      <c r="AK685" s="1047"/>
      <c r="AL685" s="1047"/>
      <c r="AM685" s="1047"/>
      <c r="AN685" s="1047"/>
      <c r="AO685" s="1047"/>
      <c r="AP685" s="1047"/>
      <c r="AQ685" s="1047"/>
      <c r="AR685" s="1047"/>
      <c r="AS685" s="1047"/>
      <c r="AT685" s="1047"/>
      <c r="AU685" s="1047"/>
      <c r="AV685" s="1047"/>
      <c r="AW685" s="1047"/>
      <c r="AX685" s="1047"/>
      <c r="AY685" s="1047"/>
      <c r="AZ685" s="1047"/>
      <c r="BA685" s="1047"/>
      <c r="BB685" s="1047"/>
      <c r="BC685" s="1047"/>
      <c r="BD685" s="1047"/>
      <c r="BE685" s="1047"/>
      <c r="BF685" s="1047"/>
      <c r="BG685" s="1047"/>
      <c r="BH685" s="1047"/>
      <c r="BI685" s="1047"/>
      <c r="BJ685" s="1047"/>
      <c r="BK685" s="1047"/>
      <c r="BL685" s="1047"/>
      <c r="BM685" s="1047"/>
      <c r="BN685" s="1047"/>
      <c r="BO685" s="1047"/>
      <c r="BP685" s="1047"/>
      <c r="BQ685" s="1047"/>
      <c r="BR685" s="1047"/>
      <c r="BS685" s="1047"/>
      <c r="BT685" s="1047"/>
      <c r="BU685" s="1047"/>
    </row>
    <row r="686" ht="14.25" customHeight="1">
      <c r="A686" s="1060"/>
      <c r="B686" s="1060"/>
      <c r="C686" s="1060"/>
      <c r="D686" s="1060"/>
      <c r="E686" s="1060"/>
      <c r="F686" s="1060"/>
      <c r="G686" s="1061"/>
      <c r="H686" s="1062"/>
      <c r="I686" s="1063"/>
      <c r="J686" s="1060"/>
      <c r="K686" s="1060"/>
      <c r="L686" s="1064"/>
      <c r="M686" s="1060"/>
      <c r="N686" s="1060"/>
      <c r="O686" s="1064"/>
      <c r="P686" s="1060"/>
      <c r="Q686" s="1060"/>
      <c r="R686" s="1060"/>
      <c r="S686" s="1060"/>
      <c r="T686" s="1060"/>
      <c r="U686" s="1060"/>
      <c r="V686" s="1045"/>
      <c r="W686" s="1045"/>
      <c r="X686" s="1045"/>
      <c r="Y686" s="1045"/>
      <c r="Z686" s="1045"/>
      <c r="AA686" s="1045"/>
      <c r="AB686" s="1045"/>
      <c r="AC686" s="1045"/>
      <c r="AD686" s="1045"/>
      <c r="AE686" s="1045"/>
      <c r="AF686" s="1045"/>
      <c r="AG686" s="1047"/>
      <c r="AH686" s="1047"/>
      <c r="AI686" s="1047"/>
      <c r="AJ686" s="1047"/>
      <c r="AK686" s="1047"/>
      <c r="AL686" s="1047"/>
      <c r="AM686" s="1047"/>
      <c r="AN686" s="1047"/>
      <c r="AO686" s="1047"/>
      <c r="AP686" s="1047"/>
      <c r="AQ686" s="1047"/>
      <c r="AR686" s="1047"/>
      <c r="AS686" s="1047"/>
      <c r="AT686" s="1047"/>
      <c r="AU686" s="1047"/>
      <c r="AV686" s="1047"/>
      <c r="AW686" s="1047"/>
      <c r="AX686" s="1047"/>
      <c r="AY686" s="1047"/>
      <c r="AZ686" s="1047"/>
      <c r="BA686" s="1047"/>
      <c r="BB686" s="1047"/>
      <c r="BC686" s="1047"/>
      <c r="BD686" s="1047"/>
      <c r="BE686" s="1047"/>
      <c r="BF686" s="1047"/>
      <c r="BG686" s="1047"/>
      <c r="BH686" s="1047"/>
      <c r="BI686" s="1047"/>
      <c r="BJ686" s="1047"/>
      <c r="BK686" s="1047"/>
      <c r="BL686" s="1047"/>
      <c r="BM686" s="1047"/>
      <c r="BN686" s="1047"/>
      <c r="BO686" s="1047"/>
      <c r="BP686" s="1047"/>
      <c r="BQ686" s="1047"/>
      <c r="BR686" s="1047"/>
      <c r="BS686" s="1047"/>
      <c r="BT686" s="1047"/>
      <c r="BU686" s="1047"/>
    </row>
    <row r="687" ht="14.25" customHeight="1">
      <c r="A687" s="1060"/>
      <c r="B687" s="1060"/>
      <c r="C687" s="1060"/>
      <c r="D687" s="1060"/>
      <c r="E687" s="1060"/>
      <c r="F687" s="1060"/>
      <c r="G687" s="1061"/>
      <c r="H687" s="1062"/>
      <c r="I687" s="1063"/>
      <c r="J687" s="1060"/>
      <c r="K687" s="1060"/>
      <c r="L687" s="1064"/>
      <c r="M687" s="1060"/>
      <c r="N687" s="1060"/>
      <c r="O687" s="1064"/>
      <c r="P687" s="1060"/>
      <c r="Q687" s="1060"/>
      <c r="R687" s="1060"/>
      <c r="S687" s="1060"/>
      <c r="T687" s="1060"/>
      <c r="U687" s="1060"/>
      <c r="V687" s="1045"/>
      <c r="W687" s="1045"/>
      <c r="X687" s="1045"/>
      <c r="Y687" s="1045"/>
      <c r="Z687" s="1045"/>
      <c r="AA687" s="1045"/>
      <c r="AB687" s="1045"/>
      <c r="AC687" s="1045"/>
      <c r="AD687" s="1045"/>
      <c r="AE687" s="1045"/>
      <c r="AF687" s="1045"/>
      <c r="AG687" s="1047"/>
      <c r="AH687" s="1047"/>
      <c r="AI687" s="1047"/>
      <c r="AJ687" s="1047"/>
      <c r="AK687" s="1047"/>
      <c r="AL687" s="1047"/>
      <c r="AM687" s="1047"/>
      <c r="AN687" s="1047"/>
      <c r="AO687" s="1047"/>
      <c r="AP687" s="1047"/>
      <c r="AQ687" s="1047"/>
      <c r="AR687" s="1047"/>
      <c r="AS687" s="1047"/>
      <c r="AT687" s="1047"/>
      <c r="AU687" s="1047"/>
      <c r="AV687" s="1047"/>
      <c r="AW687" s="1047"/>
      <c r="AX687" s="1047"/>
      <c r="AY687" s="1047"/>
      <c r="AZ687" s="1047"/>
      <c r="BA687" s="1047"/>
      <c r="BB687" s="1047"/>
      <c r="BC687" s="1047"/>
      <c r="BD687" s="1047"/>
      <c r="BE687" s="1047"/>
      <c r="BF687" s="1047"/>
      <c r="BG687" s="1047"/>
      <c r="BH687" s="1047"/>
      <c r="BI687" s="1047"/>
      <c r="BJ687" s="1047"/>
      <c r="BK687" s="1047"/>
      <c r="BL687" s="1047"/>
      <c r="BM687" s="1047"/>
      <c r="BN687" s="1047"/>
      <c r="BO687" s="1047"/>
      <c r="BP687" s="1047"/>
      <c r="BQ687" s="1047"/>
      <c r="BR687" s="1047"/>
      <c r="BS687" s="1047"/>
      <c r="BT687" s="1047"/>
      <c r="BU687" s="1047"/>
    </row>
    <row r="688" ht="14.25" customHeight="1">
      <c r="A688" s="1060"/>
      <c r="B688" s="1060"/>
      <c r="C688" s="1060"/>
      <c r="D688" s="1060"/>
      <c r="E688" s="1060"/>
      <c r="F688" s="1060"/>
      <c r="G688" s="1061"/>
      <c r="H688" s="1062"/>
      <c r="I688" s="1063"/>
      <c r="J688" s="1060"/>
      <c r="K688" s="1060"/>
      <c r="L688" s="1064"/>
      <c r="M688" s="1060"/>
      <c r="N688" s="1060"/>
      <c r="O688" s="1064"/>
      <c r="P688" s="1060"/>
      <c r="Q688" s="1060"/>
      <c r="R688" s="1060"/>
      <c r="S688" s="1060"/>
      <c r="T688" s="1060"/>
      <c r="U688" s="1060"/>
      <c r="V688" s="1045"/>
      <c r="W688" s="1045"/>
      <c r="X688" s="1045"/>
      <c r="Y688" s="1045"/>
      <c r="Z688" s="1045"/>
      <c r="AA688" s="1045"/>
      <c r="AB688" s="1045"/>
      <c r="AC688" s="1045"/>
      <c r="AD688" s="1045"/>
      <c r="AE688" s="1045"/>
      <c r="AF688" s="1045"/>
      <c r="AG688" s="1047"/>
      <c r="AH688" s="1047"/>
      <c r="AI688" s="1047"/>
      <c r="AJ688" s="1047"/>
      <c r="AK688" s="1047"/>
      <c r="AL688" s="1047"/>
      <c r="AM688" s="1047"/>
      <c r="AN688" s="1047"/>
      <c r="AO688" s="1047"/>
      <c r="AP688" s="1047"/>
      <c r="AQ688" s="1047"/>
      <c r="AR688" s="1047"/>
      <c r="AS688" s="1047"/>
      <c r="AT688" s="1047"/>
      <c r="AU688" s="1047"/>
      <c r="AV688" s="1047"/>
      <c r="AW688" s="1047"/>
      <c r="AX688" s="1047"/>
      <c r="AY688" s="1047"/>
      <c r="AZ688" s="1047"/>
      <c r="BA688" s="1047"/>
      <c r="BB688" s="1047"/>
      <c r="BC688" s="1047"/>
      <c r="BD688" s="1047"/>
      <c r="BE688" s="1047"/>
      <c r="BF688" s="1047"/>
      <c r="BG688" s="1047"/>
      <c r="BH688" s="1047"/>
      <c r="BI688" s="1047"/>
      <c r="BJ688" s="1047"/>
      <c r="BK688" s="1047"/>
      <c r="BL688" s="1047"/>
      <c r="BM688" s="1047"/>
      <c r="BN688" s="1047"/>
      <c r="BO688" s="1047"/>
      <c r="BP688" s="1047"/>
      <c r="BQ688" s="1047"/>
      <c r="BR688" s="1047"/>
      <c r="BS688" s="1047"/>
      <c r="BT688" s="1047"/>
      <c r="BU688" s="1047"/>
    </row>
    <row r="689" ht="14.25" customHeight="1">
      <c r="A689" s="1060"/>
      <c r="B689" s="1060"/>
      <c r="C689" s="1060"/>
      <c r="D689" s="1060"/>
      <c r="E689" s="1060"/>
      <c r="F689" s="1060"/>
      <c r="G689" s="1061"/>
      <c r="H689" s="1062"/>
      <c r="I689" s="1063"/>
      <c r="J689" s="1060"/>
      <c r="K689" s="1060"/>
      <c r="L689" s="1064"/>
      <c r="M689" s="1060"/>
      <c r="N689" s="1060"/>
      <c r="O689" s="1064"/>
      <c r="P689" s="1060"/>
      <c r="Q689" s="1060"/>
      <c r="R689" s="1060"/>
      <c r="S689" s="1060"/>
      <c r="T689" s="1060"/>
      <c r="U689" s="1060"/>
      <c r="V689" s="1045"/>
      <c r="W689" s="1045"/>
      <c r="X689" s="1045"/>
      <c r="Y689" s="1045"/>
      <c r="Z689" s="1045"/>
      <c r="AA689" s="1045"/>
      <c r="AB689" s="1045"/>
      <c r="AC689" s="1045"/>
      <c r="AD689" s="1045"/>
      <c r="AE689" s="1045"/>
      <c r="AF689" s="1045"/>
      <c r="AG689" s="1047"/>
      <c r="AH689" s="1047"/>
      <c r="AI689" s="1047"/>
      <c r="AJ689" s="1047"/>
      <c r="AK689" s="1047"/>
      <c r="AL689" s="1047"/>
      <c r="AM689" s="1047"/>
      <c r="AN689" s="1047"/>
      <c r="AO689" s="1047"/>
      <c r="AP689" s="1047"/>
      <c r="AQ689" s="1047"/>
      <c r="AR689" s="1047"/>
      <c r="AS689" s="1047"/>
      <c r="AT689" s="1047"/>
      <c r="AU689" s="1047"/>
      <c r="AV689" s="1047"/>
      <c r="AW689" s="1047"/>
      <c r="AX689" s="1047"/>
      <c r="AY689" s="1047"/>
      <c r="AZ689" s="1047"/>
      <c r="BA689" s="1047"/>
      <c r="BB689" s="1047"/>
      <c r="BC689" s="1047"/>
      <c r="BD689" s="1047"/>
      <c r="BE689" s="1047"/>
      <c r="BF689" s="1047"/>
      <c r="BG689" s="1047"/>
      <c r="BH689" s="1047"/>
      <c r="BI689" s="1047"/>
      <c r="BJ689" s="1047"/>
      <c r="BK689" s="1047"/>
      <c r="BL689" s="1047"/>
      <c r="BM689" s="1047"/>
      <c r="BN689" s="1047"/>
      <c r="BO689" s="1047"/>
      <c r="BP689" s="1047"/>
      <c r="BQ689" s="1047"/>
      <c r="BR689" s="1047"/>
      <c r="BS689" s="1047"/>
      <c r="BT689" s="1047"/>
      <c r="BU689" s="1047"/>
    </row>
    <row r="690" ht="14.25" customHeight="1">
      <c r="A690" s="1060"/>
      <c r="B690" s="1060"/>
      <c r="C690" s="1060"/>
      <c r="D690" s="1060"/>
      <c r="E690" s="1060"/>
      <c r="F690" s="1060"/>
      <c r="G690" s="1061"/>
      <c r="H690" s="1062"/>
      <c r="I690" s="1063"/>
      <c r="J690" s="1060"/>
      <c r="K690" s="1060"/>
      <c r="L690" s="1064"/>
      <c r="M690" s="1060"/>
      <c r="N690" s="1060"/>
      <c r="O690" s="1064"/>
      <c r="P690" s="1060"/>
      <c r="Q690" s="1060"/>
      <c r="R690" s="1060"/>
      <c r="S690" s="1060"/>
      <c r="T690" s="1060"/>
      <c r="U690" s="1060"/>
      <c r="V690" s="1045"/>
      <c r="W690" s="1045"/>
      <c r="X690" s="1045"/>
      <c r="Y690" s="1045"/>
      <c r="Z690" s="1045"/>
      <c r="AA690" s="1045"/>
      <c r="AB690" s="1045"/>
      <c r="AC690" s="1045"/>
      <c r="AD690" s="1045"/>
      <c r="AE690" s="1045"/>
      <c r="AF690" s="1045"/>
      <c r="AG690" s="1047"/>
      <c r="AH690" s="1047"/>
      <c r="AI690" s="1047"/>
      <c r="AJ690" s="1047"/>
      <c r="AK690" s="1047"/>
      <c r="AL690" s="1047"/>
      <c r="AM690" s="1047"/>
      <c r="AN690" s="1047"/>
      <c r="AO690" s="1047"/>
      <c r="AP690" s="1047"/>
      <c r="AQ690" s="1047"/>
      <c r="AR690" s="1047"/>
      <c r="AS690" s="1047"/>
      <c r="AT690" s="1047"/>
      <c r="AU690" s="1047"/>
      <c r="AV690" s="1047"/>
      <c r="AW690" s="1047"/>
      <c r="AX690" s="1047"/>
      <c r="AY690" s="1047"/>
      <c r="AZ690" s="1047"/>
      <c r="BA690" s="1047"/>
      <c r="BB690" s="1047"/>
      <c r="BC690" s="1047"/>
      <c r="BD690" s="1047"/>
      <c r="BE690" s="1047"/>
      <c r="BF690" s="1047"/>
      <c r="BG690" s="1047"/>
      <c r="BH690" s="1047"/>
      <c r="BI690" s="1047"/>
      <c r="BJ690" s="1047"/>
      <c r="BK690" s="1047"/>
      <c r="BL690" s="1047"/>
      <c r="BM690" s="1047"/>
      <c r="BN690" s="1047"/>
      <c r="BO690" s="1047"/>
      <c r="BP690" s="1047"/>
      <c r="BQ690" s="1047"/>
      <c r="BR690" s="1047"/>
      <c r="BS690" s="1047"/>
      <c r="BT690" s="1047"/>
      <c r="BU690" s="1047"/>
    </row>
    <row r="691" ht="14.25" customHeight="1">
      <c r="A691" s="1060"/>
      <c r="B691" s="1060"/>
      <c r="C691" s="1060"/>
      <c r="D691" s="1060"/>
      <c r="E691" s="1060"/>
      <c r="F691" s="1060"/>
      <c r="G691" s="1061"/>
      <c r="H691" s="1062"/>
      <c r="I691" s="1063"/>
      <c r="J691" s="1060"/>
      <c r="K691" s="1060"/>
      <c r="L691" s="1064"/>
      <c r="M691" s="1060"/>
      <c r="N691" s="1060"/>
      <c r="O691" s="1064"/>
      <c r="P691" s="1060"/>
      <c r="Q691" s="1060"/>
      <c r="R691" s="1060"/>
      <c r="S691" s="1060"/>
      <c r="T691" s="1060"/>
      <c r="U691" s="1060"/>
      <c r="V691" s="1045"/>
      <c r="W691" s="1045"/>
      <c r="X691" s="1045"/>
      <c r="Y691" s="1045"/>
      <c r="Z691" s="1045"/>
      <c r="AA691" s="1045"/>
      <c r="AB691" s="1045"/>
      <c r="AC691" s="1045"/>
      <c r="AD691" s="1045"/>
      <c r="AE691" s="1045"/>
      <c r="AF691" s="1045"/>
      <c r="AG691" s="1047"/>
      <c r="AH691" s="1047"/>
      <c r="AI691" s="1047"/>
      <c r="AJ691" s="1047"/>
      <c r="AK691" s="1047"/>
      <c r="AL691" s="1047"/>
      <c r="AM691" s="1047"/>
      <c r="AN691" s="1047"/>
      <c r="AO691" s="1047"/>
      <c r="AP691" s="1047"/>
      <c r="AQ691" s="1047"/>
      <c r="AR691" s="1047"/>
      <c r="AS691" s="1047"/>
      <c r="AT691" s="1047"/>
      <c r="AU691" s="1047"/>
      <c r="AV691" s="1047"/>
      <c r="AW691" s="1047"/>
      <c r="AX691" s="1047"/>
      <c r="AY691" s="1047"/>
      <c r="AZ691" s="1047"/>
      <c r="BA691" s="1047"/>
      <c r="BB691" s="1047"/>
      <c r="BC691" s="1047"/>
      <c r="BD691" s="1047"/>
      <c r="BE691" s="1047"/>
      <c r="BF691" s="1047"/>
      <c r="BG691" s="1047"/>
      <c r="BH691" s="1047"/>
      <c r="BI691" s="1047"/>
      <c r="BJ691" s="1047"/>
      <c r="BK691" s="1047"/>
      <c r="BL691" s="1047"/>
      <c r="BM691" s="1047"/>
      <c r="BN691" s="1047"/>
      <c r="BO691" s="1047"/>
      <c r="BP691" s="1047"/>
      <c r="BQ691" s="1047"/>
      <c r="BR691" s="1047"/>
      <c r="BS691" s="1047"/>
      <c r="BT691" s="1047"/>
      <c r="BU691" s="1047"/>
    </row>
    <row r="692" ht="14.25" customHeight="1">
      <c r="A692" s="1060"/>
      <c r="B692" s="1060"/>
      <c r="C692" s="1060"/>
      <c r="D692" s="1060"/>
      <c r="E692" s="1060"/>
      <c r="F692" s="1060"/>
      <c r="G692" s="1061"/>
      <c r="H692" s="1062"/>
      <c r="I692" s="1063"/>
      <c r="J692" s="1060"/>
      <c r="K692" s="1060"/>
      <c r="L692" s="1064"/>
      <c r="M692" s="1060"/>
      <c r="N692" s="1060"/>
      <c r="O692" s="1064"/>
      <c r="P692" s="1060"/>
      <c r="Q692" s="1060"/>
      <c r="R692" s="1060"/>
      <c r="S692" s="1060"/>
      <c r="T692" s="1060"/>
      <c r="U692" s="1060"/>
      <c r="V692" s="1045"/>
      <c r="W692" s="1045"/>
      <c r="X692" s="1045"/>
      <c r="Y692" s="1045"/>
      <c r="Z692" s="1045"/>
      <c r="AA692" s="1045"/>
      <c r="AB692" s="1045"/>
      <c r="AC692" s="1045"/>
      <c r="AD692" s="1045"/>
      <c r="AE692" s="1045"/>
      <c r="AF692" s="1045"/>
      <c r="AG692" s="1047"/>
      <c r="AH692" s="1047"/>
      <c r="AI692" s="1047"/>
      <c r="AJ692" s="1047"/>
      <c r="AK692" s="1047"/>
      <c r="AL692" s="1047"/>
      <c r="AM692" s="1047"/>
      <c r="AN692" s="1047"/>
      <c r="AO692" s="1047"/>
      <c r="AP692" s="1047"/>
      <c r="AQ692" s="1047"/>
      <c r="AR692" s="1047"/>
      <c r="AS692" s="1047"/>
      <c r="AT692" s="1047"/>
      <c r="AU692" s="1047"/>
      <c r="AV692" s="1047"/>
      <c r="AW692" s="1047"/>
      <c r="AX692" s="1047"/>
      <c r="AY692" s="1047"/>
      <c r="AZ692" s="1047"/>
      <c r="BA692" s="1047"/>
      <c r="BB692" s="1047"/>
      <c r="BC692" s="1047"/>
      <c r="BD692" s="1047"/>
      <c r="BE692" s="1047"/>
      <c r="BF692" s="1047"/>
      <c r="BG692" s="1047"/>
      <c r="BH692" s="1047"/>
      <c r="BI692" s="1047"/>
      <c r="BJ692" s="1047"/>
      <c r="BK692" s="1047"/>
      <c r="BL692" s="1047"/>
      <c r="BM692" s="1047"/>
      <c r="BN692" s="1047"/>
      <c r="BO692" s="1047"/>
      <c r="BP692" s="1047"/>
      <c r="BQ692" s="1047"/>
      <c r="BR692" s="1047"/>
      <c r="BS692" s="1047"/>
      <c r="BT692" s="1047"/>
      <c r="BU692" s="1047"/>
    </row>
    <row r="693" ht="14.25" customHeight="1">
      <c r="A693" s="1060"/>
      <c r="B693" s="1060"/>
      <c r="C693" s="1060"/>
      <c r="D693" s="1060"/>
      <c r="E693" s="1060"/>
      <c r="F693" s="1060"/>
      <c r="G693" s="1061"/>
      <c r="H693" s="1062"/>
      <c r="I693" s="1063"/>
      <c r="J693" s="1060"/>
      <c r="K693" s="1060"/>
      <c r="L693" s="1064"/>
      <c r="M693" s="1060"/>
      <c r="N693" s="1060"/>
      <c r="O693" s="1064"/>
      <c r="P693" s="1060"/>
      <c r="Q693" s="1060"/>
      <c r="R693" s="1060"/>
      <c r="S693" s="1060"/>
      <c r="T693" s="1060"/>
      <c r="U693" s="1060"/>
      <c r="V693" s="1045"/>
      <c r="W693" s="1045"/>
      <c r="X693" s="1045"/>
      <c r="Y693" s="1045"/>
      <c r="Z693" s="1045"/>
      <c r="AA693" s="1045"/>
      <c r="AB693" s="1045"/>
      <c r="AC693" s="1045"/>
      <c r="AD693" s="1045"/>
      <c r="AE693" s="1045"/>
      <c r="AF693" s="1045"/>
      <c r="AG693" s="1047"/>
      <c r="AH693" s="1047"/>
      <c r="AI693" s="1047"/>
      <c r="AJ693" s="1047"/>
      <c r="AK693" s="1047"/>
      <c r="AL693" s="1047"/>
      <c r="AM693" s="1047"/>
      <c r="AN693" s="1047"/>
      <c r="AO693" s="1047"/>
      <c r="AP693" s="1047"/>
      <c r="AQ693" s="1047"/>
      <c r="AR693" s="1047"/>
      <c r="AS693" s="1047"/>
      <c r="AT693" s="1047"/>
      <c r="AU693" s="1047"/>
      <c r="AV693" s="1047"/>
      <c r="AW693" s="1047"/>
      <c r="AX693" s="1047"/>
      <c r="AY693" s="1047"/>
      <c r="AZ693" s="1047"/>
      <c r="BA693" s="1047"/>
      <c r="BB693" s="1047"/>
      <c r="BC693" s="1047"/>
      <c r="BD693" s="1047"/>
      <c r="BE693" s="1047"/>
      <c r="BF693" s="1047"/>
      <c r="BG693" s="1047"/>
      <c r="BH693" s="1047"/>
      <c r="BI693" s="1047"/>
      <c r="BJ693" s="1047"/>
      <c r="BK693" s="1047"/>
      <c r="BL693" s="1047"/>
      <c r="BM693" s="1047"/>
      <c r="BN693" s="1047"/>
      <c r="BO693" s="1047"/>
      <c r="BP693" s="1047"/>
      <c r="BQ693" s="1047"/>
      <c r="BR693" s="1047"/>
      <c r="BS693" s="1047"/>
      <c r="BT693" s="1047"/>
      <c r="BU693" s="1047"/>
    </row>
    <row r="694" ht="14.25" customHeight="1">
      <c r="A694" s="1060"/>
      <c r="B694" s="1060"/>
      <c r="C694" s="1060"/>
      <c r="D694" s="1060"/>
      <c r="E694" s="1060"/>
      <c r="F694" s="1060"/>
      <c r="G694" s="1061"/>
      <c r="H694" s="1062"/>
      <c r="I694" s="1063"/>
      <c r="J694" s="1060"/>
      <c r="K694" s="1060"/>
      <c r="L694" s="1064"/>
      <c r="M694" s="1060"/>
      <c r="N694" s="1060"/>
      <c r="O694" s="1064"/>
      <c r="P694" s="1060"/>
      <c r="Q694" s="1060"/>
      <c r="R694" s="1060"/>
      <c r="S694" s="1060"/>
      <c r="T694" s="1060"/>
      <c r="U694" s="1060"/>
      <c r="V694" s="1045"/>
      <c r="W694" s="1045"/>
      <c r="X694" s="1045"/>
      <c r="Y694" s="1045"/>
      <c r="Z694" s="1045"/>
      <c r="AA694" s="1045"/>
      <c r="AB694" s="1045"/>
      <c r="AC694" s="1045"/>
      <c r="AD694" s="1045"/>
      <c r="AE694" s="1045"/>
      <c r="AF694" s="1045"/>
      <c r="AG694" s="1047"/>
      <c r="AH694" s="1047"/>
      <c r="AI694" s="1047"/>
      <c r="AJ694" s="1047"/>
      <c r="AK694" s="1047"/>
      <c r="AL694" s="1047"/>
      <c r="AM694" s="1047"/>
      <c r="AN694" s="1047"/>
      <c r="AO694" s="1047"/>
      <c r="AP694" s="1047"/>
      <c r="AQ694" s="1047"/>
      <c r="AR694" s="1047"/>
      <c r="AS694" s="1047"/>
      <c r="AT694" s="1047"/>
      <c r="AU694" s="1047"/>
      <c r="AV694" s="1047"/>
      <c r="AW694" s="1047"/>
      <c r="AX694" s="1047"/>
      <c r="AY694" s="1047"/>
      <c r="AZ694" s="1047"/>
      <c r="BA694" s="1047"/>
      <c r="BB694" s="1047"/>
      <c r="BC694" s="1047"/>
      <c r="BD694" s="1047"/>
      <c r="BE694" s="1047"/>
      <c r="BF694" s="1047"/>
      <c r="BG694" s="1047"/>
      <c r="BH694" s="1047"/>
      <c r="BI694" s="1047"/>
      <c r="BJ694" s="1047"/>
      <c r="BK694" s="1047"/>
      <c r="BL694" s="1047"/>
      <c r="BM694" s="1047"/>
      <c r="BN694" s="1047"/>
      <c r="BO694" s="1047"/>
      <c r="BP694" s="1047"/>
      <c r="BQ694" s="1047"/>
      <c r="BR694" s="1047"/>
      <c r="BS694" s="1047"/>
      <c r="BT694" s="1047"/>
      <c r="BU694" s="1047"/>
    </row>
    <row r="695" ht="14.25" customHeight="1">
      <c r="A695" s="1060"/>
      <c r="B695" s="1060"/>
      <c r="C695" s="1060"/>
      <c r="D695" s="1060"/>
      <c r="E695" s="1060"/>
      <c r="F695" s="1060"/>
      <c r="G695" s="1061"/>
      <c r="H695" s="1062"/>
      <c r="I695" s="1063"/>
      <c r="J695" s="1060"/>
      <c r="K695" s="1060"/>
      <c r="L695" s="1064"/>
      <c r="M695" s="1060"/>
      <c r="N695" s="1060"/>
      <c r="O695" s="1064"/>
      <c r="P695" s="1060"/>
      <c r="Q695" s="1060"/>
      <c r="R695" s="1060"/>
      <c r="S695" s="1060"/>
      <c r="T695" s="1060"/>
      <c r="U695" s="1060"/>
      <c r="V695" s="1045"/>
      <c r="W695" s="1045"/>
      <c r="X695" s="1045"/>
      <c r="Y695" s="1045"/>
      <c r="Z695" s="1045"/>
      <c r="AA695" s="1045"/>
      <c r="AB695" s="1045"/>
      <c r="AC695" s="1045"/>
      <c r="AD695" s="1045"/>
      <c r="AE695" s="1045"/>
      <c r="AF695" s="1045"/>
      <c r="AG695" s="1047"/>
      <c r="AH695" s="1047"/>
      <c r="AI695" s="1047"/>
      <c r="AJ695" s="1047"/>
      <c r="AK695" s="1047"/>
      <c r="AL695" s="1047"/>
      <c r="AM695" s="1047"/>
      <c r="AN695" s="1047"/>
      <c r="AO695" s="1047"/>
      <c r="AP695" s="1047"/>
      <c r="AQ695" s="1047"/>
      <c r="AR695" s="1047"/>
      <c r="AS695" s="1047"/>
      <c r="AT695" s="1047"/>
      <c r="AU695" s="1047"/>
      <c r="AV695" s="1047"/>
      <c r="AW695" s="1047"/>
      <c r="AX695" s="1047"/>
      <c r="AY695" s="1047"/>
      <c r="AZ695" s="1047"/>
      <c r="BA695" s="1047"/>
      <c r="BB695" s="1047"/>
      <c r="BC695" s="1047"/>
      <c r="BD695" s="1047"/>
      <c r="BE695" s="1047"/>
      <c r="BF695" s="1047"/>
      <c r="BG695" s="1047"/>
      <c r="BH695" s="1047"/>
      <c r="BI695" s="1047"/>
      <c r="BJ695" s="1047"/>
      <c r="BK695" s="1047"/>
      <c r="BL695" s="1047"/>
      <c r="BM695" s="1047"/>
      <c r="BN695" s="1047"/>
      <c r="BO695" s="1047"/>
      <c r="BP695" s="1047"/>
      <c r="BQ695" s="1047"/>
      <c r="BR695" s="1047"/>
      <c r="BS695" s="1047"/>
      <c r="BT695" s="1047"/>
      <c r="BU695" s="1047"/>
    </row>
    <row r="696" ht="14.25" customHeight="1">
      <c r="A696" s="1060"/>
      <c r="B696" s="1060"/>
      <c r="C696" s="1060"/>
      <c r="D696" s="1060"/>
      <c r="E696" s="1060"/>
      <c r="F696" s="1060"/>
      <c r="G696" s="1061"/>
      <c r="H696" s="1062"/>
      <c r="I696" s="1063"/>
      <c r="J696" s="1060"/>
      <c r="K696" s="1060"/>
      <c r="L696" s="1064"/>
      <c r="M696" s="1060"/>
      <c r="N696" s="1060"/>
      <c r="O696" s="1064"/>
      <c r="P696" s="1060"/>
      <c r="Q696" s="1060"/>
      <c r="R696" s="1060"/>
      <c r="S696" s="1060"/>
      <c r="T696" s="1060"/>
      <c r="U696" s="1060"/>
      <c r="V696" s="1045"/>
      <c r="W696" s="1045"/>
      <c r="X696" s="1045"/>
      <c r="Y696" s="1045"/>
      <c r="Z696" s="1045"/>
      <c r="AA696" s="1045"/>
      <c r="AB696" s="1045"/>
      <c r="AC696" s="1045"/>
      <c r="AD696" s="1045"/>
      <c r="AE696" s="1045"/>
      <c r="AF696" s="1045"/>
      <c r="AG696" s="1047"/>
      <c r="AH696" s="1047"/>
      <c r="AI696" s="1047"/>
      <c r="AJ696" s="1047"/>
      <c r="AK696" s="1047"/>
      <c r="AL696" s="1047"/>
      <c r="AM696" s="1047"/>
      <c r="AN696" s="1047"/>
      <c r="AO696" s="1047"/>
      <c r="AP696" s="1047"/>
      <c r="AQ696" s="1047"/>
      <c r="AR696" s="1047"/>
      <c r="AS696" s="1047"/>
      <c r="AT696" s="1047"/>
      <c r="AU696" s="1047"/>
      <c r="AV696" s="1047"/>
      <c r="AW696" s="1047"/>
      <c r="AX696" s="1047"/>
      <c r="AY696" s="1047"/>
      <c r="AZ696" s="1047"/>
      <c r="BA696" s="1047"/>
      <c r="BB696" s="1047"/>
      <c r="BC696" s="1047"/>
      <c r="BD696" s="1047"/>
      <c r="BE696" s="1047"/>
      <c r="BF696" s="1047"/>
      <c r="BG696" s="1047"/>
      <c r="BH696" s="1047"/>
      <c r="BI696" s="1047"/>
      <c r="BJ696" s="1047"/>
      <c r="BK696" s="1047"/>
      <c r="BL696" s="1047"/>
      <c r="BM696" s="1047"/>
      <c r="BN696" s="1047"/>
      <c r="BO696" s="1047"/>
      <c r="BP696" s="1047"/>
      <c r="BQ696" s="1047"/>
      <c r="BR696" s="1047"/>
      <c r="BS696" s="1047"/>
      <c r="BT696" s="1047"/>
      <c r="BU696" s="1047"/>
    </row>
    <row r="697" ht="14.25" customHeight="1">
      <c r="A697" s="1060"/>
      <c r="B697" s="1060"/>
      <c r="C697" s="1060"/>
      <c r="D697" s="1060"/>
      <c r="E697" s="1060"/>
      <c r="F697" s="1060"/>
      <c r="G697" s="1061"/>
      <c r="H697" s="1062"/>
      <c r="I697" s="1063"/>
      <c r="J697" s="1060"/>
      <c r="K697" s="1060"/>
      <c r="L697" s="1064"/>
      <c r="M697" s="1060"/>
      <c r="N697" s="1060"/>
      <c r="O697" s="1064"/>
      <c r="P697" s="1060"/>
      <c r="Q697" s="1060"/>
      <c r="R697" s="1060"/>
      <c r="S697" s="1060"/>
      <c r="T697" s="1060"/>
      <c r="U697" s="1060"/>
      <c r="V697" s="1045"/>
      <c r="W697" s="1045"/>
      <c r="X697" s="1045"/>
      <c r="Y697" s="1045"/>
      <c r="Z697" s="1045"/>
      <c r="AA697" s="1045"/>
      <c r="AB697" s="1045"/>
      <c r="AC697" s="1045"/>
      <c r="AD697" s="1045"/>
      <c r="AE697" s="1045"/>
      <c r="AF697" s="1045"/>
      <c r="AG697" s="1047"/>
      <c r="AH697" s="1047"/>
      <c r="AI697" s="1047"/>
      <c r="AJ697" s="1047"/>
      <c r="AK697" s="1047"/>
      <c r="AL697" s="1047"/>
      <c r="AM697" s="1047"/>
      <c r="AN697" s="1047"/>
      <c r="AO697" s="1047"/>
      <c r="AP697" s="1047"/>
      <c r="AQ697" s="1047"/>
      <c r="AR697" s="1047"/>
      <c r="AS697" s="1047"/>
      <c r="AT697" s="1047"/>
      <c r="AU697" s="1047"/>
      <c r="AV697" s="1047"/>
      <c r="AW697" s="1047"/>
      <c r="AX697" s="1047"/>
      <c r="AY697" s="1047"/>
      <c r="AZ697" s="1047"/>
      <c r="BA697" s="1047"/>
      <c r="BB697" s="1047"/>
      <c r="BC697" s="1047"/>
      <c r="BD697" s="1047"/>
      <c r="BE697" s="1047"/>
      <c r="BF697" s="1047"/>
      <c r="BG697" s="1047"/>
      <c r="BH697" s="1047"/>
      <c r="BI697" s="1047"/>
      <c r="BJ697" s="1047"/>
      <c r="BK697" s="1047"/>
      <c r="BL697" s="1047"/>
      <c r="BM697" s="1047"/>
      <c r="BN697" s="1047"/>
      <c r="BO697" s="1047"/>
      <c r="BP697" s="1047"/>
      <c r="BQ697" s="1047"/>
      <c r="BR697" s="1047"/>
      <c r="BS697" s="1047"/>
      <c r="BT697" s="1047"/>
      <c r="BU697" s="1047"/>
    </row>
    <row r="698" ht="14.25" customHeight="1">
      <c r="A698" s="1060"/>
      <c r="B698" s="1060"/>
      <c r="C698" s="1060"/>
      <c r="D698" s="1060"/>
      <c r="E698" s="1060"/>
      <c r="F698" s="1060"/>
      <c r="G698" s="1061"/>
      <c r="H698" s="1062"/>
      <c r="I698" s="1063"/>
      <c r="J698" s="1060"/>
      <c r="K698" s="1060"/>
      <c r="L698" s="1064"/>
      <c r="M698" s="1060"/>
      <c r="N698" s="1060"/>
      <c r="O698" s="1064"/>
      <c r="P698" s="1060"/>
      <c r="Q698" s="1060"/>
      <c r="R698" s="1060"/>
      <c r="S698" s="1060"/>
      <c r="T698" s="1060"/>
      <c r="U698" s="1060"/>
      <c r="V698" s="1045"/>
      <c r="W698" s="1045"/>
      <c r="X698" s="1045"/>
      <c r="Y698" s="1045"/>
      <c r="Z698" s="1045"/>
      <c r="AA698" s="1045"/>
      <c r="AB698" s="1045"/>
      <c r="AC698" s="1045"/>
      <c r="AD698" s="1045"/>
      <c r="AE698" s="1045"/>
      <c r="AF698" s="1045"/>
      <c r="AG698" s="1047"/>
      <c r="AH698" s="1047"/>
      <c r="AI698" s="1047"/>
      <c r="AJ698" s="1047"/>
      <c r="AK698" s="1047"/>
      <c r="AL698" s="1047"/>
      <c r="AM698" s="1047"/>
      <c r="AN698" s="1047"/>
      <c r="AO698" s="1047"/>
      <c r="AP698" s="1047"/>
      <c r="AQ698" s="1047"/>
      <c r="AR698" s="1047"/>
      <c r="AS698" s="1047"/>
      <c r="AT698" s="1047"/>
      <c r="AU698" s="1047"/>
      <c r="AV698" s="1047"/>
      <c r="AW698" s="1047"/>
      <c r="AX698" s="1047"/>
      <c r="AY698" s="1047"/>
      <c r="AZ698" s="1047"/>
      <c r="BA698" s="1047"/>
      <c r="BB698" s="1047"/>
      <c r="BC698" s="1047"/>
      <c r="BD698" s="1047"/>
      <c r="BE698" s="1047"/>
      <c r="BF698" s="1047"/>
      <c r="BG698" s="1047"/>
      <c r="BH698" s="1047"/>
      <c r="BI698" s="1047"/>
      <c r="BJ698" s="1047"/>
      <c r="BK698" s="1047"/>
      <c r="BL698" s="1047"/>
      <c r="BM698" s="1047"/>
      <c r="BN698" s="1047"/>
      <c r="BO698" s="1047"/>
      <c r="BP698" s="1047"/>
      <c r="BQ698" s="1047"/>
      <c r="BR698" s="1047"/>
      <c r="BS698" s="1047"/>
      <c r="BT698" s="1047"/>
      <c r="BU698" s="1047"/>
    </row>
    <row r="699" ht="14.25" customHeight="1">
      <c r="A699" s="1060"/>
      <c r="B699" s="1060"/>
      <c r="C699" s="1060"/>
      <c r="D699" s="1060"/>
      <c r="E699" s="1060"/>
      <c r="F699" s="1060"/>
      <c r="G699" s="1061"/>
      <c r="H699" s="1062"/>
      <c r="I699" s="1063"/>
      <c r="J699" s="1060"/>
      <c r="K699" s="1060"/>
      <c r="L699" s="1064"/>
      <c r="M699" s="1060"/>
      <c r="N699" s="1060"/>
      <c r="O699" s="1064"/>
      <c r="P699" s="1060"/>
      <c r="Q699" s="1060"/>
      <c r="R699" s="1060"/>
      <c r="S699" s="1060"/>
      <c r="T699" s="1060"/>
      <c r="U699" s="1060"/>
      <c r="V699" s="1045"/>
      <c r="W699" s="1045"/>
      <c r="X699" s="1045"/>
      <c r="Y699" s="1045"/>
      <c r="Z699" s="1045"/>
      <c r="AA699" s="1045"/>
      <c r="AB699" s="1045"/>
      <c r="AC699" s="1045"/>
      <c r="AD699" s="1045"/>
      <c r="AE699" s="1045"/>
      <c r="AF699" s="1045"/>
      <c r="AG699" s="1047"/>
      <c r="AH699" s="1047"/>
      <c r="AI699" s="1047"/>
      <c r="AJ699" s="1047"/>
      <c r="AK699" s="1047"/>
      <c r="AL699" s="1047"/>
      <c r="AM699" s="1047"/>
      <c r="AN699" s="1047"/>
      <c r="AO699" s="1047"/>
      <c r="AP699" s="1047"/>
      <c r="AQ699" s="1047"/>
      <c r="AR699" s="1047"/>
      <c r="AS699" s="1047"/>
      <c r="AT699" s="1047"/>
      <c r="AU699" s="1047"/>
      <c r="AV699" s="1047"/>
      <c r="AW699" s="1047"/>
      <c r="AX699" s="1047"/>
      <c r="AY699" s="1047"/>
      <c r="AZ699" s="1047"/>
      <c r="BA699" s="1047"/>
      <c r="BB699" s="1047"/>
      <c r="BC699" s="1047"/>
      <c r="BD699" s="1047"/>
      <c r="BE699" s="1047"/>
      <c r="BF699" s="1047"/>
      <c r="BG699" s="1047"/>
      <c r="BH699" s="1047"/>
      <c r="BI699" s="1047"/>
      <c r="BJ699" s="1047"/>
      <c r="BK699" s="1047"/>
      <c r="BL699" s="1047"/>
      <c r="BM699" s="1047"/>
      <c r="BN699" s="1047"/>
      <c r="BO699" s="1047"/>
      <c r="BP699" s="1047"/>
      <c r="BQ699" s="1047"/>
      <c r="BR699" s="1047"/>
      <c r="BS699" s="1047"/>
      <c r="BT699" s="1047"/>
      <c r="BU699" s="1047"/>
    </row>
    <row r="700" ht="14.25" customHeight="1">
      <c r="A700" s="1060"/>
      <c r="B700" s="1060"/>
      <c r="C700" s="1060"/>
      <c r="D700" s="1060"/>
      <c r="E700" s="1060"/>
      <c r="F700" s="1060"/>
      <c r="G700" s="1061"/>
      <c r="H700" s="1062"/>
      <c r="I700" s="1063"/>
      <c r="J700" s="1060"/>
      <c r="K700" s="1060"/>
      <c r="L700" s="1064"/>
      <c r="M700" s="1060"/>
      <c r="N700" s="1060"/>
      <c r="O700" s="1064"/>
      <c r="P700" s="1060"/>
      <c r="Q700" s="1060"/>
      <c r="R700" s="1060"/>
      <c r="S700" s="1060"/>
      <c r="T700" s="1060"/>
      <c r="U700" s="1060"/>
      <c r="V700" s="1045"/>
      <c r="W700" s="1045"/>
      <c r="X700" s="1045"/>
      <c r="Y700" s="1045"/>
      <c r="Z700" s="1045"/>
      <c r="AA700" s="1045"/>
      <c r="AB700" s="1045"/>
      <c r="AC700" s="1045"/>
      <c r="AD700" s="1045"/>
      <c r="AE700" s="1045"/>
      <c r="AF700" s="1045"/>
      <c r="AG700" s="1047"/>
      <c r="AH700" s="1047"/>
      <c r="AI700" s="1047"/>
      <c r="AJ700" s="1047"/>
      <c r="AK700" s="1047"/>
      <c r="AL700" s="1047"/>
      <c r="AM700" s="1047"/>
      <c r="AN700" s="1047"/>
      <c r="AO700" s="1047"/>
      <c r="AP700" s="1047"/>
      <c r="AQ700" s="1047"/>
      <c r="AR700" s="1047"/>
      <c r="AS700" s="1047"/>
      <c r="AT700" s="1047"/>
      <c r="AU700" s="1047"/>
      <c r="AV700" s="1047"/>
      <c r="AW700" s="1047"/>
      <c r="AX700" s="1047"/>
      <c r="AY700" s="1047"/>
      <c r="AZ700" s="1047"/>
      <c r="BA700" s="1047"/>
      <c r="BB700" s="1047"/>
      <c r="BC700" s="1047"/>
      <c r="BD700" s="1047"/>
      <c r="BE700" s="1047"/>
      <c r="BF700" s="1047"/>
      <c r="BG700" s="1047"/>
      <c r="BH700" s="1047"/>
      <c r="BI700" s="1047"/>
      <c r="BJ700" s="1047"/>
      <c r="BK700" s="1047"/>
      <c r="BL700" s="1047"/>
      <c r="BM700" s="1047"/>
      <c r="BN700" s="1047"/>
      <c r="BO700" s="1047"/>
      <c r="BP700" s="1047"/>
      <c r="BQ700" s="1047"/>
      <c r="BR700" s="1047"/>
      <c r="BS700" s="1047"/>
      <c r="BT700" s="1047"/>
      <c r="BU700" s="1047"/>
    </row>
    <row r="701" ht="14.25" customHeight="1">
      <c r="A701" s="1060"/>
      <c r="B701" s="1060"/>
      <c r="C701" s="1060"/>
      <c r="D701" s="1060"/>
      <c r="E701" s="1060"/>
      <c r="F701" s="1060"/>
      <c r="G701" s="1061"/>
      <c r="H701" s="1062"/>
      <c r="I701" s="1063"/>
      <c r="J701" s="1060"/>
      <c r="K701" s="1060"/>
      <c r="L701" s="1064"/>
      <c r="M701" s="1060"/>
      <c r="N701" s="1060"/>
      <c r="O701" s="1064"/>
      <c r="P701" s="1060"/>
      <c r="Q701" s="1060"/>
      <c r="R701" s="1060"/>
      <c r="S701" s="1060"/>
      <c r="T701" s="1060"/>
      <c r="U701" s="1060"/>
      <c r="V701" s="1045"/>
      <c r="W701" s="1045"/>
      <c r="X701" s="1045"/>
      <c r="Y701" s="1045"/>
      <c r="Z701" s="1045"/>
      <c r="AA701" s="1045"/>
      <c r="AB701" s="1045"/>
      <c r="AC701" s="1045"/>
      <c r="AD701" s="1045"/>
      <c r="AE701" s="1045"/>
      <c r="AF701" s="1045"/>
      <c r="AG701" s="1047"/>
      <c r="AH701" s="1047"/>
      <c r="AI701" s="1047"/>
      <c r="AJ701" s="1047"/>
      <c r="AK701" s="1047"/>
      <c r="AL701" s="1047"/>
      <c r="AM701" s="1047"/>
      <c r="AN701" s="1047"/>
      <c r="AO701" s="1047"/>
      <c r="AP701" s="1047"/>
      <c r="AQ701" s="1047"/>
      <c r="AR701" s="1047"/>
      <c r="AS701" s="1047"/>
      <c r="AT701" s="1047"/>
      <c r="AU701" s="1047"/>
      <c r="AV701" s="1047"/>
      <c r="AW701" s="1047"/>
      <c r="AX701" s="1047"/>
      <c r="AY701" s="1047"/>
      <c r="AZ701" s="1047"/>
      <c r="BA701" s="1047"/>
      <c r="BB701" s="1047"/>
      <c r="BC701" s="1047"/>
      <c r="BD701" s="1047"/>
      <c r="BE701" s="1047"/>
      <c r="BF701" s="1047"/>
      <c r="BG701" s="1047"/>
      <c r="BH701" s="1047"/>
      <c r="BI701" s="1047"/>
      <c r="BJ701" s="1047"/>
      <c r="BK701" s="1047"/>
      <c r="BL701" s="1047"/>
      <c r="BM701" s="1047"/>
      <c r="BN701" s="1047"/>
      <c r="BO701" s="1047"/>
      <c r="BP701" s="1047"/>
      <c r="BQ701" s="1047"/>
      <c r="BR701" s="1047"/>
      <c r="BS701" s="1047"/>
      <c r="BT701" s="1047"/>
      <c r="BU701" s="1047"/>
    </row>
    <row r="702" ht="14.25" customHeight="1">
      <c r="A702" s="1060"/>
      <c r="B702" s="1060"/>
      <c r="C702" s="1060"/>
      <c r="D702" s="1060"/>
      <c r="E702" s="1060"/>
      <c r="F702" s="1060"/>
      <c r="G702" s="1061"/>
      <c r="H702" s="1062"/>
      <c r="I702" s="1063"/>
      <c r="J702" s="1060"/>
      <c r="K702" s="1060"/>
      <c r="L702" s="1064"/>
      <c r="M702" s="1060"/>
      <c r="N702" s="1060"/>
      <c r="O702" s="1064"/>
      <c r="P702" s="1060"/>
      <c r="Q702" s="1060"/>
      <c r="R702" s="1060"/>
      <c r="S702" s="1060"/>
      <c r="T702" s="1060"/>
      <c r="U702" s="1060"/>
      <c r="V702" s="1045"/>
      <c r="W702" s="1045"/>
      <c r="X702" s="1045"/>
      <c r="Y702" s="1045"/>
      <c r="Z702" s="1045"/>
      <c r="AA702" s="1045"/>
      <c r="AB702" s="1045"/>
      <c r="AC702" s="1045"/>
      <c r="AD702" s="1045"/>
      <c r="AE702" s="1045"/>
      <c r="AF702" s="1045"/>
      <c r="AG702" s="1047"/>
      <c r="AH702" s="1047"/>
      <c r="AI702" s="1047"/>
      <c r="AJ702" s="1047"/>
      <c r="AK702" s="1047"/>
      <c r="AL702" s="1047"/>
      <c r="AM702" s="1047"/>
      <c r="AN702" s="1047"/>
      <c r="AO702" s="1047"/>
      <c r="AP702" s="1047"/>
      <c r="AQ702" s="1047"/>
      <c r="AR702" s="1047"/>
      <c r="AS702" s="1047"/>
      <c r="AT702" s="1047"/>
      <c r="AU702" s="1047"/>
      <c r="AV702" s="1047"/>
      <c r="AW702" s="1047"/>
      <c r="AX702" s="1047"/>
      <c r="AY702" s="1047"/>
      <c r="AZ702" s="1047"/>
      <c r="BA702" s="1047"/>
      <c r="BB702" s="1047"/>
      <c r="BC702" s="1047"/>
      <c r="BD702" s="1047"/>
      <c r="BE702" s="1047"/>
      <c r="BF702" s="1047"/>
      <c r="BG702" s="1047"/>
      <c r="BH702" s="1047"/>
      <c r="BI702" s="1047"/>
      <c r="BJ702" s="1047"/>
      <c r="BK702" s="1047"/>
      <c r="BL702" s="1047"/>
      <c r="BM702" s="1047"/>
      <c r="BN702" s="1047"/>
      <c r="BO702" s="1047"/>
      <c r="BP702" s="1047"/>
      <c r="BQ702" s="1047"/>
      <c r="BR702" s="1047"/>
      <c r="BS702" s="1047"/>
      <c r="BT702" s="1047"/>
      <c r="BU702" s="1047"/>
    </row>
    <row r="703" ht="14.25" customHeight="1">
      <c r="A703" s="1060"/>
      <c r="B703" s="1060"/>
      <c r="C703" s="1060"/>
      <c r="D703" s="1060"/>
      <c r="E703" s="1060"/>
      <c r="F703" s="1060"/>
      <c r="G703" s="1061"/>
      <c r="H703" s="1062"/>
      <c r="I703" s="1063"/>
      <c r="J703" s="1060"/>
      <c r="K703" s="1060"/>
      <c r="L703" s="1064"/>
      <c r="M703" s="1060"/>
      <c r="N703" s="1060"/>
      <c r="O703" s="1064"/>
      <c r="P703" s="1060"/>
      <c r="Q703" s="1060"/>
      <c r="R703" s="1060"/>
      <c r="S703" s="1060"/>
      <c r="T703" s="1060"/>
      <c r="U703" s="1060"/>
      <c r="V703" s="1045"/>
      <c r="W703" s="1045"/>
      <c r="X703" s="1045"/>
      <c r="Y703" s="1045"/>
      <c r="Z703" s="1045"/>
      <c r="AA703" s="1045"/>
      <c r="AB703" s="1045"/>
      <c r="AC703" s="1045"/>
      <c r="AD703" s="1045"/>
      <c r="AE703" s="1045"/>
      <c r="AF703" s="1045"/>
      <c r="AG703" s="1047"/>
      <c r="AH703" s="1047"/>
      <c r="AI703" s="1047"/>
      <c r="AJ703" s="1047"/>
      <c r="AK703" s="1047"/>
      <c r="AL703" s="1047"/>
      <c r="AM703" s="1047"/>
      <c r="AN703" s="1047"/>
      <c r="AO703" s="1047"/>
      <c r="AP703" s="1047"/>
      <c r="AQ703" s="1047"/>
      <c r="AR703" s="1047"/>
      <c r="AS703" s="1047"/>
      <c r="AT703" s="1047"/>
      <c r="AU703" s="1047"/>
      <c r="AV703" s="1047"/>
      <c r="AW703" s="1047"/>
      <c r="AX703" s="1047"/>
      <c r="AY703" s="1047"/>
      <c r="AZ703" s="1047"/>
      <c r="BA703" s="1047"/>
      <c r="BB703" s="1047"/>
      <c r="BC703" s="1047"/>
      <c r="BD703" s="1047"/>
      <c r="BE703" s="1047"/>
      <c r="BF703" s="1047"/>
      <c r="BG703" s="1047"/>
      <c r="BH703" s="1047"/>
      <c r="BI703" s="1047"/>
      <c r="BJ703" s="1047"/>
      <c r="BK703" s="1047"/>
      <c r="BL703" s="1047"/>
      <c r="BM703" s="1047"/>
      <c r="BN703" s="1047"/>
      <c r="BO703" s="1047"/>
      <c r="BP703" s="1047"/>
      <c r="BQ703" s="1047"/>
      <c r="BR703" s="1047"/>
      <c r="BS703" s="1047"/>
      <c r="BT703" s="1047"/>
      <c r="BU703" s="1047"/>
    </row>
    <row r="704" ht="14.25" customHeight="1">
      <c r="A704" s="1060"/>
      <c r="B704" s="1060"/>
      <c r="C704" s="1060"/>
      <c r="D704" s="1060"/>
      <c r="E704" s="1060"/>
      <c r="F704" s="1060"/>
      <c r="G704" s="1061"/>
      <c r="H704" s="1062"/>
      <c r="I704" s="1063"/>
      <c r="J704" s="1060"/>
      <c r="K704" s="1060"/>
      <c r="L704" s="1064"/>
      <c r="M704" s="1060"/>
      <c r="N704" s="1060"/>
      <c r="O704" s="1064"/>
      <c r="P704" s="1060"/>
      <c r="Q704" s="1060"/>
      <c r="R704" s="1060"/>
      <c r="S704" s="1060"/>
      <c r="T704" s="1060"/>
      <c r="U704" s="1060"/>
      <c r="V704" s="1045"/>
      <c r="W704" s="1045"/>
      <c r="X704" s="1045"/>
      <c r="Y704" s="1045"/>
      <c r="Z704" s="1045"/>
      <c r="AA704" s="1045"/>
      <c r="AB704" s="1045"/>
      <c r="AC704" s="1045"/>
      <c r="AD704" s="1045"/>
      <c r="AE704" s="1045"/>
      <c r="AF704" s="1045"/>
      <c r="AG704" s="1047"/>
      <c r="AH704" s="1047"/>
      <c r="AI704" s="1047"/>
      <c r="AJ704" s="1047"/>
      <c r="AK704" s="1047"/>
      <c r="AL704" s="1047"/>
      <c r="AM704" s="1047"/>
      <c r="AN704" s="1047"/>
      <c r="AO704" s="1047"/>
      <c r="AP704" s="1047"/>
      <c r="AQ704" s="1047"/>
      <c r="AR704" s="1047"/>
      <c r="AS704" s="1047"/>
      <c r="AT704" s="1047"/>
      <c r="AU704" s="1047"/>
      <c r="AV704" s="1047"/>
      <c r="AW704" s="1047"/>
      <c r="AX704" s="1047"/>
      <c r="AY704" s="1047"/>
      <c r="AZ704" s="1047"/>
      <c r="BA704" s="1047"/>
      <c r="BB704" s="1047"/>
      <c r="BC704" s="1047"/>
      <c r="BD704" s="1047"/>
      <c r="BE704" s="1047"/>
      <c r="BF704" s="1047"/>
      <c r="BG704" s="1047"/>
      <c r="BH704" s="1047"/>
      <c r="BI704" s="1047"/>
      <c r="BJ704" s="1047"/>
      <c r="BK704" s="1047"/>
      <c r="BL704" s="1047"/>
      <c r="BM704" s="1047"/>
      <c r="BN704" s="1047"/>
      <c r="BO704" s="1047"/>
      <c r="BP704" s="1047"/>
      <c r="BQ704" s="1047"/>
      <c r="BR704" s="1047"/>
      <c r="BS704" s="1047"/>
      <c r="BT704" s="1047"/>
      <c r="BU704" s="1047"/>
    </row>
    <row r="705" ht="14.25" customHeight="1">
      <c r="A705" s="1060"/>
      <c r="B705" s="1060"/>
      <c r="C705" s="1060"/>
      <c r="D705" s="1060"/>
      <c r="E705" s="1060"/>
      <c r="F705" s="1060"/>
      <c r="G705" s="1061"/>
      <c r="H705" s="1062"/>
      <c r="I705" s="1063"/>
      <c r="J705" s="1060"/>
      <c r="K705" s="1060"/>
      <c r="L705" s="1064"/>
      <c r="M705" s="1060"/>
      <c r="N705" s="1060"/>
      <c r="O705" s="1064"/>
      <c r="P705" s="1060"/>
      <c r="Q705" s="1060"/>
      <c r="R705" s="1060"/>
      <c r="S705" s="1060"/>
      <c r="T705" s="1060"/>
      <c r="U705" s="1060"/>
      <c r="V705" s="1045"/>
      <c r="W705" s="1045"/>
      <c r="X705" s="1045"/>
      <c r="Y705" s="1045"/>
      <c r="Z705" s="1045"/>
      <c r="AA705" s="1045"/>
      <c r="AB705" s="1045"/>
      <c r="AC705" s="1045"/>
      <c r="AD705" s="1045"/>
      <c r="AE705" s="1045"/>
      <c r="AF705" s="1045"/>
      <c r="AG705" s="1047"/>
      <c r="AH705" s="1047"/>
      <c r="AI705" s="1047"/>
      <c r="AJ705" s="1047"/>
      <c r="AK705" s="1047"/>
      <c r="AL705" s="1047"/>
      <c r="AM705" s="1047"/>
      <c r="AN705" s="1047"/>
      <c r="AO705" s="1047"/>
      <c r="AP705" s="1047"/>
      <c r="AQ705" s="1047"/>
      <c r="AR705" s="1047"/>
      <c r="AS705" s="1047"/>
      <c r="AT705" s="1047"/>
      <c r="AU705" s="1047"/>
      <c r="AV705" s="1047"/>
      <c r="AW705" s="1047"/>
      <c r="AX705" s="1047"/>
      <c r="AY705" s="1047"/>
      <c r="AZ705" s="1047"/>
      <c r="BA705" s="1047"/>
      <c r="BB705" s="1047"/>
      <c r="BC705" s="1047"/>
      <c r="BD705" s="1047"/>
      <c r="BE705" s="1047"/>
      <c r="BF705" s="1047"/>
      <c r="BG705" s="1047"/>
      <c r="BH705" s="1047"/>
      <c r="BI705" s="1047"/>
      <c r="BJ705" s="1047"/>
      <c r="BK705" s="1047"/>
      <c r="BL705" s="1047"/>
      <c r="BM705" s="1047"/>
      <c r="BN705" s="1047"/>
      <c r="BO705" s="1047"/>
      <c r="BP705" s="1047"/>
      <c r="BQ705" s="1047"/>
      <c r="BR705" s="1047"/>
      <c r="BS705" s="1047"/>
      <c r="BT705" s="1047"/>
      <c r="BU705" s="1047"/>
    </row>
    <row r="706" ht="14.25" customHeight="1">
      <c r="A706" s="1060"/>
      <c r="B706" s="1060"/>
      <c r="C706" s="1060"/>
      <c r="D706" s="1060"/>
      <c r="E706" s="1060"/>
      <c r="F706" s="1060"/>
      <c r="G706" s="1061"/>
      <c r="H706" s="1062"/>
      <c r="I706" s="1063"/>
      <c r="J706" s="1060"/>
      <c r="K706" s="1060"/>
      <c r="L706" s="1064"/>
      <c r="M706" s="1060"/>
      <c r="N706" s="1060"/>
      <c r="O706" s="1064"/>
      <c r="P706" s="1060"/>
      <c r="Q706" s="1060"/>
      <c r="R706" s="1060"/>
      <c r="S706" s="1060"/>
      <c r="T706" s="1060"/>
      <c r="U706" s="1060"/>
      <c r="V706" s="1045"/>
      <c r="W706" s="1045"/>
      <c r="X706" s="1045"/>
      <c r="Y706" s="1045"/>
      <c r="Z706" s="1045"/>
      <c r="AA706" s="1045"/>
      <c r="AB706" s="1045"/>
      <c r="AC706" s="1045"/>
      <c r="AD706" s="1045"/>
      <c r="AE706" s="1045"/>
      <c r="AF706" s="1045"/>
      <c r="AG706" s="1047"/>
      <c r="AH706" s="1047"/>
      <c r="AI706" s="1047"/>
      <c r="AJ706" s="1047"/>
      <c r="AK706" s="1047"/>
      <c r="AL706" s="1047"/>
      <c r="AM706" s="1047"/>
      <c r="AN706" s="1047"/>
      <c r="AO706" s="1047"/>
      <c r="AP706" s="1047"/>
      <c r="AQ706" s="1047"/>
      <c r="AR706" s="1047"/>
      <c r="AS706" s="1047"/>
      <c r="AT706" s="1047"/>
      <c r="AU706" s="1047"/>
      <c r="AV706" s="1047"/>
      <c r="AW706" s="1047"/>
      <c r="AX706" s="1047"/>
      <c r="AY706" s="1047"/>
      <c r="AZ706" s="1047"/>
      <c r="BA706" s="1047"/>
      <c r="BB706" s="1047"/>
      <c r="BC706" s="1047"/>
      <c r="BD706" s="1047"/>
      <c r="BE706" s="1047"/>
      <c r="BF706" s="1047"/>
      <c r="BG706" s="1047"/>
      <c r="BH706" s="1047"/>
      <c r="BI706" s="1047"/>
      <c r="BJ706" s="1047"/>
      <c r="BK706" s="1047"/>
      <c r="BL706" s="1047"/>
      <c r="BM706" s="1047"/>
      <c r="BN706" s="1047"/>
      <c r="BO706" s="1047"/>
      <c r="BP706" s="1047"/>
      <c r="BQ706" s="1047"/>
      <c r="BR706" s="1047"/>
      <c r="BS706" s="1047"/>
      <c r="BT706" s="1047"/>
      <c r="BU706" s="1047"/>
    </row>
    <row r="707" ht="14.25" customHeight="1">
      <c r="A707" s="1060"/>
      <c r="B707" s="1060"/>
      <c r="C707" s="1060"/>
      <c r="D707" s="1060"/>
      <c r="E707" s="1060"/>
      <c r="F707" s="1060"/>
      <c r="G707" s="1061"/>
      <c r="H707" s="1062"/>
      <c r="I707" s="1063"/>
      <c r="J707" s="1060"/>
      <c r="K707" s="1060"/>
      <c r="L707" s="1064"/>
      <c r="M707" s="1060"/>
      <c r="N707" s="1060"/>
      <c r="O707" s="1064"/>
      <c r="P707" s="1060"/>
      <c r="Q707" s="1060"/>
      <c r="R707" s="1060"/>
      <c r="S707" s="1060"/>
      <c r="T707" s="1060"/>
      <c r="U707" s="1060"/>
      <c r="V707" s="1045"/>
      <c r="W707" s="1045"/>
      <c r="X707" s="1045"/>
      <c r="Y707" s="1045"/>
      <c r="Z707" s="1045"/>
      <c r="AA707" s="1045"/>
      <c r="AB707" s="1045"/>
      <c r="AC707" s="1045"/>
      <c r="AD707" s="1045"/>
      <c r="AE707" s="1045"/>
      <c r="AF707" s="1045"/>
      <c r="AG707" s="1047"/>
      <c r="AH707" s="1047"/>
      <c r="AI707" s="1047"/>
      <c r="AJ707" s="1047"/>
      <c r="AK707" s="1047"/>
      <c r="AL707" s="1047"/>
      <c r="AM707" s="1047"/>
      <c r="AN707" s="1047"/>
      <c r="AO707" s="1047"/>
      <c r="AP707" s="1047"/>
      <c r="AQ707" s="1047"/>
      <c r="AR707" s="1047"/>
      <c r="AS707" s="1047"/>
      <c r="AT707" s="1047"/>
      <c r="AU707" s="1047"/>
      <c r="AV707" s="1047"/>
      <c r="AW707" s="1047"/>
      <c r="AX707" s="1047"/>
      <c r="AY707" s="1047"/>
      <c r="AZ707" s="1047"/>
      <c r="BA707" s="1047"/>
      <c r="BB707" s="1047"/>
      <c r="BC707" s="1047"/>
      <c r="BD707" s="1047"/>
      <c r="BE707" s="1047"/>
      <c r="BF707" s="1047"/>
      <c r="BG707" s="1047"/>
      <c r="BH707" s="1047"/>
      <c r="BI707" s="1047"/>
      <c r="BJ707" s="1047"/>
      <c r="BK707" s="1047"/>
      <c r="BL707" s="1047"/>
      <c r="BM707" s="1047"/>
      <c r="BN707" s="1047"/>
      <c r="BO707" s="1047"/>
      <c r="BP707" s="1047"/>
      <c r="BQ707" s="1047"/>
      <c r="BR707" s="1047"/>
      <c r="BS707" s="1047"/>
      <c r="BT707" s="1047"/>
      <c r="BU707" s="1047"/>
    </row>
    <row r="708" ht="14.25" customHeight="1">
      <c r="A708" s="1060"/>
      <c r="B708" s="1060"/>
      <c r="C708" s="1060"/>
      <c r="D708" s="1060"/>
      <c r="E708" s="1060"/>
      <c r="F708" s="1060"/>
      <c r="G708" s="1061"/>
      <c r="H708" s="1062"/>
      <c r="I708" s="1063"/>
      <c r="J708" s="1060"/>
      <c r="K708" s="1060"/>
      <c r="L708" s="1064"/>
      <c r="M708" s="1060"/>
      <c r="N708" s="1060"/>
      <c r="O708" s="1064"/>
      <c r="P708" s="1060"/>
      <c r="Q708" s="1060"/>
      <c r="R708" s="1060"/>
      <c r="S708" s="1060"/>
      <c r="T708" s="1060"/>
      <c r="U708" s="1060"/>
      <c r="V708" s="1045"/>
      <c r="W708" s="1045"/>
      <c r="X708" s="1045"/>
      <c r="Y708" s="1045"/>
      <c r="Z708" s="1045"/>
      <c r="AA708" s="1045"/>
      <c r="AB708" s="1045"/>
      <c r="AC708" s="1045"/>
      <c r="AD708" s="1045"/>
      <c r="AE708" s="1045"/>
      <c r="AF708" s="1045"/>
      <c r="AG708" s="1047"/>
      <c r="AH708" s="1047"/>
      <c r="AI708" s="1047"/>
      <c r="AJ708" s="1047"/>
      <c r="AK708" s="1047"/>
      <c r="AL708" s="1047"/>
      <c r="AM708" s="1047"/>
      <c r="AN708" s="1047"/>
      <c r="AO708" s="1047"/>
      <c r="AP708" s="1047"/>
      <c r="AQ708" s="1047"/>
      <c r="AR708" s="1047"/>
      <c r="AS708" s="1047"/>
      <c r="AT708" s="1047"/>
      <c r="AU708" s="1047"/>
      <c r="AV708" s="1047"/>
      <c r="AW708" s="1047"/>
      <c r="AX708" s="1047"/>
      <c r="AY708" s="1047"/>
      <c r="AZ708" s="1047"/>
      <c r="BA708" s="1047"/>
      <c r="BB708" s="1047"/>
      <c r="BC708" s="1047"/>
      <c r="BD708" s="1047"/>
      <c r="BE708" s="1047"/>
      <c r="BF708" s="1047"/>
      <c r="BG708" s="1047"/>
      <c r="BH708" s="1047"/>
      <c r="BI708" s="1047"/>
      <c r="BJ708" s="1047"/>
      <c r="BK708" s="1047"/>
      <c r="BL708" s="1047"/>
      <c r="BM708" s="1047"/>
      <c r="BN708" s="1047"/>
      <c r="BO708" s="1047"/>
      <c r="BP708" s="1047"/>
      <c r="BQ708" s="1047"/>
      <c r="BR708" s="1047"/>
      <c r="BS708" s="1047"/>
      <c r="BT708" s="1047"/>
      <c r="BU708" s="1047"/>
    </row>
    <row r="709" ht="14.25" customHeight="1">
      <c r="A709" s="1060"/>
      <c r="B709" s="1060"/>
      <c r="C709" s="1060"/>
      <c r="D709" s="1060"/>
      <c r="E709" s="1060"/>
      <c r="F709" s="1060"/>
      <c r="G709" s="1061"/>
      <c r="H709" s="1062"/>
      <c r="I709" s="1063"/>
      <c r="J709" s="1060"/>
      <c r="K709" s="1060"/>
      <c r="L709" s="1064"/>
      <c r="M709" s="1060"/>
      <c r="N709" s="1060"/>
      <c r="O709" s="1064"/>
      <c r="P709" s="1060"/>
      <c r="Q709" s="1060"/>
      <c r="R709" s="1060"/>
      <c r="S709" s="1060"/>
      <c r="T709" s="1060"/>
      <c r="U709" s="1060"/>
      <c r="V709" s="1045"/>
      <c r="W709" s="1045"/>
      <c r="X709" s="1045"/>
      <c r="Y709" s="1045"/>
      <c r="Z709" s="1045"/>
      <c r="AA709" s="1045"/>
      <c r="AB709" s="1045"/>
      <c r="AC709" s="1045"/>
      <c r="AD709" s="1045"/>
      <c r="AE709" s="1045"/>
      <c r="AF709" s="1045"/>
      <c r="AG709" s="1047"/>
      <c r="AH709" s="1047"/>
      <c r="AI709" s="1047"/>
      <c r="AJ709" s="1047"/>
      <c r="AK709" s="1047"/>
      <c r="AL709" s="1047"/>
      <c r="AM709" s="1047"/>
      <c r="AN709" s="1047"/>
      <c r="AO709" s="1047"/>
      <c r="AP709" s="1047"/>
      <c r="AQ709" s="1047"/>
      <c r="AR709" s="1047"/>
      <c r="AS709" s="1047"/>
      <c r="AT709" s="1047"/>
      <c r="AU709" s="1047"/>
      <c r="AV709" s="1047"/>
      <c r="AW709" s="1047"/>
      <c r="AX709" s="1047"/>
      <c r="AY709" s="1047"/>
      <c r="AZ709" s="1047"/>
      <c r="BA709" s="1047"/>
      <c r="BB709" s="1047"/>
      <c r="BC709" s="1047"/>
      <c r="BD709" s="1047"/>
      <c r="BE709" s="1047"/>
      <c r="BF709" s="1047"/>
      <c r="BG709" s="1047"/>
      <c r="BH709" s="1047"/>
      <c r="BI709" s="1047"/>
      <c r="BJ709" s="1047"/>
      <c r="BK709" s="1047"/>
      <c r="BL709" s="1047"/>
      <c r="BM709" s="1047"/>
      <c r="BN709" s="1047"/>
      <c r="BO709" s="1047"/>
      <c r="BP709" s="1047"/>
      <c r="BQ709" s="1047"/>
      <c r="BR709" s="1047"/>
      <c r="BS709" s="1047"/>
      <c r="BT709" s="1047"/>
      <c r="BU709" s="1047"/>
    </row>
    <row r="710" ht="14.25" customHeight="1">
      <c r="A710" s="1060"/>
      <c r="B710" s="1060"/>
      <c r="C710" s="1060"/>
      <c r="D710" s="1060"/>
      <c r="E710" s="1060"/>
      <c r="F710" s="1060"/>
      <c r="G710" s="1061"/>
      <c r="H710" s="1062"/>
      <c r="I710" s="1063"/>
      <c r="J710" s="1060"/>
      <c r="K710" s="1060"/>
      <c r="L710" s="1064"/>
      <c r="M710" s="1060"/>
      <c r="N710" s="1060"/>
      <c r="O710" s="1064"/>
      <c r="P710" s="1060"/>
      <c r="Q710" s="1060"/>
      <c r="R710" s="1060"/>
      <c r="S710" s="1060"/>
      <c r="T710" s="1060"/>
      <c r="U710" s="1060"/>
      <c r="V710" s="1045"/>
      <c r="W710" s="1045"/>
      <c r="X710" s="1045"/>
      <c r="Y710" s="1045"/>
      <c r="Z710" s="1045"/>
      <c r="AA710" s="1045"/>
      <c r="AB710" s="1045"/>
      <c r="AC710" s="1045"/>
      <c r="AD710" s="1045"/>
      <c r="AE710" s="1045"/>
      <c r="AF710" s="1045"/>
      <c r="AG710" s="1047"/>
      <c r="AH710" s="1047"/>
      <c r="AI710" s="1047"/>
      <c r="AJ710" s="1047"/>
      <c r="AK710" s="1047"/>
      <c r="AL710" s="1047"/>
      <c r="AM710" s="1047"/>
      <c r="AN710" s="1047"/>
      <c r="AO710" s="1047"/>
      <c r="AP710" s="1047"/>
      <c r="AQ710" s="1047"/>
      <c r="AR710" s="1047"/>
      <c r="AS710" s="1047"/>
      <c r="AT710" s="1047"/>
      <c r="AU710" s="1047"/>
      <c r="AV710" s="1047"/>
      <c r="AW710" s="1047"/>
      <c r="AX710" s="1047"/>
      <c r="AY710" s="1047"/>
      <c r="AZ710" s="1047"/>
      <c r="BA710" s="1047"/>
      <c r="BB710" s="1047"/>
      <c r="BC710" s="1047"/>
      <c r="BD710" s="1047"/>
      <c r="BE710" s="1047"/>
      <c r="BF710" s="1047"/>
      <c r="BG710" s="1047"/>
      <c r="BH710" s="1047"/>
      <c r="BI710" s="1047"/>
      <c r="BJ710" s="1047"/>
      <c r="BK710" s="1047"/>
      <c r="BL710" s="1047"/>
      <c r="BM710" s="1047"/>
      <c r="BN710" s="1047"/>
      <c r="BO710" s="1047"/>
      <c r="BP710" s="1047"/>
      <c r="BQ710" s="1047"/>
      <c r="BR710" s="1047"/>
      <c r="BS710" s="1047"/>
      <c r="BT710" s="1047"/>
      <c r="BU710" s="1047"/>
    </row>
    <row r="711" ht="14.25" customHeight="1">
      <c r="A711" s="1060"/>
      <c r="B711" s="1060"/>
      <c r="C711" s="1060"/>
      <c r="D711" s="1060"/>
      <c r="E711" s="1060"/>
      <c r="F711" s="1060"/>
      <c r="G711" s="1061"/>
      <c r="H711" s="1062"/>
      <c r="I711" s="1063"/>
      <c r="J711" s="1060"/>
      <c r="K711" s="1060"/>
      <c r="L711" s="1064"/>
      <c r="M711" s="1060"/>
      <c r="N711" s="1060"/>
      <c r="O711" s="1064"/>
      <c r="P711" s="1060"/>
      <c r="Q711" s="1060"/>
      <c r="R711" s="1060"/>
      <c r="S711" s="1060"/>
      <c r="T711" s="1060"/>
      <c r="U711" s="1060"/>
      <c r="V711" s="1045"/>
      <c r="W711" s="1045"/>
      <c r="X711" s="1045"/>
      <c r="Y711" s="1045"/>
      <c r="Z711" s="1045"/>
      <c r="AA711" s="1045"/>
      <c r="AB711" s="1045"/>
      <c r="AC711" s="1045"/>
      <c r="AD711" s="1045"/>
      <c r="AE711" s="1045"/>
      <c r="AF711" s="1045"/>
      <c r="AG711" s="1047"/>
      <c r="AH711" s="1047"/>
      <c r="AI711" s="1047"/>
      <c r="AJ711" s="1047"/>
      <c r="AK711" s="1047"/>
      <c r="AL711" s="1047"/>
      <c r="AM711" s="1047"/>
      <c r="AN711" s="1047"/>
      <c r="AO711" s="1047"/>
      <c r="AP711" s="1047"/>
      <c r="AQ711" s="1047"/>
      <c r="AR711" s="1047"/>
      <c r="AS711" s="1047"/>
      <c r="AT711" s="1047"/>
      <c r="AU711" s="1047"/>
      <c r="AV711" s="1047"/>
      <c r="AW711" s="1047"/>
      <c r="AX711" s="1047"/>
      <c r="AY711" s="1047"/>
      <c r="AZ711" s="1047"/>
      <c r="BA711" s="1047"/>
      <c r="BB711" s="1047"/>
      <c r="BC711" s="1047"/>
      <c r="BD711" s="1047"/>
      <c r="BE711" s="1047"/>
      <c r="BF711" s="1047"/>
      <c r="BG711" s="1047"/>
      <c r="BH711" s="1047"/>
      <c r="BI711" s="1047"/>
      <c r="BJ711" s="1047"/>
      <c r="BK711" s="1047"/>
      <c r="BL711" s="1047"/>
      <c r="BM711" s="1047"/>
      <c r="BN711" s="1047"/>
      <c r="BO711" s="1047"/>
      <c r="BP711" s="1047"/>
      <c r="BQ711" s="1047"/>
      <c r="BR711" s="1047"/>
      <c r="BS711" s="1047"/>
      <c r="BT711" s="1047"/>
      <c r="BU711" s="1047"/>
    </row>
    <row r="712" ht="14.25" customHeight="1">
      <c r="A712" s="1060"/>
      <c r="B712" s="1060"/>
      <c r="C712" s="1060"/>
      <c r="D712" s="1060"/>
      <c r="E712" s="1060"/>
      <c r="F712" s="1060"/>
      <c r="G712" s="1061"/>
      <c r="H712" s="1062"/>
      <c r="I712" s="1063"/>
      <c r="J712" s="1060"/>
      <c r="K712" s="1060"/>
      <c r="L712" s="1064"/>
      <c r="M712" s="1060"/>
      <c r="N712" s="1060"/>
      <c r="O712" s="1064"/>
      <c r="P712" s="1060"/>
      <c r="Q712" s="1060"/>
      <c r="R712" s="1060"/>
      <c r="S712" s="1060"/>
      <c r="T712" s="1060"/>
      <c r="U712" s="1060"/>
      <c r="V712" s="1045"/>
      <c r="W712" s="1045"/>
      <c r="X712" s="1045"/>
      <c r="Y712" s="1045"/>
      <c r="Z712" s="1045"/>
      <c r="AA712" s="1045"/>
      <c r="AB712" s="1045"/>
      <c r="AC712" s="1045"/>
      <c r="AD712" s="1045"/>
      <c r="AE712" s="1045"/>
      <c r="AF712" s="1045"/>
      <c r="AG712" s="1047"/>
      <c r="AH712" s="1047"/>
      <c r="AI712" s="1047"/>
      <c r="AJ712" s="1047"/>
      <c r="AK712" s="1047"/>
      <c r="AL712" s="1047"/>
      <c r="AM712" s="1047"/>
      <c r="AN712" s="1047"/>
      <c r="AO712" s="1047"/>
      <c r="AP712" s="1047"/>
      <c r="AQ712" s="1047"/>
      <c r="AR712" s="1047"/>
      <c r="AS712" s="1047"/>
      <c r="AT712" s="1047"/>
      <c r="AU712" s="1047"/>
      <c r="AV712" s="1047"/>
      <c r="AW712" s="1047"/>
      <c r="AX712" s="1047"/>
      <c r="AY712" s="1047"/>
      <c r="AZ712" s="1047"/>
      <c r="BA712" s="1047"/>
      <c r="BB712" s="1047"/>
      <c r="BC712" s="1047"/>
      <c r="BD712" s="1047"/>
      <c r="BE712" s="1047"/>
      <c r="BF712" s="1047"/>
      <c r="BG712" s="1047"/>
      <c r="BH712" s="1047"/>
      <c r="BI712" s="1047"/>
      <c r="BJ712" s="1047"/>
      <c r="BK712" s="1047"/>
      <c r="BL712" s="1047"/>
      <c r="BM712" s="1047"/>
      <c r="BN712" s="1047"/>
      <c r="BO712" s="1047"/>
      <c r="BP712" s="1047"/>
      <c r="BQ712" s="1047"/>
      <c r="BR712" s="1047"/>
      <c r="BS712" s="1047"/>
      <c r="BT712" s="1047"/>
      <c r="BU712" s="1047"/>
    </row>
    <row r="713" ht="14.25" customHeight="1">
      <c r="A713" s="1060"/>
      <c r="B713" s="1060"/>
      <c r="C713" s="1060"/>
      <c r="D713" s="1060"/>
      <c r="E713" s="1060"/>
      <c r="F713" s="1060"/>
      <c r="G713" s="1061"/>
      <c r="H713" s="1062"/>
      <c r="I713" s="1063"/>
      <c r="J713" s="1060"/>
      <c r="K713" s="1060"/>
      <c r="L713" s="1064"/>
      <c r="M713" s="1060"/>
      <c r="N713" s="1060"/>
      <c r="O713" s="1064"/>
      <c r="P713" s="1060"/>
      <c r="Q713" s="1060"/>
      <c r="R713" s="1060"/>
      <c r="S713" s="1060"/>
      <c r="T713" s="1060"/>
      <c r="U713" s="1060"/>
      <c r="V713" s="1045"/>
      <c r="W713" s="1045"/>
      <c r="X713" s="1045"/>
      <c r="Y713" s="1045"/>
      <c r="Z713" s="1045"/>
      <c r="AA713" s="1045"/>
      <c r="AB713" s="1045"/>
      <c r="AC713" s="1045"/>
      <c r="AD713" s="1045"/>
      <c r="AE713" s="1045"/>
      <c r="AF713" s="1045"/>
      <c r="AG713" s="1047"/>
      <c r="AH713" s="1047"/>
      <c r="AI713" s="1047"/>
      <c r="AJ713" s="1047"/>
      <c r="AK713" s="1047"/>
      <c r="AL713" s="1047"/>
      <c r="AM713" s="1047"/>
      <c r="AN713" s="1047"/>
      <c r="AO713" s="1047"/>
      <c r="AP713" s="1047"/>
      <c r="AQ713" s="1047"/>
      <c r="AR713" s="1047"/>
      <c r="AS713" s="1047"/>
      <c r="AT713" s="1047"/>
      <c r="AU713" s="1047"/>
      <c r="AV713" s="1047"/>
      <c r="AW713" s="1047"/>
      <c r="AX713" s="1047"/>
      <c r="AY713" s="1047"/>
      <c r="AZ713" s="1047"/>
      <c r="BA713" s="1047"/>
      <c r="BB713" s="1047"/>
      <c r="BC713" s="1047"/>
      <c r="BD713" s="1047"/>
      <c r="BE713" s="1047"/>
      <c r="BF713" s="1047"/>
      <c r="BG713" s="1047"/>
      <c r="BH713" s="1047"/>
      <c r="BI713" s="1047"/>
      <c r="BJ713" s="1047"/>
      <c r="BK713" s="1047"/>
      <c r="BL713" s="1047"/>
      <c r="BM713" s="1047"/>
      <c r="BN713" s="1047"/>
      <c r="BO713" s="1047"/>
      <c r="BP713" s="1047"/>
      <c r="BQ713" s="1047"/>
      <c r="BR713" s="1047"/>
      <c r="BS713" s="1047"/>
      <c r="BT713" s="1047"/>
      <c r="BU713" s="1047"/>
    </row>
    <row r="714" ht="14.25" customHeight="1">
      <c r="A714" s="1060"/>
      <c r="B714" s="1060"/>
      <c r="C714" s="1060"/>
      <c r="D714" s="1060"/>
      <c r="E714" s="1060"/>
      <c r="F714" s="1060"/>
      <c r="G714" s="1061"/>
      <c r="H714" s="1062"/>
      <c r="I714" s="1063"/>
      <c r="J714" s="1060"/>
      <c r="K714" s="1060"/>
      <c r="L714" s="1064"/>
      <c r="M714" s="1060"/>
      <c r="N714" s="1060"/>
      <c r="O714" s="1064"/>
      <c r="P714" s="1060"/>
      <c r="Q714" s="1060"/>
      <c r="R714" s="1060"/>
      <c r="S714" s="1060"/>
      <c r="T714" s="1060"/>
      <c r="U714" s="1060"/>
      <c r="V714" s="1045"/>
      <c r="W714" s="1045"/>
      <c r="X714" s="1045"/>
      <c r="Y714" s="1045"/>
      <c r="Z714" s="1045"/>
      <c r="AA714" s="1045"/>
      <c r="AB714" s="1045"/>
      <c r="AC714" s="1045"/>
      <c r="AD714" s="1045"/>
      <c r="AE714" s="1045"/>
      <c r="AF714" s="1045"/>
      <c r="AG714" s="1047"/>
      <c r="AH714" s="1047"/>
      <c r="AI714" s="1047"/>
      <c r="AJ714" s="1047"/>
      <c r="AK714" s="1047"/>
      <c r="AL714" s="1047"/>
      <c r="AM714" s="1047"/>
      <c r="AN714" s="1047"/>
      <c r="AO714" s="1047"/>
      <c r="AP714" s="1047"/>
      <c r="AQ714" s="1047"/>
      <c r="AR714" s="1047"/>
      <c r="AS714" s="1047"/>
      <c r="AT714" s="1047"/>
      <c r="AU714" s="1047"/>
      <c r="AV714" s="1047"/>
      <c r="AW714" s="1047"/>
      <c r="AX714" s="1047"/>
      <c r="AY714" s="1047"/>
      <c r="AZ714" s="1047"/>
      <c r="BA714" s="1047"/>
      <c r="BB714" s="1047"/>
      <c r="BC714" s="1047"/>
      <c r="BD714" s="1047"/>
      <c r="BE714" s="1047"/>
      <c r="BF714" s="1047"/>
      <c r="BG714" s="1047"/>
      <c r="BH714" s="1047"/>
      <c r="BI714" s="1047"/>
      <c r="BJ714" s="1047"/>
      <c r="BK714" s="1047"/>
      <c r="BL714" s="1047"/>
      <c r="BM714" s="1047"/>
      <c r="BN714" s="1047"/>
      <c r="BO714" s="1047"/>
      <c r="BP714" s="1047"/>
      <c r="BQ714" s="1047"/>
      <c r="BR714" s="1047"/>
      <c r="BS714" s="1047"/>
      <c r="BT714" s="1047"/>
      <c r="BU714" s="1047"/>
    </row>
    <row r="715" ht="14.25" customHeight="1">
      <c r="A715" s="1060"/>
      <c r="B715" s="1060"/>
      <c r="C715" s="1060"/>
      <c r="D715" s="1060"/>
      <c r="E715" s="1060"/>
      <c r="F715" s="1060"/>
      <c r="G715" s="1061"/>
      <c r="H715" s="1062"/>
      <c r="I715" s="1063"/>
      <c r="J715" s="1060"/>
      <c r="K715" s="1060"/>
      <c r="L715" s="1064"/>
      <c r="M715" s="1060"/>
      <c r="N715" s="1060"/>
      <c r="O715" s="1064"/>
      <c r="P715" s="1060"/>
      <c r="Q715" s="1060"/>
      <c r="R715" s="1060"/>
      <c r="S715" s="1060"/>
      <c r="T715" s="1060"/>
      <c r="U715" s="1060"/>
      <c r="V715" s="1045"/>
      <c r="W715" s="1045"/>
      <c r="X715" s="1045"/>
      <c r="Y715" s="1045"/>
      <c r="Z715" s="1045"/>
      <c r="AA715" s="1045"/>
      <c r="AB715" s="1045"/>
      <c r="AC715" s="1045"/>
      <c r="AD715" s="1045"/>
      <c r="AE715" s="1045"/>
      <c r="AF715" s="1045"/>
      <c r="AG715" s="1047"/>
      <c r="AH715" s="1047"/>
      <c r="AI715" s="1047"/>
      <c r="AJ715" s="1047"/>
      <c r="AK715" s="1047"/>
      <c r="AL715" s="1047"/>
      <c r="AM715" s="1047"/>
      <c r="AN715" s="1047"/>
      <c r="AO715" s="1047"/>
      <c r="AP715" s="1047"/>
      <c r="AQ715" s="1047"/>
      <c r="AR715" s="1047"/>
      <c r="AS715" s="1047"/>
      <c r="AT715" s="1047"/>
      <c r="AU715" s="1047"/>
      <c r="AV715" s="1047"/>
      <c r="AW715" s="1047"/>
      <c r="AX715" s="1047"/>
      <c r="AY715" s="1047"/>
      <c r="AZ715" s="1047"/>
      <c r="BA715" s="1047"/>
      <c r="BB715" s="1047"/>
      <c r="BC715" s="1047"/>
      <c r="BD715" s="1047"/>
      <c r="BE715" s="1047"/>
      <c r="BF715" s="1047"/>
      <c r="BG715" s="1047"/>
      <c r="BH715" s="1047"/>
      <c r="BI715" s="1047"/>
      <c r="BJ715" s="1047"/>
      <c r="BK715" s="1047"/>
      <c r="BL715" s="1047"/>
      <c r="BM715" s="1047"/>
      <c r="BN715" s="1047"/>
      <c r="BO715" s="1047"/>
      <c r="BP715" s="1047"/>
      <c r="BQ715" s="1047"/>
      <c r="BR715" s="1047"/>
      <c r="BS715" s="1047"/>
      <c r="BT715" s="1047"/>
      <c r="BU715" s="1047"/>
    </row>
    <row r="716" ht="14.25" customHeight="1">
      <c r="A716" s="1060"/>
      <c r="B716" s="1060"/>
      <c r="C716" s="1060"/>
      <c r="D716" s="1060"/>
      <c r="E716" s="1060"/>
      <c r="F716" s="1060"/>
      <c r="G716" s="1061"/>
      <c r="H716" s="1062"/>
      <c r="I716" s="1063"/>
      <c r="J716" s="1060"/>
      <c r="K716" s="1060"/>
      <c r="L716" s="1064"/>
      <c r="M716" s="1060"/>
      <c r="N716" s="1060"/>
      <c r="O716" s="1064"/>
      <c r="P716" s="1060"/>
      <c r="Q716" s="1060"/>
      <c r="R716" s="1060"/>
      <c r="S716" s="1060"/>
      <c r="T716" s="1060"/>
      <c r="U716" s="1060"/>
      <c r="V716" s="1045"/>
      <c r="W716" s="1045"/>
      <c r="X716" s="1045"/>
      <c r="Y716" s="1045"/>
      <c r="Z716" s="1045"/>
      <c r="AA716" s="1045"/>
      <c r="AB716" s="1045"/>
      <c r="AC716" s="1045"/>
      <c r="AD716" s="1045"/>
      <c r="AE716" s="1045"/>
      <c r="AF716" s="1045"/>
      <c r="AG716" s="1047"/>
      <c r="AH716" s="1047"/>
      <c r="AI716" s="1047"/>
      <c r="AJ716" s="1047"/>
      <c r="AK716" s="1047"/>
      <c r="AL716" s="1047"/>
      <c r="AM716" s="1047"/>
      <c r="AN716" s="1047"/>
      <c r="AO716" s="1047"/>
      <c r="AP716" s="1047"/>
      <c r="AQ716" s="1047"/>
      <c r="AR716" s="1047"/>
      <c r="AS716" s="1047"/>
      <c r="AT716" s="1047"/>
      <c r="AU716" s="1047"/>
      <c r="AV716" s="1047"/>
      <c r="AW716" s="1047"/>
      <c r="AX716" s="1047"/>
      <c r="AY716" s="1047"/>
      <c r="AZ716" s="1047"/>
      <c r="BA716" s="1047"/>
      <c r="BB716" s="1047"/>
      <c r="BC716" s="1047"/>
      <c r="BD716" s="1047"/>
      <c r="BE716" s="1047"/>
      <c r="BF716" s="1047"/>
      <c r="BG716" s="1047"/>
      <c r="BH716" s="1047"/>
      <c r="BI716" s="1047"/>
      <c r="BJ716" s="1047"/>
      <c r="BK716" s="1047"/>
      <c r="BL716" s="1047"/>
      <c r="BM716" s="1047"/>
      <c r="BN716" s="1047"/>
      <c r="BO716" s="1047"/>
      <c r="BP716" s="1047"/>
      <c r="BQ716" s="1047"/>
      <c r="BR716" s="1047"/>
      <c r="BS716" s="1047"/>
      <c r="BT716" s="1047"/>
      <c r="BU716" s="1047"/>
    </row>
    <row r="717" ht="14.25" customHeight="1">
      <c r="A717" s="1060"/>
      <c r="B717" s="1060"/>
      <c r="C717" s="1060"/>
      <c r="D717" s="1060"/>
      <c r="E717" s="1060"/>
      <c r="F717" s="1060"/>
      <c r="G717" s="1061"/>
      <c r="H717" s="1062"/>
      <c r="I717" s="1063"/>
      <c r="J717" s="1060"/>
      <c r="K717" s="1060"/>
      <c r="L717" s="1064"/>
      <c r="M717" s="1060"/>
      <c r="N717" s="1060"/>
      <c r="O717" s="1064"/>
      <c r="P717" s="1060"/>
      <c r="Q717" s="1060"/>
      <c r="R717" s="1060"/>
      <c r="S717" s="1060"/>
      <c r="T717" s="1060"/>
      <c r="U717" s="1060"/>
      <c r="V717" s="1045"/>
      <c r="W717" s="1045"/>
      <c r="X717" s="1045"/>
      <c r="Y717" s="1045"/>
      <c r="Z717" s="1045"/>
      <c r="AA717" s="1045"/>
      <c r="AB717" s="1045"/>
      <c r="AC717" s="1045"/>
      <c r="AD717" s="1045"/>
      <c r="AE717" s="1045"/>
      <c r="AF717" s="1045"/>
      <c r="AG717" s="1047"/>
      <c r="AH717" s="1047"/>
      <c r="AI717" s="1047"/>
      <c r="AJ717" s="1047"/>
      <c r="AK717" s="1047"/>
      <c r="AL717" s="1047"/>
      <c r="AM717" s="1047"/>
      <c r="AN717" s="1047"/>
      <c r="AO717" s="1047"/>
      <c r="AP717" s="1047"/>
      <c r="AQ717" s="1047"/>
      <c r="AR717" s="1047"/>
      <c r="AS717" s="1047"/>
      <c r="AT717" s="1047"/>
      <c r="AU717" s="1047"/>
      <c r="AV717" s="1047"/>
      <c r="AW717" s="1047"/>
      <c r="AX717" s="1047"/>
      <c r="AY717" s="1047"/>
      <c r="AZ717" s="1047"/>
      <c r="BA717" s="1047"/>
      <c r="BB717" s="1047"/>
      <c r="BC717" s="1047"/>
      <c r="BD717" s="1047"/>
      <c r="BE717" s="1047"/>
      <c r="BF717" s="1047"/>
      <c r="BG717" s="1047"/>
      <c r="BH717" s="1047"/>
      <c r="BI717" s="1047"/>
      <c r="BJ717" s="1047"/>
      <c r="BK717" s="1047"/>
      <c r="BL717" s="1047"/>
      <c r="BM717" s="1047"/>
      <c r="BN717" s="1047"/>
      <c r="BO717" s="1047"/>
      <c r="BP717" s="1047"/>
      <c r="BQ717" s="1047"/>
      <c r="BR717" s="1047"/>
      <c r="BS717" s="1047"/>
      <c r="BT717" s="1047"/>
      <c r="BU717" s="1047"/>
    </row>
    <row r="718" ht="14.25" customHeight="1">
      <c r="A718" s="1060"/>
      <c r="B718" s="1060"/>
      <c r="C718" s="1060"/>
      <c r="D718" s="1060"/>
      <c r="E718" s="1060"/>
      <c r="F718" s="1060"/>
      <c r="G718" s="1061"/>
      <c r="H718" s="1062"/>
      <c r="I718" s="1063"/>
      <c r="J718" s="1060"/>
      <c r="K718" s="1060"/>
      <c r="L718" s="1064"/>
      <c r="M718" s="1060"/>
      <c r="N718" s="1060"/>
      <c r="O718" s="1064"/>
      <c r="P718" s="1060"/>
      <c r="Q718" s="1060"/>
      <c r="R718" s="1060"/>
      <c r="S718" s="1060"/>
      <c r="T718" s="1060"/>
      <c r="U718" s="1060"/>
      <c r="V718" s="1045"/>
      <c r="W718" s="1045"/>
      <c r="X718" s="1045"/>
      <c r="Y718" s="1045"/>
      <c r="Z718" s="1045"/>
      <c r="AA718" s="1045"/>
      <c r="AB718" s="1045"/>
      <c r="AC718" s="1045"/>
      <c r="AD718" s="1045"/>
      <c r="AE718" s="1045"/>
      <c r="AF718" s="1045"/>
      <c r="AG718" s="1047"/>
      <c r="AH718" s="1047"/>
      <c r="AI718" s="1047"/>
      <c r="AJ718" s="1047"/>
      <c r="AK718" s="1047"/>
      <c r="AL718" s="1047"/>
      <c r="AM718" s="1047"/>
      <c r="AN718" s="1047"/>
      <c r="AO718" s="1047"/>
      <c r="AP718" s="1047"/>
      <c r="AQ718" s="1047"/>
      <c r="AR718" s="1047"/>
      <c r="AS718" s="1047"/>
      <c r="AT718" s="1047"/>
      <c r="AU718" s="1047"/>
      <c r="AV718" s="1047"/>
      <c r="AW718" s="1047"/>
      <c r="AX718" s="1047"/>
      <c r="AY718" s="1047"/>
      <c r="AZ718" s="1047"/>
      <c r="BA718" s="1047"/>
      <c r="BB718" s="1047"/>
      <c r="BC718" s="1047"/>
      <c r="BD718" s="1047"/>
      <c r="BE718" s="1047"/>
      <c r="BF718" s="1047"/>
      <c r="BG718" s="1047"/>
      <c r="BH718" s="1047"/>
      <c r="BI718" s="1047"/>
      <c r="BJ718" s="1047"/>
      <c r="BK718" s="1047"/>
      <c r="BL718" s="1047"/>
      <c r="BM718" s="1047"/>
      <c r="BN718" s="1047"/>
      <c r="BO718" s="1047"/>
      <c r="BP718" s="1047"/>
      <c r="BQ718" s="1047"/>
      <c r="BR718" s="1047"/>
      <c r="BS718" s="1047"/>
      <c r="BT718" s="1047"/>
      <c r="BU718" s="1047"/>
    </row>
    <row r="719" ht="14.25" customHeight="1">
      <c r="A719" s="1060"/>
      <c r="B719" s="1060"/>
      <c r="C719" s="1060"/>
      <c r="D719" s="1060"/>
      <c r="E719" s="1060"/>
      <c r="F719" s="1060"/>
      <c r="G719" s="1061"/>
      <c r="H719" s="1062"/>
      <c r="I719" s="1063"/>
      <c r="J719" s="1060"/>
      <c r="K719" s="1060"/>
      <c r="L719" s="1064"/>
      <c r="M719" s="1060"/>
      <c r="N719" s="1060"/>
      <c r="O719" s="1064"/>
      <c r="P719" s="1060"/>
      <c r="Q719" s="1060"/>
      <c r="R719" s="1060"/>
      <c r="S719" s="1060"/>
      <c r="T719" s="1060"/>
      <c r="U719" s="1060"/>
      <c r="V719" s="1045"/>
      <c r="W719" s="1045"/>
      <c r="X719" s="1045"/>
      <c r="Y719" s="1045"/>
      <c r="Z719" s="1045"/>
      <c r="AA719" s="1045"/>
      <c r="AB719" s="1045"/>
      <c r="AC719" s="1045"/>
      <c r="AD719" s="1045"/>
      <c r="AE719" s="1045"/>
      <c r="AF719" s="1045"/>
      <c r="AG719" s="1047"/>
      <c r="AH719" s="1047"/>
      <c r="AI719" s="1047"/>
      <c r="AJ719" s="1047"/>
      <c r="AK719" s="1047"/>
      <c r="AL719" s="1047"/>
      <c r="AM719" s="1047"/>
      <c r="AN719" s="1047"/>
      <c r="AO719" s="1047"/>
      <c r="AP719" s="1047"/>
      <c r="AQ719" s="1047"/>
      <c r="AR719" s="1047"/>
      <c r="AS719" s="1047"/>
      <c r="AT719" s="1047"/>
      <c r="AU719" s="1047"/>
      <c r="AV719" s="1047"/>
      <c r="AW719" s="1047"/>
      <c r="AX719" s="1047"/>
      <c r="AY719" s="1047"/>
      <c r="AZ719" s="1047"/>
      <c r="BA719" s="1047"/>
      <c r="BB719" s="1047"/>
      <c r="BC719" s="1047"/>
      <c r="BD719" s="1047"/>
      <c r="BE719" s="1047"/>
      <c r="BF719" s="1047"/>
      <c r="BG719" s="1047"/>
      <c r="BH719" s="1047"/>
      <c r="BI719" s="1047"/>
      <c r="BJ719" s="1047"/>
      <c r="BK719" s="1047"/>
      <c r="BL719" s="1047"/>
      <c r="BM719" s="1047"/>
      <c r="BN719" s="1047"/>
      <c r="BO719" s="1047"/>
      <c r="BP719" s="1047"/>
      <c r="BQ719" s="1047"/>
      <c r="BR719" s="1047"/>
      <c r="BS719" s="1047"/>
      <c r="BT719" s="1047"/>
      <c r="BU719" s="1047"/>
    </row>
    <row r="720" ht="14.25" customHeight="1">
      <c r="A720" s="1060"/>
      <c r="B720" s="1060"/>
      <c r="C720" s="1060"/>
      <c r="D720" s="1060"/>
      <c r="E720" s="1060"/>
      <c r="F720" s="1060"/>
      <c r="G720" s="1061"/>
      <c r="H720" s="1062"/>
      <c r="I720" s="1063"/>
      <c r="J720" s="1060"/>
      <c r="K720" s="1060"/>
      <c r="L720" s="1064"/>
      <c r="M720" s="1060"/>
      <c r="N720" s="1060"/>
      <c r="O720" s="1064"/>
      <c r="P720" s="1060"/>
      <c r="Q720" s="1060"/>
      <c r="R720" s="1060"/>
      <c r="S720" s="1060"/>
      <c r="T720" s="1060"/>
      <c r="U720" s="1060"/>
      <c r="V720" s="1045"/>
      <c r="W720" s="1045"/>
      <c r="X720" s="1045"/>
      <c r="Y720" s="1045"/>
      <c r="Z720" s="1045"/>
      <c r="AA720" s="1045"/>
      <c r="AB720" s="1045"/>
      <c r="AC720" s="1045"/>
      <c r="AD720" s="1045"/>
      <c r="AE720" s="1045"/>
      <c r="AF720" s="1045"/>
      <c r="AG720" s="1047"/>
      <c r="AH720" s="1047"/>
      <c r="AI720" s="1047"/>
      <c r="AJ720" s="1047"/>
      <c r="AK720" s="1047"/>
      <c r="AL720" s="1047"/>
      <c r="AM720" s="1047"/>
      <c r="AN720" s="1047"/>
      <c r="AO720" s="1047"/>
      <c r="AP720" s="1047"/>
      <c r="AQ720" s="1047"/>
      <c r="AR720" s="1047"/>
      <c r="AS720" s="1047"/>
      <c r="AT720" s="1047"/>
      <c r="AU720" s="1047"/>
      <c r="AV720" s="1047"/>
      <c r="AW720" s="1047"/>
      <c r="AX720" s="1047"/>
      <c r="AY720" s="1047"/>
      <c r="AZ720" s="1047"/>
      <c r="BA720" s="1047"/>
      <c r="BB720" s="1047"/>
      <c r="BC720" s="1047"/>
      <c r="BD720" s="1047"/>
      <c r="BE720" s="1047"/>
      <c r="BF720" s="1047"/>
      <c r="BG720" s="1047"/>
      <c r="BH720" s="1047"/>
      <c r="BI720" s="1047"/>
      <c r="BJ720" s="1047"/>
      <c r="BK720" s="1047"/>
      <c r="BL720" s="1047"/>
      <c r="BM720" s="1047"/>
      <c r="BN720" s="1047"/>
      <c r="BO720" s="1047"/>
      <c r="BP720" s="1047"/>
      <c r="BQ720" s="1047"/>
      <c r="BR720" s="1047"/>
      <c r="BS720" s="1047"/>
      <c r="BT720" s="1047"/>
      <c r="BU720" s="1047"/>
    </row>
    <row r="721" ht="14.25" customHeight="1">
      <c r="A721" s="1060"/>
      <c r="B721" s="1060"/>
      <c r="C721" s="1060"/>
      <c r="D721" s="1060"/>
      <c r="E721" s="1060"/>
      <c r="F721" s="1060"/>
      <c r="G721" s="1061"/>
      <c r="H721" s="1062"/>
      <c r="I721" s="1063"/>
      <c r="J721" s="1060"/>
      <c r="K721" s="1060"/>
      <c r="L721" s="1064"/>
      <c r="M721" s="1060"/>
      <c r="N721" s="1060"/>
      <c r="O721" s="1064"/>
      <c r="P721" s="1060"/>
      <c r="Q721" s="1060"/>
      <c r="R721" s="1060"/>
      <c r="S721" s="1060"/>
      <c r="T721" s="1060"/>
      <c r="U721" s="1060"/>
      <c r="V721" s="1045"/>
      <c r="W721" s="1045"/>
      <c r="X721" s="1045"/>
      <c r="Y721" s="1045"/>
      <c r="Z721" s="1045"/>
      <c r="AA721" s="1045"/>
      <c r="AB721" s="1045"/>
      <c r="AC721" s="1045"/>
      <c r="AD721" s="1045"/>
      <c r="AE721" s="1045"/>
      <c r="AF721" s="1045"/>
      <c r="AG721" s="1047"/>
      <c r="AH721" s="1047"/>
      <c r="AI721" s="1047"/>
      <c r="AJ721" s="1047"/>
      <c r="AK721" s="1047"/>
      <c r="AL721" s="1047"/>
      <c r="AM721" s="1047"/>
      <c r="AN721" s="1047"/>
      <c r="AO721" s="1047"/>
      <c r="AP721" s="1047"/>
      <c r="AQ721" s="1047"/>
      <c r="AR721" s="1047"/>
      <c r="AS721" s="1047"/>
      <c r="AT721" s="1047"/>
      <c r="AU721" s="1047"/>
      <c r="AV721" s="1047"/>
      <c r="AW721" s="1047"/>
      <c r="AX721" s="1047"/>
      <c r="AY721" s="1047"/>
      <c r="AZ721" s="1047"/>
      <c r="BA721" s="1047"/>
      <c r="BB721" s="1047"/>
      <c r="BC721" s="1047"/>
      <c r="BD721" s="1047"/>
      <c r="BE721" s="1047"/>
      <c r="BF721" s="1047"/>
      <c r="BG721" s="1047"/>
      <c r="BH721" s="1047"/>
      <c r="BI721" s="1047"/>
      <c r="BJ721" s="1047"/>
      <c r="BK721" s="1047"/>
      <c r="BL721" s="1047"/>
      <c r="BM721" s="1047"/>
      <c r="BN721" s="1047"/>
      <c r="BO721" s="1047"/>
      <c r="BP721" s="1047"/>
      <c r="BQ721" s="1047"/>
      <c r="BR721" s="1047"/>
      <c r="BS721" s="1047"/>
      <c r="BT721" s="1047"/>
      <c r="BU721" s="1047"/>
    </row>
    <row r="722" ht="14.25" customHeight="1">
      <c r="A722" s="1060"/>
      <c r="B722" s="1060"/>
      <c r="C722" s="1060"/>
      <c r="D722" s="1060"/>
      <c r="E722" s="1060"/>
      <c r="F722" s="1060"/>
      <c r="G722" s="1061"/>
      <c r="H722" s="1062"/>
      <c r="I722" s="1063"/>
      <c r="J722" s="1060"/>
      <c r="K722" s="1060"/>
      <c r="L722" s="1064"/>
      <c r="M722" s="1060"/>
      <c r="N722" s="1060"/>
      <c r="O722" s="1064"/>
      <c r="P722" s="1060"/>
      <c r="Q722" s="1060"/>
      <c r="R722" s="1060"/>
      <c r="S722" s="1060"/>
      <c r="T722" s="1060"/>
      <c r="U722" s="1060"/>
      <c r="V722" s="1045"/>
      <c r="W722" s="1045"/>
      <c r="X722" s="1045"/>
      <c r="Y722" s="1045"/>
      <c r="Z722" s="1045"/>
      <c r="AA722" s="1045"/>
      <c r="AB722" s="1045"/>
      <c r="AC722" s="1045"/>
      <c r="AD722" s="1045"/>
      <c r="AE722" s="1045"/>
      <c r="AF722" s="1045"/>
      <c r="AG722" s="1047"/>
      <c r="AH722" s="1047"/>
      <c r="AI722" s="1047"/>
      <c r="AJ722" s="1047"/>
      <c r="AK722" s="1047"/>
      <c r="AL722" s="1047"/>
      <c r="AM722" s="1047"/>
      <c r="AN722" s="1047"/>
      <c r="AO722" s="1047"/>
      <c r="AP722" s="1047"/>
      <c r="AQ722" s="1047"/>
      <c r="AR722" s="1047"/>
      <c r="AS722" s="1047"/>
      <c r="AT722" s="1047"/>
      <c r="AU722" s="1047"/>
      <c r="AV722" s="1047"/>
      <c r="AW722" s="1047"/>
      <c r="AX722" s="1047"/>
      <c r="AY722" s="1047"/>
      <c r="AZ722" s="1047"/>
      <c r="BA722" s="1047"/>
      <c r="BB722" s="1047"/>
      <c r="BC722" s="1047"/>
      <c r="BD722" s="1047"/>
      <c r="BE722" s="1047"/>
      <c r="BF722" s="1047"/>
      <c r="BG722" s="1047"/>
      <c r="BH722" s="1047"/>
      <c r="BI722" s="1047"/>
      <c r="BJ722" s="1047"/>
      <c r="BK722" s="1047"/>
      <c r="BL722" s="1047"/>
      <c r="BM722" s="1047"/>
      <c r="BN722" s="1047"/>
      <c r="BO722" s="1047"/>
      <c r="BP722" s="1047"/>
      <c r="BQ722" s="1047"/>
      <c r="BR722" s="1047"/>
      <c r="BS722" s="1047"/>
      <c r="BT722" s="1047"/>
      <c r="BU722" s="1047"/>
    </row>
    <row r="723" ht="14.25" customHeight="1">
      <c r="A723" s="1060"/>
      <c r="B723" s="1060"/>
      <c r="C723" s="1060"/>
      <c r="D723" s="1060"/>
      <c r="E723" s="1060"/>
      <c r="F723" s="1060"/>
      <c r="G723" s="1061"/>
      <c r="H723" s="1062"/>
      <c r="I723" s="1063"/>
      <c r="J723" s="1060"/>
      <c r="K723" s="1060"/>
      <c r="L723" s="1064"/>
      <c r="M723" s="1060"/>
      <c r="N723" s="1060"/>
      <c r="O723" s="1064"/>
      <c r="P723" s="1060"/>
      <c r="Q723" s="1060"/>
      <c r="R723" s="1060"/>
      <c r="S723" s="1060"/>
      <c r="T723" s="1060"/>
      <c r="U723" s="1060"/>
      <c r="V723" s="1045"/>
      <c r="W723" s="1045"/>
      <c r="X723" s="1045"/>
      <c r="Y723" s="1045"/>
      <c r="Z723" s="1045"/>
      <c r="AA723" s="1045"/>
      <c r="AB723" s="1045"/>
      <c r="AC723" s="1045"/>
      <c r="AD723" s="1045"/>
      <c r="AE723" s="1045"/>
      <c r="AF723" s="1045"/>
      <c r="AG723" s="1047"/>
      <c r="AH723" s="1047"/>
      <c r="AI723" s="1047"/>
      <c r="AJ723" s="1047"/>
      <c r="AK723" s="1047"/>
      <c r="AL723" s="1047"/>
      <c r="AM723" s="1047"/>
      <c r="AN723" s="1047"/>
      <c r="AO723" s="1047"/>
      <c r="AP723" s="1047"/>
      <c r="AQ723" s="1047"/>
      <c r="AR723" s="1047"/>
      <c r="AS723" s="1047"/>
      <c r="AT723" s="1047"/>
      <c r="AU723" s="1047"/>
      <c r="AV723" s="1047"/>
      <c r="AW723" s="1047"/>
      <c r="AX723" s="1047"/>
      <c r="AY723" s="1047"/>
      <c r="AZ723" s="1047"/>
      <c r="BA723" s="1047"/>
      <c r="BB723" s="1047"/>
      <c r="BC723" s="1047"/>
      <c r="BD723" s="1047"/>
      <c r="BE723" s="1047"/>
      <c r="BF723" s="1047"/>
      <c r="BG723" s="1047"/>
      <c r="BH723" s="1047"/>
      <c r="BI723" s="1047"/>
      <c r="BJ723" s="1047"/>
      <c r="BK723" s="1047"/>
      <c r="BL723" s="1047"/>
      <c r="BM723" s="1047"/>
      <c r="BN723" s="1047"/>
      <c r="BO723" s="1047"/>
      <c r="BP723" s="1047"/>
      <c r="BQ723" s="1047"/>
      <c r="BR723" s="1047"/>
      <c r="BS723" s="1047"/>
      <c r="BT723" s="1047"/>
      <c r="BU723" s="1047"/>
    </row>
    <row r="724" ht="14.25" customHeight="1">
      <c r="A724" s="1060"/>
      <c r="B724" s="1060"/>
      <c r="C724" s="1060"/>
      <c r="D724" s="1060"/>
      <c r="E724" s="1060"/>
      <c r="F724" s="1060"/>
      <c r="G724" s="1061"/>
      <c r="H724" s="1062"/>
      <c r="I724" s="1063"/>
      <c r="J724" s="1060"/>
      <c r="K724" s="1060"/>
      <c r="L724" s="1064"/>
      <c r="M724" s="1060"/>
      <c r="N724" s="1060"/>
      <c r="O724" s="1064"/>
      <c r="P724" s="1060"/>
      <c r="Q724" s="1060"/>
      <c r="R724" s="1060"/>
      <c r="S724" s="1060"/>
      <c r="T724" s="1060"/>
      <c r="U724" s="1060"/>
      <c r="V724" s="1045"/>
      <c r="W724" s="1045"/>
      <c r="X724" s="1045"/>
      <c r="Y724" s="1045"/>
      <c r="Z724" s="1045"/>
      <c r="AA724" s="1045"/>
      <c r="AB724" s="1045"/>
      <c r="AC724" s="1045"/>
      <c r="AD724" s="1045"/>
      <c r="AE724" s="1045"/>
      <c r="AF724" s="1045"/>
      <c r="AG724" s="1047"/>
      <c r="AH724" s="1047"/>
      <c r="AI724" s="1047"/>
      <c r="AJ724" s="1047"/>
      <c r="AK724" s="1047"/>
      <c r="AL724" s="1047"/>
      <c r="AM724" s="1047"/>
      <c r="AN724" s="1047"/>
      <c r="AO724" s="1047"/>
      <c r="AP724" s="1047"/>
      <c r="AQ724" s="1047"/>
      <c r="AR724" s="1047"/>
      <c r="AS724" s="1047"/>
      <c r="AT724" s="1047"/>
      <c r="AU724" s="1047"/>
      <c r="AV724" s="1047"/>
      <c r="AW724" s="1047"/>
      <c r="AX724" s="1047"/>
      <c r="AY724" s="1047"/>
      <c r="AZ724" s="1047"/>
      <c r="BA724" s="1047"/>
      <c r="BB724" s="1047"/>
      <c r="BC724" s="1047"/>
      <c r="BD724" s="1047"/>
      <c r="BE724" s="1047"/>
      <c r="BF724" s="1047"/>
      <c r="BG724" s="1047"/>
      <c r="BH724" s="1047"/>
      <c r="BI724" s="1047"/>
      <c r="BJ724" s="1047"/>
      <c r="BK724" s="1047"/>
      <c r="BL724" s="1047"/>
      <c r="BM724" s="1047"/>
      <c r="BN724" s="1047"/>
      <c r="BO724" s="1047"/>
      <c r="BP724" s="1047"/>
      <c r="BQ724" s="1047"/>
      <c r="BR724" s="1047"/>
      <c r="BS724" s="1047"/>
      <c r="BT724" s="1047"/>
      <c r="BU724" s="1047"/>
    </row>
    <row r="725" ht="14.25" customHeight="1">
      <c r="A725" s="1060"/>
      <c r="B725" s="1060"/>
      <c r="C725" s="1060"/>
      <c r="D725" s="1060"/>
      <c r="E725" s="1060"/>
      <c r="F725" s="1060"/>
      <c r="G725" s="1061"/>
      <c r="H725" s="1062"/>
      <c r="I725" s="1063"/>
      <c r="J725" s="1060"/>
      <c r="K725" s="1060"/>
      <c r="L725" s="1064"/>
      <c r="M725" s="1060"/>
      <c r="N725" s="1060"/>
      <c r="O725" s="1064"/>
      <c r="P725" s="1060"/>
      <c r="Q725" s="1060"/>
      <c r="R725" s="1060"/>
      <c r="S725" s="1060"/>
      <c r="T725" s="1060"/>
      <c r="U725" s="1060"/>
      <c r="V725" s="1045"/>
      <c r="W725" s="1045"/>
      <c r="X725" s="1045"/>
      <c r="Y725" s="1045"/>
      <c r="Z725" s="1045"/>
      <c r="AA725" s="1045"/>
      <c r="AB725" s="1045"/>
      <c r="AC725" s="1045"/>
      <c r="AD725" s="1045"/>
      <c r="AE725" s="1045"/>
      <c r="AF725" s="1045"/>
      <c r="AG725" s="1047"/>
      <c r="AH725" s="1047"/>
      <c r="AI725" s="1047"/>
      <c r="AJ725" s="1047"/>
      <c r="AK725" s="1047"/>
      <c r="AL725" s="1047"/>
      <c r="AM725" s="1047"/>
      <c r="AN725" s="1047"/>
      <c r="AO725" s="1047"/>
      <c r="AP725" s="1047"/>
      <c r="AQ725" s="1047"/>
      <c r="AR725" s="1047"/>
      <c r="AS725" s="1047"/>
      <c r="AT725" s="1047"/>
      <c r="AU725" s="1047"/>
      <c r="AV725" s="1047"/>
      <c r="AW725" s="1047"/>
      <c r="AX725" s="1047"/>
      <c r="AY725" s="1047"/>
      <c r="AZ725" s="1047"/>
      <c r="BA725" s="1047"/>
      <c r="BB725" s="1047"/>
      <c r="BC725" s="1047"/>
      <c r="BD725" s="1047"/>
      <c r="BE725" s="1047"/>
      <c r="BF725" s="1047"/>
      <c r="BG725" s="1047"/>
      <c r="BH725" s="1047"/>
      <c r="BI725" s="1047"/>
      <c r="BJ725" s="1047"/>
      <c r="BK725" s="1047"/>
      <c r="BL725" s="1047"/>
      <c r="BM725" s="1047"/>
      <c r="BN725" s="1047"/>
      <c r="BO725" s="1047"/>
      <c r="BP725" s="1047"/>
      <c r="BQ725" s="1047"/>
      <c r="BR725" s="1047"/>
      <c r="BS725" s="1047"/>
      <c r="BT725" s="1047"/>
      <c r="BU725" s="1047"/>
    </row>
    <row r="726" ht="14.25" customHeight="1">
      <c r="A726" s="1060"/>
      <c r="B726" s="1060"/>
      <c r="C726" s="1060"/>
      <c r="D726" s="1060"/>
      <c r="E726" s="1060"/>
      <c r="F726" s="1060"/>
      <c r="G726" s="1061"/>
      <c r="H726" s="1062"/>
      <c r="I726" s="1063"/>
      <c r="J726" s="1060"/>
      <c r="K726" s="1060"/>
      <c r="L726" s="1064"/>
      <c r="M726" s="1060"/>
      <c r="N726" s="1060"/>
      <c r="O726" s="1064"/>
      <c r="P726" s="1060"/>
      <c r="Q726" s="1060"/>
      <c r="R726" s="1060"/>
      <c r="S726" s="1060"/>
      <c r="T726" s="1060"/>
      <c r="U726" s="1060"/>
      <c r="V726" s="1045"/>
      <c r="W726" s="1045"/>
      <c r="X726" s="1045"/>
      <c r="Y726" s="1045"/>
      <c r="Z726" s="1045"/>
      <c r="AA726" s="1045"/>
      <c r="AB726" s="1045"/>
      <c r="AC726" s="1045"/>
      <c r="AD726" s="1045"/>
      <c r="AE726" s="1045"/>
      <c r="AF726" s="1045"/>
      <c r="AG726" s="1047"/>
      <c r="AH726" s="1047"/>
      <c r="AI726" s="1047"/>
      <c r="AJ726" s="1047"/>
      <c r="AK726" s="1047"/>
      <c r="AL726" s="1047"/>
      <c r="AM726" s="1047"/>
      <c r="AN726" s="1047"/>
      <c r="AO726" s="1047"/>
      <c r="AP726" s="1047"/>
      <c r="AQ726" s="1047"/>
      <c r="AR726" s="1047"/>
      <c r="AS726" s="1047"/>
      <c r="AT726" s="1047"/>
      <c r="AU726" s="1047"/>
      <c r="AV726" s="1047"/>
      <c r="AW726" s="1047"/>
      <c r="AX726" s="1047"/>
      <c r="AY726" s="1047"/>
      <c r="AZ726" s="1047"/>
      <c r="BA726" s="1047"/>
      <c r="BB726" s="1047"/>
      <c r="BC726" s="1047"/>
      <c r="BD726" s="1047"/>
      <c r="BE726" s="1047"/>
      <c r="BF726" s="1047"/>
      <c r="BG726" s="1047"/>
      <c r="BH726" s="1047"/>
      <c r="BI726" s="1047"/>
      <c r="BJ726" s="1047"/>
      <c r="BK726" s="1047"/>
      <c r="BL726" s="1047"/>
      <c r="BM726" s="1047"/>
      <c r="BN726" s="1047"/>
      <c r="BO726" s="1047"/>
      <c r="BP726" s="1047"/>
      <c r="BQ726" s="1047"/>
      <c r="BR726" s="1047"/>
      <c r="BS726" s="1047"/>
      <c r="BT726" s="1047"/>
      <c r="BU726" s="1047"/>
    </row>
    <row r="727" ht="14.25" customHeight="1">
      <c r="A727" s="1060"/>
      <c r="B727" s="1060"/>
      <c r="C727" s="1060"/>
      <c r="D727" s="1060"/>
      <c r="E727" s="1060"/>
      <c r="F727" s="1060"/>
      <c r="G727" s="1061"/>
      <c r="H727" s="1062"/>
      <c r="I727" s="1063"/>
      <c r="J727" s="1060"/>
      <c r="K727" s="1060"/>
      <c r="L727" s="1064"/>
      <c r="M727" s="1060"/>
      <c r="N727" s="1060"/>
      <c r="O727" s="1064"/>
      <c r="P727" s="1060"/>
      <c r="Q727" s="1060"/>
      <c r="R727" s="1060"/>
      <c r="S727" s="1060"/>
      <c r="T727" s="1060"/>
      <c r="U727" s="1060"/>
      <c r="V727" s="1045"/>
      <c r="W727" s="1045"/>
      <c r="X727" s="1045"/>
      <c r="Y727" s="1045"/>
      <c r="Z727" s="1045"/>
      <c r="AA727" s="1045"/>
      <c r="AB727" s="1045"/>
      <c r="AC727" s="1045"/>
      <c r="AD727" s="1045"/>
      <c r="AE727" s="1045"/>
      <c r="AF727" s="1045"/>
      <c r="AG727" s="1047"/>
      <c r="AH727" s="1047"/>
      <c r="AI727" s="1047"/>
      <c r="AJ727" s="1047"/>
      <c r="AK727" s="1047"/>
      <c r="AL727" s="1047"/>
      <c r="AM727" s="1047"/>
      <c r="AN727" s="1047"/>
      <c r="AO727" s="1047"/>
      <c r="AP727" s="1047"/>
      <c r="AQ727" s="1047"/>
      <c r="AR727" s="1047"/>
      <c r="AS727" s="1047"/>
      <c r="AT727" s="1047"/>
      <c r="AU727" s="1047"/>
      <c r="AV727" s="1047"/>
      <c r="AW727" s="1047"/>
      <c r="AX727" s="1047"/>
      <c r="AY727" s="1047"/>
      <c r="AZ727" s="1047"/>
      <c r="BA727" s="1047"/>
      <c r="BB727" s="1047"/>
      <c r="BC727" s="1047"/>
      <c r="BD727" s="1047"/>
      <c r="BE727" s="1047"/>
      <c r="BF727" s="1047"/>
      <c r="BG727" s="1047"/>
      <c r="BH727" s="1047"/>
      <c r="BI727" s="1047"/>
      <c r="BJ727" s="1047"/>
      <c r="BK727" s="1047"/>
      <c r="BL727" s="1047"/>
      <c r="BM727" s="1047"/>
      <c r="BN727" s="1047"/>
      <c r="BO727" s="1047"/>
      <c r="BP727" s="1047"/>
      <c r="BQ727" s="1047"/>
      <c r="BR727" s="1047"/>
      <c r="BS727" s="1047"/>
      <c r="BT727" s="1047"/>
      <c r="BU727" s="1047"/>
    </row>
    <row r="728" ht="14.25" customHeight="1">
      <c r="A728" s="1060"/>
      <c r="B728" s="1060"/>
      <c r="C728" s="1060"/>
      <c r="D728" s="1060"/>
      <c r="E728" s="1060"/>
      <c r="F728" s="1060"/>
      <c r="G728" s="1061"/>
      <c r="H728" s="1062"/>
      <c r="I728" s="1063"/>
      <c r="J728" s="1060"/>
      <c r="K728" s="1060"/>
      <c r="L728" s="1064"/>
      <c r="M728" s="1060"/>
      <c r="N728" s="1060"/>
      <c r="O728" s="1064"/>
      <c r="P728" s="1060"/>
      <c r="Q728" s="1060"/>
      <c r="R728" s="1060"/>
      <c r="S728" s="1060"/>
      <c r="T728" s="1060"/>
      <c r="U728" s="1060"/>
      <c r="V728" s="1045"/>
      <c r="W728" s="1045"/>
      <c r="X728" s="1045"/>
      <c r="Y728" s="1045"/>
      <c r="Z728" s="1045"/>
      <c r="AA728" s="1045"/>
      <c r="AB728" s="1045"/>
      <c r="AC728" s="1045"/>
      <c r="AD728" s="1045"/>
      <c r="AE728" s="1045"/>
      <c r="AF728" s="1045"/>
      <c r="AG728" s="1047"/>
      <c r="AH728" s="1047"/>
      <c r="AI728" s="1047"/>
      <c r="AJ728" s="1047"/>
      <c r="AK728" s="1047"/>
      <c r="AL728" s="1047"/>
      <c r="AM728" s="1047"/>
      <c r="AN728" s="1047"/>
      <c r="AO728" s="1047"/>
      <c r="AP728" s="1047"/>
      <c r="AQ728" s="1047"/>
      <c r="AR728" s="1047"/>
      <c r="AS728" s="1047"/>
      <c r="AT728" s="1047"/>
      <c r="AU728" s="1047"/>
      <c r="AV728" s="1047"/>
      <c r="AW728" s="1047"/>
      <c r="AX728" s="1047"/>
      <c r="AY728" s="1047"/>
      <c r="AZ728" s="1047"/>
      <c r="BA728" s="1047"/>
      <c r="BB728" s="1047"/>
      <c r="BC728" s="1047"/>
      <c r="BD728" s="1047"/>
      <c r="BE728" s="1047"/>
      <c r="BF728" s="1047"/>
      <c r="BG728" s="1047"/>
      <c r="BH728" s="1047"/>
      <c r="BI728" s="1047"/>
      <c r="BJ728" s="1047"/>
      <c r="BK728" s="1047"/>
      <c r="BL728" s="1047"/>
      <c r="BM728" s="1047"/>
      <c r="BN728" s="1047"/>
      <c r="BO728" s="1047"/>
      <c r="BP728" s="1047"/>
      <c r="BQ728" s="1047"/>
      <c r="BR728" s="1047"/>
      <c r="BS728" s="1047"/>
      <c r="BT728" s="1047"/>
      <c r="BU728" s="1047"/>
    </row>
    <row r="729" ht="14.25" customHeight="1">
      <c r="A729" s="1060"/>
      <c r="B729" s="1060"/>
      <c r="C729" s="1060"/>
      <c r="D729" s="1060"/>
      <c r="E729" s="1060"/>
      <c r="F729" s="1060"/>
      <c r="G729" s="1061"/>
      <c r="H729" s="1062"/>
      <c r="I729" s="1063"/>
      <c r="J729" s="1060"/>
      <c r="K729" s="1060"/>
      <c r="L729" s="1064"/>
      <c r="M729" s="1060"/>
      <c r="N729" s="1060"/>
      <c r="O729" s="1064"/>
      <c r="P729" s="1060"/>
      <c r="Q729" s="1060"/>
      <c r="R729" s="1060"/>
      <c r="S729" s="1060"/>
      <c r="T729" s="1060"/>
      <c r="U729" s="1060"/>
      <c r="V729" s="1045"/>
      <c r="W729" s="1045"/>
      <c r="X729" s="1045"/>
      <c r="Y729" s="1045"/>
      <c r="Z729" s="1045"/>
      <c r="AA729" s="1045"/>
      <c r="AB729" s="1045"/>
      <c r="AC729" s="1045"/>
      <c r="AD729" s="1045"/>
      <c r="AE729" s="1045"/>
      <c r="AF729" s="1045"/>
      <c r="AG729" s="1047"/>
      <c r="AH729" s="1047"/>
      <c r="AI729" s="1047"/>
      <c r="AJ729" s="1047"/>
      <c r="AK729" s="1047"/>
      <c r="AL729" s="1047"/>
      <c r="AM729" s="1047"/>
      <c r="AN729" s="1047"/>
      <c r="AO729" s="1047"/>
      <c r="AP729" s="1047"/>
      <c r="AQ729" s="1047"/>
      <c r="AR729" s="1047"/>
      <c r="AS729" s="1047"/>
      <c r="AT729" s="1047"/>
      <c r="AU729" s="1047"/>
      <c r="AV729" s="1047"/>
      <c r="AW729" s="1047"/>
      <c r="AX729" s="1047"/>
      <c r="AY729" s="1047"/>
      <c r="AZ729" s="1047"/>
      <c r="BA729" s="1047"/>
      <c r="BB729" s="1047"/>
      <c r="BC729" s="1047"/>
      <c r="BD729" s="1047"/>
      <c r="BE729" s="1047"/>
      <c r="BF729" s="1047"/>
      <c r="BG729" s="1047"/>
      <c r="BH729" s="1047"/>
      <c r="BI729" s="1047"/>
      <c r="BJ729" s="1047"/>
      <c r="BK729" s="1047"/>
      <c r="BL729" s="1047"/>
      <c r="BM729" s="1047"/>
      <c r="BN729" s="1047"/>
      <c r="BO729" s="1047"/>
      <c r="BP729" s="1047"/>
      <c r="BQ729" s="1047"/>
      <c r="BR729" s="1047"/>
      <c r="BS729" s="1047"/>
      <c r="BT729" s="1047"/>
      <c r="BU729" s="1047"/>
    </row>
    <row r="730" ht="14.25" customHeight="1">
      <c r="A730" s="1060"/>
      <c r="B730" s="1060"/>
      <c r="C730" s="1060"/>
      <c r="D730" s="1060"/>
      <c r="E730" s="1060"/>
      <c r="F730" s="1060"/>
      <c r="G730" s="1061"/>
      <c r="H730" s="1062"/>
      <c r="I730" s="1063"/>
      <c r="J730" s="1060"/>
      <c r="K730" s="1060"/>
      <c r="L730" s="1064"/>
      <c r="M730" s="1060"/>
      <c r="N730" s="1060"/>
      <c r="O730" s="1064"/>
      <c r="P730" s="1060"/>
      <c r="Q730" s="1060"/>
      <c r="R730" s="1060"/>
      <c r="S730" s="1060"/>
      <c r="T730" s="1060"/>
      <c r="U730" s="1060"/>
      <c r="V730" s="1045"/>
      <c r="W730" s="1045"/>
      <c r="X730" s="1045"/>
      <c r="Y730" s="1045"/>
      <c r="Z730" s="1045"/>
      <c r="AA730" s="1045"/>
      <c r="AB730" s="1045"/>
      <c r="AC730" s="1045"/>
      <c r="AD730" s="1045"/>
      <c r="AE730" s="1045"/>
      <c r="AF730" s="1045"/>
      <c r="AG730" s="1047"/>
      <c r="AH730" s="1047"/>
      <c r="AI730" s="1047"/>
      <c r="AJ730" s="1047"/>
      <c r="AK730" s="1047"/>
      <c r="AL730" s="1047"/>
      <c r="AM730" s="1047"/>
      <c r="AN730" s="1047"/>
      <c r="AO730" s="1047"/>
      <c r="AP730" s="1047"/>
      <c r="AQ730" s="1047"/>
      <c r="AR730" s="1047"/>
      <c r="AS730" s="1047"/>
      <c r="AT730" s="1047"/>
      <c r="AU730" s="1047"/>
      <c r="AV730" s="1047"/>
      <c r="AW730" s="1047"/>
      <c r="AX730" s="1047"/>
      <c r="AY730" s="1047"/>
      <c r="AZ730" s="1047"/>
      <c r="BA730" s="1047"/>
      <c r="BB730" s="1047"/>
      <c r="BC730" s="1047"/>
      <c r="BD730" s="1047"/>
      <c r="BE730" s="1047"/>
      <c r="BF730" s="1047"/>
      <c r="BG730" s="1047"/>
      <c r="BH730" s="1047"/>
      <c r="BI730" s="1047"/>
      <c r="BJ730" s="1047"/>
      <c r="BK730" s="1047"/>
      <c r="BL730" s="1047"/>
      <c r="BM730" s="1047"/>
      <c r="BN730" s="1047"/>
      <c r="BO730" s="1047"/>
      <c r="BP730" s="1047"/>
      <c r="BQ730" s="1047"/>
      <c r="BR730" s="1047"/>
      <c r="BS730" s="1047"/>
      <c r="BT730" s="1047"/>
      <c r="BU730" s="1047"/>
    </row>
    <row r="731" ht="14.25" customHeight="1">
      <c r="A731" s="1060"/>
      <c r="B731" s="1060"/>
      <c r="C731" s="1060"/>
      <c r="D731" s="1060"/>
      <c r="E731" s="1060"/>
      <c r="F731" s="1060"/>
      <c r="G731" s="1061"/>
      <c r="H731" s="1062"/>
      <c r="I731" s="1063"/>
      <c r="J731" s="1060"/>
      <c r="K731" s="1060"/>
      <c r="L731" s="1064"/>
      <c r="M731" s="1060"/>
      <c r="N731" s="1060"/>
      <c r="O731" s="1064"/>
      <c r="P731" s="1060"/>
      <c r="Q731" s="1060"/>
      <c r="R731" s="1060"/>
      <c r="S731" s="1060"/>
      <c r="T731" s="1060"/>
      <c r="U731" s="1060"/>
      <c r="V731" s="1045"/>
      <c r="W731" s="1045"/>
      <c r="X731" s="1045"/>
      <c r="Y731" s="1045"/>
      <c r="Z731" s="1045"/>
      <c r="AA731" s="1045"/>
      <c r="AB731" s="1045"/>
      <c r="AC731" s="1045"/>
      <c r="AD731" s="1045"/>
      <c r="AE731" s="1045"/>
      <c r="AF731" s="1045"/>
      <c r="AG731" s="1047"/>
      <c r="AH731" s="1047"/>
      <c r="AI731" s="1047"/>
      <c r="AJ731" s="1047"/>
      <c r="AK731" s="1047"/>
      <c r="AL731" s="1047"/>
      <c r="AM731" s="1047"/>
      <c r="AN731" s="1047"/>
      <c r="AO731" s="1047"/>
      <c r="AP731" s="1047"/>
      <c r="AQ731" s="1047"/>
      <c r="AR731" s="1047"/>
      <c r="AS731" s="1047"/>
      <c r="AT731" s="1047"/>
      <c r="AU731" s="1047"/>
      <c r="AV731" s="1047"/>
      <c r="AW731" s="1047"/>
      <c r="AX731" s="1047"/>
      <c r="AY731" s="1047"/>
      <c r="AZ731" s="1047"/>
      <c r="BA731" s="1047"/>
      <c r="BB731" s="1047"/>
      <c r="BC731" s="1047"/>
      <c r="BD731" s="1047"/>
      <c r="BE731" s="1047"/>
      <c r="BF731" s="1047"/>
      <c r="BG731" s="1047"/>
      <c r="BH731" s="1047"/>
      <c r="BI731" s="1047"/>
      <c r="BJ731" s="1047"/>
      <c r="BK731" s="1047"/>
      <c r="BL731" s="1047"/>
      <c r="BM731" s="1047"/>
      <c r="BN731" s="1047"/>
      <c r="BO731" s="1047"/>
      <c r="BP731" s="1047"/>
      <c r="BQ731" s="1047"/>
      <c r="BR731" s="1047"/>
      <c r="BS731" s="1047"/>
      <c r="BT731" s="1047"/>
      <c r="BU731" s="1047"/>
    </row>
    <row r="732" ht="14.25" customHeight="1">
      <c r="A732" s="1060"/>
      <c r="B732" s="1060"/>
      <c r="C732" s="1060"/>
      <c r="D732" s="1060"/>
      <c r="E732" s="1060"/>
      <c r="F732" s="1060"/>
      <c r="G732" s="1061"/>
      <c r="H732" s="1062"/>
      <c r="I732" s="1063"/>
      <c r="J732" s="1060"/>
      <c r="K732" s="1060"/>
      <c r="L732" s="1064"/>
      <c r="M732" s="1060"/>
      <c r="N732" s="1060"/>
      <c r="O732" s="1064"/>
      <c r="P732" s="1060"/>
      <c r="Q732" s="1060"/>
      <c r="R732" s="1060"/>
      <c r="S732" s="1060"/>
      <c r="T732" s="1060"/>
      <c r="U732" s="1060"/>
      <c r="V732" s="1045"/>
      <c r="W732" s="1045"/>
      <c r="X732" s="1045"/>
      <c r="Y732" s="1045"/>
      <c r="Z732" s="1045"/>
      <c r="AA732" s="1045"/>
      <c r="AB732" s="1045"/>
      <c r="AC732" s="1045"/>
      <c r="AD732" s="1045"/>
      <c r="AE732" s="1045"/>
      <c r="AF732" s="1045"/>
      <c r="AG732" s="1047"/>
      <c r="AH732" s="1047"/>
      <c r="AI732" s="1047"/>
      <c r="AJ732" s="1047"/>
      <c r="AK732" s="1047"/>
      <c r="AL732" s="1047"/>
      <c r="AM732" s="1047"/>
      <c r="AN732" s="1047"/>
      <c r="AO732" s="1047"/>
      <c r="AP732" s="1047"/>
      <c r="AQ732" s="1047"/>
      <c r="AR732" s="1047"/>
      <c r="AS732" s="1047"/>
      <c r="AT732" s="1047"/>
      <c r="AU732" s="1047"/>
      <c r="AV732" s="1047"/>
      <c r="AW732" s="1047"/>
      <c r="AX732" s="1047"/>
      <c r="AY732" s="1047"/>
      <c r="AZ732" s="1047"/>
      <c r="BA732" s="1047"/>
      <c r="BB732" s="1047"/>
      <c r="BC732" s="1047"/>
      <c r="BD732" s="1047"/>
      <c r="BE732" s="1047"/>
      <c r="BF732" s="1047"/>
      <c r="BG732" s="1047"/>
      <c r="BH732" s="1047"/>
      <c r="BI732" s="1047"/>
      <c r="BJ732" s="1047"/>
      <c r="BK732" s="1047"/>
      <c r="BL732" s="1047"/>
      <c r="BM732" s="1047"/>
      <c r="BN732" s="1047"/>
      <c r="BO732" s="1047"/>
      <c r="BP732" s="1047"/>
      <c r="BQ732" s="1047"/>
      <c r="BR732" s="1047"/>
      <c r="BS732" s="1047"/>
      <c r="BT732" s="1047"/>
      <c r="BU732" s="1047"/>
    </row>
    <row r="733" ht="14.25" customHeight="1">
      <c r="A733" s="1060"/>
      <c r="B733" s="1060"/>
      <c r="C733" s="1060"/>
      <c r="D733" s="1060"/>
      <c r="E733" s="1060"/>
      <c r="F733" s="1060"/>
      <c r="G733" s="1061"/>
      <c r="H733" s="1062"/>
      <c r="I733" s="1063"/>
      <c r="J733" s="1060"/>
      <c r="K733" s="1060"/>
      <c r="L733" s="1064"/>
      <c r="M733" s="1060"/>
      <c r="N733" s="1060"/>
      <c r="O733" s="1064"/>
      <c r="P733" s="1060"/>
      <c r="Q733" s="1060"/>
      <c r="R733" s="1060"/>
      <c r="S733" s="1060"/>
      <c r="T733" s="1060"/>
      <c r="U733" s="1060"/>
      <c r="V733" s="1045"/>
      <c r="W733" s="1045"/>
      <c r="X733" s="1045"/>
      <c r="Y733" s="1045"/>
      <c r="Z733" s="1045"/>
      <c r="AA733" s="1045"/>
      <c r="AB733" s="1045"/>
      <c r="AC733" s="1045"/>
      <c r="AD733" s="1045"/>
      <c r="AE733" s="1045"/>
      <c r="AF733" s="1045"/>
      <c r="AG733" s="1047"/>
      <c r="AH733" s="1047"/>
      <c r="AI733" s="1047"/>
      <c r="AJ733" s="1047"/>
      <c r="AK733" s="1047"/>
      <c r="AL733" s="1047"/>
      <c r="AM733" s="1047"/>
      <c r="AN733" s="1047"/>
      <c r="AO733" s="1047"/>
      <c r="AP733" s="1047"/>
      <c r="AQ733" s="1047"/>
      <c r="AR733" s="1047"/>
      <c r="AS733" s="1047"/>
      <c r="AT733" s="1047"/>
      <c r="AU733" s="1047"/>
      <c r="AV733" s="1047"/>
      <c r="AW733" s="1047"/>
      <c r="AX733" s="1047"/>
      <c r="AY733" s="1047"/>
      <c r="AZ733" s="1047"/>
      <c r="BA733" s="1047"/>
      <c r="BB733" s="1047"/>
      <c r="BC733" s="1047"/>
      <c r="BD733" s="1047"/>
      <c r="BE733" s="1047"/>
      <c r="BF733" s="1047"/>
      <c r="BG733" s="1047"/>
      <c r="BH733" s="1047"/>
      <c r="BI733" s="1047"/>
      <c r="BJ733" s="1047"/>
      <c r="BK733" s="1047"/>
      <c r="BL733" s="1047"/>
      <c r="BM733" s="1047"/>
      <c r="BN733" s="1047"/>
      <c r="BO733" s="1047"/>
      <c r="BP733" s="1047"/>
      <c r="BQ733" s="1047"/>
      <c r="BR733" s="1047"/>
      <c r="BS733" s="1047"/>
      <c r="BT733" s="1047"/>
      <c r="BU733" s="1047"/>
    </row>
    <row r="734" ht="14.25" customHeight="1">
      <c r="A734" s="1060"/>
      <c r="B734" s="1060"/>
      <c r="C734" s="1060"/>
      <c r="D734" s="1060"/>
      <c r="E734" s="1060"/>
      <c r="F734" s="1060"/>
      <c r="G734" s="1061"/>
      <c r="H734" s="1062"/>
      <c r="I734" s="1063"/>
      <c r="J734" s="1060"/>
      <c r="K734" s="1060"/>
      <c r="L734" s="1064"/>
      <c r="M734" s="1060"/>
      <c r="N734" s="1060"/>
      <c r="O734" s="1064"/>
      <c r="P734" s="1060"/>
      <c r="Q734" s="1060"/>
      <c r="R734" s="1060"/>
      <c r="S734" s="1060"/>
      <c r="T734" s="1060"/>
      <c r="U734" s="1060"/>
      <c r="V734" s="1045"/>
      <c r="W734" s="1045"/>
      <c r="X734" s="1045"/>
      <c r="Y734" s="1045"/>
      <c r="Z734" s="1045"/>
      <c r="AA734" s="1045"/>
      <c r="AB734" s="1045"/>
      <c r="AC734" s="1045"/>
      <c r="AD734" s="1045"/>
      <c r="AE734" s="1045"/>
      <c r="AF734" s="1045"/>
      <c r="AG734" s="1047"/>
      <c r="AH734" s="1047"/>
      <c r="AI734" s="1047"/>
      <c r="AJ734" s="1047"/>
      <c r="AK734" s="1047"/>
      <c r="AL734" s="1047"/>
      <c r="AM734" s="1047"/>
      <c r="AN734" s="1047"/>
      <c r="AO734" s="1047"/>
      <c r="AP734" s="1047"/>
      <c r="AQ734" s="1047"/>
      <c r="AR734" s="1047"/>
      <c r="AS734" s="1047"/>
      <c r="AT734" s="1047"/>
      <c r="AU734" s="1047"/>
      <c r="AV734" s="1047"/>
      <c r="AW734" s="1047"/>
      <c r="AX734" s="1047"/>
      <c r="AY734" s="1047"/>
      <c r="AZ734" s="1047"/>
      <c r="BA734" s="1047"/>
      <c r="BB734" s="1047"/>
      <c r="BC734" s="1047"/>
      <c r="BD734" s="1047"/>
      <c r="BE734" s="1047"/>
      <c r="BF734" s="1047"/>
      <c r="BG734" s="1047"/>
      <c r="BH734" s="1047"/>
      <c r="BI734" s="1047"/>
      <c r="BJ734" s="1047"/>
      <c r="BK734" s="1047"/>
      <c r="BL734" s="1047"/>
      <c r="BM734" s="1047"/>
      <c r="BN734" s="1047"/>
      <c r="BO734" s="1047"/>
      <c r="BP734" s="1047"/>
      <c r="BQ734" s="1047"/>
      <c r="BR734" s="1047"/>
      <c r="BS734" s="1047"/>
      <c r="BT734" s="1047"/>
      <c r="BU734" s="1047"/>
    </row>
    <row r="735" ht="14.25" customHeight="1">
      <c r="A735" s="1060"/>
      <c r="B735" s="1060"/>
      <c r="C735" s="1060"/>
      <c r="D735" s="1060"/>
      <c r="E735" s="1060"/>
      <c r="F735" s="1060"/>
      <c r="G735" s="1061"/>
      <c r="H735" s="1062"/>
      <c r="I735" s="1063"/>
      <c r="J735" s="1060"/>
      <c r="K735" s="1060"/>
      <c r="L735" s="1064"/>
      <c r="M735" s="1060"/>
      <c r="N735" s="1060"/>
      <c r="O735" s="1064"/>
      <c r="P735" s="1060"/>
      <c r="Q735" s="1060"/>
      <c r="R735" s="1060"/>
      <c r="S735" s="1060"/>
      <c r="T735" s="1060"/>
      <c r="U735" s="1060"/>
      <c r="V735" s="1045"/>
      <c r="W735" s="1045"/>
      <c r="X735" s="1045"/>
      <c r="Y735" s="1045"/>
      <c r="Z735" s="1045"/>
      <c r="AA735" s="1045"/>
      <c r="AB735" s="1045"/>
      <c r="AC735" s="1045"/>
      <c r="AD735" s="1045"/>
      <c r="AE735" s="1045"/>
      <c r="AF735" s="1045"/>
      <c r="AG735" s="1047"/>
      <c r="AH735" s="1047"/>
      <c r="AI735" s="1047"/>
      <c r="AJ735" s="1047"/>
      <c r="AK735" s="1047"/>
      <c r="AL735" s="1047"/>
      <c r="AM735" s="1047"/>
      <c r="AN735" s="1047"/>
      <c r="AO735" s="1047"/>
      <c r="AP735" s="1047"/>
      <c r="AQ735" s="1047"/>
      <c r="AR735" s="1047"/>
      <c r="AS735" s="1047"/>
      <c r="AT735" s="1047"/>
      <c r="AU735" s="1047"/>
      <c r="AV735" s="1047"/>
      <c r="AW735" s="1047"/>
      <c r="AX735" s="1047"/>
      <c r="AY735" s="1047"/>
      <c r="AZ735" s="1047"/>
      <c r="BA735" s="1047"/>
      <c r="BB735" s="1047"/>
      <c r="BC735" s="1047"/>
      <c r="BD735" s="1047"/>
      <c r="BE735" s="1047"/>
      <c r="BF735" s="1047"/>
      <c r="BG735" s="1047"/>
      <c r="BH735" s="1047"/>
      <c r="BI735" s="1047"/>
      <c r="BJ735" s="1047"/>
      <c r="BK735" s="1047"/>
      <c r="BL735" s="1047"/>
      <c r="BM735" s="1047"/>
      <c r="BN735" s="1047"/>
      <c r="BO735" s="1047"/>
      <c r="BP735" s="1047"/>
      <c r="BQ735" s="1047"/>
      <c r="BR735" s="1047"/>
      <c r="BS735" s="1047"/>
      <c r="BT735" s="1047"/>
      <c r="BU735" s="1047"/>
    </row>
    <row r="736" ht="14.25" customHeight="1">
      <c r="A736" s="1060"/>
      <c r="B736" s="1060"/>
      <c r="C736" s="1060"/>
      <c r="D736" s="1060"/>
      <c r="E736" s="1060"/>
      <c r="F736" s="1060"/>
      <c r="G736" s="1061"/>
      <c r="H736" s="1062"/>
      <c r="I736" s="1063"/>
      <c r="J736" s="1060"/>
      <c r="K736" s="1060"/>
      <c r="L736" s="1064"/>
      <c r="M736" s="1060"/>
      <c r="N736" s="1060"/>
      <c r="O736" s="1064"/>
      <c r="P736" s="1060"/>
      <c r="Q736" s="1060"/>
      <c r="R736" s="1060"/>
      <c r="S736" s="1060"/>
      <c r="T736" s="1060"/>
      <c r="U736" s="1060"/>
      <c r="V736" s="1045"/>
      <c r="W736" s="1045"/>
      <c r="X736" s="1045"/>
      <c r="Y736" s="1045"/>
      <c r="Z736" s="1045"/>
      <c r="AA736" s="1045"/>
      <c r="AB736" s="1045"/>
      <c r="AC736" s="1045"/>
      <c r="AD736" s="1045"/>
      <c r="AE736" s="1045"/>
      <c r="AF736" s="1045"/>
      <c r="AG736" s="1047"/>
      <c r="AH736" s="1047"/>
      <c r="AI736" s="1047"/>
      <c r="AJ736" s="1047"/>
      <c r="AK736" s="1047"/>
      <c r="AL736" s="1047"/>
      <c r="AM736" s="1047"/>
      <c r="AN736" s="1047"/>
      <c r="AO736" s="1047"/>
      <c r="AP736" s="1047"/>
      <c r="AQ736" s="1047"/>
      <c r="AR736" s="1047"/>
      <c r="AS736" s="1047"/>
      <c r="AT736" s="1047"/>
      <c r="AU736" s="1047"/>
      <c r="AV736" s="1047"/>
      <c r="AW736" s="1047"/>
      <c r="AX736" s="1047"/>
      <c r="AY736" s="1047"/>
      <c r="AZ736" s="1047"/>
      <c r="BA736" s="1047"/>
      <c r="BB736" s="1047"/>
      <c r="BC736" s="1047"/>
      <c r="BD736" s="1047"/>
      <c r="BE736" s="1047"/>
      <c r="BF736" s="1047"/>
      <c r="BG736" s="1047"/>
      <c r="BH736" s="1047"/>
      <c r="BI736" s="1047"/>
      <c r="BJ736" s="1047"/>
      <c r="BK736" s="1047"/>
      <c r="BL736" s="1047"/>
      <c r="BM736" s="1047"/>
      <c r="BN736" s="1047"/>
      <c r="BO736" s="1047"/>
      <c r="BP736" s="1047"/>
      <c r="BQ736" s="1047"/>
      <c r="BR736" s="1047"/>
      <c r="BS736" s="1047"/>
      <c r="BT736" s="1047"/>
      <c r="BU736" s="1047"/>
    </row>
    <row r="737" ht="14.25" customHeight="1">
      <c r="A737" s="1060"/>
      <c r="B737" s="1060"/>
      <c r="C737" s="1060"/>
      <c r="D737" s="1060"/>
      <c r="E737" s="1060"/>
      <c r="F737" s="1060"/>
      <c r="G737" s="1061"/>
      <c r="H737" s="1062"/>
      <c r="I737" s="1063"/>
      <c r="J737" s="1060"/>
      <c r="K737" s="1060"/>
      <c r="L737" s="1064"/>
      <c r="M737" s="1060"/>
      <c r="N737" s="1060"/>
      <c r="O737" s="1064"/>
      <c r="P737" s="1060"/>
      <c r="Q737" s="1060"/>
      <c r="R737" s="1060"/>
      <c r="S737" s="1060"/>
      <c r="T737" s="1060"/>
      <c r="U737" s="1060"/>
      <c r="V737" s="1045"/>
      <c r="W737" s="1045"/>
      <c r="X737" s="1045"/>
      <c r="Y737" s="1045"/>
      <c r="Z737" s="1045"/>
      <c r="AA737" s="1045"/>
      <c r="AB737" s="1045"/>
      <c r="AC737" s="1045"/>
      <c r="AD737" s="1045"/>
      <c r="AE737" s="1045"/>
      <c r="AF737" s="1045"/>
      <c r="AG737" s="1047"/>
      <c r="AH737" s="1047"/>
      <c r="AI737" s="1047"/>
      <c r="AJ737" s="1047"/>
      <c r="AK737" s="1047"/>
      <c r="AL737" s="1047"/>
      <c r="AM737" s="1047"/>
      <c r="AN737" s="1047"/>
      <c r="AO737" s="1047"/>
      <c r="AP737" s="1047"/>
      <c r="AQ737" s="1047"/>
      <c r="AR737" s="1047"/>
      <c r="AS737" s="1047"/>
      <c r="AT737" s="1047"/>
      <c r="AU737" s="1047"/>
      <c r="AV737" s="1047"/>
      <c r="AW737" s="1047"/>
      <c r="AX737" s="1047"/>
      <c r="AY737" s="1047"/>
      <c r="AZ737" s="1047"/>
      <c r="BA737" s="1047"/>
      <c r="BB737" s="1047"/>
      <c r="BC737" s="1047"/>
      <c r="BD737" s="1047"/>
      <c r="BE737" s="1047"/>
      <c r="BF737" s="1047"/>
      <c r="BG737" s="1047"/>
      <c r="BH737" s="1047"/>
      <c r="BI737" s="1047"/>
      <c r="BJ737" s="1047"/>
      <c r="BK737" s="1047"/>
      <c r="BL737" s="1047"/>
      <c r="BM737" s="1047"/>
      <c r="BN737" s="1047"/>
      <c r="BO737" s="1047"/>
      <c r="BP737" s="1047"/>
      <c r="BQ737" s="1047"/>
      <c r="BR737" s="1047"/>
      <c r="BS737" s="1047"/>
      <c r="BT737" s="1047"/>
      <c r="BU737" s="1047"/>
    </row>
    <row r="738" ht="14.25" customHeight="1">
      <c r="A738" s="1060"/>
      <c r="B738" s="1060"/>
      <c r="C738" s="1060"/>
      <c r="D738" s="1060"/>
      <c r="E738" s="1060"/>
      <c r="F738" s="1060"/>
      <c r="G738" s="1061"/>
      <c r="H738" s="1062"/>
      <c r="I738" s="1063"/>
      <c r="J738" s="1060"/>
      <c r="K738" s="1060"/>
      <c r="L738" s="1064"/>
      <c r="M738" s="1060"/>
      <c r="N738" s="1060"/>
      <c r="O738" s="1064"/>
      <c r="P738" s="1060"/>
      <c r="Q738" s="1060"/>
      <c r="R738" s="1060"/>
      <c r="S738" s="1060"/>
      <c r="T738" s="1060"/>
      <c r="U738" s="1060"/>
      <c r="V738" s="1045"/>
      <c r="W738" s="1045"/>
      <c r="X738" s="1045"/>
      <c r="Y738" s="1045"/>
      <c r="Z738" s="1045"/>
      <c r="AA738" s="1045"/>
      <c r="AB738" s="1045"/>
      <c r="AC738" s="1045"/>
      <c r="AD738" s="1045"/>
      <c r="AE738" s="1045"/>
      <c r="AF738" s="1045"/>
      <c r="AG738" s="1047"/>
      <c r="AH738" s="1047"/>
      <c r="AI738" s="1047"/>
      <c r="AJ738" s="1047"/>
      <c r="AK738" s="1047"/>
      <c r="AL738" s="1047"/>
      <c r="AM738" s="1047"/>
      <c r="AN738" s="1047"/>
      <c r="AO738" s="1047"/>
      <c r="AP738" s="1047"/>
      <c r="AQ738" s="1047"/>
      <c r="AR738" s="1047"/>
      <c r="AS738" s="1047"/>
      <c r="AT738" s="1047"/>
      <c r="AU738" s="1047"/>
      <c r="AV738" s="1047"/>
      <c r="AW738" s="1047"/>
      <c r="AX738" s="1047"/>
      <c r="AY738" s="1047"/>
      <c r="AZ738" s="1047"/>
      <c r="BA738" s="1047"/>
      <c r="BB738" s="1047"/>
      <c r="BC738" s="1047"/>
      <c r="BD738" s="1047"/>
      <c r="BE738" s="1047"/>
      <c r="BF738" s="1047"/>
      <c r="BG738" s="1047"/>
      <c r="BH738" s="1047"/>
      <c r="BI738" s="1047"/>
      <c r="BJ738" s="1047"/>
      <c r="BK738" s="1047"/>
      <c r="BL738" s="1047"/>
      <c r="BM738" s="1047"/>
      <c r="BN738" s="1047"/>
      <c r="BO738" s="1047"/>
      <c r="BP738" s="1047"/>
      <c r="BQ738" s="1047"/>
      <c r="BR738" s="1047"/>
      <c r="BS738" s="1047"/>
      <c r="BT738" s="1047"/>
      <c r="BU738" s="1047"/>
    </row>
    <row r="739" ht="14.25" customHeight="1">
      <c r="A739" s="1060"/>
      <c r="B739" s="1060"/>
      <c r="C739" s="1060"/>
      <c r="D739" s="1060"/>
      <c r="E739" s="1060"/>
      <c r="F739" s="1060"/>
      <c r="G739" s="1061"/>
      <c r="H739" s="1062"/>
      <c r="I739" s="1063"/>
      <c r="J739" s="1060"/>
      <c r="K739" s="1060"/>
      <c r="L739" s="1064"/>
      <c r="M739" s="1060"/>
      <c r="N739" s="1060"/>
      <c r="O739" s="1064"/>
      <c r="P739" s="1060"/>
      <c r="Q739" s="1060"/>
      <c r="R739" s="1060"/>
      <c r="S739" s="1060"/>
      <c r="T739" s="1060"/>
      <c r="U739" s="1060"/>
      <c r="V739" s="1045"/>
      <c r="W739" s="1045"/>
      <c r="X739" s="1045"/>
      <c r="Y739" s="1045"/>
      <c r="Z739" s="1045"/>
      <c r="AA739" s="1045"/>
      <c r="AB739" s="1045"/>
      <c r="AC739" s="1045"/>
      <c r="AD739" s="1045"/>
      <c r="AE739" s="1045"/>
      <c r="AF739" s="1045"/>
      <c r="AG739" s="1047"/>
      <c r="AH739" s="1047"/>
      <c r="AI739" s="1047"/>
      <c r="AJ739" s="1047"/>
      <c r="AK739" s="1047"/>
      <c r="AL739" s="1047"/>
      <c r="AM739" s="1047"/>
      <c r="AN739" s="1047"/>
      <c r="AO739" s="1047"/>
      <c r="AP739" s="1047"/>
      <c r="AQ739" s="1047"/>
      <c r="AR739" s="1047"/>
      <c r="AS739" s="1047"/>
      <c r="AT739" s="1047"/>
      <c r="AU739" s="1047"/>
      <c r="AV739" s="1047"/>
      <c r="AW739" s="1047"/>
      <c r="AX739" s="1047"/>
      <c r="AY739" s="1047"/>
      <c r="AZ739" s="1047"/>
      <c r="BA739" s="1047"/>
      <c r="BB739" s="1047"/>
      <c r="BC739" s="1047"/>
      <c r="BD739" s="1047"/>
      <c r="BE739" s="1047"/>
      <c r="BF739" s="1047"/>
      <c r="BG739" s="1047"/>
      <c r="BH739" s="1047"/>
      <c r="BI739" s="1047"/>
      <c r="BJ739" s="1047"/>
      <c r="BK739" s="1047"/>
      <c r="BL739" s="1047"/>
      <c r="BM739" s="1047"/>
      <c r="BN739" s="1047"/>
      <c r="BO739" s="1047"/>
      <c r="BP739" s="1047"/>
      <c r="BQ739" s="1047"/>
      <c r="BR739" s="1047"/>
      <c r="BS739" s="1047"/>
      <c r="BT739" s="1047"/>
      <c r="BU739" s="1047"/>
    </row>
    <row r="740" ht="14.25" customHeight="1">
      <c r="A740" s="1060"/>
      <c r="B740" s="1060"/>
      <c r="C740" s="1060"/>
      <c r="D740" s="1060"/>
      <c r="E740" s="1060"/>
      <c r="F740" s="1060"/>
      <c r="G740" s="1061"/>
      <c r="H740" s="1062"/>
      <c r="I740" s="1063"/>
      <c r="J740" s="1060"/>
      <c r="K740" s="1060"/>
      <c r="L740" s="1064"/>
      <c r="M740" s="1060"/>
      <c r="N740" s="1060"/>
      <c r="O740" s="1064"/>
      <c r="P740" s="1060"/>
      <c r="Q740" s="1060"/>
      <c r="R740" s="1060"/>
      <c r="S740" s="1060"/>
      <c r="T740" s="1060"/>
      <c r="U740" s="1060"/>
      <c r="V740" s="1045"/>
      <c r="W740" s="1045"/>
      <c r="X740" s="1045"/>
      <c r="Y740" s="1045"/>
      <c r="Z740" s="1045"/>
      <c r="AA740" s="1045"/>
      <c r="AB740" s="1045"/>
      <c r="AC740" s="1045"/>
      <c r="AD740" s="1045"/>
      <c r="AE740" s="1045"/>
      <c r="AF740" s="1045"/>
      <c r="AG740" s="1047"/>
      <c r="AH740" s="1047"/>
      <c r="AI740" s="1047"/>
      <c r="AJ740" s="1047"/>
      <c r="AK740" s="1047"/>
      <c r="AL740" s="1047"/>
      <c r="AM740" s="1047"/>
      <c r="AN740" s="1047"/>
      <c r="AO740" s="1047"/>
      <c r="AP740" s="1047"/>
      <c r="AQ740" s="1047"/>
      <c r="AR740" s="1047"/>
      <c r="AS740" s="1047"/>
      <c r="AT740" s="1047"/>
      <c r="AU740" s="1047"/>
      <c r="AV740" s="1047"/>
      <c r="AW740" s="1047"/>
      <c r="AX740" s="1047"/>
      <c r="AY740" s="1047"/>
      <c r="AZ740" s="1047"/>
      <c r="BA740" s="1047"/>
      <c r="BB740" s="1047"/>
      <c r="BC740" s="1047"/>
      <c r="BD740" s="1047"/>
      <c r="BE740" s="1047"/>
      <c r="BF740" s="1047"/>
      <c r="BG740" s="1047"/>
      <c r="BH740" s="1047"/>
      <c r="BI740" s="1047"/>
      <c r="BJ740" s="1047"/>
      <c r="BK740" s="1047"/>
      <c r="BL740" s="1047"/>
      <c r="BM740" s="1047"/>
      <c r="BN740" s="1047"/>
      <c r="BO740" s="1047"/>
      <c r="BP740" s="1047"/>
      <c r="BQ740" s="1047"/>
      <c r="BR740" s="1047"/>
      <c r="BS740" s="1047"/>
      <c r="BT740" s="1047"/>
      <c r="BU740" s="1047"/>
    </row>
    <row r="741" ht="14.25" customHeight="1">
      <c r="A741" s="1060"/>
      <c r="B741" s="1060"/>
      <c r="C741" s="1060"/>
      <c r="D741" s="1060"/>
      <c r="E741" s="1060"/>
      <c r="F741" s="1060"/>
      <c r="G741" s="1061"/>
      <c r="H741" s="1062"/>
      <c r="I741" s="1063"/>
      <c r="J741" s="1060"/>
      <c r="K741" s="1060"/>
      <c r="L741" s="1064"/>
      <c r="M741" s="1060"/>
      <c r="N741" s="1060"/>
      <c r="O741" s="1064"/>
      <c r="P741" s="1060"/>
      <c r="Q741" s="1060"/>
      <c r="R741" s="1060"/>
      <c r="S741" s="1060"/>
      <c r="T741" s="1060"/>
      <c r="U741" s="1060"/>
      <c r="V741" s="1045"/>
      <c r="W741" s="1045"/>
      <c r="X741" s="1045"/>
      <c r="Y741" s="1045"/>
      <c r="Z741" s="1045"/>
      <c r="AA741" s="1045"/>
      <c r="AB741" s="1045"/>
      <c r="AC741" s="1045"/>
      <c r="AD741" s="1045"/>
      <c r="AE741" s="1045"/>
      <c r="AF741" s="1045"/>
      <c r="AG741" s="1047"/>
      <c r="AH741" s="1047"/>
      <c r="AI741" s="1047"/>
      <c r="AJ741" s="1047"/>
      <c r="AK741" s="1047"/>
      <c r="AL741" s="1047"/>
      <c r="AM741" s="1047"/>
      <c r="AN741" s="1047"/>
      <c r="AO741" s="1047"/>
      <c r="AP741" s="1047"/>
      <c r="AQ741" s="1047"/>
      <c r="AR741" s="1047"/>
      <c r="AS741" s="1047"/>
      <c r="AT741" s="1047"/>
      <c r="AU741" s="1047"/>
      <c r="AV741" s="1047"/>
      <c r="AW741" s="1047"/>
      <c r="AX741" s="1047"/>
      <c r="AY741" s="1047"/>
      <c r="AZ741" s="1047"/>
      <c r="BA741" s="1047"/>
      <c r="BB741" s="1047"/>
      <c r="BC741" s="1047"/>
      <c r="BD741" s="1047"/>
      <c r="BE741" s="1047"/>
      <c r="BF741" s="1047"/>
      <c r="BG741" s="1047"/>
      <c r="BH741" s="1047"/>
      <c r="BI741" s="1047"/>
      <c r="BJ741" s="1047"/>
      <c r="BK741" s="1047"/>
      <c r="BL741" s="1047"/>
      <c r="BM741" s="1047"/>
      <c r="BN741" s="1047"/>
      <c r="BO741" s="1047"/>
      <c r="BP741" s="1047"/>
      <c r="BQ741" s="1047"/>
      <c r="BR741" s="1047"/>
      <c r="BS741" s="1047"/>
      <c r="BT741" s="1047"/>
      <c r="BU741" s="1047"/>
    </row>
    <row r="742" ht="14.25" customHeight="1">
      <c r="A742" s="1060"/>
      <c r="B742" s="1060"/>
      <c r="C742" s="1060"/>
      <c r="D742" s="1060"/>
      <c r="E742" s="1060"/>
      <c r="F742" s="1060"/>
      <c r="G742" s="1061"/>
      <c r="H742" s="1062"/>
      <c r="I742" s="1063"/>
      <c r="J742" s="1060"/>
      <c r="K742" s="1060"/>
      <c r="L742" s="1064"/>
      <c r="M742" s="1060"/>
      <c r="N742" s="1060"/>
      <c r="O742" s="1064"/>
      <c r="P742" s="1060"/>
      <c r="Q742" s="1060"/>
      <c r="R742" s="1060"/>
      <c r="S742" s="1060"/>
      <c r="T742" s="1060"/>
      <c r="U742" s="1060"/>
      <c r="V742" s="1045"/>
      <c r="W742" s="1045"/>
      <c r="X742" s="1045"/>
      <c r="Y742" s="1045"/>
      <c r="Z742" s="1045"/>
      <c r="AA742" s="1045"/>
      <c r="AB742" s="1045"/>
      <c r="AC742" s="1045"/>
      <c r="AD742" s="1045"/>
      <c r="AE742" s="1045"/>
      <c r="AF742" s="1045"/>
      <c r="AG742" s="1047"/>
      <c r="AH742" s="1047"/>
      <c r="AI742" s="1047"/>
      <c r="AJ742" s="1047"/>
      <c r="AK742" s="1047"/>
      <c r="AL742" s="1047"/>
      <c r="AM742" s="1047"/>
      <c r="AN742" s="1047"/>
      <c r="AO742" s="1047"/>
      <c r="AP742" s="1047"/>
      <c r="AQ742" s="1047"/>
      <c r="AR742" s="1047"/>
      <c r="AS742" s="1047"/>
      <c r="AT742" s="1047"/>
      <c r="AU742" s="1047"/>
      <c r="AV742" s="1047"/>
      <c r="AW742" s="1047"/>
      <c r="AX742" s="1047"/>
      <c r="AY742" s="1047"/>
      <c r="AZ742" s="1047"/>
      <c r="BA742" s="1047"/>
      <c r="BB742" s="1047"/>
      <c r="BC742" s="1047"/>
      <c r="BD742" s="1047"/>
      <c r="BE742" s="1047"/>
      <c r="BF742" s="1047"/>
      <c r="BG742" s="1047"/>
      <c r="BH742" s="1047"/>
      <c r="BI742" s="1047"/>
      <c r="BJ742" s="1047"/>
      <c r="BK742" s="1047"/>
      <c r="BL742" s="1047"/>
      <c r="BM742" s="1047"/>
      <c r="BN742" s="1047"/>
      <c r="BO742" s="1047"/>
      <c r="BP742" s="1047"/>
      <c r="BQ742" s="1047"/>
      <c r="BR742" s="1047"/>
      <c r="BS742" s="1047"/>
      <c r="BT742" s="1047"/>
      <c r="BU742" s="1047"/>
    </row>
    <row r="743" ht="14.25" customHeight="1">
      <c r="A743" s="1060"/>
      <c r="B743" s="1060"/>
      <c r="C743" s="1060"/>
      <c r="D743" s="1060"/>
      <c r="E743" s="1060"/>
      <c r="F743" s="1060"/>
      <c r="G743" s="1061"/>
      <c r="H743" s="1062"/>
      <c r="I743" s="1063"/>
      <c r="J743" s="1060"/>
      <c r="K743" s="1060"/>
      <c r="L743" s="1064"/>
      <c r="M743" s="1060"/>
      <c r="N743" s="1060"/>
      <c r="O743" s="1064"/>
      <c r="P743" s="1060"/>
      <c r="Q743" s="1060"/>
      <c r="R743" s="1060"/>
      <c r="S743" s="1060"/>
      <c r="T743" s="1060"/>
      <c r="U743" s="1060"/>
      <c r="V743" s="1045"/>
      <c r="W743" s="1045"/>
      <c r="X743" s="1045"/>
      <c r="Y743" s="1045"/>
      <c r="Z743" s="1045"/>
      <c r="AA743" s="1045"/>
      <c r="AB743" s="1045"/>
      <c r="AC743" s="1045"/>
      <c r="AD743" s="1045"/>
      <c r="AE743" s="1045"/>
      <c r="AF743" s="1045"/>
      <c r="AG743" s="1047"/>
      <c r="AH743" s="1047"/>
      <c r="AI743" s="1047"/>
      <c r="AJ743" s="1047"/>
      <c r="AK743" s="1047"/>
      <c r="AL743" s="1047"/>
      <c r="AM743" s="1047"/>
      <c r="AN743" s="1047"/>
      <c r="AO743" s="1047"/>
      <c r="AP743" s="1047"/>
      <c r="AQ743" s="1047"/>
      <c r="AR743" s="1047"/>
      <c r="AS743" s="1047"/>
      <c r="AT743" s="1047"/>
      <c r="AU743" s="1047"/>
      <c r="AV743" s="1047"/>
      <c r="AW743" s="1047"/>
      <c r="AX743" s="1047"/>
      <c r="AY743" s="1047"/>
      <c r="AZ743" s="1047"/>
      <c r="BA743" s="1047"/>
      <c r="BB743" s="1047"/>
      <c r="BC743" s="1047"/>
      <c r="BD743" s="1047"/>
      <c r="BE743" s="1047"/>
      <c r="BF743" s="1047"/>
      <c r="BG743" s="1047"/>
      <c r="BH743" s="1047"/>
      <c r="BI743" s="1047"/>
      <c r="BJ743" s="1047"/>
      <c r="BK743" s="1047"/>
      <c r="BL743" s="1047"/>
      <c r="BM743" s="1047"/>
      <c r="BN743" s="1047"/>
      <c r="BO743" s="1047"/>
      <c r="BP743" s="1047"/>
      <c r="BQ743" s="1047"/>
      <c r="BR743" s="1047"/>
      <c r="BS743" s="1047"/>
      <c r="BT743" s="1047"/>
      <c r="BU743" s="1047"/>
    </row>
    <row r="744" ht="14.25" customHeight="1">
      <c r="A744" s="1060"/>
      <c r="B744" s="1060"/>
      <c r="C744" s="1060"/>
      <c r="D744" s="1060"/>
      <c r="E744" s="1060"/>
      <c r="F744" s="1060"/>
      <c r="G744" s="1061"/>
      <c r="H744" s="1062"/>
      <c r="I744" s="1063"/>
      <c r="J744" s="1060"/>
      <c r="K744" s="1060"/>
      <c r="L744" s="1064"/>
      <c r="M744" s="1060"/>
      <c r="N744" s="1060"/>
      <c r="O744" s="1064"/>
      <c r="P744" s="1060"/>
      <c r="Q744" s="1060"/>
      <c r="R744" s="1060"/>
      <c r="S744" s="1060"/>
      <c r="T744" s="1060"/>
      <c r="U744" s="1060"/>
      <c r="V744" s="1045"/>
      <c r="W744" s="1045"/>
      <c r="X744" s="1045"/>
      <c r="Y744" s="1045"/>
      <c r="Z744" s="1045"/>
      <c r="AA744" s="1045"/>
      <c r="AB744" s="1045"/>
      <c r="AC744" s="1045"/>
      <c r="AD744" s="1045"/>
      <c r="AE744" s="1045"/>
      <c r="AF744" s="1045"/>
      <c r="AG744" s="1047"/>
      <c r="AH744" s="1047"/>
      <c r="AI744" s="1047"/>
      <c r="AJ744" s="1047"/>
      <c r="AK744" s="1047"/>
      <c r="AL744" s="1047"/>
      <c r="AM744" s="1047"/>
      <c r="AN744" s="1047"/>
      <c r="AO744" s="1047"/>
      <c r="AP744" s="1047"/>
      <c r="AQ744" s="1047"/>
      <c r="AR744" s="1047"/>
      <c r="AS744" s="1047"/>
      <c r="AT744" s="1047"/>
      <c r="AU744" s="1047"/>
      <c r="AV744" s="1047"/>
      <c r="AW744" s="1047"/>
      <c r="AX744" s="1047"/>
      <c r="AY744" s="1047"/>
      <c r="AZ744" s="1047"/>
      <c r="BA744" s="1047"/>
      <c r="BB744" s="1047"/>
      <c r="BC744" s="1047"/>
      <c r="BD744" s="1047"/>
      <c r="BE744" s="1047"/>
      <c r="BF744" s="1047"/>
      <c r="BG744" s="1047"/>
      <c r="BH744" s="1047"/>
      <c r="BI744" s="1047"/>
      <c r="BJ744" s="1047"/>
      <c r="BK744" s="1047"/>
      <c r="BL744" s="1047"/>
      <c r="BM744" s="1047"/>
      <c r="BN744" s="1047"/>
      <c r="BO744" s="1047"/>
      <c r="BP744" s="1047"/>
      <c r="BQ744" s="1047"/>
      <c r="BR744" s="1047"/>
      <c r="BS744" s="1047"/>
      <c r="BT744" s="1047"/>
      <c r="BU744" s="1047"/>
    </row>
    <row r="745" ht="14.25" customHeight="1">
      <c r="A745" s="1060"/>
      <c r="B745" s="1060"/>
      <c r="C745" s="1060"/>
      <c r="D745" s="1060"/>
      <c r="E745" s="1060"/>
      <c r="F745" s="1060"/>
      <c r="G745" s="1061"/>
      <c r="H745" s="1062"/>
      <c r="I745" s="1063"/>
      <c r="J745" s="1060"/>
      <c r="K745" s="1060"/>
      <c r="L745" s="1064"/>
      <c r="M745" s="1060"/>
      <c r="N745" s="1060"/>
      <c r="O745" s="1064"/>
      <c r="P745" s="1060"/>
      <c r="Q745" s="1060"/>
      <c r="R745" s="1060"/>
      <c r="S745" s="1060"/>
      <c r="T745" s="1060"/>
      <c r="U745" s="1060"/>
      <c r="V745" s="1045"/>
      <c r="W745" s="1045"/>
      <c r="X745" s="1045"/>
      <c r="Y745" s="1045"/>
      <c r="Z745" s="1045"/>
      <c r="AA745" s="1045"/>
      <c r="AB745" s="1045"/>
      <c r="AC745" s="1045"/>
      <c r="AD745" s="1045"/>
      <c r="AE745" s="1045"/>
      <c r="AF745" s="1045"/>
      <c r="AG745" s="1047"/>
      <c r="AH745" s="1047"/>
      <c r="AI745" s="1047"/>
      <c r="AJ745" s="1047"/>
      <c r="AK745" s="1047"/>
      <c r="AL745" s="1047"/>
      <c r="AM745" s="1047"/>
      <c r="AN745" s="1047"/>
      <c r="AO745" s="1047"/>
      <c r="AP745" s="1047"/>
      <c r="AQ745" s="1047"/>
      <c r="AR745" s="1047"/>
      <c r="AS745" s="1047"/>
      <c r="AT745" s="1047"/>
      <c r="AU745" s="1047"/>
      <c r="AV745" s="1047"/>
      <c r="AW745" s="1047"/>
      <c r="AX745" s="1047"/>
      <c r="AY745" s="1047"/>
      <c r="AZ745" s="1047"/>
      <c r="BA745" s="1047"/>
      <c r="BB745" s="1047"/>
      <c r="BC745" s="1047"/>
      <c r="BD745" s="1047"/>
      <c r="BE745" s="1047"/>
      <c r="BF745" s="1047"/>
      <c r="BG745" s="1047"/>
      <c r="BH745" s="1047"/>
      <c r="BI745" s="1047"/>
      <c r="BJ745" s="1047"/>
      <c r="BK745" s="1047"/>
      <c r="BL745" s="1047"/>
      <c r="BM745" s="1047"/>
      <c r="BN745" s="1047"/>
      <c r="BO745" s="1047"/>
      <c r="BP745" s="1047"/>
      <c r="BQ745" s="1047"/>
      <c r="BR745" s="1047"/>
      <c r="BS745" s="1047"/>
      <c r="BT745" s="1047"/>
      <c r="BU745" s="1047"/>
    </row>
    <row r="746" ht="14.25" customHeight="1">
      <c r="A746" s="1060"/>
      <c r="B746" s="1060"/>
      <c r="C746" s="1060"/>
      <c r="D746" s="1060"/>
      <c r="E746" s="1060"/>
      <c r="F746" s="1060"/>
      <c r="G746" s="1061"/>
      <c r="H746" s="1062"/>
      <c r="I746" s="1063"/>
      <c r="J746" s="1060"/>
      <c r="K746" s="1060"/>
      <c r="L746" s="1064"/>
      <c r="M746" s="1060"/>
      <c r="N746" s="1060"/>
      <c r="O746" s="1064"/>
      <c r="P746" s="1060"/>
      <c r="Q746" s="1060"/>
      <c r="R746" s="1060"/>
      <c r="S746" s="1060"/>
      <c r="T746" s="1060"/>
      <c r="U746" s="1060"/>
      <c r="V746" s="1045"/>
      <c r="W746" s="1045"/>
      <c r="X746" s="1045"/>
      <c r="Y746" s="1045"/>
      <c r="Z746" s="1045"/>
      <c r="AA746" s="1045"/>
      <c r="AB746" s="1045"/>
      <c r="AC746" s="1045"/>
      <c r="AD746" s="1045"/>
      <c r="AE746" s="1045"/>
      <c r="AF746" s="1045"/>
      <c r="AG746" s="1047"/>
      <c r="AH746" s="1047"/>
      <c r="AI746" s="1047"/>
      <c r="AJ746" s="1047"/>
      <c r="AK746" s="1047"/>
      <c r="AL746" s="1047"/>
      <c r="AM746" s="1047"/>
      <c r="AN746" s="1047"/>
      <c r="AO746" s="1047"/>
      <c r="AP746" s="1047"/>
      <c r="AQ746" s="1047"/>
      <c r="AR746" s="1047"/>
      <c r="AS746" s="1047"/>
      <c r="AT746" s="1047"/>
      <c r="AU746" s="1047"/>
      <c r="AV746" s="1047"/>
      <c r="AW746" s="1047"/>
      <c r="AX746" s="1047"/>
      <c r="AY746" s="1047"/>
      <c r="AZ746" s="1047"/>
      <c r="BA746" s="1047"/>
      <c r="BB746" s="1047"/>
      <c r="BC746" s="1047"/>
      <c r="BD746" s="1047"/>
      <c r="BE746" s="1047"/>
      <c r="BF746" s="1047"/>
      <c r="BG746" s="1047"/>
      <c r="BH746" s="1047"/>
      <c r="BI746" s="1047"/>
      <c r="BJ746" s="1047"/>
      <c r="BK746" s="1047"/>
      <c r="BL746" s="1047"/>
      <c r="BM746" s="1047"/>
      <c r="BN746" s="1047"/>
      <c r="BO746" s="1047"/>
      <c r="BP746" s="1047"/>
      <c r="BQ746" s="1047"/>
      <c r="BR746" s="1047"/>
      <c r="BS746" s="1047"/>
      <c r="BT746" s="1047"/>
      <c r="BU746" s="1047"/>
    </row>
    <row r="747" ht="14.25" customHeight="1">
      <c r="A747" s="1060"/>
      <c r="B747" s="1060"/>
      <c r="C747" s="1060"/>
      <c r="D747" s="1060"/>
      <c r="E747" s="1060"/>
      <c r="F747" s="1060"/>
      <c r="G747" s="1061"/>
      <c r="H747" s="1062"/>
      <c r="I747" s="1063"/>
      <c r="J747" s="1060"/>
      <c r="K747" s="1060"/>
      <c r="L747" s="1064"/>
      <c r="M747" s="1060"/>
      <c r="N747" s="1060"/>
      <c r="O747" s="1064"/>
      <c r="P747" s="1060"/>
      <c r="Q747" s="1060"/>
      <c r="R747" s="1060"/>
      <c r="S747" s="1060"/>
      <c r="T747" s="1060"/>
      <c r="U747" s="1060"/>
      <c r="V747" s="1045"/>
      <c r="W747" s="1045"/>
      <c r="X747" s="1045"/>
      <c r="Y747" s="1045"/>
      <c r="Z747" s="1045"/>
      <c r="AA747" s="1045"/>
      <c r="AB747" s="1045"/>
      <c r="AC747" s="1045"/>
      <c r="AD747" s="1045"/>
      <c r="AE747" s="1045"/>
      <c r="AF747" s="1045"/>
      <c r="AG747" s="1047"/>
      <c r="AH747" s="1047"/>
      <c r="AI747" s="1047"/>
      <c r="AJ747" s="1047"/>
      <c r="AK747" s="1047"/>
      <c r="AL747" s="1047"/>
      <c r="AM747" s="1047"/>
      <c r="AN747" s="1047"/>
      <c r="AO747" s="1047"/>
      <c r="AP747" s="1047"/>
      <c r="AQ747" s="1047"/>
      <c r="AR747" s="1047"/>
      <c r="AS747" s="1047"/>
      <c r="AT747" s="1047"/>
      <c r="AU747" s="1047"/>
      <c r="AV747" s="1047"/>
      <c r="AW747" s="1047"/>
      <c r="AX747" s="1047"/>
      <c r="AY747" s="1047"/>
      <c r="AZ747" s="1047"/>
      <c r="BA747" s="1047"/>
      <c r="BB747" s="1047"/>
      <c r="BC747" s="1047"/>
      <c r="BD747" s="1047"/>
      <c r="BE747" s="1047"/>
      <c r="BF747" s="1047"/>
      <c r="BG747" s="1047"/>
      <c r="BH747" s="1047"/>
      <c r="BI747" s="1047"/>
      <c r="BJ747" s="1047"/>
      <c r="BK747" s="1047"/>
      <c r="BL747" s="1047"/>
      <c r="BM747" s="1047"/>
      <c r="BN747" s="1047"/>
      <c r="BO747" s="1047"/>
      <c r="BP747" s="1047"/>
      <c r="BQ747" s="1047"/>
      <c r="BR747" s="1047"/>
      <c r="BS747" s="1047"/>
      <c r="BT747" s="1047"/>
      <c r="BU747" s="1047"/>
    </row>
    <row r="748" ht="14.25" customHeight="1">
      <c r="A748" s="1060"/>
      <c r="B748" s="1060"/>
      <c r="C748" s="1060"/>
      <c r="D748" s="1060"/>
      <c r="E748" s="1060"/>
      <c r="F748" s="1060"/>
      <c r="G748" s="1061"/>
      <c r="H748" s="1062"/>
      <c r="I748" s="1063"/>
      <c r="J748" s="1060"/>
      <c r="K748" s="1060"/>
      <c r="L748" s="1064"/>
      <c r="M748" s="1060"/>
      <c r="N748" s="1060"/>
      <c r="O748" s="1064"/>
      <c r="P748" s="1060"/>
      <c r="Q748" s="1060"/>
      <c r="R748" s="1060"/>
      <c r="S748" s="1060"/>
      <c r="T748" s="1060"/>
      <c r="U748" s="1060"/>
      <c r="V748" s="1045"/>
      <c r="W748" s="1045"/>
      <c r="X748" s="1045"/>
      <c r="Y748" s="1045"/>
      <c r="Z748" s="1045"/>
      <c r="AA748" s="1045"/>
      <c r="AB748" s="1045"/>
      <c r="AC748" s="1045"/>
      <c r="AD748" s="1045"/>
      <c r="AE748" s="1045"/>
      <c r="AF748" s="1045"/>
      <c r="AG748" s="1047"/>
      <c r="AH748" s="1047"/>
      <c r="AI748" s="1047"/>
      <c r="AJ748" s="1047"/>
      <c r="AK748" s="1047"/>
      <c r="AL748" s="1047"/>
      <c r="AM748" s="1047"/>
      <c r="AN748" s="1047"/>
      <c r="AO748" s="1047"/>
      <c r="AP748" s="1047"/>
      <c r="AQ748" s="1047"/>
      <c r="AR748" s="1047"/>
      <c r="AS748" s="1047"/>
      <c r="AT748" s="1047"/>
      <c r="AU748" s="1047"/>
      <c r="AV748" s="1047"/>
      <c r="AW748" s="1047"/>
      <c r="AX748" s="1047"/>
      <c r="AY748" s="1047"/>
      <c r="AZ748" s="1047"/>
      <c r="BA748" s="1047"/>
      <c r="BB748" s="1047"/>
      <c r="BC748" s="1047"/>
      <c r="BD748" s="1047"/>
      <c r="BE748" s="1047"/>
      <c r="BF748" s="1047"/>
      <c r="BG748" s="1047"/>
      <c r="BH748" s="1047"/>
      <c r="BI748" s="1047"/>
      <c r="BJ748" s="1047"/>
      <c r="BK748" s="1047"/>
      <c r="BL748" s="1047"/>
      <c r="BM748" s="1047"/>
      <c r="BN748" s="1047"/>
      <c r="BO748" s="1047"/>
      <c r="BP748" s="1047"/>
      <c r="BQ748" s="1047"/>
      <c r="BR748" s="1047"/>
      <c r="BS748" s="1047"/>
      <c r="BT748" s="1047"/>
      <c r="BU748" s="1047"/>
    </row>
    <row r="749" ht="14.25" customHeight="1">
      <c r="A749" s="1060"/>
      <c r="B749" s="1060"/>
      <c r="C749" s="1060"/>
      <c r="D749" s="1060"/>
      <c r="E749" s="1060"/>
      <c r="F749" s="1060"/>
      <c r="G749" s="1061"/>
      <c r="H749" s="1062"/>
      <c r="I749" s="1063"/>
      <c r="J749" s="1060"/>
      <c r="K749" s="1060"/>
      <c r="L749" s="1064"/>
      <c r="M749" s="1060"/>
      <c r="N749" s="1060"/>
      <c r="O749" s="1064"/>
      <c r="P749" s="1060"/>
      <c r="Q749" s="1060"/>
      <c r="R749" s="1060"/>
      <c r="S749" s="1060"/>
      <c r="T749" s="1060"/>
      <c r="U749" s="1060"/>
      <c r="V749" s="1045"/>
      <c r="W749" s="1045"/>
      <c r="X749" s="1045"/>
      <c r="Y749" s="1045"/>
      <c r="Z749" s="1045"/>
      <c r="AA749" s="1045"/>
      <c r="AB749" s="1045"/>
      <c r="AC749" s="1045"/>
      <c r="AD749" s="1045"/>
      <c r="AE749" s="1045"/>
      <c r="AF749" s="1045"/>
      <c r="AG749" s="1047"/>
      <c r="AH749" s="1047"/>
      <c r="AI749" s="1047"/>
      <c r="AJ749" s="1047"/>
      <c r="AK749" s="1047"/>
      <c r="AL749" s="1047"/>
      <c r="AM749" s="1047"/>
      <c r="AN749" s="1047"/>
      <c r="AO749" s="1047"/>
      <c r="AP749" s="1047"/>
      <c r="AQ749" s="1047"/>
      <c r="AR749" s="1047"/>
      <c r="AS749" s="1047"/>
      <c r="AT749" s="1047"/>
      <c r="AU749" s="1047"/>
      <c r="AV749" s="1047"/>
      <c r="AW749" s="1047"/>
      <c r="AX749" s="1047"/>
      <c r="AY749" s="1047"/>
      <c r="AZ749" s="1047"/>
      <c r="BA749" s="1047"/>
      <c r="BB749" s="1047"/>
      <c r="BC749" s="1047"/>
      <c r="BD749" s="1047"/>
      <c r="BE749" s="1047"/>
      <c r="BF749" s="1047"/>
      <c r="BG749" s="1047"/>
      <c r="BH749" s="1047"/>
      <c r="BI749" s="1047"/>
      <c r="BJ749" s="1047"/>
      <c r="BK749" s="1047"/>
      <c r="BL749" s="1047"/>
      <c r="BM749" s="1047"/>
      <c r="BN749" s="1047"/>
      <c r="BO749" s="1047"/>
      <c r="BP749" s="1047"/>
      <c r="BQ749" s="1047"/>
      <c r="BR749" s="1047"/>
      <c r="BS749" s="1047"/>
      <c r="BT749" s="1047"/>
      <c r="BU749" s="1047"/>
    </row>
    <row r="750" ht="14.25" customHeight="1">
      <c r="A750" s="1060"/>
      <c r="B750" s="1060"/>
      <c r="C750" s="1060"/>
      <c r="D750" s="1060"/>
      <c r="E750" s="1060"/>
      <c r="F750" s="1060"/>
      <c r="G750" s="1061"/>
      <c r="H750" s="1062"/>
      <c r="I750" s="1063"/>
      <c r="J750" s="1060"/>
      <c r="K750" s="1060"/>
      <c r="L750" s="1064"/>
      <c r="M750" s="1060"/>
      <c r="N750" s="1060"/>
      <c r="O750" s="1064"/>
      <c r="P750" s="1060"/>
      <c r="Q750" s="1060"/>
      <c r="R750" s="1060"/>
      <c r="S750" s="1060"/>
      <c r="T750" s="1060"/>
      <c r="U750" s="1060"/>
      <c r="V750" s="1045"/>
      <c r="W750" s="1045"/>
      <c r="X750" s="1045"/>
      <c r="Y750" s="1045"/>
      <c r="Z750" s="1045"/>
      <c r="AA750" s="1045"/>
      <c r="AB750" s="1045"/>
      <c r="AC750" s="1045"/>
      <c r="AD750" s="1045"/>
      <c r="AE750" s="1045"/>
      <c r="AF750" s="1045"/>
      <c r="AG750" s="1047"/>
      <c r="AH750" s="1047"/>
      <c r="AI750" s="1047"/>
      <c r="AJ750" s="1047"/>
      <c r="AK750" s="1047"/>
      <c r="AL750" s="1047"/>
      <c r="AM750" s="1047"/>
      <c r="AN750" s="1047"/>
      <c r="AO750" s="1047"/>
      <c r="AP750" s="1047"/>
      <c r="AQ750" s="1047"/>
      <c r="AR750" s="1047"/>
      <c r="AS750" s="1047"/>
      <c r="AT750" s="1047"/>
      <c r="AU750" s="1047"/>
      <c r="AV750" s="1047"/>
      <c r="AW750" s="1047"/>
      <c r="AX750" s="1047"/>
      <c r="AY750" s="1047"/>
      <c r="AZ750" s="1047"/>
      <c r="BA750" s="1047"/>
      <c r="BB750" s="1047"/>
      <c r="BC750" s="1047"/>
      <c r="BD750" s="1047"/>
      <c r="BE750" s="1047"/>
      <c r="BF750" s="1047"/>
      <c r="BG750" s="1047"/>
      <c r="BH750" s="1047"/>
      <c r="BI750" s="1047"/>
      <c r="BJ750" s="1047"/>
      <c r="BK750" s="1047"/>
      <c r="BL750" s="1047"/>
      <c r="BM750" s="1047"/>
      <c r="BN750" s="1047"/>
      <c r="BO750" s="1047"/>
      <c r="BP750" s="1047"/>
      <c r="BQ750" s="1047"/>
      <c r="BR750" s="1047"/>
      <c r="BS750" s="1047"/>
      <c r="BT750" s="1047"/>
      <c r="BU750" s="1047"/>
    </row>
    <row r="751" ht="14.25" customHeight="1">
      <c r="A751" s="1060"/>
      <c r="B751" s="1060"/>
      <c r="C751" s="1060"/>
      <c r="D751" s="1060"/>
      <c r="E751" s="1060"/>
      <c r="F751" s="1060"/>
      <c r="G751" s="1061"/>
      <c r="H751" s="1062"/>
      <c r="I751" s="1063"/>
      <c r="J751" s="1060"/>
      <c r="K751" s="1060"/>
      <c r="L751" s="1064"/>
      <c r="M751" s="1060"/>
      <c r="N751" s="1060"/>
      <c r="O751" s="1064"/>
      <c r="P751" s="1060"/>
      <c r="Q751" s="1060"/>
      <c r="R751" s="1060"/>
      <c r="S751" s="1060"/>
      <c r="T751" s="1060"/>
      <c r="U751" s="1060"/>
      <c r="V751" s="1045"/>
      <c r="W751" s="1045"/>
      <c r="X751" s="1045"/>
      <c r="Y751" s="1045"/>
      <c r="Z751" s="1045"/>
      <c r="AA751" s="1045"/>
      <c r="AB751" s="1045"/>
      <c r="AC751" s="1045"/>
      <c r="AD751" s="1045"/>
      <c r="AE751" s="1045"/>
      <c r="AF751" s="1045"/>
      <c r="AG751" s="1047"/>
      <c r="AH751" s="1047"/>
      <c r="AI751" s="1047"/>
      <c r="AJ751" s="1047"/>
      <c r="AK751" s="1047"/>
      <c r="AL751" s="1047"/>
      <c r="AM751" s="1047"/>
      <c r="AN751" s="1047"/>
      <c r="AO751" s="1047"/>
      <c r="AP751" s="1047"/>
      <c r="AQ751" s="1047"/>
      <c r="AR751" s="1047"/>
      <c r="AS751" s="1047"/>
      <c r="AT751" s="1047"/>
      <c r="AU751" s="1047"/>
      <c r="AV751" s="1047"/>
      <c r="AW751" s="1047"/>
      <c r="AX751" s="1047"/>
      <c r="AY751" s="1047"/>
      <c r="AZ751" s="1047"/>
      <c r="BA751" s="1047"/>
      <c r="BB751" s="1047"/>
      <c r="BC751" s="1047"/>
      <c r="BD751" s="1047"/>
      <c r="BE751" s="1047"/>
      <c r="BF751" s="1047"/>
      <c r="BG751" s="1047"/>
      <c r="BH751" s="1047"/>
      <c r="BI751" s="1047"/>
      <c r="BJ751" s="1047"/>
      <c r="BK751" s="1047"/>
      <c r="BL751" s="1047"/>
      <c r="BM751" s="1047"/>
      <c r="BN751" s="1047"/>
      <c r="BO751" s="1047"/>
      <c r="BP751" s="1047"/>
      <c r="BQ751" s="1047"/>
      <c r="BR751" s="1047"/>
      <c r="BS751" s="1047"/>
      <c r="BT751" s="1047"/>
      <c r="BU751" s="1047"/>
    </row>
    <row r="752" ht="14.25" customHeight="1">
      <c r="A752" s="1060"/>
      <c r="B752" s="1060"/>
      <c r="C752" s="1060"/>
      <c r="D752" s="1060"/>
      <c r="E752" s="1060"/>
      <c r="F752" s="1060"/>
      <c r="G752" s="1061"/>
      <c r="H752" s="1062"/>
      <c r="I752" s="1063"/>
      <c r="J752" s="1060"/>
      <c r="K752" s="1060"/>
      <c r="L752" s="1064"/>
      <c r="M752" s="1060"/>
      <c r="N752" s="1060"/>
      <c r="O752" s="1064"/>
      <c r="P752" s="1060"/>
      <c r="Q752" s="1060"/>
      <c r="R752" s="1060"/>
      <c r="S752" s="1060"/>
      <c r="T752" s="1060"/>
      <c r="U752" s="1060"/>
      <c r="V752" s="1045"/>
      <c r="W752" s="1045"/>
      <c r="X752" s="1045"/>
      <c r="Y752" s="1045"/>
      <c r="Z752" s="1045"/>
      <c r="AA752" s="1045"/>
      <c r="AB752" s="1045"/>
      <c r="AC752" s="1045"/>
      <c r="AD752" s="1045"/>
      <c r="AE752" s="1045"/>
      <c r="AF752" s="1045"/>
      <c r="AG752" s="1047"/>
      <c r="AH752" s="1047"/>
      <c r="AI752" s="1047"/>
      <c r="AJ752" s="1047"/>
      <c r="AK752" s="1047"/>
      <c r="AL752" s="1047"/>
      <c r="AM752" s="1047"/>
      <c r="AN752" s="1047"/>
      <c r="AO752" s="1047"/>
      <c r="AP752" s="1047"/>
      <c r="AQ752" s="1047"/>
      <c r="AR752" s="1047"/>
      <c r="AS752" s="1047"/>
      <c r="AT752" s="1047"/>
      <c r="AU752" s="1047"/>
      <c r="AV752" s="1047"/>
      <c r="AW752" s="1047"/>
      <c r="AX752" s="1047"/>
      <c r="AY752" s="1047"/>
      <c r="AZ752" s="1047"/>
      <c r="BA752" s="1047"/>
      <c r="BB752" s="1047"/>
      <c r="BC752" s="1047"/>
      <c r="BD752" s="1047"/>
      <c r="BE752" s="1047"/>
      <c r="BF752" s="1047"/>
      <c r="BG752" s="1047"/>
      <c r="BH752" s="1047"/>
      <c r="BI752" s="1047"/>
      <c r="BJ752" s="1047"/>
      <c r="BK752" s="1047"/>
      <c r="BL752" s="1047"/>
      <c r="BM752" s="1047"/>
      <c r="BN752" s="1047"/>
      <c r="BO752" s="1047"/>
      <c r="BP752" s="1047"/>
      <c r="BQ752" s="1047"/>
      <c r="BR752" s="1047"/>
      <c r="BS752" s="1047"/>
      <c r="BT752" s="1047"/>
      <c r="BU752" s="1047"/>
    </row>
    <row r="753" ht="14.25" customHeight="1">
      <c r="A753" s="1060"/>
      <c r="B753" s="1060"/>
      <c r="C753" s="1060"/>
      <c r="D753" s="1060"/>
      <c r="E753" s="1060"/>
      <c r="F753" s="1060"/>
      <c r="G753" s="1061"/>
      <c r="H753" s="1062"/>
      <c r="I753" s="1063"/>
      <c r="J753" s="1060"/>
      <c r="K753" s="1060"/>
      <c r="L753" s="1064"/>
      <c r="M753" s="1060"/>
      <c r="N753" s="1060"/>
      <c r="O753" s="1064"/>
      <c r="P753" s="1060"/>
      <c r="Q753" s="1060"/>
      <c r="R753" s="1060"/>
      <c r="S753" s="1060"/>
      <c r="T753" s="1060"/>
      <c r="U753" s="1060"/>
      <c r="V753" s="1045"/>
      <c r="W753" s="1045"/>
      <c r="X753" s="1045"/>
      <c r="Y753" s="1045"/>
      <c r="Z753" s="1045"/>
      <c r="AA753" s="1045"/>
      <c r="AB753" s="1045"/>
      <c r="AC753" s="1045"/>
      <c r="AD753" s="1045"/>
      <c r="AE753" s="1045"/>
      <c r="AF753" s="1045"/>
      <c r="AG753" s="1047"/>
      <c r="AH753" s="1047"/>
      <c r="AI753" s="1047"/>
      <c r="AJ753" s="1047"/>
      <c r="AK753" s="1047"/>
      <c r="AL753" s="1047"/>
      <c r="AM753" s="1047"/>
      <c r="AN753" s="1047"/>
      <c r="AO753" s="1047"/>
      <c r="AP753" s="1047"/>
      <c r="AQ753" s="1047"/>
      <c r="AR753" s="1047"/>
      <c r="AS753" s="1047"/>
      <c r="AT753" s="1047"/>
      <c r="AU753" s="1047"/>
      <c r="AV753" s="1047"/>
      <c r="AW753" s="1047"/>
      <c r="AX753" s="1047"/>
      <c r="AY753" s="1047"/>
      <c r="AZ753" s="1047"/>
      <c r="BA753" s="1047"/>
      <c r="BB753" s="1047"/>
      <c r="BC753" s="1047"/>
      <c r="BD753" s="1047"/>
      <c r="BE753" s="1047"/>
      <c r="BF753" s="1047"/>
      <c r="BG753" s="1047"/>
      <c r="BH753" s="1047"/>
      <c r="BI753" s="1047"/>
      <c r="BJ753" s="1047"/>
      <c r="BK753" s="1047"/>
      <c r="BL753" s="1047"/>
      <c r="BM753" s="1047"/>
      <c r="BN753" s="1047"/>
      <c r="BO753" s="1047"/>
      <c r="BP753" s="1047"/>
      <c r="BQ753" s="1047"/>
      <c r="BR753" s="1047"/>
      <c r="BS753" s="1047"/>
      <c r="BT753" s="1047"/>
      <c r="BU753" s="1047"/>
    </row>
    <row r="754" ht="14.25" customHeight="1">
      <c r="A754" s="1060"/>
      <c r="B754" s="1060"/>
      <c r="C754" s="1060"/>
      <c r="D754" s="1060"/>
      <c r="E754" s="1060"/>
      <c r="F754" s="1060"/>
      <c r="G754" s="1061"/>
      <c r="H754" s="1062"/>
      <c r="I754" s="1063"/>
      <c r="J754" s="1060"/>
      <c r="K754" s="1060"/>
      <c r="L754" s="1064"/>
      <c r="M754" s="1060"/>
      <c r="N754" s="1060"/>
      <c r="O754" s="1064"/>
      <c r="P754" s="1060"/>
      <c r="Q754" s="1060"/>
      <c r="R754" s="1060"/>
      <c r="S754" s="1060"/>
      <c r="T754" s="1060"/>
      <c r="U754" s="1060"/>
      <c r="V754" s="1045"/>
      <c r="W754" s="1045"/>
      <c r="X754" s="1045"/>
      <c r="Y754" s="1045"/>
      <c r="Z754" s="1045"/>
      <c r="AA754" s="1045"/>
      <c r="AB754" s="1045"/>
      <c r="AC754" s="1045"/>
      <c r="AD754" s="1045"/>
      <c r="AE754" s="1045"/>
      <c r="AF754" s="1045"/>
      <c r="AG754" s="1047"/>
      <c r="AH754" s="1047"/>
      <c r="AI754" s="1047"/>
      <c r="AJ754" s="1047"/>
      <c r="AK754" s="1047"/>
      <c r="AL754" s="1047"/>
      <c r="AM754" s="1047"/>
      <c r="AN754" s="1047"/>
      <c r="AO754" s="1047"/>
      <c r="AP754" s="1047"/>
      <c r="AQ754" s="1047"/>
      <c r="AR754" s="1047"/>
      <c r="AS754" s="1047"/>
      <c r="AT754" s="1047"/>
      <c r="AU754" s="1047"/>
      <c r="AV754" s="1047"/>
      <c r="AW754" s="1047"/>
      <c r="AX754" s="1047"/>
      <c r="AY754" s="1047"/>
      <c r="AZ754" s="1047"/>
      <c r="BA754" s="1047"/>
      <c r="BB754" s="1047"/>
      <c r="BC754" s="1047"/>
      <c r="BD754" s="1047"/>
      <c r="BE754" s="1047"/>
      <c r="BF754" s="1047"/>
      <c r="BG754" s="1047"/>
      <c r="BH754" s="1047"/>
      <c r="BI754" s="1047"/>
      <c r="BJ754" s="1047"/>
      <c r="BK754" s="1047"/>
      <c r="BL754" s="1047"/>
      <c r="BM754" s="1047"/>
      <c r="BN754" s="1047"/>
      <c r="BO754" s="1047"/>
      <c r="BP754" s="1047"/>
      <c r="BQ754" s="1047"/>
      <c r="BR754" s="1047"/>
      <c r="BS754" s="1047"/>
      <c r="BT754" s="1047"/>
      <c r="BU754" s="1047"/>
    </row>
    <row r="755" ht="14.25" customHeight="1">
      <c r="A755" s="1060"/>
      <c r="B755" s="1060"/>
      <c r="C755" s="1060"/>
      <c r="D755" s="1060"/>
      <c r="E755" s="1060"/>
      <c r="F755" s="1060"/>
      <c r="G755" s="1061"/>
      <c r="H755" s="1062"/>
      <c r="I755" s="1063"/>
      <c r="J755" s="1060"/>
      <c r="K755" s="1060"/>
      <c r="L755" s="1064"/>
      <c r="M755" s="1060"/>
      <c r="N755" s="1060"/>
      <c r="O755" s="1064"/>
      <c r="P755" s="1060"/>
      <c r="Q755" s="1060"/>
      <c r="R755" s="1060"/>
      <c r="S755" s="1060"/>
      <c r="T755" s="1060"/>
      <c r="U755" s="1060"/>
      <c r="V755" s="1045"/>
      <c r="W755" s="1045"/>
      <c r="X755" s="1045"/>
      <c r="Y755" s="1045"/>
      <c r="Z755" s="1045"/>
      <c r="AA755" s="1045"/>
      <c r="AB755" s="1045"/>
      <c r="AC755" s="1045"/>
      <c r="AD755" s="1045"/>
      <c r="AE755" s="1045"/>
      <c r="AF755" s="1045"/>
      <c r="AG755" s="1047"/>
      <c r="AH755" s="1047"/>
      <c r="AI755" s="1047"/>
      <c r="AJ755" s="1047"/>
      <c r="AK755" s="1047"/>
      <c r="AL755" s="1047"/>
      <c r="AM755" s="1047"/>
      <c r="AN755" s="1047"/>
      <c r="AO755" s="1047"/>
      <c r="AP755" s="1047"/>
      <c r="AQ755" s="1047"/>
      <c r="AR755" s="1047"/>
      <c r="AS755" s="1047"/>
      <c r="AT755" s="1047"/>
      <c r="AU755" s="1047"/>
      <c r="AV755" s="1047"/>
      <c r="AW755" s="1047"/>
      <c r="AX755" s="1047"/>
      <c r="AY755" s="1047"/>
      <c r="AZ755" s="1047"/>
      <c r="BA755" s="1047"/>
      <c r="BB755" s="1047"/>
      <c r="BC755" s="1047"/>
      <c r="BD755" s="1047"/>
      <c r="BE755" s="1047"/>
      <c r="BF755" s="1047"/>
      <c r="BG755" s="1047"/>
      <c r="BH755" s="1047"/>
      <c r="BI755" s="1047"/>
      <c r="BJ755" s="1047"/>
      <c r="BK755" s="1047"/>
      <c r="BL755" s="1047"/>
      <c r="BM755" s="1047"/>
      <c r="BN755" s="1047"/>
      <c r="BO755" s="1047"/>
      <c r="BP755" s="1047"/>
      <c r="BQ755" s="1047"/>
      <c r="BR755" s="1047"/>
      <c r="BS755" s="1047"/>
      <c r="BT755" s="1047"/>
      <c r="BU755" s="1047"/>
    </row>
    <row r="756" ht="14.25" customHeight="1">
      <c r="A756" s="1060"/>
      <c r="B756" s="1060"/>
      <c r="C756" s="1060"/>
      <c r="D756" s="1060"/>
      <c r="E756" s="1060"/>
      <c r="F756" s="1060"/>
      <c r="G756" s="1061"/>
      <c r="H756" s="1062"/>
      <c r="I756" s="1063"/>
      <c r="J756" s="1060"/>
      <c r="K756" s="1060"/>
      <c r="L756" s="1064"/>
      <c r="M756" s="1060"/>
      <c r="N756" s="1060"/>
      <c r="O756" s="1064"/>
      <c r="P756" s="1060"/>
      <c r="Q756" s="1060"/>
      <c r="R756" s="1060"/>
      <c r="S756" s="1060"/>
      <c r="T756" s="1060"/>
      <c r="U756" s="1060"/>
      <c r="V756" s="1045"/>
      <c r="W756" s="1045"/>
      <c r="X756" s="1045"/>
      <c r="Y756" s="1045"/>
      <c r="Z756" s="1045"/>
      <c r="AA756" s="1045"/>
      <c r="AB756" s="1045"/>
      <c r="AC756" s="1045"/>
      <c r="AD756" s="1045"/>
      <c r="AE756" s="1045"/>
      <c r="AF756" s="1045"/>
      <c r="AG756" s="1047"/>
      <c r="AH756" s="1047"/>
      <c r="AI756" s="1047"/>
      <c r="AJ756" s="1047"/>
      <c r="AK756" s="1047"/>
      <c r="AL756" s="1047"/>
      <c r="AM756" s="1047"/>
      <c r="AN756" s="1047"/>
      <c r="AO756" s="1047"/>
      <c r="AP756" s="1047"/>
      <c r="AQ756" s="1047"/>
      <c r="AR756" s="1047"/>
      <c r="AS756" s="1047"/>
      <c r="AT756" s="1047"/>
      <c r="AU756" s="1047"/>
      <c r="AV756" s="1047"/>
      <c r="AW756" s="1047"/>
      <c r="AX756" s="1047"/>
      <c r="AY756" s="1047"/>
      <c r="AZ756" s="1047"/>
      <c r="BA756" s="1047"/>
      <c r="BB756" s="1047"/>
      <c r="BC756" s="1047"/>
      <c r="BD756" s="1047"/>
      <c r="BE756" s="1047"/>
      <c r="BF756" s="1047"/>
      <c r="BG756" s="1047"/>
      <c r="BH756" s="1047"/>
      <c r="BI756" s="1047"/>
      <c r="BJ756" s="1047"/>
      <c r="BK756" s="1047"/>
      <c r="BL756" s="1047"/>
      <c r="BM756" s="1047"/>
      <c r="BN756" s="1047"/>
      <c r="BO756" s="1047"/>
      <c r="BP756" s="1047"/>
      <c r="BQ756" s="1047"/>
      <c r="BR756" s="1047"/>
      <c r="BS756" s="1047"/>
      <c r="BT756" s="1047"/>
      <c r="BU756" s="1047"/>
    </row>
    <row r="757" ht="14.25" customHeight="1">
      <c r="A757" s="1060"/>
      <c r="B757" s="1060"/>
      <c r="C757" s="1060"/>
      <c r="D757" s="1060"/>
      <c r="E757" s="1060"/>
      <c r="F757" s="1060"/>
      <c r="G757" s="1061"/>
      <c r="H757" s="1062"/>
      <c r="I757" s="1063"/>
      <c r="J757" s="1060"/>
      <c r="K757" s="1060"/>
      <c r="L757" s="1064"/>
      <c r="M757" s="1060"/>
      <c r="N757" s="1060"/>
      <c r="O757" s="1064"/>
      <c r="P757" s="1060"/>
      <c r="Q757" s="1060"/>
      <c r="R757" s="1060"/>
      <c r="S757" s="1060"/>
      <c r="T757" s="1060"/>
      <c r="U757" s="1060"/>
      <c r="V757" s="1045"/>
      <c r="W757" s="1045"/>
      <c r="X757" s="1045"/>
      <c r="Y757" s="1045"/>
      <c r="Z757" s="1045"/>
      <c r="AA757" s="1045"/>
      <c r="AB757" s="1045"/>
      <c r="AC757" s="1045"/>
      <c r="AD757" s="1045"/>
      <c r="AE757" s="1045"/>
      <c r="AF757" s="1045"/>
      <c r="AG757" s="1047"/>
      <c r="AH757" s="1047"/>
      <c r="AI757" s="1047"/>
      <c r="AJ757" s="1047"/>
      <c r="AK757" s="1047"/>
      <c r="AL757" s="1047"/>
      <c r="AM757" s="1047"/>
      <c r="AN757" s="1047"/>
      <c r="AO757" s="1047"/>
      <c r="AP757" s="1047"/>
      <c r="AQ757" s="1047"/>
      <c r="AR757" s="1047"/>
      <c r="AS757" s="1047"/>
      <c r="AT757" s="1047"/>
      <c r="AU757" s="1047"/>
      <c r="AV757" s="1047"/>
      <c r="AW757" s="1047"/>
      <c r="AX757" s="1047"/>
      <c r="AY757" s="1047"/>
      <c r="AZ757" s="1047"/>
      <c r="BA757" s="1047"/>
      <c r="BB757" s="1047"/>
      <c r="BC757" s="1047"/>
      <c r="BD757" s="1047"/>
      <c r="BE757" s="1047"/>
      <c r="BF757" s="1047"/>
      <c r="BG757" s="1047"/>
      <c r="BH757" s="1047"/>
      <c r="BI757" s="1047"/>
      <c r="BJ757" s="1047"/>
      <c r="BK757" s="1047"/>
      <c r="BL757" s="1047"/>
      <c r="BM757" s="1047"/>
      <c r="BN757" s="1047"/>
      <c r="BO757" s="1047"/>
      <c r="BP757" s="1047"/>
      <c r="BQ757" s="1047"/>
      <c r="BR757" s="1047"/>
      <c r="BS757" s="1047"/>
      <c r="BT757" s="1047"/>
      <c r="BU757" s="1047"/>
    </row>
    <row r="758" ht="14.25" customHeight="1">
      <c r="A758" s="1060"/>
      <c r="B758" s="1060"/>
      <c r="C758" s="1060"/>
      <c r="D758" s="1060"/>
      <c r="E758" s="1060"/>
      <c r="F758" s="1060"/>
      <c r="G758" s="1061"/>
      <c r="H758" s="1062"/>
      <c r="I758" s="1063"/>
      <c r="J758" s="1060"/>
      <c r="K758" s="1060"/>
      <c r="L758" s="1064"/>
      <c r="M758" s="1060"/>
      <c r="N758" s="1060"/>
      <c r="O758" s="1064"/>
      <c r="P758" s="1060"/>
      <c r="Q758" s="1060"/>
      <c r="R758" s="1060"/>
      <c r="S758" s="1060"/>
      <c r="T758" s="1060"/>
      <c r="U758" s="1060"/>
      <c r="V758" s="1045"/>
      <c r="W758" s="1045"/>
      <c r="X758" s="1045"/>
      <c r="Y758" s="1045"/>
      <c r="Z758" s="1045"/>
      <c r="AA758" s="1045"/>
      <c r="AB758" s="1045"/>
      <c r="AC758" s="1045"/>
      <c r="AD758" s="1045"/>
      <c r="AE758" s="1045"/>
      <c r="AF758" s="1045"/>
      <c r="AG758" s="1047"/>
      <c r="AH758" s="1047"/>
      <c r="AI758" s="1047"/>
      <c r="AJ758" s="1047"/>
      <c r="AK758" s="1047"/>
      <c r="AL758" s="1047"/>
      <c r="AM758" s="1047"/>
      <c r="AN758" s="1047"/>
      <c r="AO758" s="1047"/>
      <c r="AP758" s="1047"/>
      <c r="AQ758" s="1047"/>
      <c r="AR758" s="1047"/>
      <c r="AS758" s="1047"/>
      <c r="AT758" s="1047"/>
      <c r="AU758" s="1047"/>
      <c r="AV758" s="1047"/>
      <c r="AW758" s="1047"/>
      <c r="AX758" s="1047"/>
      <c r="AY758" s="1047"/>
      <c r="AZ758" s="1047"/>
      <c r="BA758" s="1047"/>
      <c r="BB758" s="1047"/>
      <c r="BC758" s="1047"/>
      <c r="BD758" s="1047"/>
      <c r="BE758" s="1047"/>
      <c r="BF758" s="1047"/>
      <c r="BG758" s="1047"/>
      <c r="BH758" s="1047"/>
      <c r="BI758" s="1047"/>
      <c r="BJ758" s="1047"/>
      <c r="BK758" s="1047"/>
      <c r="BL758" s="1047"/>
      <c r="BM758" s="1047"/>
      <c r="BN758" s="1047"/>
      <c r="BO758" s="1047"/>
      <c r="BP758" s="1047"/>
      <c r="BQ758" s="1047"/>
      <c r="BR758" s="1047"/>
      <c r="BS758" s="1047"/>
      <c r="BT758" s="1047"/>
      <c r="BU758" s="1047"/>
    </row>
    <row r="759" ht="14.25" customHeight="1">
      <c r="A759" s="1060"/>
      <c r="B759" s="1060"/>
      <c r="C759" s="1060"/>
      <c r="D759" s="1060"/>
      <c r="E759" s="1060"/>
      <c r="F759" s="1060"/>
      <c r="G759" s="1061"/>
      <c r="H759" s="1062"/>
      <c r="I759" s="1063"/>
      <c r="J759" s="1060"/>
      <c r="K759" s="1060"/>
      <c r="L759" s="1064"/>
      <c r="M759" s="1060"/>
      <c r="N759" s="1060"/>
      <c r="O759" s="1064"/>
      <c r="P759" s="1060"/>
      <c r="Q759" s="1060"/>
      <c r="R759" s="1060"/>
      <c r="S759" s="1060"/>
      <c r="T759" s="1060"/>
      <c r="U759" s="1060"/>
      <c r="V759" s="1045"/>
      <c r="W759" s="1045"/>
      <c r="X759" s="1045"/>
      <c r="Y759" s="1045"/>
      <c r="Z759" s="1045"/>
      <c r="AA759" s="1045"/>
      <c r="AB759" s="1045"/>
      <c r="AC759" s="1045"/>
      <c r="AD759" s="1045"/>
      <c r="AE759" s="1045"/>
      <c r="AF759" s="1045"/>
      <c r="AG759" s="1047"/>
      <c r="AH759" s="1047"/>
      <c r="AI759" s="1047"/>
      <c r="AJ759" s="1047"/>
      <c r="AK759" s="1047"/>
      <c r="AL759" s="1047"/>
      <c r="AM759" s="1047"/>
      <c r="AN759" s="1047"/>
      <c r="AO759" s="1047"/>
      <c r="AP759" s="1047"/>
      <c r="AQ759" s="1047"/>
      <c r="AR759" s="1047"/>
      <c r="AS759" s="1047"/>
      <c r="AT759" s="1047"/>
      <c r="AU759" s="1047"/>
      <c r="AV759" s="1047"/>
      <c r="AW759" s="1047"/>
      <c r="AX759" s="1047"/>
      <c r="AY759" s="1047"/>
      <c r="AZ759" s="1047"/>
      <c r="BA759" s="1047"/>
      <c r="BB759" s="1047"/>
      <c r="BC759" s="1047"/>
      <c r="BD759" s="1047"/>
      <c r="BE759" s="1047"/>
      <c r="BF759" s="1047"/>
      <c r="BG759" s="1047"/>
      <c r="BH759" s="1047"/>
      <c r="BI759" s="1047"/>
      <c r="BJ759" s="1047"/>
      <c r="BK759" s="1047"/>
      <c r="BL759" s="1047"/>
      <c r="BM759" s="1047"/>
      <c r="BN759" s="1047"/>
      <c r="BO759" s="1047"/>
      <c r="BP759" s="1047"/>
      <c r="BQ759" s="1047"/>
      <c r="BR759" s="1047"/>
      <c r="BS759" s="1047"/>
      <c r="BT759" s="1047"/>
      <c r="BU759" s="1047"/>
    </row>
    <row r="760" ht="14.25" customHeight="1">
      <c r="A760" s="1060"/>
      <c r="B760" s="1060"/>
      <c r="C760" s="1060"/>
      <c r="D760" s="1060"/>
      <c r="E760" s="1060"/>
      <c r="F760" s="1060"/>
      <c r="G760" s="1061"/>
      <c r="H760" s="1062"/>
      <c r="I760" s="1063"/>
      <c r="J760" s="1060"/>
      <c r="K760" s="1060"/>
      <c r="L760" s="1064"/>
      <c r="M760" s="1060"/>
      <c r="N760" s="1060"/>
      <c r="O760" s="1064"/>
      <c r="P760" s="1060"/>
      <c r="Q760" s="1060"/>
      <c r="R760" s="1060"/>
      <c r="S760" s="1060"/>
      <c r="T760" s="1060"/>
      <c r="U760" s="1060"/>
      <c r="V760" s="1045"/>
      <c r="W760" s="1045"/>
      <c r="X760" s="1045"/>
      <c r="Y760" s="1045"/>
      <c r="Z760" s="1045"/>
      <c r="AA760" s="1045"/>
      <c r="AB760" s="1045"/>
      <c r="AC760" s="1045"/>
      <c r="AD760" s="1045"/>
      <c r="AE760" s="1045"/>
      <c r="AF760" s="1045"/>
      <c r="AG760" s="1047"/>
      <c r="AH760" s="1047"/>
      <c r="AI760" s="1047"/>
      <c r="AJ760" s="1047"/>
      <c r="AK760" s="1047"/>
      <c r="AL760" s="1047"/>
      <c r="AM760" s="1047"/>
      <c r="AN760" s="1047"/>
      <c r="AO760" s="1047"/>
      <c r="AP760" s="1047"/>
      <c r="AQ760" s="1047"/>
      <c r="AR760" s="1047"/>
      <c r="AS760" s="1047"/>
      <c r="AT760" s="1047"/>
      <c r="AU760" s="1047"/>
      <c r="AV760" s="1047"/>
      <c r="AW760" s="1047"/>
      <c r="AX760" s="1047"/>
      <c r="AY760" s="1047"/>
      <c r="AZ760" s="1047"/>
      <c r="BA760" s="1047"/>
      <c r="BB760" s="1047"/>
      <c r="BC760" s="1047"/>
      <c r="BD760" s="1047"/>
      <c r="BE760" s="1047"/>
      <c r="BF760" s="1047"/>
      <c r="BG760" s="1047"/>
      <c r="BH760" s="1047"/>
      <c r="BI760" s="1047"/>
      <c r="BJ760" s="1047"/>
      <c r="BK760" s="1047"/>
      <c r="BL760" s="1047"/>
      <c r="BM760" s="1047"/>
      <c r="BN760" s="1047"/>
      <c r="BO760" s="1047"/>
      <c r="BP760" s="1047"/>
      <c r="BQ760" s="1047"/>
      <c r="BR760" s="1047"/>
      <c r="BS760" s="1047"/>
      <c r="BT760" s="1047"/>
      <c r="BU760" s="1047"/>
    </row>
    <row r="761" ht="14.25" customHeight="1">
      <c r="A761" s="1060"/>
      <c r="B761" s="1060"/>
      <c r="C761" s="1060"/>
      <c r="D761" s="1060"/>
      <c r="E761" s="1060"/>
      <c r="F761" s="1060"/>
      <c r="G761" s="1061"/>
      <c r="H761" s="1062"/>
      <c r="I761" s="1063"/>
      <c r="J761" s="1060"/>
      <c r="K761" s="1060"/>
      <c r="L761" s="1064"/>
      <c r="M761" s="1060"/>
      <c r="N761" s="1060"/>
      <c r="O761" s="1064"/>
      <c r="P761" s="1060"/>
      <c r="Q761" s="1060"/>
      <c r="R761" s="1060"/>
      <c r="S761" s="1060"/>
      <c r="T761" s="1060"/>
      <c r="U761" s="1060"/>
      <c r="V761" s="1045"/>
      <c r="W761" s="1045"/>
      <c r="X761" s="1045"/>
      <c r="Y761" s="1045"/>
      <c r="Z761" s="1045"/>
      <c r="AA761" s="1045"/>
      <c r="AB761" s="1045"/>
      <c r="AC761" s="1045"/>
      <c r="AD761" s="1045"/>
      <c r="AE761" s="1045"/>
      <c r="AF761" s="1045"/>
      <c r="AG761" s="1047"/>
      <c r="AH761" s="1047"/>
      <c r="AI761" s="1047"/>
      <c r="AJ761" s="1047"/>
      <c r="AK761" s="1047"/>
      <c r="AL761" s="1047"/>
      <c r="AM761" s="1047"/>
      <c r="AN761" s="1047"/>
      <c r="AO761" s="1047"/>
      <c r="AP761" s="1047"/>
      <c r="AQ761" s="1047"/>
      <c r="AR761" s="1047"/>
      <c r="AS761" s="1047"/>
      <c r="AT761" s="1047"/>
      <c r="AU761" s="1047"/>
      <c r="AV761" s="1047"/>
      <c r="AW761" s="1047"/>
      <c r="AX761" s="1047"/>
      <c r="AY761" s="1047"/>
      <c r="AZ761" s="1047"/>
      <c r="BA761" s="1047"/>
      <c r="BB761" s="1047"/>
      <c r="BC761" s="1047"/>
      <c r="BD761" s="1047"/>
      <c r="BE761" s="1047"/>
      <c r="BF761" s="1047"/>
      <c r="BG761" s="1047"/>
      <c r="BH761" s="1047"/>
      <c r="BI761" s="1047"/>
      <c r="BJ761" s="1047"/>
      <c r="BK761" s="1047"/>
      <c r="BL761" s="1047"/>
      <c r="BM761" s="1047"/>
      <c r="BN761" s="1047"/>
      <c r="BO761" s="1047"/>
      <c r="BP761" s="1047"/>
      <c r="BQ761" s="1047"/>
      <c r="BR761" s="1047"/>
      <c r="BS761" s="1047"/>
      <c r="BT761" s="1047"/>
      <c r="BU761" s="1047"/>
    </row>
    <row r="762" ht="14.25" customHeight="1">
      <c r="A762" s="1060"/>
      <c r="B762" s="1060"/>
      <c r="C762" s="1060"/>
      <c r="D762" s="1060"/>
      <c r="E762" s="1060"/>
      <c r="F762" s="1060"/>
      <c r="G762" s="1061"/>
      <c r="H762" s="1062"/>
      <c r="I762" s="1063"/>
      <c r="J762" s="1060"/>
      <c r="K762" s="1060"/>
      <c r="L762" s="1064"/>
      <c r="M762" s="1060"/>
      <c r="N762" s="1060"/>
      <c r="O762" s="1064"/>
      <c r="P762" s="1060"/>
      <c r="Q762" s="1060"/>
      <c r="R762" s="1060"/>
      <c r="S762" s="1060"/>
      <c r="T762" s="1060"/>
      <c r="U762" s="1060"/>
      <c r="V762" s="1045"/>
      <c r="W762" s="1045"/>
      <c r="X762" s="1045"/>
      <c r="Y762" s="1045"/>
      <c r="Z762" s="1045"/>
      <c r="AA762" s="1045"/>
      <c r="AB762" s="1045"/>
      <c r="AC762" s="1045"/>
      <c r="AD762" s="1045"/>
      <c r="AE762" s="1045"/>
      <c r="AF762" s="1045"/>
      <c r="AG762" s="1047"/>
      <c r="AH762" s="1047"/>
      <c r="AI762" s="1047"/>
      <c r="AJ762" s="1047"/>
      <c r="AK762" s="1047"/>
      <c r="AL762" s="1047"/>
      <c r="AM762" s="1047"/>
      <c r="AN762" s="1047"/>
      <c r="AO762" s="1047"/>
      <c r="AP762" s="1047"/>
      <c r="AQ762" s="1047"/>
      <c r="AR762" s="1047"/>
      <c r="AS762" s="1047"/>
      <c r="AT762" s="1047"/>
      <c r="AU762" s="1047"/>
      <c r="AV762" s="1047"/>
      <c r="AW762" s="1047"/>
      <c r="AX762" s="1047"/>
      <c r="AY762" s="1047"/>
      <c r="AZ762" s="1047"/>
      <c r="BA762" s="1047"/>
      <c r="BB762" s="1047"/>
      <c r="BC762" s="1047"/>
      <c r="BD762" s="1047"/>
      <c r="BE762" s="1047"/>
      <c r="BF762" s="1047"/>
      <c r="BG762" s="1047"/>
      <c r="BH762" s="1047"/>
      <c r="BI762" s="1047"/>
      <c r="BJ762" s="1047"/>
      <c r="BK762" s="1047"/>
      <c r="BL762" s="1047"/>
      <c r="BM762" s="1047"/>
      <c r="BN762" s="1047"/>
      <c r="BO762" s="1047"/>
      <c r="BP762" s="1047"/>
      <c r="BQ762" s="1047"/>
      <c r="BR762" s="1047"/>
      <c r="BS762" s="1047"/>
      <c r="BT762" s="1047"/>
      <c r="BU762" s="1047"/>
    </row>
    <row r="763" ht="14.25" customHeight="1">
      <c r="A763" s="1060"/>
      <c r="B763" s="1060"/>
      <c r="C763" s="1060"/>
      <c r="D763" s="1060"/>
      <c r="E763" s="1060"/>
      <c r="F763" s="1060"/>
      <c r="G763" s="1061"/>
      <c r="H763" s="1062"/>
      <c r="I763" s="1063"/>
      <c r="J763" s="1060"/>
      <c r="K763" s="1060"/>
      <c r="L763" s="1064"/>
      <c r="M763" s="1060"/>
      <c r="N763" s="1060"/>
      <c r="O763" s="1064"/>
      <c r="P763" s="1060"/>
      <c r="Q763" s="1060"/>
      <c r="R763" s="1060"/>
      <c r="S763" s="1060"/>
      <c r="T763" s="1060"/>
      <c r="U763" s="1060"/>
      <c r="V763" s="1045"/>
      <c r="W763" s="1045"/>
      <c r="X763" s="1045"/>
      <c r="Y763" s="1045"/>
      <c r="Z763" s="1045"/>
      <c r="AA763" s="1045"/>
      <c r="AB763" s="1045"/>
      <c r="AC763" s="1045"/>
      <c r="AD763" s="1045"/>
      <c r="AE763" s="1045"/>
      <c r="AF763" s="1045"/>
      <c r="AG763" s="1047"/>
      <c r="AH763" s="1047"/>
      <c r="AI763" s="1047"/>
      <c r="AJ763" s="1047"/>
      <c r="AK763" s="1047"/>
      <c r="AL763" s="1047"/>
      <c r="AM763" s="1047"/>
      <c r="AN763" s="1047"/>
      <c r="AO763" s="1047"/>
      <c r="AP763" s="1047"/>
      <c r="AQ763" s="1047"/>
      <c r="AR763" s="1047"/>
      <c r="AS763" s="1047"/>
      <c r="AT763" s="1047"/>
      <c r="AU763" s="1047"/>
      <c r="AV763" s="1047"/>
      <c r="AW763" s="1047"/>
      <c r="AX763" s="1047"/>
      <c r="AY763" s="1047"/>
      <c r="AZ763" s="1047"/>
      <c r="BA763" s="1047"/>
      <c r="BB763" s="1047"/>
      <c r="BC763" s="1047"/>
      <c r="BD763" s="1047"/>
      <c r="BE763" s="1047"/>
      <c r="BF763" s="1047"/>
      <c r="BG763" s="1047"/>
      <c r="BH763" s="1047"/>
      <c r="BI763" s="1047"/>
      <c r="BJ763" s="1047"/>
      <c r="BK763" s="1047"/>
      <c r="BL763" s="1047"/>
      <c r="BM763" s="1047"/>
      <c r="BN763" s="1047"/>
      <c r="BO763" s="1047"/>
      <c r="BP763" s="1047"/>
      <c r="BQ763" s="1047"/>
      <c r="BR763" s="1047"/>
      <c r="BS763" s="1047"/>
      <c r="BT763" s="1047"/>
      <c r="BU763" s="1047"/>
    </row>
    <row r="764" ht="14.25" customHeight="1">
      <c r="A764" s="1060"/>
      <c r="B764" s="1060"/>
      <c r="C764" s="1060"/>
      <c r="D764" s="1060"/>
      <c r="E764" s="1060"/>
      <c r="F764" s="1060"/>
      <c r="G764" s="1061"/>
      <c r="H764" s="1062"/>
      <c r="I764" s="1063"/>
      <c r="J764" s="1060"/>
      <c r="K764" s="1060"/>
      <c r="L764" s="1064"/>
      <c r="M764" s="1060"/>
      <c r="N764" s="1060"/>
      <c r="O764" s="1064"/>
      <c r="P764" s="1060"/>
      <c r="Q764" s="1060"/>
      <c r="R764" s="1060"/>
      <c r="S764" s="1060"/>
      <c r="T764" s="1060"/>
      <c r="U764" s="1060"/>
      <c r="V764" s="1045"/>
      <c r="W764" s="1045"/>
      <c r="X764" s="1045"/>
      <c r="Y764" s="1045"/>
      <c r="Z764" s="1045"/>
      <c r="AA764" s="1045"/>
      <c r="AB764" s="1045"/>
      <c r="AC764" s="1045"/>
      <c r="AD764" s="1045"/>
      <c r="AE764" s="1045"/>
      <c r="AF764" s="1045"/>
      <c r="AG764" s="1047"/>
      <c r="AH764" s="1047"/>
      <c r="AI764" s="1047"/>
      <c r="AJ764" s="1047"/>
      <c r="AK764" s="1047"/>
      <c r="AL764" s="1047"/>
      <c r="AM764" s="1047"/>
      <c r="AN764" s="1047"/>
      <c r="AO764" s="1047"/>
      <c r="AP764" s="1047"/>
      <c r="AQ764" s="1047"/>
      <c r="AR764" s="1047"/>
      <c r="AS764" s="1047"/>
      <c r="AT764" s="1047"/>
      <c r="AU764" s="1047"/>
      <c r="AV764" s="1047"/>
      <c r="AW764" s="1047"/>
      <c r="AX764" s="1047"/>
      <c r="AY764" s="1047"/>
      <c r="AZ764" s="1047"/>
      <c r="BA764" s="1047"/>
      <c r="BB764" s="1047"/>
      <c r="BC764" s="1047"/>
      <c r="BD764" s="1047"/>
      <c r="BE764" s="1047"/>
      <c r="BF764" s="1047"/>
      <c r="BG764" s="1047"/>
      <c r="BH764" s="1047"/>
      <c r="BI764" s="1047"/>
      <c r="BJ764" s="1047"/>
      <c r="BK764" s="1047"/>
      <c r="BL764" s="1047"/>
      <c r="BM764" s="1047"/>
      <c r="BN764" s="1047"/>
      <c r="BO764" s="1047"/>
      <c r="BP764" s="1047"/>
      <c r="BQ764" s="1047"/>
      <c r="BR764" s="1047"/>
      <c r="BS764" s="1047"/>
      <c r="BT764" s="1047"/>
      <c r="BU764" s="1047"/>
    </row>
    <row r="765" ht="14.25" customHeight="1">
      <c r="A765" s="1060"/>
      <c r="B765" s="1060"/>
      <c r="C765" s="1060"/>
      <c r="D765" s="1060"/>
      <c r="E765" s="1060"/>
      <c r="F765" s="1060"/>
      <c r="G765" s="1061"/>
      <c r="H765" s="1062"/>
      <c r="I765" s="1063"/>
      <c r="J765" s="1060"/>
      <c r="K765" s="1060"/>
      <c r="L765" s="1064"/>
      <c r="M765" s="1060"/>
      <c r="N765" s="1060"/>
      <c r="O765" s="1064"/>
      <c r="P765" s="1060"/>
      <c r="Q765" s="1060"/>
      <c r="R765" s="1060"/>
      <c r="S765" s="1060"/>
      <c r="T765" s="1060"/>
      <c r="U765" s="1060"/>
      <c r="V765" s="1045"/>
      <c r="W765" s="1045"/>
      <c r="X765" s="1045"/>
      <c r="Y765" s="1045"/>
      <c r="Z765" s="1045"/>
      <c r="AA765" s="1045"/>
      <c r="AB765" s="1045"/>
      <c r="AC765" s="1045"/>
      <c r="AD765" s="1045"/>
      <c r="AE765" s="1045"/>
      <c r="AF765" s="1045"/>
      <c r="AG765" s="1047"/>
      <c r="AH765" s="1047"/>
      <c r="AI765" s="1047"/>
      <c r="AJ765" s="1047"/>
      <c r="AK765" s="1047"/>
      <c r="AL765" s="1047"/>
      <c r="AM765" s="1047"/>
      <c r="AN765" s="1047"/>
      <c r="AO765" s="1047"/>
      <c r="AP765" s="1047"/>
      <c r="AQ765" s="1047"/>
      <c r="AR765" s="1047"/>
      <c r="AS765" s="1047"/>
      <c r="AT765" s="1047"/>
      <c r="AU765" s="1047"/>
      <c r="AV765" s="1047"/>
      <c r="AW765" s="1047"/>
      <c r="AX765" s="1047"/>
      <c r="AY765" s="1047"/>
      <c r="AZ765" s="1047"/>
      <c r="BA765" s="1047"/>
      <c r="BB765" s="1047"/>
      <c r="BC765" s="1047"/>
      <c r="BD765" s="1047"/>
      <c r="BE765" s="1047"/>
      <c r="BF765" s="1047"/>
      <c r="BG765" s="1047"/>
      <c r="BH765" s="1047"/>
      <c r="BI765" s="1047"/>
      <c r="BJ765" s="1047"/>
      <c r="BK765" s="1047"/>
      <c r="BL765" s="1047"/>
      <c r="BM765" s="1047"/>
      <c r="BN765" s="1047"/>
      <c r="BO765" s="1047"/>
      <c r="BP765" s="1047"/>
      <c r="BQ765" s="1047"/>
      <c r="BR765" s="1047"/>
      <c r="BS765" s="1047"/>
      <c r="BT765" s="1047"/>
      <c r="BU765" s="1047"/>
    </row>
    <row r="766" ht="14.25" customHeight="1">
      <c r="A766" s="1060"/>
      <c r="B766" s="1060"/>
      <c r="C766" s="1060"/>
      <c r="D766" s="1060"/>
      <c r="E766" s="1060"/>
      <c r="F766" s="1060"/>
      <c r="G766" s="1061"/>
      <c r="H766" s="1062"/>
      <c r="I766" s="1063"/>
      <c r="J766" s="1060"/>
      <c r="K766" s="1060"/>
      <c r="L766" s="1064"/>
      <c r="M766" s="1060"/>
      <c r="N766" s="1060"/>
      <c r="O766" s="1064"/>
      <c r="P766" s="1060"/>
      <c r="Q766" s="1060"/>
      <c r="R766" s="1060"/>
      <c r="S766" s="1060"/>
      <c r="T766" s="1060"/>
      <c r="U766" s="1060"/>
      <c r="V766" s="1045"/>
      <c r="W766" s="1045"/>
      <c r="X766" s="1045"/>
      <c r="Y766" s="1045"/>
      <c r="Z766" s="1045"/>
      <c r="AA766" s="1045"/>
      <c r="AB766" s="1045"/>
      <c r="AC766" s="1045"/>
      <c r="AD766" s="1045"/>
      <c r="AE766" s="1045"/>
      <c r="AF766" s="1045"/>
      <c r="AG766" s="1047"/>
      <c r="AH766" s="1047"/>
      <c r="AI766" s="1047"/>
      <c r="AJ766" s="1047"/>
      <c r="AK766" s="1047"/>
      <c r="AL766" s="1047"/>
      <c r="AM766" s="1047"/>
      <c r="AN766" s="1047"/>
      <c r="AO766" s="1047"/>
      <c r="AP766" s="1047"/>
      <c r="AQ766" s="1047"/>
      <c r="AR766" s="1047"/>
      <c r="AS766" s="1047"/>
      <c r="AT766" s="1047"/>
      <c r="AU766" s="1047"/>
      <c r="AV766" s="1047"/>
      <c r="AW766" s="1047"/>
      <c r="AX766" s="1047"/>
      <c r="AY766" s="1047"/>
      <c r="AZ766" s="1047"/>
      <c r="BA766" s="1047"/>
      <c r="BB766" s="1047"/>
      <c r="BC766" s="1047"/>
      <c r="BD766" s="1047"/>
      <c r="BE766" s="1047"/>
      <c r="BF766" s="1047"/>
      <c r="BG766" s="1047"/>
      <c r="BH766" s="1047"/>
      <c r="BI766" s="1047"/>
      <c r="BJ766" s="1047"/>
      <c r="BK766" s="1047"/>
      <c r="BL766" s="1047"/>
      <c r="BM766" s="1047"/>
      <c r="BN766" s="1047"/>
      <c r="BO766" s="1047"/>
      <c r="BP766" s="1047"/>
      <c r="BQ766" s="1047"/>
      <c r="BR766" s="1047"/>
      <c r="BS766" s="1047"/>
      <c r="BT766" s="1047"/>
      <c r="BU766" s="1047"/>
    </row>
    <row r="767" ht="14.25" customHeight="1">
      <c r="A767" s="1060"/>
      <c r="B767" s="1060"/>
      <c r="C767" s="1060"/>
      <c r="D767" s="1060"/>
      <c r="E767" s="1060"/>
      <c r="F767" s="1060"/>
      <c r="G767" s="1061"/>
      <c r="H767" s="1062"/>
      <c r="I767" s="1063"/>
      <c r="J767" s="1060"/>
      <c r="K767" s="1060"/>
      <c r="L767" s="1064"/>
      <c r="M767" s="1060"/>
      <c r="N767" s="1060"/>
      <c r="O767" s="1064"/>
      <c r="P767" s="1060"/>
      <c r="Q767" s="1060"/>
      <c r="R767" s="1060"/>
      <c r="S767" s="1060"/>
      <c r="T767" s="1060"/>
      <c r="U767" s="1060"/>
      <c r="V767" s="1045"/>
      <c r="W767" s="1045"/>
      <c r="X767" s="1045"/>
      <c r="Y767" s="1045"/>
      <c r="Z767" s="1045"/>
      <c r="AA767" s="1045"/>
      <c r="AB767" s="1045"/>
      <c r="AC767" s="1045"/>
      <c r="AD767" s="1045"/>
      <c r="AE767" s="1045"/>
      <c r="AF767" s="1045"/>
      <c r="AG767" s="1047"/>
      <c r="AH767" s="1047"/>
      <c r="AI767" s="1047"/>
      <c r="AJ767" s="1047"/>
      <c r="AK767" s="1047"/>
      <c r="AL767" s="1047"/>
      <c r="AM767" s="1047"/>
      <c r="AN767" s="1047"/>
      <c r="AO767" s="1047"/>
      <c r="AP767" s="1047"/>
      <c r="AQ767" s="1047"/>
      <c r="AR767" s="1047"/>
      <c r="AS767" s="1047"/>
      <c r="AT767" s="1047"/>
      <c r="AU767" s="1047"/>
      <c r="AV767" s="1047"/>
      <c r="AW767" s="1047"/>
      <c r="AX767" s="1047"/>
      <c r="AY767" s="1047"/>
      <c r="AZ767" s="1047"/>
      <c r="BA767" s="1047"/>
      <c r="BB767" s="1047"/>
      <c r="BC767" s="1047"/>
      <c r="BD767" s="1047"/>
      <c r="BE767" s="1047"/>
      <c r="BF767" s="1047"/>
      <c r="BG767" s="1047"/>
      <c r="BH767" s="1047"/>
      <c r="BI767" s="1047"/>
      <c r="BJ767" s="1047"/>
      <c r="BK767" s="1047"/>
      <c r="BL767" s="1047"/>
      <c r="BM767" s="1047"/>
      <c r="BN767" s="1047"/>
      <c r="BO767" s="1047"/>
      <c r="BP767" s="1047"/>
      <c r="BQ767" s="1047"/>
      <c r="BR767" s="1047"/>
      <c r="BS767" s="1047"/>
      <c r="BT767" s="1047"/>
      <c r="BU767" s="1047"/>
    </row>
    <row r="768" ht="14.25" customHeight="1">
      <c r="A768" s="1060"/>
      <c r="B768" s="1060"/>
      <c r="C768" s="1060"/>
      <c r="D768" s="1060"/>
      <c r="E768" s="1060"/>
      <c r="F768" s="1060"/>
      <c r="G768" s="1061"/>
      <c r="H768" s="1062"/>
      <c r="I768" s="1063"/>
      <c r="J768" s="1060"/>
      <c r="K768" s="1060"/>
      <c r="L768" s="1064"/>
      <c r="M768" s="1060"/>
      <c r="N768" s="1060"/>
      <c r="O768" s="1064"/>
      <c r="P768" s="1060"/>
      <c r="Q768" s="1060"/>
      <c r="R768" s="1060"/>
      <c r="S768" s="1060"/>
      <c r="T768" s="1060"/>
      <c r="U768" s="1060"/>
      <c r="V768" s="1045"/>
      <c r="W768" s="1045"/>
      <c r="X768" s="1045"/>
      <c r="Y768" s="1045"/>
      <c r="Z768" s="1045"/>
      <c r="AA768" s="1045"/>
      <c r="AB768" s="1045"/>
      <c r="AC768" s="1045"/>
      <c r="AD768" s="1045"/>
      <c r="AE768" s="1045"/>
      <c r="AF768" s="1045"/>
      <c r="AG768" s="1047"/>
      <c r="AH768" s="1047"/>
      <c r="AI768" s="1047"/>
      <c r="AJ768" s="1047"/>
      <c r="AK768" s="1047"/>
      <c r="AL768" s="1047"/>
      <c r="AM768" s="1047"/>
      <c r="AN768" s="1047"/>
      <c r="AO768" s="1047"/>
      <c r="AP768" s="1047"/>
      <c r="AQ768" s="1047"/>
      <c r="AR768" s="1047"/>
      <c r="AS768" s="1047"/>
      <c r="AT768" s="1047"/>
      <c r="AU768" s="1047"/>
      <c r="AV768" s="1047"/>
      <c r="AW768" s="1047"/>
      <c r="AX768" s="1047"/>
      <c r="AY768" s="1047"/>
      <c r="AZ768" s="1047"/>
      <c r="BA768" s="1047"/>
      <c r="BB768" s="1047"/>
      <c r="BC768" s="1047"/>
      <c r="BD768" s="1047"/>
      <c r="BE768" s="1047"/>
      <c r="BF768" s="1047"/>
      <c r="BG768" s="1047"/>
      <c r="BH768" s="1047"/>
      <c r="BI768" s="1047"/>
      <c r="BJ768" s="1047"/>
      <c r="BK768" s="1047"/>
      <c r="BL768" s="1047"/>
      <c r="BM768" s="1047"/>
      <c r="BN768" s="1047"/>
      <c r="BO768" s="1047"/>
      <c r="BP768" s="1047"/>
      <c r="BQ768" s="1047"/>
      <c r="BR768" s="1047"/>
      <c r="BS768" s="1047"/>
      <c r="BT768" s="1047"/>
      <c r="BU768" s="1047"/>
    </row>
    <row r="769" ht="14.25" customHeight="1">
      <c r="A769" s="1060"/>
      <c r="B769" s="1060"/>
      <c r="C769" s="1060"/>
      <c r="D769" s="1060"/>
      <c r="E769" s="1060"/>
      <c r="F769" s="1060"/>
      <c r="G769" s="1061"/>
      <c r="H769" s="1062"/>
      <c r="I769" s="1063"/>
      <c r="J769" s="1060"/>
      <c r="K769" s="1060"/>
      <c r="L769" s="1064"/>
      <c r="M769" s="1060"/>
      <c r="N769" s="1060"/>
      <c r="O769" s="1064"/>
      <c r="P769" s="1060"/>
      <c r="Q769" s="1060"/>
      <c r="R769" s="1060"/>
      <c r="S769" s="1060"/>
      <c r="T769" s="1060"/>
      <c r="U769" s="1060"/>
      <c r="V769" s="1045"/>
      <c r="W769" s="1045"/>
      <c r="X769" s="1045"/>
      <c r="Y769" s="1045"/>
      <c r="Z769" s="1045"/>
      <c r="AA769" s="1045"/>
      <c r="AB769" s="1045"/>
      <c r="AC769" s="1045"/>
      <c r="AD769" s="1045"/>
      <c r="AE769" s="1045"/>
      <c r="AF769" s="1045"/>
      <c r="AG769" s="1047"/>
      <c r="AH769" s="1047"/>
      <c r="AI769" s="1047"/>
      <c r="AJ769" s="1047"/>
      <c r="AK769" s="1047"/>
      <c r="AL769" s="1047"/>
      <c r="AM769" s="1047"/>
      <c r="AN769" s="1047"/>
      <c r="AO769" s="1047"/>
      <c r="AP769" s="1047"/>
      <c r="AQ769" s="1047"/>
      <c r="AR769" s="1047"/>
      <c r="AS769" s="1047"/>
      <c r="AT769" s="1047"/>
      <c r="AU769" s="1047"/>
      <c r="AV769" s="1047"/>
      <c r="AW769" s="1047"/>
      <c r="AX769" s="1047"/>
      <c r="AY769" s="1047"/>
      <c r="AZ769" s="1047"/>
      <c r="BA769" s="1047"/>
      <c r="BB769" s="1047"/>
      <c r="BC769" s="1047"/>
      <c r="BD769" s="1047"/>
      <c r="BE769" s="1047"/>
      <c r="BF769" s="1047"/>
      <c r="BG769" s="1047"/>
      <c r="BH769" s="1047"/>
      <c r="BI769" s="1047"/>
      <c r="BJ769" s="1047"/>
      <c r="BK769" s="1047"/>
      <c r="BL769" s="1047"/>
      <c r="BM769" s="1047"/>
      <c r="BN769" s="1047"/>
      <c r="BO769" s="1047"/>
      <c r="BP769" s="1047"/>
      <c r="BQ769" s="1047"/>
      <c r="BR769" s="1047"/>
      <c r="BS769" s="1047"/>
      <c r="BT769" s="1047"/>
      <c r="BU769" s="1047"/>
    </row>
    <row r="770" ht="14.25" customHeight="1">
      <c r="A770" s="1060"/>
      <c r="B770" s="1060"/>
      <c r="C770" s="1060"/>
      <c r="D770" s="1060"/>
      <c r="E770" s="1060"/>
      <c r="F770" s="1060"/>
      <c r="G770" s="1061"/>
      <c r="H770" s="1062"/>
      <c r="I770" s="1063"/>
      <c r="J770" s="1060"/>
      <c r="K770" s="1060"/>
      <c r="L770" s="1064"/>
      <c r="M770" s="1060"/>
      <c r="N770" s="1060"/>
      <c r="O770" s="1064"/>
      <c r="P770" s="1060"/>
      <c r="Q770" s="1060"/>
      <c r="R770" s="1060"/>
      <c r="S770" s="1060"/>
      <c r="T770" s="1060"/>
      <c r="U770" s="1060"/>
      <c r="V770" s="1045"/>
      <c r="W770" s="1045"/>
      <c r="X770" s="1045"/>
      <c r="Y770" s="1045"/>
      <c r="Z770" s="1045"/>
      <c r="AA770" s="1045"/>
      <c r="AB770" s="1045"/>
      <c r="AC770" s="1045"/>
      <c r="AD770" s="1045"/>
      <c r="AE770" s="1045"/>
      <c r="AF770" s="1045"/>
      <c r="AG770" s="1047"/>
      <c r="AH770" s="1047"/>
      <c r="AI770" s="1047"/>
      <c r="AJ770" s="1047"/>
      <c r="AK770" s="1047"/>
      <c r="AL770" s="1047"/>
      <c r="AM770" s="1047"/>
      <c r="AN770" s="1047"/>
      <c r="AO770" s="1047"/>
      <c r="AP770" s="1047"/>
      <c r="AQ770" s="1047"/>
      <c r="AR770" s="1047"/>
      <c r="AS770" s="1047"/>
      <c r="AT770" s="1047"/>
      <c r="AU770" s="1047"/>
      <c r="AV770" s="1047"/>
      <c r="AW770" s="1047"/>
      <c r="AX770" s="1047"/>
      <c r="AY770" s="1047"/>
      <c r="AZ770" s="1047"/>
      <c r="BA770" s="1047"/>
      <c r="BB770" s="1047"/>
      <c r="BC770" s="1047"/>
      <c r="BD770" s="1047"/>
      <c r="BE770" s="1047"/>
      <c r="BF770" s="1047"/>
      <c r="BG770" s="1047"/>
      <c r="BH770" s="1047"/>
      <c r="BI770" s="1047"/>
      <c r="BJ770" s="1047"/>
      <c r="BK770" s="1047"/>
      <c r="BL770" s="1047"/>
      <c r="BM770" s="1047"/>
      <c r="BN770" s="1047"/>
      <c r="BO770" s="1047"/>
      <c r="BP770" s="1047"/>
      <c r="BQ770" s="1047"/>
      <c r="BR770" s="1047"/>
      <c r="BS770" s="1047"/>
      <c r="BT770" s="1047"/>
      <c r="BU770" s="1047"/>
    </row>
    <row r="771" ht="14.25" customHeight="1">
      <c r="A771" s="1060"/>
      <c r="B771" s="1060"/>
      <c r="C771" s="1060"/>
      <c r="D771" s="1060"/>
      <c r="E771" s="1060"/>
      <c r="F771" s="1060"/>
      <c r="G771" s="1061"/>
      <c r="H771" s="1062"/>
      <c r="I771" s="1063"/>
      <c r="J771" s="1060"/>
      <c r="K771" s="1060"/>
      <c r="L771" s="1064"/>
      <c r="M771" s="1060"/>
      <c r="N771" s="1060"/>
      <c r="O771" s="1064"/>
      <c r="P771" s="1060"/>
      <c r="Q771" s="1060"/>
      <c r="R771" s="1060"/>
      <c r="S771" s="1060"/>
      <c r="T771" s="1060"/>
      <c r="U771" s="1060"/>
      <c r="V771" s="1045"/>
      <c r="W771" s="1045"/>
      <c r="X771" s="1045"/>
      <c r="Y771" s="1045"/>
      <c r="Z771" s="1045"/>
      <c r="AA771" s="1045"/>
      <c r="AB771" s="1045"/>
      <c r="AC771" s="1045"/>
      <c r="AD771" s="1045"/>
      <c r="AE771" s="1045"/>
      <c r="AF771" s="1045"/>
      <c r="AG771" s="1047"/>
      <c r="AH771" s="1047"/>
      <c r="AI771" s="1047"/>
      <c r="AJ771" s="1047"/>
      <c r="AK771" s="1047"/>
      <c r="AL771" s="1047"/>
      <c r="AM771" s="1047"/>
      <c r="AN771" s="1047"/>
      <c r="AO771" s="1047"/>
      <c r="AP771" s="1047"/>
      <c r="AQ771" s="1047"/>
      <c r="AR771" s="1047"/>
      <c r="AS771" s="1047"/>
      <c r="AT771" s="1047"/>
      <c r="AU771" s="1047"/>
      <c r="AV771" s="1047"/>
      <c r="AW771" s="1047"/>
      <c r="AX771" s="1047"/>
      <c r="AY771" s="1047"/>
      <c r="AZ771" s="1047"/>
      <c r="BA771" s="1047"/>
      <c r="BB771" s="1047"/>
      <c r="BC771" s="1047"/>
      <c r="BD771" s="1047"/>
      <c r="BE771" s="1047"/>
      <c r="BF771" s="1047"/>
      <c r="BG771" s="1047"/>
      <c r="BH771" s="1047"/>
      <c r="BI771" s="1047"/>
      <c r="BJ771" s="1047"/>
      <c r="BK771" s="1047"/>
      <c r="BL771" s="1047"/>
      <c r="BM771" s="1047"/>
      <c r="BN771" s="1047"/>
      <c r="BO771" s="1047"/>
      <c r="BP771" s="1047"/>
      <c r="BQ771" s="1047"/>
      <c r="BR771" s="1047"/>
      <c r="BS771" s="1047"/>
      <c r="BT771" s="1047"/>
      <c r="BU771" s="1047"/>
    </row>
    <row r="772" ht="14.25" customHeight="1">
      <c r="A772" s="1060"/>
      <c r="B772" s="1060"/>
      <c r="C772" s="1060"/>
      <c r="D772" s="1060"/>
      <c r="E772" s="1060"/>
      <c r="F772" s="1060"/>
      <c r="G772" s="1061"/>
      <c r="H772" s="1062"/>
      <c r="I772" s="1063"/>
      <c r="J772" s="1060"/>
      <c r="K772" s="1060"/>
      <c r="L772" s="1064"/>
      <c r="M772" s="1060"/>
      <c r="N772" s="1060"/>
      <c r="O772" s="1064"/>
      <c r="P772" s="1060"/>
      <c r="Q772" s="1060"/>
      <c r="R772" s="1060"/>
      <c r="S772" s="1060"/>
      <c r="T772" s="1060"/>
      <c r="U772" s="1060"/>
      <c r="V772" s="1045"/>
      <c r="W772" s="1045"/>
      <c r="X772" s="1045"/>
      <c r="Y772" s="1045"/>
      <c r="Z772" s="1045"/>
      <c r="AA772" s="1045"/>
      <c r="AB772" s="1045"/>
      <c r="AC772" s="1045"/>
      <c r="AD772" s="1045"/>
      <c r="AE772" s="1045"/>
      <c r="AF772" s="1045"/>
      <c r="AG772" s="1047"/>
      <c r="AH772" s="1047"/>
      <c r="AI772" s="1047"/>
      <c r="AJ772" s="1047"/>
      <c r="AK772" s="1047"/>
      <c r="AL772" s="1047"/>
      <c r="AM772" s="1047"/>
      <c r="AN772" s="1047"/>
      <c r="AO772" s="1047"/>
      <c r="AP772" s="1047"/>
      <c r="AQ772" s="1047"/>
      <c r="AR772" s="1047"/>
      <c r="AS772" s="1047"/>
      <c r="AT772" s="1047"/>
      <c r="AU772" s="1047"/>
      <c r="AV772" s="1047"/>
      <c r="AW772" s="1047"/>
      <c r="AX772" s="1047"/>
      <c r="AY772" s="1047"/>
      <c r="AZ772" s="1047"/>
      <c r="BA772" s="1047"/>
      <c r="BB772" s="1047"/>
      <c r="BC772" s="1047"/>
      <c r="BD772" s="1047"/>
      <c r="BE772" s="1047"/>
      <c r="BF772" s="1047"/>
      <c r="BG772" s="1047"/>
      <c r="BH772" s="1047"/>
      <c r="BI772" s="1047"/>
      <c r="BJ772" s="1047"/>
      <c r="BK772" s="1047"/>
      <c r="BL772" s="1047"/>
      <c r="BM772" s="1047"/>
      <c r="BN772" s="1047"/>
      <c r="BO772" s="1047"/>
      <c r="BP772" s="1047"/>
      <c r="BQ772" s="1047"/>
      <c r="BR772" s="1047"/>
      <c r="BS772" s="1047"/>
      <c r="BT772" s="1047"/>
      <c r="BU772" s="1047"/>
    </row>
    <row r="773" ht="14.25" customHeight="1">
      <c r="A773" s="1060"/>
      <c r="B773" s="1060"/>
      <c r="C773" s="1060"/>
      <c r="D773" s="1060"/>
      <c r="E773" s="1060"/>
      <c r="F773" s="1060"/>
      <c r="G773" s="1061"/>
      <c r="H773" s="1062"/>
      <c r="I773" s="1063"/>
      <c r="J773" s="1060"/>
      <c r="K773" s="1060"/>
      <c r="L773" s="1064"/>
      <c r="M773" s="1060"/>
      <c r="N773" s="1060"/>
      <c r="O773" s="1064"/>
      <c r="P773" s="1060"/>
      <c r="Q773" s="1060"/>
      <c r="R773" s="1060"/>
      <c r="S773" s="1060"/>
      <c r="T773" s="1060"/>
      <c r="U773" s="1060"/>
      <c r="V773" s="1045"/>
      <c r="W773" s="1045"/>
      <c r="X773" s="1045"/>
      <c r="Y773" s="1045"/>
      <c r="Z773" s="1045"/>
      <c r="AA773" s="1045"/>
      <c r="AB773" s="1045"/>
      <c r="AC773" s="1045"/>
      <c r="AD773" s="1045"/>
      <c r="AE773" s="1045"/>
      <c r="AF773" s="1045"/>
      <c r="AG773" s="1047"/>
      <c r="AH773" s="1047"/>
      <c r="AI773" s="1047"/>
      <c r="AJ773" s="1047"/>
      <c r="AK773" s="1047"/>
      <c r="AL773" s="1047"/>
      <c r="AM773" s="1047"/>
      <c r="AN773" s="1047"/>
      <c r="AO773" s="1047"/>
      <c r="AP773" s="1047"/>
      <c r="AQ773" s="1047"/>
      <c r="AR773" s="1047"/>
      <c r="AS773" s="1047"/>
      <c r="AT773" s="1047"/>
      <c r="AU773" s="1047"/>
      <c r="AV773" s="1047"/>
      <c r="AW773" s="1047"/>
      <c r="AX773" s="1047"/>
      <c r="AY773" s="1047"/>
      <c r="AZ773" s="1047"/>
      <c r="BA773" s="1047"/>
      <c r="BB773" s="1047"/>
      <c r="BC773" s="1047"/>
      <c r="BD773" s="1047"/>
      <c r="BE773" s="1047"/>
      <c r="BF773" s="1047"/>
      <c r="BG773" s="1047"/>
      <c r="BH773" s="1047"/>
      <c r="BI773" s="1047"/>
      <c r="BJ773" s="1047"/>
      <c r="BK773" s="1047"/>
      <c r="BL773" s="1047"/>
      <c r="BM773" s="1047"/>
      <c r="BN773" s="1047"/>
      <c r="BO773" s="1047"/>
      <c r="BP773" s="1047"/>
      <c r="BQ773" s="1047"/>
      <c r="BR773" s="1047"/>
      <c r="BS773" s="1047"/>
      <c r="BT773" s="1047"/>
      <c r="BU773" s="1047"/>
    </row>
    <row r="774" ht="14.25" customHeight="1">
      <c r="A774" s="1060"/>
      <c r="B774" s="1060"/>
      <c r="C774" s="1060"/>
      <c r="D774" s="1060"/>
      <c r="E774" s="1060"/>
      <c r="F774" s="1060"/>
      <c r="G774" s="1061"/>
      <c r="H774" s="1062"/>
      <c r="I774" s="1063"/>
      <c r="J774" s="1060"/>
      <c r="K774" s="1060"/>
      <c r="L774" s="1064"/>
      <c r="M774" s="1060"/>
      <c r="N774" s="1060"/>
      <c r="O774" s="1064"/>
      <c r="P774" s="1060"/>
      <c r="Q774" s="1060"/>
      <c r="R774" s="1060"/>
      <c r="S774" s="1060"/>
      <c r="T774" s="1060"/>
      <c r="U774" s="1060"/>
      <c r="V774" s="1045"/>
      <c r="W774" s="1045"/>
      <c r="X774" s="1045"/>
      <c r="Y774" s="1045"/>
      <c r="Z774" s="1045"/>
      <c r="AA774" s="1045"/>
      <c r="AB774" s="1045"/>
      <c r="AC774" s="1045"/>
      <c r="AD774" s="1045"/>
      <c r="AE774" s="1045"/>
      <c r="AF774" s="1045"/>
      <c r="AG774" s="1047"/>
      <c r="AH774" s="1047"/>
      <c r="AI774" s="1047"/>
      <c r="AJ774" s="1047"/>
      <c r="AK774" s="1047"/>
      <c r="AL774" s="1047"/>
      <c r="AM774" s="1047"/>
      <c r="AN774" s="1047"/>
      <c r="AO774" s="1047"/>
      <c r="AP774" s="1047"/>
      <c r="AQ774" s="1047"/>
      <c r="AR774" s="1047"/>
      <c r="AS774" s="1047"/>
      <c r="AT774" s="1047"/>
      <c r="AU774" s="1047"/>
      <c r="AV774" s="1047"/>
      <c r="AW774" s="1047"/>
      <c r="AX774" s="1047"/>
      <c r="AY774" s="1047"/>
      <c r="AZ774" s="1047"/>
      <c r="BA774" s="1047"/>
      <c r="BB774" s="1047"/>
      <c r="BC774" s="1047"/>
      <c r="BD774" s="1047"/>
      <c r="BE774" s="1047"/>
      <c r="BF774" s="1047"/>
      <c r="BG774" s="1047"/>
      <c r="BH774" s="1047"/>
      <c r="BI774" s="1047"/>
      <c r="BJ774" s="1047"/>
      <c r="BK774" s="1047"/>
      <c r="BL774" s="1047"/>
      <c r="BM774" s="1047"/>
      <c r="BN774" s="1047"/>
      <c r="BO774" s="1047"/>
      <c r="BP774" s="1047"/>
      <c r="BQ774" s="1047"/>
      <c r="BR774" s="1047"/>
      <c r="BS774" s="1047"/>
      <c r="BT774" s="1047"/>
      <c r="BU774" s="1047"/>
    </row>
    <row r="775" ht="14.25" customHeight="1">
      <c r="A775" s="1060"/>
      <c r="B775" s="1060"/>
      <c r="C775" s="1060"/>
      <c r="D775" s="1060"/>
      <c r="E775" s="1060"/>
      <c r="F775" s="1060"/>
      <c r="G775" s="1061"/>
      <c r="H775" s="1062"/>
      <c r="I775" s="1063"/>
      <c r="J775" s="1060"/>
      <c r="K775" s="1060"/>
      <c r="L775" s="1064"/>
      <c r="M775" s="1060"/>
      <c r="N775" s="1060"/>
      <c r="O775" s="1064"/>
      <c r="P775" s="1060"/>
      <c r="Q775" s="1060"/>
      <c r="R775" s="1060"/>
      <c r="S775" s="1060"/>
      <c r="T775" s="1060"/>
      <c r="U775" s="1060"/>
      <c r="V775" s="1045"/>
      <c r="W775" s="1045"/>
      <c r="X775" s="1045"/>
      <c r="Y775" s="1045"/>
      <c r="Z775" s="1045"/>
      <c r="AA775" s="1045"/>
      <c r="AB775" s="1045"/>
      <c r="AC775" s="1045"/>
      <c r="AD775" s="1045"/>
      <c r="AE775" s="1045"/>
      <c r="AF775" s="1045"/>
      <c r="AG775" s="1047"/>
      <c r="AH775" s="1047"/>
      <c r="AI775" s="1047"/>
      <c r="AJ775" s="1047"/>
      <c r="AK775" s="1047"/>
      <c r="AL775" s="1047"/>
      <c r="AM775" s="1047"/>
      <c r="AN775" s="1047"/>
      <c r="AO775" s="1047"/>
      <c r="AP775" s="1047"/>
      <c r="AQ775" s="1047"/>
      <c r="AR775" s="1047"/>
      <c r="AS775" s="1047"/>
      <c r="AT775" s="1047"/>
      <c r="AU775" s="1047"/>
      <c r="AV775" s="1047"/>
      <c r="AW775" s="1047"/>
      <c r="AX775" s="1047"/>
      <c r="AY775" s="1047"/>
      <c r="AZ775" s="1047"/>
      <c r="BA775" s="1047"/>
      <c r="BB775" s="1047"/>
      <c r="BC775" s="1047"/>
      <c r="BD775" s="1047"/>
      <c r="BE775" s="1047"/>
      <c r="BF775" s="1047"/>
      <c r="BG775" s="1047"/>
      <c r="BH775" s="1047"/>
      <c r="BI775" s="1047"/>
      <c r="BJ775" s="1047"/>
      <c r="BK775" s="1047"/>
      <c r="BL775" s="1047"/>
      <c r="BM775" s="1047"/>
      <c r="BN775" s="1047"/>
      <c r="BO775" s="1047"/>
      <c r="BP775" s="1047"/>
      <c r="BQ775" s="1047"/>
      <c r="BR775" s="1047"/>
      <c r="BS775" s="1047"/>
      <c r="BT775" s="1047"/>
      <c r="BU775" s="1047"/>
    </row>
    <row r="776" ht="14.25" customHeight="1">
      <c r="A776" s="1060"/>
      <c r="B776" s="1060"/>
      <c r="C776" s="1060"/>
      <c r="D776" s="1060"/>
      <c r="E776" s="1060"/>
      <c r="F776" s="1060"/>
      <c r="G776" s="1061"/>
      <c r="H776" s="1062"/>
      <c r="I776" s="1063"/>
      <c r="J776" s="1060"/>
      <c r="K776" s="1060"/>
      <c r="L776" s="1064"/>
      <c r="M776" s="1060"/>
      <c r="N776" s="1060"/>
      <c r="O776" s="1064"/>
      <c r="P776" s="1060"/>
      <c r="Q776" s="1060"/>
      <c r="R776" s="1060"/>
      <c r="S776" s="1060"/>
      <c r="T776" s="1060"/>
      <c r="U776" s="1060"/>
      <c r="V776" s="1045"/>
      <c r="W776" s="1045"/>
      <c r="X776" s="1045"/>
      <c r="Y776" s="1045"/>
      <c r="Z776" s="1045"/>
      <c r="AA776" s="1045"/>
      <c r="AB776" s="1045"/>
      <c r="AC776" s="1045"/>
      <c r="AD776" s="1045"/>
      <c r="AE776" s="1045"/>
      <c r="AF776" s="1045"/>
      <c r="AG776" s="1047"/>
      <c r="AH776" s="1047"/>
      <c r="AI776" s="1047"/>
      <c r="AJ776" s="1047"/>
      <c r="AK776" s="1047"/>
      <c r="AL776" s="1047"/>
      <c r="AM776" s="1047"/>
      <c r="AN776" s="1047"/>
      <c r="AO776" s="1047"/>
      <c r="AP776" s="1047"/>
      <c r="AQ776" s="1047"/>
      <c r="AR776" s="1047"/>
      <c r="AS776" s="1047"/>
      <c r="AT776" s="1047"/>
      <c r="AU776" s="1047"/>
      <c r="AV776" s="1047"/>
      <c r="AW776" s="1047"/>
      <c r="AX776" s="1047"/>
      <c r="AY776" s="1047"/>
      <c r="AZ776" s="1047"/>
      <c r="BA776" s="1047"/>
      <c r="BB776" s="1047"/>
      <c r="BC776" s="1047"/>
      <c r="BD776" s="1047"/>
      <c r="BE776" s="1047"/>
      <c r="BF776" s="1047"/>
      <c r="BG776" s="1047"/>
      <c r="BH776" s="1047"/>
      <c r="BI776" s="1047"/>
      <c r="BJ776" s="1047"/>
      <c r="BK776" s="1047"/>
      <c r="BL776" s="1047"/>
      <c r="BM776" s="1047"/>
      <c r="BN776" s="1047"/>
      <c r="BO776" s="1047"/>
      <c r="BP776" s="1047"/>
      <c r="BQ776" s="1047"/>
      <c r="BR776" s="1047"/>
      <c r="BS776" s="1047"/>
      <c r="BT776" s="1047"/>
      <c r="BU776" s="1047"/>
    </row>
    <row r="777" ht="14.25" customHeight="1">
      <c r="A777" s="1060"/>
      <c r="B777" s="1060"/>
      <c r="C777" s="1060"/>
      <c r="D777" s="1060"/>
      <c r="E777" s="1060"/>
      <c r="F777" s="1060"/>
      <c r="G777" s="1061"/>
      <c r="H777" s="1062"/>
      <c r="I777" s="1063"/>
      <c r="J777" s="1060"/>
      <c r="K777" s="1060"/>
      <c r="L777" s="1064"/>
      <c r="M777" s="1060"/>
      <c r="N777" s="1060"/>
      <c r="O777" s="1064"/>
      <c r="P777" s="1060"/>
      <c r="Q777" s="1060"/>
      <c r="R777" s="1060"/>
      <c r="S777" s="1060"/>
      <c r="T777" s="1060"/>
      <c r="U777" s="1060"/>
      <c r="V777" s="1045"/>
      <c r="W777" s="1045"/>
      <c r="X777" s="1045"/>
      <c r="Y777" s="1045"/>
      <c r="Z777" s="1045"/>
      <c r="AA777" s="1045"/>
      <c r="AB777" s="1045"/>
      <c r="AC777" s="1045"/>
      <c r="AD777" s="1045"/>
      <c r="AE777" s="1045"/>
      <c r="AF777" s="1045"/>
      <c r="AG777" s="1047"/>
      <c r="AH777" s="1047"/>
      <c r="AI777" s="1047"/>
      <c r="AJ777" s="1047"/>
      <c r="AK777" s="1047"/>
      <c r="AL777" s="1047"/>
      <c r="AM777" s="1047"/>
      <c r="AN777" s="1047"/>
      <c r="AO777" s="1047"/>
      <c r="AP777" s="1047"/>
      <c r="AQ777" s="1047"/>
      <c r="AR777" s="1047"/>
      <c r="AS777" s="1047"/>
      <c r="AT777" s="1047"/>
      <c r="AU777" s="1047"/>
      <c r="AV777" s="1047"/>
      <c r="AW777" s="1047"/>
      <c r="AX777" s="1047"/>
      <c r="AY777" s="1047"/>
      <c r="AZ777" s="1047"/>
      <c r="BA777" s="1047"/>
      <c r="BB777" s="1047"/>
      <c r="BC777" s="1047"/>
      <c r="BD777" s="1047"/>
      <c r="BE777" s="1047"/>
      <c r="BF777" s="1047"/>
      <c r="BG777" s="1047"/>
      <c r="BH777" s="1047"/>
      <c r="BI777" s="1047"/>
      <c r="BJ777" s="1047"/>
      <c r="BK777" s="1047"/>
      <c r="BL777" s="1047"/>
      <c r="BM777" s="1047"/>
      <c r="BN777" s="1047"/>
      <c r="BO777" s="1047"/>
      <c r="BP777" s="1047"/>
      <c r="BQ777" s="1047"/>
      <c r="BR777" s="1047"/>
      <c r="BS777" s="1047"/>
      <c r="BT777" s="1047"/>
      <c r="BU777" s="1047"/>
    </row>
    <row r="778" ht="14.25" customHeight="1">
      <c r="A778" s="1060"/>
      <c r="B778" s="1060"/>
      <c r="C778" s="1060"/>
      <c r="D778" s="1060"/>
      <c r="E778" s="1060"/>
      <c r="F778" s="1060"/>
      <c r="G778" s="1061"/>
      <c r="H778" s="1062"/>
      <c r="I778" s="1063"/>
      <c r="J778" s="1060"/>
      <c r="K778" s="1060"/>
      <c r="L778" s="1064"/>
      <c r="M778" s="1060"/>
      <c r="N778" s="1060"/>
      <c r="O778" s="1064"/>
      <c r="P778" s="1060"/>
      <c r="Q778" s="1060"/>
      <c r="R778" s="1060"/>
      <c r="S778" s="1060"/>
      <c r="T778" s="1060"/>
      <c r="U778" s="1060"/>
      <c r="V778" s="1045"/>
      <c r="W778" s="1045"/>
      <c r="X778" s="1045"/>
      <c r="Y778" s="1045"/>
      <c r="Z778" s="1045"/>
      <c r="AA778" s="1045"/>
      <c r="AB778" s="1045"/>
      <c r="AC778" s="1045"/>
      <c r="AD778" s="1045"/>
      <c r="AE778" s="1045"/>
      <c r="AF778" s="1045"/>
      <c r="AG778" s="1047"/>
      <c r="AH778" s="1047"/>
      <c r="AI778" s="1047"/>
      <c r="AJ778" s="1047"/>
      <c r="AK778" s="1047"/>
      <c r="AL778" s="1047"/>
      <c r="AM778" s="1047"/>
      <c r="AN778" s="1047"/>
      <c r="AO778" s="1047"/>
      <c r="AP778" s="1047"/>
      <c r="AQ778" s="1047"/>
      <c r="AR778" s="1047"/>
      <c r="AS778" s="1047"/>
      <c r="AT778" s="1047"/>
      <c r="AU778" s="1047"/>
      <c r="AV778" s="1047"/>
      <c r="AW778" s="1047"/>
      <c r="AX778" s="1047"/>
      <c r="AY778" s="1047"/>
      <c r="AZ778" s="1047"/>
      <c r="BA778" s="1047"/>
      <c r="BB778" s="1047"/>
      <c r="BC778" s="1047"/>
      <c r="BD778" s="1047"/>
      <c r="BE778" s="1047"/>
      <c r="BF778" s="1047"/>
      <c r="BG778" s="1047"/>
      <c r="BH778" s="1047"/>
      <c r="BI778" s="1047"/>
      <c r="BJ778" s="1047"/>
      <c r="BK778" s="1047"/>
      <c r="BL778" s="1047"/>
      <c r="BM778" s="1047"/>
      <c r="BN778" s="1047"/>
      <c r="BO778" s="1047"/>
      <c r="BP778" s="1047"/>
      <c r="BQ778" s="1047"/>
      <c r="BR778" s="1047"/>
      <c r="BS778" s="1047"/>
      <c r="BT778" s="1047"/>
      <c r="BU778" s="1047"/>
    </row>
    <row r="779" ht="14.25" customHeight="1">
      <c r="A779" s="1060"/>
      <c r="B779" s="1060"/>
      <c r="C779" s="1060"/>
      <c r="D779" s="1060"/>
      <c r="E779" s="1060"/>
      <c r="F779" s="1060"/>
      <c r="G779" s="1061"/>
      <c r="H779" s="1062"/>
      <c r="I779" s="1063"/>
      <c r="J779" s="1060"/>
      <c r="K779" s="1060"/>
      <c r="L779" s="1064"/>
      <c r="M779" s="1060"/>
      <c r="N779" s="1060"/>
      <c r="O779" s="1064"/>
      <c r="P779" s="1060"/>
      <c r="Q779" s="1060"/>
      <c r="R779" s="1060"/>
      <c r="S779" s="1060"/>
      <c r="T779" s="1060"/>
      <c r="U779" s="1060"/>
      <c r="V779" s="1045"/>
      <c r="W779" s="1045"/>
      <c r="X779" s="1045"/>
      <c r="Y779" s="1045"/>
      <c r="Z779" s="1045"/>
      <c r="AA779" s="1045"/>
      <c r="AB779" s="1045"/>
      <c r="AC779" s="1045"/>
      <c r="AD779" s="1045"/>
      <c r="AE779" s="1045"/>
      <c r="AF779" s="1045"/>
      <c r="AG779" s="1047"/>
      <c r="AH779" s="1047"/>
      <c r="AI779" s="1047"/>
      <c r="AJ779" s="1047"/>
      <c r="AK779" s="1047"/>
      <c r="AL779" s="1047"/>
      <c r="AM779" s="1047"/>
      <c r="AN779" s="1047"/>
      <c r="AO779" s="1047"/>
      <c r="AP779" s="1047"/>
      <c r="AQ779" s="1047"/>
      <c r="AR779" s="1047"/>
      <c r="AS779" s="1047"/>
      <c r="AT779" s="1047"/>
      <c r="AU779" s="1047"/>
      <c r="AV779" s="1047"/>
      <c r="AW779" s="1047"/>
      <c r="AX779" s="1047"/>
      <c r="AY779" s="1047"/>
      <c r="AZ779" s="1047"/>
      <c r="BA779" s="1047"/>
      <c r="BB779" s="1047"/>
      <c r="BC779" s="1047"/>
      <c r="BD779" s="1047"/>
      <c r="BE779" s="1047"/>
      <c r="BF779" s="1047"/>
      <c r="BG779" s="1047"/>
      <c r="BH779" s="1047"/>
      <c r="BI779" s="1047"/>
      <c r="BJ779" s="1047"/>
      <c r="BK779" s="1047"/>
      <c r="BL779" s="1047"/>
      <c r="BM779" s="1047"/>
      <c r="BN779" s="1047"/>
      <c r="BO779" s="1047"/>
      <c r="BP779" s="1047"/>
      <c r="BQ779" s="1047"/>
      <c r="BR779" s="1047"/>
      <c r="BS779" s="1047"/>
      <c r="BT779" s="1047"/>
      <c r="BU779" s="1047"/>
    </row>
    <row r="780" ht="14.25" customHeight="1">
      <c r="A780" s="1060"/>
      <c r="B780" s="1060"/>
      <c r="C780" s="1060"/>
      <c r="D780" s="1060"/>
      <c r="E780" s="1060"/>
      <c r="F780" s="1060"/>
      <c r="G780" s="1061"/>
      <c r="H780" s="1062"/>
      <c r="I780" s="1063"/>
      <c r="J780" s="1060"/>
      <c r="K780" s="1060"/>
      <c r="L780" s="1064"/>
      <c r="M780" s="1060"/>
      <c r="N780" s="1060"/>
      <c r="O780" s="1064"/>
      <c r="P780" s="1060"/>
      <c r="Q780" s="1060"/>
      <c r="R780" s="1060"/>
      <c r="S780" s="1060"/>
      <c r="T780" s="1060"/>
      <c r="U780" s="1060"/>
      <c r="V780" s="1045"/>
      <c r="W780" s="1045"/>
      <c r="X780" s="1045"/>
      <c r="Y780" s="1045"/>
      <c r="Z780" s="1045"/>
      <c r="AA780" s="1045"/>
      <c r="AB780" s="1045"/>
      <c r="AC780" s="1045"/>
      <c r="AD780" s="1045"/>
      <c r="AE780" s="1045"/>
      <c r="AF780" s="1045"/>
      <c r="AG780" s="1047"/>
      <c r="AH780" s="1047"/>
      <c r="AI780" s="1047"/>
      <c r="AJ780" s="1047"/>
      <c r="AK780" s="1047"/>
      <c r="AL780" s="1047"/>
      <c r="AM780" s="1047"/>
      <c r="AN780" s="1047"/>
      <c r="AO780" s="1047"/>
      <c r="AP780" s="1047"/>
      <c r="AQ780" s="1047"/>
      <c r="AR780" s="1047"/>
      <c r="AS780" s="1047"/>
      <c r="AT780" s="1047"/>
      <c r="AU780" s="1047"/>
      <c r="AV780" s="1047"/>
      <c r="AW780" s="1047"/>
      <c r="AX780" s="1047"/>
      <c r="AY780" s="1047"/>
      <c r="AZ780" s="1047"/>
      <c r="BA780" s="1047"/>
      <c r="BB780" s="1047"/>
      <c r="BC780" s="1047"/>
      <c r="BD780" s="1047"/>
      <c r="BE780" s="1047"/>
      <c r="BF780" s="1047"/>
      <c r="BG780" s="1047"/>
      <c r="BH780" s="1047"/>
      <c r="BI780" s="1047"/>
      <c r="BJ780" s="1047"/>
      <c r="BK780" s="1047"/>
      <c r="BL780" s="1047"/>
      <c r="BM780" s="1047"/>
      <c r="BN780" s="1047"/>
      <c r="BO780" s="1047"/>
      <c r="BP780" s="1047"/>
      <c r="BQ780" s="1047"/>
      <c r="BR780" s="1047"/>
      <c r="BS780" s="1047"/>
      <c r="BT780" s="1047"/>
      <c r="BU780" s="1047"/>
    </row>
    <row r="781" ht="14.25" customHeight="1">
      <c r="A781" s="1060"/>
      <c r="B781" s="1060"/>
      <c r="C781" s="1060"/>
      <c r="D781" s="1060"/>
      <c r="E781" s="1060"/>
      <c r="F781" s="1060"/>
      <c r="G781" s="1061"/>
      <c r="H781" s="1062"/>
      <c r="I781" s="1063"/>
      <c r="J781" s="1060"/>
      <c r="K781" s="1060"/>
      <c r="L781" s="1064"/>
      <c r="M781" s="1060"/>
      <c r="N781" s="1060"/>
      <c r="O781" s="1064"/>
      <c r="P781" s="1060"/>
      <c r="Q781" s="1060"/>
      <c r="R781" s="1060"/>
      <c r="S781" s="1060"/>
      <c r="T781" s="1060"/>
      <c r="U781" s="1060"/>
      <c r="V781" s="1045"/>
      <c r="W781" s="1045"/>
      <c r="X781" s="1045"/>
      <c r="Y781" s="1045"/>
      <c r="Z781" s="1045"/>
      <c r="AA781" s="1045"/>
      <c r="AB781" s="1045"/>
      <c r="AC781" s="1045"/>
      <c r="AD781" s="1045"/>
      <c r="AE781" s="1045"/>
      <c r="AF781" s="1045"/>
      <c r="AG781" s="1047"/>
      <c r="AH781" s="1047"/>
      <c r="AI781" s="1047"/>
      <c r="AJ781" s="1047"/>
      <c r="AK781" s="1047"/>
      <c r="AL781" s="1047"/>
      <c r="AM781" s="1047"/>
      <c r="AN781" s="1047"/>
      <c r="AO781" s="1047"/>
      <c r="AP781" s="1047"/>
      <c r="AQ781" s="1047"/>
      <c r="AR781" s="1047"/>
      <c r="AS781" s="1047"/>
      <c r="AT781" s="1047"/>
      <c r="AU781" s="1047"/>
      <c r="AV781" s="1047"/>
      <c r="AW781" s="1047"/>
      <c r="AX781" s="1047"/>
      <c r="AY781" s="1047"/>
      <c r="AZ781" s="1047"/>
      <c r="BA781" s="1047"/>
      <c r="BB781" s="1047"/>
      <c r="BC781" s="1047"/>
      <c r="BD781" s="1047"/>
      <c r="BE781" s="1047"/>
      <c r="BF781" s="1047"/>
      <c r="BG781" s="1047"/>
      <c r="BH781" s="1047"/>
      <c r="BI781" s="1047"/>
      <c r="BJ781" s="1047"/>
      <c r="BK781" s="1047"/>
      <c r="BL781" s="1047"/>
      <c r="BM781" s="1047"/>
      <c r="BN781" s="1047"/>
      <c r="BO781" s="1047"/>
      <c r="BP781" s="1047"/>
      <c r="BQ781" s="1047"/>
      <c r="BR781" s="1047"/>
      <c r="BS781" s="1047"/>
      <c r="BT781" s="1047"/>
      <c r="BU781" s="1047"/>
    </row>
    <row r="782" ht="14.25" customHeight="1">
      <c r="A782" s="1060"/>
      <c r="B782" s="1060"/>
      <c r="C782" s="1060"/>
      <c r="D782" s="1060"/>
      <c r="E782" s="1060"/>
      <c r="F782" s="1060"/>
      <c r="G782" s="1061"/>
      <c r="H782" s="1062"/>
      <c r="I782" s="1063"/>
      <c r="J782" s="1060"/>
      <c r="K782" s="1060"/>
      <c r="L782" s="1064"/>
      <c r="M782" s="1060"/>
      <c r="N782" s="1060"/>
      <c r="O782" s="1064"/>
      <c r="P782" s="1060"/>
      <c r="Q782" s="1060"/>
      <c r="R782" s="1060"/>
      <c r="S782" s="1060"/>
      <c r="T782" s="1060"/>
      <c r="U782" s="1060"/>
      <c r="V782" s="1045"/>
      <c r="W782" s="1045"/>
      <c r="X782" s="1045"/>
      <c r="Y782" s="1045"/>
      <c r="Z782" s="1045"/>
      <c r="AA782" s="1045"/>
      <c r="AB782" s="1045"/>
      <c r="AC782" s="1045"/>
      <c r="AD782" s="1045"/>
      <c r="AE782" s="1045"/>
      <c r="AF782" s="1045"/>
      <c r="AG782" s="1047"/>
      <c r="AH782" s="1047"/>
      <c r="AI782" s="1047"/>
      <c r="AJ782" s="1047"/>
      <c r="AK782" s="1047"/>
      <c r="AL782" s="1047"/>
      <c r="AM782" s="1047"/>
      <c r="AN782" s="1047"/>
      <c r="AO782" s="1047"/>
      <c r="AP782" s="1047"/>
      <c r="AQ782" s="1047"/>
      <c r="AR782" s="1047"/>
      <c r="AS782" s="1047"/>
      <c r="AT782" s="1047"/>
      <c r="AU782" s="1047"/>
      <c r="AV782" s="1047"/>
      <c r="AW782" s="1047"/>
      <c r="AX782" s="1047"/>
      <c r="AY782" s="1047"/>
      <c r="AZ782" s="1047"/>
      <c r="BA782" s="1047"/>
      <c r="BB782" s="1047"/>
      <c r="BC782" s="1047"/>
      <c r="BD782" s="1047"/>
      <c r="BE782" s="1047"/>
      <c r="BF782" s="1047"/>
      <c r="BG782" s="1047"/>
      <c r="BH782" s="1047"/>
      <c r="BI782" s="1047"/>
      <c r="BJ782" s="1047"/>
      <c r="BK782" s="1047"/>
      <c r="BL782" s="1047"/>
      <c r="BM782" s="1047"/>
      <c r="BN782" s="1047"/>
      <c r="BO782" s="1047"/>
      <c r="BP782" s="1047"/>
      <c r="BQ782" s="1047"/>
      <c r="BR782" s="1047"/>
      <c r="BS782" s="1047"/>
      <c r="BT782" s="1047"/>
      <c r="BU782" s="1047"/>
    </row>
    <row r="783" ht="14.25" customHeight="1">
      <c r="A783" s="1060"/>
      <c r="B783" s="1060"/>
      <c r="C783" s="1060"/>
      <c r="D783" s="1060"/>
      <c r="E783" s="1060"/>
      <c r="F783" s="1060"/>
      <c r="G783" s="1061"/>
      <c r="H783" s="1062"/>
      <c r="I783" s="1063"/>
      <c r="J783" s="1060"/>
      <c r="K783" s="1060"/>
      <c r="L783" s="1064"/>
      <c r="M783" s="1060"/>
      <c r="N783" s="1060"/>
      <c r="O783" s="1064"/>
      <c r="P783" s="1060"/>
      <c r="Q783" s="1060"/>
      <c r="R783" s="1060"/>
      <c r="S783" s="1060"/>
      <c r="T783" s="1060"/>
      <c r="U783" s="1060"/>
      <c r="V783" s="1045"/>
      <c r="W783" s="1045"/>
      <c r="X783" s="1045"/>
      <c r="Y783" s="1045"/>
      <c r="Z783" s="1045"/>
      <c r="AA783" s="1045"/>
      <c r="AB783" s="1045"/>
      <c r="AC783" s="1045"/>
      <c r="AD783" s="1045"/>
      <c r="AE783" s="1045"/>
      <c r="AF783" s="1045"/>
      <c r="AG783" s="1047"/>
      <c r="AH783" s="1047"/>
      <c r="AI783" s="1047"/>
      <c r="AJ783" s="1047"/>
      <c r="AK783" s="1047"/>
      <c r="AL783" s="1047"/>
      <c r="AM783" s="1047"/>
      <c r="AN783" s="1047"/>
      <c r="AO783" s="1047"/>
      <c r="AP783" s="1047"/>
      <c r="AQ783" s="1047"/>
      <c r="AR783" s="1047"/>
      <c r="AS783" s="1047"/>
      <c r="AT783" s="1047"/>
      <c r="AU783" s="1047"/>
      <c r="AV783" s="1047"/>
      <c r="AW783" s="1047"/>
      <c r="AX783" s="1047"/>
      <c r="AY783" s="1047"/>
      <c r="AZ783" s="1047"/>
      <c r="BA783" s="1047"/>
      <c r="BB783" s="1047"/>
      <c r="BC783" s="1047"/>
      <c r="BD783" s="1047"/>
      <c r="BE783" s="1047"/>
      <c r="BF783" s="1047"/>
      <c r="BG783" s="1047"/>
      <c r="BH783" s="1047"/>
      <c r="BI783" s="1047"/>
      <c r="BJ783" s="1047"/>
      <c r="BK783" s="1047"/>
      <c r="BL783" s="1047"/>
      <c r="BM783" s="1047"/>
      <c r="BN783" s="1047"/>
      <c r="BO783" s="1047"/>
      <c r="BP783" s="1047"/>
      <c r="BQ783" s="1047"/>
      <c r="BR783" s="1047"/>
      <c r="BS783" s="1047"/>
      <c r="BT783" s="1047"/>
      <c r="BU783" s="1047"/>
    </row>
    <row r="784" ht="14.25" customHeight="1">
      <c r="A784" s="1060"/>
      <c r="B784" s="1060"/>
      <c r="C784" s="1060"/>
      <c r="D784" s="1060"/>
      <c r="E784" s="1060"/>
      <c r="F784" s="1060"/>
      <c r="G784" s="1061"/>
      <c r="H784" s="1062"/>
      <c r="I784" s="1063"/>
      <c r="J784" s="1060"/>
      <c r="K784" s="1060"/>
      <c r="L784" s="1064"/>
      <c r="M784" s="1060"/>
      <c r="N784" s="1060"/>
      <c r="O784" s="1064"/>
      <c r="P784" s="1060"/>
      <c r="Q784" s="1060"/>
      <c r="R784" s="1060"/>
      <c r="S784" s="1060"/>
      <c r="T784" s="1060"/>
      <c r="U784" s="1060"/>
      <c r="V784" s="1045"/>
      <c r="W784" s="1045"/>
      <c r="X784" s="1045"/>
      <c r="Y784" s="1045"/>
      <c r="Z784" s="1045"/>
      <c r="AA784" s="1045"/>
      <c r="AB784" s="1045"/>
      <c r="AC784" s="1045"/>
      <c r="AD784" s="1045"/>
      <c r="AE784" s="1045"/>
      <c r="AF784" s="1045"/>
      <c r="AG784" s="1047"/>
      <c r="AH784" s="1047"/>
      <c r="AI784" s="1047"/>
      <c r="AJ784" s="1047"/>
      <c r="AK784" s="1047"/>
      <c r="AL784" s="1047"/>
      <c r="AM784" s="1047"/>
      <c r="AN784" s="1047"/>
      <c r="AO784" s="1047"/>
      <c r="AP784" s="1047"/>
      <c r="AQ784" s="1047"/>
      <c r="AR784" s="1047"/>
      <c r="AS784" s="1047"/>
      <c r="AT784" s="1047"/>
      <c r="AU784" s="1047"/>
      <c r="AV784" s="1047"/>
      <c r="AW784" s="1047"/>
      <c r="AX784" s="1047"/>
      <c r="AY784" s="1047"/>
      <c r="AZ784" s="1047"/>
      <c r="BA784" s="1047"/>
      <c r="BB784" s="1047"/>
      <c r="BC784" s="1047"/>
      <c r="BD784" s="1047"/>
      <c r="BE784" s="1047"/>
      <c r="BF784" s="1047"/>
      <c r="BG784" s="1047"/>
      <c r="BH784" s="1047"/>
      <c r="BI784" s="1047"/>
      <c r="BJ784" s="1047"/>
      <c r="BK784" s="1047"/>
      <c r="BL784" s="1047"/>
      <c r="BM784" s="1047"/>
      <c r="BN784" s="1047"/>
      <c r="BO784" s="1047"/>
      <c r="BP784" s="1047"/>
      <c r="BQ784" s="1047"/>
      <c r="BR784" s="1047"/>
      <c r="BS784" s="1047"/>
      <c r="BT784" s="1047"/>
      <c r="BU784" s="1047"/>
    </row>
    <row r="785" ht="14.25" customHeight="1">
      <c r="A785" s="1060"/>
      <c r="B785" s="1060"/>
      <c r="C785" s="1060"/>
      <c r="D785" s="1060"/>
      <c r="E785" s="1060"/>
      <c r="F785" s="1060"/>
      <c r="G785" s="1061"/>
      <c r="H785" s="1062"/>
      <c r="I785" s="1063"/>
      <c r="J785" s="1060"/>
      <c r="K785" s="1060"/>
      <c r="L785" s="1064"/>
      <c r="M785" s="1060"/>
      <c r="N785" s="1060"/>
      <c r="O785" s="1064"/>
      <c r="P785" s="1060"/>
      <c r="Q785" s="1060"/>
      <c r="R785" s="1060"/>
      <c r="S785" s="1060"/>
      <c r="T785" s="1060"/>
      <c r="U785" s="1060"/>
      <c r="V785" s="1045"/>
      <c r="W785" s="1045"/>
      <c r="X785" s="1045"/>
      <c r="Y785" s="1045"/>
      <c r="Z785" s="1045"/>
      <c r="AA785" s="1045"/>
      <c r="AB785" s="1045"/>
      <c r="AC785" s="1045"/>
      <c r="AD785" s="1045"/>
      <c r="AE785" s="1045"/>
      <c r="AF785" s="1045"/>
      <c r="AG785" s="1047"/>
      <c r="AH785" s="1047"/>
      <c r="AI785" s="1047"/>
      <c r="AJ785" s="1047"/>
      <c r="AK785" s="1047"/>
      <c r="AL785" s="1047"/>
      <c r="AM785" s="1047"/>
      <c r="AN785" s="1047"/>
      <c r="AO785" s="1047"/>
      <c r="AP785" s="1047"/>
      <c r="AQ785" s="1047"/>
      <c r="AR785" s="1047"/>
      <c r="AS785" s="1047"/>
      <c r="AT785" s="1047"/>
      <c r="AU785" s="1047"/>
      <c r="AV785" s="1047"/>
      <c r="AW785" s="1047"/>
      <c r="AX785" s="1047"/>
      <c r="AY785" s="1047"/>
      <c r="AZ785" s="1047"/>
      <c r="BA785" s="1047"/>
      <c r="BB785" s="1047"/>
      <c r="BC785" s="1047"/>
      <c r="BD785" s="1047"/>
      <c r="BE785" s="1047"/>
      <c r="BF785" s="1047"/>
      <c r="BG785" s="1047"/>
      <c r="BH785" s="1047"/>
      <c r="BI785" s="1047"/>
      <c r="BJ785" s="1047"/>
      <c r="BK785" s="1047"/>
      <c r="BL785" s="1047"/>
      <c r="BM785" s="1047"/>
      <c r="BN785" s="1047"/>
      <c r="BO785" s="1047"/>
      <c r="BP785" s="1047"/>
      <c r="BQ785" s="1047"/>
      <c r="BR785" s="1047"/>
      <c r="BS785" s="1047"/>
      <c r="BT785" s="1047"/>
      <c r="BU785" s="1047"/>
    </row>
    <row r="786" ht="14.25" customHeight="1">
      <c r="A786" s="1060"/>
      <c r="B786" s="1060"/>
      <c r="C786" s="1060"/>
      <c r="D786" s="1060"/>
      <c r="E786" s="1060"/>
      <c r="F786" s="1060"/>
      <c r="G786" s="1061"/>
      <c r="H786" s="1062"/>
      <c r="I786" s="1063"/>
      <c r="J786" s="1060"/>
      <c r="K786" s="1060"/>
      <c r="L786" s="1064"/>
      <c r="M786" s="1060"/>
      <c r="N786" s="1060"/>
      <c r="O786" s="1064"/>
      <c r="P786" s="1060"/>
      <c r="Q786" s="1060"/>
      <c r="R786" s="1060"/>
      <c r="S786" s="1060"/>
      <c r="T786" s="1060"/>
      <c r="U786" s="1060"/>
      <c r="V786" s="1045"/>
      <c r="W786" s="1045"/>
      <c r="X786" s="1045"/>
      <c r="Y786" s="1045"/>
      <c r="Z786" s="1045"/>
      <c r="AA786" s="1045"/>
      <c r="AB786" s="1045"/>
      <c r="AC786" s="1045"/>
      <c r="AD786" s="1045"/>
      <c r="AE786" s="1045"/>
      <c r="AF786" s="1045"/>
      <c r="AG786" s="1047"/>
      <c r="AH786" s="1047"/>
      <c r="AI786" s="1047"/>
      <c r="AJ786" s="1047"/>
      <c r="AK786" s="1047"/>
      <c r="AL786" s="1047"/>
      <c r="AM786" s="1047"/>
      <c r="AN786" s="1047"/>
      <c r="AO786" s="1047"/>
      <c r="AP786" s="1047"/>
      <c r="AQ786" s="1047"/>
      <c r="AR786" s="1047"/>
      <c r="AS786" s="1047"/>
      <c r="AT786" s="1047"/>
      <c r="AU786" s="1047"/>
      <c r="AV786" s="1047"/>
      <c r="AW786" s="1047"/>
      <c r="AX786" s="1047"/>
      <c r="AY786" s="1047"/>
      <c r="AZ786" s="1047"/>
      <c r="BA786" s="1047"/>
      <c r="BB786" s="1047"/>
      <c r="BC786" s="1047"/>
      <c r="BD786" s="1047"/>
      <c r="BE786" s="1047"/>
      <c r="BF786" s="1047"/>
      <c r="BG786" s="1047"/>
      <c r="BH786" s="1047"/>
      <c r="BI786" s="1047"/>
      <c r="BJ786" s="1047"/>
      <c r="BK786" s="1047"/>
      <c r="BL786" s="1047"/>
      <c r="BM786" s="1047"/>
      <c r="BN786" s="1047"/>
      <c r="BO786" s="1047"/>
      <c r="BP786" s="1047"/>
      <c r="BQ786" s="1047"/>
      <c r="BR786" s="1047"/>
      <c r="BS786" s="1047"/>
      <c r="BT786" s="1047"/>
      <c r="BU786" s="1047"/>
    </row>
    <row r="787" ht="14.25" customHeight="1">
      <c r="A787" s="1060"/>
      <c r="B787" s="1060"/>
      <c r="C787" s="1060"/>
      <c r="D787" s="1060"/>
      <c r="E787" s="1060"/>
      <c r="F787" s="1060"/>
      <c r="G787" s="1061"/>
      <c r="H787" s="1062"/>
      <c r="I787" s="1063"/>
      <c r="J787" s="1060"/>
      <c r="K787" s="1060"/>
      <c r="L787" s="1064"/>
      <c r="M787" s="1060"/>
      <c r="N787" s="1060"/>
      <c r="O787" s="1064"/>
      <c r="P787" s="1060"/>
      <c r="Q787" s="1060"/>
      <c r="R787" s="1060"/>
      <c r="S787" s="1060"/>
      <c r="T787" s="1060"/>
      <c r="U787" s="1060"/>
      <c r="V787" s="1045"/>
      <c r="W787" s="1045"/>
      <c r="X787" s="1045"/>
      <c r="Y787" s="1045"/>
      <c r="Z787" s="1045"/>
      <c r="AA787" s="1045"/>
      <c r="AB787" s="1045"/>
      <c r="AC787" s="1045"/>
      <c r="AD787" s="1045"/>
      <c r="AE787" s="1045"/>
      <c r="AF787" s="1045"/>
      <c r="AG787" s="1047"/>
      <c r="AH787" s="1047"/>
      <c r="AI787" s="1047"/>
      <c r="AJ787" s="1047"/>
      <c r="AK787" s="1047"/>
      <c r="AL787" s="1047"/>
      <c r="AM787" s="1047"/>
      <c r="AN787" s="1047"/>
      <c r="AO787" s="1047"/>
      <c r="AP787" s="1047"/>
      <c r="AQ787" s="1047"/>
      <c r="AR787" s="1047"/>
      <c r="AS787" s="1047"/>
      <c r="AT787" s="1047"/>
      <c r="AU787" s="1047"/>
      <c r="AV787" s="1047"/>
      <c r="AW787" s="1047"/>
      <c r="AX787" s="1047"/>
      <c r="AY787" s="1047"/>
      <c r="AZ787" s="1047"/>
      <c r="BA787" s="1047"/>
      <c r="BB787" s="1047"/>
      <c r="BC787" s="1047"/>
      <c r="BD787" s="1047"/>
      <c r="BE787" s="1047"/>
      <c r="BF787" s="1047"/>
      <c r="BG787" s="1047"/>
      <c r="BH787" s="1047"/>
      <c r="BI787" s="1047"/>
      <c r="BJ787" s="1047"/>
      <c r="BK787" s="1047"/>
      <c r="BL787" s="1047"/>
      <c r="BM787" s="1047"/>
      <c r="BN787" s="1047"/>
      <c r="BO787" s="1047"/>
      <c r="BP787" s="1047"/>
      <c r="BQ787" s="1047"/>
      <c r="BR787" s="1047"/>
      <c r="BS787" s="1047"/>
      <c r="BT787" s="1047"/>
      <c r="BU787" s="1047"/>
    </row>
    <row r="788" ht="14.25" customHeight="1">
      <c r="A788" s="1060"/>
      <c r="B788" s="1060"/>
      <c r="C788" s="1060"/>
      <c r="D788" s="1060"/>
      <c r="E788" s="1060"/>
      <c r="F788" s="1060"/>
      <c r="G788" s="1061"/>
      <c r="H788" s="1062"/>
      <c r="I788" s="1063"/>
      <c r="J788" s="1060"/>
      <c r="K788" s="1060"/>
      <c r="L788" s="1064"/>
      <c r="M788" s="1060"/>
      <c r="N788" s="1060"/>
      <c r="O788" s="1064"/>
      <c r="P788" s="1060"/>
      <c r="Q788" s="1060"/>
      <c r="R788" s="1060"/>
      <c r="S788" s="1060"/>
      <c r="T788" s="1060"/>
      <c r="U788" s="1060"/>
      <c r="V788" s="1045"/>
      <c r="W788" s="1045"/>
      <c r="X788" s="1045"/>
      <c r="Y788" s="1045"/>
      <c r="Z788" s="1045"/>
      <c r="AA788" s="1045"/>
      <c r="AB788" s="1045"/>
      <c r="AC788" s="1045"/>
      <c r="AD788" s="1045"/>
      <c r="AE788" s="1045"/>
      <c r="AF788" s="1045"/>
      <c r="AG788" s="1047"/>
      <c r="AH788" s="1047"/>
      <c r="AI788" s="1047"/>
      <c r="AJ788" s="1047"/>
      <c r="AK788" s="1047"/>
      <c r="AL788" s="1047"/>
      <c r="AM788" s="1047"/>
      <c r="AN788" s="1047"/>
      <c r="AO788" s="1047"/>
      <c r="AP788" s="1047"/>
      <c r="AQ788" s="1047"/>
      <c r="AR788" s="1047"/>
      <c r="AS788" s="1047"/>
      <c r="AT788" s="1047"/>
      <c r="AU788" s="1047"/>
      <c r="AV788" s="1047"/>
      <c r="AW788" s="1047"/>
      <c r="AX788" s="1047"/>
      <c r="AY788" s="1047"/>
      <c r="AZ788" s="1047"/>
      <c r="BA788" s="1047"/>
      <c r="BB788" s="1047"/>
      <c r="BC788" s="1047"/>
      <c r="BD788" s="1047"/>
      <c r="BE788" s="1047"/>
      <c r="BF788" s="1047"/>
      <c r="BG788" s="1047"/>
      <c r="BH788" s="1047"/>
      <c r="BI788" s="1047"/>
      <c r="BJ788" s="1047"/>
      <c r="BK788" s="1047"/>
      <c r="BL788" s="1047"/>
      <c r="BM788" s="1047"/>
      <c r="BN788" s="1047"/>
      <c r="BO788" s="1047"/>
      <c r="BP788" s="1047"/>
      <c r="BQ788" s="1047"/>
      <c r="BR788" s="1047"/>
      <c r="BS788" s="1047"/>
      <c r="BT788" s="1047"/>
      <c r="BU788" s="1047"/>
    </row>
    <row r="789" ht="14.25" customHeight="1">
      <c r="A789" s="1060"/>
      <c r="B789" s="1060"/>
      <c r="C789" s="1060"/>
      <c r="D789" s="1060"/>
      <c r="E789" s="1060"/>
      <c r="F789" s="1060"/>
      <c r="G789" s="1061"/>
      <c r="H789" s="1062"/>
      <c r="I789" s="1063"/>
      <c r="J789" s="1060"/>
      <c r="K789" s="1060"/>
      <c r="L789" s="1064"/>
      <c r="M789" s="1060"/>
      <c r="N789" s="1060"/>
      <c r="O789" s="1064"/>
      <c r="P789" s="1060"/>
      <c r="Q789" s="1060"/>
      <c r="R789" s="1060"/>
      <c r="S789" s="1060"/>
      <c r="T789" s="1060"/>
      <c r="U789" s="1060"/>
      <c r="V789" s="1045"/>
      <c r="W789" s="1045"/>
      <c r="X789" s="1045"/>
      <c r="Y789" s="1045"/>
      <c r="Z789" s="1045"/>
      <c r="AA789" s="1045"/>
      <c r="AB789" s="1045"/>
      <c r="AC789" s="1045"/>
      <c r="AD789" s="1045"/>
      <c r="AE789" s="1045"/>
      <c r="AF789" s="1045"/>
      <c r="AG789" s="1047"/>
      <c r="AH789" s="1047"/>
      <c r="AI789" s="1047"/>
      <c r="AJ789" s="1047"/>
      <c r="AK789" s="1047"/>
      <c r="AL789" s="1047"/>
      <c r="AM789" s="1047"/>
      <c r="AN789" s="1047"/>
      <c r="AO789" s="1047"/>
      <c r="AP789" s="1047"/>
      <c r="AQ789" s="1047"/>
      <c r="AR789" s="1047"/>
      <c r="AS789" s="1047"/>
      <c r="AT789" s="1047"/>
      <c r="AU789" s="1047"/>
      <c r="AV789" s="1047"/>
      <c r="AW789" s="1047"/>
      <c r="AX789" s="1047"/>
      <c r="AY789" s="1047"/>
      <c r="AZ789" s="1047"/>
      <c r="BA789" s="1047"/>
      <c r="BB789" s="1047"/>
      <c r="BC789" s="1047"/>
      <c r="BD789" s="1047"/>
      <c r="BE789" s="1047"/>
      <c r="BF789" s="1047"/>
      <c r="BG789" s="1047"/>
      <c r="BH789" s="1047"/>
      <c r="BI789" s="1047"/>
      <c r="BJ789" s="1047"/>
      <c r="BK789" s="1047"/>
      <c r="BL789" s="1047"/>
      <c r="BM789" s="1047"/>
      <c r="BN789" s="1047"/>
      <c r="BO789" s="1047"/>
      <c r="BP789" s="1047"/>
      <c r="BQ789" s="1047"/>
      <c r="BR789" s="1047"/>
      <c r="BS789" s="1047"/>
      <c r="BT789" s="1047"/>
      <c r="BU789" s="1047"/>
    </row>
    <row r="790" ht="14.25" customHeight="1">
      <c r="A790" s="1060"/>
      <c r="B790" s="1060"/>
      <c r="C790" s="1060"/>
      <c r="D790" s="1060"/>
      <c r="E790" s="1060"/>
      <c r="F790" s="1060"/>
      <c r="G790" s="1061"/>
      <c r="H790" s="1062"/>
      <c r="I790" s="1063"/>
      <c r="J790" s="1060"/>
      <c r="K790" s="1060"/>
      <c r="L790" s="1064"/>
      <c r="M790" s="1060"/>
      <c r="N790" s="1060"/>
      <c r="O790" s="1064"/>
      <c r="P790" s="1060"/>
      <c r="Q790" s="1060"/>
      <c r="R790" s="1060"/>
      <c r="S790" s="1060"/>
      <c r="T790" s="1060"/>
      <c r="U790" s="1060"/>
      <c r="V790" s="1045"/>
      <c r="W790" s="1045"/>
      <c r="X790" s="1045"/>
      <c r="Y790" s="1045"/>
      <c r="Z790" s="1045"/>
      <c r="AA790" s="1045"/>
      <c r="AB790" s="1045"/>
      <c r="AC790" s="1045"/>
      <c r="AD790" s="1045"/>
      <c r="AE790" s="1045"/>
      <c r="AF790" s="1045"/>
      <c r="AG790" s="1047"/>
      <c r="AH790" s="1047"/>
      <c r="AI790" s="1047"/>
      <c r="AJ790" s="1047"/>
      <c r="AK790" s="1047"/>
      <c r="AL790" s="1047"/>
      <c r="AM790" s="1047"/>
      <c r="AN790" s="1047"/>
      <c r="AO790" s="1047"/>
      <c r="AP790" s="1047"/>
      <c r="AQ790" s="1047"/>
      <c r="AR790" s="1047"/>
      <c r="AS790" s="1047"/>
      <c r="AT790" s="1047"/>
      <c r="AU790" s="1047"/>
      <c r="AV790" s="1047"/>
      <c r="AW790" s="1047"/>
      <c r="AX790" s="1047"/>
      <c r="AY790" s="1047"/>
      <c r="AZ790" s="1047"/>
      <c r="BA790" s="1047"/>
      <c r="BB790" s="1047"/>
      <c r="BC790" s="1047"/>
      <c r="BD790" s="1047"/>
      <c r="BE790" s="1047"/>
      <c r="BF790" s="1047"/>
      <c r="BG790" s="1047"/>
      <c r="BH790" s="1047"/>
      <c r="BI790" s="1047"/>
      <c r="BJ790" s="1047"/>
      <c r="BK790" s="1047"/>
      <c r="BL790" s="1047"/>
      <c r="BM790" s="1047"/>
      <c r="BN790" s="1047"/>
      <c r="BO790" s="1047"/>
      <c r="BP790" s="1047"/>
      <c r="BQ790" s="1047"/>
      <c r="BR790" s="1047"/>
      <c r="BS790" s="1047"/>
      <c r="BT790" s="1047"/>
      <c r="BU790" s="1047"/>
    </row>
    <row r="791" ht="14.25" customHeight="1">
      <c r="A791" s="1060"/>
      <c r="B791" s="1060"/>
      <c r="C791" s="1060"/>
      <c r="D791" s="1060"/>
      <c r="E791" s="1060"/>
      <c r="F791" s="1060"/>
      <c r="G791" s="1061"/>
      <c r="H791" s="1062"/>
      <c r="I791" s="1063"/>
      <c r="J791" s="1060"/>
      <c r="K791" s="1060"/>
      <c r="L791" s="1064"/>
      <c r="M791" s="1060"/>
      <c r="N791" s="1060"/>
      <c r="O791" s="1064"/>
      <c r="P791" s="1060"/>
      <c r="Q791" s="1060"/>
      <c r="R791" s="1060"/>
      <c r="S791" s="1060"/>
      <c r="T791" s="1060"/>
      <c r="U791" s="1060"/>
      <c r="V791" s="1045"/>
      <c r="W791" s="1045"/>
      <c r="X791" s="1045"/>
      <c r="Y791" s="1045"/>
      <c r="Z791" s="1045"/>
      <c r="AA791" s="1045"/>
      <c r="AB791" s="1045"/>
      <c r="AC791" s="1045"/>
      <c r="AD791" s="1045"/>
      <c r="AE791" s="1045"/>
      <c r="AF791" s="1045"/>
      <c r="AG791" s="1047"/>
      <c r="AH791" s="1047"/>
      <c r="AI791" s="1047"/>
      <c r="AJ791" s="1047"/>
      <c r="AK791" s="1047"/>
      <c r="AL791" s="1047"/>
      <c r="AM791" s="1047"/>
      <c r="AN791" s="1047"/>
      <c r="AO791" s="1047"/>
      <c r="AP791" s="1047"/>
      <c r="AQ791" s="1047"/>
      <c r="AR791" s="1047"/>
      <c r="AS791" s="1047"/>
      <c r="AT791" s="1047"/>
      <c r="AU791" s="1047"/>
      <c r="AV791" s="1047"/>
      <c r="AW791" s="1047"/>
      <c r="AX791" s="1047"/>
      <c r="AY791" s="1047"/>
      <c r="AZ791" s="1047"/>
      <c r="BA791" s="1047"/>
      <c r="BB791" s="1047"/>
      <c r="BC791" s="1047"/>
      <c r="BD791" s="1047"/>
      <c r="BE791" s="1047"/>
      <c r="BF791" s="1047"/>
      <c r="BG791" s="1047"/>
      <c r="BH791" s="1047"/>
      <c r="BI791" s="1047"/>
      <c r="BJ791" s="1047"/>
      <c r="BK791" s="1047"/>
      <c r="BL791" s="1047"/>
      <c r="BM791" s="1047"/>
      <c r="BN791" s="1047"/>
      <c r="BO791" s="1047"/>
      <c r="BP791" s="1047"/>
      <c r="BQ791" s="1047"/>
      <c r="BR791" s="1047"/>
      <c r="BS791" s="1047"/>
      <c r="BT791" s="1047"/>
      <c r="BU791" s="1047"/>
    </row>
    <row r="792" ht="14.25" customHeight="1">
      <c r="A792" s="1060"/>
      <c r="B792" s="1060"/>
      <c r="C792" s="1060"/>
      <c r="D792" s="1060"/>
      <c r="E792" s="1060"/>
      <c r="F792" s="1060"/>
      <c r="G792" s="1061"/>
      <c r="H792" s="1062"/>
      <c r="I792" s="1063"/>
      <c r="J792" s="1060"/>
      <c r="K792" s="1060"/>
      <c r="L792" s="1064"/>
      <c r="M792" s="1060"/>
      <c r="N792" s="1060"/>
      <c r="O792" s="1064"/>
      <c r="P792" s="1060"/>
      <c r="Q792" s="1060"/>
      <c r="R792" s="1060"/>
      <c r="S792" s="1060"/>
      <c r="T792" s="1060"/>
      <c r="U792" s="1060"/>
      <c r="V792" s="1045"/>
      <c r="W792" s="1045"/>
      <c r="X792" s="1045"/>
      <c r="Y792" s="1045"/>
      <c r="Z792" s="1045"/>
      <c r="AA792" s="1045"/>
      <c r="AB792" s="1045"/>
      <c r="AC792" s="1045"/>
      <c r="AD792" s="1045"/>
      <c r="AE792" s="1045"/>
      <c r="AF792" s="1045"/>
      <c r="AG792" s="1047"/>
      <c r="AH792" s="1047"/>
      <c r="AI792" s="1047"/>
      <c r="AJ792" s="1047"/>
      <c r="AK792" s="1047"/>
      <c r="AL792" s="1047"/>
      <c r="AM792" s="1047"/>
      <c r="AN792" s="1047"/>
      <c r="AO792" s="1047"/>
      <c r="AP792" s="1047"/>
      <c r="AQ792" s="1047"/>
      <c r="AR792" s="1047"/>
      <c r="AS792" s="1047"/>
      <c r="AT792" s="1047"/>
      <c r="AU792" s="1047"/>
      <c r="AV792" s="1047"/>
      <c r="AW792" s="1047"/>
      <c r="AX792" s="1047"/>
      <c r="AY792" s="1047"/>
      <c r="AZ792" s="1047"/>
      <c r="BA792" s="1047"/>
      <c r="BB792" s="1047"/>
      <c r="BC792" s="1047"/>
      <c r="BD792" s="1047"/>
      <c r="BE792" s="1047"/>
      <c r="BF792" s="1047"/>
      <c r="BG792" s="1047"/>
      <c r="BH792" s="1047"/>
      <c r="BI792" s="1047"/>
      <c r="BJ792" s="1047"/>
      <c r="BK792" s="1047"/>
      <c r="BL792" s="1047"/>
      <c r="BM792" s="1047"/>
      <c r="BN792" s="1047"/>
      <c r="BO792" s="1047"/>
      <c r="BP792" s="1047"/>
      <c r="BQ792" s="1047"/>
      <c r="BR792" s="1047"/>
      <c r="BS792" s="1047"/>
      <c r="BT792" s="1047"/>
      <c r="BU792" s="1047"/>
    </row>
    <row r="793" ht="14.25" customHeight="1">
      <c r="A793" s="1060"/>
      <c r="B793" s="1060"/>
      <c r="C793" s="1060"/>
      <c r="D793" s="1060"/>
      <c r="E793" s="1060"/>
      <c r="F793" s="1060"/>
      <c r="G793" s="1061"/>
      <c r="H793" s="1062"/>
      <c r="I793" s="1063"/>
      <c r="J793" s="1060"/>
      <c r="K793" s="1060"/>
      <c r="L793" s="1064"/>
      <c r="M793" s="1060"/>
      <c r="N793" s="1060"/>
      <c r="O793" s="1064"/>
      <c r="P793" s="1060"/>
      <c r="Q793" s="1060"/>
      <c r="R793" s="1060"/>
      <c r="S793" s="1060"/>
      <c r="T793" s="1060"/>
      <c r="U793" s="1060"/>
      <c r="V793" s="1045"/>
      <c r="W793" s="1045"/>
      <c r="X793" s="1045"/>
      <c r="Y793" s="1045"/>
      <c r="Z793" s="1045"/>
      <c r="AA793" s="1045"/>
      <c r="AB793" s="1045"/>
      <c r="AC793" s="1045"/>
      <c r="AD793" s="1045"/>
      <c r="AE793" s="1045"/>
      <c r="AF793" s="1045"/>
      <c r="AG793" s="1047"/>
      <c r="AH793" s="1047"/>
      <c r="AI793" s="1047"/>
      <c r="AJ793" s="1047"/>
      <c r="AK793" s="1047"/>
      <c r="AL793" s="1047"/>
      <c r="AM793" s="1047"/>
      <c r="AN793" s="1047"/>
      <c r="AO793" s="1047"/>
      <c r="AP793" s="1047"/>
      <c r="AQ793" s="1047"/>
      <c r="AR793" s="1047"/>
      <c r="AS793" s="1047"/>
      <c r="AT793" s="1047"/>
      <c r="AU793" s="1047"/>
      <c r="AV793" s="1047"/>
      <c r="AW793" s="1047"/>
      <c r="AX793" s="1047"/>
      <c r="AY793" s="1047"/>
      <c r="AZ793" s="1047"/>
      <c r="BA793" s="1047"/>
      <c r="BB793" s="1047"/>
      <c r="BC793" s="1047"/>
      <c r="BD793" s="1047"/>
      <c r="BE793" s="1047"/>
      <c r="BF793" s="1047"/>
      <c r="BG793" s="1047"/>
      <c r="BH793" s="1047"/>
      <c r="BI793" s="1047"/>
      <c r="BJ793" s="1047"/>
      <c r="BK793" s="1047"/>
      <c r="BL793" s="1047"/>
      <c r="BM793" s="1047"/>
      <c r="BN793" s="1047"/>
      <c r="BO793" s="1047"/>
      <c r="BP793" s="1047"/>
      <c r="BQ793" s="1047"/>
      <c r="BR793" s="1047"/>
      <c r="BS793" s="1047"/>
      <c r="BT793" s="1047"/>
      <c r="BU793" s="1047"/>
    </row>
    <row r="794" ht="14.25" customHeight="1">
      <c r="A794" s="1060"/>
      <c r="B794" s="1060"/>
      <c r="C794" s="1060"/>
      <c r="D794" s="1060"/>
      <c r="E794" s="1060"/>
      <c r="F794" s="1060"/>
      <c r="G794" s="1061"/>
      <c r="H794" s="1062"/>
      <c r="I794" s="1063"/>
      <c r="J794" s="1060"/>
      <c r="K794" s="1060"/>
      <c r="L794" s="1064"/>
      <c r="M794" s="1060"/>
      <c r="N794" s="1060"/>
      <c r="O794" s="1064"/>
      <c r="P794" s="1060"/>
      <c r="Q794" s="1060"/>
      <c r="R794" s="1060"/>
      <c r="S794" s="1060"/>
      <c r="T794" s="1060"/>
      <c r="U794" s="1060"/>
      <c r="V794" s="1045"/>
      <c r="W794" s="1045"/>
      <c r="X794" s="1045"/>
      <c r="Y794" s="1045"/>
      <c r="Z794" s="1045"/>
      <c r="AA794" s="1045"/>
      <c r="AB794" s="1045"/>
      <c r="AC794" s="1045"/>
      <c r="AD794" s="1045"/>
      <c r="AE794" s="1045"/>
      <c r="AF794" s="1045"/>
      <c r="AG794" s="1047"/>
      <c r="AH794" s="1047"/>
      <c r="AI794" s="1047"/>
      <c r="AJ794" s="1047"/>
      <c r="AK794" s="1047"/>
      <c r="AL794" s="1047"/>
      <c r="AM794" s="1047"/>
      <c r="AN794" s="1047"/>
      <c r="AO794" s="1047"/>
      <c r="AP794" s="1047"/>
      <c r="AQ794" s="1047"/>
      <c r="AR794" s="1047"/>
      <c r="AS794" s="1047"/>
      <c r="AT794" s="1047"/>
      <c r="AU794" s="1047"/>
      <c r="AV794" s="1047"/>
      <c r="AW794" s="1047"/>
      <c r="AX794" s="1047"/>
      <c r="AY794" s="1047"/>
      <c r="AZ794" s="1047"/>
      <c r="BA794" s="1047"/>
      <c r="BB794" s="1047"/>
      <c r="BC794" s="1047"/>
      <c r="BD794" s="1047"/>
      <c r="BE794" s="1047"/>
      <c r="BF794" s="1047"/>
      <c r="BG794" s="1047"/>
      <c r="BH794" s="1047"/>
      <c r="BI794" s="1047"/>
      <c r="BJ794" s="1047"/>
      <c r="BK794" s="1047"/>
      <c r="BL794" s="1047"/>
      <c r="BM794" s="1047"/>
      <c r="BN794" s="1047"/>
      <c r="BO794" s="1047"/>
      <c r="BP794" s="1047"/>
      <c r="BQ794" s="1047"/>
      <c r="BR794" s="1047"/>
      <c r="BS794" s="1047"/>
      <c r="BT794" s="1047"/>
      <c r="BU794" s="1047"/>
    </row>
    <row r="795" ht="14.25" customHeight="1">
      <c r="A795" s="1060"/>
      <c r="B795" s="1060"/>
      <c r="C795" s="1060"/>
      <c r="D795" s="1060"/>
      <c r="E795" s="1060"/>
      <c r="F795" s="1060"/>
      <c r="G795" s="1061"/>
      <c r="H795" s="1062"/>
      <c r="I795" s="1063"/>
      <c r="J795" s="1060"/>
      <c r="K795" s="1060"/>
      <c r="L795" s="1064"/>
      <c r="M795" s="1060"/>
      <c r="N795" s="1060"/>
      <c r="O795" s="1064"/>
      <c r="P795" s="1060"/>
      <c r="Q795" s="1060"/>
      <c r="R795" s="1060"/>
      <c r="S795" s="1060"/>
      <c r="T795" s="1060"/>
      <c r="U795" s="1060"/>
      <c r="V795" s="1045"/>
      <c r="W795" s="1045"/>
      <c r="X795" s="1045"/>
      <c r="Y795" s="1045"/>
      <c r="Z795" s="1045"/>
      <c r="AA795" s="1045"/>
      <c r="AB795" s="1045"/>
      <c r="AC795" s="1045"/>
      <c r="AD795" s="1045"/>
      <c r="AE795" s="1045"/>
      <c r="AF795" s="1045"/>
      <c r="AG795" s="1047"/>
      <c r="AH795" s="1047"/>
      <c r="AI795" s="1047"/>
      <c r="AJ795" s="1047"/>
      <c r="AK795" s="1047"/>
      <c r="AL795" s="1047"/>
      <c r="AM795" s="1047"/>
      <c r="AN795" s="1047"/>
      <c r="AO795" s="1047"/>
      <c r="AP795" s="1047"/>
      <c r="AQ795" s="1047"/>
      <c r="AR795" s="1047"/>
      <c r="AS795" s="1047"/>
      <c r="AT795" s="1047"/>
      <c r="AU795" s="1047"/>
      <c r="AV795" s="1047"/>
      <c r="AW795" s="1047"/>
      <c r="AX795" s="1047"/>
      <c r="AY795" s="1047"/>
      <c r="AZ795" s="1047"/>
      <c r="BA795" s="1047"/>
      <c r="BB795" s="1047"/>
      <c r="BC795" s="1047"/>
      <c r="BD795" s="1047"/>
      <c r="BE795" s="1047"/>
      <c r="BF795" s="1047"/>
      <c r="BG795" s="1047"/>
      <c r="BH795" s="1047"/>
      <c r="BI795" s="1047"/>
      <c r="BJ795" s="1047"/>
      <c r="BK795" s="1047"/>
      <c r="BL795" s="1047"/>
      <c r="BM795" s="1047"/>
      <c r="BN795" s="1047"/>
      <c r="BO795" s="1047"/>
      <c r="BP795" s="1047"/>
      <c r="BQ795" s="1047"/>
      <c r="BR795" s="1047"/>
      <c r="BS795" s="1047"/>
      <c r="BT795" s="1047"/>
      <c r="BU795" s="1047"/>
    </row>
    <row r="796" ht="14.25" customHeight="1">
      <c r="A796" s="1060"/>
      <c r="B796" s="1060"/>
      <c r="C796" s="1060"/>
      <c r="D796" s="1060"/>
      <c r="E796" s="1060"/>
      <c r="F796" s="1060"/>
      <c r="G796" s="1061"/>
      <c r="H796" s="1062"/>
      <c r="I796" s="1063"/>
      <c r="J796" s="1060"/>
      <c r="K796" s="1060"/>
      <c r="L796" s="1064"/>
      <c r="M796" s="1060"/>
      <c r="N796" s="1060"/>
      <c r="O796" s="1064"/>
      <c r="P796" s="1060"/>
      <c r="Q796" s="1060"/>
      <c r="R796" s="1060"/>
      <c r="S796" s="1060"/>
      <c r="T796" s="1060"/>
      <c r="U796" s="1060"/>
      <c r="V796" s="1045"/>
      <c r="W796" s="1045"/>
      <c r="X796" s="1045"/>
      <c r="Y796" s="1045"/>
      <c r="Z796" s="1045"/>
      <c r="AA796" s="1045"/>
      <c r="AB796" s="1045"/>
      <c r="AC796" s="1045"/>
      <c r="AD796" s="1045"/>
      <c r="AE796" s="1045"/>
      <c r="AF796" s="1045"/>
      <c r="AG796" s="1047"/>
      <c r="AH796" s="1047"/>
      <c r="AI796" s="1047"/>
      <c r="AJ796" s="1047"/>
      <c r="AK796" s="1047"/>
      <c r="AL796" s="1047"/>
      <c r="AM796" s="1047"/>
      <c r="AN796" s="1047"/>
      <c r="AO796" s="1047"/>
      <c r="AP796" s="1047"/>
      <c r="AQ796" s="1047"/>
      <c r="AR796" s="1047"/>
      <c r="AS796" s="1047"/>
      <c r="AT796" s="1047"/>
      <c r="AU796" s="1047"/>
      <c r="AV796" s="1047"/>
      <c r="AW796" s="1047"/>
      <c r="AX796" s="1047"/>
      <c r="AY796" s="1047"/>
      <c r="AZ796" s="1047"/>
      <c r="BA796" s="1047"/>
      <c r="BB796" s="1047"/>
      <c r="BC796" s="1047"/>
      <c r="BD796" s="1047"/>
      <c r="BE796" s="1047"/>
      <c r="BF796" s="1047"/>
      <c r="BG796" s="1047"/>
      <c r="BH796" s="1047"/>
      <c r="BI796" s="1047"/>
      <c r="BJ796" s="1047"/>
      <c r="BK796" s="1047"/>
      <c r="BL796" s="1047"/>
      <c r="BM796" s="1047"/>
      <c r="BN796" s="1047"/>
      <c r="BO796" s="1047"/>
      <c r="BP796" s="1047"/>
      <c r="BQ796" s="1047"/>
      <c r="BR796" s="1047"/>
      <c r="BS796" s="1047"/>
      <c r="BT796" s="1047"/>
      <c r="BU796" s="1047"/>
    </row>
    <row r="797" ht="14.25" customHeight="1">
      <c r="A797" s="1060"/>
      <c r="B797" s="1060"/>
      <c r="C797" s="1060"/>
      <c r="D797" s="1060"/>
      <c r="E797" s="1060"/>
      <c r="F797" s="1060"/>
      <c r="G797" s="1061"/>
      <c r="H797" s="1062"/>
      <c r="I797" s="1063"/>
      <c r="J797" s="1060"/>
      <c r="K797" s="1060"/>
      <c r="L797" s="1064"/>
      <c r="M797" s="1060"/>
      <c r="N797" s="1060"/>
      <c r="O797" s="1064"/>
      <c r="P797" s="1060"/>
      <c r="Q797" s="1060"/>
      <c r="R797" s="1060"/>
      <c r="S797" s="1060"/>
      <c r="T797" s="1060"/>
      <c r="U797" s="1060"/>
      <c r="V797" s="1045"/>
      <c r="W797" s="1045"/>
      <c r="X797" s="1045"/>
      <c r="Y797" s="1045"/>
      <c r="Z797" s="1045"/>
      <c r="AA797" s="1045"/>
      <c r="AB797" s="1045"/>
      <c r="AC797" s="1045"/>
      <c r="AD797" s="1045"/>
      <c r="AE797" s="1045"/>
      <c r="AF797" s="1045"/>
      <c r="AG797" s="1047"/>
      <c r="AH797" s="1047"/>
      <c r="AI797" s="1047"/>
      <c r="AJ797" s="1047"/>
      <c r="AK797" s="1047"/>
      <c r="AL797" s="1047"/>
      <c r="AM797" s="1047"/>
      <c r="AN797" s="1047"/>
      <c r="AO797" s="1047"/>
      <c r="AP797" s="1047"/>
      <c r="AQ797" s="1047"/>
      <c r="AR797" s="1047"/>
      <c r="AS797" s="1047"/>
      <c r="AT797" s="1047"/>
      <c r="AU797" s="1047"/>
      <c r="AV797" s="1047"/>
      <c r="AW797" s="1047"/>
      <c r="AX797" s="1047"/>
      <c r="AY797" s="1047"/>
      <c r="AZ797" s="1047"/>
      <c r="BA797" s="1047"/>
      <c r="BB797" s="1047"/>
      <c r="BC797" s="1047"/>
      <c r="BD797" s="1047"/>
      <c r="BE797" s="1047"/>
      <c r="BF797" s="1047"/>
      <c r="BG797" s="1047"/>
      <c r="BH797" s="1047"/>
      <c r="BI797" s="1047"/>
      <c r="BJ797" s="1047"/>
      <c r="BK797" s="1047"/>
      <c r="BL797" s="1047"/>
      <c r="BM797" s="1047"/>
      <c r="BN797" s="1047"/>
      <c r="BO797" s="1047"/>
      <c r="BP797" s="1047"/>
      <c r="BQ797" s="1047"/>
      <c r="BR797" s="1047"/>
      <c r="BS797" s="1047"/>
      <c r="BT797" s="1047"/>
      <c r="BU797" s="1047"/>
    </row>
    <row r="798" ht="14.25" customHeight="1">
      <c r="A798" s="1060"/>
      <c r="B798" s="1060"/>
      <c r="C798" s="1060"/>
      <c r="D798" s="1060"/>
      <c r="E798" s="1060"/>
      <c r="F798" s="1060"/>
      <c r="G798" s="1061"/>
      <c r="H798" s="1062"/>
      <c r="I798" s="1063"/>
      <c r="J798" s="1060"/>
      <c r="K798" s="1060"/>
      <c r="L798" s="1064"/>
      <c r="M798" s="1060"/>
      <c r="N798" s="1060"/>
      <c r="O798" s="1064"/>
      <c r="P798" s="1060"/>
      <c r="Q798" s="1060"/>
      <c r="R798" s="1060"/>
      <c r="S798" s="1060"/>
      <c r="T798" s="1060"/>
      <c r="U798" s="1060"/>
      <c r="V798" s="1045"/>
      <c r="W798" s="1045"/>
      <c r="X798" s="1045"/>
      <c r="Y798" s="1045"/>
      <c r="Z798" s="1045"/>
      <c r="AA798" s="1045"/>
      <c r="AB798" s="1045"/>
      <c r="AC798" s="1045"/>
      <c r="AD798" s="1045"/>
      <c r="AE798" s="1045"/>
      <c r="AF798" s="1045"/>
      <c r="AG798" s="1047"/>
      <c r="AH798" s="1047"/>
      <c r="AI798" s="1047"/>
      <c r="AJ798" s="1047"/>
      <c r="AK798" s="1047"/>
      <c r="AL798" s="1047"/>
      <c r="AM798" s="1047"/>
      <c r="AN798" s="1047"/>
      <c r="AO798" s="1047"/>
      <c r="AP798" s="1047"/>
      <c r="AQ798" s="1047"/>
      <c r="AR798" s="1047"/>
      <c r="AS798" s="1047"/>
      <c r="AT798" s="1047"/>
      <c r="AU798" s="1047"/>
      <c r="AV798" s="1047"/>
      <c r="AW798" s="1047"/>
      <c r="AX798" s="1047"/>
      <c r="AY798" s="1047"/>
      <c r="AZ798" s="1047"/>
      <c r="BA798" s="1047"/>
      <c r="BB798" s="1047"/>
      <c r="BC798" s="1047"/>
      <c r="BD798" s="1047"/>
      <c r="BE798" s="1047"/>
      <c r="BF798" s="1047"/>
      <c r="BG798" s="1047"/>
      <c r="BH798" s="1047"/>
      <c r="BI798" s="1047"/>
      <c r="BJ798" s="1047"/>
      <c r="BK798" s="1047"/>
      <c r="BL798" s="1047"/>
      <c r="BM798" s="1047"/>
      <c r="BN798" s="1047"/>
      <c r="BO798" s="1047"/>
      <c r="BP798" s="1047"/>
      <c r="BQ798" s="1047"/>
      <c r="BR798" s="1047"/>
      <c r="BS798" s="1047"/>
      <c r="BT798" s="1047"/>
      <c r="BU798" s="1047"/>
    </row>
    <row r="799" ht="14.25" customHeight="1">
      <c r="A799" s="1060"/>
      <c r="B799" s="1060"/>
      <c r="C799" s="1060"/>
      <c r="D799" s="1060"/>
      <c r="E799" s="1060"/>
      <c r="F799" s="1060"/>
      <c r="G799" s="1061"/>
      <c r="H799" s="1062"/>
      <c r="I799" s="1063"/>
      <c r="J799" s="1060"/>
      <c r="K799" s="1060"/>
      <c r="L799" s="1064"/>
      <c r="M799" s="1060"/>
      <c r="N799" s="1060"/>
      <c r="O799" s="1064"/>
      <c r="P799" s="1060"/>
      <c r="Q799" s="1060"/>
      <c r="R799" s="1060"/>
      <c r="S799" s="1060"/>
      <c r="T799" s="1060"/>
      <c r="U799" s="1060"/>
      <c r="V799" s="1045"/>
      <c r="W799" s="1045"/>
      <c r="X799" s="1045"/>
      <c r="Y799" s="1045"/>
      <c r="Z799" s="1045"/>
      <c r="AA799" s="1045"/>
      <c r="AB799" s="1045"/>
      <c r="AC799" s="1045"/>
      <c r="AD799" s="1045"/>
      <c r="AE799" s="1045"/>
      <c r="AF799" s="1045"/>
      <c r="AG799" s="1047"/>
      <c r="AH799" s="1047"/>
      <c r="AI799" s="1047"/>
      <c r="AJ799" s="1047"/>
      <c r="AK799" s="1047"/>
      <c r="AL799" s="1047"/>
      <c r="AM799" s="1047"/>
      <c r="AN799" s="1047"/>
      <c r="AO799" s="1047"/>
      <c r="AP799" s="1047"/>
      <c r="AQ799" s="1047"/>
      <c r="AR799" s="1047"/>
      <c r="AS799" s="1047"/>
      <c r="AT799" s="1047"/>
      <c r="AU799" s="1047"/>
      <c r="AV799" s="1047"/>
      <c r="AW799" s="1047"/>
      <c r="AX799" s="1047"/>
      <c r="AY799" s="1047"/>
      <c r="AZ799" s="1047"/>
      <c r="BA799" s="1047"/>
      <c r="BB799" s="1047"/>
      <c r="BC799" s="1047"/>
      <c r="BD799" s="1047"/>
      <c r="BE799" s="1047"/>
      <c r="BF799" s="1047"/>
      <c r="BG799" s="1047"/>
      <c r="BH799" s="1047"/>
      <c r="BI799" s="1047"/>
      <c r="BJ799" s="1047"/>
      <c r="BK799" s="1047"/>
      <c r="BL799" s="1047"/>
      <c r="BM799" s="1047"/>
      <c r="BN799" s="1047"/>
      <c r="BO799" s="1047"/>
      <c r="BP799" s="1047"/>
      <c r="BQ799" s="1047"/>
      <c r="BR799" s="1047"/>
      <c r="BS799" s="1047"/>
      <c r="BT799" s="1047"/>
      <c r="BU799" s="1047"/>
    </row>
    <row r="800" ht="14.25" customHeight="1">
      <c r="A800" s="1060"/>
      <c r="B800" s="1060"/>
      <c r="C800" s="1060"/>
      <c r="D800" s="1060"/>
      <c r="E800" s="1060"/>
      <c r="F800" s="1060"/>
      <c r="G800" s="1061"/>
      <c r="H800" s="1062"/>
      <c r="I800" s="1063"/>
      <c r="J800" s="1060"/>
      <c r="K800" s="1060"/>
      <c r="L800" s="1064"/>
      <c r="M800" s="1060"/>
      <c r="N800" s="1060"/>
      <c r="O800" s="1064"/>
      <c r="P800" s="1060"/>
      <c r="Q800" s="1060"/>
      <c r="R800" s="1060"/>
      <c r="S800" s="1060"/>
      <c r="T800" s="1060"/>
      <c r="U800" s="1060"/>
      <c r="V800" s="1045"/>
      <c r="W800" s="1045"/>
      <c r="X800" s="1045"/>
      <c r="Y800" s="1045"/>
      <c r="Z800" s="1045"/>
      <c r="AA800" s="1045"/>
      <c r="AB800" s="1045"/>
      <c r="AC800" s="1045"/>
      <c r="AD800" s="1045"/>
      <c r="AE800" s="1045"/>
      <c r="AF800" s="1045"/>
      <c r="AG800" s="1047"/>
      <c r="AH800" s="1047"/>
      <c r="AI800" s="1047"/>
      <c r="AJ800" s="1047"/>
      <c r="AK800" s="1047"/>
      <c r="AL800" s="1047"/>
      <c r="AM800" s="1047"/>
      <c r="AN800" s="1047"/>
      <c r="AO800" s="1047"/>
      <c r="AP800" s="1047"/>
      <c r="AQ800" s="1047"/>
      <c r="AR800" s="1047"/>
      <c r="AS800" s="1047"/>
      <c r="AT800" s="1047"/>
      <c r="AU800" s="1047"/>
      <c r="AV800" s="1047"/>
      <c r="AW800" s="1047"/>
      <c r="AX800" s="1047"/>
      <c r="AY800" s="1047"/>
      <c r="AZ800" s="1047"/>
      <c r="BA800" s="1047"/>
      <c r="BB800" s="1047"/>
      <c r="BC800" s="1047"/>
      <c r="BD800" s="1047"/>
      <c r="BE800" s="1047"/>
      <c r="BF800" s="1047"/>
      <c r="BG800" s="1047"/>
      <c r="BH800" s="1047"/>
      <c r="BI800" s="1047"/>
      <c r="BJ800" s="1047"/>
      <c r="BK800" s="1047"/>
      <c r="BL800" s="1047"/>
      <c r="BM800" s="1047"/>
      <c r="BN800" s="1047"/>
      <c r="BO800" s="1047"/>
      <c r="BP800" s="1047"/>
      <c r="BQ800" s="1047"/>
      <c r="BR800" s="1047"/>
      <c r="BS800" s="1047"/>
      <c r="BT800" s="1047"/>
      <c r="BU800" s="1047"/>
    </row>
    <row r="801" ht="14.25" customHeight="1">
      <c r="A801" s="1060"/>
      <c r="B801" s="1060"/>
      <c r="C801" s="1060"/>
      <c r="D801" s="1060"/>
      <c r="E801" s="1060"/>
      <c r="F801" s="1060"/>
      <c r="G801" s="1061"/>
      <c r="H801" s="1062"/>
      <c r="I801" s="1063"/>
      <c r="J801" s="1060"/>
      <c r="K801" s="1060"/>
      <c r="L801" s="1064"/>
      <c r="M801" s="1060"/>
      <c r="N801" s="1060"/>
      <c r="O801" s="1064"/>
      <c r="P801" s="1060"/>
      <c r="Q801" s="1060"/>
      <c r="R801" s="1060"/>
      <c r="S801" s="1060"/>
      <c r="T801" s="1060"/>
      <c r="U801" s="1060"/>
      <c r="V801" s="1045"/>
      <c r="W801" s="1045"/>
      <c r="X801" s="1045"/>
      <c r="Y801" s="1045"/>
      <c r="Z801" s="1045"/>
      <c r="AA801" s="1045"/>
      <c r="AB801" s="1045"/>
      <c r="AC801" s="1045"/>
      <c r="AD801" s="1045"/>
      <c r="AE801" s="1045"/>
      <c r="AF801" s="1045"/>
      <c r="AG801" s="1047"/>
      <c r="AH801" s="1047"/>
      <c r="AI801" s="1047"/>
      <c r="AJ801" s="1047"/>
      <c r="AK801" s="1047"/>
      <c r="AL801" s="1047"/>
      <c r="AM801" s="1047"/>
      <c r="AN801" s="1047"/>
      <c r="AO801" s="1047"/>
      <c r="AP801" s="1047"/>
      <c r="AQ801" s="1047"/>
      <c r="AR801" s="1047"/>
      <c r="AS801" s="1047"/>
      <c r="AT801" s="1047"/>
      <c r="AU801" s="1047"/>
      <c r="AV801" s="1047"/>
      <c r="AW801" s="1047"/>
      <c r="AX801" s="1047"/>
      <c r="AY801" s="1047"/>
      <c r="AZ801" s="1047"/>
      <c r="BA801" s="1047"/>
      <c r="BB801" s="1047"/>
      <c r="BC801" s="1047"/>
      <c r="BD801" s="1047"/>
      <c r="BE801" s="1047"/>
      <c r="BF801" s="1047"/>
      <c r="BG801" s="1047"/>
      <c r="BH801" s="1047"/>
      <c r="BI801" s="1047"/>
      <c r="BJ801" s="1047"/>
      <c r="BK801" s="1047"/>
      <c r="BL801" s="1047"/>
      <c r="BM801" s="1047"/>
      <c r="BN801" s="1047"/>
      <c r="BO801" s="1047"/>
      <c r="BP801" s="1047"/>
      <c r="BQ801" s="1047"/>
      <c r="BR801" s="1047"/>
      <c r="BS801" s="1047"/>
      <c r="BT801" s="1047"/>
      <c r="BU801" s="1047"/>
    </row>
    <row r="802" ht="14.25" customHeight="1">
      <c r="A802" s="1060"/>
      <c r="B802" s="1060"/>
      <c r="C802" s="1060"/>
      <c r="D802" s="1060"/>
      <c r="E802" s="1060"/>
      <c r="F802" s="1060"/>
      <c r="G802" s="1061"/>
      <c r="H802" s="1062"/>
      <c r="I802" s="1063"/>
      <c r="J802" s="1060"/>
      <c r="K802" s="1060"/>
      <c r="L802" s="1064"/>
      <c r="M802" s="1060"/>
      <c r="N802" s="1060"/>
      <c r="O802" s="1064"/>
      <c r="P802" s="1060"/>
      <c r="Q802" s="1060"/>
      <c r="R802" s="1060"/>
      <c r="S802" s="1060"/>
      <c r="T802" s="1060"/>
      <c r="U802" s="1060"/>
      <c r="V802" s="1045"/>
      <c r="W802" s="1045"/>
      <c r="X802" s="1045"/>
      <c r="Y802" s="1045"/>
      <c r="Z802" s="1045"/>
      <c r="AA802" s="1045"/>
      <c r="AB802" s="1045"/>
      <c r="AC802" s="1045"/>
      <c r="AD802" s="1045"/>
      <c r="AE802" s="1045"/>
      <c r="AF802" s="1045"/>
      <c r="AG802" s="1047"/>
      <c r="AH802" s="1047"/>
      <c r="AI802" s="1047"/>
      <c r="AJ802" s="1047"/>
      <c r="AK802" s="1047"/>
      <c r="AL802" s="1047"/>
      <c r="AM802" s="1047"/>
      <c r="AN802" s="1047"/>
      <c r="AO802" s="1047"/>
      <c r="AP802" s="1047"/>
      <c r="AQ802" s="1047"/>
      <c r="AR802" s="1047"/>
      <c r="AS802" s="1047"/>
      <c r="AT802" s="1047"/>
      <c r="AU802" s="1047"/>
      <c r="AV802" s="1047"/>
      <c r="AW802" s="1047"/>
      <c r="AX802" s="1047"/>
      <c r="AY802" s="1047"/>
      <c r="AZ802" s="1047"/>
      <c r="BA802" s="1047"/>
      <c r="BB802" s="1047"/>
      <c r="BC802" s="1047"/>
      <c r="BD802" s="1047"/>
      <c r="BE802" s="1047"/>
      <c r="BF802" s="1047"/>
      <c r="BG802" s="1047"/>
      <c r="BH802" s="1047"/>
      <c r="BI802" s="1047"/>
      <c r="BJ802" s="1047"/>
      <c r="BK802" s="1047"/>
      <c r="BL802" s="1047"/>
      <c r="BM802" s="1047"/>
      <c r="BN802" s="1047"/>
      <c r="BO802" s="1047"/>
      <c r="BP802" s="1047"/>
      <c r="BQ802" s="1047"/>
      <c r="BR802" s="1047"/>
      <c r="BS802" s="1047"/>
      <c r="BT802" s="1047"/>
      <c r="BU802" s="1047"/>
    </row>
    <row r="803" ht="14.25" customHeight="1">
      <c r="A803" s="1060"/>
      <c r="B803" s="1060"/>
      <c r="C803" s="1060"/>
      <c r="D803" s="1060"/>
      <c r="E803" s="1060"/>
      <c r="F803" s="1060"/>
      <c r="G803" s="1061"/>
      <c r="H803" s="1062"/>
      <c r="I803" s="1063"/>
      <c r="J803" s="1060"/>
      <c r="K803" s="1060"/>
      <c r="L803" s="1064"/>
      <c r="M803" s="1060"/>
      <c r="N803" s="1060"/>
      <c r="O803" s="1064"/>
      <c r="P803" s="1060"/>
      <c r="Q803" s="1060"/>
      <c r="R803" s="1060"/>
      <c r="S803" s="1060"/>
      <c r="T803" s="1060"/>
      <c r="U803" s="1060"/>
      <c r="V803" s="1045"/>
      <c r="W803" s="1045"/>
      <c r="X803" s="1045"/>
      <c r="Y803" s="1045"/>
      <c r="Z803" s="1045"/>
      <c r="AA803" s="1045"/>
      <c r="AB803" s="1045"/>
      <c r="AC803" s="1045"/>
      <c r="AD803" s="1045"/>
      <c r="AE803" s="1045"/>
      <c r="AF803" s="1045"/>
      <c r="AG803" s="1047"/>
      <c r="AH803" s="1047"/>
      <c r="AI803" s="1047"/>
      <c r="AJ803" s="1047"/>
      <c r="AK803" s="1047"/>
      <c r="AL803" s="1047"/>
      <c r="AM803" s="1047"/>
      <c r="AN803" s="1047"/>
      <c r="AO803" s="1047"/>
      <c r="AP803" s="1047"/>
      <c r="AQ803" s="1047"/>
      <c r="AR803" s="1047"/>
      <c r="AS803" s="1047"/>
      <c r="AT803" s="1047"/>
      <c r="AU803" s="1047"/>
      <c r="AV803" s="1047"/>
      <c r="AW803" s="1047"/>
      <c r="AX803" s="1047"/>
      <c r="AY803" s="1047"/>
      <c r="AZ803" s="1047"/>
      <c r="BA803" s="1047"/>
      <c r="BB803" s="1047"/>
      <c r="BC803" s="1047"/>
      <c r="BD803" s="1047"/>
      <c r="BE803" s="1047"/>
      <c r="BF803" s="1047"/>
      <c r="BG803" s="1047"/>
      <c r="BH803" s="1047"/>
      <c r="BI803" s="1047"/>
      <c r="BJ803" s="1047"/>
      <c r="BK803" s="1047"/>
      <c r="BL803" s="1047"/>
      <c r="BM803" s="1047"/>
      <c r="BN803" s="1047"/>
      <c r="BO803" s="1047"/>
      <c r="BP803" s="1047"/>
      <c r="BQ803" s="1047"/>
      <c r="BR803" s="1047"/>
      <c r="BS803" s="1047"/>
      <c r="BT803" s="1047"/>
      <c r="BU803" s="1047"/>
    </row>
    <row r="804" ht="14.25" customHeight="1">
      <c r="A804" s="1060"/>
      <c r="B804" s="1060"/>
      <c r="C804" s="1060"/>
      <c r="D804" s="1060"/>
      <c r="E804" s="1060"/>
      <c r="F804" s="1060"/>
      <c r="G804" s="1061"/>
      <c r="H804" s="1062"/>
      <c r="I804" s="1063"/>
      <c r="J804" s="1060"/>
      <c r="K804" s="1060"/>
      <c r="L804" s="1064"/>
      <c r="M804" s="1060"/>
      <c r="N804" s="1060"/>
      <c r="O804" s="1064"/>
      <c r="P804" s="1060"/>
      <c r="Q804" s="1060"/>
      <c r="R804" s="1060"/>
      <c r="S804" s="1060"/>
      <c r="T804" s="1060"/>
      <c r="U804" s="1060"/>
      <c r="V804" s="1045"/>
      <c r="W804" s="1045"/>
      <c r="X804" s="1045"/>
      <c r="Y804" s="1045"/>
      <c r="Z804" s="1045"/>
      <c r="AA804" s="1045"/>
      <c r="AB804" s="1045"/>
      <c r="AC804" s="1045"/>
      <c r="AD804" s="1045"/>
      <c r="AE804" s="1045"/>
      <c r="AF804" s="1045"/>
      <c r="AG804" s="1047"/>
      <c r="AH804" s="1047"/>
      <c r="AI804" s="1047"/>
      <c r="AJ804" s="1047"/>
      <c r="AK804" s="1047"/>
      <c r="AL804" s="1047"/>
      <c r="AM804" s="1047"/>
      <c r="AN804" s="1047"/>
      <c r="AO804" s="1047"/>
      <c r="AP804" s="1047"/>
      <c r="AQ804" s="1047"/>
      <c r="AR804" s="1047"/>
      <c r="AS804" s="1047"/>
      <c r="AT804" s="1047"/>
      <c r="AU804" s="1047"/>
      <c r="AV804" s="1047"/>
      <c r="AW804" s="1047"/>
      <c r="AX804" s="1047"/>
      <c r="AY804" s="1047"/>
      <c r="AZ804" s="1047"/>
      <c r="BA804" s="1047"/>
      <c r="BB804" s="1047"/>
      <c r="BC804" s="1047"/>
      <c r="BD804" s="1047"/>
      <c r="BE804" s="1047"/>
      <c r="BF804" s="1047"/>
      <c r="BG804" s="1047"/>
      <c r="BH804" s="1047"/>
      <c r="BI804" s="1047"/>
      <c r="BJ804" s="1047"/>
      <c r="BK804" s="1047"/>
      <c r="BL804" s="1047"/>
      <c r="BM804" s="1047"/>
      <c r="BN804" s="1047"/>
      <c r="BO804" s="1047"/>
      <c r="BP804" s="1047"/>
      <c r="BQ804" s="1047"/>
      <c r="BR804" s="1047"/>
      <c r="BS804" s="1047"/>
      <c r="BT804" s="1047"/>
      <c r="BU804" s="1047"/>
    </row>
    <row r="805" ht="14.25" customHeight="1">
      <c r="A805" s="1060"/>
      <c r="B805" s="1060"/>
      <c r="C805" s="1060"/>
      <c r="D805" s="1060"/>
      <c r="E805" s="1060"/>
      <c r="F805" s="1060"/>
      <c r="G805" s="1061"/>
      <c r="H805" s="1062"/>
      <c r="I805" s="1063"/>
      <c r="J805" s="1060"/>
      <c r="K805" s="1060"/>
      <c r="L805" s="1064"/>
      <c r="M805" s="1060"/>
      <c r="N805" s="1060"/>
      <c r="O805" s="1064"/>
      <c r="P805" s="1060"/>
      <c r="Q805" s="1060"/>
      <c r="R805" s="1060"/>
      <c r="S805" s="1060"/>
      <c r="T805" s="1060"/>
      <c r="U805" s="1060"/>
      <c r="V805" s="1045"/>
      <c r="W805" s="1045"/>
      <c r="X805" s="1045"/>
      <c r="Y805" s="1045"/>
      <c r="Z805" s="1045"/>
      <c r="AA805" s="1045"/>
      <c r="AB805" s="1045"/>
      <c r="AC805" s="1045"/>
      <c r="AD805" s="1045"/>
      <c r="AE805" s="1045"/>
      <c r="AF805" s="1045"/>
      <c r="AG805" s="1047"/>
      <c r="AH805" s="1047"/>
      <c r="AI805" s="1047"/>
      <c r="AJ805" s="1047"/>
      <c r="AK805" s="1047"/>
      <c r="AL805" s="1047"/>
      <c r="AM805" s="1047"/>
      <c r="AN805" s="1047"/>
      <c r="AO805" s="1047"/>
      <c r="AP805" s="1047"/>
      <c r="AQ805" s="1047"/>
      <c r="AR805" s="1047"/>
      <c r="AS805" s="1047"/>
      <c r="AT805" s="1047"/>
      <c r="AU805" s="1047"/>
      <c r="AV805" s="1047"/>
      <c r="AW805" s="1047"/>
      <c r="AX805" s="1047"/>
      <c r="AY805" s="1047"/>
      <c r="AZ805" s="1047"/>
      <c r="BA805" s="1047"/>
      <c r="BB805" s="1047"/>
      <c r="BC805" s="1047"/>
      <c r="BD805" s="1047"/>
      <c r="BE805" s="1047"/>
      <c r="BF805" s="1047"/>
      <c r="BG805" s="1047"/>
      <c r="BH805" s="1047"/>
      <c r="BI805" s="1047"/>
      <c r="BJ805" s="1047"/>
      <c r="BK805" s="1047"/>
      <c r="BL805" s="1047"/>
      <c r="BM805" s="1047"/>
      <c r="BN805" s="1047"/>
      <c r="BO805" s="1047"/>
      <c r="BP805" s="1047"/>
      <c r="BQ805" s="1047"/>
      <c r="BR805" s="1047"/>
      <c r="BS805" s="1047"/>
      <c r="BT805" s="1047"/>
      <c r="BU805" s="1047"/>
    </row>
    <row r="806" ht="14.25" customHeight="1">
      <c r="A806" s="1060"/>
      <c r="B806" s="1060"/>
      <c r="C806" s="1060"/>
      <c r="D806" s="1060"/>
      <c r="E806" s="1060"/>
      <c r="F806" s="1060"/>
      <c r="G806" s="1061"/>
      <c r="H806" s="1062"/>
      <c r="I806" s="1063"/>
      <c r="J806" s="1060"/>
      <c r="K806" s="1060"/>
      <c r="L806" s="1064"/>
      <c r="M806" s="1060"/>
      <c r="N806" s="1060"/>
      <c r="O806" s="1064"/>
      <c r="P806" s="1060"/>
      <c r="Q806" s="1060"/>
      <c r="R806" s="1060"/>
      <c r="S806" s="1060"/>
      <c r="T806" s="1060"/>
      <c r="U806" s="1060"/>
      <c r="V806" s="1045"/>
      <c r="W806" s="1045"/>
      <c r="X806" s="1045"/>
      <c r="Y806" s="1045"/>
      <c r="Z806" s="1045"/>
      <c r="AA806" s="1045"/>
      <c r="AB806" s="1045"/>
      <c r="AC806" s="1045"/>
      <c r="AD806" s="1045"/>
      <c r="AE806" s="1045"/>
      <c r="AF806" s="1045"/>
      <c r="AG806" s="1047"/>
      <c r="AH806" s="1047"/>
      <c r="AI806" s="1047"/>
      <c r="AJ806" s="1047"/>
      <c r="AK806" s="1047"/>
      <c r="AL806" s="1047"/>
      <c r="AM806" s="1047"/>
      <c r="AN806" s="1047"/>
      <c r="AO806" s="1047"/>
      <c r="AP806" s="1047"/>
      <c r="AQ806" s="1047"/>
      <c r="AR806" s="1047"/>
      <c r="AS806" s="1047"/>
      <c r="AT806" s="1047"/>
      <c r="AU806" s="1047"/>
      <c r="AV806" s="1047"/>
      <c r="AW806" s="1047"/>
      <c r="AX806" s="1047"/>
      <c r="AY806" s="1047"/>
      <c r="AZ806" s="1047"/>
      <c r="BA806" s="1047"/>
      <c r="BB806" s="1047"/>
      <c r="BC806" s="1047"/>
      <c r="BD806" s="1047"/>
      <c r="BE806" s="1047"/>
      <c r="BF806" s="1047"/>
      <c r="BG806" s="1047"/>
      <c r="BH806" s="1047"/>
      <c r="BI806" s="1047"/>
      <c r="BJ806" s="1047"/>
      <c r="BK806" s="1047"/>
      <c r="BL806" s="1047"/>
      <c r="BM806" s="1047"/>
      <c r="BN806" s="1047"/>
      <c r="BO806" s="1047"/>
      <c r="BP806" s="1047"/>
      <c r="BQ806" s="1047"/>
      <c r="BR806" s="1047"/>
      <c r="BS806" s="1047"/>
      <c r="BT806" s="1047"/>
      <c r="BU806" s="1047"/>
    </row>
    <row r="807" ht="14.25" customHeight="1">
      <c r="A807" s="1060"/>
      <c r="B807" s="1060"/>
      <c r="C807" s="1060"/>
      <c r="D807" s="1060"/>
      <c r="E807" s="1060"/>
      <c r="F807" s="1060"/>
      <c r="G807" s="1061"/>
      <c r="H807" s="1062"/>
      <c r="I807" s="1063"/>
      <c r="J807" s="1060"/>
      <c r="K807" s="1060"/>
      <c r="L807" s="1064"/>
      <c r="M807" s="1060"/>
      <c r="N807" s="1060"/>
      <c r="O807" s="1064"/>
      <c r="P807" s="1060"/>
      <c r="Q807" s="1060"/>
      <c r="R807" s="1060"/>
      <c r="S807" s="1060"/>
      <c r="T807" s="1060"/>
      <c r="U807" s="1060"/>
      <c r="V807" s="1045"/>
      <c r="W807" s="1045"/>
      <c r="X807" s="1045"/>
      <c r="Y807" s="1045"/>
      <c r="Z807" s="1045"/>
      <c r="AA807" s="1045"/>
      <c r="AB807" s="1045"/>
      <c r="AC807" s="1045"/>
      <c r="AD807" s="1045"/>
      <c r="AE807" s="1045"/>
      <c r="AF807" s="1045"/>
      <c r="AG807" s="1047"/>
      <c r="AH807" s="1047"/>
      <c r="AI807" s="1047"/>
      <c r="AJ807" s="1047"/>
      <c r="AK807" s="1047"/>
      <c r="AL807" s="1047"/>
      <c r="AM807" s="1047"/>
      <c r="AN807" s="1047"/>
      <c r="AO807" s="1047"/>
      <c r="AP807" s="1047"/>
      <c r="AQ807" s="1047"/>
      <c r="AR807" s="1047"/>
      <c r="AS807" s="1047"/>
      <c r="AT807" s="1047"/>
      <c r="AU807" s="1047"/>
      <c r="AV807" s="1047"/>
      <c r="AW807" s="1047"/>
      <c r="AX807" s="1047"/>
      <c r="AY807" s="1047"/>
      <c r="AZ807" s="1047"/>
      <c r="BA807" s="1047"/>
      <c r="BB807" s="1047"/>
      <c r="BC807" s="1047"/>
      <c r="BD807" s="1047"/>
      <c r="BE807" s="1047"/>
      <c r="BF807" s="1047"/>
      <c r="BG807" s="1047"/>
      <c r="BH807" s="1047"/>
      <c r="BI807" s="1047"/>
      <c r="BJ807" s="1047"/>
      <c r="BK807" s="1047"/>
      <c r="BL807" s="1047"/>
      <c r="BM807" s="1047"/>
      <c r="BN807" s="1047"/>
      <c r="BO807" s="1047"/>
      <c r="BP807" s="1047"/>
      <c r="BQ807" s="1047"/>
      <c r="BR807" s="1047"/>
      <c r="BS807" s="1047"/>
      <c r="BT807" s="1047"/>
      <c r="BU807" s="1047"/>
    </row>
    <row r="808" ht="14.25" customHeight="1">
      <c r="A808" s="1060"/>
      <c r="B808" s="1060"/>
      <c r="C808" s="1060"/>
      <c r="D808" s="1060"/>
      <c r="E808" s="1060"/>
      <c r="F808" s="1060"/>
      <c r="G808" s="1061"/>
      <c r="H808" s="1062"/>
      <c r="I808" s="1063"/>
      <c r="J808" s="1060"/>
      <c r="K808" s="1060"/>
      <c r="L808" s="1064"/>
      <c r="M808" s="1060"/>
      <c r="N808" s="1060"/>
      <c r="O808" s="1064"/>
      <c r="P808" s="1060"/>
      <c r="Q808" s="1060"/>
      <c r="R808" s="1060"/>
      <c r="S808" s="1060"/>
      <c r="T808" s="1060"/>
      <c r="U808" s="1060"/>
      <c r="V808" s="1045"/>
      <c r="W808" s="1045"/>
      <c r="X808" s="1045"/>
      <c r="Y808" s="1045"/>
      <c r="Z808" s="1045"/>
      <c r="AA808" s="1045"/>
      <c r="AB808" s="1045"/>
      <c r="AC808" s="1045"/>
      <c r="AD808" s="1045"/>
      <c r="AE808" s="1045"/>
      <c r="AF808" s="1045"/>
      <c r="AG808" s="1047"/>
      <c r="AH808" s="1047"/>
      <c r="AI808" s="1047"/>
      <c r="AJ808" s="1047"/>
      <c r="AK808" s="1047"/>
      <c r="AL808" s="1047"/>
      <c r="AM808" s="1047"/>
      <c r="AN808" s="1047"/>
      <c r="AO808" s="1047"/>
      <c r="AP808" s="1047"/>
      <c r="AQ808" s="1047"/>
      <c r="AR808" s="1047"/>
      <c r="AS808" s="1047"/>
      <c r="AT808" s="1047"/>
      <c r="AU808" s="1047"/>
      <c r="AV808" s="1047"/>
      <c r="AW808" s="1047"/>
      <c r="AX808" s="1047"/>
      <c r="AY808" s="1047"/>
      <c r="AZ808" s="1047"/>
      <c r="BA808" s="1047"/>
      <c r="BB808" s="1047"/>
      <c r="BC808" s="1047"/>
      <c r="BD808" s="1047"/>
      <c r="BE808" s="1047"/>
      <c r="BF808" s="1047"/>
      <c r="BG808" s="1047"/>
      <c r="BH808" s="1047"/>
      <c r="BI808" s="1047"/>
      <c r="BJ808" s="1047"/>
      <c r="BK808" s="1047"/>
      <c r="BL808" s="1047"/>
      <c r="BM808" s="1047"/>
      <c r="BN808" s="1047"/>
      <c r="BO808" s="1047"/>
      <c r="BP808" s="1047"/>
      <c r="BQ808" s="1047"/>
      <c r="BR808" s="1047"/>
      <c r="BS808" s="1047"/>
      <c r="BT808" s="1047"/>
      <c r="BU808" s="1047"/>
    </row>
    <row r="809" ht="14.25" customHeight="1">
      <c r="A809" s="1060"/>
      <c r="B809" s="1060"/>
      <c r="C809" s="1060"/>
      <c r="D809" s="1060"/>
      <c r="E809" s="1060"/>
      <c r="F809" s="1060"/>
      <c r="G809" s="1061"/>
      <c r="H809" s="1062"/>
      <c r="I809" s="1063"/>
      <c r="J809" s="1060"/>
      <c r="K809" s="1060"/>
      <c r="L809" s="1064"/>
      <c r="M809" s="1060"/>
      <c r="N809" s="1060"/>
      <c r="O809" s="1064"/>
      <c r="P809" s="1060"/>
      <c r="Q809" s="1060"/>
      <c r="R809" s="1060"/>
      <c r="S809" s="1060"/>
      <c r="T809" s="1060"/>
      <c r="U809" s="1060"/>
      <c r="V809" s="1045"/>
      <c r="W809" s="1045"/>
      <c r="X809" s="1045"/>
      <c r="Y809" s="1045"/>
      <c r="Z809" s="1045"/>
      <c r="AA809" s="1045"/>
      <c r="AB809" s="1045"/>
      <c r="AC809" s="1045"/>
      <c r="AD809" s="1045"/>
      <c r="AE809" s="1045"/>
      <c r="AF809" s="1045"/>
      <c r="AG809" s="1047"/>
      <c r="AH809" s="1047"/>
      <c r="AI809" s="1047"/>
      <c r="AJ809" s="1047"/>
      <c r="AK809" s="1047"/>
      <c r="AL809" s="1047"/>
      <c r="AM809" s="1047"/>
      <c r="AN809" s="1047"/>
      <c r="AO809" s="1047"/>
      <c r="AP809" s="1047"/>
      <c r="AQ809" s="1047"/>
      <c r="AR809" s="1047"/>
      <c r="AS809" s="1047"/>
      <c r="AT809" s="1047"/>
      <c r="AU809" s="1047"/>
      <c r="AV809" s="1047"/>
      <c r="AW809" s="1047"/>
      <c r="AX809" s="1047"/>
      <c r="AY809" s="1047"/>
      <c r="AZ809" s="1047"/>
      <c r="BA809" s="1047"/>
      <c r="BB809" s="1047"/>
      <c r="BC809" s="1047"/>
      <c r="BD809" s="1047"/>
      <c r="BE809" s="1047"/>
      <c r="BF809" s="1047"/>
      <c r="BG809" s="1047"/>
      <c r="BH809" s="1047"/>
      <c r="BI809" s="1047"/>
      <c r="BJ809" s="1047"/>
      <c r="BK809" s="1047"/>
      <c r="BL809" s="1047"/>
      <c r="BM809" s="1047"/>
      <c r="BN809" s="1047"/>
      <c r="BO809" s="1047"/>
      <c r="BP809" s="1047"/>
      <c r="BQ809" s="1047"/>
      <c r="BR809" s="1047"/>
      <c r="BS809" s="1047"/>
      <c r="BT809" s="1047"/>
      <c r="BU809" s="1047"/>
    </row>
    <row r="810" ht="14.25" customHeight="1">
      <c r="A810" s="1060"/>
      <c r="B810" s="1060"/>
      <c r="C810" s="1060"/>
      <c r="D810" s="1060"/>
      <c r="E810" s="1060"/>
      <c r="F810" s="1060"/>
      <c r="G810" s="1061"/>
      <c r="H810" s="1062"/>
      <c r="I810" s="1063"/>
      <c r="J810" s="1060"/>
      <c r="K810" s="1060"/>
      <c r="L810" s="1064"/>
      <c r="M810" s="1060"/>
      <c r="N810" s="1060"/>
      <c r="O810" s="1064"/>
      <c r="P810" s="1060"/>
      <c r="Q810" s="1060"/>
      <c r="R810" s="1060"/>
      <c r="S810" s="1060"/>
      <c r="T810" s="1060"/>
      <c r="U810" s="1060"/>
      <c r="V810" s="1045"/>
      <c r="W810" s="1045"/>
      <c r="X810" s="1045"/>
      <c r="Y810" s="1045"/>
      <c r="Z810" s="1045"/>
      <c r="AA810" s="1045"/>
      <c r="AB810" s="1045"/>
      <c r="AC810" s="1045"/>
      <c r="AD810" s="1045"/>
      <c r="AE810" s="1045"/>
      <c r="AF810" s="1045"/>
      <c r="AG810" s="1047"/>
      <c r="AH810" s="1047"/>
      <c r="AI810" s="1047"/>
      <c r="AJ810" s="1047"/>
      <c r="AK810" s="1047"/>
      <c r="AL810" s="1047"/>
      <c r="AM810" s="1047"/>
      <c r="AN810" s="1047"/>
      <c r="AO810" s="1047"/>
      <c r="AP810" s="1047"/>
      <c r="AQ810" s="1047"/>
      <c r="AR810" s="1047"/>
      <c r="AS810" s="1047"/>
      <c r="AT810" s="1047"/>
      <c r="AU810" s="1047"/>
      <c r="AV810" s="1047"/>
      <c r="AW810" s="1047"/>
      <c r="AX810" s="1047"/>
      <c r="AY810" s="1047"/>
      <c r="AZ810" s="1047"/>
      <c r="BA810" s="1047"/>
      <c r="BB810" s="1047"/>
      <c r="BC810" s="1047"/>
      <c r="BD810" s="1047"/>
      <c r="BE810" s="1047"/>
      <c r="BF810" s="1047"/>
      <c r="BG810" s="1047"/>
      <c r="BH810" s="1047"/>
      <c r="BI810" s="1047"/>
      <c r="BJ810" s="1047"/>
      <c r="BK810" s="1047"/>
      <c r="BL810" s="1047"/>
      <c r="BM810" s="1047"/>
      <c r="BN810" s="1047"/>
      <c r="BO810" s="1047"/>
      <c r="BP810" s="1047"/>
      <c r="BQ810" s="1047"/>
      <c r="BR810" s="1047"/>
      <c r="BS810" s="1047"/>
      <c r="BT810" s="1047"/>
      <c r="BU810" s="1047"/>
    </row>
    <row r="811" ht="14.25" customHeight="1">
      <c r="A811" s="1060"/>
      <c r="B811" s="1060"/>
      <c r="C811" s="1060"/>
      <c r="D811" s="1060"/>
      <c r="E811" s="1060"/>
      <c r="F811" s="1060"/>
      <c r="G811" s="1061"/>
      <c r="H811" s="1062"/>
      <c r="I811" s="1063"/>
      <c r="J811" s="1060"/>
      <c r="K811" s="1060"/>
      <c r="L811" s="1064"/>
      <c r="M811" s="1060"/>
      <c r="N811" s="1060"/>
      <c r="O811" s="1064"/>
      <c r="P811" s="1060"/>
      <c r="Q811" s="1060"/>
      <c r="R811" s="1060"/>
      <c r="S811" s="1060"/>
      <c r="T811" s="1060"/>
      <c r="U811" s="1060"/>
      <c r="V811" s="1045"/>
      <c r="W811" s="1045"/>
      <c r="X811" s="1045"/>
      <c r="Y811" s="1045"/>
      <c r="Z811" s="1045"/>
      <c r="AA811" s="1045"/>
      <c r="AB811" s="1045"/>
      <c r="AC811" s="1045"/>
      <c r="AD811" s="1045"/>
      <c r="AE811" s="1045"/>
      <c r="AF811" s="1045"/>
      <c r="AG811" s="1047"/>
      <c r="AH811" s="1047"/>
      <c r="AI811" s="1047"/>
      <c r="AJ811" s="1047"/>
      <c r="AK811" s="1047"/>
      <c r="AL811" s="1047"/>
      <c r="AM811" s="1047"/>
      <c r="AN811" s="1047"/>
      <c r="AO811" s="1047"/>
      <c r="AP811" s="1047"/>
      <c r="AQ811" s="1047"/>
      <c r="AR811" s="1047"/>
      <c r="AS811" s="1047"/>
      <c r="AT811" s="1047"/>
      <c r="AU811" s="1047"/>
      <c r="AV811" s="1047"/>
      <c r="AW811" s="1047"/>
      <c r="AX811" s="1047"/>
      <c r="AY811" s="1047"/>
      <c r="AZ811" s="1047"/>
      <c r="BA811" s="1047"/>
      <c r="BB811" s="1047"/>
      <c r="BC811" s="1047"/>
      <c r="BD811" s="1047"/>
      <c r="BE811" s="1047"/>
      <c r="BF811" s="1047"/>
      <c r="BG811" s="1047"/>
      <c r="BH811" s="1047"/>
      <c r="BI811" s="1047"/>
      <c r="BJ811" s="1047"/>
      <c r="BK811" s="1047"/>
      <c r="BL811" s="1047"/>
      <c r="BM811" s="1047"/>
      <c r="BN811" s="1047"/>
      <c r="BO811" s="1047"/>
      <c r="BP811" s="1047"/>
      <c r="BQ811" s="1047"/>
      <c r="BR811" s="1047"/>
      <c r="BS811" s="1047"/>
      <c r="BT811" s="1047"/>
      <c r="BU811" s="1047"/>
    </row>
    <row r="812" ht="14.25" customHeight="1">
      <c r="A812" s="1060"/>
      <c r="B812" s="1060"/>
      <c r="C812" s="1060"/>
      <c r="D812" s="1060"/>
      <c r="E812" s="1060"/>
      <c r="F812" s="1060"/>
      <c r="G812" s="1061"/>
      <c r="H812" s="1062"/>
      <c r="I812" s="1063"/>
      <c r="J812" s="1060"/>
      <c r="K812" s="1060"/>
      <c r="L812" s="1064"/>
      <c r="M812" s="1060"/>
      <c r="N812" s="1060"/>
      <c r="O812" s="1064"/>
      <c r="P812" s="1060"/>
      <c r="Q812" s="1060"/>
      <c r="R812" s="1060"/>
      <c r="S812" s="1060"/>
      <c r="T812" s="1060"/>
      <c r="U812" s="1060"/>
      <c r="V812" s="1045"/>
      <c r="W812" s="1045"/>
      <c r="X812" s="1045"/>
      <c r="Y812" s="1045"/>
      <c r="Z812" s="1045"/>
      <c r="AA812" s="1045"/>
      <c r="AB812" s="1045"/>
      <c r="AC812" s="1045"/>
      <c r="AD812" s="1045"/>
      <c r="AE812" s="1045"/>
      <c r="AF812" s="1045"/>
      <c r="AG812" s="1047"/>
      <c r="AH812" s="1047"/>
      <c r="AI812" s="1047"/>
      <c r="AJ812" s="1047"/>
      <c r="AK812" s="1047"/>
      <c r="AL812" s="1047"/>
      <c r="AM812" s="1047"/>
      <c r="AN812" s="1047"/>
      <c r="AO812" s="1047"/>
      <c r="AP812" s="1047"/>
      <c r="AQ812" s="1047"/>
      <c r="AR812" s="1047"/>
      <c r="AS812" s="1047"/>
      <c r="AT812" s="1047"/>
      <c r="AU812" s="1047"/>
      <c r="AV812" s="1047"/>
      <c r="AW812" s="1047"/>
      <c r="AX812" s="1047"/>
      <c r="AY812" s="1047"/>
      <c r="AZ812" s="1047"/>
      <c r="BA812" s="1047"/>
      <c r="BB812" s="1047"/>
      <c r="BC812" s="1047"/>
      <c r="BD812" s="1047"/>
      <c r="BE812" s="1047"/>
      <c r="BF812" s="1047"/>
      <c r="BG812" s="1047"/>
      <c r="BH812" s="1047"/>
      <c r="BI812" s="1047"/>
      <c r="BJ812" s="1047"/>
      <c r="BK812" s="1047"/>
      <c r="BL812" s="1047"/>
      <c r="BM812" s="1047"/>
      <c r="BN812" s="1047"/>
      <c r="BO812" s="1047"/>
      <c r="BP812" s="1047"/>
      <c r="BQ812" s="1047"/>
      <c r="BR812" s="1047"/>
      <c r="BS812" s="1047"/>
      <c r="BT812" s="1047"/>
      <c r="BU812" s="1047"/>
    </row>
    <row r="813" ht="14.25" customHeight="1">
      <c r="A813" s="1060"/>
      <c r="B813" s="1060"/>
      <c r="C813" s="1060"/>
      <c r="D813" s="1060"/>
      <c r="E813" s="1060"/>
      <c r="F813" s="1060"/>
      <c r="G813" s="1061"/>
      <c r="H813" s="1062"/>
      <c r="I813" s="1063"/>
      <c r="J813" s="1060"/>
      <c r="K813" s="1060"/>
      <c r="L813" s="1064"/>
      <c r="M813" s="1060"/>
      <c r="N813" s="1060"/>
      <c r="O813" s="1064"/>
      <c r="P813" s="1060"/>
      <c r="Q813" s="1060"/>
      <c r="R813" s="1060"/>
      <c r="S813" s="1060"/>
      <c r="T813" s="1060"/>
      <c r="U813" s="1060"/>
      <c r="V813" s="1045"/>
      <c r="W813" s="1045"/>
      <c r="X813" s="1045"/>
      <c r="Y813" s="1045"/>
      <c r="Z813" s="1045"/>
      <c r="AA813" s="1045"/>
      <c r="AB813" s="1045"/>
      <c r="AC813" s="1045"/>
      <c r="AD813" s="1045"/>
      <c r="AE813" s="1045"/>
      <c r="AF813" s="1045"/>
      <c r="AG813" s="1047"/>
      <c r="AH813" s="1047"/>
      <c r="AI813" s="1047"/>
      <c r="AJ813" s="1047"/>
      <c r="AK813" s="1047"/>
      <c r="AL813" s="1047"/>
      <c r="AM813" s="1047"/>
      <c r="AN813" s="1047"/>
      <c r="AO813" s="1047"/>
      <c r="AP813" s="1047"/>
      <c r="AQ813" s="1047"/>
      <c r="AR813" s="1047"/>
      <c r="AS813" s="1047"/>
      <c r="AT813" s="1047"/>
      <c r="AU813" s="1047"/>
      <c r="AV813" s="1047"/>
      <c r="AW813" s="1047"/>
      <c r="AX813" s="1047"/>
      <c r="AY813" s="1047"/>
      <c r="AZ813" s="1047"/>
      <c r="BA813" s="1047"/>
      <c r="BB813" s="1047"/>
      <c r="BC813" s="1047"/>
      <c r="BD813" s="1047"/>
      <c r="BE813" s="1047"/>
      <c r="BF813" s="1047"/>
      <c r="BG813" s="1047"/>
      <c r="BH813" s="1047"/>
      <c r="BI813" s="1047"/>
      <c r="BJ813" s="1047"/>
      <c r="BK813" s="1047"/>
      <c r="BL813" s="1047"/>
      <c r="BM813" s="1047"/>
      <c r="BN813" s="1047"/>
      <c r="BO813" s="1047"/>
      <c r="BP813" s="1047"/>
      <c r="BQ813" s="1047"/>
      <c r="BR813" s="1047"/>
      <c r="BS813" s="1047"/>
      <c r="BT813" s="1047"/>
      <c r="BU813" s="1047"/>
    </row>
    <row r="814" ht="14.25" customHeight="1">
      <c r="A814" s="1060"/>
      <c r="B814" s="1060"/>
      <c r="C814" s="1060"/>
      <c r="D814" s="1060"/>
      <c r="E814" s="1060"/>
      <c r="F814" s="1060"/>
      <c r="G814" s="1061"/>
      <c r="H814" s="1062"/>
      <c r="I814" s="1063"/>
      <c r="J814" s="1060"/>
      <c r="K814" s="1060"/>
      <c r="L814" s="1064"/>
      <c r="M814" s="1060"/>
      <c r="N814" s="1060"/>
      <c r="O814" s="1064"/>
      <c r="P814" s="1060"/>
      <c r="Q814" s="1060"/>
      <c r="R814" s="1060"/>
      <c r="S814" s="1060"/>
      <c r="T814" s="1060"/>
      <c r="U814" s="1060"/>
      <c r="V814" s="1045"/>
      <c r="W814" s="1045"/>
      <c r="X814" s="1045"/>
      <c r="Y814" s="1045"/>
      <c r="Z814" s="1045"/>
      <c r="AA814" s="1045"/>
      <c r="AB814" s="1045"/>
      <c r="AC814" s="1045"/>
      <c r="AD814" s="1045"/>
      <c r="AE814" s="1045"/>
      <c r="AF814" s="1045"/>
      <c r="AG814" s="1047"/>
      <c r="AH814" s="1047"/>
      <c r="AI814" s="1047"/>
      <c r="AJ814" s="1047"/>
      <c r="AK814" s="1047"/>
      <c r="AL814" s="1047"/>
      <c r="AM814" s="1047"/>
      <c r="AN814" s="1047"/>
      <c r="AO814" s="1047"/>
      <c r="AP814" s="1047"/>
      <c r="AQ814" s="1047"/>
      <c r="AR814" s="1047"/>
      <c r="AS814" s="1047"/>
      <c r="AT814" s="1047"/>
      <c r="AU814" s="1047"/>
      <c r="AV814" s="1047"/>
      <c r="AW814" s="1047"/>
      <c r="AX814" s="1047"/>
      <c r="AY814" s="1047"/>
      <c r="AZ814" s="1047"/>
      <c r="BA814" s="1047"/>
      <c r="BB814" s="1047"/>
      <c r="BC814" s="1047"/>
      <c r="BD814" s="1047"/>
      <c r="BE814" s="1047"/>
      <c r="BF814" s="1047"/>
      <c r="BG814" s="1047"/>
      <c r="BH814" s="1047"/>
      <c r="BI814" s="1047"/>
      <c r="BJ814" s="1047"/>
      <c r="BK814" s="1047"/>
      <c r="BL814" s="1047"/>
      <c r="BM814" s="1047"/>
      <c r="BN814" s="1047"/>
      <c r="BO814" s="1047"/>
      <c r="BP814" s="1047"/>
      <c r="BQ814" s="1047"/>
      <c r="BR814" s="1047"/>
      <c r="BS814" s="1047"/>
      <c r="BT814" s="1047"/>
      <c r="BU814" s="1047"/>
    </row>
    <row r="815" ht="14.25" customHeight="1">
      <c r="A815" s="1060"/>
      <c r="B815" s="1060"/>
      <c r="C815" s="1060"/>
      <c r="D815" s="1060"/>
      <c r="E815" s="1060"/>
      <c r="F815" s="1060"/>
      <c r="G815" s="1061"/>
      <c r="H815" s="1062"/>
      <c r="I815" s="1063"/>
      <c r="J815" s="1060"/>
      <c r="K815" s="1060"/>
      <c r="L815" s="1064"/>
      <c r="M815" s="1060"/>
      <c r="N815" s="1060"/>
      <c r="O815" s="1064"/>
      <c r="P815" s="1060"/>
      <c r="Q815" s="1060"/>
      <c r="R815" s="1060"/>
      <c r="S815" s="1060"/>
      <c r="T815" s="1060"/>
      <c r="U815" s="1060"/>
      <c r="V815" s="1045"/>
      <c r="W815" s="1045"/>
      <c r="X815" s="1045"/>
      <c r="Y815" s="1045"/>
      <c r="Z815" s="1045"/>
      <c r="AA815" s="1045"/>
      <c r="AB815" s="1045"/>
      <c r="AC815" s="1045"/>
      <c r="AD815" s="1045"/>
      <c r="AE815" s="1045"/>
      <c r="AF815" s="1045"/>
      <c r="AG815" s="1047"/>
      <c r="AH815" s="1047"/>
      <c r="AI815" s="1047"/>
      <c r="AJ815" s="1047"/>
      <c r="AK815" s="1047"/>
      <c r="AL815" s="1047"/>
      <c r="AM815" s="1047"/>
      <c r="AN815" s="1047"/>
      <c r="AO815" s="1047"/>
      <c r="AP815" s="1047"/>
      <c r="AQ815" s="1047"/>
      <c r="AR815" s="1047"/>
      <c r="AS815" s="1047"/>
      <c r="AT815" s="1047"/>
      <c r="AU815" s="1047"/>
      <c r="AV815" s="1047"/>
      <c r="AW815" s="1047"/>
      <c r="AX815" s="1047"/>
      <c r="AY815" s="1047"/>
      <c r="AZ815" s="1047"/>
      <c r="BA815" s="1047"/>
      <c r="BB815" s="1047"/>
      <c r="BC815" s="1047"/>
      <c r="BD815" s="1047"/>
      <c r="BE815" s="1047"/>
      <c r="BF815" s="1047"/>
      <c r="BG815" s="1047"/>
      <c r="BH815" s="1047"/>
      <c r="BI815" s="1047"/>
      <c r="BJ815" s="1047"/>
      <c r="BK815" s="1047"/>
      <c r="BL815" s="1047"/>
      <c r="BM815" s="1047"/>
      <c r="BN815" s="1047"/>
      <c r="BO815" s="1047"/>
      <c r="BP815" s="1047"/>
      <c r="BQ815" s="1047"/>
      <c r="BR815" s="1047"/>
      <c r="BS815" s="1047"/>
      <c r="BT815" s="1047"/>
      <c r="BU815" s="1047"/>
    </row>
    <row r="816" ht="14.25" customHeight="1">
      <c r="A816" s="1060"/>
      <c r="B816" s="1060"/>
      <c r="C816" s="1060"/>
      <c r="D816" s="1060"/>
      <c r="E816" s="1060"/>
      <c r="F816" s="1060"/>
      <c r="G816" s="1061"/>
      <c r="H816" s="1062"/>
      <c r="I816" s="1063"/>
      <c r="J816" s="1060"/>
      <c r="K816" s="1060"/>
      <c r="L816" s="1064"/>
      <c r="M816" s="1060"/>
      <c r="N816" s="1060"/>
      <c r="O816" s="1064"/>
      <c r="P816" s="1060"/>
      <c r="Q816" s="1060"/>
      <c r="R816" s="1060"/>
      <c r="S816" s="1060"/>
      <c r="T816" s="1060"/>
      <c r="U816" s="1060"/>
      <c r="V816" s="1045"/>
      <c r="W816" s="1045"/>
      <c r="X816" s="1045"/>
      <c r="Y816" s="1045"/>
      <c r="Z816" s="1045"/>
      <c r="AA816" s="1045"/>
      <c r="AB816" s="1045"/>
      <c r="AC816" s="1045"/>
      <c r="AD816" s="1045"/>
      <c r="AE816" s="1045"/>
      <c r="AF816" s="1045"/>
      <c r="AG816" s="1047"/>
      <c r="AH816" s="1047"/>
      <c r="AI816" s="1047"/>
      <c r="AJ816" s="1047"/>
      <c r="AK816" s="1047"/>
      <c r="AL816" s="1047"/>
      <c r="AM816" s="1047"/>
      <c r="AN816" s="1047"/>
      <c r="AO816" s="1047"/>
      <c r="AP816" s="1047"/>
      <c r="AQ816" s="1047"/>
      <c r="AR816" s="1047"/>
      <c r="AS816" s="1047"/>
      <c r="AT816" s="1047"/>
      <c r="AU816" s="1047"/>
      <c r="AV816" s="1047"/>
      <c r="AW816" s="1047"/>
      <c r="AX816" s="1047"/>
      <c r="AY816" s="1047"/>
      <c r="AZ816" s="1047"/>
      <c r="BA816" s="1047"/>
      <c r="BB816" s="1047"/>
      <c r="BC816" s="1047"/>
      <c r="BD816" s="1047"/>
      <c r="BE816" s="1047"/>
      <c r="BF816" s="1047"/>
      <c r="BG816" s="1047"/>
      <c r="BH816" s="1047"/>
      <c r="BI816" s="1047"/>
      <c r="BJ816" s="1047"/>
      <c r="BK816" s="1047"/>
      <c r="BL816" s="1047"/>
      <c r="BM816" s="1047"/>
      <c r="BN816" s="1047"/>
      <c r="BO816" s="1047"/>
      <c r="BP816" s="1047"/>
      <c r="BQ816" s="1047"/>
      <c r="BR816" s="1047"/>
      <c r="BS816" s="1047"/>
      <c r="BT816" s="1047"/>
      <c r="BU816" s="1047"/>
    </row>
    <row r="817" ht="14.25" customHeight="1">
      <c r="A817" s="1060"/>
      <c r="B817" s="1060"/>
      <c r="C817" s="1060"/>
      <c r="D817" s="1060"/>
      <c r="E817" s="1060"/>
      <c r="F817" s="1060"/>
      <c r="G817" s="1061"/>
      <c r="H817" s="1062"/>
      <c r="I817" s="1063"/>
      <c r="J817" s="1060"/>
      <c r="K817" s="1060"/>
      <c r="L817" s="1064"/>
      <c r="M817" s="1060"/>
      <c r="N817" s="1060"/>
      <c r="O817" s="1064"/>
      <c r="P817" s="1060"/>
      <c r="Q817" s="1060"/>
      <c r="R817" s="1060"/>
      <c r="S817" s="1060"/>
      <c r="T817" s="1060"/>
      <c r="U817" s="1060"/>
      <c r="V817" s="1045"/>
      <c r="W817" s="1045"/>
      <c r="X817" s="1045"/>
      <c r="Y817" s="1045"/>
      <c r="Z817" s="1045"/>
      <c r="AA817" s="1045"/>
      <c r="AB817" s="1045"/>
      <c r="AC817" s="1045"/>
      <c r="AD817" s="1045"/>
      <c r="AE817" s="1045"/>
      <c r="AF817" s="1045"/>
      <c r="AG817" s="1047"/>
      <c r="AH817" s="1047"/>
      <c r="AI817" s="1047"/>
      <c r="AJ817" s="1047"/>
      <c r="AK817" s="1047"/>
      <c r="AL817" s="1047"/>
      <c r="AM817" s="1047"/>
      <c r="AN817" s="1047"/>
      <c r="AO817" s="1047"/>
      <c r="AP817" s="1047"/>
      <c r="AQ817" s="1047"/>
      <c r="AR817" s="1047"/>
      <c r="AS817" s="1047"/>
      <c r="AT817" s="1047"/>
      <c r="AU817" s="1047"/>
      <c r="AV817" s="1047"/>
      <c r="AW817" s="1047"/>
      <c r="AX817" s="1047"/>
      <c r="AY817" s="1047"/>
      <c r="AZ817" s="1047"/>
      <c r="BA817" s="1047"/>
      <c r="BB817" s="1047"/>
      <c r="BC817" s="1047"/>
      <c r="BD817" s="1047"/>
      <c r="BE817" s="1047"/>
      <c r="BF817" s="1047"/>
      <c r="BG817" s="1047"/>
      <c r="BH817" s="1047"/>
      <c r="BI817" s="1047"/>
      <c r="BJ817" s="1047"/>
      <c r="BK817" s="1047"/>
      <c r="BL817" s="1047"/>
      <c r="BM817" s="1047"/>
      <c r="BN817" s="1047"/>
      <c r="BO817" s="1047"/>
      <c r="BP817" s="1047"/>
      <c r="BQ817" s="1047"/>
      <c r="BR817" s="1047"/>
      <c r="BS817" s="1047"/>
      <c r="BT817" s="1047"/>
      <c r="BU817" s="1047"/>
    </row>
    <row r="818" ht="14.25" customHeight="1">
      <c r="A818" s="1060"/>
      <c r="B818" s="1060"/>
      <c r="C818" s="1060"/>
      <c r="D818" s="1060"/>
      <c r="E818" s="1060"/>
      <c r="F818" s="1060"/>
      <c r="G818" s="1061"/>
      <c r="H818" s="1062"/>
      <c r="I818" s="1063"/>
      <c r="J818" s="1060"/>
      <c r="K818" s="1060"/>
      <c r="L818" s="1064"/>
      <c r="M818" s="1060"/>
      <c r="N818" s="1060"/>
      <c r="O818" s="1064"/>
      <c r="P818" s="1060"/>
      <c r="Q818" s="1060"/>
      <c r="R818" s="1060"/>
      <c r="S818" s="1060"/>
      <c r="T818" s="1060"/>
      <c r="U818" s="1060"/>
      <c r="V818" s="1045"/>
      <c r="W818" s="1045"/>
      <c r="X818" s="1045"/>
      <c r="Y818" s="1045"/>
      <c r="Z818" s="1045"/>
      <c r="AA818" s="1045"/>
      <c r="AB818" s="1045"/>
      <c r="AC818" s="1045"/>
      <c r="AD818" s="1045"/>
      <c r="AE818" s="1045"/>
      <c r="AF818" s="1045"/>
      <c r="AG818" s="1047"/>
      <c r="AH818" s="1047"/>
      <c r="AI818" s="1047"/>
      <c r="AJ818" s="1047"/>
      <c r="AK818" s="1047"/>
      <c r="AL818" s="1047"/>
      <c r="AM818" s="1047"/>
      <c r="AN818" s="1047"/>
      <c r="AO818" s="1047"/>
      <c r="AP818" s="1047"/>
      <c r="AQ818" s="1047"/>
      <c r="AR818" s="1047"/>
      <c r="AS818" s="1047"/>
      <c r="AT818" s="1047"/>
      <c r="AU818" s="1047"/>
      <c r="AV818" s="1047"/>
      <c r="AW818" s="1047"/>
      <c r="AX818" s="1047"/>
      <c r="AY818" s="1047"/>
      <c r="AZ818" s="1047"/>
      <c r="BA818" s="1047"/>
      <c r="BB818" s="1047"/>
      <c r="BC818" s="1047"/>
      <c r="BD818" s="1047"/>
      <c r="BE818" s="1047"/>
      <c r="BF818" s="1047"/>
      <c r="BG818" s="1047"/>
      <c r="BH818" s="1047"/>
      <c r="BI818" s="1047"/>
      <c r="BJ818" s="1047"/>
      <c r="BK818" s="1047"/>
      <c r="BL818" s="1047"/>
      <c r="BM818" s="1047"/>
      <c r="BN818" s="1047"/>
      <c r="BO818" s="1047"/>
      <c r="BP818" s="1047"/>
      <c r="BQ818" s="1047"/>
      <c r="BR818" s="1047"/>
      <c r="BS818" s="1047"/>
      <c r="BT818" s="1047"/>
      <c r="BU818" s="1047"/>
    </row>
    <row r="819" ht="14.25" customHeight="1">
      <c r="A819" s="1060"/>
      <c r="B819" s="1060"/>
      <c r="C819" s="1060"/>
      <c r="D819" s="1060"/>
      <c r="E819" s="1060"/>
      <c r="F819" s="1060"/>
      <c r="G819" s="1061"/>
      <c r="H819" s="1062"/>
      <c r="I819" s="1063"/>
      <c r="J819" s="1060"/>
      <c r="K819" s="1060"/>
      <c r="L819" s="1064"/>
      <c r="M819" s="1060"/>
      <c r="N819" s="1060"/>
      <c r="O819" s="1064"/>
      <c r="P819" s="1060"/>
      <c r="Q819" s="1060"/>
      <c r="R819" s="1060"/>
      <c r="S819" s="1060"/>
      <c r="T819" s="1060"/>
      <c r="U819" s="1060"/>
      <c r="V819" s="1045"/>
      <c r="W819" s="1045"/>
      <c r="X819" s="1045"/>
      <c r="Y819" s="1045"/>
      <c r="Z819" s="1045"/>
      <c r="AA819" s="1045"/>
      <c r="AB819" s="1045"/>
      <c r="AC819" s="1045"/>
      <c r="AD819" s="1045"/>
      <c r="AE819" s="1045"/>
      <c r="AF819" s="1045"/>
      <c r="AG819" s="1047"/>
      <c r="AH819" s="1047"/>
      <c r="AI819" s="1047"/>
      <c r="AJ819" s="1047"/>
      <c r="AK819" s="1047"/>
      <c r="AL819" s="1047"/>
      <c r="AM819" s="1047"/>
      <c r="AN819" s="1047"/>
      <c r="AO819" s="1047"/>
      <c r="AP819" s="1047"/>
      <c r="AQ819" s="1047"/>
      <c r="AR819" s="1047"/>
      <c r="AS819" s="1047"/>
      <c r="AT819" s="1047"/>
      <c r="AU819" s="1047"/>
      <c r="AV819" s="1047"/>
      <c r="AW819" s="1047"/>
      <c r="AX819" s="1047"/>
      <c r="AY819" s="1047"/>
      <c r="AZ819" s="1047"/>
      <c r="BA819" s="1047"/>
      <c r="BB819" s="1047"/>
      <c r="BC819" s="1047"/>
      <c r="BD819" s="1047"/>
      <c r="BE819" s="1047"/>
      <c r="BF819" s="1047"/>
      <c r="BG819" s="1047"/>
      <c r="BH819" s="1047"/>
      <c r="BI819" s="1047"/>
      <c r="BJ819" s="1047"/>
      <c r="BK819" s="1047"/>
      <c r="BL819" s="1047"/>
      <c r="BM819" s="1047"/>
      <c r="BN819" s="1047"/>
      <c r="BO819" s="1047"/>
      <c r="BP819" s="1047"/>
      <c r="BQ819" s="1047"/>
      <c r="BR819" s="1047"/>
      <c r="BS819" s="1047"/>
      <c r="BT819" s="1047"/>
      <c r="BU819" s="1047"/>
    </row>
    <row r="820" ht="14.25" customHeight="1">
      <c r="A820" s="1060"/>
      <c r="B820" s="1060"/>
      <c r="C820" s="1060"/>
      <c r="D820" s="1060"/>
      <c r="E820" s="1060"/>
      <c r="F820" s="1060"/>
      <c r="G820" s="1061"/>
      <c r="H820" s="1062"/>
      <c r="I820" s="1063"/>
      <c r="J820" s="1060"/>
      <c r="K820" s="1060"/>
      <c r="L820" s="1064"/>
      <c r="M820" s="1060"/>
      <c r="N820" s="1060"/>
      <c r="O820" s="1064"/>
      <c r="P820" s="1060"/>
      <c r="Q820" s="1060"/>
      <c r="R820" s="1060"/>
      <c r="S820" s="1060"/>
      <c r="T820" s="1060"/>
      <c r="U820" s="1060"/>
      <c r="V820" s="1045"/>
      <c r="W820" s="1045"/>
      <c r="X820" s="1045"/>
      <c r="Y820" s="1045"/>
      <c r="Z820" s="1045"/>
      <c r="AA820" s="1045"/>
      <c r="AB820" s="1045"/>
      <c r="AC820" s="1045"/>
      <c r="AD820" s="1045"/>
      <c r="AE820" s="1045"/>
      <c r="AF820" s="1045"/>
      <c r="AG820" s="1047"/>
      <c r="AH820" s="1047"/>
      <c r="AI820" s="1047"/>
      <c r="AJ820" s="1047"/>
      <c r="AK820" s="1047"/>
      <c r="AL820" s="1047"/>
      <c r="AM820" s="1047"/>
      <c r="AN820" s="1047"/>
      <c r="AO820" s="1047"/>
      <c r="AP820" s="1047"/>
      <c r="AQ820" s="1047"/>
      <c r="AR820" s="1047"/>
      <c r="AS820" s="1047"/>
      <c r="AT820" s="1047"/>
      <c r="AU820" s="1047"/>
      <c r="AV820" s="1047"/>
      <c r="AW820" s="1047"/>
      <c r="AX820" s="1047"/>
      <c r="AY820" s="1047"/>
      <c r="AZ820" s="1047"/>
      <c r="BA820" s="1047"/>
      <c r="BB820" s="1047"/>
      <c r="BC820" s="1047"/>
      <c r="BD820" s="1047"/>
      <c r="BE820" s="1047"/>
      <c r="BF820" s="1047"/>
      <c r="BG820" s="1047"/>
      <c r="BH820" s="1047"/>
      <c r="BI820" s="1047"/>
      <c r="BJ820" s="1047"/>
      <c r="BK820" s="1047"/>
      <c r="BL820" s="1047"/>
      <c r="BM820" s="1047"/>
      <c r="BN820" s="1047"/>
      <c r="BO820" s="1047"/>
      <c r="BP820" s="1047"/>
      <c r="BQ820" s="1047"/>
      <c r="BR820" s="1047"/>
      <c r="BS820" s="1047"/>
      <c r="BT820" s="1047"/>
      <c r="BU820" s="1047"/>
    </row>
    <row r="821" ht="14.25" customHeight="1">
      <c r="A821" s="1060"/>
      <c r="B821" s="1060"/>
      <c r="C821" s="1060"/>
      <c r="D821" s="1060"/>
      <c r="E821" s="1060"/>
      <c r="F821" s="1060"/>
      <c r="G821" s="1061"/>
      <c r="H821" s="1062"/>
      <c r="I821" s="1063"/>
      <c r="J821" s="1060"/>
      <c r="K821" s="1060"/>
      <c r="L821" s="1064"/>
      <c r="M821" s="1060"/>
      <c r="N821" s="1060"/>
      <c r="O821" s="1064"/>
      <c r="P821" s="1060"/>
      <c r="Q821" s="1060"/>
      <c r="R821" s="1060"/>
      <c r="S821" s="1060"/>
      <c r="T821" s="1060"/>
      <c r="U821" s="1060"/>
      <c r="V821" s="1045"/>
      <c r="W821" s="1045"/>
      <c r="X821" s="1045"/>
      <c r="Y821" s="1045"/>
      <c r="Z821" s="1045"/>
      <c r="AA821" s="1045"/>
      <c r="AB821" s="1045"/>
      <c r="AC821" s="1045"/>
      <c r="AD821" s="1045"/>
      <c r="AE821" s="1045"/>
      <c r="AF821" s="1045"/>
      <c r="AG821" s="1047"/>
      <c r="AH821" s="1047"/>
      <c r="AI821" s="1047"/>
      <c r="AJ821" s="1047"/>
      <c r="AK821" s="1047"/>
      <c r="AL821" s="1047"/>
      <c r="AM821" s="1047"/>
      <c r="AN821" s="1047"/>
      <c r="AO821" s="1047"/>
      <c r="AP821" s="1047"/>
      <c r="AQ821" s="1047"/>
      <c r="AR821" s="1047"/>
      <c r="AS821" s="1047"/>
      <c r="AT821" s="1047"/>
      <c r="AU821" s="1047"/>
      <c r="AV821" s="1047"/>
      <c r="AW821" s="1047"/>
      <c r="AX821" s="1047"/>
      <c r="AY821" s="1047"/>
      <c r="AZ821" s="1047"/>
      <c r="BA821" s="1047"/>
      <c r="BB821" s="1047"/>
      <c r="BC821" s="1047"/>
      <c r="BD821" s="1047"/>
      <c r="BE821" s="1047"/>
      <c r="BF821" s="1047"/>
      <c r="BG821" s="1047"/>
      <c r="BH821" s="1047"/>
      <c r="BI821" s="1047"/>
      <c r="BJ821" s="1047"/>
      <c r="BK821" s="1047"/>
      <c r="BL821" s="1047"/>
      <c r="BM821" s="1047"/>
      <c r="BN821" s="1047"/>
      <c r="BO821" s="1047"/>
      <c r="BP821" s="1047"/>
      <c r="BQ821" s="1047"/>
      <c r="BR821" s="1047"/>
      <c r="BS821" s="1047"/>
      <c r="BT821" s="1047"/>
      <c r="BU821" s="1047"/>
    </row>
    <row r="822" ht="14.25" customHeight="1">
      <c r="A822" s="1060"/>
      <c r="B822" s="1060"/>
      <c r="C822" s="1060"/>
      <c r="D822" s="1060"/>
      <c r="E822" s="1060"/>
      <c r="F822" s="1060"/>
      <c r="G822" s="1061"/>
      <c r="H822" s="1062"/>
      <c r="I822" s="1063"/>
      <c r="J822" s="1060"/>
      <c r="K822" s="1060"/>
      <c r="L822" s="1064"/>
      <c r="M822" s="1060"/>
      <c r="N822" s="1060"/>
      <c r="O822" s="1064"/>
      <c r="P822" s="1060"/>
      <c r="Q822" s="1060"/>
      <c r="R822" s="1060"/>
      <c r="S822" s="1060"/>
      <c r="T822" s="1060"/>
      <c r="U822" s="1060"/>
      <c r="V822" s="1045"/>
      <c r="W822" s="1045"/>
      <c r="X822" s="1045"/>
      <c r="Y822" s="1045"/>
      <c r="Z822" s="1045"/>
      <c r="AA822" s="1045"/>
      <c r="AB822" s="1045"/>
      <c r="AC822" s="1045"/>
      <c r="AD822" s="1045"/>
      <c r="AE822" s="1045"/>
      <c r="AF822" s="1045"/>
      <c r="AG822" s="1047"/>
      <c r="AH822" s="1047"/>
      <c r="AI822" s="1047"/>
      <c r="AJ822" s="1047"/>
      <c r="AK822" s="1047"/>
      <c r="AL822" s="1047"/>
      <c r="AM822" s="1047"/>
      <c r="AN822" s="1047"/>
      <c r="AO822" s="1047"/>
      <c r="AP822" s="1047"/>
      <c r="AQ822" s="1047"/>
      <c r="AR822" s="1047"/>
      <c r="AS822" s="1047"/>
      <c r="AT822" s="1047"/>
      <c r="AU822" s="1047"/>
      <c r="AV822" s="1047"/>
      <c r="AW822" s="1047"/>
      <c r="AX822" s="1047"/>
      <c r="AY822" s="1047"/>
      <c r="AZ822" s="1047"/>
      <c r="BA822" s="1047"/>
      <c r="BB822" s="1047"/>
      <c r="BC822" s="1047"/>
      <c r="BD822" s="1047"/>
      <c r="BE822" s="1047"/>
      <c r="BF822" s="1047"/>
      <c r="BG822" s="1047"/>
      <c r="BH822" s="1047"/>
      <c r="BI822" s="1047"/>
      <c r="BJ822" s="1047"/>
      <c r="BK822" s="1047"/>
      <c r="BL822" s="1047"/>
      <c r="BM822" s="1047"/>
      <c r="BN822" s="1047"/>
      <c r="BO822" s="1047"/>
      <c r="BP822" s="1047"/>
      <c r="BQ822" s="1047"/>
      <c r="BR822" s="1047"/>
      <c r="BS822" s="1047"/>
      <c r="BT822" s="1047"/>
      <c r="BU822" s="1047"/>
    </row>
    <row r="823" ht="14.25" customHeight="1">
      <c r="A823" s="1060"/>
      <c r="B823" s="1060"/>
      <c r="C823" s="1060"/>
      <c r="D823" s="1060"/>
      <c r="E823" s="1060"/>
      <c r="F823" s="1060"/>
      <c r="G823" s="1061"/>
      <c r="H823" s="1062"/>
      <c r="I823" s="1063"/>
      <c r="J823" s="1060"/>
      <c r="K823" s="1060"/>
      <c r="L823" s="1064"/>
      <c r="M823" s="1060"/>
      <c r="N823" s="1060"/>
      <c r="O823" s="1064"/>
      <c r="P823" s="1060"/>
      <c r="Q823" s="1060"/>
      <c r="R823" s="1060"/>
      <c r="S823" s="1060"/>
      <c r="T823" s="1060"/>
      <c r="U823" s="1060"/>
      <c r="V823" s="1045"/>
      <c r="W823" s="1045"/>
      <c r="X823" s="1045"/>
      <c r="Y823" s="1045"/>
      <c r="Z823" s="1045"/>
      <c r="AA823" s="1045"/>
      <c r="AB823" s="1045"/>
      <c r="AC823" s="1045"/>
      <c r="AD823" s="1045"/>
      <c r="AE823" s="1045"/>
      <c r="AF823" s="1045"/>
      <c r="AG823" s="1047"/>
      <c r="AH823" s="1047"/>
      <c r="AI823" s="1047"/>
      <c r="AJ823" s="1047"/>
      <c r="AK823" s="1047"/>
      <c r="AL823" s="1047"/>
      <c r="AM823" s="1047"/>
      <c r="AN823" s="1047"/>
      <c r="AO823" s="1047"/>
      <c r="AP823" s="1047"/>
      <c r="AQ823" s="1047"/>
      <c r="AR823" s="1047"/>
      <c r="AS823" s="1047"/>
      <c r="AT823" s="1047"/>
      <c r="AU823" s="1047"/>
      <c r="AV823" s="1047"/>
      <c r="AW823" s="1047"/>
      <c r="AX823" s="1047"/>
      <c r="AY823" s="1047"/>
      <c r="AZ823" s="1047"/>
      <c r="BA823" s="1047"/>
      <c r="BB823" s="1047"/>
      <c r="BC823" s="1047"/>
      <c r="BD823" s="1047"/>
      <c r="BE823" s="1047"/>
      <c r="BF823" s="1047"/>
      <c r="BG823" s="1047"/>
      <c r="BH823" s="1047"/>
      <c r="BI823" s="1047"/>
      <c r="BJ823" s="1047"/>
      <c r="BK823" s="1047"/>
      <c r="BL823" s="1047"/>
      <c r="BM823" s="1047"/>
      <c r="BN823" s="1047"/>
      <c r="BO823" s="1047"/>
      <c r="BP823" s="1047"/>
      <c r="BQ823" s="1047"/>
      <c r="BR823" s="1047"/>
      <c r="BS823" s="1047"/>
      <c r="BT823" s="1047"/>
      <c r="BU823" s="1047"/>
    </row>
    <row r="824" ht="14.25" customHeight="1">
      <c r="A824" s="1060"/>
      <c r="B824" s="1060"/>
      <c r="C824" s="1060"/>
      <c r="D824" s="1060"/>
      <c r="E824" s="1060"/>
      <c r="F824" s="1060"/>
      <c r="G824" s="1061"/>
      <c r="H824" s="1062"/>
      <c r="I824" s="1063"/>
      <c r="J824" s="1060"/>
      <c r="K824" s="1060"/>
      <c r="L824" s="1064"/>
      <c r="M824" s="1060"/>
      <c r="N824" s="1060"/>
      <c r="O824" s="1064"/>
      <c r="P824" s="1060"/>
      <c r="Q824" s="1060"/>
      <c r="R824" s="1060"/>
      <c r="S824" s="1060"/>
      <c r="T824" s="1060"/>
      <c r="U824" s="1060"/>
      <c r="V824" s="1045"/>
      <c r="W824" s="1045"/>
      <c r="X824" s="1045"/>
      <c r="Y824" s="1045"/>
      <c r="Z824" s="1045"/>
      <c r="AA824" s="1045"/>
      <c r="AB824" s="1045"/>
      <c r="AC824" s="1045"/>
      <c r="AD824" s="1045"/>
      <c r="AE824" s="1045"/>
      <c r="AF824" s="1045"/>
      <c r="AG824" s="1047"/>
      <c r="AH824" s="1047"/>
      <c r="AI824" s="1047"/>
      <c r="AJ824" s="1047"/>
      <c r="AK824" s="1047"/>
      <c r="AL824" s="1047"/>
      <c r="AM824" s="1047"/>
      <c r="AN824" s="1047"/>
      <c r="AO824" s="1047"/>
      <c r="AP824" s="1047"/>
      <c r="AQ824" s="1047"/>
      <c r="AR824" s="1047"/>
      <c r="AS824" s="1047"/>
      <c r="AT824" s="1047"/>
      <c r="AU824" s="1047"/>
      <c r="AV824" s="1047"/>
      <c r="AW824" s="1047"/>
      <c r="AX824" s="1047"/>
      <c r="AY824" s="1047"/>
      <c r="AZ824" s="1047"/>
      <c r="BA824" s="1047"/>
      <c r="BB824" s="1047"/>
      <c r="BC824" s="1047"/>
      <c r="BD824" s="1047"/>
      <c r="BE824" s="1047"/>
      <c r="BF824" s="1047"/>
      <c r="BG824" s="1047"/>
      <c r="BH824" s="1047"/>
      <c r="BI824" s="1047"/>
      <c r="BJ824" s="1047"/>
      <c r="BK824" s="1047"/>
      <c r="BL824" s="1047"/>
      <c r="BM824" s="1047"/>
      <c r="BN824" s="1047"/>
      <c r="BO824" s="1047"/>
      <c r="BP824" s="1047"/>
      <c r="BQ824" s="1047"/>
      <c r="BR824" s="1047"/>
      <c r="BS824" s="1047"/>
      <c r="BT824" s="1047"/>
      <c r="BU824" s="1047"/>
    </row>
    <row r="825" ht="14.25" customHeight="1">
      <c r="A825" s="1060"/>
      <c r="B825" s="1060"/>
      <c r="C825" s="1060"/>
      <c r="D825" s="1060"/>
      <c r="E825" s="1060"/>
      <c r="F825" s="1060"/>
      <c r="G825" s="1061"/>
      <c r="H825" s="1062"/>
      <c r="I825" s="1063"/>
      <c r="J825" s="1060"/>
      <c r="K825" s="1060"/>
      <c r="L825" s="1064"/>
      <c r="M825" s="1060"/>
      <c r="N825" s="1060"/>
      <c r="O825" s="1064"/>
      <c r="P825" s="1060"/>
      <c r="Q825" s="1060"/>
      <c r="R825" s="1060"/>
      <c r="S825" s="1060"/>
      <c r="T825" s="1060"/>
      <c r="U825" s="1060"/>
      <c r="V825" s="1045"/>
      <c r="W825" s="1045"/>
      <c r="X825" s="1045"/>
      <c r="Y825" s="1045"/>
      <c r="Z825" s="1045"/>
      <c r="AA825" s="1045"/>
      <c r="AB825" s="1045"/>
      <c r="AC825" s="1045"/>
      <c r="AD825" s="1045"/>
      <c r="AE825" s="1045"/>
      <c r="AF825" s="1045"/>
      <c r="AG825" s="1047"/>
      <c r="AH825" s="1047"/>
      <c r="AI825" s="1047"/>
      <c r="AJ825" s="1047"/>
      <c r="AK825" s="1047"/>
      <c r="AL825" s="1047"/>
      <c r="AM825" s="1047"/>
      <c r="AN825" s="1047"/>
      <c r="AO825" s="1047"/>
      <c r="AP825" s="1047"/>
      <c r="AQ825" s="1047"/>
      <c r="AR825" s="1047"/>
      <c r="AS825" s="1047"/>
      <c r="AT825" s="1047"/>
      <c r="AU825" s="1047"/>
      <c r="AV825" s="1047"/>
      <c r="AW825" s="1047"/>
      <c r="AX825" s="1047"/>
      <c r="AY825" s="1047"/>
      <c r="AZ825" s="1047"/>
      <c r="BA825" s="1047"/>
      <c r="BB825" s="1047"/>
      <c r="BC825" s="1047"/>
      <c r="BD825" s="1047"/>
      <c r="BE825" s="1047"/>
      <c r="BF825" s="1047"/>
      <c r="BG825" s="1047"/>
      <c r="BH825" s="1047"/>
      <c r="BI825" s="1047"/>
      <c r="BJ825" s="1047"/>
      <c r="BK825" s="1047"/>
      <c r="BL825" s="1047"/>
      <c r="BM825" s="1047"/>
      <c r="BN825" s="1047"/>
      <c r="BO825" s="1047"/>
      <c r="BP825" s="1047"/>
      <c r="BQ825" s="1047"/>
      <c r="BR825" s="1047"/>
      <c r="BS825" s="1047"/>
      <c r="BT825" s="1047"/>
      <c r="BU825" s="1047"/>
    </row>
    <row r="826" ht="14.25" customHeight="1">
      <c r="A826" s="1060"/>
      <c r="B826" s="1060"/>
      <c r="C826" s="1060"/>
      <c r="D826" s="1060"/>
      <c r="E826" s="1060"/>
      <c r="F826" s="1060"/>
      <c r="G826" s="1061"/>
      <c r="H826" s="1062"/>
      <c r="I826" s="1063"/>
      <c r="J826" s="1060"/>
      <c r="K826" s="1060"/>
      <c r="L826" s="1064"/>
      <c r="M826" s="1060"/>
      <c r="N826" s="1060"/>
      <c r="O826" s="1064"/>
      <c r="P826" s="1060"/>
      <c r="Q826" s="1060"/>
      <c r="R826" s="1060"/>
      <c r="S826" s="1060"/>
      <c r="T826" s="1060"/>
      <c r="U826" s="1060"/>
      <c r="V826" s="1045"/>
      <c r="W826" s="1045"/>
      <c r="X826" s="1045"/>
      <c r="Y826" s="1045"/>
      <c r="Z826" s="1045"/>
      <c r="AA826" s="1045"/>
      <c r="AB826" s="1045"/>
      <c r="AC826" s="1045"/>
      <c r="AD826" s="1045"/>
      <c r="AE826" s="1045"/>
      <c r="AF826" s="1045"/>
      <c r="AG826" s="1047"/>
      <c r="AH826" s="1047"/>
      <c r="AI826" s="1047"/>
      <c r="AJ826" s="1047"/>
      <c r="AK826" s="1047"/>
      <c r="AL826" s="1047"/>
      <c r="AM826" s="1047"/>
      <c r="AN826" s="1047"/>
      <c r="AO826" s="1047"/>
      <c r="AP826" s="1047"/>
      <c r="AQ826" s="1047"/>
      <c r="AR826" s="1047"/>
      <c r="AS826" s="1047"/>
      <c r="AT826" s="1047"/>
      <c r="AU826" s="1047"/>
      <c r="AV826" s="1047"/>
      <c r="AW826" s="1047"/>
      <c r="AX826" s="1047"/>
      <c r="AY826" s="1047"/>
      <c r="AZ826" s="1047"/>
      <c r="BA826" s="1047"/>
      <c r="BB826" s="1047"/>
      <c r="BC826" s="1047"/>
      <c r="BD826" s="1047"/>
      <c r="BE826" s="1047"/>
      <c r="BF826" s="1047"/>
      <c r="BG826" s="1047"/>
      <c r="BH826" s="1047"/>
      <c r="BI826" s="1047"/>
      <c r="BJ826" s="1047"/>
      <c r="BK826" s="1047"/>
      <c r="BL826" s="1047"/>
      <c r="BM826" s="1047"/>
      <c r="BN826" s="1047"/>
      <c r="BO826" s="1047"/>
      <c r="BP826" s="1047"/>
      <c r="BQ826" s="1047"/>
      <c r="BR826" s="1047"/>
      <c r="BS826" s="1047"/>
      <c r="BT826" s="1047"/>
      <c r="BU826" s="1047"/>
    </row>
    <row r="827" ht="14.25" customHeight="1">
      <c r="A827" s="1060"/>
      <c r="B827" s="1060"/>
      <c r="C827" s="1060"/>
      <c r="D827" s="1060"/>
      <c r="E827" s="1060"/>
      <c r="F827" s="1060"/>
      <c r="G827" s="1061"/>
      <c r="H827" s="1062"/>
      <c r="I827" s="1063"/>
      <c r="J827" s="1060"/>
      <c r="K827" s="1060"/>
      <c r="L827" s="1064"/>
      <c r="M827" s="1060"/>
      <c r="N827" s="1060"/>
      <c r="O827" s="1064"/>
      <c r="P827" s="1060"/>
      <c r="Q827" s="1060"/>
      <c r="R827" s="1060"/>
      <c r="S827" s="1060"/>
      <c r="T827" s="1060"/>
      <c r="U827" s="1060"/>
      <c r="V827" s="1045"/>
      <c r="W827" s="1045"/>
      <c r="X827" s="1045"/>
      <c r="Y827" s="1045"/>
      <c r="Z827" s="1045"/>
      <c r="AA827" s="1045"/>
      <c r="AB827" s="1045"/>
      <c r="AC827" s="1045"/>
      <c r="AD827" s="1045"/>
      <c r="AE827" s="1045"/>
      <c r="AF827" s="1045"/>
      <c r="AG827" s="1047"/>
      <c r="AH827" s="1047"/>
      <c r="AI827" s="1047"/>
      <c r="AJ827" s="1047"/>
      <c r="AK827" s="1047"/>
      <c r="AL827" s="1047"/>
      <c r="AM827" s="1047"/>
      <c r="AN827" s="1047"/>
      <c r="AO827" s="1047"/>
      <c r="AP827" s="1047"/>
      <c r="AQ827" s="1047"/>
      <c r="AR827" s="1047"/>
      <c r="AS827" s="1047"/>
      <c r="AT827" s="1047"/>
      <c r="AU827" s="1047"/>
      <c r="AV827" s="1047"/>
      <c r="AW827" s="1047"/>
      <c r="AX827" s="1047"/>
      <c r="AY827" s="1047"/>
      <c r="AZ827" s="1047"/>
      <c r="BA827" s="1047"/>
      <c r="BB827" s="1047"/>
      <c r="BC827" s="1047"/>
      <c r="BD827" s="1047"/>
      <c r="BE827" s="1047"/>
      <c r="BF827" s="1047"/>
      <c r="BG827" s="1047"/>
      <c r="BH827" s="1047"/>
      <c r="BI827" s="1047"/>
      <c r="BJ827" s="1047"/>
      <c r="BK827" s="1047"/>
      <c r="BL827" s="1047"/>
      <c r="BM827" s="1047"/>
      <c r="BN827" s="1047"/>
      <c r="BO827" s="1047"/>
      <c r="BP827" s="1047"/>
      <c r="BQ827" s="1047"/>
      <c r="BR827" s="1047"/>
      <c r="BS827" s="1047"/>
      <c r="BT827" s="1047"/>
      <c r="BU827" s="1047"/>
    </row>
    <row r="828" ht="14.25" customHeight="1">
      <c r="A828" s="1060"/>
      <c r="B828" s="1060"/>
      <c r="C828" s="1060"/>
      <c r="D828" s="1060"/>
      <c r="E828" s="1060"/>
      <c r="F828" s="1060"/>
      <c r="G828" s="1061"/>
      <c r="H828" s="1062"/>
      <c r="I828" s="1063"/>
      <c r="J828" s="1060"/>
      <c r="K828" s="1060"/>
      <c r="L828" s="1064"/>
      <c r="M828" s="1060"/>
      <c r="N828" s="1060"/>
      <c r="O828" s="1064"/>
      <c r="P828" s="1060"/>
      <c r="Q828" s="1060"/>
      <c r="R828" s="1060"/>
      <c r="S828" s="1060"/>
      <c r="T828" s="1060"/>
      <c r="U828" s="1060"/>
      <c r="V828" s="1045"/>
      <c r="W828" s="1045"/>
      <c r="X828" s="1045"/>
      <c r="Y828" s="1045"/>
      <c r="Z828" s="1045"/>
      <c r="AA828" s="1045"/>
      <c r="AB828" s="1045"/>
      <c r="AC828" s="1045"/>
      <c r="AD828" s="1045"/>
      <c r="AE828" s="1045"/>
      <c r="AF828" s="1045"/>
      <c r="AG828" s="1047"/>
      <c r="AH828" s="1047"/>
      <c r="AI828" s="1047"/>
      <c r="AJ828" s="1047"/>
      <c r="AK828" s="1047"/>
      <c r="AL828" s="1047"/>
      <c r="AM828" s="1047"/>
      <c r="AN828" s="1047"/>
      <c r="AO828" s="1047"/>
      <c r="AP828" s="1047"/>
      <c r="AQ828" s="1047"/>
      <c r="AR828" s="1047"/>
      <c r="AS828" s="1047"/>
      <c r="AT828" s="1047"/>
      <c r="AU828" s="1047"/>
      <c r="AV828" s="1047"/>
      <c r="AW828" s="1047"/>
      <c r="AX828" s="1047"/>
      <c r="AY828" s="1047"/>
      <c r="AZ828" s="1047"/>
      <c r="BA828" s="1047"/>
      <c r="BB828" s="1047"/>
      <c r="BC828" s="1047"/>
      <c r="BD828" s="1047"/>
      <c r="BE828" s="1047"/>
      <c r="BF828" s="1047"/>
      <c r="BG828" s="1047"/>
      <c r="BH828" s="1047"/>
      <c r="BI828" s="1047"/>
      <c r="BJ828" s="1047"/>
      <c r="BK828" s="1047"/>
      <c r="BL828" s="1047"/>
      <c r="BM828" s="1047"/>
      <c r="BN828" s="1047"/>
      <c r="BO828" s="1047"/>
      <c r="BP828" s="1047"/>
      <c r="BQ828" s="1047"/>
      <c r="BR828" s="1047"/>
      <c r="BS828" s="1047"/>
      <c r="BT828" s="1047"/>
      <c r="BU828" s="1047"/>
    </row>
    <row r="829" ht="14.25" customHeight="1">
      <c r="A829" s="1060"/>
      <c r="B829" s="1060"/>
      <c r="C829" s="1060"/>
      <c r="D829" s="1060"/>
      <c r="E829" s="1060"/>
      <c r="F829" s="1060"/>
      <c r="G829" s="1061"/>
      <c r="H829" s="1062"/>
      <c r="I829" s="1063"/>
      <c r="J829" s="1060"/>
      <c r="K829" s="1060"/>
      <c r="L829" s="1064"/>
      <c r="M829" s="1060"/>
      <c r="N829" s="1060"/>
      <c r="O829" s="1064"/>
      <c r="P829" s="1060"/>
      <c r="Q829" s="1060"/>
      <c r="R829" s="1060"/>
      <c r="S829" s="1060"/>
      <c r="T829" s="1060"/>
      <c r="U829" s="1060"/>
      <c r="V829" s="1045"/>
      <c r="W829" s="1045"/>
      <c r="X829" s="1045"/>
      <c r="Y829" s="1045"/>
      <c r="Z829" s="1045"/>
      <c r="AA829" s="1045"/>
      <c r="AB829" s="1045"/>
      <c r="AC829" s="1045"/>
      <c r="AD829" s="1045"/>
      <c r="AE829" s="1045"/>
      <c r="AF829" s="1045"/>
      <c r="AG829" s="1047"/>
      <c r="AH829" s="1047"/>
      <c r="AI829" s="1047"/>
      <c r="AJ829" s="1047"/>
      <c r="AK829" s="1047"/>
      <c r="AL829" s="1047"/>
      <c r="AM829" s="1047"/>
      <c r="AN829" s="1047"/>
      <c r="AO829" s="1047"/>
      <c r="AP829" s="1047"/>
      <c r="AQ829" s="1047"/>
      <c r="AR829" s="1047"/>
      <c r="AS829" s="1047"/>
      <c r="AT829" s="1047"/>
      <c r="AU829" s="1047"/>
      <c r="AV829" s="1047"/>
      <c r="AW829" s="1047"/>
      <c r="AX829" s="1047"/>
      <c r="AY829" s="1047"/>
      <c r="AZ829" s="1047"/>
      <c r="BA829" s="1047"/>
      <c r="BB829" s="1047"/>
      <c r="BC829" s="1047"/>
      <c r="BD829" s="1047"/>
      <c r="BE829" s="1047"/>
      <c r="BF829" s="1047"/>
      <c r="BG829" s="1047"/>
      <c r="BH829" s="1047"/>
      <c r="BI829" s="1047"/>
      <c r="BJ829" s="1047"/>
      <c r="BK829" s="1047"/>
      <c r="BL829" s="1047"/>
      <c r="BM829" s="1047"/>
      <c r="BN829" s="1047"/>
      <c r="BO829" s="1047"/>
      <c r="BP829" s="1047"/>
      <c r="BQ829" s="1047"/>
      <c r="BR829" s="1047"/>
      <c r="BS829" s="1047"/>
      <c r="BT829" s="1047"/>
      <c r="BU829" s="1047"/>
    </row>
    <row r="830" ht="14.25" customHeight="1">
      <c r="A830" s="1060"/>
      <c r="B830" s="1060"/>
      <c r="C830" s="1060"/>
      <c r="D830" s="1060"/>
      <c r="E830" s="1060"/>
      <c r="F830" s="1060"/>
      <c r="G830" s="1061"/>
      <c r="H830" s="1062"/>
      <c r="I830" s="1063"/>
      <c r="J830" s="1060"/>
      <c r="K830" s="1060"/>
      <c r="L830" s="1064"/>
      <c r="M830" s="1060"/>
      <c r="N830" s="1060"/>
      <c r="O830" s="1064"/>
      <c r="P830" s="1060"/>
      <c r="Q830" s="1060"/>
      <c r="R830" s="1060"/>
      <c r="S830" s="1060"/>
      <c r="T830" s="1060"/>
      <c r="U830" s="1060"/>
      <c r="V830" s="1045"/>
      <c r="W830" s="1045"/>
      <c r="X830" s="1045"/>
      <c r="Y830" s="1045"/>
      <c r="Z830" s="1045"/>
      <c r="AA830" s="1045"/>
      <c r="AB830" s="1045"/>
      <c r="AC830" s="1045"/>
      <c r="AD830" s="1045"/>
      <c r="AE830" s="1045"/>
      <c r="AF830" s="1045"/>
      <c r="AG830" s="1047"/>
      <c r="AH830" s="1047"/>
      <c r="AI830" s="1047"/>
      <c r="AJ830" s="1047"/>
      <c r="AK830" s="1047"/>
      <c r="AL830" s="1047"/>
      <c r="AM830" s="1047"/>
      <c r="AN830" s="1047"/>
      <c r="AO830" s="1047"/>
      <c r="AP830" s="1047"/>
      <c r="AQ830" s="1047"/>
      <c r="AR830" s="1047"/>
      <c r="AS830" s="1047"/>
      <c r="AT830" s="1047"/>
      <c r="AU830" s="1047"/>
      <c r="AV830" s="1047"/>
      <c r="AW830" s="1047"/>
      <c r="AX830" s="1047"/>
      <c r="AY830" s="1047"/>
      <c r="AZ830" s="1047"/>
      <c r="BA830" s="1047"/>
      <c r="BB830" s="1047"/>
      <c r="BC830" s="1047"/>
      <c r="BD830" s="1047"/>
      <c r="BE830" s="1047"/>
      <c r="BF830" s="1047"/>
      <c r="BG830" s="1047"/>
      <c r="BH830" s="1047"/>
      <c r="BI830" s="1047"/>
      <c r="BJ830" s="1047"/>
      <c r="BK830" s="1047"/>
      <c r="BL830" s="1047"/>
      <c r="BM830" s="1047"/>
      <c r="BN830" s="1047"/>
      <c r="BO830" s="1047"/>
      <c r="BP830" s="1047"/>
      <c r="BQ830" s="1047"/>
      <c r="BR830" s="1047"/>
      <c r="BS830" s="1047"/>
      <c r="BT830" s="1047"/>
      <c r="BU830" s="1047"/>
    </row>
    <row r="831" ht="14.25" customHeight="1">
      <c r="A831" s="1060"/>
      <c r="B831" s="1060"/>
      <c r="C831" s="1060"/>
      <c r="D831" s="1060"/>
      <c r="E831" s="1060"/>
      <c r="F831" s="1060"/>
      <c r="G831" s="1061"/>
      <c r="H831" s="1062"/>
      <c r="I831" s="1063"/>
      <c r="J831" s="1060"/>
      <c r="K831" s="1060"/>
      <c r="L831" s="1064"/>
      <c r="M831" s="1060"/>
      <c r="N831" s="1060"/>
      <c r="O831" s="1064"/>
      <c r="P831" s="1060"/>
      <c r="Q831" s="1060"/>
      <c r="R831" s="1060"/>
      <c r="S831" s="1060"/>
      <c r="T831" s="1060"/>
      <c r="U831" s="1060"/>
      <c r="V831" s="1045"/>
      <c r="W831" s="1045"/>
      <c r="X831" s="1045"/>
      <c r="Y831" s="1045"/>
      <c r="Z831" s="1045"/>
      <c r="AA831" s="1045"/>
      <c r="AB831" s="1045"/>
      <c r="AC831" s="1045"/>
      <c r="AD831" s="1045"/>
      <c r="AE831" s="1045"/>
      <c r="AF831" s="1045"/>
      <c r="AG831" s="1047"/>
      <c r="AH831" s="1047"/>
      <c r="AI831" s="1047"/>
      <c r="AJ831" s="1047"/>
      <c r="AK831" s="1047"/>
      <c r="AL831" s="1047"/>
      <c r="AM831" s="1047"/>
      <c r="AN831" s="1047"/>
      <c r="AO831" s="1047"/>
      <c r="AP831" s="1047"/>
      <c r="AQ831" s="1047"/>
      <c r="AR831" s="1047"/>
      <c r="AS831" s="1047"/>
      <c r="AT831" s="1047"/>
      <c r="AU831" s="1047"/>
      <c r="AV831" s="1047"/>
      <c r="AW831" s="1047"/>
      <c r="AX831" s="1047"/>
      <c r="AY831" s="1047"/>
      <c r="AZ831" s="1047"/>
      <c r="BA831" s="1047"/>
      <c r="BB831" s="1047"/>
      <c r="BC831" s="1047"/>
      <c r="BD831" s="1047"/>
      <c r="BE831" s="1047"/>
      <c r="BF831" s="1047"/>
      <c r="BG831" s="1047"/>
      <c r="BH831" s="1047"/>
      <c r="BI831" s="1047"/>
      <c r="BJ831" s="1047"/>
      <c r="BK831" s="1047"/>
      <c r="BL831" s="1047"/>
      <c r="BM831" s="1047"/>
      <c r="BN831" s="1047"/>
      <c r="BO831" s="1047"/>
      <c r="BP831" s="1047"/>
      <c r="BQ831" s="1047"/>
      <c r="BR831" s="1047"/>
      <c r="BS831" s="1047"/>
      <c r="BT831" s="1047"/>
      <c r="BU831" s="1047"/>
    </row>
    <row r="832" ht="14.25" customHeight="1">
      <c r="A832" s="1060"/>
      <c r="B832" s="1060"/>
      <c r="C832" s="1060"/>
      <c r="D832" s="1060"/>
      <c r="E832" s="1060"/>
      <c r="F832" s="1060"/>
      <c r="G832" s="1061"/>
      <c r="H832" s="1062"/>
      <c r="I832" s="1063"/>
      <c r="J832" s="1060"/>
      <c r="K832" s="1060"/>
      <c r="L832" s="1064"/>
      <c r="M832" s="1060"/>
      <c r="N832" s="1060"/>
      <c r="O832" s="1064"/>
      <c r="P832" s="1060"/>
      <c r="Q832" s="1060"/>
      <c r="R832" s="1060"/>
      <c r="S832" s="1060"/>
      <c r="T832" s="1060"/>
      <c r="U832" s="1060"/>
      <c r="V832" s="1045"/>
      <c r="W832" s="1045"/>
      <c r="X832" s="1045"/>
      <c r="Y832" s="1045"/>
      <c r="Z832" s="1045"/>
      <c r="AA832" s="1045"/>
      <c r="AB832" s="1045"/>
      <c r="AC832" s="1045"/>
      <c r="AD832" s="1045"/>
      <c r="AE832" s="1045"/>
      <c r="AF832" s="1045"/>
      <c r="AG832" s="1047"/>
      <c r="AH832" s="1047"/>
      <c r="AI832" s="1047"/>
      <c r="AJ832" s="1047"/>
      <c r="AK832" s="1047"/>
      <c r="AL832" s="1047"/>
      <c r="AM832" s="1047"/>
      <c r="AN832" s="1047"/>
      <c r="AO832" s="1047"/>
      <c r="AP832" s="1047"/>
      <c r="AQ832" s="1047"/>
      <c r="AR832" s="1047"/>
      <c r="AS832" s="1047"/>
      <c r="AT832" s="1047"/>
      <c r="AU832" s="1047"/>
      <c r="AV832" s="1047"/>
      <c r="AW832" s="1047"/>
      <c r="AX832" s="1047"/>
      <c r="AY832" s="1047"/>
      <c r="AZ832" s="1047"/>
      <c r="BA832" s="1047"/>
      <c r="BB832" s="1047"/>
      <c r="BC832" s="1047"/>
      <c r="BD832" s="1047"/>
      <c r="BE832" s="1047"/>
      <c r="BF832" s="1047"/>
      <c r="BG832" s="1047"/>
      <c r="BH832" s="1047"/>
      <c r="BI832" s="1047"/>
      <c r="BJ832" s="1047"/>
      <c r="BK832" s="1047"/>
      <c r="BL832" s="1047"/>
      <c r="BM832" s="1047"/>
      <c r="BN832" s="1047"/>
      <c r="BO832" s="1047"/>
      <c r="BP832" s="1047"/>
      <c r="BQ832" s="1047"/>
      <c r="BR832" s="1047"/>
      <c r="BS832" s="1047"/>
      <c r="BT832" s="1047"/>
      <c r="BU832" s="1047"/>
    </row>
    <row r="833" ht="14.25" customHeight="1">
      <c r="A833" s="1060"/>
      <c r="B833" s="1060"/>
      <c r="C833" s="1060"/>
      <c r="D833" s="1060"/>
      <c r="E833" s="1060"/>
      <c r="F833" s="1060"/>
      <c r="G833" s="1061"/>
      <c r="H833" s="1062"/>
      <c r="I833" s="1063"/>
      <c r="J833" s="1060"/>
      <c r="K833" s="1060"/>
      <c r="L833" s="1064"/>
      <c r="M833" s="1060"/>
      <c r="N833" s="1060"/>
      <c r="O833" s="1064"/>
      <c r="P833" s="1060"/>
      <c r="Q833" s="1060"/>
      <c r="R833" s="1060"/>
      <c r="S833" s="1060"/>
      <c r="T833" s="1060"/>
      <c r="U833" s="1060"/>
      <c r="V833" s="1045"/>
      <c r="W833" s="1045"/>
      <c r="X833" s="1045"/>
      <c r="Y833" s="1045"/>
      <c r="Z833" s="1045"/>
      <c r="AA833" s="1045"/>
      <c r="AB833" s="1045"/>
      <c r="AC833" s="1045"/>
      <c r="AD833" s="1045"/>
      <c r="AE833" s="1045"/>
      <c r="AF833" s="1045"/>
      <c r="AG833" s="1047"/>
      <c r="AH833" s="1047"/>
      <c r="AI833" s="1047"/>
      <c r="AJ833" s="1047"/>
      <c r="AK833" s="1047"/>
      <c r="AL833" s="1047"/>
      <c r="AM833" s="1047"/>
      <c r="AN833" s="1047"/>
      <c r="AO833" s="1047"/>
      <c r="AP833" s="1047"/>
      <c r="AQ833" s="1047"/>
      <c r="AR833" s="1047"/>
      <c r="AS833" s="1047"/>
      <c r="AT833" s="1047"/>
      <c r="AU833" s="1047"/>
      <c r="AV833" s="1047"/>
      <c r="AW833" s="1047"/>
      <c r="AX833" s="1047"/>
      <c r="AY833" s="1047"/>
      <c r="AZ833" s="1047"/>
      <c r="BA833" s="1047"/>
      <c r="BB833" s="1047"/>
      <c r="BC833" s="1047"/>
      <c r="BD833" s="1047"/>
      <c r="BE833" s="1047"/>
      <c r="BF833" s="1047"/>
      <c r="BG833" s="1047"/>
      <c r="BH833" s="1047"/>
      <c r="BI833" s="1047"/>
      <c r="BJ833" s="1047"/>
      <c r="BK833" s="1047"/>
      <c r="BL833" s="1047"/>
      <c r="BM833" s="1047"/>
      <c r="BN833" s="1047"/>
      <c r="BO833" s="1047"/>
      <c r="BP833" s="1047"/>
      <c r="BQ833" s="1047"/>
      <c r="BR833" s="1047"/>
      <c r="BS833" s="1047"/>
      <c r="BT833" s="1047"/>
      <c r="BU833" s="1047"/>
    </row>
    <row r="834" ht="14.25" customHeight="1">
      <c r="A834" s="1060"/>
      <c r="B834" s="1060"/>
      <c r="C834" s="1060"/>
      <c r="D834" s="1060"/>
      <c r="E834" s="1060"/>
      <c r="F834" s="1060"/>
      <c r="G834" s="1061"/>
      <c r="H834" s="1062"/>
      <c r="I834" s="1063"/>
      <c r="J834" s="1060"/>
      <c r="K834" s="1060"/>
      <c r="L834" s="1064"/>
      <c r="M834" s="1060"/>
      <c r="N834" s="1060"/>
      <c r="O834" s="1064"/>
      <c r="P834" s="1060"/>
      <c r="Q834" s="1060"/>
      <c r="R834" s="1060"/>
      <c r="S834" s="1060"/>
      <c r="T834" s="1060"/>
      <c r="U834" s="1060"/>
      <c r="V834" s="1045"/>
      <c r="W834" s="1045"/>
      <c r="X834" s="1045"/>
      <c r="Y834" s="1045"/>
      <c r="Z834" s="1045"/>
      <c r="AA834" s="1045"/>
      <c r="AB834" s="1045"/>
      <c r="AC834" s="1045"/>
      <c r="AD834" s="1045"/>
      <c r="AE834" s="1045"/>
      <c r="AF834" s="1045"/>
      <c r="AG834" s="1047"/>
      <c r="AH834" s="1047"/>
      <c r="AI834" s="1047"/>
      <c r="AJ834" s="1047"/>
      <c r="AK834" s="1047"/>
      <c r="AL834" s="1047"/>
      <c r="AM834" s="1047"/>
      <c r="AN834" s="1047"/>
      <c r="AO834" s="1047"/>
      <c r="AP834" s="1047"/>
      <c r="AQ834" s="1047"/>
      <c r="AR834" s="1047"/>
      <c r="AS834" s="1047"/>
      <c r="AT834" s="1047"/>
      <c r="AU834" s="1047"/>
      <c r="AV834" s="1047"/>
      <c r="AW834" s="1047"/>
      <c r="AX834" s="1047"/>
      <c r="AY834" s="1047"/>
      <c r="AZ834" s="1047"/>
      <c r="BA834" s="1047"/>
      <c r="BB834" s="1047"/>
      <c r="BC834" s="1047"/>
      <c r="BD834" s="1047"/>
      <c r="BE834" s="1047"/>
      <c r="BF834" s="1047"/>
      <c r="BG834" s="1047"/>
      <c r="BH834" s="1047"/>
      <c r="BI834" s="1047"/>
      <c r="BJ834" s="1047"/>
      <c r="BK834" s="1047"/>
      <c r="BL834" s="1047"/>
      <c r="BM834" s="1047"/>
      <c r="BN834" s="1047"/>
      <c r="BO834" s="1047"/>
      <c r="BP834" s="1047"/>
      <c r="BQ834" s="1047"/>
      <c r="BR834" s="1047"/>
      <c r="BS834" s="1047"/>
      <c r="BT834" s="1047"/>
      <c r="BU834" s="1047"/>
    </row>
    <row r="835" ht="14.25" customHeight="1">
      <c r="A835" s="1060"/>
      <c r="B835" s="1060"/>
      <c r="C835" s="1060"/>
      <c r="D835" s="1060"/>
      <c r="E835" s="1060"/>
      <c r="F835" s="1060"/>
      <c r="G835" s="1061"/>
      <c r="H835" s="1062"/>
      <c r="I835" s="1063"/>
      <c r="J835" s="1060"/>
      <c r="K835" s="1060"/>
      <c r="L835" s="1064"/>
      <c r="M835" s="1060"/>
      <c r="N835" s="1060"/>
      <c r="O835" s="1064"/>
      <c r="P835" s="1060"/>
      <c r="Q835" s="1060"/>
      <c r="R835" s="1060"/>
      <c r="S835" s="1060"/>
      <c r="T835" s="1060"/>
      <c r="U835" s="1060"/>
      <c r="V835" s="1045"/>
      <c r="W835" s="1045"/>
      <c r="X835" s="1045"/>
      <c r="Y835" s="1045"/>
      <c r="Z835" s="1045"/>
      <c r="AA835" s="1045"/>
      <c r="AB835" s="1045"/>
      <c r="AC835" s="1045"/>
      <c r="AD835" s="1045"/>
      <c r="AE835" s="1045"/>
      <c r="AF835" s="1045"/>
      <c r="AG835" s="1047"/>
      <c r="AH835" s="1047"/>
      <c r="AI835" s="1047"/>
      <c r="AJ835" s="1047"/>
      <c r="AK835" s="1047"/>
      <c r="AL835" s="1047"/>
      <c r="AM835" s="1047"/>
      <c r="AN835" s="1047"/>
      <c r="AO835" s="1047"/>
      <c r="AP835" s="1047"/>
      <c r="AQ835" s="1047"/>
      <c r="AR835" s="1047"/>
      <c r="AS835" s="1047"/>
      <c r="AT835" s="1047"/>
      <c r="AU835" s="1047"/>
      <c r="AV835" s="1047"/>
      <c r="AW835" s="1047"/>
      <c r="AX835" s="1047"/>
      <c r="AY835" s="1047"/>
      <c r="AZ835" s="1047"/>
      <c r="BA835" s="1047"/>
      <c r="BB835" s="1047"/>
      <c r="BC835" s="1047"/>
      <c r="BD835" s="1047"/>
      <c r="BE835" s="1047"/>
      <c r="BF835" s="1047"/>
      <c r="BG835" s="1047"/>
      <c r="BH835" s="1047"/>
      <c r="BI835" s="1047"/>
      <c r="BJ835" s="1047"/>
      <c r="BK835" s="1047"/>
      <c r="BL835" s="1047"/>
      <c r="BM835" s="1047"/>
      <c r="BN835" s="1047"/>
      <c r="BO835" s="1047"/>
      <c r="BP835" s="1047"/>
      <c r="BQ835" s="1047"/>
      <c r="BR835" s="1047"/>
      <c r="BS835" s="1047"/>
      <c r="BT835" s="1047"/>
      <c r="BU835" s="1047"/>
    </row>
    <row r="836" ht="14.25" customHeight="1">
      <c r="A836" s="1060"/>
      <c r="B836" s="1060"/>
      <c r="C836" s="1060"/>
      <c r="D836" s="1060"/>
      <c r="E836" s="1060"/>
      <c r="F836" s="1060"/>
      <c r="G836" s="1061"/>
      <c r="H836" s="1062"/>
      <c r="I836" s="1063"/>
      <c r="J836" s="1060"/>
      <c r="K836" s="1060"/>
      <c r="L836" s="1064"/>
      <c r="M836" s="1060"/>
      <c r="N836" s="1060"/>
      <c r="O836" s="1064"/>
      <c r="P836" s="1060"/>
      <c r="Q836" s="1060"/>
      <c r="R836" s="1060"/>
      <c r="S836" s="1060"/>
      <c r="T836" s="1060"/>
      <c r="U836" s="1060"/>
      <c r="V836" s="1045"/>
      <c r="W836" s="1045"/>
      <c r="X836" s="1045"/>
      <c r="Y836" s="1045"/>
      <c r="Z836" s="1045"/>
      <c r="AA836" s="1045"/>
      <c r="AB836" s="1045"/>
      <c r="AC836" s="1045"/>
      <c r="AD836" s="1045"/>
      <c r="AE836" s="1045"/>
      <c r="AF836" s="1045"/>
      <c r="AG836" s="1047"/>
      <c r="AH836" s="1047"/>
      <c r="AI836" s="1047"/>
      <c r="AJ836" s="1047"/>
      <c r="AK836" s="1047"/>
      <c r="AL836" s="1047"/>
      <c r="AM836" s="1047"/>
      <c r="AN836" s="1047"/>
      <c r="AO836" s="1047"/>
      <c r="AP836" s="1047"/>
      <c r="AQ836" s="1047"/>
      <c r="AR836" s="1047"/>
      <c r="AS836" s="1047"/>
      <c r="AT836" s="1047"/>
      <c r="AU836" s="1047"/>
      <c r="AV836" s="1047"/>
      <c r="AW836" s="1047"/>
      <c r="AX836" s="1047"/>
      <c r="AY836" s="1047"/>
      <c r="AZ836" s="1047"/>
      <c r="BA836" s="1047"/>
      <c r="BB836" s="1047"/>
      <c r="BC836" s="1047"/>
      <c r="BD836" s="1047"/>
      <c r="BE836" s="1047"/>
      <c r="BF836" s="1047"/>
      <c r="BG836" s="1047"/>
      <c r="BH836" s="1047"/>
      <c r="BI836" s="1047"/>
      <c r="BJ836" s="1047"/>
      <c r="BK836" s="1047"/>
      <c r="BL836" s="1047"/>
      <c r="BM836" s="1047"/>
      <c r="BN836" s="1047"/>
      <c r="BO836" s="1047"/>
      <c r="BP836" s="1047"/>
      <c r="BQ836" s="1047"/>
      <c r="BR836" s="1047"/>
      <c r="BS836" s="1047"/>
      <c r="BT836" s="1047"/>
      <c r="BU836" s="1047"/>
    </row>
    <row r="837" ht="14.25" customHeight="1">
      <c r="A837" s="1060"/>
      <c r="B837" s="1060"/>
      <c r="C837" s="1060"/>
      <c r="D837" s="1060"/>
      <c r="E837" s="1060"/>
      <c r="F837" s="1060"/>
      <c r="G837" s="1061"/>
      <c r="H837" s="1062"/>
      <c r="I837" s="1063"/>
      <c r="J837" s="1060"/>
      <c r="K837" s="1060"/>
      <c r="L837" s="1064"/>
      <c r="M837" s="1060"/>
      <c r="N837" s="1060"/>
      <c r="O837" s="1064"/>
      <c r="P837" s="1060"/>
      <c r="Q837" s="1060"/>
      <c r="R837" s="1060"/>
      <c r="S837" s="1060"/>
      <c r="T837" s="1060"/>
      <c r="U837" s="1060"/>
      <c r="V837" s="1045"/>
      <c r="W837" s="1045"/>
      <c r="X837" s="1045"/>
      <c r="Y837" s="1045"/>
      <c r="Z837" s="1045"/>
      <c r="AA837" s="1045"/>
      <c r="AB837" s="1045"/>
      <c r="AC837" s="1045"/>
      <c r="AD837" s="1045"/>
      <c r="AE837" s="1045"/>
      <c r="AF837" s="1045"/>
      <c r="AG837" s="1047"/>
      <c r="AH837" s="1047"/>
      <c r="AI837" s="1047"/>
      <c r="AJ837" s="1047"/>
      <c r="AK837" s="1047"/>
      <c r="AL837" s="1047"/>
      <c r="AM837" s="1047"/>
      <c r="AN837" s="1047"/>
      <c r="AO837" s="1047"/>
      <c r="AP837" s="1047"/>
      <c r="AQ837" s="1047"/>
      <c r="AR837" s="1047"/>
      <c r="AS837" s="1047"/>
      <c r="AT837" s="1047"/>
      <c r="AU837" s="1047"/>
      <c r="AV837" s="1047"/>
      <c r="AW837" s="1047"/>
      <c r="AX837" s="1047"/>
      <c r="AY837" s="1047"/>
      <c r="AZ837" s="1047"/>
      <c r="BA837" s="1047"/>
      <c r="BB837" s="1047"/>
      <c r="BC837" s="1047"/>
      <c r="BD837" s="1047"/>
      <c r="BE837" s="1047"/>
      <c r="BF837" s="1047"/>
      <c r="BG837" s="1047"/>
      <c r="BH837" s="1047"/>
      <c r="BI837" s="1047"/>
      <c r="BJ837" s="1047"/>
      <c r="BK837" s="1047"/>
      <c r="BL837" s="1047"/>
      <c r="BM837" s="1047"/>
      <c r="BN837" s="1047"/>
      <c r="BO837" s="1047"/>
      <c r="BP837" s="1047"/>
      <c r="BQ837" s="1047"/>
      <c r="BR837" s="1047"/>
      <c r="BS837" s="1047"/>
      <c r="BT837" s="1047"/>
      <c r="BU837" s="1047"/>
    </row>
    <row r="838" ht="14.25" customHeight="1">
      <c r="A838" s="1060"/>
      <c r="B838" s="1060"/>
      <c r="C838" s="1060"/>
      <c r="D838" s="1060"/>
      <c r="E838" s="1060"/>
      <c r="F838" s="1060"/>
      <c r="G838" s="1061"/>
      <c r="H838" s="1062"/>
      <c r="I838" s="1063"/>
      <c r="J838" s="1060"/>
      <c r="K838" s="1060"/>
      <c r="L838" s="1064"/>
      <c r="M838" s="1060"/>
      <c r="N838" s="1060"/>
      <c r="O838" s="1064"/>
      <c r="P838" s="1060"/>
      <c r="Q838" s="1060"/>
      <c r="R838" s="1060"/>
      <c r="S838" s="1060"/>
      <c r="T838" s="1060"/>
      <c r="U838" s="1060"/>
      <c r="V838" s="1045"/>
      <c r="W838" s="1045"/>
      <c r="X838" s="1045"/>
      <c r="Y838" s="1045"/>
      <c r="Z838" s="1045"/>
      <c r="AA838" s="1045"/>
      <c r="AB838" s="1045"/>
      <c r="AC838" s="1045"/>
      <c r="AD838" s="1045"/>
      <c r="AE838" s="1045"/>
      <c r="AF838" s="1045"/>
      <c r="AG838" s="1047"/>
      <c r="AH838" s="1047"/>
      <c r="AI838" s="1047"/>
      <c r="AJ838" s="1047"/>
      <c r="AK838" s="1047"/>
      <c r="AL838" s="1047"/>
      <c r="AM838" s="1047"/>
      <c r="AN838" s="1047"/>
      <c r="AO838" s="1047"/>
      <c r="AP838" s="1047"/>
      <c r="AQ838" s="1047"/>
      <c r="AR838" s="1047"/>
      <c r="AS838" s="1047"/>
      <c r="AT838" s="1047"/>
      <c r="AU838" s="1047"/>
      <c r="AV838" s="1047"/>
      <c r="AW838" s="1047"/>
      <c r="AX838" s="1047"/>
      <c r="AY838" s="1047"/>
      <c r="AZ838" s="1047"/>
      <c r="BA838" s="1047"/>
      <c r="BB838" s="1047"/>
      <c r="BC838" s="1047"/>
      <c r="BD838" s="1047"/>
      <c r="BE838" s="1047"/>
      <c r="BF838" s="1047"/>
      <c r="BG838" s="1047"/>
      <c r="BH838" s="1047"/>
      <c r="BI838" s="1047"/>
      <c r="BJ838" s="1047"/>
      <c r="BK838" s="1047"/>
      <c r="BL838" s="1047"/>
      <c r="BM838" s="1047"/>
      <c r="BN838" s="1047"/>
      <c r="BO838" s="1047"/>
      <c r="BP838" s="1047"/>
      <c r="BQ838" s="1047"/>
      <c r="BR838" s="1047"/>
      <c r="BS838" s="1047"/>
      <c r="BT838" s="1047"/>
      <c r="BU838" s="1047"/>
    </row>
    <row r="839" ht="14.25" customHeight="1">
      <c r="A839" s="1060"/>
      <c r="B839" s="1060"/>
      <c r="C839" s="1060"/>
      <c r="D839" s="1060"/>
      <c r="E839" s="1060"/>
      <c r="F839" s="1060"/>
      <c r="G839" s="1061"/>
      <c r="H839" s="1062"/>
      <c r="I839" s="1063"/>
      <c r="J839" s="1060"/>
      <c r="K839" s="1060"/>
      <c r="L839" s="1064"/>
      <c r="M839" s="1060"/>
      <c r="N839" s="1060"/>
      <c r="O839" s="1064"/>
      <c r="P839" s="1060"/>
      <c r="Q839" s="1060"/>
      <c r="R839" s="1060"/>
      <c r="S839" s="1060"/>
      <c r="T839" s="1060"/>
      <c r="U839" s="1060"/>
      <c r="V839" s="1045"/>
      <c r="W839" s="1045"/>
      <c r="X839" s="1045"/>
      <c r="Y839" s="1045"/>
      <c r="Z839" s="1045"/>
      <c r="AA839" s="1045"/>
      <c r="AB839" s="1045"/>
      <c r="AC839" s="1045"/>
      <c r="AD839" s="1045"/>
      <c r="AE839" s="1045"/>
      <c r="AF839" s="1045"/>
      <c r="AG839" s="1047"/>
      <c r="AH839" s="1047"/>
      <c r="AI839" s="1047"/>
      <c r="AJ839" s="1047"/>
      <c r="AK839" s="1047"/>
      <c r="AL839" s="1047"/>
      <c r="AM839" s="1047"/>
      <c r="AN839" s="1047"/>
      <c r="AO839" s="1047"/>
      <c r="AP839" s="1047"/>
      <c r="AQ839" s="1047"/>
      <c r="AR839" s="1047"/>
      <c r="AS839" s="1047"/>
      <c r="AT839" s="1047"/>
      <c r="AU839" s="1047"/>
      <c r="AV839" s="1047"/>
      <c r="AW839" s="1047"/>
      <c r="AX839" s="1047"/>
      <c r="AY839" s="1047"/>
      <c r="AZ839" s="1047"/>
      <c r="BA839" s="1047"/>
      <c r="BB839" s="1047"/>
      <c r="BC839" s="1047"/>
      <c r="BD839" s="1047"/>
      <c r="BE839" s="1047"/>
      <c r="BF839" s="1047"/>
      <c r="BG839" s="1047"/>
      <c r="BH839" s="1047"/>
      <c r="BI839" s="1047"/>
      <c r="BJ839" s="1047"/>
      <c r="BK839" s="1047"/>
      <c r="BL839" s="1047"/>
      <c r="BM839" s="1047"/>
      <c r="BN839" s="1047"/>
      <c r="BO839" s="1047"/>
      <c r="BP839" s="1047"/>
      <c r="BQ839" s="1047"/>
      <c r="BR839" s="1047"/>
      <c r="BS839" s="1047"/>
      <c r="BT839" s="1047"/>
      <c r="BU839" s="1047"/>
    </row>
    <row r="840" ht="14.25" customHeight="1">
      <c r="A840" s="1060"/>
      <c r="B840" s="1060"/>
      <c r="C840" s="1060"/>
      <c r="D840" s="1060"/>
      <c r="E840" s="1060"/>
      <c r="F840" s="1060"/>
      <c r="G840" s="1061"/>
      <c r="H840" s="1062"/>
      <c r="I840" s="1063"/>
      <c r="J840" s="1060"/>
      <c r="K840" s="1060"/>
      <c r="L840" s="1064"/>
      <c r="M840" s="1060"/>
      <c r="N840" s="1060"/>
      <c r="O840" s="1064"/>
      <c r="P840" s="1060"/>
      <c r="Q840" s="1060"/>
      <c r="R840" s="1060"/>
      <c r="S840" s="1060"/>
      <c r="T840" s="1060"/>
      <c r="U840" s="1060"/>
      <c r="V840" s="1045"/>
      <c r="W840" s="1045"/>
      <c r="X840" s="1045"/>
      <c r="Y840" s="1045"/>
      <c r="Z840" s="1045"/>
      <c r="AA840" s="1045"/>
      <c r="AB840" s="1045"/>
      <c r="AC840" s="1045"/>
      <c r="AD840" s="1045"/>
      <c r="AE840" s="1045"/>
      <c r="AF840" s="1045"/>
      <c r="AG840" s="1047"/>
      <c r="AH840" s="1047"/>
      <c r="AI840" s="1047"/>
      <c r="AJ840" s="1047"/>
      <c r="AK840" s="1047"/>
      <c r="AL840" s="1047"/>
      <c r="AM840" s="1047"/>
      <c r="AN840" s="1047"/>
      <c r="AO840" s="1047"/>
      <c r="AP840" s="1047"/>
      <c r="AQ840" s="1047"/>
      <c r="AR840" s="1047"/>
      <c r="AS840" s="1047"/>
      <c r="AT840" s="1047"/>
      <c r="AU840" s="1047"/>
      <c r="AV840" s="1047"/>
      <c r="AW840" s="1047"/>
      <c r="AX840" s="1047"/>
      <c r="AY840" s="1047"/>
      <c r="AZ840" s="1047"/>
      <c r="BA840" s="1047"/>
      <c r="BB840" s="1047"/>
      <c r="BC840" s="1047"/>
      <c r="BD840" s="1047"/>
      <c r="BE840" s="1047"/>
      <c r="BF840" s="1047"/>
      <c r="BG840" s="1047"/>
      <c r="BH840" s="1047"/>
      <c r="BI840" s="1047"/>
      <c r="BJ840" s="1047"/>
      <c r="BK840" s="1047"/>
      <c r="BL840" s="1047"/>
      <c r="BM840" s="1047"/>
      <c r="BN840" s="1047"/>
      <c r="BO840" s="1047"/>
      <c r="BP840" s="1047"/>
      <c r="BQ840" s="1047"/>
      <c r="BR840" s="1047"/>
      <c r="BS840" s="1047"/>
      <c r="BT840" s="1047"/>
      <c r="BU840" s="1047"/>
    </row>
    <row r="841" ht="14.25" customHeight="1">
      <c r="A841" s="1060"/>
      <c r="B841" s="1060"/>
      <c r="C841" s="1060"/>
      <c r="D841" s="1060"/>
      <c r="E841" s="1060"/>
      <c r="F841" s="1060"/>
      <c r="G841" s="1061"/>
      <c r="H841" s="1062"/>
      <c r="I841" s="1063"/>
      <c r="J841" s="1060"/>
      <c r="K841" s="1060"/>
      <c r="L841" s="1064"/>
      <c r="M841" s="1060"/>
      <c r="N841" s="1060"/>
      <c r="O841" s="1064"/>
      <c r="P841" s="1060"/>
      <c r="Q841" s="1060"/>
      <c r="R841" s="1060"/>
      <c r="S841" s="1060"/>
      <c r="T841" s="1060"/>
      <c r="U841" s="1060"/>
      <c r="V841" s="1045"/>
      <c r="W841" s="1045"/>
      <c r="X841" s="1045"/>
      <c r="Y841" s="1045"/>
      <c r="Z841" s="1045"/>
      <c r="AA841" s="1045"/>
      <c r="AB841" s="1045"/>
      <c r="AC841" s="1045"/>
      <c r="AD841" s="1045"/>
      <c r="AE841" s="1045"/>
      <c r="AF841" s="1045"/>
      <c r="AG841" s="1047"/>
      <c r="AH841" s="1047"/>
      <c r="AI841" s="1047"/>
      <c r="AJ841" s="1047"/>
      <c r="AK841" s="1047"/>
      <c r="AL841" s="1047"/>
      <c r="AM841" s="1047"/>
      <c r="AN841" s="1047"/>
      <c r="AO841" s="1047"/>
      <c r="AP841" s="1047"/>
      <c r="AQ841" s="1047"/>
      <c r="AR841" s="1047"/>
      <c r="AS841" s="1047"/>
      <c r="AT841" s="1047"/>
      <c r="AU841" s="1047"/>
      <c r="AV841" s="1047"/>
      <c r="AW841" s="1047"/>
      <c r="AX841" s="1047"/>
      <c r="AY841" s="1047"/>
      <c r="AZ841" s="1047"/>
      <c r="BA841" s="1047"/>
      <c r="BB841" s="1047"/>
      <c r="BC841" s="1047"/>
      <c r="BD841" s="1047"/>
      <c r="BE841" s="1047"/>
      <c r="BF841" s="1047"/>
      <c r="BG841" s="1047"/>
      <c r="BH841" s="1047"/>
      <c r="BI841" s="1047"/>
      <c r="BJ841" s="1047"/>
      <c r="BK841" s="1047"/>
      <c r="BL841" s="1047"/>
      <c r="BM841" s="1047"/>
      <c r="BN841" s="1047"/>
      <c r="BO841" s="1047"/>
      <c r="BP841" s="1047"/>
      <c r="BQ841" s="1047"/>
      <c r="BR841" s="1047"/>
      <c r="BS841" s="1047"/>
      <c r="BT841" s="1047"/>
      <c r="BU841" s="1047"/>
    </row>
    <row r="842" ht="14.25" customHeight="1">
      <c r="A842" s="1060"/>
      <c r="B842" s="1060"/>
      <c r="C842" s="1060"/>
      <c r="D842" s="1060"/>
      <c r="E842" s="1060"/>
      <c r="F842" s="1060"/>
      <c r="G842" s="1061"/>
      <c r="H842" s="1062"/>
      <c r="I842" s="1063"/>
      <c r="J842" s="1060"/>
      <c r="K842" s="1060"/>
      <c r="L842" s="1064"/>
      <c r="M842" s="1060"/>
      <c r="N842" s="1060"/>
      <c r="O842" s="1064"/>
      <c r="P842" s="1060"/>
      <c r="Q842" s="1060"/>
      <c r="R842" s="1060"/>
      <c r="S842" s="1060"/>
      <c r="T842" s="1060"/>
      <c r="U842" s="1060"/>
      <c r="V842" s="1045"/>
      <c r="W842" s="1045"/>
      <c r="X842" s="1045"/>
      <c r="Y842" s="1045"/>
      <c r="Z842" s="1045"/>
      <c r="AA842" s="1045"/>
      <c r="AB842" s="1045"/>
      <c r="AC842" s="1045"/>
      <c r="AD842" s="1045"/>
      <c r="AE842" s="1045"/>
      <c r="AF842" s="1045"/>
      <c r="AG842" s="1047"/>
      <c r="AH842" s="1047"/>
      <c r="AI842" s="1047"/>
      <c r="AJ842" s="1047"/>
      <c r="AK842" s="1047"/>
      <c r="AL842" s="1047"/>
      <c r="AM842" s="1047"/>
      <c r="AN842" s="1047"/>
      <c r="AO842" s="1047"/>
      <c r="AP842" s="1047"/>
      <c r="AQ842" s="1047"/>
      <c r="AR842" s="1047"/>
      <c r="AS842" s="1047"/>
      <c r="AT842" s="1047"/>
      <c r="AU842" s="1047"/>
      <c r="AV842" s="1047"/>
      <c r="AW842" s="1047"/>
      <c r="AX842" s="1047"/>
      <c r="AY842" s="1047"/>
      <c r="AZ842" s="1047"/>
      <c r="BA842" s="1047"/>
      <c r="BB842" s="1047"/>
      <c r="BC842" s="1047"/>
      <c r="BD842" s="1047"/>
      <c r="BE842" s="1047"/>
      <c r="BF842" s="1047"/>
      <c r="BG842" s="1047"/>
      <c r="BH842" s="1047"/>
      <c r="BI842" s="1047"/>
      <c r="BJ842" s="1047"/>
      <c r="BK842" s="1047"/>
      <c r="BL842" s="1047"/>
      <c r="BM842" s="1047"/>
      <c r="BN842" s="1047"/>
      <c r="BO842" s="1047"/>
      <c r="BP842" s="1047"/>
      <c r="BQ842" s="1047"/>
      <c r="BR842" s="1047"/>
      <c r="BS842" s="1047"/>
      <c r="BT842" s="1047"/>
      <c r="BU842" s="1047"/>
    </row>
    <row r="843" ht="14.25" customHeight="1">
      <c r="A843" s="1060"/>
      <c r="B843" s="1060"/>
      <c r="C843" s="1060"/>
      <c r="D843" s="1060"/>
      <c r="E843" s="1060"/>
      <c r="F843" s="1060"/>
      <c r="G843" s="1061"/>
      <c r="H843" s="1062"/>
      <c r="I843" s="1063"/>
      <c r="J843" s="1060"/>
      <c r="K843" s="1060"/>
      <c r="L843" s="1064"/>
      <c r="M843" s="1060"/>
      <c r="N843" s="1060"/>
      <c r="O843" s="1064"/>
      <c r="P843" s="1060"/>
      <c r="Q843" s="1060"/>
      <c r="R843" s="1060"/>
      <c r="S843" s="1060"/>
      <c r="T843" s="1060"/>
      <c r="U843" s="1060"/>
      <c r="V843" s="1045"/>
      <c r="W843" s="1045"/>
      <c r="X843" s="1045"/>
      <c r="Y843" s="1045"/>
      <c r="Z843" s="1045"/>
      <c r="AA843" s="1045"/>
      <c r="AB843" s="1045"/>
      <c r="AC843" s="1045"/>
      <c r="AD843" s="1045"/>
      <c r="AE843" s="1045"/>
      <c r="AF843" s="1045"/>
      <c r="AG843" s="1047"/>
      <c r="AH843" s="1047"/>
      <c r="AI843" s="1047"/>
      <c r="AJ843" s="1047"/>
      <c r="AK843" s="1047"/>
      <c r="AL843" s="1047"/>
      <c r="AM843" s="1047"/>
      <c r="AN843" s="1047"/>
      <c r="AO843" s="1047"/>
      <c r="AP843" s="1047"/>
      <c r="AQ843" s="1047"/>
      <c r="AR843" s="1047"/>
      <c r="AS843" s="1047"/>
      <c r="AT843" s="1047"/>
      <c r="AU843" s="1047"/>
      <c r="AV843" s="1047"/>
      <c r="AW843" s="1047"/>
      <c r="AX843" s="1047"/>
      <c r="AY843" s="1047"/>
      <c r="AZ843" s="1047"/>
      <c r="BA843" s="1047"/>
      <c r="BB843" s="1047"/>
      <c r="BC843" s="1047"/>
      <c r="BD843" s="1047"/>
      <c r="BE843" s="1047"/>
      <c r="BF843" s="1047"/>
      <c r="BG843" s="1047"/>
      <c r="BH843" s="1047"/>
      <c r="BI843" s="1047"/>
      <c r="BJ843" s="1047"/>
      <c r="BK843" s="1047"/>
      <c r="BL843" s="1047"/>
      <c r="BM843" s="1047"/>
      <c r="BN843" s="1047"/>
      <c r="BO843" s="1047"/>
      <c r="BP843" s="1047"/>
      <c r="BQ843" s="1047"/>
      <c r="BR843" s="1047"/>
      <c r="BS843" s="1047"/>
      <c r="BT843" s="1047"/>
      <c r="BU843" s="1047"/>
    </row>
    <row r="844" ht="14.25" customHeight="1">
      <c r="A844" s="1060"/>
      <c r="B844" s="1060"/>
      <c r="C844" s="1060"/>
      <c r="D844" s="1060"/>
      <c r="E844" s="1060"/>
      <c r="F844" s="1060"/>
      <c r="G844" s="1061"/>
      <c r="H844" s="1062"/>
      <c r="I844" s="1063"/>
      <c r="J844" s="1060"/>
      <c r="K844" s="1060"/>
      <c r="L844" s="1064"/>
      <c r="M844" s="1060"/>
      <c r="N844" s="1060"/>
      <c r="O844" s="1064"/>
      <c r="P844" s="1060"/>
      <c r="Q844" s="1060"/>
      <c r="R844" s="1060"/>
      <c r="S844" s="1060"/>
      <c r="T844" s="1060"/>
      <c r="U844" s="1060"/>
      <c r="V844" s="1045"/>
      <c r="W844" s="1045"/>
      <c r="X844" s="1045"/>
      <c r="Y844" s="1045"/>
      <c r="Z844" s="1045"/>
      <c r="AA844" s="1045"/>
      <c r="AB844" s="1045"/>
      <c r="AC844" s="1045"/>
      <c r="AD844" s="1045"/>
      <c r="AE844" s="1045"/>
      <c r="AF844" s="1045"/>
      <c r="AG844" s="1047"/>
      <c r="AH844" s="1047"/>
      <c r="AI844" s="1047"/>
      <c r="AJ844" s="1047"/>
      <c r="AK844" s="1047"/>
      <c r="AL844" s="1047"/>
      <c r="AM844" s="1047"/>
      <c r="AN844" s="1047"/>
      <c r="AO844" s="1047"/>
      <c r="AP844" s="1047"/>
      <c r="AQ844" s="1047"/>
      <c r="AR844" s="1047"/>
      <c r="AS844" s="1047"/>
      <c r="AT844" s="1047"/>
      <c r="AU844" s="1047"/>
      <c r="AV844" s="1047"/>
      <c r="AW844" s="1047"/>
      <c r="AX844" s="1047"/>
      <c r="AY844" s="1047"/>
      <c r="AZ844" s="1047"/>
      <c r="BA844" s="1047"/>
      <c r="BB844" s="1047"/>
      <c r="BC844" s="1047"/>
      <c r="BD844" s="1047"/>
      <c r="BE844" s="1047"/>
      <c r="BF844" s="1047"/>
      <c r="BG844" s="1047"/>
      <c r="BH844" s="1047"/>
      <c r="BI844" s="1047"/>
      <c r="BJ844" s="1047"/>
      <c r="BK844" s="1047"/>
      <c r="BL844" s="1047"/>
      <c r="BM844" s="1047"/>
      <c r="BN844" s="1047"/>
      <c r="BO844" s="1047"/>
      <c r="BP844" s="1047"/>
      <c r="BQ844" s="1047"/>
      <c r="BR844" s="1047"/>
      <c r="BS844" s="1047"/>
      <c r="BT844" s="1047"/>
      <c r="BU844" s="1047"/>
    </row>
    <row r="845" ht="14.25" customHeight="1">
      <c r="A845" s="1060"/>
      <c r="B845" s="1060"/>
      <c r="C845" s="1060"/>
      <c r="D845" s="1060"/>
      <c r="E845" s="1060"/>
      <c r="F845" s="1060"/>
      <c r="G845" s="1061"/>
      <c r="H845" s="1062"/>
      <c r="I845" s="1063"/>
      <c r="J845" s="1060"/>
      <c r="K845" s="1060"/>
      <c r="L845" s="1064"/>
      <c r="M845" s="1060"/>
      <c r="N845" s="1060"/>
      <c r="O845" s="1064"/>
      <c r="P845" s="1060"/>
      <c r="Q845" s="1060"/>
      <c r="R845" s="1060"/>
      <c r="S845" s="1060"/>
      <c r="T845" s="1060"/>
      <c r="U845" s="1060"/>
      <c r="V845" s="1045"/>
      <c r="W845" s="1045"/>
      <c r="X845" s="1045"/>
      <c r="Y845" s="1045"/>
      <c r="Z845" s="1045"/>
      <c r="AA845" s="1045"/>
      <c r="AB845" s="1045"/>
      <c r="AC845" s="1045"/>
      <c r="AD845" s="1045"/>
      <c r="AE845" s="1045"/>
      <c r="AF845" s="1045"/>
      <c r="AG845" s="1047"/>
      <c r="AH845" s="1047"/>
      <c r="AI845" s="1047"/>
      <c r="AJ845" s="1047"/>
      <c r="AK845" s="1047"/>
      <c r="AL845" s="1047"/>
      <c r="AM845" s="1047"/>
      <c r="AN845" s="1047"/>
      <c r="AO845" s="1047"/>
      <c r="AP845" s="1047"/>
      <c r="AQ845" s="1047"/>
      <c r="AR845" s="1047"/>
      <c r="AS845" s="1047"/>
      <c r="AT845" s="1047"/>
      <c r="AU845" s="1047"/>
      <c r="AV845" s="1047"/>
      <c r="AW845" s="1047"/>
      <c r="AX845" s="1047"/>
      <c r="AY845" s="1047"/>
      <c r="AZ845" s="1047"/>
      <c r="BA845" s="1047"/>
      <c r="BB845" s="1047"/>
      <c r="BC845" s="1047"/>
      <c r="BD845" s="1047"/>
      <c r="BE845" s="1047"/>
      <c r="BF845" s="1047"/>
      <c r="BG845" s="1047"/>
      <c r="BH845" s="1047"/>
      <c r="BI845" s="1047"/>
      <c r="BJ845" s="1047"/>
      <c r="BK845" s="1047"/>
      <c r="BL845" s="1047"/>
      <c r="BM845" s="1047"/>
      <c r="BN845" s="1047"/>
      <c r="BO845" s="1047"/>
      <c r="BP845" s="1047"/>
      <c r="BQ845" s="1047"/>
      <c r="BR845" s="1047"/>
      <c r="BS845" s="1047"/>
      <c r="BT845" s="1047"/>
      <c r="BU845" s="1047"/>
    </row>
    <row r="846" ht="14.25" customHeight="1">
      <c r="A846" s="1060"/>
      <c r="B846" s="1060"/>
      <c r="C846" s="1060"/>
      <c r="D846" s="1060"/>
      <c r="E846" s="1060"/>
      <c r="F846" s="1060"/>
      <c r="G846" s="1061"/>
      <c r="H846" s="1062"/>
      <c r="I846" s="1063"/>
      <c r="J846" s="1060"/>
      <c r="K846" s="1060"/>
      <c r="L846" s="1064"/>
      <c r="M846" s="1060"/>
      <c r="N846" s="1060"/>
      <c r="O846" s="1064"/>
      <c r="P846" s="1060"/>
      <c r="Q846" s="1060"/>
      <c r="R846" s="1060"/>
      <c r="S846" s="1060"/>
      <c r="T846" s="1060"/>
      <c r="U846" s="1060"/>
      <c r="V846" s="1045"/>
      <c r="W846" s="1045"/>
      <c r="X846" s="1045"/>
      <c r="Y846" s="1045"/>
      <c r="Z846" s="1045"/>
      <c r="AA846" s="1045"/>
      <c r="AB846" s="1045"/>
      <c r="AC846" s="1045"/>
      <c r="AD846" s="1045"/>
      <c r="AE846" s="1045"/>
      <c r="AF846" s="1045"/>
      <c r="AG846" s="1047"/>
      <c r="AH846" s="1047"/>
      <c r="AI846" s="1047"/>
      <c r="AJ846" s="1047"/>
      <c r="AK846" s="1047"/>
      <c r="AL846" s="1047"/>
      <c r="AM846" s="1047"/>
      <c r="AN846" s="1047"/>
      <c r="AO846" s="1047"/>
      <c r="AP846" s="1047"/>
      <c r="AQ846" s="1047"/>
      <c r="AR846" s="1047"/>
      <c r="AS846" s="1047"/>
      <c r="AT846" s="1047"/>
      <c r="AU846" s="1047"/>
      <c r="AV846" s="1047"/>
      <c r="AW846" s="1047"/>
      <c r="AX846" s="1047"/>
      <c r="AY846" s="1047"/>
      <c r="AZ846" s="1047"/>
      <c r="BA846" s="1047"/>
      <c r="BB846" s="1047"/>
      <c r="BC846" s="1047"/>
      <c r="BD846" s="1047"/>
      <c r="BE846" s="1047"/>
      <c r="BF846" s="1047"/>
      <c r="BG846" s="1047"/>
      <c r="BH846" s="1047"/>
      <c r="BI846" s="1047"/>
      <c r="BJ846" s="1047"/>
      <c r="BK846" s="1047"/>
      <c r="BL846" s="1047"/>
      <c r="BM846" s="1047"/>
      <c r="BN846" s="1047"/>
      <c r="BO846" s="1047"/>
      <c r="BP846" s="1047"/>
      <c r="BQ846" s="1047"/>
      <c r="BR846" s="1047"/>
      <c r="BS846" s="1047"/>
      <c r="BT846" s="1047"/>
      <c r="BU846" s="1047"/>
    </row>
    <row r="847" ht="14.25" customHeight="1">
      <c r="A847" s="1060"/>
      <c r="B847" s="1060"/>
      <c r="C847" s="1060"/>
      <c r="D847" s="1060"/>
      <c r="E847" s="1060"/>
      <c r="F847" s="1060"/>
      <c r="G847" s="1061"/>
      <c r="H847" s="1062"/>
      <c r="I847" s="1063"/>
      <c r="J847" s="1060"/>
      <c r="K847" s="1060"/>
      <c r="L847" s="1064"/>
      <c r="M847" s="1060"/>
      <c r="N847" s="1060"/>
      <c r="O847" s="1064"/>
      <c r="P847" s="1060"/>
      <c r="Q847" s="1060"/>
      <c r="R847" s="1060"/>
      <c r="S847" s="1060"/>
      <c r="T847" s="1060"/>
      <c r="U847" s="1060"/>
      <c r="V847" s="1045"/>
      <c r="W847" s="1045"/>
      <c r="X847" s="1045"/>
      <c r="Y847" s="1045"/>
      <c r="Z847" s="1045"/>
      <c r="AA847" s="1045"/>
      <c r="AB847" s="1045"/>
      <c r="AC847" s="1045"/>
      <c r="AD847" s="1045"/>
      <c r="AE847" s="1045"/>
      <c r="AF847" s="1045"/>
      <c r="AG847" s="1047"/>
      <c r="AH847" s="1047"/>
      <c r="AI847" s="1047"/>
      <c r="AJ847" s="1047"/>
      <c r="AK847" s="1047"/>
      <c r="AL847" s="1047"/>
      <c r="AM847" s="1047"/>
      <c r="AN847" s="1047"/>
      <c r="AO847" s="1047"/>
      <c r="AP847" s="1047"/>
      <c r="AQ847" s="1047"/>
      <c r="AR847" s="1047"/>
      <c r="AS847" s="1047"/>
      <c r="AT847" s="1047"/>
      <c r="AU847" s="1047"/>
      <c r="AV847" s="1047"/>
      <c r="AW847" s="1047"/>
      <c r="AX847" s="1047"/>
      <c r="AY847" s="1047"/>
      <c r="AZ847" s="1047"/>
      <c r="BA847" s="1047"/>
      <c r="BB847" s="1047"/>
      <c r="BC847" s="1047"/>
      <c r="BD847" s="1047"/>
      <c r="BE847" s="1047"/>
      <c r="BF847" s="1047"/>
      <c r="BG847" s="1047"/>
      <c r="BH847" s="1047"/>
      <c r="BI847" s="1047"/>
      <c r="BJ847" s="1047"/>
      <c r="BK847" s="1047"/>
      <c r="BL847" s="1047"/>
      <c r="BM847" s="1047"/>
      <c r="BN847" s="1047"/>
      <c r="BO847" s="1047"/>
      <c r="BP847" s="1047"/>
      <c r="BQ847" s="1047"/>
      <c r="BR847" s="1047"/>
      <c r="BS847" s="1047"/>
      <c r="BT847" s="1047"/>
      <c r="BU847" s="1047"/>
    </row>
    <row r="848" ht="14.25" customHeight="1">
      <c r="A848" s="1060"/>
      <c r="B848" s="1060"/>
      <c r="C848" s="1060"/>
      <c r="D848" s="1060"/>
      <c r="E848" s="1060"/>
      <c r="F848" s="1060"/>
      <c r="G848" s="1061"/>
      <c r="H848" s="1062"/>
      <c r="I848" s="1063"/>
      <c r="J848" s="1060"/>
      <c r="K848" s="1060"/>
      <c r="L848" s="1064"/>
      <c r="M848" s="1060"/>
      <c r="N848" s="1060"/>
      <c r="O848" s="1064"/>
      <c r="P848" s="1060"/>
      <c r="Q848" s="1060"/>
      <c r="R848" s="1060"/>
      <c r="S848" s="1060"/>
      <c r="T848" s="1060"/>
      <c r="U848" s="1060"/>
      <c r="V848" s="1045"/>
      <c r="W848" s="1045"/>
      <c r="X848" s="1045"/>
      <c r="Y848" s="1045"/>
      <c r="Z848" s="1045"/>
      <c r="AA848" s="1045"/>
      <c r="AB848" s="1045"/>
      <c r="AC848" s="1045"/>
      <c r="AD848" s="1045"/>
      <c r="AE848" s="1045"/>
      <c r="AF848" s="1045"/>
      <c r="AG848" s="1047"/>
      <c r="AH848" s="1047"/>
      <c r="AI848" s="1047"/>
      <c r="AJ848" s="1047"/>
      <c r="AK848" s="1047"/>
      <c r="AL848" s="1047"/>
      <c r="AM848" s="1047"/>
      <c r="AN848" s="1047"/>
      <c r="AO848" s="1047"/>
      <c r="AP848" s="1047"/>
      <c r="AQ848" s="1047"/>
      <c r="AR848" s="1047"/>
      <c r="AS848" s="1047"/>
      <c r="AT848" s="1047"/>
      <c r="AU848" s="1047"/>
      <c r="AV848" s="1047"/>
      <c r="AW848" s="1047"/>
      <c r="AX848" s="1047"/>
      <c r="AY848" s="1047"/>
      <c r="AZ848" s="1047"/>
      <c r="BA848" s="1047"/>
      <c r="BB848" s="1047"/>
      <c r="BC848" s="1047"/>
      <c r="BD848" s="1047"/>
      <c r="BE848" s="1047"/>
      <c r="BF848" s="1047"/>
      <c r="BG848" s="1047"/>
      <c r="BH848" s="1047"/>
      <c r="BI848" s="1047"/>
      <c r="BJ848" s="1047"/>
      <c r="BK848" s="1047"/>
      <c r="BL848" s="1047"/>
      <c r="BM848" s="1047"/>
      <c r="BN848" s="1047"/>
      <c r="BO848" s="1047"/>
      <c r="BP848" s="1047"/>
      <c r="BQ848" s="1047"/>
      <c r="BR848" s="1047"/>
      <c r="BS848" s="1047"/>
      <c r="BT848" s="1047"/>
      <c r="BU848" s="1047"/>
    </row>
    <row r="849" ht="14.25" customHeight="1">
      <c r="A849" s="1060"/>
      <c r="B849" s="1060"/>
      <c r="C849" s="1060"/>
      <c r="D849" s="1060"/>
      <c r="E849" s="1060"/>
      <c r="F849" s="1060"/>
      <c r="G849" s="1061"/>
      <c r="H849" s="1062"/>
      <c r="I849" s="1063"/>
      <c r="J849" s="1060"/>
      <c r="K849" s="1060"/>
      <c r="L849" s="1064"/>
      <c r="M849" s="1060"/>
      <c r="N849" s="1060"/>
      <c r="O849" s="1064"/>
      <c r="P849" s="1060"/>
      <c r="Q849" s="1060"/>
      <c r="R849" s="1060"/>
      <c r="S849" s="1060"/>
      <c r="T849" s="1060"/>
      <c r="U849" s="1060"/>
      <c r="V849" s="1045"/>
      <c r="W849" s="1045"/>
      <c r="X849" s="1045"/>
      <c r="Y849" s="1045"/>
      <c r="Z849" s="1045"/>
      <c r="AA849" s="1045"/>
      <c r="AB849" s="1045"/>
      <c r="AC849" s="1045"/>
      <c r="AD849" s="1045"/>
      <c r="AE849" s="1045"/>
      <c r="AF849" s="1045"/>
      <c r="AG849" s="1047"/>
      <c r="AH849" s="1047"/>
      <c r="AI849" s="1047"/>
      <c r="AJ849" s="1047"/>
      <c r="AK849" s="1047"/>
      <c r="AL849" s="1047"/>
      <c r="AM849" s="1047"/>
      <c r="AN849" s="1047"/>
      <c r="AO849" s="1047"/>
      <c r="AP849" s="1047"/>
      <c r="AQ849" s="1047"/>
      <c r="AR849" s="1047"/>
      <c r="AS849" s="1047"/>
      <c r="AT849" s="1047"/>
      <c r="AU849" s="1047"/>
      <c r="AV849" s="1047"/>
      <c r="AW849" s="1047"/>
      <c r="AX849" s="1047"/>
      <c r="AY849" s="1047"/>
      <c r="AZ849" s="1047"/>
      <c r="BA849" s="1047"/>
      <c r="BB849" s="1047"/>
      <c r="BC849" s="1047"/>
      <c r="BD849" s="1047"/>
      <c r="BE849" s="1047"/>
      <c r="BF849" s="1047"/>
      <c r="BG849" s="1047"/>
      <c r="BH849" s="1047"/>
      <c r="BI849" s="1047"/>
      <c r="BJ849" s="1047"/>
      <c r="BK849" s="1047"/>
      <c r="BL849" s="1047"/>
      <c r="BM849" s="1047"/>
      <c r="BN849" s="1047"/>
      <c r="BO849" s="1047"/>
      <c r="BP849" s="1047"/>
      <c r="BQ849" s="1047"/>
      <c r="BR849" s="1047"/>
      <c r="BS849" s="1047"/>
      <c r="BT849" s="1047"/>
      <c r="BU849" s="1047"/>
    </row>
    <row r="850" ht="14.25" customHeight="1">
      <c r="A850" s="1060"/>
      <c r="B850" s="1060"/>
      <c r="C850" s="1060"/>
      <c r="D850" s="1060"/>
      <c r="E850" s="1060"/>
      <c r="F850" s="1060"/>
      <c r="G850" s="1061"/>
      <c r="H850" s="1062"/>
      <c r="I850" s="1063"/>
      <c r="J850" s="1060"/>
      <c r="K850" s="1060"/>
      <c r="L850" s="1064"/>
      <c r="M850" s="1060"/>
      <c r="N850" s="1060"/>
      <c r="O850" s="1064"/>
      <c r="P850" s="1060"/>
      <c r="Q850" s="1060"/>
      <c r="R850" s="1060"/>
      <c r="S850" s="1060"/>
      <c r="T850" s="1060"/>
      <c r="U850" s="1060"/>
      <c r="V850" s="1045"/>
      <c r="W850" s="1045"/>
      <c r="X850" s="1045"/>
      <c r="Y850" s="1045"/>
      <c r="Z850" s="1045"/>
      <c r="AA850" s="1045"/>
      <c r="AB850" s="1045"/>
      <c r="AC850" s="1045"/>
      <c r="AD850" s="1045"/>
      <c r="AE850" s="1045"/>
      <c r="AF850" s="1045"/>
      <c r="AG850" s="1047"/>
      <c r="AH850" s="1047"/>
      <c r="AI850" s="1047"/>
      <c r="AJ850" s="1047"/>
      <c r="AK850" s="1047"/>
      <c r="AL850" s="1047"/>
      <c r="AM850" s="1047"/>
      <c r="AN850" s="1047"/>
      <c r="AO850" s="1047"/>
      <c r="AP850" s="1047"/>
      <c r="AQ850" s="1047"/>
      <c r="AR850" s="1047"/>
      <c r="AS850" s="1047"/>
      <c r="AT850" s="1047"/>
      <c r="AU850" s="1047"/>
      <c r="AV850" s="1047"/>
      <c r="AW850" s="1047"/>
      <c r="AX850" s="1047"/>
      <c r="AY850" s="1047"/>
      <c r="AZ850" s="1047"/>
      <c r="BA850" s="1047"/>
      <c r="BB850" s="1047"/>
      <c r="BC850" s="1047"/>
      <c r="BD850" s="1047"/>
      <c r="BE850" s="1047"/>
      <c r="BF850" s="1047"/>
      <c r="BG850" s="1047"/>
      <c r="BH850" s="1047"/>
      <c r="BI850" s="1047"/>
      <c r="BJ850" s="1047"/>
      <c r="BK850" s="1047"/>
      <c r="BL850" s="1047"/>
      <c r="BM850" s="1047"/>
      <c r="BN850" s="1047"/>
      <c r="BO850" s="1047"/>
      <c r="BP850" s="1047"/>
      <c r="BQ850" s="1047"/>
      <c r="BR850" s="1047"/>
      <c r="BS850" s="1047"/>
      <c r="BT850" s="1047"/>
      <c r="BU850" s="1047"/>
    </row>
    <row r="851" ht="14.25" customHeight="1">
      <c r="A851" s="1060"/>
      <c r="B851" s="1060"/>
      <c r="C851" s="1060"/>
      <c r="D851" s="1060"/>
      <c r="E851" s="1060"/>
      <c r="F851" s="1060"/>
      <c r="G851" s="1061"/>
      <c r="H851" s="1062"/>
      <c r="I851" s="1063"/>
      <c r="J851" s="1060"/>
      <c r="K851" s="1060"/>
      <c r="L851" s="1064"/>
      <c r="M851" s="1060"/>
      <c r="N851" s="1060"/>
      <c r="O851" s="1064"/>
      <c r="P851" s="1060"/>
      <c r="Q851" s="1060"/>
      <c r="R851" s="1060"/>
      <c r="S851" s="1060"/>
      <c r="T851" s="1060"/>
      <c r="U851" s="1060"/>
      <c r="V851" s="1045"/>
      <c r="W851" s="1045"/>
      <c r="X851" s="1045"/>
      <c r="Y851" s="1045"/>
      <c r="Z851" s="1045"/>
      <c r="AA851" s="1045"/>
      <c r="AB851" s="1045"/>
      <c r="AC851" s="1045"/>
      <c r="AD851" s="1045"/>
      <c r="AE851" s="1045"/>
      <c r="AF851" s="1045"/>
      <c r="AG851" s="1047"/>
      <c r="AH851" s="1047"/>
      <c r="AI851" s="1047"/>
      <c r="AJ851" s="1047"/>
      <c r="AK851" s="1047"/>
      <c r="AL851" s="1047"/>
      <c r="AM851" s="1047"/>
      <c r="AN851" s="1047"/>
      <c r="AO851" s="1047"/>
      <c r="AP851" s="1047"/>
      <c r="AQ851" s="1047"/>
      <c r="AR851" s="1047"/>
      <c r="AS851" s="1047"/>
      <c r="AT851" s="1047"/>
      <c r="AU851" s="1047"/>
      <c r="AV851" s="1047"/>
      <c r="AW851" s="1047"/>
      <c r="AX851" s="1047"/>
      <c r="AY851" s="1047"/>
      <c r="AZ851" s="1047"/>
      <c r="BA851" s="1047"/>
      <c r="BB851" s="1047"/>
      <c r="BC851" s="1047"/>
      <c r="BD851" s="1047"/>
      <c r="BE851" s="1047"/>
      <c r="BF851" s="1047"/>
      <c r="BG851" s="1047"/>
      <c r="BH851" s="1047"/>
      <c r="BI851" s="1047"/>
      <c r="BJ851" s="1047"/>
      <c r="BK851" s="1047"/>
      <c r="BL851" s="1047"/>
      <c r="BM851" s="1047"/>
      <c r="BN851" s="1047"/>
      <c r="BO851" s="1047"/>
      <c r="BP851" s="1047"/>
      <c r="BQ851" s="1047"/>
      <c r="BR851" s="1047"/>
      <c r="BS851" s="1047"/>
      <c r="BT851" s="1047"/>
      <c r="BU851" s="1047"/>
    </row>
    <row r="852" ht="14.25" customHeight="1">
      <c r="A852" s="1060"/>
      <c r="B852" s="1060"/>
      <c r="C852" s="1060"/>
      <c r="D852" s="1060"/>
      <c r="E852" s="1060"/>
      <c r="F852" s="1060"/>
      <c r="G852" s="1061"/>
      <c r="H852" s="1062"/>
      <c r="I852" s="1063"/>
      <c r="J852" s="1060"/>
      <c r="K852" s="1060"/>
      <c r="L852" s="1064"/>
      <c r="M852" s="1060"/>
      <c r="N852" s="1060"/>
      <c r="O852" s="1064"/>
      <c r="P852" s="1060"/>
      <c r="Q852" s="1060"/>
      <c r="R852" s="1060"/>
      <c r="S852" s="1060"/>
      <c r="T852" s="1060"/>
      <c r="U852" s="1060"/>
      <c r="V852" s="1045"/>
      <c r="W852" s="1045"/>
      <c r="X852" s="1045"/>
      <c r="Y852" s="1045"/>
      <c r="Z852" s="1045"/>
      <c r="AA852" s="1045"/>
      <c r="AB852" s="1045"/>
      <c r="AC852" s="1045"/>
      <c r="AD852" s="1045"/>
      <c r="AE852" s="1045"/>
      <c r="AF852" s="1045"/>
      <c r="AG852" s="1047"/>
      <c r="AH852" s="1047"/>
      <c r="AI852" s="1047"/>
      <c r="AJ852" s="1047"/>
      <c r="AK852" s="1047"/>
      <c r="AL852" s="1047"/>
      <c r="AM852" s="1047"/>
      <c r="AN852" s="1047"/>
      <c r="AO852" s="1047"/>
      <c r="AP852" s="1047"/>
      <c r="AQ852" s="1047"/>
      <c r="AR852" s="1047"/>
      <c r="AS852" s="1047"/>
      <c r="AT852" s="1047"/>
      <c r="AU852" s="1047"/>
      <c r="AV852" s="1047"/>
      <c r="AW852" s="1047"/>
      <c r="AX852" s="1047"/>
      <c r="AY852" s="1047"/>
      <c r="AZ852" s="1047"/>
      <c r="BA852" s="1047"/>
      <c r="BB852" s="1047"/>
      <c r="BC852" s="1047"/>
      <c r="BD852" s="1047"/>
      <c r="BE852" s="1047"/>
      <c r="BF852" s="1047"/>
      <c r="BG852" s="1047"/>
      <c r="BH852" s="1047"/>
      <c r="BI852" s="1047"/>
      <c r="BJ852" s="1047"/>
      <c r="BK852" s="1047"/>
      <c r="BL852" s="1047"/>
      <c r="BM852" s="1047"/>
      <c r="BN852" s="1047"/>
      <c r="BO852" s="1047"/>
      <c r="BP852" s="1047"/>
      <c r="BQ852" s="1047"/>
      <c r="BR852" s="1047"/>
      <c r="BS852" s="1047"/>
      <c r="BT852" s="1047"/>
      <c r="BU852" s="1047"/>
    </row>
    <row r="853" ht="14.25" customHeight="1">
      <c r="A853" s="1060"/>
      <c r="B853" s="1060"/>
      <c r="C853" s="1060"/>
      <c r="D853" s="1060"/>
      <c r="E853" s="1060"/>
      <c r="F853" s="1060"/>
      <c r="G853" s="1061"/>
      <c r="H853" s="1062"/>
      <c r="I853" s="1063"/>
      <c r="J853" s="1060"/>
      <c r="K853" s="1060"/>
      <c r="L853" s="1064"/>
      <c r="M853" s="1060"/>
      <c r="N853" s="1060"/>
      <c r="O853" s="1064"/>
      <c r="P853" s="1060"/>
      <c r="Q853" s="1060"/>
      <c r="R853" s="1060"/>
      <c r="S853" s="1060"/>
      <c r="T853" s="1060"/>
      <c r="U853" s="1060"/>
      <c r="V853" s="1045"/>
      <c r="W853" s="1045"/>
      <c r="X853" s="1045"/>
      <c r="Y853" s="1045"/>
      <c r="Z853" s="1045"/>
      <c r="AA853" s="1045"/>
      <c r="AB853" s="1045"/>
      <c r="AC853" s="1045"/>
      <c r="AD853" s="1045"/>
      <c r="AE853" s="1045"/>
      <c r="AF853" s="1045"/>
      <c r="AG853" s="1047"/>
      <c r="AH853" s="1047"/>
      <c r="AI853" s="1047"/>
      <c r="AJ853" s="1047"/>
      <c r="AK853" s="1047"/>
      <c r="AL853" s="1047"/>
      <c r="AM853" s="1047"/>
      <c r="AN853" s="1047"/>
      <c r="AO853" s="1047"/>
      <c r="AP853" s="1047"/>
      <c r="AQ853" s="1047"/>
      <c r="AR853" s="1047"/>
      <c r="AS853" s="1047"/>
      <c r="AT853" s="1047"/>
      <c r="AU853" s="1047"/>
      <c r="AV853" s="1047"/>
      <c r="AW853" s="1047"/>
      <c r="AX853" s="1047"/>
      <c r="AY853" s="1047"/>
      <c r="AZ853" s="1047"/>
      <c r="BA853" s="1047"/>
      <c r="BB853" s="1047"/>
      <c r="BC853" s="1047"/>
      <c r="BD853" s="1047"/>
      <c r="BE853" s="1047"/>
      <c r="BF853" s="1047"/>
      <c r="BG853" s="1047"/>
      <c r="BH853" s="1047"/>
      <c r="BI853" s="1047"/>
      <c r="BJ853" s="1047"/>
      <c r="BK853" s="1047"/>
      <c r="BL853" s="1047"/>
      <c r="BM853" s="1047"/>
      <c r="BN853" s="1047"/>
      <c r="BO853" s="1047"/>
      <c r="BP853" s="1047"/>
      <c r="BQ853" s="1047"/>
      <c r="BR853" s="1047"/>
      <c r="BS853" s="1047"/>
      <c r="BT853" s="1047"/>
      <c r="BU853" s="1047"/>
    </row>
    <row r="854" ht="14.25" customHeight="1">
      <c r="A854" s="1060"/>
      <c r="B854" s="1060"/>
      <c r="C854" s="1060"/>
      <c r="D854" s="1060"/>
      <c r="E854" s="1060"/>
      <c r="F854" s="1060"/>
      <c r="G854" s="1061"/>
      <c r="H854" s="1062"/>
      <c r="I854" s="1063"/>
      <c r="J854" s="1060"/>
      <c r="K854" s="1060"/>
      <c r="L854" s="1064"/>
      <c r="M854" s="1060"/>
      <c r="N854" s="1060"/>
      <c r="O854" s="1064"/>
      <c r="P854" s="1060"/>
      <c r="Q854" s="1060"/>
      <c r="R854" s="1060"/>
      <c r="S854" s="1060"/>
      <c r="T854" s="1060"/>
      <c r="U854" s="1060"/>
      <c r="V854" s="1045"/>
      <c r="W854" s="1045"/>
      <c r="X854" s="1045"/>
      <c r="Y854" s="1045"/>
      <c r="Z854" s="1045"/>
      <c r="AA854" s="1045"/>
      <c r="AB854" s="1045"/>
      <c r="AC854" s="1045"/>
      <c r="AD854" s="1045"/>
      <c r="AE854" s="1045"/>
      <c r="AF854" s="1045"/>
      <c r="AG854" s="1047"/>
      <c r="AH854" s="1047"/>
      <c r="AI854" s="1047"/>
      <c r="AJ854" s="1047"/>
      <c r="AK854" s="1047"/>
      <c r="AL854" s="1047"/>
      <c r="AM854" s="1047"/>
      <c r="AN854" s="1047"/>
      <c r="AO854" s="1047"/>
      <c r="AP854" s="1047"/>
      <c r="AQ854" s="1047"/>
      <c r="AR854" s="1047"/>
      <c r="AS854" s="1047"/>
      <c r="AT854" s="1047"/>
      <c r="AU854" s="1047"/>
      <c r="AV854" s="1047"/>
      <c r="AW854" s="1047"/>
      <c r="AX854" s="1047"/>
      <c r="AY854" s="1047"/>
      <c r="AZ854" s="1047"/>
      <c r="BA854" s="1047"/>
      <c r="BB854" s="1047"/>
      <c r="BC854" s="1047"/>
      <c r="BD854" s="1047"/>
      <c r="BE854" s="1047"/>
      <c r="BF854" s="1047"/>
      <c r="BG854" s="1047"/>
      <c r="BH854" s="1047"/>
      <c r="BI854" s="1047"/>
      <c r="BJ854" s="1047"/>
      <c r="BK854" s="1047"/>
      <c r="BL854" s="1047"/>
      <c r="BM854" s="1047"/>
      <c r="BN854" s="1047"/>
      <c r="BO854" s="1047"/>
      <c r="BP854" s="1047"/>
      <c r="BQ854" s="1047"/>
      <c r="BR854" s="1047"/>
      <c r="BS854" s="1047"/>
      <c r="BT854" s="1047"/>
      <c r="BU854" s="1047"/>
    </row>
    <row r="855" ht="14.25" customHeight="1">
      <c r="A855" s="1060"/>
      <c r="B855" s="1060"/>
      <c r="C855" s="1060"/>
      <c r="D855" s="1060"/>
      <c r="E855" s="1060"/>
      <c r="F855" s="1060"/>
      <c r="G855" s="1061"/>
      <c r="H855" s="1062"/>
      <c r="I855" s="1063"/>
      <c r="J855" s="1060"/>
      <c r="K855" s="1060"/>
      <c r="L855" s="1064"/>
      <c r="M855" s="1060"/>
      <c r="N855" s="1060"/>
      <c r="O855" s="1064"/>
      <c r="P855" s="1060"/>
      <c r="Q855" s="1060"/>
      <c r="R855" s="1060"/>
      <c r="S855" s="1060"/>
      <c r="T855" s="1060"/>
      <c r="U855" s="1060"/>
      <c r="V855" s="1045"/>
      <c r="W855" s="1045"/>
      <c r="X855" s="1045"/>
      <c r="Y855" s="1045"/>
      <c r="Z855" s="1045"/>
      <c r="AA855" s="1045"/>
      <c r="AB855" s="1045"/>
      <c r="AC855" s="1045"/>
      <c r="AD855" s="1045"/>
      <c r="AE855" s="1045"/>
      <c r="AF855" s="1045"/>
      <c r="AG855" s="1047"/>
      <c r="AH855" s="1047"/>
      <c r="AI855" s="1047"/>
      <c r="AJ855" s="1047"/>
      <c r="AK855" s="1047"/>
      <c r="AL855" s="1047"/>
      <c r="AM855" s="1047"/>
      <c r="AN855" s="1047"/>
      <c r="AO855" s="1047"/>
      <c r="AP855" s="1047"/>
      <c r="AQ855" s="1047"/>
      <c r="AR855" s="1047"/>
      <c r="AS855" s="1047"/>
      <c r="AT855" s="1047"/>
      <c r="AU855" s="1047"/>
      <c r="AV855" s="1047"/>
      <c r="AW855" s="1047"/>
      <c r="AX855" s="1047"/>
      <c r="AY855" s="1047"/>
      <c r="AZ855" s="1047"/>
      <c r="BA855" s="1047"/>
      <c r="BB855" s="1047"/>
      <c r="BC855" s="1047"/>
      <c r="BD855" s="1047"/>
      <c r="BE855" s="1047"/>
      <c r="BF855" s="1047"/>
      <c r="BG855" s="1047"/>
      <c r="BH855" s="1047"/>
      <c r="BI855" s="1047"/>
      <c r="BJ855" s="1047"/>
      <c r="BK855" s="1047"/>
      <c r="BL855" s="1047"/>
      <c r="BM855" s="1047"/>
      <c r="BN855" s="1047"/>
      <c r="BO855" s="1047"/>
      <c r="BP855" s="1047"/>
      <c r="BQ855" s="1047"/>
      <c r="BR855" s="1047"/>
      <c r="BS855" s="1047"/>
      <c r="BT855" s="1047"/>
      <c r="BU855" s="1047"/>
    </row>
    <row r="856" ht="14.25" customHeight="1">
      <c r="A856" s="1060"/>
      <c r="B856" s="1060"/>
      <c r="C856" s="1060"/>
      <c r="D856" s="1060"/>
      <c r="E856" s="1060"/>
      <c r="F856" s="1060"/>
      <c r="G856" s="1061"/>
      <c r="H856" s="1062"/>
      <c r="I856" s="1063"/>
      <c r="J856" s="1060"/>
      <c r="K856" s="1060"/>
      <c r="L856" s="1064"/>
      <c r="M856" s="1060"/>
      <c r="N856" s="1060"/>
      <c r="O856" s="1064"/>
      <c r="P856" s="1060"/>
      <c r="Q856" s="1060"/>
      <c r="R856" s="1060"/>
      <c r="S856" s="1060"/>
      <c r="T856" s="1060"/>
      <c r="U856" s="1060"/>
      <c r="V856" s="1045"/>
      <c r="W856" s="1045"/>
      <c r="X856" s="1045"/>
      <c r="Y856" s="1045"/>
      <c r="Z856" s="1045"/>
      <c r="AA856" s="1045"/>
      <c r="AB856" s="1045"/>
      <c r="AC856" s="1045"/>
      <c r="AD856" s="1045"/>
      <c r="AE856" s="1045"/>
      <c r="AF856" s="1045"/>
      <c r="AG856" s="1047"/>
      <c r="AH856" s="1047"/>
      <c r="AI856" s="1047"/>
      <c r="AJ856" s="1047"/>
      <c r="AK856" s="1047"/>
      <c r="AL856" s="1047"/>
      <c r="AM856" s="1047"/>
      <c r="AN856" s="1047"/>
      <c r="AO856" s="1047"/>
      <c r="AP856" s="1047"/>
      <c r="AQ856" s="1047"/>
      <c r="AR856" s="1047"/>
      <c r="AS856" s="1047"/>
      <c r="AT856" s="1047"/>
      <c r="AU856" s="1047"/>
      <c r="AV856" s="1047"/>
      <c r="AW856" s="1047"/>
      <c r="AX856" s="1047"/>
      <c r="AY856" s="1047"/>
      <c r="AZ856" s="1047"/>
      <c r="BA856" s="1047"/>
      <c r="BB856" s="1047"/>
      <c r="BC856" s="1047"/>
      <c r="BD856" s="1047"/>
      <c r="BE856" s="1047"/>
      <c r="BF856" s="1047"/>
      <c r="BG856" s="1047"/>
      <c r="BH856" s="1047"/>
      <c r="BI856" s="1047"/>
      <c r="BJ856" s="1047"/>
      <c r="BK856" s="1047"/>
      <c r="BL856" s="1047"/>
      <c r="BM856" s="1047"/>
      <c r="BN856" s="1047"/>
      <c r="BO856" s="1047"/>
      <c r="BP856" s="1047"/>
      <c r="BQ856" s="1047"/>
      <c r="BR856" s="1047"/>
      <c r="BS856" s="1047"/>
      <c r="BT856" s="1047"/>
      <c r="BU856" s="1047"/>
    </row>
    <row r="857" ht="14.25" customHeight="1">
      <c r="A857" s="1060"/>
      <c r="B857" s="1060"/>
      <c r="C857" s="1060"/>
      <c r="D857" s="1060"/>
      <c r="E857" s="1060"/>
      <c r="F857" s="1060"/>
      <c r="G857" s="1061"/>
      <c r="H857" s="1062"/>
      <c r="I857" s="1063"/>
      <c r="J857" s="1060"/>
      <c r="K857" s="1060"/>
      <c r="L857" s="1064"/>
      <c r="M857" s="1060"/>
      <c r="N857" s="1060"/>
      <c r="O857" s="1064"/>
      <c r="P857" s="1060"/>
      <c r="Q857" s="1060"/>
      <c r="R857" s="1060"/>
      <c r="S857" s="1060"/>
      <c r="T857" s="1060"/>
      <c r="U857" s="1060"/>
      <c r="V857" s="1045"/>
      <c r="W857" s="1045"/>
      <c r="X857" s="1045"/>
      <c r="Y857" s="1045"/>
      <c r="Z857" s="1045"/>
      <c r="AA857" s="1045"/>
      <c r="AB857" s="1045"/>
      <c r="AC857" s="1045"/>
      <c r="AD857" s="1045"/>
      <c r="AE857" s="1045"/>
      <c r="AF857" s="1045"/>
      <c r="AG857" s="1047"/>
      <c r="AH857" s="1047"/>
      <c r="AI857" s="1047"/>
      <c r="AJ857" s="1047"/>
      <c r="AK857" s="1047"/>
      <c r="AL857" s="1047"/>
      <c r="AM857" s="1047"/>
      <c r="AN857" s="1047"/>
      <c r="AO857" s="1047"/>
      <c r="AP857" s="1047"/>
      <c r="AQ857" s="1047"/>
      <c r="AR857" s="1047"/>
      <c r="AS857" s="1047"/>
      <c r="AT857" s="1047"/>
      <c r="AU857" s="1047"/>
      <c r="AV857" s="1047"/>
      <c r="AW857" s="1047"/>
      <c r="AX857" s="1047"/>
      <c r="AY857" s="1047"/>
      <c r="AZ857" s="1047"/>
      <c r="BA857" s="1047"/>
      <c r="BB857" s="1047"/>
      <c r="BC857" s="1047"/>
      <c r="BD857" s="1047"/>
      <c r="BE857" s="1047"/>
      <c r="BF857" s="1047"/>
      <c r="BG857" s="1047"/>
      <c r="BH857" s="1047"/>
      <c r="BI857" s="1047"/>
      <c r="BJ857" s="1047"/>
      <c r="BK857" s="1047"/>
      <c r="BL857" s="1047"/>
      <c r="BM857" s="1047"/>
      <c r="BN857" s="1047"/>
      <c r="BO857" s="1047"/>
      <c r="BP857" s="1047"/>
      <c r="BQ857" s="1047"/>
      <c r="BR857" s="1047"/>
      <c r="BS857" s="1047"/>
      <c r="BT857" s="1047"/>
      <c r="BU857" s="1047"/>
    </row>
    <row r="858" ht="14.25" customHeight="1">
      <c r="A858" s="1060"/>
      <c r="B858" s="1060"/>
      <c r="C858" s="1060"/>
      <c r="D858" s="1060"/>
      <c r="E858" s="1060"/>
      <c r="F858" s="1060"/>
      <c r="G858" s="1061"/>
      <c r="H858" s="1062"/>
      <c r="I858" s="1063"/>
      <c r="J858" s="1060"/>
      <c r="K858" s="1060"/>
      <c r="L858" s="1064"/>
      <c r="M858" s="1060"/>
      <c r="N858" s="1060"/>
      <c r="O858" s="1064"/>
      <c r="P858" s="1060"/>
      <c r="Q858" s="1060"/>
      <c r="R858" s="1060"/>
      <c r="S858" s="1060"/>
      <c r="T858" s="1060"/>
      <c r="U858" s="1060"/>
      <c r="V858" s="1045"/>
      <c r="W858" s="1045"/>
      <c r="X858" s="1045"/>
      <c r="Y858" s="1045"/>
      <c r="Z858" s="1045"/>
      <c r="AA858" s="1045"/>
      <c r="AB858" s="1045"/>
      <c r="AC858" s="1045"/>
      <c r="AD858" s="1045"/>
      <c r="AE858" s="1045"/>
      <c r="AF858" s="1045"/>
      <c r="AG858" s="1047"/>
      <c r="AH858" s="1047"/>
      <c r="AI858" s="1047"/>
      <c r="AJ858" s="1047"/>
      <c r="AK858" s="1047"/>
      <c r="AL858" s="1047"/>
      <c r="AM858" s="1047"/>
      <c r="AN858" s="1047"/>
      <c r="AO858" s="1047"/>
      <c r="AP858" s="1047"/>
      <c r="AQ858" s="1047"/>
      <c r="AR858" s="1047"/>
      <c r="AS858" s="1047"/>
      <c r="AT858" s="1047"/>
      <c r="AU858" s="1047"/>
      <c r="AV858" s="1047"/>
      <c r="AW858" s="1047"/>
      <c r="AX858" s="1047"/>
      <c r="AY858" s="1047"/>
      <c r="AZ858" s="1047"/>
      <c r="BA858" s="1047"/>
      <c r="BB858" s="1047"/>
      <c r="BC858" s="1047"/>
      <c r="BD858" s="1047"/>
      <c r="BE858" s="1047"/>
      <c r="BF858" s="1047"/>
      <c r="BG858" s="1047"/>
      <c r="BH858" s="1047"/>
      <c r="BI858" s="1047"/>
      <c r="BJ858" s="1047"/>
      <c r="BK858" s="1047"/>
      <c r="BL858" s="1047"/>
      <c r="BM858" s="1047"/>
      <c r="BN858" s="1047"/>
      <c r="BO858" s="1047"/>
      <c r="BP858" s="1047"/>
      <c r="BQ858" s="1047"/>
      <c r="BR858" s="1047"/>
      <c r="BS858" s="1047"/>
      <c r="BT858" s="1047"/>
      <c r="BU858" s="1047"/>
    </row>
    <row r="859" ht="14.25" customHeight="1">
      <c r="A859" s="1060"/>
      <c r="B859" s="1060"/>
      <c r="C859" s="1060"/>
      <c r="D859" s="1060"/>
      <c r="E859" s="1060"/>
      <c r="F859" s="1060"/>
      <c r="G859" s="1061"/>
      <c r="H859" s="1062"/>
      <c r="I859" s="1063"/>
      <c r="J859" s="1060"/>
      <c r="K859" s="1060"/>
      <c r="L859" s="1064"/>
      <c r="M859" s="1060"/>
      <c r="N859" s="1060"/>
      <c r="O859" s="1064"/>
      <c r="P859" s="1060"/>
      <c r="Q859" s="1060"/>
      <c r="R859" s="1060"/>
      <c r="S859" s="1060"/>
      <c r="T859" s="1060"/>
      <c r="U859" s="1060"/>
      <c r="V859" s="1045"/>
      <c r="W859" s="1045"/>
      <c r="X859" s="1045"/>
      <c r="Y859" s="1045"/>
      <c r="Z859" s="1045"/>
      <c r="AA859" s="1045"/>
      <c r="AB859" s="1045"/>
      <c r="AC859" s="1045"/>
      <c r="AD859" s="1045"/>
      <c r="AE859" s="1045"/>
      <c r="AF859" s="1045"/>
      <c r="AG859" s="1047"/>
      <c r="AH859" s="1047"/>
      <c r="AI859" s="1047"/>
      <c r="AJ859" s="1047"/>
      <c r="AK859" s="1047"/>
      <c r="AL859" s="1047"/>
      <c r="AM859" s="1047"/>
      <c r="AN859" s="1047"/>
      <c r="AO859" s="1047"/>
      <c r="AP859" s="1047"/>
      <c r="AQ859" s="1047"/>
      <c r="AR859" s="1047"/>
      <c r="AS859" s="1047"/>
      <c r="AT859" s="1047"/>
      <c r="AU859" s="1047"/>
      <c r="AV859" s="1047"/>
      <c r="AW859" s="1047"/>
      <c r="AX859" s="1047"/>
      <c r="AY859" s="1047"/>
      <c r="AZ859" s="1047"/>
      <c r="BA859" s="1047"/>
      <c r="BB859" s="1047"/>
      <c r="BC859" s="1047"/>
      <c r="BD859" s="1047"/>
      <c r="BE859" s="1047"/>
      <c r="BF859" s="1047"/>
      <c r="BG859" s="1047"/>
      <c r="BH859" s="1047"/>
      <c r="BI859" s="1047"/>
      <c r="BJ859" s="1047"/>
      <c r="BK859" s="1047"/>
      <c r="BL859" s="1047"/>
      <c r="BM859" s="1047"/>
      <c r="BN859" s="1047"/>
      <c r="BO859" s="1047"/>
      <c r="BP859" s="1047"/>
      <c r="BQ859" s="1047"/>
      <c r="BR859" s="1047"/>
      <c r="BS859" s="1047"/>
      <c r="BT859" s="1047"/>
      <c r="BU859" s="1047"/>
    </row>
    <row r="860" ht="14.25" customHeight="1">
      <c r="A860" s="1060"/>
      <c r="B860" s="1060"/>
      <c r="C860" s="1060"/>
      <c r="D860" s="1060"/>
      <c r="E860" s="1060"/>
      <c r="F860" s="1060"/>
      <c r="G860" s="1061"/>
      <c r="H860" s="1062"/>
      <c r="I860" s="1063"/>
      <c r="J860" s="1060"/>
      <c r="K860" s="1060"/>
      <c r="L860" s="1064"/>
      <c r="M860" s="1060"/>
      <c r="N860" s="1060"/>
      <c r="O860" s="1064"/>
      <c r="P860" s="1060"/>
      <c r="Q860" s="1060"/>
      <c r="R860" s="1060"/>
      <c r="S860" s="1060"/>
      <c r="T860" s="1060"/>
      <c r="U860" s="1060"/>
      <c r="V860" s="1045"/>
      <c r="W860" s="1045"/>
      <c r="X860" s="1045"/>
      <c r="Y860" s="1045"/>
      <c r="Z860" s="1045"/>
      <c r="AA860" s="1045"/>
      <c r="AB860" s="1045"/>
      <c r="AC860" s="1045"/>
      <c r="AD860" s="1045"/>
      <c r="AE860" s="1045"/>
      <c r="AF860" s="1045"/>
      <c r="AG860" s="1047"/>
      <c r="AH860" s="1047"/>
      <c r="AI860" s="1047"/>
      <c r="AJ860" s="1047"/>
      <c r="AK860" s="1047"/>
      <c r="AL860" s="1047"/>
      <c r="AM860" s="1047"/>
      <c r="AN860" s="1047"/>
      <c r="AO860" s="1047"/>
      <c r="AP860" s="1047"/>
      <c r="AQ860" s="1047"/>
      <c r="AR860" s="1047"/>
      <c r="AS860" s="1047"/>
      <c r="AT860" s="1047"/>
      <c r="AU860" s="1047"/>
      <c r="AV860" s="1047"/>
      <c r="AW860" s="1047"/>
      <c r="AX860" s="1047"/>
      <c r="AY860" s="1047"/>
      <c r="AZ860" s="1047"/>
      <c r="BA860" s="1047"/>
      <c r="BB860" s="1047"/>
      <c r="BC860" s="1047"/>
      <c r="BD860" s="1047"/>
      <c r="BE860" s="1047"/>
      <c r="BF860" s="1047"/>
      <c r="BG860" s="1047"/>
      <c r="BH860" s="1047"/>
      <c r="BI860" s="1047"/>
      <c r="BJ860" s="1047"/>
      <c r="BK860" s="1047"/>
      <c r="BL860" s="1047"/>
      <c r="BM860" s="1047"/>
      <c r="BN860" s="1047"/>
      <c r="BO860" s="1047"/>
      <c r="BP860" s="1047"/>
      <c r="BQ860" s="1047"/>
      <c r="BR860" s="1047"/>
      <c r="BS860" s="1047"/>
      <c r="BT860" s="1047"/>
      <c r="BU860" s="1047"/>
    </row>
    <row r="861" ht="14.25" customHeight="1">
      <c r="A861" s="1060"/>
      <c r="B861" s="1060"/>
      <c r="C861" s="1060"/>
      <c r="D861" s="1060"/>
      <c r="E861" s="1060"/>
      <c r="F861" s="1060"/>
      <c r="G861" s="1061"/>
      <c r="H861" s="1062"/>
      <c r="I861" s="1063"/>
      <c r="J861" s="1060"/>
      <c r="K861" s="1060"/>
      <c r="L861" s="1064"/>
      <c r="M861" s="1060"/>
      <c r="N861" s="1060"/>
      <c r="O861" s="1064"/>
      <c r="P861" s="1060"/>
      <c r="Q861" s="1060"/>
      <c r="R861" s="1060"/>
      <c r="S861" s="1060"/>
      <c r="T861" s="1060"/>
      <c r="U861" s="1060"/>
      <c r="V861" s="1045"/>
      <c r="W861" s="1045"/>
      <c r="X861" s="1045"/>
      <c r="Y861" s="1045"/>
      <c r="Z861" s="1045"/>
      <c r="AA861" s="1045"/>
      <c r="AB861" s="1045"/>
      <c r="AC861" s="1045"/>
      <c r="AD861" s="1045"/>
      <c r="AE861" s="1045"/>
      <c r="AF861" s="1045"/>
      <c r="AG861" s="1047"/>
      <c r="AH861" s="1047"/>
      <c r="AI861" s="1047"/>
      <c r="AJ861" s="1047"/>
      <c r="AK861" s="1047"/>
      <c r="AL861" s="1047"/>
      <c r="AM861" s="1047"/>
      <c r="AN861" s="1047"/>
      <c r="AO861" s="1047"/>
      <c r="AP861" s="1047"/>
      <c r="AQ861" s="1047"/>
      <c r="AR861" s="1047"/>
      <c r="AS861" s="1047"/>
      <c r="AT861" s="1047"/>
      <c r="AU861" s="1047"/>
      <c r="AV861" s="1047"/>
      <c r="AW861" s="1047"/>
      <c r="AX861" s="1047"/>
      <c r="AY861" s="1047"/>
      <c r="AZ861" s="1047"/>
      <c r="BA861" s="1047"/>
      <c r="BB861" s="1047"/>
      <c r="BC861" s="1047"/>
      <c r="BD861" s="1047"/>
      <c r="BE861" s="1047"/>
      <c r="BF861" s="1047"/>
      <c r="BG861" s="1047"/>
      <c r="BH861" s="1047"/>
      <c r="BI861" s="1047"/>
      <c r="BJ861" s="1047"/>
      <c r="BK861" s="1047"/>
      <c r="BL861" s="1047"/>
      <c r="BM861" s="1047"/>
      <c r="BN861" s="1047"/>
      <c r="BO861" s="1047"/>
      <c r="BP861" s="1047"/>
      <c r="BQ861" s="1047"/>
      <c r="BR861" s="1047"/>
      <c r="BS861" s="1047"/>
      <c r="BT861" s="1047"/>
      <c r="BU861" s="1047"/>
    </row>
    <row r="862" ht="14.25" customHeight="1">
      <c r="A862" s="1060"/>
      <c r="B862" s="1060"/>
      <c r="C862" s="1060"/>
      <c r="D862" s="1060"/>
      <c r="E862" s="1060"/>
      <c r="F862" s="1060"/>
      <c r="G862" s="1061"/>
      <c r="H862" s="1062"/>
      <c r="I862" s="1063"/>
      <c r="J862" s="1060"/>
      <c r="K862" s="1060"/>
      <c r="L862" s="1064"/>
      <c r="M862" s="1060"/>
      <c r="N862" s="1060"/>
      <c r="O862" s="1064"/>
      <c r="P862" s="1060"/>
      <c r="Q862" s="1060"/>
      <c r="R862" s="1060"/>
      <c r="S862" s="1060"/>
      <c r="T862" s="1060"/>
      <c r="U862" s="1060"/>
      <c r="V862" s="1045"/>
      <c r="W862" s="1045"/>
      <c r="X862" s="1045"/>
      <c r="Y862" s="1045"/>
      <c r="Z862" s="1045"/>
      <c r="AA862" s="1045"/>
      <c r="AB862" s="1045"/>
      <c r="AC862" s="1045"/>
      <c r="AD862" s="1045"/>
      <c r="AE862" s="1045"/>
      <c r="AF862" s="1045"/>
      <c r="AG862" s="1047"/>
      <c r="AH862" s="1047"/>
      <c r="AI862" s="1047"/>
      <c r="AJ862" s="1047"/>
      <c r="AK862" s="1047"/>
      <c r="AL862" s="1047"/>
      <c r="AM862" s="1047"/>
      <c r="AN862" s="1047"/>
      <c r="AO862" s="1047"/>
      <c r="AP862" s="1047"/>
      <c r="AQ862" s="1047"/>
      <c r="AR862" s="1047"/>
      <c r="AS862" s="1047"/>
      <c r="AT862" s="1047"/>
      <c r="AU862" s="1047"/>
      <c r="AV862" s="1047"/>
      <c r="AW862" s="1047"/>
      <c r="AX862" s="1047"/>
      <c r="AY862" s="1047"/>
      <c r="AZ862" s="1047"/>
      <c r="BA862" s="1047"/>
      <c r="BB862" s="1047"/>
      <c r="BC862" s="1047"/>
      <c r="BD862" s="1047"/>
      <c r="BE862" s="1047"/>
      <c r="BF862" s="1047"/>
      <c r="BG862" s="1047"/>
      <c r="BH862" s="1047"/>
      <c r="BI862" s="1047"/>
      <c r="BJ862" s="1047"/>
      <c r="BK862" s="1047"/>
      <c r="BL862" s="1047"/>
      <c r="BM862" s="1047"/>
      <c r="BN862" s="1047"/>
      <c r="BO862" s="1047"/>
      <c r="BP862" s="1047"/>
      <c r="BQ862" s="1047"/>
      <c r="BR862" s="1047"/>
      <c r="BS862" s="1047"/>
      <c r="BT862" s="1047"/>
      <c r="BU862" s="1047"/>
    </row>
    <row r="863" ht="14.25" customHeight="1">
      <c r="A863" s="1060"/>
      <c r="B863" s="1060"/>
      <c r="C863" s="1060"/>
      <c r="D863" s="1060"/>
      <c r="E863" s="1060"/>
      <c r="F863" s="1060"/>
      <c r="G863" s="1061"/>
      <c r="H863" s="1062"/>
      <c r="I863" s="1063"/>
      <c r="J863" s="1060"/>
      <c r="K863" s="1060"/>
      <c r="L863" s="1064"/>
      <c r="M863" s="1060"/>
      <c r="N863" s="1060"/>
      <c r="O863" s="1064"/>
      <c r="P863" s="1060"/>
      <c r="Q863" s="1060"/>
      <c r="R863" s="1060"/>
      <c r="S863" s="1060"/>
      <c r="T863" s="1060"/>
      <c r="U863" s="1060"/>
      <c r="V863" s="1045"/>
      <c r="W863" s="1045"/>
      <c r="X863" s="1045"/>
      <c r="Y863" s="1045"/>
      <c r="Z863" s="1045"/>
      <c r="AA863" s="1045"/>
      <c r="AB863" s="1045"/>
      <c r="AC863" s="1045"/>
      <c r="AD863" s="1045"/>
      <c r="AE863" s="1045"/>
      <c r="AF863" s="1045"/>
      <c r="AG863" s="1047"/>
      <c r="AH863" s="1047"/>
      <c r="AI863" s="1047"/>
      <c r="AJ863" s="1047"/>
      <c r="AK863" s="1047"/>
      <c r="AL863" s="1047"/>
      <c r="AM863" s="1047"/>
      <c r="AN863" s="1047"/>
      <c r="AO863" s="1047"/>
      <c r="AP863" s="1047"/>
      <c r="AQ863" s="1047"/>
      <c r="AR863" s="1047"/>
      <c r="AS863" s="1047"/>
      <c r="AT863" s="1047"/>
      <c r="AU863" s="1047"/>
      <c r="AV863" s="1047"/>
      <c r="AW863" s="1047"/>
      <c r="AX863" s="1047"/>
      <c r="AY863" s="1047"/>
      <c r="AZ863" s="1047"/>
      <c r="BA863" s="1047"/>
      <c r="BB863" s="1047"/>
      <c r="BC863" s="1047"/>
      <c r="BD863" s="1047"/>
      <c r="BE863" s="1047"/>
      <c r="BF863" s="1047"/>
      <c r="BG863" s="1047"/>
      <c r="BH863" s="1047"/>
      <c r="BI863" s="1047"/>
      <c r="BJ863" s="1047"/>
      <c r="BK863" s="1047"/>
      <c r="BL863" s="1047"/>
      <c r="BM863" s="1047"/>
      <c r="BN863" s="1047"/>
      <c r="BO863" s="1047"/>
      <c r="BP863" s="1047"/>
      <c r="BQ863" s="1047"/>
      <c r="BR863" s="1047"/>
      <c r="BS863" s="1047"/>
      <c r="BT863" s="1047"/>
      <c r="BU863" s="1047"/>
    </row>
    <row r="864" ht="14.25" customHeight="1">
      <c r="A864" s="1060"/>
      <c r="B864" s="1060"/>
      <c r="C864" s="1060"/>
      <c r="D864" s="1060"/>
      <c r="E864" s="1060"/>
      <c r="F864" s="1060"/>
      <c r="G864" s="1061"/>
      <c r="H864" s="1062"/>
      <c r="I864" s="1063"/>
      <c r="J864" s="1060"/>
      <c r="K864" s="1060"/>
      <c r="L864" s="1064"/>
      <c r="M864" s="1060"/>
      <c r="N864" s="1060"/>
      <c r="O864" s="1064"/>
      <c r="P864" s="1060"/>
      <c r="Q864" s="1060"/>
      <c r="R864" s="1060"/>
      <c r="S864" s="1060"/>
      <c r="T864" s="1060"/>
      <c r="U864" s="1060"/>
      <c r="V864" s="1045"/>
      <c r="W864" s="1045"/>
      <c r="X864" s="1045"/>
      <c r="Y864" s="1045"/>
      <c r="Z864" s="1045"/>
      <c r="AA864" s="1045"/>
      <c r="AB864" s="1045"/>
      <c r="AC864" s="1045"/>
      <c r="AD864" s="1045"/>
      <c r="AE864" s="1045"/>
      <c r="AF864" s="1045"/>
      <c r="AG864" s="1047"/>
      <c r="AH864" s="1047"/>
      <c r="AI864" s="1047"/>
      <c r="AJ864" s="1047"/>
      <c r="AK864" s="1047"/>
      <c r="AL864" s="1047"/>
      <c r="AM864" s="1047"/>
      <c r="AN864" s="1047"/>
      <c r="AO864" s="1047"/>
      <c r="AP864" s="1047"/>
      <c r="AQ864" s="1047"/>
      <c r="AR864" s="1047"/>
      <c r="AS864" s="1047"/>
      <c r="AT864" s="1047"/>
      <c r="AU864" s="1047"/>
      <c r="AV864" s="1047"/>
      <c r="AW864" s="1047"/>
      <c r="AX864" s="1047"/>
      <c r="AY864" s="1047"/>
      <c r="AZ864" s="1047"/>
      <c r="BA864" s="1047"/>
      <c r="BB864" s="1047"/>
      <c r="BC864" s="1047"/>
      <c r="BD864" s="1047"/>
      <c r="BE864" s="1047"/>
      <c r="BF864" s="1047"/>
      <c r="BG864" s="1047"/>
      <c r="BH864" s="1047"/>
      <c r="BI864" s="1047"/>
      <c r="BJ864" s="1047"/>
      <c r="BK864" s="1047"/>
      <c r="BL864" s="1047"/>
      <c r="BM864" s="1047"/>
      <c r="BN864" s="1047"/>
      <c r="BO864" s="1047"/>
      <c r="BP864" s="1047"/>
      <c r="BQ864" s="1047"/>
      <c r="BR864" s="1047"/>
      <c r="BS864" s="1047"/>
      <c r="BT864" s="1047"/>
      <c r="BU864" s="1047"/>
    </row>
    <row r="865" ht="14.25" customHeight="1">
      <c r="A865" s="1060"/>
      <c r="B865" s="1060"/>
      <c r="C865" s="1060"/>
      <c r="D865" s="1060"/>
      <c r="E865" s="1060"/>
      <c r="F865" s="1060"/>
      <c r="G865" s="1061"/>
      <c r="H865" s="1062"/>
      <c r="I865" s="1063"/>
      <c r="J865" s="1060"/>
      <c r="K865" s="1060"/>
      <c r="L865" s="1064"/>
      <c r="M865" s="1060"/>
      <c r="N865" s="1060"/>
      <c r="O865" s="1064"/>
      <c r="P865" s="1060"/>
      <c r="Q865" s="1060"/>
      <c r="R865" s="1060"/>
      <c r="S865" s="1060"/>
      <c r="T865" s="1060"/>
      <c r="U865" s="1060"/>
      <c r="V865" s="1045"/>
      <c r="W865" s="1045"/>
      <c r="X865" s="1045"/>
      <c r="Y865" s="1045"/>
      <c r="Z865" s="1045"/>
      <c r="AA865" s="1045"/>
      <c r="AB865" s="1045"/>
      <c r="AC865" s="1045"/>
      <c r="AD865" s="1045"/>
      <c r="AE865" s="1045"/>
      <c r="AF865" s="1045"/>
      <c r="AG865" s="1047"/>
      <c r="AH865" s="1047"/>
      <c r="AI865" s="1047"/>
      <c r="AJ865" s="1047"/>
      <c r="AK865" s="1047"/>
      <c r="AL865" s="1047"/>
      <c r="AM865" s="1047"/>
      <c r="AN865" s="1047"/>
      <c r="AO865" s="1047"/>
      <c r="AP865" s="1047"/>
      <c r="AQ865" s="1047"/>
      <c r="AR865" s="1047"/>
      <c r="AS865" s="1047"/>
      <c r="AT865" s="1047"/>
      <c r="AU865" s="1047"/>
      <c r="AV865" s="1047"/>
      <c r="AW865" s="1047"/>
      <c r="AX865" s="1047"/>
      <c r="AY865" s="1047"/>
      <c r="AZ865" s="1047"/>
      <c r="BA865" s="1047"/>
      <c r="BB865" s="1047"/>
      <c r="BC865" s="1047"/>
      <c r="BD865" s="1047"/>
      <c r="BE865" s="1047"/>
      <c r="BF865" s="1047"/>
      <c r="BG865" s="1047"/>
      <c r="BH865" s="1047"/>
      <c r="BI865" s="1047"/>
      <c r="BJ865" s="1047"/>
      <c r="BK865" s="1047"/>
      <c r="BL865" s="1047"/>
      <c r="BM865" s="1047"/>
      <c r="BN865" s="1047"/>
      <c r="BO865" s="1047"/>
      <c r="BP865" s="1047"/>
      <c r="BQ865" s="1047"/>
      <c r="BR865" s="1047"/>
      <c r="BS865" s="1047"/>
      <c r="BT865" s="1047"/>
      <c r="BU865" s="1047"/>
    </row>
    <row r="866" ht="14.25" customHeight="1">
      <c r="A866" s="1060"/>
      <c r="B866" s="1060"/>
      <c r="C866" s="1060"/>
      <c r="D866" s="1060"/>
      <c r="E866" s="1060"/>
      <c r="F866" s="1060"/>
      <c r="G866" s="1061"/>
      <c r="H866" s="1062"/>
      <c r="I866" s="1063"/>
      <c r="J866" s="1060"/>
      <c r="K866" s="1060"/>
      <c r="L866" s="1064"/>
      <c r="M866" s="1060"/>
      <c r="N866" s="1060"/>
      <c r="O866" s="1064"/>
      <c r="P866" s="1060"/>
      <c r="Q866" s="1060"/>
      <c r="R866" s="1060"/>
      <c r="S866" s="1060"/>
      <c r="T866" s="1060"/>
      <c r="U866" s="1060"/>
      <c r="V866" s="1045"/>
      <c r="W866" s="1045"/>
      <c r="X866" s="1045"/>
      <c r="Y866" s="1045"/>
      <c r="Z866" s="1045"/>
      <c r="AA866" s="1045"/>
      <c r="AB866" s="1045"/>
      <c r="AC866" s="1045"/>
      <c r="AD866" s="1045"/>
      <c r="AE866" s="1045"/>
      <c r="AF866" s="1045"/>
      <c r="AG866" s="1047"/>
      <c r="AH866" s="1047"/>
      <c r="AI866" s="1047"/>
      <c r="AJ866" s="1047"/>
      <c r="AK866" s="1047"/>
      <c r="AL866" s="1047"/>
      <c r="AM866" s="1047"/>
      <c r="AN866" s="1047"/>
      <c r="AO866" s="1047"/>
      <c r="AP866" s="1047"/>
      <c r="AQ866" s="1047"/>
      <c r="AR866" s="1047"/>
      <c r="AS866" s="1047"/>
      <c r="AT866" s="1047"/>
      <c r="AU866" s="1047"/>
      <c r="AV866" s="1047"/>
      <c r="AW866" s="1047"/>
      <c r="AX866" s="1047"/>
      <c r="AY866" s="1047"/>
      <c r="AZ866" s="1047"/>
      <c r="BA866" s="1047"/>
      <c r="BB866" s="1047"/>
      <c r="BC866" s="1047"/>
      <c r="BD866" s="1047"/>
      <c r="BE866" s="1047"/>
      <c r="BF866" s="1047"/>
      <c r="BG866" s="1047"/>
      <c r="BH866" s="1047"/>
      <c r="BI866" s="1047"/>
      <c r="BJ866" s="1047"/>
      <c r="BK866" s="1047"/>
      <c r="BL866" s="1047"/>
      <c r="BM866" s="1047"/>
      <c r="BN866" s="1047"/>
      <c r="BO866" s="1047"/>
      <c r="BP866" s="1047"/>
      <c r="BQ866" s="1047"/>
      <c r="BR866" s="1047"/>
      <c r="BS866" s="1047"/>
      <c r="BT866" s="1047"/>
      <c r="BU866" s="1047"/>
    </row>
    <row r="867" ht="14.25" customHeight="1">
      <c r="A867" s="1060"/>
      <c r="B867" s="1060"/>
      <c r="C867" s="1060"/>
      <c r="D867" s="1060"/>
      <c r="E867" s="1060"/>
      <c r="F867" s="1060"/>
      <c r="G867" s="1061"/>
      <c r="H867" s="1062"/>
      <c r="I867" s="1063"/>
      <c r="J867" s="1060"/>
      <c r="K867" s="1060"/>
      <c r="L867" s="1064"/>
      <c r="M867" s="1060"/>
      <c r="N867" s="1060"/>
      <c r="O867" s="1064"/>
      <c r="P867" s="1060"/>
      <c r="Q867" s="1060"/>
      <c r="R867" s="1060"/>
      <c r="S867" s="1060"/>
      <c r="T867" s="1060"/>
      <c r="U867" s="1060"/>
      <c r="V867" s="1045"/>
      <c r="W867" s="1045"/>
      <c r="X867" s="1045"/>
      <c r="Y867" s="1045"/>
      <c r="Z867" s="1045"/>
      <c r="AA867" s="1045"/>
      <c r="AB867" s="1045"/>
      <c r="AC867" s="1045"/>
      <c r="AD867" s="1045"/>
      <c r="AE867" s="1045"/>
      <c r="AF867" s="1045"/>
      <c r="AG867" s="1047"/>
      <c r="AH867" s="1047"/>
      <c r="AI867" s="1047"/>
      <c r="AJ867" s="1047"/>
      <c r="AK867" s="1047"/>
      <c r="AL867" s="1047"/>
      <c r="AM867" s="1047"/>
      <c r="AN867" s="1047"/>
      <c r="AO867" s="1047"/>
      <c r="AP867" s="1047"/>
      <c r="AQ867" s="1047"/>
      <c r="AR867" s="1047"/>
      <c r="AS867" s="1047"/>
      <c r="AT867" s="1047"/>
      <c r="AU867" s="1047"/>
      <c r="AV867" s="1047"/>
      <c r="AW867" s="1047"/>
      <c r="AX867" s="1047"/>
      <c r="AY867" s="1047"/>
      <c r="AZ867" s="1047"/>
      <c r="BA867" s="1047"/>
      <c r="BB867" s="1047"/>
      <c r="BC867" s="1047"/>
      <c r="BD867" s="1047"/>
      <c r="BE867" s="1047"/>
      <c r="BF867" s="1047"/>
      <c r="BG867" s="1047"/>
      <c r="BH867" s="1047"/>
      <c r="BI867" s="1047"/>
      <c r="BJ867" s="1047"/>
      <c r="BK867" s="1047"/>
      <c r="BL867" s="1047"/>
      <c r="BM867" s="1047"/>
      <c r="BN867" s="1047"/>
      <c r="BO867" s="1047"/>
      <c r="BP867" s="1047"/>
      <c r="BQ867" s="1047"/>
      <c r="BR867" s="1047"/>
      <c r="BS867" s="1047"/>
      <c r="BT867" s="1047"/>
      <c r="BU867" s="1047"/>
    </row>
    <row r="868" ht="14.25" customHeight="1">
      <c r="A868" s="1060"/>
      <c r="B868" s="1060"/>
      <c r="C868" s="1060"/>
      <c r="D868" s="1060"/>
      <c r="E868" s="1060"/>
      <c r="F868" s="1060"/>
      <c r="G868" s="1061"/>
      <c r="H868" s="1062"/>
      <c r="I868" s="1063"/>
      <c r="J868" s="1060"/>
      <c r="K868" s="1060"/>
      <c r="L868" s="1064"/>
      <c r="M868" s="1060"/>
      <c r="N868" s="1060"/>
      <c r="O868" s="1064"/>
      <c r="P868" s="1060"/>
      <c r="Q868" s="1060"/>
      <c r="R868" s="1060"/>
      <c r="S868" s="1060"/>
      <c r="T868" s="1060"/>
      <c r="U868" s="1060"/>
      <c r="V868" s="1045"/>
      <c r="W868" s="1045"/>
      <c r="X868" s="1045"/>
      <c r="Y868" s="1045"/>
      <c r="Z868" s="1045"/>
      <c r="AA868" s="1045"/>
      <c r="AB868" s="1045"/>
      <c r="AC868" s="1045"/>
      <c r="AD868" s="1045"/>
      <c r="AE868" s="1045"/>
      <c r="AF868" s="1045"/>
      <c r="AG868" s="1047"/>
      <c r="AH868" s="1047"/>
      <c r="AI868" s="1047"/>
      <c r="AJ868" s="1047"/>
      <c r="AK868" s="1047"/>
      <c r="AL868" s="1047"/>
      <c r="AM868" s="1047"/>
      <c r="AN868" s="1047"/>
      <c r="AO868" s="1047"/>
      <c r="AP868" s="1047"/>
      <c r="AQ868" s="1047"/>
      <c r="AR868" s="1047"/>
      <c r="AS868" s="1047"/>
      <c r="AT868" s="1047"/>
      <c r="AU868" s="1047"/>
      <c r="AV868" s="1047"/>
      <c r="AW868" s="1047"/>
      <c r="AX868" s="1047"/>
      <c r="AY868" s="1047"/>
      <c r="AZ868" s="1047"/>
      <c r="BA868" s="1047"/>
      <c r="BB868" s="1047"/>
      <c r="BC868" s="1047"/>
      <c r="BD868" s="1047"/>
      <c r="BE868" s="1047"/>
      <c r="BF868" s="1047"/>
      <c r="BG868" s="1047"/>
      <c r="BH868" s="1047"/>
      <c r="BI868" s="1047"/>
      <c r="BJ868" s="1047"/>
      <c r="BK868" s="1047"/>
      <c r="BL868" s="1047"/>
      <c r="BM868" s="1047"/>
      <c r="BN868" s="1047"/>
      <c r="BO868" s="1047"/>
      <c r="BP868" s="1047"/>
      <c r="BQ868" s="1047"/>
      <c r="BR868" s="1047"/>
      <c r="BS868" s="1047"/>
      <c r="BT868" s="1047"/>
      <c r="BU868" s="1047"/>
    </row>
    <row r="869" ht="14.25" customHeight="1">
      <c r="A869" s="1060"/>
      <c r="B869" s="1060"/>
      <c r="C869" s="1060"/>
      <c r="D869" s="1060"/>
      <c r="E869" s="1060"/>
      <c r="F869" s="1060"/>
      <c r="G869" s="1061"/>
      <c r="H869" s="1062"/>
      <c r="I869" s="1063"/>
      <c r="J869" s="1060"/>
      <c r="K869" s="1060"/>
      <c r="L869" s="1064"/>
      <c r="M869" s="1060"/>
      <c r="N869" s="1060"/>
      <c r="O869" s="1064"/>
      <c r="P869" s="1060"/>
      <c r="Q869" s="1060"/>
      <c r="R869" s="1060"/>
      <c r="S869" s="1060"/>
      <c r="T869" s="1060"/>
      <c r="U869" s="1060"/>
      <c r="V869" s="1045"/>
      <c r="W869" s="1045"/>
      <c r="X869" s="1045"/>
      <c r="Y869" s="1045"/>
      <c r="Z869" s="1045"/>
      <c r="AA869" s="1045"/>
      <c r="AB869" s="1045"/>
      <c r="AC869" s="1045"/>
      <c r="AD869" s="1045"/>
      <c r="AE869" s="1045"/>
      <c r="AF869" s="1045"/>
      <c r="AG869" s="1047"/>
      <c r="AH869" s="1047"/>
      <c r="AI869" s="1047"/>
      <c r="AJ869" s="1047"/>
      <c r="AK869" s="1047"/>
      <c r="AL869" s="1047"/>
      <c r="AM869" s="1047"/>
      <c r="AN869" s="1047"/>
      <c r="AO869" s="1047"/>
      <c r="AP869" s="1047"/>
      <c r="AQ869" s="1047"/>
      <c r="AR869" s="1047"/>
      <c r="AS869" s="1047"/>
      <c r="AT869" s="1047"/>
      <c r="AU869" s="1047"/>
      <c r="AV869" s="1047"/>
      <c r="AW869" s="1047"/>
      <c r="AX869" s="1047"/>
      <c r="AY869" s="1047"/>
      <c r="AZ869" s="1047"/>
      <c r="BA869" s="1047"/>
      <c r="BB869" s="1047"/>
      <c r="BC869" s="1047"/>
      <c r="BD869" s="1047"/>
      <c r="BE869" s="1047"/>
      <c r="BF869" s="1047"/>
      <c r="BG869" s="1047"/>
      <c r="BH869" s="1047"/>
      <c r="BI869" s="1047"/>
      <c r="BJ869" s="1047"/>
      <c r="BK869" s="1047"/>
      <c r="BL869" s="1047"/>
      <c r="BM869" s="1047"/>
      <c r="BN869" s="1047"/>
      <c r="BO869" s="1047"/>
      <c r="BP869" s="1047"/>
      <c r="BQ869" s="1047"/>
      <c r="BR869" s="1047"/>
      <c r="BS869" s="1047"/>
      <c r="BT869" s="1047"/>
      <c r="BU869" s="1047"/>
    </row>
    <row r="870" ht="14.25" customHeight="1">
      <c r="A870" s="1060"/>
      <c r="B870" s="1060"/>
      <c r="C870" s="1060"/>
      <c r="D870" s="1060"/>
      <c r="E870" s="1060"/>
      <c r="F870" s="1060"/>
      <c r="G870" s="1061"/>
      <c r="H870" s="1062"/>
      <c r="I870" s="1063"/>
      <c r="J870" s="1060"/>
      <c r="K870" s="1060"/>
      <c r="L870" s="1064"/>
      <c r="M870" s="1060"/>
      <c r="N870" s="1060"/>
      <c r="O870" s="1064"/>
      <c r="P870" s="1060"/>
      <c r="Q870" s="1060"/>
      <c r="R870" s="1060"/>
      <c r="S870" s="1060"/>
      <c r="T870" s="1060"/>
      <c r="U870" s="1060"/>
      <c r="V870" s="1045"/>
      <c r="W870" s="1045"/>
      <c r="X870" s="1045"/>
      <c r="Y870" s="1045"/>
      <c r="Z870" s="1045"/>
      <c r="AA870" s="1045"/>
      <c r="AB870" s="1045"/>
      <c r="AC870" s="1045"/>
      <c r="AD870" s="1045"/>
      <c r="AE870" s="1045"/>
      <c r="AF870" s="1045"/>
      <c r="AG870" s="1047"/>
      <c r="AH870" s="1047"/>
      <c r="AI870" s="1047"/>
      <c r="AJ870" s="1047"/>
      <c r="AK870" s="1047"/>
      <c r="AL870" s="1047"/>
      <c r="AM870" s="1047"/>
      <c r="AN870" s="1047"/>
      <c r="AO870" s="1047"/>
      <c r="AP870" s="1047"/>
      <c r="AQ870" s="1047"/>
      <c r="AR870" s="1047"/>
      <c r="AS870" s="1047"/>
      <c r="AT870" s="1047"/>
      <c r="AU870" s="1047"/>
      <c r="AV870" s="1047"/>
      <c r="AW870" s="1047"/>
      <c r="AX870" s="1047"/>
      <c r="AY870" s="1047"/>
      <c r="AZ870" s="1047"/>
      <c r="BA870" s="1047"/>
      <c r="BB870" s="1047"/>
      <c r="BC870" s="1047"/>
      <c r="BD870" s="1047"/>
      <c r="BE870" s="1047"/>
      <c r="BF870" s="1047"/>
      <c r="BG870" s="1047"/>
      <c r="BH870" s="1047"/>
      <c r="BI870" s="1047"/>
      <c r="BJ870" s="1047"/>
      <c r="BK870" s="1047"/>
      <c r="BL870" s="1047"/>
      <c r="BM870" s="1047"/>
      <c r="BN870" s="1047"/>
      <c r="BO870" s="1047"/>
      <c r="BP870" s="1047"/>
      <c r="BQ870" s="1047"/>
      <c r="BR870" s="1047"/>
      <c r="BS870" s="1047"/>
      <c r="BT870" s="1047"/>
      <c r="BU870" s="1047"/>
    </row>
    <row r="871" ht="14.25" customHeight="1">
      <c r="A871" s="1060"/>
      <c r="B871" s="1060"/>
      <c r="C871" s="1060"/>
      <c r="D871" s="1060"/>
      <c r="E871" s="1060"/>
      <c r="F871" s="1060"/>
      <c r="G871" s="1061"/>
      <c r="H871" s="1062"/>
      <c r="I871" s="1063"/>
      <c r="J871" s="1060"/>
      <c r="K871" s="1060"/>
      <c r="L871" s="1064"/>
      <c r="M871" s="1060"/>
      <c r="N871" s="1060"/>
      <c r="O871" s="1064"/>
      <c r="P871" s="1060"/>
      <c r="Q871" s="1060"/>
      <c r="R871" s="1060"/>
      <c r="S871" s="1060"/>
      <c r="T871" s="1060"/>
      <c r="U871" s="1060"/>
      <c r="V871" s="1045"/>
      <c r="W871" s="1045"/>
      <c r="X871" s="1045"/>
      <c r="Y871" s="1045"/>
      <c r="Z871" s="1045"/>
      <c r="AA871" s="1045"/>
      <c r="AB871" s="1045"/>
      <c r="AC871" s="1045"/>
      <c r="AD871" s="1045"/>
      <c r="AE871" s="1045"/>
      <c r="AF871" s="1045"/>
      <c r="AG871" s="1047"/>
      <c r="AH871" s="1047"/>
      <c r="AI871" s="1047"/>
      <c r="AJ871" s="1047"/>
      <c r="AK871" s="1047"/>
      <c r="AL871" s="1047"/>
      <c r="AM871" s="1047"/>
      <c r="AN871" s="1047"/>
      <c r="AO871" s="1047"/>
      <c r="AP871" s="1047"/>
      <c r="AQ871" s="1047"/>
      <c r="AR871" s="1047"/>
      <c r="AS871" s="1047"/>
      <c r="AT871" s="1047"/>
      <c r="AU871" s="1047"/>
      <c r="AV871" s="1047"/>
      <c r="AW871" s="1047"/>
      <c r="AX871" s="1047"/>
      <c r="AY871" s="1047"/>
      <c r="AZ871" s="1047"/>
      <c r="BA871" s="1047"/>
      <c r="BB871" s="1047"/>
      <c r="BC871" s="1047"/>
      <c r="BD871" s="1047"/>
      <c r="BE871" s="1047"/>
      <c r="BF871" s="1047"/>
      <c r="BG871" s="1047"/>
      <c r="BH871" s="1047"/>
      <c r="BI871" s="1047"/>
      <c r="BJ871" s="1047"/>
      <c r="BK871" s="1047"/>
      <c r="BL871" s="1047"/>
      <c r="BM871" s="1047"/>
      <c r="BN871" s="1047"/>
      <c r="BO871" s="1047"/>
      <c r="BP871" s="1047"/>
      <c r="BQ871" s="1047"/>
      <c r="BR871" s="1047"/>
      <c r="BS871" s="1047"/>
      <c r="BT871" s="1047"/>
      <c r="BU871" s="1047"/>
    </row>
    <row r="872" ht="14.25" customHeight="1">
      <c r="A872" s="1060"/>
      <c r="B872" s="1060"/>
      <c r="C872" s="1060"/>
      <c r="D872" s="1060"/>
      <c r="E872" s="1060"/>
      <c r="F872" s="1060"/>
      <c r="G872" s="1061"/>
      <c r="H872" s="1062"/>
      <c r="I872" s="1063"/>
      <c r="J872" s="1060"/>
      <c r="K872" s="1060"/>
      <c r="L872" s="1064"/>
      <c r="M872" s="1060"/>
      <c r="N872" s="1060"/>
      <c r="O872" s="1064"/>
      <c r="P872" s="1060"/>
      <c r="Q872" s="1060"/>
      <c r="R872" s="1060"/>
      <c r="S872" s="1060"/>
      <c r="T872" s="1060"/>
      <c r="U872" s="1060"/>
      <c r="V872" s="1045"/>
      <c r="W872" s="1045"/>
      <c r="X872" s="1045"/>
      <c r="Y872" s="1045"/>
      <c r="Z872" s="1045"/>
      <c r="AA872" s="1045"/>
      <c r="AB872" s="1045"/>
      <c r="AC872" s="1045"/>
      <c r="AD872" s="1045"/>
      <c r="AE872" s="1045"/>
      <c r="AF872" s="1045"/>
      <c r="AG872" s="1047"/>
      <c r="AH872" s="1047"/>
      <c r="AI872" s="1047"/>
      <c r="AJ872" s="1047"/>
      <c r="AK872" s="1047"/>
      <c r="AL872" s="1047"/>
      <c r="AM872" s="1047"/>
      <c r="AN872" s="1047"/>
      <c r="AO872" s="1047"/>
      <c r="AP872" s="1047"/>
      <c r="AQ872" s="1047"/>
      <c r="AR872" s="1047"/>
      <c r="AS872" s="1047"/>
      <c r="AT872" s="1047"/>
      <c r="AU872" s="1047"/>
      <c r="AV872" s="1047"/>
      <c r="AW872" s="1047"/>
      <c r="AX872" s="1047"/>
      <c r="AY872" s="1047"/>
      <c r="AZ872" s="1047"/>
      <c r="BA872" s="1047"/>
      <c r="BB872" s="1047"/>
      <c r="BC872" s="1047"/>
      <c r="BD872" s="1047"/>
      <c r="BE872" s="1047"/>
      <c r="BF872" s="1047"/>
      <c r="BG872" s="1047"/>
      <c r="BH872" s="1047"/>
      <c r="BI872" s="1047"/>
      <c r="BJ872" s="1047"/>
      <c r="BK872" s="1047"/>
      <c r="BL872" s="1047"/>
      <c r="BM872" s="1047"/>
      <c r="BN872" s="1047"/>
      <c r="BO872" s="1047"/>
      <c r="BP872" s="1047"/>
      <c r="BQ872" s="1047"/>
      <c r="BR872" s="1047"/>
      <c r="BS872" s="1047"/>
      <c r="BT872" s="1047"/>
      <c r="BU872" s="1047"/>
    </row>
    <row r="873" ht="14.25" customHeight="1">
      <c r="A873" s="1060"/>
      <c r="B873" s="1060"/>
      <c r="C873" s="1060"/>
      <c r="D873" s="1060"/>
      <c r="E873" s="1060"/>
      <c r="F873" s="1060"/>
      <c r="G873" s="1061"/>
      <c r="H873" s="1062"/>
      <c r="I873" s="1063"/>
      <c r="J873" s="1060"/>
      <c r="K873" s="1060"/>
      <c r="L873" s="1064"/>
      <c r="M873" s="1060"/>
      <c r="N873" s="1060"/>
      <c r="O873" s="1064"/>
      <c r="P873" s="1060"/>
      <c r="Q873" s="1060"/>
      <c r="R873" s="1060"/>
      <c r="S873" s="1060"/>
      <c r="T873" s="1060"/>
      <c r="U873" s="1060"/>
      <c r="V873" s="1045"/>
      <c r="W873" s="1045"/>
      <c r="X873" s="1045"/>
      <c r="Y873" s="1045"/>
      <c r="Z873" s="1045"/>
      <c r="AA873" s="1045"/>
      <c r="AB873" s="1045"/>
      <c r="AC873" s="1045"/>
      <c r="AD873" s="1045"/>
      <c r="AE873" s="1045"/>
      <c r="AF873" s="1045"/>
      <c r="AG873" s="1047"/>
      <c r="AH873" s="1047"/>
      <c r="AI873" s="1047"/>
      <c r="AJ873" s="1047"/>
      <c r="AK873" s="1047"/>
      <c r="AL873" s="1047"/>
      <c r="AM873" s="1047"/>
      <c r="AN873" s="1047"/>
      <c r="AO873" s="1047"/>
      <c r="AP873" s="1047"/>
      <c r="AQ873" s="1047"/>
      <c r="AR873" s="1047"/>
      <c r="AS873" s="1047"/>
      <c r="AT873" s="1047"/>
      <c r="AU873" s="1047"/>
      <c r="AV873" s="1047"/>
      <c r="AW873" s="1047"/>
      <c r="AX873" s="1047"/>
      <c r="AY873" s="1047"/>
      <c r="AZ873" s="1047"/>
      <c r="BA873" s="1047"/>
      <c r="BB873" s="1047"/>
      <c r="BC873" s="1047"/>
      <c r="BD873" s="1047"/>
      <c r="BE873" s="1047"/>
      <c r="BF873" s="1047"/>
      <c r="BG873" s="1047"/>
      <c r="BH873" s="1047"/>
      <c r="BI873" s="1047"/>
      <c r="BJ873" s="1047"/>
      <c r="BK873" s="1047"/>
      <c r="BL873" s="1047"/>
      <c r="BM873" s="1047"/>
      <c r="BN873" s="1047"/>
      <c r="BO873" s="1047"/>
      <c r="BP873" s="1047"/>
      <c r="BQ873" s="1047"/>
      <c r="BR873" s="1047"/>
      <c r="BS873" s="1047"/>
      <c r="BT873" s="1047"/>
      <c r="BU873" s="1047"/>
    </row>
    <row r="874" ht="14.25" customHeight="1">
      <c r="A874" s="1060"/>
      <c r="B874" s="1060"/>
      <c r="C874" s="1060"/>
      <c r="D874" s="1060"/>
      <c r="E874" s="1060"/>
      <c r="F874" s="1060"/>
      <c r="G874" s="1061"/>
      <c r="H874" s="1062"/>
      <c r="I874" s="1063"/>
      <c r="J874" s="1060"/>
      <c r="K874" s="1060"/>
      <c r="L874" s="1064"/>
      <c r="M874" s="1060"/>
      <c r="N874" s="1060"/>
      <c r="O874" s="1064"/>
      <c r="P874" s="1060"/>
      <c r="Q874" s="1060"/>
      <c r="R874" s="1060"/>
      <c r="S874" s="1060"/>
      <c r="T874" s="1060"/>
      <c r="U874" s="1060"/>
      <c r="V874" s="1045"/>
      <c r="W874" s="1045"/>
      <c r="X874" s="1045"/>
      <c r="Y874" s="1045"/>
      <c r="Z874" s="1045"/>
      <c r="AA874" s="1045"/>
      <c r="AB874" s="1045"/>
      <c r="AC874" s="1045"/>
      <c r="AD874" s="1045"/>
      <c r="AE874" s="1045"/>
      <c r="AF874" s="1045"/>
      <c r="AG874" s="1047"/>
      <c r="AH874" s="1047"/>
      <c r="AI874" s="1047"/>
      <c r="AJ874" s="1047"/>
      <c r="AK874" s="1047"/>
      <c r="AL874" s="1047"/>
      <c r="AM874" s="1047"/>
      <c r="AN874" s="1047"/>
      <c r="AO874" s="1047"/>
      <c r="AP874" s="1047"/>
      <c r="AQ874" s="1047"/>
      <c r="AR874" s="1047"/>
      <c r="AS874" s="1047"/>
      <c r="AT874" s="1047"/>
      <c r="AU874" s="1047"/>
      <c r="AV874" s="1047"/>
      <c r="AW874" s="1047"/>
      <c r="AX874" s="1047"/>
      <c r="AY874" s="1047"/>
      <c r="AZ874" s="1047"/>
      <c r="BA874" s="1047"/>
      <c r="BB874" s="1047"/>
      <c r="BC874" s="1047"/>
      <c r="BD874" s="1047"/>
      <c r="BE874" s="1047"/>
      <c r="BF874" s="1047"/>
      <c r="BG874" s="1047"/>
      <c r="BH874" s="1047"/>
      <c r="BI874" s="1047"/>
      <c r="BJ874" s="1047"/>
      <c r="BK874" s="1047"/>
      <c r="BL874" s="1047"/>
      <c r="BM874" s="1047"/>
      <c r="BN874" s="1047"/>
      <c r="BO874" s="1047"/>
      <c r="BP874" s="1047"/>
      <c r="BQ874" s="1047"/>
      <c r="BR874" s="1047"/>
      <c r="BS874" s="1047"/>
      <c r="BT874" s="1047"/>
      <c r="BU874" s="1047"/>
    </row>
    <row r="875" ht="14.25" customHeight="1">
      <c r="A875" s="1060"/>
      <c r="B875" s="1060"/>
      <c r="C875" s="1060"/>
      <c r="D875" s="1060"/>
      <c r="E875" s="1060"/>
      <c r="F875" s="1060"/>
      <c r="G875" s="1061"/>
      <c r="H875" s="1062"/>
      <c r="I875" s="1063"/>
      <c r="J875" s="1060"/>
      <c r="K875" s="1060"/>
      <c r="L875" s="1064"/>
      <c r="M875" s="1060"/>
      <c r="N875" s="1060"/>
      <c r="O875" s="1064"/>
      <c r="P875" s="1060"/>
      <c r="Q875" s="1060"/>
      <c r="R875" s="1060"/>
      <c r="S875" s="1060"/>
      <c r="T875" s="1060"/>
      <c r="U875" s="1060"/>
      <c r="V875" s="1045"/>
      <c r="W875" s="1045"/>
      <c r="X875" s="1045"/>
      <c r="Y875" s="1045"/>
      <c r="Z875" s="1045"/>
      <c r="AA875" s="1045"/>
      <c r="AB875" s="1045"/>
      <c r="AC875" s="1045"/>
      <c r="AD875" s="1045"/>
      <c r="AE875" s="1045"/>
      <c r="AF875" s="1045"/>
      <c r="AG875" s="1047"/>
      <c r="AH875" s="1047"/>
      <c r="AI875" s="1047"/>
      <c r="AJ875" s="1047"/>
      <c r="AK875" s="1047"/>
      <c r="AL875" s="1047"/>
      <c r="AM875" s="1047"/>
      <c r="AN875" s="1047"/>
      <c r="AO875" s="1047"/>
      <c r="AP875" s="1047"/>
      <c r="AQ875" s="1047"/>
      <c r="AR875" s="1047"/>
      <c r="AS875" s="1047"/>
      <c r="AT875" s="1047"/>
      <c r="AU875" s="1047"/>
      <c r="AV875" s="1047"/>
      <c r="AW875" s="1047"/>
      <c r="AX875" s="1047"/>
      <c r="AY875" s="1047"/>
      <c r="AZ875" s="1047"/>
      <c r="BA875" s="1047"/>
      <c r="BB875" s="1047"/>
      <c r="BC875" s="1047"/>
      <c r="BD875" s="1047"/>
      <c r="BE875" s="1047"/>
      <c r="BF875" s="1047"/>
      <c r="BG875" s="1047"/>
      <c r="BH875" s="1047"/>
      <c r="BI875" s="1047"/>
      <c r="BJ875" s="1047"/>
      <c r="BK875" s="1047"/>
      <c r="BL875" s="1047"/>
      <c r="BM875" s="1047"/>
      <c r="BN875" s="1047"/>
      <c r="BO875" s="1047"/>
      <c r="BP875" s="1047"/>
      <c r="BQ875" s="1047"/>
      <c r="BR875" s="1047"/>
      <c r="BS875" s="1047"/>
      <c r="BT875" s="1047"/>
      <c r="BU875" s="1047"/>
    </row>
    <row r="876" ht="14.25" customHeight="1">
      <c r="A876" s="1060"/>
      <c r="B876" s="1060"/>
      <c r="C876" s="1060"/>
      <c r="D876" s="1060"/>
      <c r="E876" s="1060"/>
      <c r="F876" s="1060"/>
      <c r="G876" s="1061"/>
      <c r="H876" s="1062"/>
      <c r="I876" s="1063"/>
      <c r="J876" s="1060"/>
      <c r="K876" s="1060"/>
      <c r="L876" s="1064"/>
      <c r="M876" s="1060"/>
      <c r="N876" s="1060"/>
      <c r="O876" s="1064"/>
      <c r="P876" s="1060"/>
      <c r="Q876" s="1060"/>
      <c r="R876" s="1060"/>
      <c r="S876" s="1060"/>
      <c r="T876" s="1060"/>
      <c r="U876" s="1060"/>
      <c r="V876" s="1045"/>
      <c r="W876" s="1045"/>
      <c r="X876" s="1045"/>
      <c r="Y876" s="1045"/>
      <c r="Z876" s="1045"/>
      <c r="AA876" s="1045"/>
      <c r="AB876" s="1045"/>
      <c r="AC876" s="1045"/>
      <c r="AD876" s="1045"/>
      <c r="AE876" s="1045"/>
      <c r="AF876" s="1045"/>
      <c r="AG876" s="1047"/>
      <c r="AH876" s="1047"/>
      <c r="AI876" s="1047"/>
      <c r="AJ876" s="1047"/>
      <c r="AK876" s="1047"/>
      <c r="AL876" s="1047"/>
      <c r="AM876" s="1047"/>
      <c r="AN876" s="1047"/>
      <c r="AO876" s="1047"/>
      <c r="AP876" s="1047"/>
      <c r="AQ876" s="1047"/>
      <c r="AR876" s="1047"/>
      <c r="AS876" s="1047"/>
      <c r="AT876" s="1047"/>
      <c r="AU876" s="1047"/>
      <c r="AV876" s="1047"/>
      <c r="AW876" s="1047"/>
      <c r="AX876" s="1047"/>
      <c r="AY876" s="1047"/>
      <c r="AZ876" s="1047"/>
      <c r="BA876" s="1047"/>
      <c r="BB876" s="1047"/>
      <c r="BC876" s="1047"/>
      <c r="BD876" s="1047"/>
      <c r="BE876" s="1047"/>
      <c r="BF876" s="1047"/>
      <c r="BG876" s="1047"/>
      <c r="BH876" s="1047"/>
      <c r="BI876" s="1047"/>
      <c r="BJ876" s="1047"/>
      <c r="BK876" s="1047"/>
      <c r="BL876" s="1047"/>
      <c r="BM876" s="1047"/>
      <c r="BN876" s="1047"/>
      <c r="BO876" s="1047"/>
      <c r="BP876" s="1047"/>
      <c r="BQ876" s="1047"/>
      <c r="BR876" s="1047"/>
      <c r="BS876" s="1047"/>
      <c r="BT876" s="1047"/>
      <c r="BU876" s="1047"/>
    </row>
    <row r="877" ht="14.25" customHeight="1">
      <c r="A877" s="1060"/>
      <c r="B877" s="1060"/>
      <c r="C877" s="1060"/>
      <c r="D877" s="1060"/>
      <c r="E877" s="1060"/>
      <c r="F877" s="1060"/>
      <c r="G877" s="1061"/>
      <c r="H877" s="1062"/>
      <c r="I877" s="1063"/>
      <c r="J877" s="1060"/>
      <c r="K877" s="1060"/>
      <c r="L877" s="1064"/>
      <c r="M877" s="1060"/>
      <c r="N877" s="1060"/>
      <c r="O877" s="1064"/>
      <c r="P877" s="1060"/>
      <c r="Q877" s="1060"/>
      <c r="R877" s="1060"/>
      <c r="S877" s="1060"/>
      <c r="T877" s="1060"/>
      <c r="U877" s="1060"/>
      <c r="V877" s="1045"/>
      <c r="W877" s="1045"/>
      <c r="X877" s="1045"/>
      <c r="Y877" s="1045"/>
      <c r="Z877" s="1045"/>
      <c r="AA877" s="1045"/>
      <c r="AB877" s="1045"/>
      <c r="AC877" s="1045"/>
      <c r="AD877" s="1045"/>
      <c r="AE877" s="1045"/>
      <c r="AF877" s="1045"/>
      <c r="AG877" s="1047"/>
      <c r="AH877" s="1047"/>
      <c r="AI877" s="1047"/>
      <c r="AJ877" s="1047"/>
      <c r="AK877" s="1047"/>
      <c r="AL877" s="1047"/>
      <c r="AM877" s="1047"/>
      <c r="AN877" s="1047"/>
      <c r="AO877" s="1047"/>
      <c r="AP877" s="1047"/>
      <c r="AQ877" s="1047"/>
      <c r="AR877" s="1047"/>
      <c r="AS877" s="1047"/>
      <c r="AT877" s="1047"/>
      <c r="AU877" s="1047"/>
      <c r="AV877" s="1047"/>
      <c r="AW877" s="1047"/>
      <c r="AX877" s="1047"/>
      <c r="AY877" s="1047"/>
      <c r="AZ877" s="1047"/>
      <c r="BA877" s="1047"/>
      <c r="BB877" s="1047"/>
      <c r="BC877" s="1047"/>
      <c r="BD877" s="1047"/>
      <c r="BE877" s="1047"/>
      <c r="BF877" s="1047"/>
      <c r="BG877" s="1047"/>
      <c r="BH877" s="1047"/>
      <c r="BI877" s="1047"/>
      <c r="BJ877" s="1047"/>
      <c r="BK877" s="1047"/>
      <c r="BL877" s="1047"/>
      <c r="BM877" s="1047"/>
      <c r="BN877" s="1047"/>
      <c r="BO877" s="1047"/>
      <c r="BP877" s="1047"/>
      <c r="BQ877" s="1047"/>
      <c r="BR877" s="1047"/>
      <c r="BS877" s="1047"/>
      <c r="BT877" s="1047"/>
      <c r="BU877" s="1047"/>
    </row>
    <row r="878" ht="14.25" customHeight="1">
      <c r="A878" s="1060"/>
      <c r="B878" s="1060"/>
      <c r="C878" s="1060"/>
      <c r="D878" s="1060"/>
      <c r="E878" s="1060"/>
      <c r="F878" s="1060"/>
      <c r="G878" s="1061"/>
      <c r="H878" s="1062"/>
      <c r="I878" s="1063"/>
      <c r="J878" s="1060"/>
      <c r="K878" s="1060"/>
      <c r="L878" s="1064"/>
      <c r="M878" s="1060"/>
      <c r="N878" s="1060"/>
      <c r="O878" s="1064"/>
      <c r="P878" s="1060"/>
      <c r="Q878" s="1060"/>
      <c r="R878" s="1060"/>
      <c r="S878" s="1060"/>
      <c r="T878" s="1060"/>
      <c r="U878" s="1060"/>
      <c r="V878" s="1045"/>
      <c r="W878" s="1045"/>
      <c r="X878" s="1045"/>
      <c r="Y878" s="1045"/>
      <c r="Z878" s="1045"/>
      <c r="AA878" s="1045"/>
      <c r="AB878" s="1045"/>
      <c r="AC878" s="1045"/>
      <c r="AD878" s="1045"/>
      <c r="AE878" s="1045"/>
      <c r="AF878" s="1045"/>
      <c r="AG878" s="1047"/>
      <c r="AH878" s="1047"/>
      <c r="AI878" s="1047"/>
      <c r="AJ878" s="1047"/>
      <c r="AK878" s="1047"/>
      <c r="AL878" s="1047"/>
      <c r="AM878" s="1047"/>
      <c r="AN878" s="1047"/>
      <c r="AO878" s="1047"/>
      <c r="AP878" s="1047"/>
      <c r="AQ878" s="1047"/>
      <c r="AR878" s="1047"/>
      <c r="AS878" s="1047"/>
      <c r="AT878" s="1047"/>
      <c r="AU878" s="1047"/>
      <c r="AV878" s="1047"/>
      <c r="AW878" s="1047"/>
      <c r="AX878" s="1047"/>
      <c r="AY878" s="1047"/>
      <c r="AZ878" s="1047"/>
      <c r="BA878" s="1047"/>
      <c r="BB878" s="1047"/>
      <c r="BC878" s="1047"/>
      <c r="BD878" s="1047"/>
      <c r="BE878" s="1047"/>
      <c r="BF878" s="1047"/>
      <c r="BG878" s="1047"/>
      <c r="BH878" s="1047"/>
      <c r="BI878" s="1047"/>
      <c r="BJ878" s="1047"/>
      <c r="BK878" s="1047"/>
      <c r="BL878" s="1047"/>
      <c r="BM878" s="1047"/>
      <c r="BN878" s="1047"/>
      <c r="BO878" s="1047"/>
      <c r="BP878" s="1047"/>
      <c r="BQ878" s="1047"/>
      <c r="BR878" s="1047"/>
      <c r="BS878" s="1047"/>
      <c r="BT878" s="1047"/>
      <c r="BU878" s="1047"/>
    </row>
    <row r="879" ht="14.25" customHeight="1">
      <c r="A879" s="1060"/>
      <c r="B879" s="1060"/>
      <c r="C879" s="1060"/>
      <c r="D879" s="1060"/>
      <c r="E879" s="1060"/>
      <c r="F879" s="1060"/>
      <c r="G879" s="1061"/>
      <c r="H879" s="1062"/>
      <c r="I879" s="1063"/>
      <c r="J879" s="1060"/>
      <c r="K879" s="1060"/>
      <c r="L879" s="1064"/>
      <c r="M879" s="1060"/>
      <c r="N879" s="1060"/>
      <c r="O879" s="1064"/>
      <c r="P879" s="1060"/>
      <c r="Q879" s="1060"/>
      <c r="R879" s="1060"/>
      <c r="S879" s="1060"/>
      <c r="T879" s="1060"/>
      <c r="U879" s="1060"/>
      <c r="V879" s="1045"/>
      <c r="W879" s="1045"/>
      <c r="X879" s="1045"/>
      <c r="Y879" s="1045"/>
      <c r="Z879" s="1045"/>
      <c r="AA879" s="1045"/>
      <c r="AB879" s="1045"/>
      <c r="AC879" s="1045"/>
      <c r="AD879" s="1045"/>
      <c r="AE879" s="1045"/>
      <c r="AF879" s="1045"/>
      <c r="AG879" s="1047"/>
      <c r="AH879" s="1047"/>
      <c r="AI879" s="1047"/>
      <c r="AJ879" s="1047"/>
      <c r="AK879" s="1047"/>
      <c r="AL879" s="1047"/>
      <c r="AM879" s="1047"/>
      <c r="AN879" s="1047"/>
      <c r="AO879" s="1047"/>
      <c r="AP879" s="1047"/>
      <c r="AQ879" s="1047"/>
      <c r="AR879" s="1047"/>
      <c r="AS879" s="1047"/>
      <c r="AT879" s="1047"/>
      <c r="AU879" s="1047"/>
      <c r="AV879" s="1047"/>
      <c r="AW879" s="1047"/>
      <c r="AX879" s="1047"/>
      <c r="AY879" s="1047"/>
      <c r="AZ879" s="1047"/>
      <c r="BA879" s="1047"/>
      <c r="BB879" s="1047"/>
      <c r="BC879" s="1047"/>
      <c r="BD879" s="1047"/>
      <c r="BE879" s="1047"/>
      <c r="BF879" s="1047"/>
      <c r="BG879" s="1047"/>
      <c r="BH879" s="1047"/>
      <c r="BI879" s="1047"/>
      <c r="BJ879" s="1047"/>
      <c r="BK879" s="1047"/>
      <c r="BL879" s="1047"/>
      <c r="BM879" s="1047"/>
      <c r="BN879" s="1047"/>
      <c r="BO879" s="1047"/>
      <c r="BP879" s="1047"/>
      <c r="BQ879" s="1047"/>
      <c r="BR879" s="1047"/>
      <c r="BS879" s="1047"/>
      <c r="BT879" s="1047"/>
      <c r="BU879" s="1047"/>
    </row>
    <row r="880" ht="14.25" customHeight="1">
      <c r="A880" s="1060"/>
      <c r="B880" s="1060"/>
      <c r="C880" s="1060"/>
      <c r="D880" s="1060"/>
      <c r="E880" s="1060"/>
      <c r="F880" s="1060"/>
      <c r="G880" s="1061"/>
      <c r="H880" s="1062"/>
      <c r="I880" s="1063"/>
      <c r="J880" s="1060"/>
      <c r="K880" s="1060"/>
      <c r="L880" s="1064"/>
      <c r="M880" s="1060"/>
      <c r="N880" s="1060"/>
      <c r="O880" s="1064"/>
      <c r="P880" s="1060"/>
      <c r="Q880" s="1060"/>
      <c r="R880" s="1060"/>
      <c r="S880" s="1060"/>
      <c r="T880" s="1060"/>
      <c r="U880" s="1060"/>
      <c r="V880" s="1045"/>
      <c r="W880" s="1045"/>
      <c r="X880" s="1045"/>
      <c r="Y880" s="1045"/>
      <c r="Z880" s="1045"/>
      <c r="AA880" s="1045"/>
      <c r="AB880" s="1045"/>
      <c r="AC880" s="1045"/>
      <c r="AD880" s="1045"/>
      <c r="AE880" s="1045"/>
      <c r="AF880" s="1045"/>
      <c r="AG880" s="1047"/>
      <c r="AH880" s="1047"/>
      <c r="AI880" s="1047"/>
      <c r="AJ880" s="1047"/>
      <c r="AK880" s="1047"/>
      <c r="AL880" s="1047"/>
      <c r="AM880" s="1047"/>
      <c r="AN880" s="1047"/>
      <c r="AO880" s="1047"/>
      <c r="AP880" s="1047"/>
      <c r="AQ880" s="1047"/>
      <c r="AR880" s="1047"/>
      <c r="AS880" s="1047"/>
      <c r="AT880" s="1047"/>
      <c r="AU880" s="1047"/>
      <c r="AV880" s="1047"/>
      <c r="AW880" s="1047"/>
      <c r="AX880" s="1047"/>
      <c r="AY880" s="1047"/>
      <c r="AZ880" s="1047"/>
      <c r="BA880" s="1047"/>
      <c r="BB880" s="1047"/>
      <c r="BC880" s="1047"/>
      <c r="BD880" s="1047"/>
      <c r="BE880" s="1047"/>
      <c r="BF880" s="1047"/>
      <c r="BG880" s="1047"/>
      <c r="BH880" s="1047"/>
      <c r="BI880" s="1047"/>
      <c r="BJ880" s="1047"/>
      <c r="BK880" s="1047"/>
      <c r="BL880" s="1047"/>
      <c r="BM880" s="1047"/>
      <c r="BN880" s="1047"/>
      <c r="BO880" s="1047"/>
      <c r="BP880" s="1047"/>
      <c r="BQ880" s="1047"/>
      <c r="BR880" s="1047"/>
      <c r="BS880" s="1047"/>
      <c r="BT880" s="1047"/>
      <c r="BU880" s="1047"/>
    </row>
    <row r="881" ht="14.25" customHeight="1">
      <c r="A881" s="1060"/>
      <c r="B881" s="1060"/>
      <c r="C881" s="1060"/>
      <c r="D881" s="1060"/>
      <c r="E881" s="1060"/>
      <c r="F881" s="1060"/>
      <c r="G881" s="1061"/>
      <c r="H881" s="1062"/>
      <c r="I881" s="1063"/>
      <c r="J881" s="1060"/>
      <c r="K881" s="1060"/>
      <c r="L881" s="1064"/>
      <c r="M881" s="1060"/>
      <c r="N881" s="1060"/>
      <c r="O881" s="1064"/>
      <c r="P881" s="1060"/>
      <c r="Q881" s="1060"/>
      <c r="R881" s="1060"/>
      <c r="S881" s="1060"/>
      <c r="T881" s="1060"/>
      <c r="U881" s="1060"/>
      <c r="V881" s="1045"/>
      <c r="W881" s="1045"/>
      <c r="X881" s="1045"/>
      <c r="Y881" s="1045"/>
      <c r="Z881" s="1045"/>
      <c r="AA881" s="1045"/>
      <c r="AB881" s="1045"/>
      <c r="AC881" s="1045"/>
      <c r="AD881" s="1045"/>
      <c r="AE881" s="1045"/>
      <c r="AF881" s="1045"/>
      <c r="AG881" s="1047"/>
      <c r="AH881" s="1047"/>
      <c r="AI881" s="1047"/>
      <c r="AJ881" s="1047"/>
      <c r="AK881" s="1047"/>
      <c r="AL881" s="1047"/>
      <c r="AM881" s="1047"/>
      <c r="AN881" s="1047"/>
      <c r="AO881" s="1047"/>
      <c r="AP881" s="1047"/>
      <c r="AQ881" s="1047"/>
      <c r="AR881" s="1047"/>
      <c r="AS881" s="1047"/>
      <c r="AT881" s="1047"/>
      <c r="AU881" s="1047"/>
      <c r="AV881" s="1047"/>
      <c r="AW881" s="1047"/>
      <c r="AX881" s="1047"/>
      <c r="AY881" s="1047"/>
      <c r="AZ881" s="1047"/>
      <c r="BA881" s="1047"/>
      <c r="BB881" s="1047"/>
      <c r="BC881" s="1047"/>
      <c r="BD881" s="1047"/>
      <c r="BE881" s="1047"/>
      <c r="BF881" s="1047"/>
      <c r="BG881" s="1047"/>
      <c r="BH881" s="1047"/>
      <c r="BI881" s="1047"/>
      <c r="BJ881" s="1047"/>
      <c r="BK881" s="1047"/>
      <c r="BL881" s="1047"/>
      <c r="BM881" s="1047"/>
      <c r="BN881" s="1047"/>
      <c r="BO881" s="1047"/>
      <c r="BP881" s="1047"/>
      <c r="BQ881" s="1047"/>
      <c r="BR881" s="1047"/>
      <c r="BS881" s="1047"/>
      <c r="BT881" s="1047"/>
      <c r="BU881" s="1047"/>
    </row>
    <row r="882" ht="14.25" customHeight="1">
      <c r="A882" s="1060"/>
      <c r="B882" s="1060"/>
      <c r="C882" s="1060"/>
      <c r="D882" s="1060"/>
      <c r="E882" s="1060"/>
      <c r="F882" s="1060"/>
      <c r="G882" s="1061"/>
      <c r="H882" s="1062"/>
      <c r="I882" s="1063"/>
      <c r="J882" s="1060"/>
      <c r="K882" s="1060"/>
      <c r="L882" s="1064"/>
      <c r="M882" s="1060"/>
      <c r="N882" s="1060"/>
      <c r="O882" s="1064"/>
      <c r="P882" s="1060"/>
      <c r="Q882" s="1060"/>
      <c r="R882" s="1060"/>
      <c r="S882" s="1060"/>
      <c r="T882" s="1060"/>
      <c r="U882" s="1060"/>
      <c r="V882" s="1045"/>
      <c r="W882" s="1045"/>
      <c r="X882" s="1045"/>
      <c r="Y882" s="1045"/>
      <c r="Z882" s="1045"/>
      <c r="AA882" s="1045"/>
      <c r="AB882" s="1045"/>
      <c r="AC882" s="1045"/>
      <c r="AD882" s="1045"/>
      <c r="AE882" s="1045"/>
      <c r="AF882" s="1045"/>
      <c r="AG882" s="1047"/>
      <c r="AH882" s="1047"/>
      <c r="AI882" s="1047"/>
      <c r="AJ882" s="1047"/>
      <c r="AK882" s="1047"/>
      <c r="AL882" s="1047"/>
      <c r="AM882" s="1047"/>
      <c r="AN882" s="1047"/>
      <c r="AO882" s="1047"/>
      <c r="AP882" s="1047"/>
      <c r="AQ882" s="1047"/>
      <c r="AR882" s="1047"/>
      <c r="AS882" s="1047"/>
      <c r="AT882" s="1047"/>
      <c r="AU882" s="1047"/>
      <c r="AV882" s="1047"/>
      <c r="AW882" s="1047"/>
      <c r="AX882" s="1047"/>
      <c r="AY882" s="1047"/>
      <c r="AZ882" s="1047"/>
      <c r="BA882" s="1047"/>
      <c r="BB882" s="1047"/>
      <c r="BC882" s="1047"/>
      <c r="BD882" s="1047"/>
      <c r="BE882" s="1047"/>
      <c r="BF882" s="1047"/>
      <c r="BG882" s="1047"/>
      <c r="BH882" s="1047"/>
      <c r="BI882" s="1047"/>
      <c r="BJ882" s="1047"/>
      <c r="BK882" s="1047"/>
      <c r="BL882" s="1047"/>
      <c r="BM882" s="1047"/>
      <c r="BN882" s="1047"/>
      <c r="BO882" s="1047"/>
      <c r="BP882" s="1047"/>
      <c r="BQ882" s="1047"/>
      <c r="BR882" s="1047"/>
      <c r="BS882" s="1047"/>
      <c r="BT882" s="1047"/>
      <c r="BU882" s="1047"/>
    </row>
    <row r="883" ht="14.25" customHeight="1">
      <c r="A883" s="1060"/>
      <c r="B883" s="1060"/>
      <c r="C883" s="1060"/>
      <c r="D883" s="1060"/>
      <c r="E883" s="1060"/>
      <c r="F883" s="1060"/>
      <c r="G883" s="1061"/>
      <c r="H883" s="1062"/>
      <c r="I883" s="1063"/>
      <c r="J883" s="1060"/>
      <c r="K883" s="1060"/>
      <c r="L883" s="1064"/>
      <c r="M883" s="1060"/>
      <c r="N883" s="1060"/>
      <c r="O883" s="1064"/>
      <c r="P883" s="1060"/>
      <c r="Q883" s="1060"/>
      <c r="R883" s="1060"/>
      <c r="S883" s="1060"/>
      <c r="T883" s="1060"/>
      <c r="U883" s="1060"/>
      <c r="V883" s="1045"/>
      <c r="W883" s="1045"/>
      <c r="X883" s="1045"/>
      <c r="Y883" s="1045"/>
      <c r="Z883" s="1045"/>
      <c r="AA883" s="1045"/>
      <c r="AB883" s="1045"/>
      <c r="AC883" s="1045"/>
      <c r="AD883" s="1045"/>
      <c r="AE883" s="1045"/>
      <c r="AF883" s="1045"/>
      <c r="AG883" s="1047"/>
      <c r="AH883" s="1047"/>
      <c r="AI883" s="1047"/>
      <c r="AJ883" s="1047"/>
      <c r="AK883" s="1047"/>
      <c r="AL883" s="1047"/>
      <c r="AM883" s="1047"/>
      <c r="AN883" s="1047"/>
      <c r="AO883" s="1047"/>
      <c r="AP883" s="1047"/>
      <c r="AQ883" s="1047"/>
      <c r="AR883" s="1047"/>
      <c r="AS883" s="1047"/>
      <c r="AT883" s="1047"/>
      <c r="AU883" s="1047"/>
      <c r="AV883" s="1047"/>
      <c r="AW883" s="1047"/>
      <c r="AX883" s="1047"/>
      <c r="AY883" s="1047"/>
      <c r="AZ883" s="1047"/>
      <c r="BA883" s="1047"/>
      <c r="BB883" s="1047"/>
      <c r="BC883" s="1047"/>
      <c r="BD883" s="1047"/>
      <c r="BE883" s="1047"/>
      <c r="BF883" s="1047"/>
      <c r="BG883" s="1047"/>
      <c r="BH883" s="1047"/>
      <c r="BI883" s="1047"/>
      <c r="BJ883" s="1047"/>
      <c r="BK883" s="1047"/>
      <c r="BL883" s="1047"/>
      <c r="BM883" s="1047"/>
      <c r="BN883" s="1047"/>
      <c r="BO883" s="1047"/>
      <c r="BP883" s="1047"/>
      <c r="BQ883" s="1047"/>
      <c r="BR883" s="1047"/>
      <c r="BS883" s="1047"/>
      <c r="BT883" s="1047"/>
      <c r="BU883" s="1047"/>
    </row>
    <row r="884" ht="14.25" customHeight="1">
      <c r="A884" s="1060"/>
      <c r="B884" s="1060"/>
      <c r="C884" s="1060"/>
      <c r="D884" s="1060"/>
      <c r="E884" s="1060"/>
      <c r="F884" s="1060"/>
      <c r="G884" s="1061"/>
      <c r="H884" s="1062"/>
      <c r="I884" s="1063"/>
      <c r="J884" s="1060"/>
      <c r="K884" s="1060"/>
      <c r="L884" s="1064"/>
      <c r="M884" s="1060"/>
      <c r="N884" s="1060"/>
      <c r="O884" s="1064"/>
      <c r="P884" s="1060"/>
      <c r="Q884" s="1060"/>
      <c r="R884" s="1060"/>
      <c r="S884" s="1060"/>
      <c r="T884" s="1060"/>
      <c r="U884" s="1060"/>
      <c r="V884" s="1045"/>
      <c r="W884" s="1045"/>
      <c r="X884" s="1045"/>
      <c r="Y884" s="1045"/>
      <c r="Z884" s="1045"/>
      <c r="AA884" s="1045"/>
      <c r="AB884" s="1045"/>
      <c r="AC884" s="1045"/>
      <c r="AD884" s="1045"/>
      <c r="AE884" s="1045"/>
      <c r="AF884" s="1045"/>
      <c r="AG884" s="1047"/>
      <c r="AH884" s="1047"/>
      <c r="AI884" s="1047"/>
      <c r="AJ884" s="1047"/>
      <c r="AK884" s="1047"/>
      <c r="AL884" s="1047"/>
      <c r="AM884" s="1047"/>
      <c r="AN884" s="1047"/>
      <c r="AO884" s="1047"/>
      <c r="AP884" s="1047"/>
      <c r="AQ884" s="1047"/>
      <c r="AR884" s="1047"/>
      <c r="AS884" s="1047"/>
      <c r="AT884" s="1047"/>
      <c r="AU884" s="1047"/>
      <c r="AV884" s="1047"/>
      <c r="AW884" s="1047"/>
      <c r="AX884" s="1047"/>
      <c r="AY884" s="1047"/>
      <c r="AZ884" s="1047"/>
      <c r="BA884" s="1047"/>
      <c r="BB884" s="1047"/>
      <c r="BC884" s="1047"/>
      <c r="BD884" s="1047"/>
      <c r="BE884" s="1047"/>
      <c r="BF884" s="1047"/>
      <c r="BG884" s="1047"/>
      <c r="BH884" s="1047"/>
      <c r="BI884" s="1047"/>
      <c r="BJ884" s="1047"/>
      <c r="BK884" s="1047"/>
      <c r="BL884" s="1047"/>
      <c r="BM884" s="1047"/>
      <c r="BN884" s="1047"/>
      <c r="BO884" s="1047"/>
      <c r="BP884" s="1047"/>
      <c r="BQ884" s="1047"/>
      <c r="BR884" s="1047"/>
      <c r="BS884" s="1047"/>
      <c r="BT884" s="1047"/>
      <c r="BU884" s="1047"/>
    </row>
    <row r="885" ht="14.25" customHeight="1">
      <c r="A885" s="1060"/>
      <c r="B885" s="1060"/>
      <c r="C885" s="1060"/>
      <c r="D885" s="1060"/>
      <c r="E885" s="1060"/>
      <c r="F885" s="1060"/>
      <c r="G885" s="1061"/>
      <c r="H885" s="1062"/>
      <c r="I885" s="1063"/>
      <c r="J885" s="1060"/>
      <c r="K885" s="1060"/>
      <c r="L885" s="1064"/>
      <c r="M885" s="1060"/>
      <c r="N885" s="1060"/>
      <c r="O885" s="1064"/>
      <c r="P885" s="1060"/>
      <c r="Q885" s="1060"/>
      <c r="R885" s="1060"/>
      <c r="S885" s="1060"/>
      <c r="T885" s="1060"/>
      <c r="U885" s="1060"/>
      <c r="V885" s="1045"/>
      <c r="W885" s="1045"/>
      <c r="X885" s="1045"/>
      <c r="Y885" s="1045"/>
      <c r="Z885" s="1045"/>
      <c r="AA885" s="1045"/>
      <c r="AB885" s="1045"/>
      <c r="AC885" s="1045"/>
      <c r="AD885" s="1045"/>
      <c r="AE885" s="1045"/>
      <c r="AF885" s="1045"/>
      <c r="AG885" s="1047"/>
      <c r="AH885" s="1047"/>
      <c r="AI885" s="1047"/>
      <c r="AJ885" s="1047"/>
      <c r="AK885" s="1047"/>
      <c r="AL885" s="1047"/>
      <c r="AM885" s="1047"/>
      <c r="AN885" s="1047"/>
      <c r="AO885" s="1047"/>
      <c r="AP885" s="1047"/>
      <c r="AQ885" s="1047"/>
      <c r="AR885" s="1047"/>
      <c r="AS885" s="1047"/>
      <c r="AT885" s="1047"/>
      <c r="AU885" s="1047"/>
      <c r="AV885" s="1047"/>
      <c r="AW885" s="1047"/>
      <c r="AX885" s="1047"/>
      <c r="AY885" s="1047"/>
      <c r="AZ885" s="1047"/>
      <c r="BA885" s="1047"/>
      <c r="BB885" s="1047"/>
      <c r="BC885" s="1047"/>
      <c r="BD885" s="1047"/>
      <c r="BE885" s="1047"/>
      <c r="BF885" s="1047"/>
      <c r="BG885" s="1047"/>
      <c r="BH885" s="1047"/>
      <c r="BI885" s="1047"/>
      <c r="BJ885" s="1047"/>
      <c r="BK885" s="1047"/>
      <c r="BL885" s="1047"/>
      <c r="BM885" s="1047"/>
      <c r="BN885" s="1047"/>
      <c r="BO885" s="1047"/>
      <c r="BP885" s="1047"/>
      <c r="BQ885" s="1047"/>
      <c r="BR885" s="1047"/>
      <c r="BS885" s="1047"/>
      <c r="BT885" s="1047"/>
      <c r="BU885" s="1047"/>
    </row>
    <row r="886" ht="14.25" customHeight="1">
      <c r="A886" s="1060"/>
      <c r="B886" s="1060"/>
      <c r="C886" s="1060"/>
      <c r="D886" s="1060"/>
      <c r="E886" s="1060"/>
      <c r="F886" s="1060"/>
      <c r="G886" s="1061"/>
      <c r="H886" s="1062"/>
      <c r="I886" s="1063"/>
      <c r="J886" s="1060"/>
      <c r="K886" s="1060"/>
      <c r="L886" s="1064"/>
      <c r="M886" s="1060"/>
      <c r="N886" s="1060"/>
      <c r="O886" s="1064"/>
      <c r="P886" s="1060"/>
      <c r="Q886" s="1060"/>
      <c r="R886" s="1060"/>
      <c r="S886" s="1060"/>
      <c r="T886" s="1060"/>
      <c r="U886" s="1060"/>
      <c r="V886" s="1045"/>
      <c r="W886" s="1045"/>
      <c r="X886" s="1045"/>
      <c r="Y886" s="1045"/>
      <c r="Z886" s="1045"/>
      <c r="AA886" s="1045"/>
      <c r="AB886" s="1045"/>
      <c r="AC886" s="1045"/>
      <c r="AD886" s="1045"/>
      <c r="AE886" s="1045"/>
      <c r="AF886" s="1045"/>
      <c r="AG886" s="1047"/>
      <c r="AH886" s="1047"/>
      <c r="AI886" s="1047"/>
      <c r="AJ886" s="1047"/>
      <c r="AK886" s="1047"/>
      <c r="AL886" s="1047"/>
      <c r="AM886" s="1047"/>
      <c r="AN886" s="1047"/>
      <c r="AO886" s="1047"/>
      <c r="AP886" s="1047"/>
      <c r="AQ886" s="1047"/>
      <c r="AR886" s="1047"/>
      <c r="AS886" s="1047"/>
      <c r="AT886" s="1047"/>
      <c r="AU886" s="1047"/>
      <c r="AV886" s="1047"/>
      <c r="AW886" s="1047"/>
      <c r="AX886" s="1047"/>
      <c r="AY886" s="1047"/>
      <c r="AZ886" s="1047"/>
      <c r="BA886" s="1047"/>
      <c r="BB886" s="1047"/>
      <c r="BC886" s="1047"/>
      <c r="BD886" s="1047"/>
      <c r="BE886" s="1047"/>
      <c r="BF886" s="1047"/>
      <c r="BG886" s="1047"/>
      <c r="BH886" s="1047"/>
      <c r="BI886" s="1047"/>
      <c r="BJ886" s="1047"/>
      <c r="BK886" s="1047"/>
      <c r="BL886" s="1047"/>
      <c r="BM886" s="1047"/>
      <c r="BN886" s="1047"/>
      <c r="BO886" s="1047"/>
      <c r="BP886" s="1047"/>
      <c r="BQ886" s="1047"/>
      <c r="BR886" s="1047"/>
      <c r="BS886" s="1047"/>
      <c r="BT886" s="1047"/>
      <c r="BU886" s="1047"/>
    </row>
    <row r="887" ht="14.25" customHeight="1">
      <c r="A887" s="1060"/>
      <c r="B887" s="1060"/>
      <c r="C887" s="1060"/>
      <c r="D887" s="1060"/>
      <c r="E887" s="1060"/>
      <c r="F887" s="1060"/>
      <c r="G887" s="1061"/>
      <c r="H887" s="1062"/>
      <c r="I887" s="1063"/>
      <c r="J887" s="1060"/>
      <c r="K887" s="1060"/>
      <c r="L887" s="1064"/>
      <c r="M887" s="1060"/>
      <c r="N887" s="1060"/>
      <c r="O887" s="1064"/>
      <c r="P887" s="1060"/>
      <c r="Q887" s="1060"/>
      <c r="R887" s="1060"/>
      <c r="S887" s="1060"/>
      <c r="T887" s="1060"/>
      <c r="U887" s="1060"/>
      <c r="V887" s="1045"/>
      <c r="W887" s="1045"/>
      <c r="X887" s="1045"/>
      <c r="Y887" s="1045"/>
      <c r="Z887" s="1045"/>
      <c r="AA887" s="1045"/>
      <c r="AB887" s="1045"/>
      <c r="AC887" s="1045"/>
      <c r="AD887" s="1045"/>
      <c r="AE887" s="1045"/>
      <c r="AF887" s="1045"/>
      <c r="AG887" s="1047"/>
      <c r="AH887" s="1047"/>
      <c r="AI887" s="1047"/>
      <c r="AJ887" s="1047"/>
      <c r="AK887" s="1047"/>
      <c r="AL887" s="1047"/>
      <c r="AM887" s="1047"/>
      <c r="AN887" s="1047"/>
      <c r="AO887" s="1047"/>
      <c r="AP887" s="1047"/>
      <c r="AQ887" s="1047"/>
      <c r="AR887" s="1047"/>
      <c r="AS887" s="1047"/>
      <c r="AT887" s="1047"/>
      <c r="AU887" s="1047"/>
      <c r="AV887" s="1047"/>
      <c r="AW887" s="1047"/>
      <c r="AX887" s="1047"/>
      <c r="AY887" s="1047"/>
      <c r="AZ887" s="1047"/>
      <c r="BA887" s="1047"/>
      <c r="BB887" s="1047"/>
      <c r="BC887" s="1047"/>
      <c r="BD887" s="1047"/>
      <c r="BE887" s="1047"/>
      <c r="BF887" s="1047"/>
      <c r="BG887" s="1047"/>
      <c r="BH887" s="1047"/>
      <c r="BI887" s="1047"/>
      <c r="BJ887" s="1047"/>
      <c r="BK887" s="1047"/>
      <c r="BL887" s="1047"/>
      <c r="BM887" s="1047"/>
      <c r="BN887" s="1047"/>
      <c r="BO887" s="1047"/>
      <c r="BP887" s="1047"/>
      <c r="BQ887" s="1047"/>
      <c r="BR887" s="1047"/>
      <c r="BS887" s="1047"/>
      <c r="BT887" s="1047"/>
      <c r="BU887" s="1047"/>
    </row>
    <row r="888" ht="14.25" customHeight="1">
      <c r="A888" s="1060"/>
      <c r="B888" s="1060"/>
      <c r="C888" s="1060"/>
      <c r="D888" s="1060"/>
      <c r="E888" s="1060"/>
      <c r="F888" s="1060"/>
      <c r="G888" s="1061"/>
      <c r="H888" s="1062"/>
      <c r="I888" s="1063"/>
      <c r="J888" s="1060"/>
      <c r="K888" s="1060"/>
      <c r="L888" s="1064"/>
      <c r="M888" s="1060"/>
      <c r="N888" s="1060"/>
      <c r="O888" s="1064"/>
      <c r="P888" s="1060"/>
      <c r="Q888" s="1060"/>
      <c r="R888" s="1060"/>
      <c r="S888" s="1060"/>
      <c r="T888" s="1060"/>
      <c r="U888" s="1060"/>
      <c r="V888" s="1045"/>
      <c r="W888" s="1045"/>
      <c r="X888" s="1045"/>
      <c r="Y888" s="1045"/>
      <c r="Z888" s="1045"/>
      <c r="AA888" s="1045"/>
      <c r="AB888" s="1045"/>
      <c r="AC888" s="1045"/>
      <c r="AD888" s="1045"/>
      <c r="AE888" s="1045"/>
      <c r="AF888" s="1045"/>
      <c r="AG888" s="1047"/>
      <c r="AH888" s="1047"/>
      <c r="AI888" s="1047"/>
      <c r="AJ888" s="1047"/>
      <c r="AK888" s="1047"/>
      <c r="AL888" s="1047"/>
      <c r="AM888" s="1047"/>
      <c r="AN888" s="1047"/>
      <c r="AO888" s="1047"/>
      <c r="AP888" s="1047"/>
      <c r="AQ888" s="1047"/>
      <c r="AR888" s="1047"/>
      <c r="AS888" s="1047"/>
      <c r="AT888" s="1047"/>
      <c r="AU888" s="1047"/>
      <c r="AV888" s="1047"/>
      <c r="AW888" s="1047"/>
      <c r="AX888" s="1047"/>
      <c r="AY888" s="1047"/>
      <c r="AZ888" s="1047"/>
      <c r="BA888" s="1047"/>
      <c r="BB888" s="1047"/>
      <c r="BC888" s="1047"/>
      <c r="BD888" s="1047"/>
      <c r="BE888" s="1047"/>
      <c r="BF888" s="1047"/>
      <c r="BG888" s="1047"/>
      <c r="BH888" s="1047"/>
      <c r="BI888" s="1047"/>
      <c r="BJ888" s="1047"/>
      <c r="BK888" s="1047"/>
      <c r="BL888" s="1047"/>
      <c r="BM888" s="1047"/>
      <c r="BN888" s="1047"/>
      <c r="BO888" s="1047"/>
      <c r="BP888" s="1047"/>
      <c r="BQ888" s="1047"/>
      <c r="BR888" s="1047"/>
      <c r="BS888" s="1047"/>
      <c r="BT888" s="1047"/>
      <c r="BU888" s="1047"/>
    </row>
    <row r="889" ht="14.25" customHeight="1">
      <c r="A889" s="1060"/>
      <c r="B889" s="1060"/>
      <c r="C889" s="1060"/>
      <c r="D889" s="1060"/>
      <c r="E889" s="1060"/>
      <c r="F889" s="1060"/>
      <c r="G889" s="1061"/>
      <c r="H889" s="1062"/>
      <c r="I889" s="1063"/>
      <c r="J889" s="1060"/>
      <c r="K889" s="1060"/>
      <c r="L889" s="1064"/>
      <c r="M889" s="1060"/>
      <c r="N889" s="1060"/>
      <c r="O889" s="1064"/>
      <c r="P889" s="1060"/>
      <c r="Q889" s="1060"/>
      <c r="R889" s="1060"/>
      <c r="S889" s="1060"/>
      <c r="T889" s="1060"/>
      <c r="U889" s="1060"/>
      <c r="V889" s="1045"/>
      <c r="W889" s="1045"/>
      <c r="X889" s="1045"/>
      <c r="Y889" s="1045"/>
      <c r="Z889" s="1045"/>
      <c r="AA889" s="1045"/>
      <c r="AB889" s="1045"/>
      <c r="AC889" s="1045"/>
      <c r="AD889" s="1045"/>
      <c r="AE889" s="1045"/>
      <c r="AF889" s="1045"/>
      <c r="AG889" s="1047"/>
      <c r="AH889" s="1047"/>
      <c r="AI889" s="1047"/>
      <c r="AJ889" s="1047"/>
      <c r="AK889" s="1047"/>
      <c r="AL889" s="1047"/>
      <c r="AM889" s="1047"/>
      <c r="AN889" s="1047"/>
      <c r="AO889" s="1047"/>
      <c r="AP889" s="1047"/>
      <c r="AQ889" s="1047"/>
      <c r="AR889" s="1047"/>
      <c r="AS889" s="1047"/>
      <c r="AT889" s="1047"/>
      <c r="AU889" s="1047"/>
      <c r="AV889" s="1047"/>
      <c r="AW889" s="1047"/>
      <c r="AX889" s="1047"/>
      <c r="AY889" s="1047"/>
      <c r="AZ889" s="1047"/>
      <c r="BA889" s="1047"/>
      <c r="BB889" s="1047"/>
      <c r="BC889" s="1047"/>
      <c r="BD889" s="1047"/>
      <c r="BE889" s="1047"/>
      <c r="BF889" s="1047"/>
      <c r="BG889" s="1047"/>
      <c r="BH889" s="1047"/>
      <c r="BI889" s="1047"/>
      <c r="BJ889" s="1047"/>
      <c r="BK889" s="1047"/>
      <c r="BL889" s="1047"/>
      <c r="BM889" s="1047"/>
      <c r="BN889" s="1047"/>
      <c r="BO889" s="1047"/>
      <c r="BP889" s="1047"/>
      <c r="BQ889" s="1047"/>
      <c r="BR889" s="1047"/>
      <c r="BS889" s="1047"/>
      <c r="BT889" s="1047"/>
      <c r="BU889" s="1047"/>
    </row>
    <row r="890" ht="14.25" customHeight="1">
      <c r="A890" s="1060"/>
      <c r="B890" s="1060"/>
      <c r="C890" s="1060"/>
      <c r="D890" s="1060"/>
      <c r="E890" s="1060"/>
      <c r="F890" s="1060"/>
      <c r="G890" s="1061"/>
      <c r="H890" s="1062"/>
      <c r="I890" s="1063"/>
      <c r="J890" s="1060"/>
      <c r="K890" s="1060"/>
      <c r="L890" s="1064"/>
      <c r="M890" s="1060"/>
      <c r="N890" s="1060"/>
      <c r="O890" s="1064"/>
      <c r="P890" s="1060"/>
      <c r="Q890" s="1060"/>
      <c r="R890" s="1060"/>
      <c r="S890" s="1060"/>
      <c r="T890" s="1060"/>
      <c r="U890" s="1060"/>
      <c r="V890" s="1045"/>
      <c r="W890" s="1045"/>
      <c r="X890" s="1045"/>
      <c r="Y890" s="1045"/>
      <c r="Z890" s="1045"/>
      <c r="AA890" s="1045"/>
      <c r="AB890" s="1045"/>
      <c r="AC890" s="1045"/>
      <c r="AD890" s="1045"/>
      <c r="AE890" s="1045"/>
      <c r="AF890" s="1045"/>
      <c r="AG890" s="1047"/>
      <c r="AH890" s="1047"/>
      <c r="AI890" s="1047"/>
      <c r="AJ890" s="1047"/>
      <c r="AK890" s="1047"/>
      <c r="AL890" s="1047"/>
      <c r="AM890" s="1047"/>
      <c r="AN890" s="1047"/>
      <c r="AO890" s="1047"/>
      <c r="AP890" s="1047"/>
      <c r="AQ890" s="1047"/>
      <c r="AR890" s="1047"/>
      <c r="AS890" s="1047"/>
      <c r="AT890" s="1047"/>
      <c r="AU890" s="1047"/>
      <c r="AV890" s="1047"/>
      <c r="AW890" s="1047"/>
      <c r="AX890" s="1047"/>
      <c r="AY890" s="1047"/>
      <c r="AZ890" s="1047"/>
      <c r="BA890" s="1047"/>
      <c r="BB890" s="1047"/>
      <c r="BC890" s="1047"/>
      <c r="BD890" s="1047"/>
      <c r="BE890" s="1047"/>
      <c r="BF890" s="1047"/>
      <c r="BG890" s="1047"/>
      <c r="BH890" s="1047"/>
      <c r="BI890" s="1047"/>
      <c r="BJ890" s="1047"/>
      <c r="BK890" s="1047"/>
      <c r="BL890" s="1047"/>
      <c r="BM890" s="1047"/>
      <c r="BN890" s="1047"/>
      <c r="BO890" s="1047"/>
      <c r="BP890" s="1047"/>
      <c r="BQ890" s="1047"/>
      <c r="BR890" s="1047"/>
      <c r="BS890" s="1047"/>
      <c r="BT890" s="1047"/>
      <c r="BU890" s="1047"/>
    </row>
    <row r="891" ht="14.25" customHeight="1">
      <c r="A891" s="1060"/>
      <c r="B891" s="1060"/>
      <c r="C891" s="1060"/>
      <c r="D891" s="1060"/>
      <c r="E891" s="1060"/>
      <c r="F891" s="1060"/>
      <c r="G891" s="1061"/>
      <c r="H891" s="1062"/>
      <c r="I891" s="1063"/>
      <c r="J891" s="1060"/>
      <c r="K891" s="1060"/>
      <c r="L891" s="1064"/>
      <c r="M891" s="1060"/>
      <c r="N891" s="1060"/>
      <c r="O891" s="1064"/>
      <c r="P891" s="1060"/>
      <c r="Q891" s="1060"/>
      <c r="R891" s="1060"/>
      <c r="S891" s="1060"/>
      <c r="T891" s="1060"/>
      <c r="U891" s="1060"/>
      <c r="V891" s="1045"/>
      <c r="W891" s="1045"/>
      <c r="X891" s="1045"/>
      <c r="Y891" s="1045"/>
      <c r="Z891" s="1045"/>
      <c r="AA891" s="1045"/>
      <c r="AB891" s="1045"/>
      <c r="AC891" s="1045"/>
      <c r="AD891" s="1045"/>
      <c r="AE891" s="1045"/>
      <c r="AF891" s="1045"/>
      <c r="AG891" s="1047"/>
      <c r="AH891" s="1047"/>
      <c r="AI891" s="1047"/>
      <c r="AJ891" s="1047"/>
      <c r="AK891" s="1047"/>
      <c r="AL891" s="1047"/>
      <c r="AM891" s="1047"/>
      <c r="AN891" s="1047"/>
      <c r="AO891" s="1047"/>
      <c r="AP891" s="1047"/>
      <c r="AQ891" s="1047"/>
      <c r="AR891" s="1047"/>
      <c r="AS891" s="1047"/>
      <c r="AT891" s="1047"/>
      <c r="AU891" s="1047"/>
      <c r="AV891" s="1047"/>
      <c r="AW891" s="1047"/>
      <c r="AX891" s="1047"/>
      <c r="AY891" s="1047"/>
      <c r="AZ891" s="1047"/>
      <c r="BA891" s="1047"/>
      <c r="BB891" s="1047"/>
      <c r="BC891" s="1047"/>
      <c r="BD891" s="1047"/>
      <c r="BE891" s="1047"/>
      <c r="BF891" s="1047"/>
      <c r="BG891" s="1047"/>
      <c r="BH891" s="1047"/>
      <c r="BI891" s="1047"/>
      <c r="BJ891" s="1047"/>
      <c r="BK891" s="1047"/>
      <c r="BL891" s="1047"/>
      <c r="BM891" s="1047"/>
      <c r="BN891" s="1047"/>
      <c r="BO891" s="1047"/>
      <c r="BP891" s="1047"/>
      <c r="BQ891" s="1047"/>
      <c r="BR891" s="1047"/>
      <c r="BS891" s="1047"/>
      <c r="BT891" s="1047"/>
      <c r="BU891" s="1047"/>
    </row>
    <row r="892" ht="14.25" customHeight="1">
      <c r="A892" s="1060"/>
      <c r="B892" s="1060"/>
      <c r="C892" s="1060"/>
      <c r="D892" s="1060"/>
      <c r="E892" s="1060"/>
      <c r="F892" s="1060"/>
      <c r="G892" s="1061"/>
      <c r="H892" s="1062"/>
      <c r="I892" s="1063"/>
      <c r="J892" s="1060"/>
      <c r="K892" s="1060"/>
      <c r="L892" s="1064"/>
      <c r="M892" s="1060"/>
      <c r="N892" s="1060"/>
      <c r="O892" s="1064"/>
      <c r="P892" s="1060"/>
      <c r="Q892" s="1060"/>
      <c r="R892" s="1060"/>
      <c r="S892" s="1060"/>
      <c r="T892" s="1060"/>
      <c r="U892" s="1060"/>
      <c r="V892" s="1045"/>
      <c r="W892" s="1045"/>
      <c r="X892" s="1045"/>
      <c r="Y892" s="1045"/>
      <c r="Z892" s="1045"/>
      <c r="AA892" s="1045"/>
      <c r="AB892" s="1045"/>
      <c r="AC892" s="1045"/>
      <c r="AD892" s="1045"/>
      <c r="AE892" s="1045"/>
      <c r="AF892" s="1045"/>
      <c r="AG892" s="1047"/>
      <c r="AH892" s="1047"/>
      <c r="AI892" s="1047"/>
      <c r="AJ892" s="1047"/>
      <c r="AK892" s="1047"/>
      <c r="AL892" s="1047"/>
      <c r="AM892" s="1047"/>
      <c r="AN892" s="1047"/>
      <c r="AO892" s="1047"/>
      <c r="AP892" s="1047"/>
      <c r="AQ892" s="1047"/>
      <c r="AR892" s="1047"/>
      <c r="AS892" s="1047"/>
      <c r="AT892" s="1047"/>
      <c r="AU892" s="1047"/>
      <c r="AV892" s="1047"/>
      <c r="AW892" s="1047"/>
      <c r="AX892" s="1047"/>
      <c r="AY892" s="1047"/>
      <c r="AZ892" s="1047"/>
      <c r="BA892" s="1047"/>
      <c r="BB892" s="1047"/>
      <c r="BC892" s="1047"/>
      <c r="BD892" s="1047"/>
      <c r="BE892" s="1047"/>
      <c r="BF892" s="1047"/>
      <c r="BG892" s="1047"/>
      <c r="BH892" s="1047"/>
      <c r="BI892" s="1047"/>
      <c r="BJ892" s="1047"/>
      <c r="BK892" s="1047"/>
      <c r="BL892" s="1047"/>
      <c r="BM892" s="1047"/>
      <c r="BN892" s="1047"/>
      <c r="BO892" s="1047"/>
      <c r="BP892" s="1047"/>
      <c r="BQ892" s="1047"/>
      <c r="BR892" s="1047"/>
      <c r="BS892" s="1047"/>
      <c r="BT892" s="1047"/>
      <c r="BU892" s="1047"/>
    </row>
    <row r="893" ht="14.25" customHeight="1">
      <c r="A893" s="1060"/>
      <c r="B893" s="1060"/>
      <c r="C893" s="1060"/>
      <c r="D893" s="1060"/>
      <c r="E893" s="1060"/>
      <c r="F893" s="1060"/>
      <c r="G893" s="1061"/>
      <c r="H893" s="1062"/>
      <c r="I893" s="1063"/>
      <c r="J893" s="1060"/>
      <c r="K893" s="1060"/>
      <c r="L893" s="1064"/>
      <c r="M893" s="1060"/>
      <c r="N893" s="1060"/>
      <c r="O893" s="1064"/>
      <c r="P893" s="1060"/>
      <c r="Q893" s="1060"/>
      <c r="R893" s="1060"/>
      <c r="S893" s="1060"/>
      <c r="T893" s="1060"/>
      <c r="U893" s="1060"/>
      <c r="V893" s="1045"/>
      <c r="W893" s="1045"/>
      <c r="X893" s="1045"/>
      <c r="Y893" s="1045"/>
      <c r="Z893" s="1045"/>
      <c r="AA893" s="1045"/>
      <c r="AB893" s="1045"/>
      <c r="AC893" s="1045"/>
      <c r="AD893" s="1045"/>
      <c r="AE893" s="1045"/>
      <c r="AF893" s="1045"/>
      <c r="AG893" s="1047"/>
      <c r="AH893" s="1047"/>
      <c r="AI893" s="1047"/>
      <c r="AJ893" s="1047"/>
      <c r="AK893" s="1047"/>
      <c r="AL893" s="1047"/>
      <c r="AM893" s="1047"/>
      <c r="AN893" s="1047"/>
      <c r="AO893" s="1047"/>
      <c r="AP893" s="1047"/>
      <c r="AQ893" s="1047"/>
      <c r="AR893" s="1047"/>
      <c r="AS893" s="1047"/>
      <c r="AT893" s="1047"/>
      <c r="AU893" s="1047"/>
      <c r="AV893" s="1047"/>
      <c r="AW893" s="1047"/>
      <c r="AX893" s="1047"/>
      <c r="AY893" s="1047"/>
      <c r="AZ893" s="1047"/>
      <c r="BA893" s="1047"/>
      <c r="BB893" s="1047"/>
      <c r="BC893" s="1047"/>
      <c r="BD893" s="1047"/>
      <c r="BE893" s="1047"/>
      <c r="BF893" s="1047"/>
      <c r="BG893" s="1047"/>
      <c r="BH893" s="1047"/>
      <c r="BI893" s="1047"/>
      <c r="BJ893" s="1047"/>
      <c r="BK893" s="1047"/>
      <c r="BL893" s="1047"/>
      <c r="BM893" s="1047"/>
      <c r="BN893" s="1047"/>
      <c r="BO893" s="1047"/>
      <c r="BP893" s="1047"/>
      <c r="BQ893" s="1047"/>
      <c r="BR893" s="1047"/>
      <c r="BS893" s="1047"/>
      <c r="BT893" s="1047"/>
      <c r="BU893" s="1047"/>
    </row>
    <row r="894" ht="14.25" customHeight="1">
      <c r="A894" s="1060"/>
      <c r="B894" s="1060"/>
      <c r="C894" s="1060"/>
      <c r="D894" s="1060"/>
      <c r="E894" s="1060"/>
      <c r="F894" s="1060"/>
      <c r="G894" s="1061"/>
      <c r="H894" s="1062"/>
      <c r="I894" s="1063"/>
      <c r="J894" s="1060"/>
      <c r="K894" s="1060"/>
      <c r="L894" s="1064"/>
      <c r="M894" s="1060"/>
      <c r="N894" s="1060"/>
      <c r="O894" s="1064"/>
      <c r="P894" s="1060"/>
      <c r="Q894" s="1060"/>
      <c r="R894" s="1060"/>
      <c r="S894" s="1060"/>
      <c r="T894" s="1060"/>
      <c r="U894" s="1060"/>
      <c r="V894" s="1045"/>
      <c r="W894" s="1045"/>
      <c r="X894" s="1045"/>
      <c r="Y894" s="1045"/>
      <c r="Z894" s="1045"/>
      <c r="AA894" s="1045"/>
      <c r="AB894" s="1045"/>
      <c r="AC894" s="1045"/>
      <c r="AD894" s="1045"/>
      <c r="AE894" s="1045"/>
      <c r="AF894" s="1045"/>
      <c r="AG894" s="1047"/>
      <c r="AH894" s="1047"/>
      <c r="AI894" s="1047"/>
      <c r="AJ894" s="1047"/>
      <c r="AK894" s="1047"/>
      <c r="AL894" s="1047"/>
      <c r="AM894" s="1047"/>
      <c r="AN894" s="1047"/>
      <c r="AO894" s="1047"/>
      <c r="AP894" s="1047"/>
      <c r="AQ894" s="1047"/>
      <c r="AR894" s="1047"/>
      <c r="AS894" s="1047"/>
      <c r="AT894" s="1047"/>
      <c r="AU894" s="1047"/>
      <c r="AV894" s="1047"/>
      <c r="AW894" s="1047"/>
      <c r="AX894" s="1047"/>
      <c r="AY894" s="1047"/>
      <c r="AZ894" s="1047"/>
      <c r="BA894" s="1047"/>
      <c r="BB894" s="1047"/>
      <c r="BC894" s="1047"/>
      <c r="BD894" s="1047"/>
      <c r="BE894" s="1047"/>
      <c r="BF894" s="1047"/>
      <c r="BG894" s="1047"/>
      <c r="BH894" s="1047"/>
      <c r="BI894" s="1047"/>
      <c r="BJ894" s="1047"/>
      <c r="BK894" s="1047"/>
      <c r="BL894" s="1047"/>
      <c r="BM894" s="1047"/>
      <c r="BN894" s="1047"/>
      <c r="BO894" s="1047"/>
      <c r="BP894" s="1047"/>
      <c r="BQ894" s="1047"/>
      <c r="BR894" s="1047"/>
      <c r="BS894" s="1047"/>
      <c r="BT894" s="1047"/>
      <c r="BU894" s="1047"/>
    </row>
    <row r="895" ht="14.25" customHeight="1">
      <c r="A895" s="1060"/>
      <c r="B895" s="1060"/>
      <c r="C895" s="1060"/>
      <c r="D895" s="1060"/>
      <c r="E895" s="1060"/>
      <c r="F895" s="1060"/>
      <c r="G895" s="1061"/>
      <c r="H895" s="1062"/>
      <c r="I895" s="1063"/>
      <c r="J895" s="1060"/>
      <c r="K895" s="1060"/>
      <c r="L895" s="1064"/>
      <c r="M895" s="1060"/>
      <c r="N895" s="1060"/>
      <c r="O895" s="1064"/>
      <c r="P895" s="1060"/>
      <c r="Q895" s="1060"/>
      <c r="R895" s="1060"/>
      <c r="S895" s="1060"/>
      <c r="T895" s="1060"/>
      <c r="U895" s="1060"/>
      <c r="V895" s="1045"/>
      <c r="W895" s="1045"/>
      <c r="X895" s="1045"/>
      <c r="Y895" s="1045"/>
      <c r="Z895" s="1045"/>
      <c r="AA895" s="1045"/>
      <c r="AB895" s="1045"/>
      <c r="AC895" s="1045"/>
      <c r="AD895" s="1045"/>
      <c r="AE895" s="1045"/>
      <c r="AF895" s="1045"/>
      <c r="AG895" s="1047"/>
      <c r="AH895" s="1047"/>
      <c r="AI895" s="1047"/>
      <c r="AJ895" s="1047"/>
      <c r="AK895" s="1047"/>
      <c r="AL895" s="1047"/>
      <c r="AM895" s="1047"/>
      <c r="AN895" s="1047"/>
      <c r="AO895" s="1047"/>
      <c r="AP895" s="1047"/>
      <c r="AQ895" s="1047"/>
      <c r="AR895" s="1047"/>
      <c r="AS895" s="1047"/>
      <c r="AT895" s="1047"/>
      <c r="AU895" s="1047"/>
      <c r="AV895" s="1047"/>
      <c r="AW895" s="1047"/>
      <c r="AX895" s="1047"/>
      <c r="AY895" s="1047"/>
      <c r="AZ895" s="1047"/>
      <c r="BA895" s="1047"/>
      <c r="BB895" s="1047"/>
      <c r="BC895" s="1047"/>
      <c r="BD895" s="1047"/>
      <c r="BE895" s="1047"/>
      <c r="BF895" s="1047"/>
      <c r="BG895" s="1047"/>
      <c r="BH895" s="1047"/>
      <c r="BI895" s="1047"/>
      <c r="BJ895" s="1047"/>
      <c r="BK895" s="1047"/>
      <c r="BL895" s="1047"/>
      <c r="BM895" s="1047"/>
      <c r="BN895" s="1047"/>
      <c r="BO895" s="1047"/>
      <c r="BP895" s="1047"/>
      <c r="BQ895" s="1047"/>
      <c r="BR895" s="1047"/>
      <c r="BS895" s="1047"/>
      <c r="BT895" s="1047"/>
      <c r="BU895" s="1047"/>
    </row>
    <row r="896" ht="14.25" customHeight="1">
      <c r="A896" s="1060"/>
      <c r="B896" s="1060"/>
      <c r="C896" s="1060"/>
      <c r="D896" s="1060"/>
      <c r="E896" s="1060"/>
      <c r="F896" s="1060"/>
      <c r="G896" s="1061"/>
      <c r="H896" s="1062"/>
      <c r="I896" s="1063"/>
      <c r="J896" s="1060"/>
      <c r="K896" s="1060"/>
      <c r="L896" s="1064"/>
      <c r="M896" s="1060"/>
      <c r="N896" s="1060"/>
      <c r="O896" s="1064"/>
      <c r="P896" s="1060"/>
      <c r="Q896" s="1060"/>
      <c r="R896" s="1060"/>
      <c r="S896" s="1060"/>
      <c r="T896" s="1060"/>
      <c r="U896" s="1060"/>
      <c r="V896" s="1045"/>
      <c r="W896" s="1045"/>
      <c r="X896" s="1045"/>
      <c r="Y896" s="1045"/>
      <c r="Z896" s="1045"/>
      <c r="AA896" s="1045"/>
      <c r="AB896" s="1045"/>
      <c r="AC896" s="1045"/>
      <c r="AD896" s="1045"/>
      <c r="AE896" s="1045"/>
      <c r="AF896" s="1045"/>
      <c r="AG896" s="1047"/>
      <c r="AH896" s="1047"/>
      <c r="AI896" s="1047"/>
      <c r="AJ896" s="1047"/>
      <c r="AK896" s="1047"/>
      <c r="AL896" s="1047"/>
      <c r="AM896" s="1047"/>
      <c r="AN896" s="1047"/>
      <c r="AO896" s="1047"/>
      <c r="AP896" s="1047"/>
      <c r="AQ896" s="1047"/>
      <c r="AR896" s="1047"/>
      <c r="AS896" s="1047"/>
      <c r="AT896" s="1047"/>
      <c r="AU896" s="1047"/>
      <c r="AV896" s="1047"/>
      <c r="AW896" s="1047"/>
      <c r="AX896" s="1047"/>
      <c r="AY896" s="1047"/>
      <c r="AZ896" s="1047"/>
      <c r="BA896" s="1047"/>
      <c r="BB896" s="1047"/>
      <c r="BC896" s="1047"/>
      <c r="BD896" s="1047"/>
      <c r="BE896" s="1047"/>
      <c r="BF896" s="1047"/>
      <c r="BG896" s="1047"/>
      <c r="BH896" s="1047"/>
      <c r="BI896" s="1047"/>
      <c r="BJ896" s="1047"/>
      <c r="BK896" s="1047"/>
      <c r="BL896" s="1047"/>
      <c r="BM896" s="1047"/>
      <c r="BN896" s="1047"/>
      <c r="BO896" s="1047"/>
      <c r="BP896" s="1047"/>
      <c r="BQ896" s="1047"/>
      <c r="BR896" s="1047"/>
      <c r="BS896" s="1047"/>
      <c r="BT896" s="1047"/>
      <c r="BU896" s="1047"/>
    </row>
    <row r="897" ht="14.25" customHeight="1">
      <c r="A897" s="1060"/>
      <c r="B897" s="1060"/>
      <c r="C897" s="1060"/>
      <c r="D897" s="1060"/>
      <c r="E897" s="1060"/>
      <c r="F897" s="1060"/>
      <c r="G897" s="1061"/>
      <c r="H897" s="1062"/>
      <c r="I897" s="1063"/>
      <c r="J897" s="1060"/>
      <c r="K897" s="1060"/>
      <c r="L897" s="1064"/>
      <c r="M897" s="1060"/>
      <c r="N897" s="1060"/>
      <c r="O897" s="1064"/>
      <c r="P897" s="1060"/>
      <c r="Q897" s="1060"/>
      <c r="R897" s="1060"/>
      <c r="S897" s="1060"/>
      <c r="T897" s="1060"/>
      <c r="U897" s="1060"/>
      <c r="V897" s="1045"/>
      <c r="W897" s="1045"/>
      <c r="X897" s="1045"/>
      <c r="Y897" s="1045"/>
      <c r="Z897" s="1045"/>
      <c r="AA897" s="1045"/>
      <c r="AB897" s="1045"/>
      <c r="AC897" s="1045"/>
      <c r="AD897" s="1045"/>
      <c r="AE897" s="1045"/>
      <c r="AF897" s="1045"/>
      <c r="AG897" s="1047"/>
      <c r="AH897" s="1047"/>
      <c r="AI897" s="1047"/>
      <c r="AJ897" s="1047"/>
      <c r="AK897" s="1047"/>
      <c r="AL897" s="1047"/>
      <c r="AM897" s="1047"/>
      <c r="AN897" s="1047"/>
      <c r="AO897" s="1047"/>
      <c r="AP897" s="1047"/>
      <c r="AQ897" s="1047"/>
      <c r="AR897" s="1047"/>
      <c r="AS897" s="1047"/>
      <c r="AT897" s="1047"/>
      <c r="AU897" s="1047"/>
      <c r="AV897" s="1047"/>
      <c r="AW897" s="1047"/>
      <c r="AX897" s="1047"/>
      <c r="AY897" s="1047"/>
      <c r="AZ897" s="1047"/>
      <c r="BA897" s="1047"/>
      <c r="BB897" s="1047"/>
      <c r="BC897" s="1047"/>
      <c r="BD897" s="1047"/>
      <c r="BE897" s="1047"/>
      <c r="BF897" s="1047"/>
      <c r="BG897" s="1047"/>
      <c r="BH897" s="1047"/>
      <c r="BI897" s="1047"/>
      <c r="BJ897" s="1047"/>
      <c r="BK897" s="1047"/>
      <c r="BL897" s="1047"/>
      <c r="BM897" s="1047"/>
      <c r="BN897" s="1047"/>
      <c r="BO897" s="1047"/>
      <c r="BP897" s="1047"/>
      <c r="BQ897" s="1047"/>
      <c r="BR897" s="1047"/>
      <c r="BS897" s="1047"/>
      <c r="BT897" s="1047"/>
      <c r="BU897" s="1047"/>
    </row>
    <row r="898" ht="14.25" customHeight="1">
      <c r="A898" s="1060"/>
      <c r="B898" s="1060"/>
      <c r="C898" s="1060"/>
      <c r="D898" s="1060"/>
      <c r="E898" s="1060"/>
      <c r="F898" s="1060"/>
      <c r="G898" s="1061"/>
      <c r="H898" s="1062"/>
      <c r="I898" s="1063"/>
      <c r="J898" s="1060"/>
      <c r="K898" s="1060"/>
      <c r="L898" s="1064"/>
      <c r="M898" s="1060"/>
      <c r="N898" s="1060"/>
      <c r="O898" s="1064"/>
      <c r="P898" s="1060"/>
      <c r="Q898" s="1060"/>
      <c r="R898" s="1060"/>
      <c r="S898" s="1060"/>
      <c r="T898" s="1060"/>
      <c r="U898" s="1060"/>
      <c r="V898" s="1045"/>
      <c r="W898" s="1045"/>
      <c r="X898" s="1045"/>
      <c r="Y898" s="1045"/>
      <c r="Z898" s="1045"/>
      <c r="AA898" s="1045"/>
      <c r="AB898" s="1045"/>
      <c r="AC898" s="1045"/>
      <c r="AD898" s="1045"/>
      <c r="AE898" s="1045"/>
      <c r="AF898" s="1045"/>
      <c r="AG898" s="1047"/>
      <c r="AH898" s="1047"/>
      <c r="AI898" s="1047"/>
      <c r="AJ898" s="1047"/>
      <c r="AK898" s="1047"/>
      <c r="AL898" s="1047"/>
      <c r="AM898" s="1047"/>
      <c r="AN898" s="1047"/>
      <c r="AO898" s="1047"/>
      <c r="AP898" s="1047"/>
      <c r="AQ898" s="1047"/>
      <c r="AR898" s="1047"/>
      <c r="AS898" s="1047"/>
      <c r="AT898" s="1047"/>
      <c r="AU898" s="1047"/>
      <c r="AV898" s="1047"/>
      <c r="AW898" s="1047"/>
      <c r="AX898" s="1047"/>
      <c r="AY898" s="1047"/>
      <c r="AZ898" s="1047"/>
      <c r="BA898" s="1047"/>
      <c r="BB898" s="1047"/>
      <c r="BC898" s="1047"/>
      <c r="BD898" s="1047"/>
      <c r="BE898" s="1047"/>
      <c r="BF898" s="1047"/>
      <c r="BG898" s="1047"/>
      <c r="BH898" s="1047"/>
      <c r="BI898" s="1047"/>
      <c r="BJ898" s="1047"/>
      <c r="BK898" s="1047"/>
      <c r="BL898" s="1047"/>
      <c r="BM898" s="1047"/>
      <c r="BN898" s="1047"/>
      <c r="BO898" s="1047"/>
      <c r="BP898" s="1047"/>
      <c r="BQ898" s="1047"/>
      <c r="BR898" s="1047"/>
      <c r="BS898" s="1047"/>
      <c r="BT898" s="1047"/>
      <c r="BU898" s="1047"/>
    </row>
    <row r="899" ht="14.25" customHeight="1">
      <c r="A899" s="1060"/>
      <c r="B899" s="1060"/>
      <c r="C899" s="1060"/>
      <c r="D899" s="1060"/>
      <c r="E899" s="1060"/>
      <c r="F899" s="1060"/>
      <c r="G899" s="1061"/>
      <c r="H899" s="1062"/>
      <c r="I899" s="1063"/>
      <c r="J899" s="1060"/>
      <c r="K899" s="1060"/>
      <c r="L899" s="1064"/>
      <c r="M899" s="1060"/>
      <c r="N899" s="1060"/>
      <c r="O899" s="1064"/>
      <c r="P899" s="1060"/>
      <c r="Q899" s="1060"/>
      <c r="R899" s="1060"/>
      <c r="S899" s="1060"/>
      <c r="T899" s="1060"/>
      <c r="U899" s="1060"/>
      <c r="V899" s="1045"/>
      <c r="W899" s="1045"/>
      <c r="X899" s="1045"/>
      <c r="Y899" s="1045"/>
      <c r="Z899" s="1045"/>
      <c r="AA899" s="1045"/>
      <c r="AB899" s="1045"/>
      <c r="AC899" s="1045"/>
      <c r="AD899" s="1045"/>
      <c r="AE899" s="1045"/>
      <c r="AF899" s="1045"/>
      <c r="AG899" s="1047"/>
      <c r="AH899" s="1047"/>
      <c r="AI899" s="1047"/>
      <c r="AJ899" s="1047"/>
      <c r="AK899" s="1047"/>
      <c r="AL899" s="1047"/>
      <c r="AM899" s="1047"/>
      <c r="AN899" s="1047"/>
      <c r="AO899" s="1047"/>
      <c r="AP899" s="1047"/>
      <c r="AQ899" s="1047"/>
      <c r="AR899" s="1047"/>
      <c r="AS899" s="1047"/>
      <c r="AT899" s="1047"/>
      <c r="AU899" s="1047"/>
      <c r="AV899" s="1047"/>
      <c r="AW899" s="1047"/>
      <c r="AX899" s="1047"/>
      <c r="AY899" s="1047"/>
      <c r="AZ899" s="1047"/>
      <c r="BA899" s="1047"/>
      <c r="BB899" s="1047"/>
      <c r="BC899" s="1047"/>
      <c r="BD899" s="1047"/>
      <c r="BE899" s="1047"/>
      <c r="BF899" s="1047"/>
      <c r="BG899" s="1047"/>
      <c r="BH899" s="1047"/>
      <c r="BI899" s="1047"/>
      <c r="BJ899" s="1047"/>
      <c r="BK899" s="1047"/>
      <c r="BL899" s="1047"/>
      <c r="BM899" s="1047"/>
      <c r="BN899" s="1047"/>
      <c r="BO899" s="1047"/>
      <c r="BP899" s="1047"/>
      <c r="BQ899" s="1047"/>
      <c r="BR899" s="1047"/>
      <c r="BS899" s="1047"/>
      <c r="BT899" s="1047"/>
      <c r="BU899" s="1047"/>
    </row>
    <row r="900" ht="14.25" customHeight="1">
      <c r="A900" s="1060"/>
      <c r="B900" s="1060"/>
      <c r="C900" s="1060"/>
      <c r="D900" s="1060"/>
      <c r="E900" s="1060"/>
      <c r="F900" s="1060"/>
      <c r="G900" s="1061"/>
      <c r="H900" s="1062"/>
      <c r="I900" s="1063"/>
      <c r="J900" s="1060"/>
      <c r="K900" s="1060"/>
      <c r="L900" s="1064"/>
      <c r="M900" s="1060"/>
      <c r="N900" s="1060"/>
      <c r="O900" s="1064"/>
      <c r="P900" s="1060"/>
      <c r="Q900" s="1060"/>
      <c r="R900" s="1060"/>
      <c r="S900" s="1060"/>
      <c r="T900" s="1060"/>
      <c r="U900" s="1060"/>
      <c r="V900" s="1045"/>
      <c r="W900" s="1045"/>
      <c r="X900" s="1045"/>
      <c r="Y900" s="1045"/>
      <c r="Z900" s="1045"/>
      <c r="AA900" s="1045"/>
      <c r="AB900" s="1045"/>
      <c r="AC900" s="1045"/>
      <c r="AD900" s="1045"/>
      <c r="AE900" s="1045"/>
      <c r="AF900" s="1045"/>
      <c r="AG900" s="1047"/>
      <c r="AH900" s="1047"/>
      <c r="AI900" s="1047"/>
      <c r="AJ900" s="1047"/>
      <c r="AK900" s="1047"/>
      <c r="AL900" s="1047"/>
      <c r="AM900" s="1047"/>
      <c r="AN900" s="1047"/>
      <c r="AO900" s="1047"/>
      <c r="AP900" s="1047"/>
      <c r="AQ900" s="1047"/>
      <c r="AR900" s="1047"/>
      <c r="AS900" s="1047"/>
      <c r="AT900" s="1047"/>
      <c r="AU900" s="1047"/>
      <c r="AV900" s="1047"/>
      <c r="AW900" s="1047"/>
      <c r="AX900" s="1047"/>
      <c r="AY900" s="1047"/>
      <c r="AZ900" s="1047"/>
      <c r="BA900" s="1047"/>
      <c r="BB900" s="1047"/>
      <c r="BC900" s="1047"/>
      <c r="BD900" s="1047"/>
      <c r="BE900" s="1047"/>
      <c r="BF900" s="1047"/>
      <c r="BG900" s="1047"/>
      <c r="BH900" s="1047"/>
      <c r="BI900" s="1047"/>
      <c r="BJ900" s="1047"/>
      <c r="BK900" s="1047"/>
      <c r="BL900" s="1047"/>
      <c r="BM900" s="1047"/>
      <c r="BN900" s="1047"/>
      <c r="BO900" s="1047"/>
      <c r="BP900" s="1047"/>
      <c r="BQ900" s="1047"/>
      <c r="BR900" s="1047"/>
      <c r="BS900" s="1047"/>
      <c r="BT900" s="1047"/>
      <c r="BU900" s="1047"/>
    </row>
    <row r="901" ht="14.25" customHeight="1">
      <c r="A901" s="1060"/>
      <c r="B901" s="1060"/>
      <c r="C901" s="1060"/>
      <c r="D901" s="1060"/>
      <c r="E901" s="1060"/>
      <c r="F901" s="1060"/>
      <c r="G901" s="1061"/>
      <c r="H901" s="1062"/>
      <c r="I901" s="1063"/>
      <c r="J901" s="1060"/>
      <c r="K901" s="1060"/>
      <c r="L901" s="1064"/>
      <c r="M901" s="1060"/>
      <c r="N901" s="1060"/>
      <c r="O901" s="1064"/>
      <c r="P901" s="1060"/>
      <c r="Q901" s="1060"/>
      <c r="R901" s="1060"/>
      <c r="S901" s="1060"/>
      <c r="T901" s="1060"/>
      <c r="U901" s="1060"/>
      <c r="V901" s="1045"/>
      <c r="W901" s="1045"/>
      <c r="X901" s="1045"/>
      <c r="Y901" s="1045"/>
      <c r="Z901" s="1045"/>
      <c r="AA901" s="1045"/>
      <c r="AB901" s="1045"/>
      <c r="AC901" s="1045"/>
      <c r="AD901" s="1045"/>
      <c r="AE901" s="1045"/>
      <c r="AF901" s="1045"/>
      <c r="AG901" s="1047"/>
      <c r="AH901" s="1047"/>
      <c r="AI901" s="1047"/>
      <c r="AJ901" s="1047"/>
      <c r="AK901" s="1047"/>
      <c r="AL901" s="1047"/>
      <c r="AM901" s="1047"/>
      <c r="AN901" s="1047"/>
      <c r="AO901" s="1047"/>
      <c r="AP901" s="1047"/>
      <c r="AQ901" s="1047"/>
      <c r="AR901" s="1047"/>
      <c r="AS901" s="1047"/>
      <c r="AT901" s="1047"/>
      <c r="AU901" s="1047"/>
      <c r="AV901" s="1047"/>
      <c r="AW901" s="1047"/>
      <c r="AX901" s="1047"/>
      <c r="AY901" s="1047"/>
      <c r="AZ901" s="1047"/>
      <c r="BA901" s="1047"/>
      <c r="BB901" s="1047"/>
      <c r="BC901" s="1047"/>
      <c r="BD901" s="1047"/>
      <c r="BE901" s="1047"/>
      <c r="BF901" s="1047"/>
      <c r="BG901" s="1047"/>
      <c r="BH901" s="1047"/>
      <c r="BI901" s="1047"/>
      <c r="BJ901" s="1047"/>
      <c r="BK901" s="1047"/>
      <c r="BL901" s="1047"/>
      <c r="BM901" s="1047"/>
      <c r="BN901" s="1047"/>
      <c r="BO901" s="1047"/>
      <c r="BP901" s="1047"/>
      <c r="BQ901" s="1047"/>
      <c r="BR901" s="1047"/>
      <c r="BS901" s="1047"/>
      <c r="BT901" s="1047"/>
      <c r="BU901" s="1047"/>
    </row>
    <row r="902" ht="14.25" customHeight="1">
      <c r="A902" s="1060"/>
      <c r="B902" s="1060"/>
      <c r="C902" s="1060"/>
      <c r="D902" s="1060"/>
      <c r="E902" s="1060"/>
      <c r="F902" s="1060"/>
      <c r="G902" s="1061"/>
      <c r="H902" s="1062"/>
      <c r="I902" s="1063"/>
      <c r="J902" s="1060"/>
      <c r="K902" s="1060"/>
      <c r="L902" s="1064"/>
      <c r="M902" s="1060"/>
      <c r="N902" s="1060"/>
      <c r="O902" s="1064"/>
      <c r="P902" s="1060"/>
      <c r="Q902" s="1060"/>
      <c r="R902" s="1060"/>
      <c r="S902" s="1060"/>
      <c r="T902" s="1060"/>
      <c r="U902" s="1060"/>
      <c r="V902" s="1045"/>
      <c r="W902" s="1045"/>
      <c r="X902" s="1045"/>
      <c r="Y902" s="1045"/>
      <c r="Z902" s="1045"/>
      <c r="AA902" s="1045"/>
      <c r="AB902" s="1045"/>
      <c r="AC902" s="1045"/>
      <c r="AD902" s="1045"/>
      <c r="AE902" s="1045"/>
      <c r="AF902" s="1045"/>
      <c r="AG902" s="1047"/>
      <c r="AH902" s="1047"/>
      <c r="AI902" s="1047"/>
      <c r="AJ902" s="1047"/>
      <c r="AK902" s="1047"/>
      <c r="AL902" s="1047"/>
      <c r="AM902" s="1047"/>
      <c r="AN902" s="1047"/>
      <c r="AO902" s="1047"/>
      <c r="AP902" s="1047"/>
      <c r="AQ902" s="1047"/>
      <c r="AR902" s="1047"/>
      <c r="AS902" s="1047"/>
      <c r="AT902" s="1047"/>
      <c r="AU902" s="1047"/>
      <c r="AV902" s="1047"/>
      <c r="AW902" s="1047"/>
      <c r="AX902" s="1047"/>
      <c r="AY902" s="1047"/>
      <c r="AZ902" s="1047"/>
      <c r="BA902" s="1047"/>
      <c r="BB902" s="1047"/>
      <c r="BC902" s="1047"/>
      <c r="BD902" s="1047"/>
      <c r="BE902" s="1047"/>
      <c r="BF902" s="1047"/>
      <c r="BG902" s="1047"/>
      <c r="BH902" s="1047"/>
      <c r="BI902" s="1047"/>
      <c r="BJ902" s="1047"/>
      <c r="BK902" s="1047"/>
      <c r="BL902" s="1047"/>
      <c r="BM902" s="1047"/>
      <c r="BN902" s="1047"/>
      <c r="BO902" s="1047"/>
      <c r="BP902" s="1047"/>
      <c r="BQ902" s="1047"/>
      <c r="BR902" s="1047"/>
      <c r="BS902" s="1047"/>
      <c r="BT902" s="1047"/>
      <c r="BU902" s="1047"/>
    </row>
    <row r="903" ht="14.25" customHeight="1">
      <c r="A903" s="1060"/>
      <c r="B903" s="1060"/>
      <c r="C903" s="1060"/>
      <c r="D903" s="1060"/>
      <c r="E903" s="1060"/>
      <c r="F903" s="1060"/>
      <c r="G903" s="1061"/>
      <c r="H903" s="1062"/>
      <c r="I903" s="1063"/>
      <c r="J903" s="1060"/>
      <c r="K903" s="1060"/>
      <c r="L903" s="1064"/>
      <c r="M903" s="1060"/>
      <c r="N903" s="1060"/>
      <c r="O903" s="1064"/>
      <c r="P903" s="1060"/>
      <c r="Q903" s="1060"/>
      <c r="R903" s="1060"/>
      <c r="S903" s="1060"/>
      <c r="T903" s="1060"/>
      <c r="U903" s="1060"/>
      <c r="V903" s="1045"/>
      <c r="W903" s="1045"/>
      <c r="X903" s="1045"/>
      <c r="Y903" s="1045"/>
      <c r="Z903" s="1045"/>
      <c r="AA903" s="1045"/>
      <c r="AB903" s="1045"/>
      <c r="AC903" s="1045"/>
      <c r="AD903" s="1045"/>
      <c r="AE903" s="1045"/>
      <c r="AF903" s="1045"/>
      <c r="AG903" s="1047"/>
      <c r="AH903" s="1047"/>
      <c r="AI903" s="1047"/>
      <c r="AJ903" s="1047"/>
      <c r="AK903" s="1047"/>
      <c r="AL903" s="1047"/>
      <c r="AM903" s="1047"/>
      <c r="AN903" s="1047"/>
      <c r="AO903" s="1047"/>
      <c r="AP903" s="1047"/>
      <c r="AQ903" s="1047"/>
      <c r="AR903" s="1047"/>
      <c r="AS903" s="1047"/>
      <c r="AT903" s="1047"/>
      <c r="AU903" s="1047"/>
      <c r="AV903" s="1047"/>
      <c r="AW903" s="1047"/>
      <c r="AX903" s="1047"/>
      <c r="AY903" s="1047"/>
      <c r="AZ903" s="1047"/>
      <c r="BA903" s="1047"/>
      <c r="BB903" s="1047"/>
      <c r="BC903" s="1047"/>
      <c r="BD903" s="1047"/>
      <c r="BE903" s="1047"/>
      <c r="BF903" s="1047"/>
      <c r="BG903" s="1047"/>
      <c r="BH903" s="1047"/>
      <c r="BI903" s="1047"/>
      <c r="BJ903" s="1047"/>
      <c r="BK903" s="1047"/>
      <c r="BL903" s="1047"/>
      <c r="BM903" s="1047"/>
      <c r="BN903" s="1047"/>
      <c r="BO903" s="1047"/>
      <c r="BP903" s="1047"/>
      <c r="BQ903" s="1047"/>
      <c r="BR903" s="1047"/>
      <c r="BS903" s="1047"/>
      <c r="BT903" s="1047"/>
      <c r="BU903" s="1047"/>
    </row>
    <row r="904" ht="14.25" customHeight="1">
      <c r="A904" s="1060"/>
      <c r="B904" s="1060"/>
      <c r="C904" s="1060"/>
      <c r="D904" s="1060"/>
      <c r="E904" s="1060"/>
      <c r="F904" s="1060"/>
      <c r="G904" s="1061"/>
      <c r="H904" s="1062"/>
      <c r="I904" s="1063"/>
      <c r="J904" s="1060"/>
      <c r="K904" s="1060"/>
      <c r="L904" s="1064"/>
      <c r="M904" s="1060"/>
      <c r="N904" s="1060"/>
      <c r="O904" s="1064"/>
      <c r="P904" s="1060"/>
      <c r="Q904" s="1060"/>
      <c r="R904" s="1060"/>
      <c r="S904" s="1060"/>
      <c r="T904" s="1060"/>
      <c r="U904" s="1060"/>
      <c r="V904" s="1045"/>
      <c r="W904" s="1045"/>
      <c r="X904" s="1045"/>
      <c r="Y904" s="1045"/>
      <c r="Z904" s="1045"/>
      <c r="AA904" s="1045"/>
      <c r="AB904" s="1045"/>
      <c r="AC904" s="1045"/>
      <c r="AD904" s="1045"/>
      <c r="AE904" s="1045"/>
      <c r="AF904" s="1045"/>
      <c r="AG904" s="1047"/>
      <c r="AH904" s="1047"/>
      <c r="AI904" s="1047"/>
      <c r="AJ904" s="1047"/>
      <c r="AK904" s="1047"/>
      <c r="AL904" s="1047"/>
      <c r="AM904" s="1047"/>
      <c r="AN904" s="1047"/>
      <c r="AO904" s="1047"/>
      <c r="AP904" s="1047"/>
      <c r="AQ904" s="1047"/>
      <c r="AR904" s="1047"/>
      <c r="AS904" s="1047"/>
      <c r="AT904" s="1047"/>
      <c r="AU904" s="1047"/>
      <c r="AV904" s="1047"/>
      <c r="AW904" s="1047"/>
      <c r="AX904" s="1047"/>
      <c r="AY904" s="1047"/>
      <c r="AZ904" s="1047"/>
      <c r="BA904" s="1047"/>
      <c r="BB904" s="1047"/>
      <c r="BC904" s="1047"/>
      <c r="BD904" s="1047"/>
      <c r="BE904" s="1047"/>
      <c r="BF904" s="1047"/>
      <c r="BG904" s="1047"/>
      <c r="BH904" s="1047"/>
      <c r="BI904" s="1047"/>
      <c r="BJ904" s="1047"/>
      <c r="BK904" s="1047"/>
      <c r="BL904" s="1047"/>
      <c r="BM904" s="1047"/>
      <c r="BN904" s="1047"/>
      <c r="BO904" s="1047"/>
      <c r="BP904" s="1047"/>
      <c r="BQ904" s="1047"/>
      <c r="BR904" s="1047"/>
      <c r="BS904" s="1047"/>
      <c r="BT904" s="1047"/>
      <c r="BU904" s="1047"/>
    </row>
    <row r="905" ht="14.25" customHeight="1">
      <c r="A905" s="1060"/>
      <c r="B905" s="1060"/>
      <c r="C905" s="1060"/>
      <c r="D905" s="1060"/>
      <c r="E905" s="1060"/>
      <c r="F905" s="1060"/>
      <c r="G905" s="1061"/>
      <c r="H905" s="1062"/>
      <c r="I905" s="1063"/>
      <c r="J905" s="1060"/>
      <c r="K905" s="1060"/>
      <c r="L905" s="1064"/>
      <c r="M905" s="1060"/>
      <c r="N905" s="1060"/>
      <c r="O905" s="1064"/>
      <c r="P905" s="1060"/>
      <c r="Q905" s="1060"/>
      <c r="R905" s="1060"/>
      <c r="S905" s="1060"/>
      <c r="T905" s="1060"/>
      <c r="U905" s="1060"/>
      <c r="V905" s="1045"/>
      <c r="W905" s="1045"/>
      <c r="X905" s="1045"/>
      <c r="Y905" s="1045"/>
      <c r="Z905" s="1045"/>
      <c r="AA905" s="1045"/>
      <c r="AB905" s="1045"/>
      <c r="AC905" s="1045"/>
      <c r="AD905" s="1045"/>
      <c r="AE905" s="1045"/>
      <c r="AF905" s="1045"/>
      <c r="AG905" s="1047"/>
      <c r="AH905" s="1047"/>
      <c r="AI905" s="1047"/>
      <c r="AJ905" s="1047"/>
      <c r="AK905" s="1047"/>
      <c r="AL905" s="1047"/>
      <c r="AM905" s="1047"/>
      <c r="AN905" s="1047"/>
      <c r="AO905" s="1047"/>
      <c r="AP905" s="1047"/>
      <c r="AQ905" s="1047"/>
      <c r="AR905" s="1047"/>
      <c r="AS905" s="1047"/>
      <c r="AT905" s="1047"/>
      <c r="AU905" s="1047"/>
      <c r="AV905" s="1047"/>
      <c r="AW905" s="1047"/>
      <c r="AX905" s="1047"/>
      <c r="AY905" s="1047"/>
      <c r="AZ905" s="1047"/>
      <c r="BA905" s="1047"/>
      <c r="BB905" s="1047"/>
      <c r="BC905" s="1047"/>
      <c r="BD905" s="1047"/>
      <c r="BE905" s="1047"/>
      <c r="BF905" s="1047"/>
      <c r="BG905" s="1047"/>
      <c r="BH905" s="1047"/>
      <c r="BI905" s="1047"/>
      <c r="BJ905" s="1047"/>
      <c r="BK905" s="1047"/>
      <c r="BL905" s="1047"/>
      <c r="BM905" s="1047"/>
      <c r="BN905" s="1047"/>
      <c r="BO905" s="1047"/>
      <c r="BP905" s="1047"/>
      <c r="BQ905" s="1047"/>
      <c r="BR905" s="1047"/>
      <c r="BS905" s="1047"/>
      <c r="BT905" s="1047"/>
      <c r="BU905" s="1047"/>
    </row>
    <row r="906" ht="14.25" customHeight="1">
      <c r="A906" s="1060"/>
      <c r="B906" s="1060"/>
      <c r="C906" s="1060"/>
      <c r="D906" s="1060"/>
      <c r="E906" s="1060"/>
      <c r="F906" s="1060"/>
      <c r="G906" s="1061"/>
      <c r="H906" s="1062"/>
      <c r="I906" s="1063"/>
      <c r="J906" s="1060"/>
      <c r="K906" s="1060"/>
      <c r="L906" s="1064"/>
      <c r="M906" s="1060"/>
      <c r="N906" s="1060"/>
      <c r="O906" s="1064"/>
      <c r="P906" s="1060"/>
      <c r="Q906" s="1060"/>
      <c r="R906" s="1060"/>
      <c r="S906" s="1060"/>
      <c r="T906" s="1060"/>
      <c r="U906" s="1060"/>
      <c r="V906" s="1045"/>
      <c r="W906" s="1045"/>
      <c r="X906" s="1045"/>
      <c r="Y906" s="1045"/>
      <c r="Z906" s="1045"/>
      <c r="AA906" s="1045"/>
      <c r="AB906" s="1045"/>
      <c r="AC906" s="1045"/>
      <c r="AD906" s="1045"/>
      <c r="AE906" s="1045"/>
      <c r="AF906" s="1045"/>
      <c r="AG906" s="1047"/>
      <c r="AH906" s="1047"/>
      <c r="AI906" s="1047"/>
      <c r="AJ906" s="1047"/>
      <c r="AK906" s="1047"/>
      <c r="AL906" s="1047"/>
      <c r="AM906" s="1047"/>
      <c r="AN906" s="1047"/>
      <c r="AO906" s="1047"/>
      <c r="AP906" s="1047"/>
      <c r="AQ906" s="1047"/>
      <c r="AR906" s="1047"/>
      <c r="AS906" s="1047"/>
      <c r="AT906" s="1047"/>
      <c r="AU906" s="1047"/>
      <c r="AV906" s="1047"/>
      <c r="AW906" s="1047"/>
      <c r="AX906" s="1047"/>
      <c r="AY906" s="1047"/>
      <c r="AZ906" s="1047"/>
      <c r="BA906" s="1047"/>
      <c r="BB906" s="1047"/>
      <c r="BC906" s="1047"/>
      <c r="BD906" s="1047"/>
      <c r="BE906" s="1047"/>
      <c r="BF906" s="1047"/>
      <c r="BG906" s="1047"/>
      <c r="BH906" s="1047"/>
      <c r="BI906" s="1047"/>
      <c r="BJ906" s="1047"/>
      <c r="BK906" s="1047"/>
      <c r="BL906" s="1047"/>
      <c r="BM906" s="1047"/>
      <c r="BN906" s="1047"/>
      <c r="BO906" s="1047"/>
      <c r="BP906" s="1047"/>
      <c r="BQ906" s="1047"/>
      <c r="BR906" s="1047"/>
      <c r="BS906" s="1047"/>
      <c r="BT906" s="1047"/>
      <c r="BU906" s="1047"/>
    </row>
    <row r="907" ht="14.25" customHeight="1">
      <c r="A907" s="1060"/>
      <c r="B907" s="1060"/>
      <c r="C907" s="1060"/>
      <c r="D907" s="1060"/>
      <c r="E907" s="1060"/>
      <c r="F907" s="1060"/>
      <c r="G907" s="1061"/>
      <c r="H907" s="1062"/>
      <c r="I907" s="1063"/>
      <c r="J907" s="1060"/>
      <c r="K907" s="1060"/>
      <c r="L907" s="1064"/>
      <c r="M907" s="1060"/>
      <c r="N907" s="1060"/>
      <c r="O907" s="1064"/>
      <c r="P907" s="1060"/>
      <c r="Q907" s="1060"/>
      <c r="R907" s="1060"/>
      <c r="S907" s="1060"/>
      <c r="T907" s="1060"/>
      <c r="U907" s="1060"/>
      <c r="V907" s="1045"/>
      <c r="W907" s="1045"/>
      <c r="X907" s="1045"/>
      <c r="Y907" s="1045"/>
      <c r="Z907" s="1045"/>
      <c r="AA907" s="1045"/>
      <c r="AB907" s="1045"/>
      <c r="AC907" s="1045"/>
      <c r="AD907" s="1045"/>
      <c r="AE907" s="1045"/>
      <c r="AF907" s="1045"/>
      <c r="AG907" s="1047"/>
      <c r="AH907" s="1047"/>
      <c r="AI907" s="1047"/>
      <c r="AJ907" s="1047"/>
      <c r="AK907" s="1047"/>
      <c r="AL907" s="1047"/>
      <c r="AM907" s="1047"/>
      <c r="AN907" s="1047"/>
      <c r="AO907" s="1047"/>
      <c r="AP907" s="1047"/>
      <c r="AQ907" s="1047"/>
      <c r="AR907" s="1047"/>
      <c r="AS907" s="1047"/>
      <c r="AT907" s="1047"/>
      <c r="AU907" s="1047"/>
      <c r="AV907" s="1047"/>
      <c r="AW907" s="1047"/>
      <c r="AX907" s="1047"/>
      <c r="AY907" s="1047"/>
      <c r="AZ907" s="1047"/>
      <c r="BA907" s="1047"/>
      <c r="BB907" s="1047"/>
      <c r="BC907" s="1047"/>
      <c r="BD907" s="1047"/>
      <c r="BE907" s="1047"/>
      <c r="BF907" s="1047"/>
      <c r="BG907" s="1047"/>
      <c r="BH907" s="1047"/>
      <c r="BI907" s="1047"/>
      <c r="BJ907" s="1047"/>
      <c r="BK907" s="1047"/>
      <c r="BL907" s="1047"/>
      <c r="BM907" s="1047"/>
      <c r="BN907" s="1047"/>
      <c r="BO907" s="1047"/>
      <c r="BP907" s="1047"/>
      <c r="BQ907" s="1047"/>
      <c r="BR907" s="1047"/>
      <c r="BS907" s="1047"/>
      <c r="BT907" s="1047"/>
      <c r="BU907" s="1047"/>
    </row>
    <row r="908" ht="14.25" customHeight="1">
      <c r="A908" s="1060"/>
      <c r="B908" s="1060"/>
      <c r="C908" s="1060"/>
      <c r="D908" s="1060"/>
      <c r="E908" s="1060"/>
      <c r="F908" s="1060"/>
      <c r="G908" s="1061"/>
      <c r="H908" s="1062"/>
      <c r="I908" s="1063"/>
      <c r="J908" s="1060"/>
      <c r="K908" s="1060"/>
      <c r="L908" s="1064"/>
      <c r="M908" s="1060"/>
      <c r="N908" s="1060"/>
      <c r="O908" s="1064"/>
      <c r="P908" s="1060"/>
      <c r="Q908" s="1060"/>
      <c r="R908" s="1060"/>
      <c r="S908" s="1060"/>
      <c r="T908" s="1060"/>
      <c r="U908" s="1060"/>
      <c r="V908" s="1045"/>
      <c r="W908" s="1045"/>
      <c r="X908" s="1045"/>
      <c r="Y908" s="1045"/>
      <c r="Z908" s="1045"/>
      <c r="AA908" s="1045"/>
      <c r="AB908" s="1045"/>
      <c r="AC908" s="1045"/>
      <c r="AD908" s="1045"/>
      <c r="AE908" s="1045"/>
      <c r="AF908" s="1045"/>
      <c r="AG908" s="1047"/>
      <c r="AH908" s="1047"/>
      <c r="AI908" s="1047"/>
      <c r="AJ908" s="1047"/>
      <c r="AK908" s="1047"/>
      <c r="AL908" s="1047"/>
      <c r="AM908" s="1047"/>
      <c r="AN908" s="1047"/>
      <c r="AO908" s="1047"/>
      <c r="AP908" s="1047"/>
      <c r="AQ908" s="1047"/>
      <c r="AR908" s="1047"/>
      <c r="AS908" s="1047"/>
      <c r="AT908" s="1047"/>
      <c r="AU908" s="1047"/>
      <c r="AV908" s="1047"/>
      <c r="AW908" s="1047"/>
      <c r="AX908" s="1047"/>
      <c r="AY908" s="1047"/>
      <c r="AZ908" s="1047"/>
      <c r="BA908" s="1047"/>
      <c r="BB908" s="1047"/>
      <c r="BC908" s="1047"/>
      <c r="BD908" s="1047"/>
      <c r="BE908" s="1047"/>
      <c r="BF908" s="1047"/>
      <c r="BG908" s="1047"/>
      <c r="BH908" s="1047"/>
      <c r="BI908" s="1047"/>
      <c r="BJ908" s="1047"/>
      <c r="BK908" s="1047"/>
      <c r="BL908" s="1047"/>
      <c r="BM908" s="1047"/>
      <c r="BN908" s="1047"/>
      <c r="BO908" s="1047"/>
      <c r="BP908" s="1047"/>
      <c r="BQ908" s="1047"/>
      <c r="BR908" s="1047"/>
      <c r="BS908" s="1047"/>
      <c r="BT908" s="1047"/>
      <c r="BU908" s="1047"/>
    </row>
    <row r="909" ht="14.25" customHeight="1">
      <c r="A909" s="1060"/>
      <c r="B909" s="1060"/>
      <c r="C909" s="1060"/>
      <c r="D909" s="1060"/>
      <c r="E909" s="1060"/>
      <c r="F909" s="1060"/>
      <c r="G909" s="1061"/>
      <c r="H909" s="1062"/>
      <c r="I909" s="1063"/>
      <c r="J909" s="1060"/>
      <c r="K909" s="1060"/>
      <c r="L909" s="1064"/>
      <c r="M909" s="1060"/>
      <c r="N909" s="1060"/>
      <c r="O909" s="1064"/>
      <c r="P909" s="1060"/>
      <c r="Q909" s="1060"/>
      <c r="R909" s="1060"/>
      <c r="S909" s="1060"/>
      <c r="T909" s="1060"/>
      <c r="U909" s="1060"/>
      <c r="V909" s="1045"/>
      <c r="W909" s="1045"/>
      <c r="X909" s="1045"/>
      <c r="Y909" s="1045"/>
      <c r="Z909" s="1045"/>
      <c r="AA909" s="1045"/>
      <c r="AB909" s="1045"/>
      <c r="AC909" s="1045"/>
      <c r="AD909" s="1045"/>
      <c r="AE909" s="1045"/>
      <c r="AF909" s="1045"/>
      <c r="AG909" s="1047"/>
      <c r="AH909" s="1047"/>
      <c r="AI909" s="1047"/>
      <c r="AJ909" s="1047"/>
      <c r="AK909" s="1047"/>
      <c r="AL909" s="1047"/>
      <c r="AM909" s="1047"/>
      <c r="AN909" s="1047"/>
      <c r="AO909" s="1047"/>
      <c r="AP909" s="1047"/>
      <c r="AQ909" s="1047"/>
      <c r="AR909" s="1047"/>
      <c r="AS909" s="1047"/>
      <c r="AT909" s="1047"/>
      <c r="AU909" s="1047"/>
      <c r="AV909" s="1047"/>
      <c r="AW909" s="1047"/>
      <c r="AX909" s="1047"/>
      <c r="AY909" s="1047"/>
      <c r="AZ909" s="1047"/>
      <c r="BA909" s="1047"/>
      <c r="BB909" s="1047"/>
      <c r="BC909" s="1047"/>
      <c r="BD909" s="1047"/>
      <c r="BE909" s="1047"/>
      <c r="BF909" s="1047"/>
      <c r="BG909" s="1047"/>
      <c r="BH909" s="1047"/>
      <c r="BI909" s="1047"/>
      <c r="BJ909" s="1047"/>
      <c r="BK909" s="1047"/>
      <c r="BL909" s="1047"/>
      <c r="BM909" s="1047"/>
      <c r="BN909" s="1047"/>
      <c r="BO909" s="1047"/>
      <c r="BP909" s="1047"/>
      <c r="BQ909" s="1047"/>
      <c r="BR909" s="1047"/>
      <c r="BS909" s="1047"/>
      <c r="BT909" s="1047"/>
      <c r="BU909" s="1047"/>
    </row>
    <row r="910" ht="14.25" customHeight="1">
      <c r="A910" s="1060"/>
      <c r="B910" s="1060"/>
      <c r="C910" s="1060"/>
      <c r="D910" s="1060"/>
      <c r="E910" s="1060"/>
      <c r="F910" s="1060"/>
      <c r="G910" s="1061"/>
      <c r="H910" s="1062"/>
      <c r="I910" s="1063"/>
      <c r="J910" s="1060"/>
      <c r="K910" s="1060"/>
      <c r="L910" s="1064"/>
      <c r="M910" s="1060"/>
      <c r="N910" s="1060"/>
      <c r="O910" s="1064"/>
      <c r="P910" s="1060"/>
      <c r="Q910" s="1060"/>
      <c r="R910" s="1060"/>
      <c r="S910" s="1060"/>
      <c r="T910" s="1060"/>
      <c r="U910" s="1060"/>
      <c r="V910" s="1045"/>
      <c r="W910" s="1045"/>
      <c r="X910" s="1045"/>
      <c r="Y910" s="1045"/>
      <c r="Z910" s="1045"/>
      <c r="AA910" s="1045"/>
      <c r="AB910" s="1045"/>
      <c r="AC910" s="1045"/>
      <c r="AD910" s="1045"/>
      <c r="AE910" s="1045"/>
      <c r="AF910" s="1045"/>
      <c r="AG910" s="1047"/>
      <c r="AH910" s="1047"/>
      <c r="AI910" s="1047"/>
      <c r="AJ910" s="1047"/>
      <c r="AK910" s="1047"/>
      <c r="AL910" s="1047"/>
      <c r="AM910" s="1047"/>
      <c r="AN910" s="1047"/>
      <c r="AO910" s="1047"/>
      <c r="AP910" s="1047"/>
      <c r="AQ910" s="1047"/>
      <c r="AR910" s="1047"/>
      <c r="AS910" s="1047"/>
      <c r="AT910" s="1047"/>
      <c r="AU910" s="1047"/>
      <c r="AV910" s="1047"/>
      <c r="AW910" s="1047"/>
      <c r="AX910" s="1047"/>
      <c r="AY910" s="1047"/>
      <c r="AZ910" s="1047"/>
      <c r="BA910" s="1047"/>
      <c r="BB910" s="1047"/>
      <c r="BC910" s="1047"/>
      <c r="BD910" s="1047"/>
      <c r="BE910" s="1047"/>
      <c r="BF910" s="1047"/>
      <c r="BG910" s="1047"/>
      <c r="BH910" s="1047"/>
      <c r="BI910" s="1047"/>
      <c r="BJ910" s="1047"/>
      <c r="BK910" s="1047"/>
      <c r="BL910" s="1047"/>
      <c r="BM910" s="1047"/>
      <c r="BN910" s="1047"/>
      <c r="BO910" s="1047"/>
      <c r="BP910" s="1047"/>
      <c r="BQ910" s="1047"/>
      <c r="BR910" s="1047"/>
      <c r="BS910" s="1047"/>
      <c r="BT910" s="1047"/>
      <c r="BU910" s="1047"/>
    </row>
    <row r="911" ht="14.25" customHeight="1">
      <c r="A911" s="1060"/>
      <c r="B911" s="1060"/>
      <c r="C911" s="1060"/>
      <c r="D911" s="1060"/>
      <c r="E911" s="1060"/>
      <c r="F911" s="1060"/>
      <c r="G911" s="1061"/>
      <c r="H911" s="1062"/>
      <c r="I911" s="1063"/>
      <c r="J911" s="1060"/>
      <c r="K911" s="1060"/>
      <c r="L911" s="1064"/>
      <c r="M911" s="1060"/>
      <c r="N911" s="1060"/>
      <c r="O911" s="1064"/>
      <c r="P911" s="1060"/>
      <c r="Q911" s="1060"/>
      <c r="R911" s="1060"/>
      <c r="S911" s="1060"/>
      <c r="T911" s="1060"/>
      <c r="U911" s="1060"/>
      <c r="V911" s="1045"/>
      <c r="W911" s="1045"/>
      <c r="X911" s="1045"/>
      <c r="Y911" s="1045"/>
      <c r="Z911" s="1045"/>
      <c r="AA911" s="1045"/>
      <c r="AB911" s="1045"/>
      <c r="AC911" s="1045"/>
      <c r="AD911" s="1045"/>
      <c r="AE911" s="1045"/>
      <c r="AF911" s="1045"/>
      <c r="AG911" s="1047"/>
      <c r="AH911" s="1047"/>
      <c r="AI911" s="1047"/>
      <c r="AJ911" s="1047"/>
      <c r="AK911" s="1047"/>
      <c r="AL911" s="1047"/>
      <c r="AM911" s="1047"/>
      <c r="AN911" s="1047"/>
      <c r="AO911" s="1047"/>
      <c r="AP911" s="1047"/>
      <c r="AQ911" s="1047"/>
      <c r="AR911" s="1047"/>
      <c r="AS911" s="1047"/>
      <c r="AT911" s="1047"/>
      <c r="AU911" s="1047"/>
      <c r="AV911" s="1047"/>
      <c r="AW911" s="1047"/>
      <c r="AX911" s="1047"/>
      <c r="AY911" s="1047"/>
      <c r="AZ911" s="1047"/>
      <c r="BA911" s="1047"/>
      <c r="BB911" s="1047"/>
      <c r="BC911" s="1047"/>
      <c r="BD911" s="1047"/>
      <c r="BE911" s="1047"/>
      <c r="BF911" s="1047"/>
      <c r="BG911" s="1047"/>
      <c r="BH911" s="1047"/>
      <c r="BI911" s="1047"/>
      <c r="BJ911" s="1047"/>
      <c r="BK911" s="1047"/>
      <c r="BL911" s="1047"/>
      <c r="BM911" s="1047"/>
      <c r="BN911" s="1047"/>
      <c r="BO911" s="1047"/>
      <c r="BP911" s="1047"/>
      <c r="BQ911" s="1047"/>
      <c r="BR911" s="1047"/>
      <c r="BS911" s="1047"/>
      <c r="BT911" s="1047"/>
      <c r="BU911" s="1047"/>
    </row>
    <row r="912" ht="14.25" customHeight="1">
      <c r="A912" s="1060"/>
      <c r="B912" s="1060"/>
      <c r="C912" s="1060"/>
      <c r="D912" s="1060"/>
      <c r="E912" s="1060"/>
      <c r="F912" s="1060"/>
      <c r="G912" s="1061"/>
      <c r="H912" s="1062"/>
      <c r="I912" s="1063"/>
      <c r="J912" s="1060"/>
      <c r="K912" s="1060"/>
      <c r="L912" s="1064"/>
      <c r="M912" s="1060"/>
      <c r="N912" s="1060"/>
      <c r="O912" s="1064"/>
      <c r="P912" s="1060"/>
      <c r="Q912" s="1060"/>
      <c r="R912" s="1060"/>
      <c r="S912" s="1060"/>
      <c r="T912" s="1060"/>
      <c r="U912" s="1060"/>
      <c r="V912" s="1045"/>
      <c r="W912" s="1045"/>
      <c r="X912" s="1045"/>
      <c r="Y912" s="1045"/>
      <c r="Z912" s="1045"/>
      <c r="AA912" s="1045"/>
      <c r="AB912" s="1045"/>
      <c r="AC912" s="1045"/>
      <c r="AD912" s="1045"/>
      <c r="AE912" s="1045"/>
      <c r="AF912" s="1045"/>
      <c r="AG912" s="1047"/>
      <c r="AH912" s="1047"/>
      <c r="AI912" s="1047"/>
      <c r="AJ912" s="1047"/>
      <c r="AK912" s="1047"/>
      <c r="AL912" s="1047"/>
      <c r="AM912" s="1047"/>
      <c r="AN912" s="1047"/>
      <c r="AO912" s="1047"/>
      <c r="AP912" s="1047"/>
      <c r="AQ912" s="1047"/>
      <c r="AR912" s="1047"/>
      <c r="AS912" s="1047"/>
      <c r="AT912" s="1047"/>
      <c r="AU912" s="1047"/>
      <c r="AV912" s="1047"/>
      <c r="AW912" s="1047"/>
      <c r="AX912" s="1047"/>
      <c r="AY912" s="1047"/>
      <c r="AZ912" s="1047"/>
      <c r="BA912" s="1047"/>
      <c r="BB912" s="1047"/>
      <c r="BC912" s="1047"/>
      <c r="BD912" s="1047"/>
      <c r="BE912" s="1047"/>
      <c r="BF912" s="1047"/>
      <c r="BG912" s="1047"/>
      <c r="BH912" s="1047"/>
      <c r="BI912" s="1047"/>
      <c r="BJ912" s="1047"/>
      <c r="BK912" s="1047"/>
      <c r="BL912" s="1047"/>
      <c r="BM912" s="1047"/>
      <c r="BN912" s="1047"/>
      <c r="BO912" s="1047"/>
      <c r="BP912" s="1047"/>
      <c r="BQ912" s="1047"/>
      <c r="BR912" s="1047"/>
      <c r="BS912" s="1047"/>
      <c r="BT912" s="1047"/>
      <c r="BU912" s="1047"/>
    </row>
    <row r="913" ht="14.25" customHeight="1">
      <c r="A913" s="1060"/>
      <c r="B913" s="1060"/>
      <c r="C913" s="1060"/>
      <c r="D913" s="1060"/>
      <c r="E913" s="1060"/>
      <c r="F913" s="1060"/>
      <c r="G913" s="1061"/>
      <c r="H913" s="1062"/>
      <c r="I913" s="1063"/>
      <c r="J913" s="1060"/>
      <c r="K913" s="1060"/>
      <c r="L913" s="1064"/>
      <c r="M913" s="1060"/>
      <c r="N913" s="1060"/>
      <c r="O913" s="1064"/>
      <c r="P913" s="1060"/>
      <c r="Q913" s="1060"/>
      <c r="R913" s="1060"/>
      <c r="S913" s="1060"/>
      <c r="T913" s="1060"/>
      <c r="U913" s="1060"/>
      <c r="V913" s="1045"/>
      <c r="W913" s="1045"/>
      <c r="X913" s="1045"/>
      <c r="Y913" s="1045"/>
      <c r="Z913" s="1045"/>
      <c r="AA913" s="1045"/>
      <c r="AB913" s="1045"/>
      <c r="AC913" s="1045"/>
      <c r="AD913" s="1045"/>
      <c r="AE913" s="1045"/>
      <c r="AF913" s="1045"/>
      <c r="AG913" s="1047"/>
      <c r="AH913" s="1047"/>
      <c r="AI913" s="1047"/>
      <c r="AJ913" s="1047"/>
      <c r="AK913" s="1047"/>
      <c r="AL913" s="1047"/>
      <c r="AM913" s="1047"/>
      <c r="AN913" s="1047"/>
      <c r="AO913" s="1047"/>
      <c r="AP913" s="1047"/>
      <c r="AQ913" s="1047"/>
      <c r="AR913" s="1047"/>
      <c r="AS913" s="1047"/>
      <c r="AT913" s="1047"/>
      <c r="AU913" s="1047"/>
      <c r="AV913" s="1047"/>
      <c r="AW913" s="1047"/>
      <c r="AX913" s="1047"/>
      <c r="AY913" s="1047"/>
      <c r="AZ913" s="1047"/>
      <c r="BA913" s="1047"/>
      <c r="BB913" s="1047"/>
      <c r="BC913" s="1047"/>
      <c r="BD913" s="1047"/>
      <c r="BE913" s="1047"/>
      <c r="BF913" s="1047"/>
      <c r="BG913" s="1047"/>
      <c r="BH913" s="1047"/>
      <c r="BI913" s="1047"/>
      <c r="BJ913" s="1047"/>
      <c r="BK913" s="1047"/>
      <c r="BL913" s="1047"/>
      <c r="BM913" s="1047"/>
      <c r="BN913" s="1047"/>
      <c r="BO913" s="1047"/>
      <c r="BP913" s="1047"/>
      <c r="BQ913" s="1047"/>
      <c r="BR913" s="1047"/>
      <c r="BS913" s="1047"/>
      <c r="BT913" s="1047"/>
      <c r="BU913" s="1047"/>
    </row>
    <row r="914" ht="14.25" customHeight="1">
      <c r="A914" s="1060"/>
      <c r="B914" s="1060"/>
      <c r="C914" s="1060"/>
      <c r="D914" s="1060"/>
      <c r="E914" s="1060"/>
      <c r="F914" s="1060"/>
      <c r="G914" s="1061"/>
      <c r="H914" s="1062"/>
      <c r="I914" s="1063"/>
      <c r="J914" s="1060"/>
      <c r="K914" s="1060"/>
      <c r="L914" s="1064"/>
      <c r="M914" s="1060"/>
      <c r="N914" s="1060"/>
      <c r="O914" s="1064"/>
      <c r="P914" s="1060"/>
      <c r="Q914" s="1060"/>
      <c r="R914" s="1060"/>
      <c r="S914" s="1060"/>
      <c r="T914" s="1060"/>
      <c r="U914" s="1060"/>
      <c r="V914" s="1045"/>
      <c r="W914" s="1045"/>
      <c r="X914" s="1045"/>
      <c r="Y914" s="1045"/>
      <c r="Z914" s="1045"/>
      <c r="AA914" s="1045"/>
      <c r="AB914" s="1045"/>
      <c r="AC914" s="1045"/>
      <c r="AD914" s="1045"/>
      <c r="AE914" s="1045"/>
      <c r="AF914" s="1045"/>
      <c r="AG914" s="1047"/>
      <c r="AH914" s="1047"/>
      <c r="AI914" s="1047"/>
      <c r="AJ914" s="1047"/>
      <c r="AK914" s="1047"/>
      <c r="AL914" s="1047"/>
      <c r="AM914" s="1047"/>
      <c r="AN914" s="1047"/>
      <c r="AO914" s="1047"/>
      <c r="AP914" s="1047"/>
      <c r="AQ914" s="1047"/>
      <c r="AR914" s="1047"/>
      <c r="AS914" s="1047"/>
      <c r="AT914" s="1047"/>
      <c r="AU914" s="1047"/>
      <c r="AV914" s="1047"/>
      <c r="AW914" s="1047"/>
      <c r="AX914" s="1047"/>
      <c r="AY914" s="1047"/>
      <c r="AZ914" s="1047"/>
      <c r="BA914" s="1047"/>
      <c r="BB914" s="1047"/>
      <c r="BC914" s="1047"/>
      <c r="BD914" s="1047"/>
      <c r="BE914" s="1047"/>
      <c r="BF914" s="1047"/>
      <c r="BG914" s="1047"/>
      <c r="BH914" s="1047"/>
      <c r="BI914" s="1047"/>
      <c r="BJ914" s="1047"/>
      <c r="BK914" s="1047"/>
      <c r="BL914" s="1047"/>
      <c r="BM914" s="1047"/>
      <c r="BN914" s="1047"/>
      <c r="BO914" s="1047"/>
      <c r="BP914" s="1047"/>
      <c r="BQ914" s="1047"/>
      <c r="BR914" s="1047"/>
      <c r="BS914" s="1047"/>
      <c r="BT914" s="1047"/>
      <c r="BU914" s="1047"/>
    </row>
    <row r="915" ht="14.25" customHeight="1">
      <c r="A915" s="1060"/>
      <c r="B915" s="1060"/>
      <c r="C915" s="1060"/>
      <c r="D915" s="1060"/>
      <c r="E915" s="1060"/>
      <c r="F915" s="1060"/>
      <c r="G915" s="1061"/>
      <c r="H915" s="1062"/>
      <c r="I915" s="1063"/>
      <c r="J915" s="1060"/>
      <c r="K915" s="1060"/>
      <c r="L915" s="1064"/>
      <c r="M915" s="1060"/>
      <c r="N915" s="1060"/>
      <c r="O915" s="1064"/>
      <c r="P915" s="1060"/>
      <c r="Q915" s="1060"/>
      <c r="R915" s="1060"/>
      <c r="S915" s="1060"/>
      <c r="T915" s="1060"/>
      <c r="U915" s="1060"/>
      <c r="V915" s="1045"/>
      <c r="W915" s="1045"/>
      <c r="X915" s="1045"/>
      <c r="Y915" s="1045"/>
      <c r="Z915" s="1045"/>
      <c r="AA915" s="1045"/>
      <c r="AB915" s="1045"/>
      <c r="AC915" s="1045"/>
      <c r="AD915" s="1045"/>
      <c r="AE915" s="1045"/>
      <c r="AF915" s="1045"/>
      <c r="AG915" s="1047"/>
      <c r="AH915" s="1047"/>
      <c r="AI915" s="1047"/>
      <c r="AJ915" s="1047"/>
      <c r="AK915" s="1047"/>
      <c r="AL915" s="1047"/>
      <c r="AM915" s="1047"/>
      <c r="AN915" s="1047"/>
      <c r="AO915" s="1047"/>
      <c r="AP915" s="1047"/>
      <c r="AQ915" s="1047"/>
      <c r="AR915" s="1047"/>
      <c r="AS915" s="1047"/>
      <c r="AT915" s="1047"/>
      <c r="AU915" s="1047"/>
      <c r="AV915" s="1047"/>
      <c r="AW915" s="1047"/>
      <c r="AX915" s="1047"/>
      <c r="AY915" s="1047"/>
      <c r="AZ915" s="1047"/>
      <c r="BA915" s="1047"/>
      <c r="BB915" s="1047"/>
      <c r="BC915" s="1047"/>
      <c r="BD915" s="1047"/>
      <c r="BE915" s="1047"/>
      <c r="BF915" s="1047"/>
      <c r="BG915" s="1047"/>
      <c r="BH915" s="1047"/>
      <c r="BI915" s="1047"/>
      <c r="BJ915" s="1047"/>
      <c r="BK915" s="1047"/>
      <c r="BL915" s="1047"/>
      <c r="BM915" s="1047"/>
      <c r="BN915" s="1047"/>
      <c r="BO915" s="1047"/>
      <c r="BP915" s="1047"/>
      <c r="BQ915" s="1047"/>
      <c r="BR915" s="1047"/>
      <c r="BS915" s="1047"/>
      <c r="BT915" s="1047"/>
      <c r="BU915" s="1047"/>
    </row>
    <row r="916" ht="14.25" customHeight="1">
      <c r="A916" s="1060"/>
      <c r="B916" s="1060"/>
      <c r="C916" s="1060"/>
      <c r="D916" s="1060"/>
      <c r="E916" s="1060"/>
      <c r="F916" s="1060"/>
      <c r="G916" s="1061"/>
      <c r="H916" s="1062"/>
      <c r="I916" s="1063"/>
      <c r="J916" s="1060"/>
      <c r="K916" s="1060"/>
      <c r="L916" s="1064"/>
      <c r="M916" s="1060"/>
      <c r="N916" s="1060"/>
      <c r="O916" s="1064"/>
      <c r="P916" s="1060"/>
      <c r="Q916" s="1060"/>
      <c r="R916" s="1060"/>
      <c r="S916" s="1060"/>
      <c r="T916" s="1060"/>
      <c r="U916" s="1060"/>
      <c r="V916" s="1045"/>
      <c r="W916" s="1045"/>
      <c r="X916" s="1045"/>
      <c r="Y916" s="1045"/>
      <c r="Z916" s="1045"/>
      <c r="AA916" s="1045"/>
      <c r="AB916" s="1045"/>
      <c r="AC916" s="1045"/>
      <c r="AD916" s="1045"/>
      <c r="AE916" s="1045"/>
      <c r="AF916" s="1045"/>
      <c r="AG916" s="1047"/>
      <c r="AH916" s="1047"/>
      <c r="AI916" s="1047"/>
      <c r="AJ916" s="1047"/>
      <c r="AK916" s="1047"/>
      <c r="AL916" s="1047"/>
      <c r="AM916" s="1047"/>
      <c r="AN916" s="1047"/>
      <c r="AO916" s="1047"/>
      <c r="AP916" s="1047"/>
      <c r="AQ916" s="1047"/>
      <c r="AR916" s="1047"/>
      <c r="AS916" s="1047"/>
      <c r="AT916" s="1047"/>
      <c r="AU916" s="1047"/>
      <c r="AV916" s="1047"/>
      <c r="AW916" s="1047"/>
      <c r="AX916" s="1047"/>
      <c r="AY916" s="1047"/>
      <c r="AZ916" s="1047"/>
      <c r="BA916" s="1047"/>
      <c r="BB916" s="1047"/>
      <c r="BC916" s="1047"/>
      <c r="BD916" s="1047"/>
      <c r="BE916" s="1047"/>
      <c r="BF916" s="1047"/>
      <c r="BG916" s="1047"/>
      <c r="BH916" s="1047"/>
      <c r="BI916" s="1047"/>
      <c r="BJ916" s="1047"/>
      <c r="BK916" s="1047"/>
      <c r="BL916" s="1047"/>
      <c r="BM916" s="1047"/>
      <c r="BN916" s="1047"/>
      <c r="BO916" s="1047"/>
      <c r="BP916" s="1047"/>
      <c r="BQ916" s="1047"/>
      <c r="BR916" s="1047"/>
      <c r="BS916" s="1047"/>
      <c r="BT916" s="1047"/>
      <c r="BU916" s="1047"/>
    </row>
    <row r="917" ht="14.25" customHeight="1">
      <c r="A917" s="1060"/>
      <c r="B917" s="1060"/>
      <c r="C917" s="1060"/>
      <c r="D917" s="1060"/>
      <c r="E917" s="1060"/>
      <c r="F917" s="1060"/>
      <c r="G917" s="1061"/>
      <c r="H917" s="1062"/>
      <c r="I917" s="1063"/>
      <c r="J917" s="1060"/>
      <c r="K917" s="1060"/>
      <c r="L917" s="1064"/>
      <c r="M917" s="1060"/>
      <c r="N917" s="1060"/>
      <c r="O917" s="1064"/>
      <c r="P917" s="1060"/>
      <c r="Q917" s="1060"/>
      <c r="R917" s="1060"/>
      <c r="S917" s="1060"/>
      <c r="T917" s="1060"/>
      <c r="U917" s="1060"/>
      <c r="V917" s="1045"/>
      <c r="W917" s="1045"/>
      <c r="X917" s="1045"/>
      <c r="Y917" s="1045"/>
      <c r="Z917" s="1045"/>
      <c r="AA917" s="1045"/>
      <c r="AB917" s="1045"/>
      <c r="AC917" s="1045"/>
      <c r="AD917" s="1045"/>
      <c r="AE917" s="1045"/>
      <c r="AF917" s="1045"/>
      <c r="AG917" s="1047"/>
      <c r="AH917" s="1047"/>
      <c r="AI917" s="1047"/>
      <c r="AJ917" s="1047"/>
      <c r="AK917" s="1047"/>
      <c r="AL917" s="1047"/>
      <c r="AM917" s="1047"/>
      <c r="AN917" s="1047"/>
      <c r="AO917" s="1047"/>
      <c r="AP917" s="1047"/>
      <c r="AQ917" s="1047"/>
      <c r="AR917" s="1047"/>
      <c r="AS917" s="1047"/>
      <c r="AT917" s="1047"/>
      <c r="AU917" s="1047"/>
      <c r="AV917" s="1047"/>
      <c r="AW917" s="1047"/>
      <c r="AX917" s="1047"/>
      <c r="AY917" s="1047"/>
      <c r="AZ917" s="1047"/>
      <c r="BA917" s="1047"/>
      <c r="BB917" s="1047"/>
      <c r="BC917" s="1047"/>
      <c r="BD917" s="1047"/>
      <c r="BE917" s="1047"/>
      <c r="BF917" s="1047"/>
      <c r="BG917" s="1047"/>
      <c r="BH917" s="1047"/>
      <c r="BI917" s="1047"/>
      <c r="BJ917" s="1047"/>
      <c r="BK917" s="1047"/>
      <c r="BL917" s="1047"/>
      <c r="BM917" s="1047"/>
      <c r="BN917" s="1047"/>
      <c r="BO917" s="1047"/>
      <c r="BP917" s="1047"/>
      <c r="BQ917" s="1047"/>
      <c r="BR917" s="1047"/>
      <c r="BS917" s="1047"/>
      <c r="BT917" s="1047"/>
      <c r="BU917" s="1047"/>
    </row>
    <row r="918" ht="14.25" customHeight="1">
      <c r="A918" s="1060"/>
      <c r="B918" s="1060"/>
      <c r="C918" s="1060"/>
      <c r="D918" s="1060"/>
      <c r="E918" s="1060"/>
      <c r="F918" s="1060"/>
      <c r="G918" s="1061"/>
      <c r="H918" s="1062"/>
      <c r="I918" s="1063"/>
      <c r="J918" s="1060"/>
      <c r="K918" s="1060"/>
      <c r="L918" s="1064"/>
      <c r="M918" s="1060"/>
      <c r="N918" s="1060"/>
      <c r="O918" s="1064"/>
      <c r="P918" s="1060"/>
      <c r="Q918" s="1060"/>
      <c r="R918" s="1060"/>
      <c r="S918" s="1060"/>
      <c r="T918" s="1060"/>
      <c r="U918" s="1060"/>
      <c r="V918" s="1045"/>
      <c r="W918" s="1045"/>
      <c r="X918" s="1045"/>
      <c r="Y918" s="1045"/>
      <c r="Z918" s="1045"/>
      <c r="AA918" s="1045"/>
      <c r="AB918" s="1045"/>
      <c r="AC918" s="1045"/>
      <c r="AD918" s="1045"/>
      <c r="AE918" s="1045"/>
      <c r="AF918" s="1045"/>
      <c r="AG918" s="1047"/>
      <c r="AH918" s="1047"/>
      <c r="AI918" s="1047"/>
      <c r="AJ918" s="1047"/>
      <c r="AK918" s="1047"/>
      <c r="AL918" s="1047"/>
      <c r="AM918" s="1047"/>
      <c r="AN918" s="1047"/>
      <c r="AO918" s="1047"/>
      <c r="AP918" s="1047"/>
      <c r="AQ918" s="1047"/>
      <c r="AR918" s="1047"/>
      <c r="AS918" s="1047"/>
      <c r="AT918" s="1047"/>
      <c r="AU918" s="1047"/>
      <c r="AV918" s="1047"/>
      <c r="AW918" s="1047"/>
      <c r="AX918" s="1047"/>
      <c r="AY918" s="1047"/>
      <c r="AZ918" s="1047"/>
      <c r="BA918" s="1047"/>
      <c r="BB918" s="1047"/>
      <c r="BC918" s="1047"/>
      <c r="BD918" s="1047"/>
      <c r="BE918" s="1047"/>
      <c r="BF918" s="1047"/>
      <c r="BG918" s="1047"/>
      <c r="BH918" s="1047"/>
      <c r="BI918" s="1047"/>
      <c r="BJ918" s="1047"/>
      <c r="BK918" s="1047"/>
      <c r="BL918" s="1047"/>
      <c r="BM918" s="1047"/>
      <c r="BN918" s="1047"/>
      <c r="BO918" s="1047"/>
      <c r="BP918" s="1047"/>
      <c r="BQ918" s="1047"/>
      <c r="BR918" s="1047"/>
      <c r="BS918" s="1047"/>
      <c r="BT918" s="1047"/>
      <c r="BU918" s="1047"/>
    </row>
    <row r="919" ht="14.25" customHeight="1">
      <c r="A919" s="1060"/>
      <c r="B919" s="1060"/>
      <c r="C919" s="1060"/>
      <c r="D919" s="1060"/>
      <c r="E919" s="1060"/>
      <c r="F919" s="1060"/>
      <c r="G919" s="1061"/>
      <c r="H919" s="1062"/>
      <c r="I919" s="1063"/>
      <c r="J919" s="1060"/>
      <c r="K919" s="1060"/>
      <c r="L919" s="1064"/>
      <c r="M919" s="1060"/>
      <c r="N919" s="1060"/>
      <c r="O919" s="1064"/>
      <c r="P919" s="1060"/>
      <c r="Q919" s="1060"/>
      <c r="R919" s="1060"/>
      <c r="S919" s="1060"/>
      <c r="T919" s="1060"/>
      <c r="U919" s="1060"/>
      <c r="V919" s="1045"/>
      <c r="W919" s="1045"/>
      <c r="X919" s="1045"/>
      <c r="Y919" s="1045"/>
      <c r="Z919" s="1045"/>
      <c r="AA919" s="1045"/>
      <c r="AB919" s="1045"/>
      <c r="AC919" s="1045"/>
      <c r="AD919" s="1045"/>
      <c r="AE919" s="1045"/>
      <c r="AF919" s="1045"/>
      <c r="AG919" s="1047"/>
      <c r="AH919" s="1047"/>
      <c r="AI919" s="1047"/>
      <c r="AJ919" s="1047"/>
      <c r="AK919" s="1047"/>
      <c r="AL919" s="1047"/>
      <c r="AM919" s="1047"/>
      <c r="AN919" s="1047"/>
      <c r="AO919" s="1047"/>
      <c r="AP919" s="1047"/>
      <c r="AQ919" s="1047"/>
      <c r="AR919" s="1047"/>
      <c r="AS919" s="1047"/>
      <c r="AT919" s="1047"/>
      <c r="AU919" s="1047"/>
      <c r="AV919" s="1047"/>
      <c r="AW919" s="1047"/>
      <c r="AX919" s="1047"/>
      <c r="AY919" s="1047"/>
      <c r="AZ919" s="1047"/>
      <c r="BA919" s="1047"/>
      <c r="BB919" s="1047"/>
      <c r="BC919" s="1047"/>
      <c r="BD919" s="1047"/>
      <c r="BE919" s="1047"/>
      <c r="BF919" s="1047"/>
      <c r="BG919" s="1047"/>
      <c r="BH919" s="1047"/>
      <c r="BI919" s="1047"/>
      <c r="BJ919" s="1047"/>
      <c r="BK919" s="1047"/>
      <c r="BL919" s="1047"/>
      <c r="BM919" s="1047"/>
      <c r="BN919" s="1047"/>
      <c r="BO919" s="1047"/>
      <c r="BP919" s="1047"/>
      <c r="BQ919" s="1047"/>
      <c r="BR919" s="1047"/>
      <c r="BS919" s="1047"/>
      <c r="BT919" s="1047"/>
      <c r="BU919" s="1047"/>
    </row>
    <row r="920" ht="14.25" customHeight="1">
      <c r="A920" s="1060"/>
      <c r="B920" s="1060"/>
      <c r="C920" s="1060"/>
      <c r="D920" s="1060"/>
      <c r="E920" s="1060"/>
      <c r="F920" s="1060"/>
      <c r="G920" s="1061"/>
      <c r="H920" s="1062"/>
      <c r="I920" s="1063"/>
      <c r="J920" s="1060"/>
      <c r="K920" s="1060"/>
      <c r="L920" s="1064"/>
      <c r="M920" s="1060"/>
      <c r="N920" s="1060"/>
      <c r="O920" s="1064"/>
      <c r="P920" s="1060"/>
      <c r="Q920" s="1060"/>
      <c r="R920" s="1060"/>
      <c r="S920" s="1060"/>
      <c r="T920" s="1060"/>
      <c r="U920" s="1060"/>
      <c r="V920" s="1045"/>
      <c r="W920" s="1045"/>
      <c r="X920" s="1045"/>
      <c r="Y920" s="1045"/>
      <c r="Z920" s="1045"/>
      <c r="AA920" s="1045"/>
      <c r="AB920" s="1045"/>
      <c r="AC920" s="1045"/>
      <c r="AD920" s="1045"/>
      <c r="AE920" s="1045"/>
      <c r="AF920" s="1045"/>
      <c r="AG920" s="1047"/>
      <c r="AH920" s="1047"/>
      <c r="AI920" s="1047"/>
      <c r="AJ920" s="1047"/>
      <c r="AK920" s="1047"/>
      <c r="AL920" s="1047"/>
      <c r="AM920" s="1047"/>
      <c r="AN920" s="1047"/>
      <c r="AO920" s="1047"/>
      <c r="AP920" s="1047"/>
      <c r="AQ920" s="1047"/>
      <c r="AR920" s="1047"/>
      <c r="AS920" s="1047"/>
      <c r="AT920" s="1047"/>
      <c r="AU920" s="1047"/>
      <c r="AV920" s="1047"/>
      <c r="AW920" s="1047"/>
      <c r="AX920" s="1047"/>
      <c r="AY920" s="1047"/>
      <c r="AZ920" s="1047"/>
      <c r="BA920" s="1047"/>
      <c r="BB920" s="1047"/>
      <c r="BC920" s="1047"/>
      <c r="BD920" s="1047"/>
      <c r="BE920" s="1047"/>
      <c r="BF920" s="1047"/>
      <c r="BG920" s="1047"/>
      <c r="BH920" s="1047"/>
      <c r="BI920" s="1047"/>
      <c r="BJ920" s="1047"/>
      <c r="BK920" s="1047"/>
      <c r="BL920" s="1047"/>
      <c r="BM920" s="1047"/>
      <c r="BN920" s="1047"/>
      <c r="BO920" s="1047"/>
      <c r="BP920" s="1047"/>
      <c r="BQ920" s="1047"/>
      <c r="BR920" s="1047"/>
      <c r="BS920" s="1047"/>
      <c r="BT920" s="1047"/>
      <c r="BU920" s="1047"/>
    </row>
    <row r="921" ht="14.25" customHeight="1">
      <c r="A921" s="1060"/>
      <c r="B921" s="1060"/>
      <c r="C921" s="1060"/>
      <c r="D921" s="1060"/>
      <c r="E921" s="1060"/>
      <c r="F921" s="1060"/>
      <c r="G921" s="1061"/>
      <c r="H921" s="1062"/>
      <c r="I921" s="1063"/>
      <c r="J921" s="1060"/>
      <c r="K921" s="1060"/>
      <c r="L921" s="1064"/>
      <c r="M921" s="1060"/>
      <c r="N921" s="1060"/>
      <c r="O921" s="1064"/>
      <c r="P921" s="1060"/>
      <c r="Q921" s="1060"/>
      <c r="R921" s="1060"/>
      <c r="S921" s="1060"/>
      <c r="T921" s="1060"/>
      <c r="U921" s="1060"/>
      <c r="V921" s="1045"/>
      <c r="W921" s="1045"/>
      <c r="X921" s="1045"/>
      <c r="Y921" s="1045"/>
      <c r="Z921" s="1045"/>
      <c r="AA921" s="1045"/>
      <c r="AB921" s="1045"/>
      <c r="AC921" s="1045"/>
      <c r="AD921" s="1045"/>
      <c r="AE921" s="1045"/>
      <c r="AF921" s="1045"/>
      <c r="AG921" s="1047"/>
      <c r="AH921" s="1047"/>
      <c r="AI921" s="1047"/>
      <c r="AJ921" s="1047"/>
      <c r="AK921" s="1047"/>
      <c r="AL921" s="1047"/>
      <c r="AM921" s="1047"/>
      <c r="AN921" s="1047"/>
      <c r="AO921" s="1047"/>
      <c r="AP921" s="1047"/>
      <c r="AQ921" s="1047"/>
      <c r="AR921" s="1047"/>
      <c r="AS921" s="1047"/>
      <c r="AT921" s="1047"/>
      <c r="AU921" s="1047"/>
      <c r="AV921" s="1047"/>
      <c r="AW921" s="1047"/>
      <c r="AX921" s="1047"/>
      <c r="AY921" s="1047"/>
      <c r="AZ921" s="1047"/>
      <c r="BA921" s="1047"/>
      <c r="BB921" s="1047"/>
      <c r="BC921" s="1047"/>
      <c r="BD921" s="1047"/>
      <c r="BE921" s="1047"/>
      <c r="BF921" s="1047"/>
      <c r="BG921" s="1047"/>
      <c r="BH921" s="1047"/>
      <c r="BI921" s="1047"/>
      <c r="BJ921" s="1047"/>
      <c r="BK921" s="1047"/>
      <c r="BL921" s="1047"/>
      <c r="BM921" s="1047"/>
      <c r="BN921" s="1047"/>
      <c r="BO921" s="1047"/>
      <c r="BP921" s="1047"/>
      <c r="BQ921" s="1047"/>
      <c r="BR921" s="1047"/>
      <c r="BS921" s="1047"/>
      <c r="BT921" s="1047"/>
      <c r="BU921" s="1047"/>
    </row>
    <row r="922" ht="14.25" customHeight="1">
      <c r="A922" s="1060"/>
      <c r="B922" s="1060"/>
      <c r="C922" s="1060"/>
      <c r="D922" s="1060"/>
      <c r="E922" s="1060"/>
      <c r="F922" s="1060"/>
      <c r="G922" s="1061"/>
      <c r="H922" s="1062"/>
      <c r="I922" s="1063"/>
      <c r="J922" s="1060"/>
      <c r="K922" s="1060"/>
      <c r="L922" s="1064"/>
      <c r="M922" s="1060"/>
      <c r="N922" s="1060"/>
      <c r="O922" s="1064"/>
      <c r="P922" s="1060"/>
      <c r="Q922" s="1060"/>
      <c r="R922" s="1060"/>
      <c r="S922" s="1060"/>
      <c r="T922" s="1060"/>
      <c r="U922" s="1060"/>
      <c r="V922" s="1045"/>
      <c r="W922" s="1045"/>
      <c r="X922" s="1045"/>
      <c r="Y922" s="1045"/>
      <c r="Z922" s="1045"/>
      <c r="AA922" s="1045"/>
      <c r="AB922" s="1045"/>
      <c r="AC922" s="1045"/>
      <c r="AD922" s="1045"/>
      <c r="AE922" s="1045"/>
      <c r="AF922" s="1045"/>
      <c r="AG922" s="1047"/>
      <c r="AH922" s="1047"/>
      <c r="AI922" s="1047"/>
      <c r="AJ922" s="1047"/>
      <c r="AK922" s="1047"/>
      <c r="AL922" s="1047"/>
      <c r="AM922" s="1047"/>
      <c r="AN922" s="1047"/>
      <c r="AO922" s="1047"/>
      <c r="AP922" s="1047"/>
      <c r="AQ922" s="1047"/>
      <c r="AR922" s="1047"/>
      <c r="AS922" s="1047"/>
      <c r="AT922" s="1047"/>
      <c r="AU922" s="1047"/>
      <c r="AV922" s="1047"/>
      <c r="AW922" s="1047"/>
      <c r="AX922" s="1047"/>
      <c r="AY922" s="1047"/>
      <c r="AZ922" s="1047"/>
      <c r="BA922" s="1047"/>
      <c r="BB922" s="1047"/>
      <c r="BC922" s="1047"/>
      <c r="BD922" s="1047"/>
      <c r="BE922" s="1047"/>
      <c r="BF922" s="1047"/>
      <c r="BG922" s="1047"/>
      <c r="BH922" s="1047"/>
      <c r="BI922" s="1047"/>
      <c r="BJ922" s="1047"/>
      <c r="BK922" s="1047"/>
      <c r="BL922" s="1047"/>
      <c r="BM922" s="1047"/>
      <c r="BN922" s="1047"/>
      <c r="BO922" s="1047"/>
      <c r="BP922" s="1047"/>
      <c r="BQ922" s="1047"/>
      <c r="BR922" s="1047"/>
      <c r="BS922" s="1047"/>
      <c r="BT922" s="1047"/>
      <c r="BU922" s="1047"/>
    </row>
    <row r="923" ht="14.25" customHeight="1">
      <c r="A923" s="1060"/>
      <c r="B923" s="1060"/>
      <c r="C923" s="1060"/>
      <c r="D923" s="1060"/>
      <c r="E923" s="1060"/>
      <c r="F923" s="1060"/>
      <c r="G923" s="1061"/>
      <c r="H923" s="1062"/>
      <c r="I923" s="1063"/>
      <c r="J923" s="1060"/>
      <c r="K923" s="1060"/>
      <c r="L923" s="1064"/>
      <c r="M923" s="1060"/>
      <c r="N923" s="1060"/>
      <c r="O923" s="1064"/>
      <c r="P923" s="1060"/>
      <c r="Q923" s="1060"/>
      <c r="R923" s="1060"/>
      <c r="S923" s="1060"/>
      <c r="T923" s="1060"/>
      <c r="U923" s="1060"/>
      <c r="V923" s="1045"/>
      <c r="W923" s="1045"/>
      <c r="X923" s="1045"/>
      <c r="Y923" s="1045"/>
      <c r="Z923" s="1045"/>
      <c r="AA923" s="1045"/>
      <c r="AB923" s="1045"/>
      <c r="AC923" s="1045"/>
      <c r="AD923" s="1045"/>
      <c r="AE923" s="1045"/>
      <c r="AF923" s="1045"/>
      <c r="AG923" s="1047"/>
      <c r="AH923" s="1047"/>
      <c r="AI923" s="1047"/>
      <c r="AJ923" s="1047"/>
      <c r="AK923" s="1047"/>
      <c r="AL923" s="1047"/>
      <c r="AM923" s="1047"/>
      <c r="AN923" s="1047"/>
      <c r="AO923" s="1047"/>
      <c r="AP923" s="1047"/>
      <c r="AQ923" s="1047"/>
      <c r="AR923" s="1047"/>
      <c r="AS923" s="1047"/>
      <c r="AT923" s="1047"/>
      <c r="AU923" s="1047"/>
      <c r="AV923" s="1047"/>
      <c r="AW923" s="1047"/>
      <c r="AX923" s="1047"/>
      <c r="AY923" s="1047"/>
      <c r="AZ923" s="1047"/>
      <c r="BA923" s="1047"/>
      <c r="BB923" s="1047"/>
      <c r="BC923" s="1047"/>
      <c r="BD923" s="1047"/>
      <c r="BE923" s="1047"/>
      <c r="BF923" s="1047"/>
      <c r="BG923" s="1047"/>
      <c r="BH923" s="1047"/>
      <c r="BI923" s="1047"/>
      <c r="BJ923" s="1047"/>
      <c r="BK923" s="1047"/>
      <c r="BL923" s="1047"/>
      <c r="BM923" s="1047"/>
      <c r="BN923" s="1047"/>
      <c r="BO923" s="1047"/>
      <c r="BP923" s="1047"/>
      <c r="BQ923" s="1047"/>
      <c r="BR923" s="1047"/>
      <c r="BS923" s="1047"/>
      <c r="BT923" s="1047"/>
      <c r="BU923" s="1047"/>
    </row>
    <row r="924" ht="14.25" customHeight="1">
      <c r="A924" s="1060"/>
      <c r="B924" s="1060"/>
      <c r="C924" s="1060"/>
      <c r="D924" s="1060"/>
      <c r="E924" s="1060"/>
      <c r="F924" s="1060"/>
      <c r="G924" s="1061"/>
      <c r="H924" s="1062"/>
      <c r="I924" s="1063"/>
      <c r="J924" s="1060"/>
      <c r="K924" s="1060"/>
      <c r="L924" s="1064"/>
      <c r="M924" s="1060"/>
      <c r="N924" s="1060"/>
      <c r="O924" s="1064"/>
      <c r="P924" s="1060"/>
      <c r="Q924" s="1060"/>
      <c r="R924" s="1060"/>
      <c r="S924" s="1060"/>
      <c r="T924" s="1060"/>
      <c r="U924" s="1060"/>
      <c r="V924" s="1045"/>
      <c r="W924" s="1045"/>
      <c r="X924" s="1045"/>
      <c r="Y924" s="1045"/>
      <c r="Z924" s="1045"/>
      <c r="AA924" s="1045"/>
      <c r="AB924" s="1045"/>
      <c r="AC924" s="1045"/>
      <c r="AD924" s="1045"/>
      <c r="AE924" s="1045"/>
      <c r="AF924" s="1045"/>
      <c r="AG924" s="1047"/>
      <c r="AH924" s="1047"/>
      <c r="AI924" s="1047"/>
      <c r="AJ924" s="1047"/>
      <c r="AK924" s="1047"/>
      <c r="AL924" s="1047"/>
      <c r="AM924" s="1047"/>
      <c r="AN924" s="1047"/>
      <c r="AO924" s="1047"/>
      <c r="AP924" s="1047"/>
      <c r="AQ924" s="1047"/>
      <c r="AR924" s="1047"/>
      <c r="AS924" s="1047"/>
      <c r="AT924" s="1047"/>
      <c r="AU924" s="1047"/>
      <c r="AV924" s="1047"/>
      <c r="AW924" s="1047"/>
      <c r="AX924" s="1047"/>
      <c r="AY924" s="1047"/>
      <c r="AZ924" s="1047"/>
      <c r="BA924" s="1047"/>
      <c r="BB924" s="1047"/>
      <c r="BC924" s="1047"/>
      <c r="BD924" s="1047"/>
      <c r="BE924" s="1047"/>
      <c r="BF924" s="1047"/>
      <c r="BG924" s="1047"/>
      <c r="BH924" s="1047"/>
      <c r="BI924" s="1047"/>
      <c r="BJ924" s="1047"/>
      <c r="BK924" s="1047"/>
      <c r="BL924" s="1047"/>
      <c r="BM924" s="1047"/>
      <c r="BN924" s="1047"/>
      <c r="BO924" s="1047"/>
      <c r="BP924" s="1047"/>
      <c r="BQ924" s="1047"/>
      <c r="BR924" s="1047"/>
      <c r="BS924" s="1047"/>
      <c r="BT924" s="1047"/>
      <c r="BU924" s="1047"/>
    </row>
    <row r="925" ht="14.25" customHeight="1">
      <c r="A925" s="1060"/>
      <c r="B925" s="1060"/>
      <c r="C925" s="1060"/>
      <c r="D925" s="1060"/>
      <c r="E925" s="1060"/>
      <c r="F925" s="1060"/>
      <c r="G925" s="1061"/>
      <c r="H925" s="1062"/>
      <c r="I925" s="1063"/>
      <c r="J925" s="1060"/>
      <c r="K925" s="1060"/>
      <c r="L925" s="1064"/>
      <c r="M925" s="1060"/>
      <c r="N925" s="1060"/>
      <c r="O925" s="1064"/>
      <c r="P925" s="1060"/>
      <c r="Q925" s="1060"/>
      <c r="R925" s="1060"/>
      <c r="S925" s="1060"/>
      <c r="T925" s="1060"/>
      <c r="U925" s="1060"/>
      <c r="V925" s="1045"/>
      <c r="W925" s="1045"/>
      <c r="X925" s="1045"/>
      <c r="Y925" s="1045"/>
      <c r="Z925" s="1045"/>
      <c r="AA925" s="1045"/>
      <c r="AB925" s="1045"/>
      <c r="AC925" s="1045"/>
      <c r="AD925" s="1045"/>
      <c r="AE925" s="1045"/>
      <c r="AF925" s="1045"/>
      <c r="AG925" s="1047"/>
      <c r="AH925" s="1047"/>
      <c r="AI925" s="1047"/>
      <c r="AJ925" s="1047"/>
      <c r="AK925" s="1047"/>
      <c r="AL925" s="1047"/>
      <c r="AM925" s="1047"/>
      <c r="AN925" s="1047"/>
      <c r="AO925" s="1047"/>
      <c r="AP925" s="1047"/>
      <c r="AQ925" s="1047"/>
      <c r="AR925" s="1047"/>
      <c r="AS925" s="1047"/>
      <c r="AT925" s="1047"/>
      <c r="AU925" s="1047"/>
      <c r="AV925" s="1047"/>
      <c r="AW925" s="1047"/>
      <c r="AX925" s="1047"/>
      <c r="AY925" s="1047"/>
      <c r="AZ925" s="1047"/>
      <c r="BA925" s="1047"/>
      <c r="BB925" s="1047"/>
      <c r="BC925" s="1047"/>
      <c r="BD925" s="1047"/>
      <c r="BE925" s="1047"/>
      <c r="BF925" s="1047"/>
      <c r="BG925" s="1047"/>
      <c r="BH925" s="1047"/>
      <c r="BI925" s="1047"/>
      <c r="BJ925" s="1047"/>
      <c r="BK925" s="1047"/>
      <c r="BL925" s="1047"/>
      <c r="BM925" s="1047"/>
      <c r="BN925" s="1047"/>
      <c r="BO925" s="1047"/>
      <c r="BP925" s="1047"/>
      <c r="BQ925" s="1047"/>
      <c r="BR925" s="1047"/>
      <c r="BS925" s="1047"/>
      <c r="BT925" s="1047"/>
      <c r="BU925" s="1047"/>
    </row>
    <row r="926" ht="14.25" customHeight="1">
      <c r="A926" s="1060"/>
      <c r="B926" s="1060"/>
      <c r="C926" s="1060"/>
      <c r="D926" s="1060"/>
      <c r="E926" s="1060"/>
      <c r="F926" s="1060"/>
      <c r="G926" s="1061"/>
      <c r="H926" s="1062"/>
      <c r="I926" s="1063"/>
      <c r="J926" s="1060"/>
      <c r="K926" s="1060"/>
      <c r="L926" s="1064"/>
      <c r="M926" s="1060"/>
      <c r="N926" s="1060"/>
      <c r="O926" s="1064"/>
      <c r="P926" s="1060"/>
      <c r="Q926" s="1060"/>
      <c r="R926" s="1060"/>
      <c r="S926" s="1060"/>
      <c r="T926" s="1060"/>
      <c r="U926" s="1060"/>
      <c r="V926" s="1045"/>
      <c r="W926" s="1045"/>
      <c r="X926" s="1045"/>
      <c r="Y926" s="1045"/>
      <c r="Z926" s="1045"/>
      <c r="AA926" s="1045"/>
      <c r="AB926" s="1045"/>
      <c r="AC926" s="1045"/>
      <c r="AD926" s="1045"/>
      <c r="AE926" s="1045"/>
      <c r="AF926" s="1045"/>
      <c r="AG926" s="1047"/>
      <c r="AH926" s="1047"/>
      <c r="AI926" s="1047"/>
      <c r="AJ926" s="1047"/>
      <c r="AK926" s="1047"/>
      <c r="AL926" s="1047"/>
      <c r="AM926" s="1047"/>
      <c r="AN926" s="1047"/>
      <c r="AO926" s="1047"/>
      <c r="AP926" s="1047"/>
      <c r="AQ926" s="1047"/>
      <c r="AR926" s="1047"/>
      <c r="AS926" s="1047"/>
      <c r="AT926" s="1047"/>
      <c r="AU926" s="1047"/>
      <c r="AV926" s="1047"/>
      <c r="AW926" s="1047"/>
      <c r="AX926" s="1047"/>
      <c r="AY926" s="1047"/>
      <c r="AZ926" s="1047"/>
      <c r="BA926" s="1047"/>
      <c r="BB926" s="1047"/>
      <c r="BC926" s="1047"/>
      <c r="BD926" s="1047"/>
      <c r="BE926" s="1047"/>
      <c r="BF926" s="1047"/>
      <c r="BG926" s="1047"/>
      <c r="BH926" s="1047"/>
      <c r="BI926" s="1047"/>
      <c r="BJ926" s="1047"/>
      <c r="BK926" s="1047"/>
      <c r="BL926" s="1047"/>
      <c r="BM926" s="1047"/>
      <c r="BN926" s="1047"/>
      <c r="BO926" s="1047"/>
      <c r="BP926" s="1047"/>
      <c r="BQ926" s="1047"/>
      <c r="BR926" s="1047"/>
      <c r="BS926" s="1047"/>
      <c r="BT926" s="1047"/>
      <c r="BU926" s="1047"/>
    </row>
    <row r="927" ht="14.25" customHeight="1">
      <c r="A927" s="1060"/>
      <c r="B927" s="1060"/>
      <c r="C927" s="1060"/>
      <c r="D927" s="1060"/>
      <c r="E927" s="1060"/>
      <c r="F927" s="1060"/>
      <c r="G927" s="1061"/>
      <c r="H927" s="1062"/>
      <c r="I927" s="1063"/>
      <c r="J927" s="1060"/>
      <c r="K927" s="1060"/>
      <c r="L927" s="1064"/>
      <c r="M927" s="1060"/>
      <c r="N927" s="1060"/>
      <c r="O927" s="1064"/>
      <c r="P927" s="1060"/>
      <c r="Q927" s="1060"/>
      <c r="R927" s="1060"/>
      <c r="S927" s="1060"/>
      <c r="T927" s="1060"/>
      <c r="U927" s="1060"/>
      <c r="V927" s="1045"/>
      <c r="W927" s="1045"/>
      <c r="X927" s="1045"/>
      <c r="Y927" s="1045"/>
      <c r="Z927" s="1045"/>
      <c r="AA927" s="1045"/>
      <c r="AB927" s="1045"/>
      <c r="AC927" s="1045"/>
      <c r="AD927" s="1045"/>
      <c r="AE927" s="1045"/>
      <c r="AF927" s="1045"/>
      <c r="AG927" s="1047"/>
      <c r="AH927" s="1047"/>
      <c r="AI927" s="1047"/>
      <c r="AJ927" s="1047"/>
      <c r="AK927" s="1047"/>
      <c r="AL927" s="1047"/>
      <c r="AM927" s="1047"/>
      <c r="AN927" s="1047"/>
      <c r="AO927" s="1047"/>
      <c r="AP927" s="1047"/>
      <c r="AQ927" s="1047"/>
      <c r="AR927" s="1047"/>
      <c r="AS927" s="1047"/>
      <c r="AT927" s="1047"/>
      <c r="AU927" s="1047"/>
      <c r="AV927" s="1047"/>
      <c r="AW927" s="1047"/>
      <c r="AX927" s="1047"/>
      <c r="AY927" s="1047"/>
      <c r="AZ927" s="1047"/>
      <c r="BA927" s="1047"/>
      <c r="BB927" s="1047"/>
      <c r="BC927" s="1047"/>
      <c r="BD927" s="1047"/>
      <c r="BE927" s="1047"/>
      <c r="BF927" s="1047"/>
      <c r="BG927" s="1047"/>
      <c r="BH927" s="1047"/>
      <c r="BI927" s="1047"/>
      <c r="BJ927" s="1047"/>
      <c r="BK927" s="1047"/>
      <c r="BL927" s="1047"/>
      <c r="BM927" s="1047"/>
      <c r="BN927" s="1047"/>
      <c r="BO927" s="1047"/>
      <c r="BP927" s="1047"/>
      <c r="BQ927" s="1047"/>
      <c r="BR927" s="1047"/>
      <c r="BS927" s="1047"/>
      <c r="BT927" s="1047"/>
      <c r="BU927" s="1047"/>
    </row>
    <row r="928" ht="14.25" customHeight="1">
      <c r="A928" s="1060"/>
      <c r="B928" s="1060"/>
      <c r="C928" s="1060"/>
      <c r="D928" s="1060"/>
      <c r="E928" s="1060"/>
      <c r="F928" s="1060"/>
      <c r="G928" s="1061"/>
      <c r="H928" s="1062"/>
      <c r="I928" s="1063"/>
      <c r="J928" s="1060"/>
      <c r="K928" s="1060"/>
      <c r="L928" s="1064"/>
      <c r="M928" s="1060"/>
      <c r="N928" s="1060"/>
      <c r="O928" s="1064"/>
      <c r="P928" s="1060"/>
      <c r="Q928" s="1060"/>
      <c r="R928" s="1060"/>
      <c r="S928" s="1060"/>
      <c r="T928" s="1060"/>
      <c r="U928" s="1060"/>
      <c r="V928" s="1045"/>
      <c r="W928" s="1045"/>
      <c r="X928" s="1045"/>
      <c r="Y928" s="1045"/>
      <c r="Z928" s="1045"/>
      <c r="AA928" s="1045"/>
      <c r="AB928" s="1045"/>
      <c r="AC928" s="1045"/>
      <c r="AD928" s="1045"/>
      <c r="AE928" s="1045"/>
      <c r="AF928" s="1045"/>
      <c r="AG928" s="1047"/>
      <c r="AH928" s="1047"/>
      <c r="AI928" s="1047"/>
      <c r="AJ928" s="1047"/>
      <c r="AK928" s="1047"/>
      <c r="AL928" s="1047"/>
      <c r="AM928" s="1047"/>
      <c r="AN928" s="1047"/>
      <c r="AO928" s="1047"/>
      <c r="AP928" s="1047"/>
      <c r="AQ928" s="1047"/>
      <c r="AR928" s="1047"/>
      <c r="AS928" s="1047"/>
      <c r="AT928" s="1047"/>
      <c r="AU928" s="1047"/>
      <c r="AV928" s="1047"/>
      <c r="AW928" s="1047"/>
      <c r="AX928" s="1047"/>
      <c r="AY928" s="1047"/>
      <c r="AZ928" s="1047"/>
      <c r="BA928" s="1047"/>
      <c r="BB928" s="1047"/>
      <c r="BC928" s="1047"/>
      <c r="BD928" s="1047"/>
      <c r="BE928" s="1047"/>
      <c r="BF928" s="1047"/>
      <c r="BG928" s="1047"/>
      <c r="BH928" s="1047"/>
      <c r="BI928" s="1047"/>
      <c r="BJ928" s="1047"/>
      <c r="BK928" s="1047"/>
      <c r="BL928" s="1047"/>
      <c r="BM928" s="1047"/>
      <c r="BN928" s="1047"/>
      <c r="BO928" s="1047"/>
      <c r="BP928" s="1047"/>
      <c r="BQ928" s="1047"/>
      <c r="BR928" s="1047"/>
      <c r="BS928" s="1047"/>
      <c r="BT928" s="1047"/>
      <c r="BU928" s="1047"/>
    </row>
    <row r="929" ht="14.25" customHeight="1">
      <c r="A929" s="1060"/>
      <c r="B929" s="1060"/>
      <c r="C929" s="1060"/>
      <c r="D929" s="1060"/>
      <c r="E929" s="1060"/>
      <c r="F929" s="1060"/>
      <c r="G929" s="1061"/>
      <c r="H929" s="1062"/>
      <c r="I929" s="1063"/>
      <c r="J929" s="1060"/>
      <c r="K929" s="1060"/>
      <c r="L929" s="1064"/>
      <c r="M929" s="1060"/>
      <c r="N929" s="1060"/>
      <c r="O929" s="1064"/>
      <c r="P929" s="1060"/>
      <c r="Q929" s="1060"/>
      <c r="R929" s="1060"/>
      <c r="S929" s="1060"/>
      <c r="T929" s="1060"/>
      <c r="U929" s="1060"/>
      <c r="V929" s="1045"/>
      <c r="W929" s="1045"/>
      <c r="X929" s="1045"/>
      <c r="Y929" s="1045"/>
      <c r="Z929" s="1045"/>
      <c r="AA929" s="1045"/>
      <c r="AB929" s="1045"/>
      <c r="AC929" s="1045"/>
      <c r="AD929" s="1045"/>
      <c r="AE929" s="1045"/>
      <c r="AF929" s="1045"/>
      <c r="AG929" s="1047"/>
      <c r="AH929" s="1047"/>
      <c r="AI929" s="1047"/>
      <c r="AJ929" s="1047"/>
      <c r="AK929" s="1047"/>
      <c r="AL929" s="1047"/>
      <c r="AM929" s="1047"/>
      <c r="AN929" s="1047"/>
      <c r="AO929" s="1047"/>
      <c r="AP929" s="1047"/>
      <c r="AQ929" s="1047"/>
      <c r="AR929" s="1047"/>
      <c r="AS929" s="1047"/>
      <c r="AT929" s="1047"/>
      <c r="AU929" s="1047"/>
      <c r="AV929" s="1047"/>
      <c r="AW929" s="1047"/>
      <c r="AX929" s="1047"/>
      <c r="AY929" s="1047"/>
      <c r="AZ929" s="1047"/>
      <c r="BA929" s="1047"/>
      <c r="BB929" s="1047"/>
      <c r="BC929" s="1047"/>
      <c r="BD929" s="1047"/>
      <c r="BE929" s="1047"/>
      <c r="BF929" s="1047"/>
      <c r="BG929" s="1047"/>
      <c r="BH929" s="1047"/>
      <c r="BI929" s="1047"/>
      <c r="BJ929" s="1047"/>
      <c r="BK929" s="1047"/>
      <c r="BL929" s="1047"/>
      <c r="BM929" s="1047"/>
      <c r="BN929" s="1047"/>
      <c r="BO929" s="1047"/>
      <c r="BP929" s="1047"/>
      <c r="BQ929" s="1047"/>
      <c r="BR929" s="1047"/>
      <c r="BS929" s="1047"/>
      <c r="BT929" s="1047"/>
      <c r="BU929" s="1047"/>
    </row>
    <row r="930" ht="14.25" customHeight="1">
      <c r="A930" s="1060"/>
      <c r="B930" s="1060"/>
      <c r="C930" s="1060"/>
      <c r="D930" s="1060"/>
      <c r="E930" s="1060"/>
      <c r="F930" s="1060"/>
      <c r="G930" s="1061"/>
      <c r="H930" s="1062"/>
      <c r="I930" s="1063"/>
      <c r="J930" s="1060"/>
      <c r="K930" s="1060"/>
      <c r="L930" s="1064"/>
      <c r="M930" s="1060"/>
      <c r="N930" s="1060"/>
      <c r="O930" s="1064"/>
      <c r="P930" s="1060"/>
      <c r="Q930" s="1060"/>
      <c r="R930" s="1060"/>
      <c r="S930" s="1060"/>
      <c r="T930" s="1060"/>
      <c r="U930" s="1060"/>
      <c r="V930" s="1045"/>
      <c r="W930" s="1045"/>
      <c r="X930" s="1045"/>
      <c r="Y930" s="1045"/>
      <c r="Z930" s="1045"/>
      <c r="AA930" s="1045"/>
      <c r="AB930" s="1045"/>
      <c r="AC930" s="1045"/>
      <c r="AD930" s="1045"/>
      <c r="AE930" s="1045"/>
      <c r="AF930" s="1045"/>
      <c r="AG930" s="1047"/>
      <c r="AH930" s="1047"/>
      <c r="AI930" s="1047"/>
      <c r="AJ930" s="1047"/>
      <c r="AK930" s="1047"/>
      <c r="AL930" s="1047"/>
      <c r="AM930" s="1047"/>
      <c r="AN930" s="1047"/>
      <c r="AO930" s="1047"/>
      <c r="AP930" s="1047"/>
      <c r="AQ930" s="1047"/>
      <c r="AR930" s="1047"/>
      <c r="AS930" s="1047"/>
      <c r="AT930" s="1047"/>
      <c r="AU930" s="1047"/>
      <c r="AV930" s="1047"/>
      <c r="AW930" s="1047"/>
      <c r="AX930" s="1047"/>
      <c r="AY930" s="1047"/>
      <c r="AZ930" s="1047"/>
      <c r="BA930" s="1047"/>
      <c r="BB930" s="1047"/>
      <c r="BC930" s="1047"/>
      <c r="BD930" s="1047"/>
      <c r="BE930" s="1047"/>
      <c r="BF930" s="1047"/>
      <c r="BG930" s="1047"/>
      <c r="BH930" s="1047"/>
      <c r="BI930" s="1047"/>
      <c r="BJ930" s="1047"/>
      <c r="BK930" s="1047"/>
      <c r="BL930" s="1047"/>
      <c r="BM930" s="1047"/>
      <c r="BN930" s="1047"/>
      <c r="BO930" s="1047"/>
      <c r="BP930" s="1047"/>
      <c r="BQ930" s="1047"/>
      <c r="BR930" s="1047"/>
      <c r="BS930" s="1047"/>
      <c r="BT930" s="1047"/>
      <c r="BU930" s="1047"/>
    </row>
    <row r="931" ht="14.25" customHeight="1">
      <c r="A931" s="1060"/>
      <c r="B931" s="1060"/>
      <c r="C931" s="1060"/>
      <c r="D931" s="1060"/>
      <c r="E931" s="1060"/>
      <c r="F931" s="1060"/>
      <c r="G931" s="1061"/>
      <c r="H931" s="1062"/>
      <c r="I931" s="1063"/>
      <c r="J931" s="1060"/>
      <c r="K931" s="1060"/>
      <c r="L931" s="1064"/>
      <c r="M931" s="1060"/>
      <c r="N931" s="1060"/>
      <c r="O931" s="1064"/>
      <c r="P931" s="1060"/>
      <c r="Q931" s="1060"/>
      <c r="R931" s="1060"/>
      <c r="S931" s="1060"/>
      <c r="T931" s="1060"/>
      <c r="U931" s="1060"/>
      <c r="V931" s="1045"/>
      <c r="W931" s="1045"/>
      <c r="X931" s="1045"/>
      <c r="Y931" s="1045"/>
      <c r="Z931" s="1045"/>
      <c r="AA931" s="1045"/>
      <c r="AB931" s="1045"/>
      <c r="AC931" s="1045"/>
      <c r="AD931" s="1045"/>
      <c r="AE931" s="1045"/>
      <c r="AF931" s="1045"/>
      <c r="AG931" s="1047"/>
      <c r="AH931" s="1047"/>
      <c r="AI931" s="1047"/>
      <c r="AJ931" s="1047"/>
      <c r="AK931" s="1047"/>
      <c r="AL931" s="1047"/>
      <c r="AM931" s="1047"/>
      <c r="AN931" s="1047"/>
      <c r="AO931" s="1047"/>
      <c r="AP931" s="1047"/>
      <c r="AQ931" s="1047"/>
      <c r="AR931" s="1047"/>
      <c r="AS931" s="1047"/>
      <c r="AT931" s="1047"/>
      <c r="AU931" s="1047"/>
      <c r="AV931" s="1047"/>
      <c r="AW931" s="1047"/>
      <c r="AX931" s="1047"/>
      <c r="AY931" s="1047"/>
      <c r="AZ931" s="1047"/>
      <c r="BA931" s="1047"/>
      <c r="BB931" s="1047"/>
      <c r="BC931" s="1047"/>
      <c r="BD931" s="1047"/>
      <c r="BE931" s="1047"/>
      <c r="BF931" s="1047"/>
      <c r="BG931" s="1047"/>
      <c r="BH931" s="1047"/>
      <c r="BI931" s="1047"/>
      <c r="BJ931" s="1047"/>
      <c r="BK931" s="1047"/>
      <c r="BL931" s="1047"/>
      <c r="BM931" s="1047"/>
      <c r="BN931" s="1047"/>
      <c r="BO931" s="1047"/>
      <c r="BP931" s="1047"/>
      <c r="BQ931" s="1047"/>
      <c r="BR931" s="1047"/>
      <c r="BS931" s="1047"/>
      <c r="BT931" s="1047"/>
      <c r="BU931" s="1047"/>
    </row>
    <row r="932" ht="14.25" customHeight="1">
      <c r="A932" s="1060"/>
      <c r="B932" s="1060"/>
      <c r="C932" s="1060"/>
      <c r="D932" s="1060"/>
      <c r="E932" s="1060"/>
      <c r="F932" s="1060"/>
      <c r="G932" s="1061"/>
      <c r="H932" s="1062"/>
      <c r="I932" s="1063"/>
      <c r="J932" s="1060"/>
      <c r="K932" s="1060"/>
      <c r="L932" s="1064"/>
      <c r="M932" s="1060"/>
      <c r="N932" s="1060"/>
      <c r="O932" s="1064"/>
      <c r="P932" s="1060"/>
      <c r="Q932" s="1060"/>
      <c r="R932" s="1060"/>
      <c r="S932" s="1060"/>
      <c r="T932" s="1060"/>
      <c r="U932" s="1060"/>
      <c r="V932" s="1045"/>
      <c r="W932" s="1045"/>
      <c r="X932" s="1045"/>
      <c r="Y932" s="1045"/>
      <c r="Z932" s="1045"/>
      <c r="AA932" s="1045"/>
      <c r="AB932" s="1045"/>
      <c r="AC932" s="1045"/>
      <c r="AD932" s="1045"/>
      <c r="AE932" s="1045"/>
      <c r="AF932" s="1045"/>
      <c r="AG932" s="1047"/>
      <c r="AH932" s="1047"/>
      <c r="AI932" s="1047"/>
      <c r="AJ932" s="1047"/>
      <c r="AK932" s="1047"/>
      <c r="AL932" s="1047"/>
      <c r="AM932" s="1047"/>
      <c r="AN932" s="1047"/>
      <c r="AO932" s="1047"/>
      <c r="AP932" s="1047"/>
      <c r="AQ932" s="1047"/>
      <c r="AR932" s="1047"/>
      <c r="AS932" s="1047"/>
      <c r="AT932" s="1047"/>
      <c r="AU932" s="1047"/>
      <c r="AV932" s="1047"/>
      <c r="AW932" s="1047"/>
      <c r="AX932" s="1047"/>
      <c r="AY932" s="1047"/>
      <c r="AZ932" s="1047"/>
      <c r="BA932" s="1047"/>
      <c r="BB932" s="1047"/>
      <c r="BC932" s="1047"/>
      <c r="BD932" s="1047"/>
      <c r="BE932" s="1047"/>
      <c r="BF932" s="1047"/>
      <c r="BG932" s="1047"/>
      <c r="BH932" s="1047"/>
      <c r="BI932" s="1047"/>
      <c r="BJ932" s="1047"/>
      <c r="BK932" s="1047"/>
      <c r="BL932" s="1047"/>
      <c r="BM932" s="1047"/>
      <c r="BN932" s="1047"/>
      <c r="BO932" s="1047"/>
      <c r="BP932" s="1047"/>
      <c r="BQ932" s="1047"/>
      <c r="BR932" s="1047"/>
      <c r="BS932" s="1047"/>
      <c r="BT932" s="1047"/>
      <c r="BU932" s="1047"/>
    </row>
    <row r="933" ht="14.25" customHeight="1">
      <c r="A933" s="1060"/>
      <c r="B933" s="1060"/>
      <c r="C933" s="1060"/>
      <c r="D933" s="1060"/>
      <c r="E933" s="1060"/>
      <c r="F933" s="1060"/>
      <c r="G933" s="1061"/>
      <c r="H933" s="1062"/>
      <c r="I933" s="1063"/>
      <c r="J933" s="1060"/>
      <c r="K933" s="1060"/>
      <c r="L933" s="1064"/>
      <c r="M933" s="1060"/>
      <c r="N933" s="1060"/>
      <c r="O933" s="1064"/>
      <c r="P933" s="1060"/>
      <c r="Q933" s="1060"/>
      <c r="R933" s="1060"/>
      <c r="S933" s="1060"/>
      <c r="T933" s="1060"/>
      <c r="U933" s="1060"/>
      <c r="V933" s="1045"/>
      <c r="W933" s="1045"/>
      <c r="X933" s="1045"/>
      <c r="Y933" s="1045"/>
      <c r="Z933" s="1045"/>
      <c r="AA933" s="1045"/>
      <c r="AB933" s="1045"/>
      <c r="AC933" s="1045"/>
      <c r="AD933" s="1045"/>
      <c r="AE933" s="1045"/>
      <c r="AF933" s="1045"/>
      <c r="AG933" s="1047"/>
      <c r="AH933" s="1047"/>
      <c r="AI933" s="1047"/>
      <c r="AJ933" s="1047"/>
      <c r="AK933" s="1047"/>
      <c r="AL933" s="1047"/>
      <c r="AM933" s="1047"/>
      <c r="AN933" s="1047"/>
      <c r="AO933" s="1047"/>
      <c r="AP933" s="1047"/>
      <c r="AQ933" s="1047"/>
      <c r="AR933" s="1047"/>
      <c r="AS933" s="1047"/>
      <c r="AT933" s="1047"/>
      <c r="AU933" s="1047"/>
      <c r="AV933" s="1047"/>
      <c r="AW933" s="1047"/>
      <c r="AX933" s="1047"/>
      <c r="AY933" s="1047"/>
      <c r="AZ933" s="1047"/>
      <c r="BA933" s="1047"/>
      <c r="BB933" s="1047"/>
      <c r="BC933" s="1047"/>
      <c r="BD933" s="1047"/>
      <c r="BE933" s="1047"/>
      <c r="BF933" s="1047"/>
      <c r="BG933" s="1047"/>
      <c r="BH933" s="1047"/>
      <c r="BI933" s="1047"/>
      <c r="BJ933" s="1047"/>
      <c r="BK933" s="1047"/>
      <c r="BL933" s="1047"/>
      <c r="BM933" s="1047"/>
      <c r="BN933" s="1047"/>
      <c r="BO933" s="1047"/>
      <c r="BP933" s="1047"/>
      <c r="BQ933" s="1047"/>
      <c r="BR933" s="1047"/>
      <c r="BS933" s="1047"/>
      <c r="BT933" s="1047"/>
      <c r="BU933" s="1047"/>
    </row>
    <row r="934" ht="14.25" customHeight="1">
      <c r="A934" s="1060"/>
      <c r="B934" s="1060"/>
      <c r="C934" s="1060"/>
      <c r="D934" s="1060"/>
      <c r="E934" s="1060"/>
      <c r="F934" s="1060"/>
      <c r="G934" s="1061"/>
      <c r="H934" s="1062"/>
      <c r="I934" s="1063"/>
      <c r="J934" s="1060"/>
      <c r="K934" s="1060"/>
      <c r="L934" s="1064"/>
      <c r="M934" s="1060"/>
      <c r="N934" s="1060"/>
      <c r="O934" s="1064"/>
      <c r="P934" s="1060"/>
      <c r="Q934" s="1060"/>
      <c r="R934" s="1060"/>
      <c r="S934" s="1060"/>
      <c r="T934" s="1060"/>
      <c r="U934" s="1060"/>
      <c r="V934" s="1045"/>
      <c r="W934" s="1045"/>
      <c r="X934" s="1045"/>
      <c r="Y934" s="1045"/>
      <c r="Z934" s="1045"/>
      <c r="AA934" s="1045"/>
      <c r="AB934" s="1045"/>
      <c r="AC934" s="1045"/>
      <c r="AD934" s="1045"/>
      <c r="AE934" s="1045"/>
      <c r="AF934" s="1045"/>
      <c r="AG934" s="1047"/>
      <c r="AH934" s="1047"/>
      <c r="AI934" s="1047"/>
      <c r="AJ934" s="1047"/>
      <c r="AK934" s="1047"/>
      <c r="AL934" s="1047"/>
      <c r="AM934" s="1047"/>
      <c r="AN934" s="1047"/>
      <c r="AO934" s="1047"/>
      <c r="AP934" s="1047"/>
      <c r="AQ934" s="1047"/>
      <c r="AR934" s="1047"/>
      <c r="AS934" s="1047"/>
      <c r="AT934" s="1047"/>
      <c r="AU934" s="1047"/>
      <c r="AV934" s="1047"/>
      <c r="AW934" s="1047"/>
      <c r="AX934" s="1047"/>
      <c r="AY934" s="1047"/>
      <c r="AZ934" s="1047"/>
      <c r="BA934" s="1047"/>
      <c r="BB934" s="1047"/>
      <c r="BC934" s="1047"/>
      <c r="BD934" s="1047"/>
      <c r="BE934" s="1047"/>
      <c r="BF934" s="1047"/>
      <c r="BG934" s="1047"/>
      <c r="BH934" s="1047"/>
      <c r="BI934" s="1047"/>
      <c r="BJ934" s="1047"/>
      <c r="BK934" s="1047"/>
      <c r="BL934" s="1047"/>
      <c r="BM934" s="1047"/>
      <c r="BN934" s="1047"/>
      <c r="BO934" s="1047"/>
      <c r="BP934" s="1047"/>
      <c r="BQ934" s="1047"/>
      <c r="BR934" s="1047"/>
      <c r="BS934" s="1047"/>
      <c r="BT934" s="1047"/>
      <c r="BU934" s="1047"/>
    </row>
    <row r="935" ht="14.25" customHeight="1">
      <c r="A935" s="1060"/>
      <c r="B935" s="1060"/>
      <c r="C935" s="1060"/>
      <c r="D935" s="1060"/>
      <c r="E935" s="1060"/>
      <c r="F935" s="1060"/>
      <c r="G935" s="1061"/>
      <c r="H935" s="1062"/>
      <c r="I935" s="1063"/>
      <c r="J935" s="1060"/>
      <c r="K935" s="1060"/>
      <c r="L935" s="1064"/>
      <c r="M935" s="1060"/>
      <c r="N935" s="1060"/>
      <c r="O935" s="1064"/>
      <c r="P935" s="1060"/>
      <c r="Q935" s="1060"/>
      <c r="R935" s="1060"/>
      <c r="S935" s="1060"/>
      <c r="T935" s="1060"/>
      <c r="U935" s="1060"/>
      <c r="V935" s="1045"/>
      <c r="W935" s="1045"/>
      <c r="X935" s="1045"/>
      <c r="Y935" s="1045"/>
      <c r="Z935" s="1045"/>
      <c r="AA935" s="1045"/>
      <c r="AB935" s="1045"/>
      <c r="AC935" s="1045"/>
      <c r="AD935" s="1045"/>
      <c r="AE935" s="1045"/>
      <c r="AF935" s="1045"/>
      <c r="AG935" s="1047"/>
      <c r="AH935" s="1047"/>
      <c r="AI935" s="1047"/>
      <c r="AJ935" s="1047"/>
      <c r="AK935" s="1047"/>
      <c r="AL935" s="1047"/>
      <c r="AM935" s="1047"/>
      <c r="AN935" s="1047"/>
      <c r="AO935" s="1047"/>
      <c r="AP935" s="1047"/>
      <c r="AQ935" s="1047"/>
      <c r="AR935" s="1047"/>
      <c r="AS935" s="1047"/>
      <c r="AT935" s="1047"/>
      <c r="AU935" s="1047"/>
      <c r="AV935" s="1047"/>
      <c r="AW935" s="1047"/>
      <c r="AX935" s="1047"/>
      <c r="AY935" s="1047"/>
      <c r="AZ935" s="1047"/>
      <c r="BA935" s="1047"/>
      <c r="BB935" s="1047"/>
      <c r="BC935" s="1047"/>
      <c r="BD935" s="1047"/>
      <c r="BE935" s="1047"/>
      <c r="BF935" s="1047"/>
      <c r="BG935" s="1047"/>
      <c r="BH935" s="1047"/>
      <c r="BI935" s="1047"/>
      <c r="BJ935" s="1047"/>
      <c r="BK935" s="1047"/>
      <c r="BL935" s="1047"/>
      <c r="BM935" s="1047"/>
      <c r="BN935" s="1047"/>
      <c r="BO935" s="1047"/>
      <c r="BP935" s="1047"/>
      <c r="BQ935" s="1047"/>
      <c r="BR935" s="1047"/>
      <c r="BS935" s="1047"/>
      <c r="BT935" s="1047"/>
      <c r="BU935" s="1047"/>
    </row>
    <row r="936" ht="14.25" customHeight="1">
      <c r="A936" s="1060"/>
      <c r="B936" s="1060"/>
      <c r="C936" s="1060"/>
      <c r="D936" s="1060"/>
      <c r="E936" s="1060"/>
      <c r="F936" s="1060"/>
      <c r="G936" s="1061"/>
      <c r="H936" s="1062"/>
      <c r="I936" s="1063"/>
      <c r="J936" s="1060"/>
      <c r="K936" s="1060"/>
      <c r="L936" s="1064"/>
      <c r="M936" s="1060"/>
      <c r="N936" s="1060"/>
      <c r="O936" s="1064"/>
      <c r="P936" s="1060"/>
      <c r="Q936" s="1060"/>
      <c r="R936" s="1060"/>
      <c r="S936" s="1060"/>
      <c r="T936" s="1060"/>
      <c r="U936" s="1060"/>
      <c r="V936" s="1045"/>
      <c r="W936" s="1045"/>
      <c r="X936" s="1045"/>
      <c r="Y936" s="1045"/>
      <c r="Z936" s="1045"/>
      <c r="AA936" s="1045"/>
      <c r="AB936" s="1045"/>
      <c r="AC936" s="1045"/>
      <c r="AD936" s="1045"/>
      <c r="AE936" s="1045"/>
      <c r="AF936" s="1045"/>
      <c r="AG936" s="1047"/>
      <c r="AH936" s="1047"/>
      <c r="AI936" s="1047"/>
      <c r="AJ936" s="1047"/>
      <c r="AK936" s="1047"/>
      <c r="AL936" s="1047"/>
      <c r="AM936" s="1047"/>
      <c r="AN936" s="1047"/>
      <c r="AO936" s="1047"/>
      <c r="AP936" s="1047"/>
      <c r="AQ936" s="1047"/>
      <c r="AR936" s="1047"/>
      <c r="AS936" s="1047"/>
      <c r="AT936" s="1047"/>
      <c r="AU936" s="1047"/>
      <c r="AV936" s="1047"/>
      <c r="AW936" s="1047"/>
      <c r="AX936" s="1047"/>
      <c r="AY936" s="1047"/>
      <c r="AZ936" s="1047"/>
      <c r="BA936" s="1047"/>
      <c r="BB936" s="1047"/>
      <c r="BC936" s="1047"/>
      <c r="BD936" s="1047"/>
      <c r="BE936" s="1047"/>
      <c r="BF936" s="1047"/>
      <c r="BG936" s="1047"/>
      <c r="BH936" s="1047"/>
      <c r="BI936" s="1047"/>
      <c r="BJ936" s="1047"/>
      <c r="BK936" s="1047"/>
      <c r="BL936" s="1047"/>
      <c r="BM936" s="1047"/>
      <c r="BN936" s="1047"/>
      <c r="BO936" s="1047"/>
      <c r="BP936" s="1047"/>
      <c r="BQ936" s="1047"/>
      <c r="BR936" s="1047"/>
      <c r="BS936" s="1047"/>
      <c r="BT936" s="1047"/>
      <c r="BU936" s="1047"/>
    </row>
    <row r="937" ht="14.25" customHeight="1">
      <c r="A937" s="1060"/>
      <c r="B937" s="1060"/>
      <c r="C937" s="1060"/>
      <c r="D937" s="1060"/>
      <c r="E937" s="1060"/>
      <c r="F937" s="1060"/>
      <c r="G937" s="1061"/>
      <c r="H937" s="1062"/>
      <c r="I937" s="1063"/>
      <c r="J937" s="1060"/>
      <c r="K937" s="1060"/>
      <c r="L937" s="1064"/>
      <c r="M937" s="1060"/>
      <c r="N937" s="1060"/>
      <c r="O937" s="1064"/>
      <c r="P937" s="1060"/>
      <c r="Q937" s="1060"/>
      <c r="R937" s="1060"/>
      <c r="S937" s="1060"/>
      <c r="T937" s="1060"/>
      <c r="U937" s="1060"/>
      <c r="V937" s="1045"/>
      <c r="W937" s="1045"/>
      <c r="X937" s="1045"/>
      <c r="Y937" s="1045"/>
      <c r="Z937" s="1045"/>
      <c r="AA937" s="1045"/>
      <c r="AB937" s="1045"/>
      <c r="AC937" s="1045"/>
      <c r="AD937" s="1045"/>
      <c r="AE937" s="1045"/>
      <c r="AF937" s="1045"/>
      <c r="AG937" s="1047"/>
      <c r="AH937" s="1047"/>
      <c r="AI937" s="1047"/>
      <c r="AJ937" s="1047"/>
      <c r="AK937" s="1047"/>
      <c r="AL937" s="1047"/>
      <c r="AM937" s="1047"/>
      <c r="AN937" s="1047"/>
      <c r="AO937" s="1047"/>
      <c r="AP937" s="1047"/>
      <c r="AQ937" s="1047"/>
      <c r="AR937" s="1047"/>
      <c r="AS937" s="1047"/>
      <c r="AT937" s="1047"/>
      <c r="AU937" s="1047"/>
      <c r="AV937" s="1047"/>
      <c r="AW937" s="1047"/>
      <c r="AX937" s="1047"/>
      <c r="AY937" s="1047"/>
      <c r="AZ937" s="1047"/>
      <c r="BA937" s="1047"/>
      <c r="BB937" s="1047"/>
      <c r="BC937" s="1047"/>
      <c r="BD937" s="1047"/>
      <c r="BE937" s="1047"/>
      <c r="BF937" s="1047"/>
      <c r="BG937" s="1047"/>
      <c r="BH937" s="1047"/>
      <c r="BI937" s="1047"/>
      <c r="BJ937" s="1047"/>
      <c r="BK937" s="1047"/>
      <c r="BL937" s="1047"/>
      <c r="BM937" s="1047"/>
      <c r="BN937" s="1047"/>
      <c r="BO937" s="1047"/>
      <c r="BP937" s="1047"/>
      <c r="BQ937" s="1047"/>
      <c r="BR937" s="1047"/>
      <c r="BS937" s="1047"/>
      <c r="BT937" s="1047"/>
      <c r="BU937" s="1047"/>
    </row>
    <row r="938" ht="14.25" customHeight="1">
      <c r="A938" s="1060"/>
      <c r="B938" s="1060"/>
      <c r="C938" s="1060"/>
      <c r="D938" s="1060"/>
      <c r="E938" s="1060"/>
      <c r="F938" s="1060"/>
      <c r="G938" s="1061"/>
      <c r="H938" s="1062"/>
      <c r="I938" s="1063"/>
      <c r="J938" s="1060"/>
      <c r="K938" s="1060"/>
      <c r="L938" s="1064"/>
      <c r="M938" s="1060"/>
      <c r="N938" s="1060"/>
      <c r="O938" s="1064"/>
      <c r="P938" s="1060"/>
      <c r="Q938" s="1060"/>
      <c r="R938" s="1060"/>
      <c r="S938" s="1060"/>
      <c r="T938" s="1060"/>
      <c r="U938" s="1060"/>
      <c r="V938" s="1045"/>
      <c r="W938" s="1045"/>
      <c r="X938" s="1045"/>
      <c r="Y938" s="1045"/>
      <c r="Z938" s="1045"/>
      <c r="AA938" s="1045"/>
      <c r="AB938" s="1045"/>
      <c r="AC938" s="1045"/>
      <c r="AD938" s="1045"/>
      <c r="AE938" s="1045"/>
      <c r="AF938" s="1045"/>
      <c r="AG938" s="1047"/>
      <c r="AH938" s="1047"/>
      <c r="AI938" s="1047"/>
      <c r="AJ938" s="1047"/>
      <c r="AK938" s="1047"/>
      <c r="AL938" s="1047"/>
      <c r="AM938" s="1047"/>
      <c r="AN938" s="1047"/>
      <c r="AO938" s="1047"/>
      <c r="AP938" s="1047"/>
      <c r="AQ938" s="1047"/>
      <c r="AR938" s="1047"/>
      <c r="AS938" s="1047"/>
      <c r="AT938" s="1047"/>
      <c r="AU938" s="1047"/>
      <c r="AV938" s="1047"/>
      <c r="AW938" s="1047"/>
      <c r="AX938" s="1047"/>
      <c r="AY938" s="1047"/>
      <c r="AZ938" s="1047"/>
      <c r="BA938" s="1047"/>
      <c r="BB938" s="1047"/>
      <c r="BC938" s="1047"/>
      <c r="BD938" s="1047"/>
      <c r="BE938" s="1047"/>
      <c r="BF938" s="1047"/>
      <c r="BG938" s="1047"/>
      <c r="BH938" s="1047"/>
      <c r="BI938" s="1047"/>
      <c r="BJ938" s="1047"/>
      <c r="BK938" s="1047"/>
      <c r="BL938" s="1047"/>
      <c r="BM938" s="1047"/>
      <c r="BN938" s="1047"/>
      <c r="BO938" s="1047"/>
      <c r="BP938" s="1047"/>
      <c r="BQ938" s="1047"/>
      <c r="BR938" s="1047"/>
      <c r="BS938" s="1047"/>
      <c r="BT938" s="1047"/>
      <c r="BU938" s="1047"/>
    </row>
    <row r="939" ht="14.25" customHeight="1">
      <c r="A939" s="1060"/>
      <c r="B939" s="1060"/>
      <c r="C939" s="1060"/>
      <c r="D939" s="1060"/>
      <c r="E939" s="1060"/>
      <c r="F939" s="1060"/>
      <c r="G939" s="1061"/>
      <c r="H939" s="1062"/>
      <c r="I939" s="1063"/>
      <c r="J939" s="1060"/>
      <c r="K939" s="1060"/>
      <c r="L939" s="1064"/>
      <c r="M939" s="1060"/>
      <c r="N939" s="1060"/>
      <c r="O939" s="1064"/>
      <c r="P939" s="1060"/>
      <c r="Q939" s="1060"/>
      <c r="R939" s="1060"/>
      <c r="S939" s="1060"/>
      <c r="T939" s="1060"/>
      <c r="U939" s="1060"/>
      <c r="V939" s="1045"/>
      <c r="W939" s="1045"/>
      <c r="X939" s="1045"/>
      <c r="Y939" s="1045"/>
      <c r="Z939" s="1045"/>
      <c r="AA939" s="1045"/>
      <c r="AB939" s="1045"/>
      <c r="AC939" s="1045"/>
      <c r="AD939" s="1045"/>
      <c r="AE939" s="1045"/>
      <c r="AF939" s="1045"/>
      <c r="AG939" s="1047"/>
      <c r="AH939" s="1047"/>
      <c r="AI939" s="1047"/>
      <c r="AJ939" s="1047"/>
      <c r="AK939" s="1047"/>
      <c r="AL939" s="1047"/>
      <c r="AM939" s="1047"/>
      <c r="AN939" s="1047"/>
      <c r="AO939" s="1047"/>
      <c r="AP939" s="1047"/>
      <c r="AQ939" s="1047"/>
      <c r="AR939" s="1047"/>
      <c r="AS939" s="1047"/>
      <c r="AT939" s="1047"/>
      <c r="AU939" s="1047"/>
      <c r="AV939" s="1047"/>
      <c r="AW939" s="1047"/>
      <c r="AX939" s="1047"/>
      <c r="AY939" s="1047"/>
      <c r="AZ939" s="1047"/>
      <c r="BA939" s="1047"/>
      <c r="BB939" s="1047"/>
      <c r="BC939" s="1047"/>
      <c r="BD939" s="1047"/>
      <c r="BE939" s="1047"/>
      <c r="BF939" s="1047"/>
      <c r="BG939" s="1047"/>
      <c r="BH939" s="1047"/>
      <c r="BI939" s="1047"/>
      <c r="BJ939" s="1047"/>
      <c r="BK939" s="1047"/>
      <c r="BL939" s="1047"/>
      <c r="BM939" s="1047"/>
      <c r="BN939" s="1047"/>
      <c r="BO939" s="1047"/>
      <c r="BP939" s="1047"/>
      <c r="BQ939" s="1047"/>
      <c r="BR939" s="1047"/>
      <c r="BS939" s="1047"/>
      <c r="BT939" s="1047"/>
      <c r="BU939" s="1047"/>
    </row>
    <row r="940" ht="14.25" customHeight="1">
      <c r="A940" s="1060"/>
      <c r="B940" s="1060"/>
      <c r="C940" s="1060"/>
      <c r="D940" s="1060"/>
      <c r="E940" s="1060"/>
      <c r="F940" s="1060"/>
      <c r="G940" s="1061"/>
      <c r="H940" s="1062"/>
      <c r="I940" s="1063"/>
      <c r="J940" s="1060"/>
      <c r="K940" s="1060"/>
      <c r="L940" s="1064"/>
      <c r="M940" s="1060"/>
      <c r="N940" s="1060"/>
      <c r="O940" s="1064"/>
      <c r="P940" s="1060"/>
      <c r="Q940" s="1060"/>
      <c r="R940" s="1060"/>
      <c r="S940" s="1060"/>
      <c r="T940" s="1060"/>
      <c r="U940" s="1060"/>
      <c r="V940" s="1045"/>
      <c r="W940" s="1045"/>
      <c r="X940" s="1045"/>
      <c r="Y940" s="1045"/>
      <c r="Z940" s="1045"/>
      <c r="AA940" s="1045"/>
      <c r="AB940" s="1045"/>
      <c r="AC940" s="1045"/>
      <c r="AD940" s="1045"/>
      <c r="AE940" s="1045"/>
      <c r="AF940" s="1045"/>
      <c r="AG940" s="1047"/>
      <c r="AH940" s="1047"/>
      <c r="AI940" s="1047"/>
      <c r="AJ940" s="1047"/>
      <c r="AK940" s="1047"/>
      <c r="AL940" s="1047"/>
      <c r="AM940" s="1047"/>
      <c r="AN940" s="1047"/>
      <c r="AO940" s="1047"/>
      <c r="AP940" s="1047"/>
      <c r="AQ940" s="1047"/>
      <c r="AR940" s="1047"/>
      <c r="AS940" s="1047"/>
      <c r="AT940" s="1047"/>
      <c r="AU940" s="1047"/>
      <c r="AV940" s="1047"/>
      <c r="AW940" s="1047"/>
      <c r="AX940" s="1047"/>
      <c r="AY940" s="1047"/>
      <c r="AZ940" s="1047"/>
      <c r="BA940" s="1047"/>
      <c r="BB940" s="1047"/>
      <c r="BC940" s="1047"/>
      <c r="BD940" s="1047"/>
      <c r="BE940" s="1047"/>
      <c r="BF940" s="1047"/>
      <c r="BG940" s="1047"/>
      <c r="BH940" s="1047"/>
      <c r="BI940" s="1047"/>
      <c r="BJ940" s="1047"/>
      <c r="BK940" s="1047"/>
      <c r="BL940" s="1047"/>
      <c r="BM940" s="1047"/>
      <c r="BN940" s="1047"/>
      <c r="BO940" s="1047"/>
      <c r="BP940" s="1047"/>
      <c r="BQ940" s="1047"/>
      <c r="BR940" s="1047"/>
      <c r="BS940" s="1047"/>
      <c r="BT940" s="1047"/>
      <c r="BU940" s="1047"/>
    </row>
    <row r="941" ht="14.25" customHeight="1">
      <c r="A941" s="1060"/>
      <c r="B941" s="1060"/>
      <c r="C941" s="1060"/>
      <c r="D941" s="1060"/>
      <c r="E941" s="1060"/>
      <c r="F941" s="1060"/>
      <c r="G941" s="1061"/>
      <c r="H941" s="1062"/>
      <c r="I941" s="1063"/>
      <c r="J941" s="1060"/>
      <c r="K941" s="1060"/>
      <c r="L941" s="1064"/>
      <c r="M941" s="1060"/>
      <c r="N941" s="1060"/>
      <c r="O941" s="1064"/>
      <c r="P941" s="1060"/>
      <c r="Q941" s="1060"/>
      <c r="R941" s="1060"/>
      <c r="S941" s="1060"/>
      <c r="T941" s="1060"/>
      <c r="U941" s="1060"/>
      <c r="V941" s="1045"/>
      <c r="W941" s="1045"/>
      <c r="X941" s="1045"/>
      <c r="Y941" s="1045"/>
      <c r="Z941" s="1045"/>
      <c r="AA941" s="1045"/>
      <c r="AB941" s="1045"/>
      <c r="AC941" s="1045"/>
      <c r="AD941" s="1045"/>
      <c r="AE941" s="1045"/>
      <c r="AF941" s="1045"/>
      <c r="AG941" s="1047"/>
      <c r="AH941" s="1047"/>
      <c r="AI941" s="1047"/>
      <c r="AJ941" s="1047"/>
      <c r="AK941" s="1047"/>
      <c r="AL941" s="1047"/>
      <c r="AM941" s="1047"/>
      <c r="AN941" s="1047"/>
      <c r="AO941" s="1047"/>
      <c r="AP941" s="1047"/>
      <c r="AQ941" s="1047"/>
      <c r="AR941" s="1047"/>
      <c r="AS941" s="1047"/>
      <c r="AT941" s="1047"/>
      <c r="AU941" s="1047"/>
      <c r="AV941" s="1047"/>
      <c r="AW941" s="1047"/>
      <c r="AX941" s="1047"/>
      <c r="AY941" s="1047"/>
      <c r="AZ941" s="1047"/>
      <c r="BA941" s="1047"/>
      <c r="BB941" s="1047"/>
      <c r="BC941" s="1047"/>
      <c r="BD941" s="1047"/>
      <c r="BE941" s="1047"/>
      <c r="BF941" s="1047"/>
      <c r="BG941" s="1047"/>
      <c r="BH941" s="1047"/>
      <c r="BI941" s="1047"/>
      <c r="BJ941" s="1047"/>
      <c r="BK941" s="1047"/>
      <c r="BL941" s="1047"/>
      <c r="BM941" s="1047"/>
      <c r="BN941" s="1047"/>
      <c r="BO941" s="1047"/>
      <c r="BP941" s="1047"/>
      <c r="BQ941" s="1047"/>
      <c r="BR941" s="1047"/>
      <c r="BS941" s="1047"/>
      <c r="BT941" s="1047"/>
      <c r="BU941" s="1047"/>
    </row>
    <row r="942" ht="14.25" customHeight="1">
      <c r="A942" s="1060"/>
      <c r="B942" s="1060"/>
      <c r="C942" s="1060"/>
      <c r="D942" s="1060"/>
      <c r="E942" s="1060"/>
      <c r="F942" s="1060"/>
      <c r="G942" s="1061"/>
      <c r="H942" s="1062"/>
      <c r="I942" s="1063"/>
      <c r="J942" s="1060"/>
      <c r="K942" s="1060"/>
      <c r="L942" s="1064"/>
      <c r="M942" s="1060"/>
      <c r="N942" s="1060"/>
      <c r="O942" s="1064"/>
      <c r="P942" s="1060"/>
      <c r="Q942" s="1060"/>
      <c r="R942" s="1060"/>
      <c r="S942" s="1060"/>
      <c r="T942" s="1060"/>
      <c r="U942" s="1060"/>
      <c r="V942" s="1045"/>
      <c r="W942" s="1045"/>
      <c r="X942" s="1045"/>
      <c r="Y942" s="1045"/>
      <c r="Z942" s="1045"/>
      <c r="AA942" s="1045"/>
      <c r="AB942" s="1045"/>
      <c r="AC942" s="1045"/>
      <c r="AD942" s="1045"/>
      <c r="AE942" s="1045"/>
      <c r="AF942" s="1045"/>
      <c r="AG942" s="1047"/>
      <c r="AH942" s="1047"/>
      <c r="AI942" s="1047"/>
      <c r="AJ942" s="1047"/>
      <c r="AK942" s="1047"/>
      <c r="AL942" s="1047"/>
      <c r="AM942" s="1047"/>
      <c r="AN942" s="1047"/>
      <c r="AO942" s="1047"/>
      <c r="AP942" s="1047"/>
      <c r="AQ942" s="1047"/>
      <c r="AR942" s="1047"/>
      <c r="AS942" s="1047"/>
      <c r="AT942" s="1047"/>
      <c r="AU942" s="1047"/>
      <c r="AV942" s="1047"/>
      <c r="AW942" s="1047"/>
      <c r="AX942" s="1047"/>
      <c r="AY942" s="1047"/>
      <c r="AZ942" s="1047"/>
      <c r="BA942" s="1047"/>
      <c r="BB942" s="1047"/>
      <c r="BC942" s="1047"/>
      <c r="BD942" s="1047"/>
      <c r="BE942" s="1047"/>
      <c r="BF942" s="1047"/>
      <c r="BG942" s="1047"/>
      <c r="BH942" s="1047"/>
      <c r="BI942" s="1047"/>
      <c r="BJ942" s="1047"/>
      <c r="BK942" s="1047"/>
      <c r="BL942" s="1047"/>
      <c r="BM942" s="1047"/>
      <c r="BN942" s="1047"/>
      <c r="BO942" s="1047"/>
      <c r="BP942" s="1047"/>
      <c r="BQ942" s="1047"/>
      <c r="BR942" s="1047"/>
      <c r="BS942" s="1047"/>
      <c r="BT942" s="1047"/>
      <c r="BU942" s="1047"/>
    </row>
    <row r="943" ht="14.25" customHeight="1">
      <c r="A943" s="1060"/>
      <c r="B943" s="1060"/>
      <c r="C943" s="1060"/>
      <c r="D943" s="1060"/>
      <c r="E943" s="1060"/>
      <c r="F943" s="1060"/>
      <c r="G943" s="1061"/>
      <c r="H943" s="1062"/>
      <c r="I943" s="1063"/>
      <c r="J943" s="1060"/>
      <c r="K943" s="1060"/>
      <c r="L943" s="1064"/>
      <c r="M943" s="1060"/>
      <c r="N943" s="1060"/>
      <c r="O943" s="1064"/>
      <c r="P943" s="1060"/>
      <c r="Q943" s="1060"/>
      <c r="R943" s="1060"/>
      <c r="S943" s="1060"/>
      <c r="T943" s="1060"/>
      <c r="U943" s="1060"/>
      <c r="V943" s="1045"/>
      <c r="W943" s="1045"/>
      <c r="X943" s="1045"/>
      <c r="Y943" s="1045"/>
      <c r="Z943" s="1045"/>
      <c r="AA943" s="1045"/>
      <c r="AB943" s="1045"/>
      <c r="AC943" s="1045"/>
      <c r="AD943" s="1045"/>
      <c r="AE943" s="1045"/>
      <c r="AF943" s="1045"/>
      <c r="AG943" s="1047"/>
      <c r="AH943" s="1047"/>
      <c r="AI943" s="1047"/>
      <c r="AJ943" s="1047"/>
      <c r="AK943" s="1047"/>
      <c r="AL943" s="1047"/>
      <c r="AM943" s="1047"/>
      <c r="AN943" s="1047"/>
      <c r="AO943" s="1047"/>
      <c r="AP943" s="1047"/>
      <c r="AQ943" s="1047"/>
      <c r="AR943" s="1047"/>
      <c r="AS943" s="1047"/>
      <c r="AT943" s="1047"/>
      <c r="AU943" s="1047"/>
      <c r="AV943" s="1047"/>
      <c r="AW943" s="1047"/>
      <c r="AX943" s="1047"/>
      <c r="AY943" s="1047"/>
      <c r="AZ943" s="1047"/>
      <c r="BA943" s="1047"/>
      <c r="BB943" s="1047"/>
      <c r="BC943" s="1047"/>
      <c r="BD943" s="1047"/>
      <c r="BE943" s="1047"/>
      <c r="BF943" s="1047"/>
      <c r="BG943" s="1047"/>
      <c r="BH943" s="1047"/>
      <c r="BI943" s="1047"/>
      <c r="BJ943" s="1047"/>
      <c r="BK943" s="1047"/>
      <c r="BL943" s="1047"/>
      <c r="BM943" s="1047"/>
      <c r="BN943" s="1047"/>
      <c r="BO943" s="1047"/>
      <c r="BP943" s="1047"/>
      <c r="BQ943" s="1047"/>
      <c r="BR943" s="1047"/>
      <c r="BS943" s="1047"/>
      <c r="BT943" s="1047"/>
      <c r="BU943" s="1047"/>
    </row>
    <row r="944" ht="14.25" customHeight="1">
      <c r="A944" s="1060"/>
      <c r="B944" s="1060"/>
      <c r="C944" s="1060"/>
      <c r="D944" s="1060"/>
      <c r="E944" s="1060"/>
      <c r="F944" s="1060"/>
      <c r="G944" s="1061"/>
      <c r="H944" s="1062"/>
      <c r="I944" s="1063"/>
      <c r="J944" s="1060"/>
      <c r="K944" s="1060"/>
      <c r="L944" s="1064"/>
      <c r="M944" s="1060"/>
      <c r="N944" s="1060"/>
      <c r="O944" s="1064"/>
      <c r="P944" s="1060"/>
      <c r="Q944" s="1060"/>
      <c r="R944" s="1060"/>
      <c r="S944" s="1060"/>
      <c r="T944" s="1060"/>
      <c r="U944" s="1060"/>
      <c r="V944" s="1045"/>
      <c r="W944" s="1045"/>
      <c r="X944" s="1045"/>
      <c r="Y944" s="1045"/>
      <c r="Z944" s="1045"/>
      <c r="AA944" s="1045"/>
      <c r="AB944" s="1045"/>
      <c r="AC944" s="1045"/>
      <c r="AD944" s="1045"/>
      <c r="AE944" s="1045"/>
      <c r="AF944" s="1045"/>
      <c r="AG944" s="1047"/>
      <c r="AH944" s="1047"/>
      <c r="AI944" s="1047"/>
      <c r="AJ944" s="1047"/>
      <c r="AK944" s="1047"/>
      <c r="AL944" s="1047"/>
      <c r="AM944" s="1047"/>
      <c r="AN944" s="1047"/>
      <c r="AO944" s="1047"/>
      <c r="AP944" s="1047"/>
      <c r="AQ944" s="1047"/>
      <c r="AR944" s="1047"/>
      <c r="AS944" s="1047"/>
      <c r="AT944" s="1047"/>
      <c r="AU944" s="1047"/>
      <c r="AV944" s="1047"/>
      <c r="AW944" s="1047"/>
      <c r="AX944" s="1047"/>
      <c r="AY944" s="1047"/>
      <c r="AZ944" s="1047"/>
      <c r="BA944" s="1047"/>
      <c r="BB944" s="1047"/>
      <c r="BC944" s="1047"/>
      <c r="BD944" s="1047"/>
      <c r="BE944" s="1047"/>
      <c r="BF944" s="1047"/>
      <c r="BG944" s="1047"/>
      <c r="BH944" s="1047"/>
      <c r="BI944" s="1047"/>
      <c r="BJ944" s="1047"/>
      <c r="BK944" s="1047"/>
      <c r="BL944" s="1047"/>
      <c r="BM944" s="1047"/>
      <c r="BN944" s="1047"/>
      <c r="BO944" s="1047"/>
      <c r="BP944" s="1047"/>
      <c r="BQ944" s="1047"/>
      <c r="BR944" s="1047"/>
      <c r="BS944" s="1047"/>
      <c r="BT944" s="1047"/>
      <c r="BU944" s="1047"/>
    </row>
    <row r="945" ht="14.25" customHeight="1">
      <c r="A945" s="1060"/>
      <c r="B945" s="1060"/>
      <c r="C945" s="1060"/>
      <c r="D945" s="1060"/>
      <c r="E945" s="1060"/>
      <c r="F945" s="1060"/>
      <c r="G945" s="1061"/>
      <c r="H945" s="1062"/>
      <c r="I945" s="1063"/>
      <c r="J945" s="1060"/>
      <c r="K945" s="1060"/>
      <c r="L945" s="1064"/>
      <c r="M945" s="1060"/>
      <c r="N945" s="1060"/>
      <c r="O945" s="1064"/>
      <c r="P945" s="1060"/>
      <c r="Q945" s="1060"/>
      <c r="R945" s="1060"/>
      <c r="S945" s="1060"/>
      <c r="T945" s="1060"/>
      <c r="U945" s="1060"/>
      <c r="V945" s="1045"/>
      <c r="W945" s="1045"/>
      <c r="X945" s="1045"/>
      <c r="Y945" s="1045"/>
      <c r="Z945" s="1045"/>
      <c r="AA945" s="1045"/>
      <c r="AB945" s="1045"/>
      <c r="AC945" s="1045"/>
      <c r="AD945" s="1045"/>
      <c r="AE945" s="1045"/>
      <c r="AF945" s="1045"/>
      <c r="AG945" s="1047"/>
      <c r="AH945" s="1047"/>
      <c r="AI945" s="1047"/>
      <c r="AJ945" s="1047"/>
      <c r="AK945" s="1047"/>
      <c r="AL945" s="1047"/>
      <c r="AM945" s="1047"/>
      <c r="AN945" s="1047"/>
      <c r="AO945" s="1047"/>
      <c r="AP945" s="1047"/>
      <c r="AQ945" s="1047"/>
      <c r="AR945" s="1047"/>
      <c r="AS945" s="1047"/>
      <c r="AT945" s="1047"/>
      <c r="AU945" s="1047"/>
      <c r="AV945" s="1047"/>
      <c r="AW945" s="1047"/>
      <c r="AX945" s="1047"/>
      <c r="AY945" s="1047"/>
      <c r="AZ945" s="1047"/>
      <c r="BA945" s="1047"/>
      <c r="BB945" s="1047"/>
      <c r="BC945" s="1047"/>
      <c r="BD945" s="1047"/>
      <c r="BE945" s="1047"/>
      <c r="BF945" s="1047"/>
      <c r="BG945" s="1047"/>
      <c r="BH945" s="1047"/>
      <c r="BI945" s="1047"/>
      <c r="BJ945" s="1047"/>
      <c r="BK945" s="1047"/>
      <c r="BL945" s="1047"/>
      <c r="BM945" s="1047"/>
      <c r="BN945" s="1047"/>
      <c r="BO945" s="1047"/>
      <c r="BP945" s="1047"/>
      <c r="BQ945" s="1047"/>
      <c r="BR945" s="1047"/>
      <c r="BS945" s="1047"/>
      <c r="BT945" s="1047"/>
      <c r="BU945" s="1047"/>
    </row>
    <row r="946" ht="14.25" customHeight="1">
      <c r="A946" s="1060"/>
      <c r="B946" s="1060"/>
      <c r="C946" s="1060"/>
      <c r="D946" s="1060"/>
      <c r="E946" s="1060"/>
      <c r="F946" s="1060"/>
      <c r="G946" s="1061"/>
      <c r="H946" s="1062"/>
      <c r="I946" s="1063"/>
      <c r="J946" s="1060"/>
      <c r="K946" s="1060"/>
      <c r="L946" s="1064"/>
      <c r="M946" s="1060"/>
      <c r="N946" s="1060"/>
      <c r="O946" s="1064"/>
      <c r="P946" s="1060"/>
      <c r="Q946" s="1060"/>
      <c r="R946" s="1060"/>
      <c r="S946" s="1060"/>
      <c r="T946" s="1060"/>
      <c r="U946" s="1060"/>
      <c r="V946" s="1045"/>
      <c r="W946" s="1045"/>
      <c r="X946" s="1045"/>
      <c r="Y946" s="1045"/>
      <c r="Z946" s="1045"/>
      <c r="AA946" s="1045"/>
      <c r="AB946" s="1045"/>
      <c r="AC946" s="1045"/>
      <c r="AD946" s="1045"/>
      <c r="AE946" s="1045"/>
      <c r="AF946" s="1045"/>
      <c r="AG946" s="1047"/>
      <c r="AH946" s="1047"/>
      <c r="AI946" s="1047"/>
      <c r="AJ946" s="1047"/>
      <c r="AK946" s="1047"/>
      <c r="AL946" s="1047"/>
      <c r="AM946" s="1047"/>
      <c r="AN946" s="1047"/>
      <c r="AO946" s="1047"/>
      <c r="AP946" s="1047"/>
      <c r="AQ946" s="1047"/>
      <c r="AR946" s="1047"/>
      <c r="AS946" s="1047"/>
      <c r="AT946" s="1047"/>
      <c r="AU946" s="1047"/>
      <c r="AV946" s="1047"/>
      <c r="AW946" s="1047"/>
      <c r="AX946" s="1047"/>
      <c r="AY946" s="1047"/>
      <c r="AZ946" s="1047"/>
      <c r="BA946" s="1047"/>
      <c r="BB946" s="1047"/>
      <c r="BC946" s="1047"/>
      <c r="BD946" s="1047"/>
      <c r="BE946" s="1047"/>
      <c r="BF946" s="1047"/>
      <c r="BG946" s="1047"/>
      <c r="BH946" s="1047"/>
      <c r="BI946" s="1047"/>
      <c r="BJ946" s="1047"/>
      <c r="BK946" s="1047"/>
      <c r="BL946" s="1047"/>
      <c r="BM946" s="1047"/>
      <c r="BN946" s="1047"/>
      <c r="BO946" s="1047"/>
      <c r="BP946" s="1047"/>
      <c r="BQ946" s="1047"/>
      <c r="BR946" s="1047"/>
      <c r="BS946" s="1047"/>
      <c r="BT946" s="1047"/>
      <c r="BU946" s="1047"/>
    </row>
    <row r="947" ht="14.25" customHeight="1">
      <c r="A947" s="1060"/>
      <c r="B947" s="1060"/>
      <c r="C947" s="1060"/>
      <c r="D947" s="1060"/>
      <c r="E947" s="1060"/>
      <c r="F947" s="1060"/>
      <c r="G947" s="1061"/>
      <c r="H947" s="1062"/>
      <c r="I947" s="1063"/>
      <c r="J947" s="1060"/>
      <c r="K947" s="1060"/>
      <c r="L947" s="1064"/>
      <c r="M947" s="1060"/>
      <c r="N947" s="1060"/>
      <c r="O947" s="1064"/>
      <c r="P947" s="1060"/>
      <c r="Q947" s="1060"/>
      <c r="R947" s="1060"/>
      <c r="S947" s="1060"/>
      <c r="T947" s="1060"/>
      <c r="U947" s="1060"/>
      <c r="V947" s="1045"/>
      <c r="W947" s="1045"/>
      <c r="X947" s="1045"/>
      <c r="Y947" s="1045"/>
      <c r="Z947" s="1045"/>
      <c r="AA947" s="1045"/>
      <c r="AB947" s="1045"/>
      <c r="AC947" s="1045"/>
      <c r="AD947" s="1045"/>
      <c r="AE947" s="1045"/>
      <c r="AF947" s="1045"/>
      <c r="AG947" s="1047"/>
      <c r="AH947" s="1047"/>
      <c r="AI947" s="1047"/>
      <c r="AJ947" s="1047"/>
      <c r="AK947" s="1047"/>
      <c r="AL947" s="1047"/>
      <c r="AM947" s="1047"/>
      <c r="AN947" s="1047"/>
      <c r="AO947" s="1047"/>
      <c r="AP947" s="1047"/>
      <c r="AQ947" s="1047"/>
      <c r="AR947" s="1047"/>
      <c r="AS947" s="1047"/>
      <c r="AT947" s="1047"/>
      <c r="AU947" s="1047"/>
      <c r="AV947" s="1047"/>
      <c r="AW947" s="1047"/>
      <c r="AX947" s="1047"/>
      <c r="AY947" s="1047"/>
      <c r="AZ947" s="1047"/>
      <c r="BA947" s="1047"/>
      <c r="BB947" s="1047"/>
      <c r="BC947" s="1047"/>
      <c r="BD947" s="1047"/>
      <c r="BE947" s="1047"/>
      <c r="BF947" s="1047"/>
      <c r="BG947" s="1047"/>
      <c r="BH947" s="1047"/>
      <c r="BI947" s="1047"/>
      <c r="BJ947" s="1047"/>
      <c r="BK947" s="1047"/>
      <c r="BL947" s="1047"/>
      <c r="BM947" s="1047"/>
      <c r="BN947" s="1047"/>
      <c r="BO947" s="1047"/>
      <c r="BP947" s="1047"/>
      <c r="BQ947" s="1047"/>
      <c r="BR947" s="1047"/>
      <c r="BS947" s="1047"/>
      <c r="BT947" s="1047"/>
      <c r="BU947" s="1047"/>
    </row>
    <row r="948" ht="14.25" customHeight="1">
      <c r="A948" s="1060"/>
      <c r="B948" s="1060"/>
      <c r="C948" s="1060"/>
      <c r="D948" s="1060"/>
      <c r="E948" s="1060"/>
      <c r="F948" s="1060"/>
      <c r="G948" s="1061"/>
      <c r="H948" s="1062"/>
      <c r="I948" s="1063"/>
      <c r="J948" s="1060"/>
      <c r="K948" s="1060"/>
      <c r="L948" s="1064"/>
      <c r="M948" s="1060"/>
      <c r="N948" s="1060"/>
      <c r="O948" s="1064"/>
      <c r="P948" s="1060"/>
      <c r="Q948" s="1060"/>
      <c r="R948" s="1060"/>
      <c r="S948" s="1060"/>
      <c r="T948" s="1060"/>
      <c r="U948" s="1060"/>
      <c r="V948" s="1045"/>
      <c r="W948" s="1045"/>
      <c r="X948" s="1045"/>
      <c r="Y948" s="1045"/>
      <c r="Z948" s="1045"/>
      <c r="AA948" s="1045"/>
      <c r="AB948" s="1045"/>
      <c r="AC948" s="1045"/>
      <c r="AD948" s="1045"/>
      <c r="AE948" s="1045"/>
      <c r="AF948" s="1045"/>
      <c r="AG948" s="1047"/>
      <c r="AH948" s="1047"/>
      <c r="AI948" s="1047"/>
      <c r="AJ948" s="1047"/>
      <c r="AK948" s="1047"/>
      <c r="AL948" s="1047"/>
      <c r="AM948" s="1047"/>
      <c r="AN948" s="1047"/>
      <c r="AO948" s="1047"/>
      <c r="AP948" s="1047"/>
      <c r="AQ948" s="1047"/>
      <c r="AR948" s="1047"/>
      <c r="AS948" s="1047"/>
      <c r="AT948" s="1047"/>
      <c r="AU948" s="1047"/>
      <c r="AV948" s="1047"/>
      <c r="AW948" s="1047"/>
      <c r="AX948" s="1047"/>
      <c r="AY948" s="1047"/>
      <c r="AZ948" s="1047"/>
      <c r="BA948" s="1047"/>
      <c r="BB948" s="1047"/>
      <c r="BC948" s="1047"/>
      <c r="BD948" s="1047"/>
      <c r="BE948" s="1047"/>
      <c r="BF948" s="1047"/>
      <c r="BG948" s="1047"/>
      <c r="BH948" s="1047"/>
      <c r="BI948" s="1047"/>
      <c r="BJ948" s="1047"/>
      <c r="BK948" s="1047"/>
      <c r="BL948" s="1047"/>
      <c r="BM948" s="1047"/>
      <c r="BN948" s="1047"/>
      <c r="BO948" s="1047"/>
      <c r="BP948" s="1047"/>
      <c r="BQ948" s="1047"/>
      <c r="BR948" s="1047"/>
      <c r="BS948" s="1047"/>
      <c r="BT948" s="1047"/>
      <c r="BU948" s="1047"/>
    </row>
    <row r="949" ht="14.25" customHeight="1">
      <c r="A949" s="1060"/>
      <c r="B949" s="1060"/>
      <c r="C949" s="1060"/>
      <c r="D949" s="1060"/>
      <c r="E949" s="1060"/>
      <c r="F949" s="1060"/>
      <c r="G949" s="1061"/>
      <c r="H949" s="1062"/>
      <c r="I949" s="1063"/>
      <c r="J949" s="1060"/>
      <c r="K949" s="1060"/>
      <c r="L949" s="1064"/>
      <c r="M949" s="1060"/>
      <c r="N949" s="1060"/>
      <c r="O949" s="1064"/>
      <c r="P949" s="1060"/>
      <c r="Q949" s="1060"/>
      <c r="R949" s="1060"/>
      <c r="S949" s="1060"/>
      <c r="T949" s="1060"/>
      <c r="U949" s="1060"/>
      <c r="V949" s="1045"/>
      <c r="W949" s="1045"/>
      <c r="X949" s="1045"/>
      <c r="Y949" s="1045"/>
      <c r="Z949" s="1045"/>
      <c r="AA949" s="1045"/>
      <c r="AB949" s="1045"/>
      <c r="AC949" s="1045"/>
      <c r="AD949" s="1045"/>
      <c r="AE949" s="1045"/>
      <c r="AF949" s="1045"/>
      <c r="AG949" s="1047"/>
      <c r="AH949" s="1047"/>
      <c r="AI949" s="1047"/>
      <c r="AJ949" s="1047"/>
      <c r="AK949" s="1047"/>
      <c r="AL949" s="1047"/>
      <c r="AM949" s="1047"/>
      <c r="AN949" s="1047"/>
      <c r="AO949" s="1047"/>
      <c r="AP949" s="1047"/>
      <c r="AQ949" s="1047"/>
      <c r="AR949" s="1047"/>
      <c r="AS949" s="1047"/>
      <c r="AT949" s="1047"/>
      <c r="AU949" s="1047"/>
      <c r="AV949" s="1047"/>
      <c r="AW949" s="1047"/>
      <c r="AX949" s="1047"/>
      <c r="AY949" s="1047"/>
      <c r="AZ949" s="1047"/>
      <c r="BA949" s="1047"/>
      <c r="BB949" s="1047"/>
      <c r="BC949" s="1047"/>
      <c r="BD949" s="1047"/>
      <c r="BE949" s="1047"/>
      <c r="BF949" s="1047"/>
      <c r="BG949" s="1047"/>
      <c r="BH949" s="1047"/>
      <c r="BI949" s="1047"/>
      <c r="BJ949" s="1047"/>
      <c r="BK949" s="1047"/>
      <c r="BL949" s="1047"/>
      <c r="BM949" s="1047"/>
      <c r="BN949" s="1047"/>
      <c r="BO949" s="1047"/>
      <c r="BP949" s="1047"/>
      <c r="BQ949" s="1047"/>
      <c r="BR949" s="1047"/>
      <c r="BS949" s="1047"/>
      <c r="BT949" s="1047"/>
      <c r="BU949" s="1047"/>
    </row>
    <row r="950" ht="14.25" customHeight="1">
      <c r="A950" s="1060"/>
      <c r="B950" s="1060"/>
      <c r="C950" s="1060"/>
      <c r="D950" s="1060"/>
      <c r="E950" s="1060"/>
      <c r="F950" s="1060"/>
      <c r="G950" s="1061"/>
      <c r="H950" s="1062"/>
      <c r="I950" s="1063"/>
      <c r="J950" s="1060"/>
      <c r="K950" s="1060"/>
      <c r="L950" s="1064"/>
      <c r="M950" s="1060"/>
      <c r="N950" s="1060"/>
      <c r="O950" s="1064"/>
      <c r="P950" s="1060"/>
      <c r="Q950" s="1060"/>
      <c r="R950" s="1060"/>
      <c r="S950" s="1060"/>
      <c r="T950" s="1060"/>
      <c r="U950" s="1060"/>
      <c r="V950" s="1045"/>
      <c r="W950" s="1045"/>
      <c r="X950" s="1045"/>
      <c r="Y950" s="1045"/>
      <c r="Z950" s="1045"/>
      <c r="AA950" s="1045"/>
      <c r="AB950" s="1045"/>
      <c r="AC950" s="1045"/>
      <c r="AD950" s="1045"/>
      <c r="AE950" s="1045"/>
      <c r="AF950" s="1045"/>
      <c r="AG950" s="1047"/>
      <c r="AH950" s="1047"/>
      <c r="AI950" s="1047"/>
      <c r="AJ950" s="1047"/>
      <c r="AK950" s="1047"/>
      <c r="AL950" s="1047"/>
      <c r="AM950" s="1047"/>
      <c r="AN950" s="1047"/>
      <c r="AO950" s="1047"/>
      <c r="AP950" s="1047"/>
      <c r="AQ950" s="1047"/>
      <c r="AR950" s="1047"/>
      <c r="AS950" s="1047"/>
      <c r="AT950" s="1047"/>
      <c r="AU950" s="1047"/>
      <c r="AV950" s="1047"/>
      <c r="AW950" s="1047"/>
      <c r="AX950" s="1047"/>
      <c r="AY950" s="1047"/>
      <c r="AZ950" s="1047"/>
      <c r="BA950" s="1047"/>
      <c r="BB950" s="1047"/>
      <c r="BC950" s="1047"/>
      <c r="BD950" s="1047"/>
      <c r="BE950" s="1047"/>
      <c r="BF950" s="1047"/>
      <c r="BG950" s="1047"/>
      <c r="BH950" s="1047"/>
      <c r="BI950" s="1047"/>
      <c r="BJ950" s="1047"/>
      <c r="BK950" s="1047"/>
      <c r="BL950" s="1047"/>
      <c r="BM950" s="1047"/>
      <c r="BN950" s="1047"/>
      <c r="BO950" s="1047"/>
      <c r="BP950" s="1047"/>
      <c r="BQ950" s="1047"/>
      <c r="BR950" s="1047"/>
      <c r="BS950" s="1047"/>
      <c r="BT950" s="1047"/>
      <c r="BU950" s="1047"/>
    </row>
    <row r="951" ht="14.25" customHeight="1">
      <c r="A951" s="1060"/>
      <c r="B951" s="1060"/>
      <c r="C951" s="1060"/>
      <c r="D951" s="1060"/>
      <c r="E951" s="1060"/>
      <c r="F951" s="1060"/>
      <c r="G951" s="1061"/>
      <c r="H951" s="1062"/>
      <c r="I951" s="1063"/>
      <c r="J951" s="1060"/>
      <c r="K951" s="1060"/>
      <c r="L951" s="1064"/>
      <c r="M951" s="1060"/>
      <c r="N951" s="1060"/>
      <c r="O951" s="1064"/>
      <c r="P951" s="1060"/>
      <c r="Q951" s="1060"/>
      <c r="R951" s="1060"/>
      <c r="S951" s="1060"/>
      <c r="T951" s="1060"/>
      <c r="U951" s="1060"/>
      <c r="V951" s="1045"/>
      <c r="W951" s="1045"/>
      <c r="X951" s="1045"/>
      <c r="Y951" s="1045"/>
      <c r="Z951" s="1045"/>
      <c r="AA951" s="1045"/>
      <c r="AB951" s="1045"/>
      <c r="AC951" s="1045"/>
      <c r="AD951" s="1045"/>
      <c r="AE951" s="1045"/>
      <c r="AF951" s="1045"/>
      <c r="AG951" s="1047"/>
      <c r="AH951" s="1047"/>
      <c r="AI951" s="1047"/>
      <c r="AJ951" s="1047"/>
      <c r="AK951" s="1047"/>
      <c r="AL951" s="1047"/>
      <c r="AM951" s="1047"/>
      <c r="AN951" s="1047"/>
      <c r="AO951" s="1047"/>
      <c r="AP951" s="1047"/>
      <c r="AQ951" s="1047"/>
      <c r="AR951" s="1047"/>
      <c r="AS951" s="1047"/>
      <c r="AT951" s="1047"/>
      <c r="AU951" s="1047"/>
      <c r="AV951" s="1047"/>
      <c r="AW951" s="1047"/>
      <c r="AX951" s="1047"/>
      <c r="AY951" s="1047"/>
      <c r="AZ951" s="1047"/>
      <c r="BA951" s="1047"/>
      <c r="BB951" s="1047"/>
      <c r="BC951" s="1047"/>
      <c r="BD951" s="1047"/>
      <c r="BE951" s="1047"/>
      <c r="BF951" s="1047"/>
      <c r="BG951" s="1047"/>
      <c r="BH951" s="1047"/>
      <c r="BI951" s="1047"/>
      <c r="BJ951" s="1047"/>
      <c r="BK951" s="1047"/>
      <c r="BL951" s="1047"/>
      <c r="BM951" s="1047"/>
      <c r="BN951" s="1047"/>
      <c r="BO951" s="1047"/>
      <c r="BP951" s="1047"/>
      <c r="BQ951" s="1047"/>
      <c r="BR951" s="1047"/>
      <c r="BS951" s="1047"/>
      <c r="BT951" s="1047"/>
      <c r="BU951" s="1047"/>
    </row>
    <row r="952" ht="14.25" customHeight="1">
      <c r="A952" s="1060"/>
      <c r="B952" s="1060"/>
      <c r="C952" s="1060"/>
      <c r="D952" s="1060"/>
      <c r="E952" s="1060"/>
      <c r="F952" s="1060"/>
      <c r="G952" s="1061"/>
      <c r="H952" s="1062"/>
      <c r="I952" s="1063"/>
      <c r="J952" s="1060"/>
      <c r="K952" s="1060"/>
      <c r="L952" s="1064"/>
      <c r="M952" s="1060"/>
      <c r="N952" s="1060"/>
      <c r="O952" s="1064"/>
      <c r="P952" s="1060"/>
      <c r="Q952" s="1060"/>
      <c r="R952" s="1060"/>
      <c r="S952" s="1060"/>
      <c r="T952" s="1060"/>
      <c r="U952" s="1060"/>
      <c r="V952" s="1045"/>
      <c r="W952" s="1045"/>
      <c r="X952" s="1045"/>
      <c r="Y952" s="1045"/>
      <c r="Z952" s="1045"/>
      <c r="AA952" s="1045"/>
      <c r="AB952" s="1045"/>
      <c r="AC952" s="1045"/>
      <c r="AD952" s="1045"/>
      <c r="AE952" s="1045"/>
      <c r="AF952" s="1045"/>
      <c r="AG952" s="1047"/>
      <c r="AH952" s="1047"/>
      <c r="AI952" s="1047"/>
      <c r="AJ952" s="1047"/>
      <c r="AK952" s="1047"/>
      <c r="AL952" s="1047"/>
      <c r="AM952" s="1047"/>
      <c r="AN952" s="1047"/>
      <c r="AO952" s="1047"/>
      <c r="AP952" s="1047"/>
      <c r="AQ952" s="1047"/>
      <c r="AR952" s="1047"/>
      <c r="AS952" s="1047"/>
      <c r="AT952" s="1047"/>
      <c r="AU952" s="1047"/>
      <c r="AV952" s="1047"/>
      <c r="AW952" s="1047"/>
      <c r="AX952" s="1047"/>
      <c r="AY952" s="1047"/>
      <c r="AZ952" s="1047"/>
      <c r="BA952" s="1047"/>
      <c r="BB952" s="1047"/>
      <c r="BC952" s="1047"/>
      <c r="BD952" s="1047"/>
      <c r="BE952" s="1047"/>
      <c r="BF952" s="1047"/>
      <c r="BG952" s="1047"/>
      <c r="BH952" s="1047"/>
      <c r="BI952" s="1047"/>
      <c r="BJ952" s="1047"/>
      <c r="BK952" s="1047"/>
      <c r="BL952" s="1047"/>
      <c r="BM952" s="1047"/>
      <c r="BN952" s="1047"/>
      <c r="BO952" s="1047"/>
      <c r="BP952" s="1047"/>
      <c r="BQ952" s="1047"/>
      <c r="BR952" s="1047"/>
      <c r="BS952" s="1047"/>
      <c r="BT952" s="1047"/>
      <c r="BU952" s="1047"/>
    </row>
    <row r="953" ht="14.25" customHeight="1">
      <c r="A953" s="1060"/>
      <c r="B953" s="1060"/>
      <c r="C953" s="1060"/>
      <c r="D953" s="1060"/>
      <c r="E953" s="1060"/>
      <c r="F953" s="1060"/>
      <c r="G953" s="1061"/>
      <c r="H953" s="1062"/>
      <c r="I953" s="1063"/>
      <c r="J953" s="1060"/>
      <c r="K953" s="1060"/>
      <c r="L953" s="1064"/>
      <c r="M953" s="1060"/>
      <c r="N953" s="1060"/>
      <c r="O953" s="1064"/>
      <c r="P953" s="1060"/>
      <c r="Q953" s="1060"/>
      <c r="R953" s="1060"/>
      <c r="S953" s="1060"/>
      <c r="T953" s="1060"/>
      <c r="U953" s="1060"/>
      <c r="V953" s="1045"/>
      <c r="W953" s="1045"/>
      <c r="X953" s="1045"/>
      <c r="Y953" s="1045"/>
      <c r="Z953" s="1045"/>
      <c r="AA953" s="1045"/>
      <c r="AB953" s="1045"/>
      <c r="AC953" s="1045"/>
      <c r="AD953" s="1045"/>
      <c r="AE953" s="1045"/>
      <c r="AF953" s="1045"/>
      <c r="AG953" s="1047"/>
      <c r="AH953" s="1047"/>
      <c r="AI953" s="1047"/>
      <c r="AJ953" s="1047"/>
      <c r="AK953" s="1047"/>
      <c r="AL953" s="1047"/>
      <c r="AM953" s="1047"/>
      <c r="AN953" s="1047"/>
      <c r="AO953" s="1047"/>
      <c r="AP953" s="1047"/>
      <c r="AQ953" s="1047"/>
      <c r="AR953" s="1047"/>
      <c r="AS953" s="1047"/>
      <c r="AT953" s="1047"/>
      <c r="AU953" s="1047"/>
      <c r="AV953" s="1047"/>
      <c r="AW953" s="1047"/>
      <c r="AX953" s="1047"/>
      <c r="AY953" s="1047"/>
      <c r="AZ953" s="1047"/>
      <c r="BA953" s="1047"/>
      <c r="BB953" s="1047"/>
      <c r="BC953" s="1047"/>
      <c r="BD953" s="1047"/>
      <c r="BE953" s="1047"/>
      <c r="BF953" s="1047"/>
      <c r="BG953" s="1047"/>
      <c r="BH953" s="1047"/>
      <c r="BI953" s="1047"/>
      <c r="BJ953" s="1047"/>
      <c r="BK953" s="1047"/>
      <c r="BL953" s="1047"/>
      <c r="BM953" s="1047"/>
      <c r="BN953" s="1047"/>
      <c r="BO953" s="1047"/>
      <c r="BP953" s="1047"/>
      <c r="BQ953" s="1047"/>
      <c r="BR953" s="1047"/>
      <c r="BS953" s="1047"/>
      <c r="BT953" s="1047"/>
      <c r="BU953" s="1047"/>
    </row>
    <row r="954" ht="14.25" customHeight="1">
      <c r="A954" s="1060"/>
      <c r="B954" s="1060"/>
      <c r="C954" s="1060"/>
      <c r="D954" s="1060"/>
      <c r="E954" s="1060"/>
      <c r="F954" s="1060"/>
      <c r="G954" s="1061"/>
      <c r="H954" s="1062"/>
      <c r="I954" s="1063"/>
      <c r="J954" s="1060"/>
      <c r="K954" s="1060"/>
      <c r="L954" s="1064"/>
      <c r="M954" s="1060"/>
      <c r="N954" s="1060"/>
      <c r="O954" s="1064"/>
      <c r="P954" s="1060"/>
      <c r="Q954" s="1060"/>
      <c r="R954" s="1060"/>
      <c r="S954" s="1060"/>
      <c r="T954" s="1060"/>
      <c r="U954" s="1060"/>
      <c r="V954" s="1045"/>
      <c r="W954" s="1045"/>
      <c r="X954" s="1045"/>
      <c r="Y954" s="1045"/>
      <c r="Z954" s="1045"/>
      <c r="AA954" s="1045"/>
      <c r="AB954" s="1045"/>
      <c r="AC954" s="1045"/>
      <c r="AD954" s="1045"/>
      <c r="AE954" s="1045"/>
      <c r="AF954" s="1045"/>
      <c r="AG954" s="1047"/>
      <c r="AH954" s="1047"/>
      <c r="AI954" s="1047"/>
      <c r="AJ954" s="1047"/>
      <c r="AK954" s="1047"/>
      <c r="AL954" s="1047"/>
      <c r="AM954" s="1047"/>
      <c r="AN954" s="1047"/>
      <c r="AO954" s="1047"/>
      <c r="AP954" s="1047"/>
      <c r="AQ954" s="1047"/>
      <c r="AR954" s="1047"/>
      <c r="AS954" s="1047"/>
      <c r="AT954" s="1047"/>
      <c r="AU954" s="1047"/>
      <c r="AV954" s="1047"/>
      <c r="AW954" s="1047"/>
      <c r="AX954" s="1047"/>
      <c r="AY954" s="1047"/>
      <c r="AZ954" s="1047"/>
      <c r="BA954" s="1047"/>
      <c r="BB954" s="1047"/>
      <c r="BC954" s="1047"/>
      <c r="BD954" s="1047"/>
      <c r="BE954" s="1047"/>
      <c r="BF954" s="1047"/>
      <c r="BG954" s="1047"/>
      <c r="BH954" s="1047"/>
      <c r="BI954" s="1047"/>
      <c r="BJ954" s="1047"/>
      <c r="BK954" s="1047"/>
      <c r="BL954" s="1047"/>
      <c r="BM954" s="1047"/>
      <c r="BN954" s="1047"/>
      <c r="BO954" s="1047"/>
      <c r="BP954" s="1047"/>
      <c r="BQ954" s="1047"/>
      <c r="BR954" s="1047"/>
      <c r="BS954" s="1047"/>
      <c r="BT954" s="1047"/>
      <c r="BU954" s="1047"/>
    </row>
  </sheetData>
  <customSheetViews>
    <customSheetView guid="{8EBB9AF4-EC36-476A-ADCB-4FB7851C8305}" filter="1" showAutoFilter="1">
      <autoFilter ref="$T$1:$T$954">
        <filterColumn colId="0">
          <filters>
            <filter val="Tier 2"/>
            <filter val="Tier 3"/>
            <filter val="Tier 1"/>
          </filters>
        </filterColumn>
      </autoFilter>
    </customSheetView>
  </customSheetViews>
  <mergeCells count="10">
    <mergeCell ref="A177:K177"/>
    <mergeCell ref="A203:K203"/>
    <mergeCell ref="A210:K210"/>
    <mergeCell ref="A2:K2"/>
    <mergeCell ref="A27:K27"/>
    <mergeCell ref="A52:K52"/>
    <mergeCell ref="A77:K77"/>
    <mergeCell ref="A102:K102"/>
    <mergeCell ref="A127:K127"/>
    <mergeCell ref="A152:K152"/>
  </mergeCells>
  <conditionalFormatting sqref="D1">
    <cfRule type="containsText" dxfId="3" priority="1" operator="containsText" text="Admitted">
      <formula>NOT(ISERROR(SEARCH(("Admitted"),(D1))))</formula>
    </cfRule>
  </conditionalFormatting>
  <conditionalFormatting sqref="E157:F157">
    <cfRule type="containsText" dxfId="7" priority="2" operator="containsText" text="Yes">
      <formula>NOT(ISERROR(SEARCH(("Yes"),(E157))))</formula>
    </cfRule>
  </conditionalFormatting>
  <conditionalFormatting sqref="E20:F23 E32:F32 E46:F47 E70:F76 E98:F98 E100:F100 E112:F112 E123:F124 E147:F148 E150:F151 E156:F157 E160:F160 E172:F172 E192:F192 E196:F198 E204:F209 E215:F215 E218:F220">
    <cfRule type="containsText" dxfId="1" priority="3" operator="containsText" text="Yes">
      <formula>NOT(ISERROR(SEARCH(("Yes"),(E20))))</formula>
    </cfRule>
  </conditionalFormatting>
  <conditionalFormatting sqref="E32:F32 E192:F192 E219:F220">
    <cfRule type="containsText" dxfId="1" priority="4" operator="containsText" text="Yes">
      <formula>NOT(ISERROR(SEARCH(("Yes"),(E32))))</formula>
    </cfRule>
  </conditionalFormatting>
  <conditionalFormatting sqref="E1:F1 E3:F26 E28:F51 E53:F76 E78:F101 E103:F126 AC103:AC104 AC122 E128:F151 E153:F176 E178:F202 E204:F209 E211:F954">
    <cfRule type="containsText" dxfId="1" priority="5" operator="containsText" text="yes">
      <formula>NOT(ISERROR(SEARCH(("yes"),(E1))))</formula>
    </cfRule>
  </conditionalFormatting>
  <conditionalFormatting sqref="C1:D1 C3:D26 C28:D51 C53:D76 C78:D101 E92:F93 C103:D126 AB103:AB104 AB122 C128:D151 C153:D176 E159:F160 C178:D202 C204:D209 C211:D954">
    <cfRule type="containsText" dxfId="2" priority="6" operator="containsText" text="offered">
      <formula>NOT(ISERROR(SEARCH(("offered"),(C1))))</formula>
    </cfRule>
  </conditionalFormatting>
  <dataValidations>
    <dataValidation type="list" allowBlank="1" sqref="Q20:Q23 Q25:Q26 Q46:Q47 Q50:Q51 Q71:Q76 Q98:Q101 Q123:Q124 Q147:Q148 Q150:Q151 Q172:Q174 Q196:Q201 Q203:Q210 Q215">
      <formula1>"F3B,F3I,F3S,F3V,F3N,F3H,F3C,F3M,Ftots,New,Returning"</formula1>
    </dataValidation>
    <dataValidation type="list" allowBlank="1" sqref="P2:P19 P27:P45 P48:P49 P52:P70 P77:P95 P102:P119 P121:P122 P127:P146 P149 P152:P169 P171 P177:P195 P211 P213:P214 P216:P226">
      <formula1>'Drop down list'!$C$2:$C$116</formula1>
    </dataValidation>
    <dataValidation type="list" allowBlank="1" sqref="C204:C208">
      <formula1>'Drop down list'!$N$2:$N$3</formula1>
    </dataValidation>
    <dataValidation type="list" allowBlank="1" sqref="P20:P26 P46:P47 P50:P51 P71:P76 P96:P101 P120 P123:P124 P147:P148 P150:P151 P170 P172:P176 P196:P201 P204:P208 P212 P215">
      <formula1>'Drop down list'!$C$2:$C$100</formula1>
    </dataValidation>
    <dataValidation type="list" allowBlank="1" sqref="Q194">
      <formula1>"2B,2I,2S,2V,2N,2H,2C,2M,New,Returning"</formula1>
    </dataValidation>
    <dataValidation type="list" allowBlank="1" showErrorMessage="1" sqref="U2:U24 U26:U49 U52:U119 U121:U124 U127:U173 U177:U201 U211 U213:U214 U216:U226">
      <formula1>'Drop down list'!$E$2:$E$4</formula1>
    </dataValidation>
    <dataValidation type="list" allowBlank="1" showErrorMessage="1" sqref="M2:M124 M127:M201 M204:M208 M211:M226">
      <formula1>"M,F"</formula1>
    </dataValidation>
    <dataValidation type="list" allowBlank="1" showErrorMessage="1" sqref="V2:V19 E3:F26 V27:V45 V48:V49 E28:F51 V52:V70 E53:F76 V77:V95 E78:F101 V102:V119 V121:V122 E103:F126 V127:V146 V149 E128:F151 V152:V171 E153:F176 V175:V195 E178:F201 E204:F208 V211:V214 E211:F226 V216:V226">
      <formula1>"Yes"</formula1>
    </dataValidation>
    <dataValidation type="list" allowBlank="1" sqref="G3:G19 G24:G26 G28:G45 G48:G51 G53:G70 G75:G76 G78:G97 G99 G101 G103:G122 G125:G126 G128:G146 G149:G151 G153:G171 G173:G176 G178:G195 G199:G201 G211:G226">
      <formula1>"1"</formula1>
    </dataValidation>
    <dataValidation type="list" allowBlank="1" showErrorMessage="1" sqref="G20:G23 G46:G47 G71:G74 G98 G100 G123:G124 G147:G148 G172 G196:G198 G204:G208">
      <formula1>"0.5,1"</formula1>
    </dataValidation>
    <dataValidation type="list" allowBlank="1" showErrorMessage="1" sqref="N2:N124 N127:N201 N204:N208 N211:N226">
      <formula1>"Dalat,Hanoi,Hue,Saigon"</formula1>
    </dataValidation>
    <dataValidation type="list" allowBlank="1" showErrorMessage="1" sqref="D3:D26 D28:D51 D53:D76 D78:D101 D103:D126 D128:D151 D153:D176 D178:D202 D204:D209 D211:D954">
      <formula1>"Yes,No"</formula1>
    </dataValidation>
    <dataValidation type="list" allowBlank="1" sqref="Q2:Q19 Q24 Q27:Q45 Q48:Q49 Q52:Q70 Q77:Q97 Q102:Q122 Q127:Q146 Q149 Q152:Q171 Q175:Q193 Q195 Q202 Q211:Q214 Q216:Q954">
      <formula1>"3B,3I,3S,3V,3N,3H,3C,3M,New,Returning"</formula1>
    </dataValidation>
    <dataValidation type="list" allowBlank="1" sqref="T2:T124 T127:T201 T204:T205 T207:T208 T211:T226">
      <formula1>'Drop down list'!$H$2:$H$63</formula1>
    </dataValidation>
  </dataValidations>
  <hyperlinks>
    <hyperlink r:id="rId2" ref="A1"/>
  </hyperlinks>
  <printOptions/>
  <pageMargins bottom="0.75" footer="0.0" header="0.0" left="0.7" right="0.7" top="0.75"/>
  <pageSetup fitToHeight="0" orientation="landscape"/>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1.0" topLeftCell="L1" activePane="topRight" state="frozen"/>
      <selection activeCell="M2" sqref="M2" pane="topRight"/>
    </sheetView>
  </sheetViews>
  <sheetFormatPr customHeight="1" defaultColWidth="14.43" defaultRowHeight="15.0"/>
  <cols>
    <col customWidth="1" min="1" max="1" width="6.0"/>
    <col customWidth="1" min="2" max="3" width="6.71"/>
    <col customWidth="1" min="4" max="4" width="9.71"/>
    <col customWidth="1" min="5" max="5" width="11.14"/>
    <col customWidth="1" min="6" max="6" width="7.43"/>
    <col customWidth="1" min="7" max="7" width="5.29"/>
    <col customWidth="1" min="8" max="8" width="14.29"/>
    <col customWidth="1" min="9" max="9" width="11.14"/>
    <col customWidth="1" min="10" max="10" width="16.29"/>
    <col customWidth="1" min="11" max="11" width="31.57"/>
    <col customWidth="1" min="12" max="12" width="11.0"/>
    <col customWidth="1" min="13" max="13" width="7.43"/>
    <col customWidth="1" min="14" max="14" width="9.0"/>
    <col customWidth="1" min="15" max="15" width="13.0"/>
    <col customWidth="1" min="16" max="16" width="16.14"/>
    <col customWidth="1" min="17" max="17" width="9.43"/>
    <col customWidth="1" min="18" max="18" width="25.57"/>
    <col customWidth="1" min="19" max="19" width="19.57"/>
    <col customWidth="1" min="20" max="20" width="9.43"/>
    <col customWidth="1" min="21" max="21" width="11.43"/>
    <col customWidth="1" min="22" max="22" width="15.71"/>
    <col customWidth="1" min="23" max="23" width="10.29"/>
    <col customWidth="1" min="24" max="24" width="15.43"/>
    <col customWidth="1" min="25" max="29" width="42.43"/>
    <col customWidth="1" min="30" max="30" width="42.14"/>
    <col customWidth="1" min="31" max="31" width="55.43"/>
    <col customWidth="1" min="32" max="32" width="73.57"/>
    <col customWidth="1" min="34" max="73" width="8.71"/>
  </cols>
  <sheetData>
    <row r="1">
      <c r="A1" s="165"/>
      <c r="B1" s="165" t="s">
        <v>305</v>
      </c>
      <c r="C1" s="463" t="s">
        <v>141</v>
      </c>
      <c r="D1" s="166" t="s">
        <v>306</v>
      </c>
      <c r="E1" s="165" t="s">
        <v>307</v>
      </c>
      <c r="F1" s="165" t="s">
        <v>308</v>
      </c>
      <c r="G1" s="852" t="s">
        <v>309</v>
      </c>
      <c r="H1" s="461" t="s">
        <v>310</v>
      </c>
      <c r="I1" s="461" t="s">
        <v>311</v>
      </c>
      <c r="J1" s="463" t="s">
        <v>312</v>
      </c>
      <c r="K1" s="467" t="s">
        <v>313</v>
      </c>
      <c r="L1" s="464" t="s">
        <v>315</v>
      </c>
      <c r="M1" s="463" t="s">
        <v>316</v>
      </c>
      <c r="N1" s="463" t="s">
        <v>317</v>
      </c>
      <c r="O1" s="165" t="s">
        <v>318</v>
      </c>
      <c r="P1" s="463" t="s">
        <v>319</v>
      </c>
      <c r="Q1" s="165" t="s">
        <v>2358</v>
      </c>
      <c r="R1" s="463" t="s">
        <v>323</v>
      </c>
      <c r="S1" s="463" t="s">
        <v>596</v>
      </c>
      <c r="T1" s="463" t="s">
        <v>5</v>
      </c>
      <c r="U1" s="165" t="s">
        <v>4</v>
      </c>
      <c r="V1" s="1065" t="s">
        <v>1672</v>
      </c>
      <c r="W1" s="1066" t="s">
        <v>1673</v>
      </c>
      <c r="X1" s="1066" t="s">
        <v>1674</v>
      </c>
      <c r="Y1" s="173" t="s">
        <v>325</v>
      </c>
      <c r="Z1" s="173" t="s">
        <v>326</v>
      </c>
      <c r="AA1" s="173" t="s">
        <v>597</v>
      </c>
      <c r="AB1" s="173" t="s">
        <v>1675</v>
      </c>
      <c r="AC1" s="165" t="s">
        <v>2360</v>
      </c>
      <c r="AD1" s="165" t="s">
        <v>2361</v>
      </c>
      <c r="AE1" s="165" t="s">
        <v>4784</v>
      </c>
      <c r="AF1" s="165" t="s">
        <v>2362</v>
      </c>
      <c r="AG1" s="1067"/>
      <c r="AH1" s="1068"/>
      <c r="AI1" s="1068"/>
      <c r="AJ1" s="1068"/>
      <c r="AK1" s="1068"/>
      <c r="AL1" s="1068"/>
      <c r="AM1" s="1068"/>
      <c r="AN1" s="1068"/>
      <c r="AO1" s="1068"/>
      <c r="AP1" s="1068"/>
      <c r="AQ1" s="1068"/>
      <c r="AR1" s="1068"/>
      <c r="AS1" s="1068"/>
      <c r="AT1" s="1068"/>
      <c r="AU1" s="1068"/>
      <c r="AV1" s="1068"/>
      <c r="AW1" s="1068"/>
      <c r="AX1" s="1068"/>
      <c r="AY1" s="1068"/>
      <c r="AZ1" s="1068"/>
      <c r="BA1" s="1068"/>
      <c r="BB1" s="1068"/>
      <c r="BC1" s="1068"/>
      <c r="BD1" s="1068"/>
      <c r="BE1" s="1068"/>
      <c r="BF1" s="1068"/>
      <c r="BG1" s="1068"/>
      <c r="BH1" s="1068"/>
      <c r="BI1" s="1068"/>
      <c r="BJ1" s="1068"/>
      <c r="BK1" s="1068"/>
      <c r="BL1" s="1068"/>
      <c r="BM1" s="1068"/>
      <c r="BN1" s="1068"/>
      <c r="BO1" s="1068"/>
      <c r="BP1" s="1068"/>
      <c r="BQ1" s="1068"/>
      <c r="BR1" s="1068"/>
      <c r="BS1" s="1068"/>
      <c r="BT1" s="1068"/>
      <c r="BU1" s="1068"/>
    </row>
    <row r="2" ht="14.25" customHeight="1">
      <c r="A2" s="1069" t="s">
        <v>6022</v>
      </c>
      <c r="B2" s="30"/>
      <c r="C2" s="30"/>
      <c r="D2" s="30"/>
      <c r="E2" s="30"/>
      <c r="F2" s="30"/>
      <c r="G2" s="30"/>
      <c r="H2" s="30"/>
      <c r="I2" s="30"/>
      <c r="J2" s="30"/>
      <c r="K2" s="31"/>
      <c r="L2" s="1070"/>
      <c r="M2" s="1071"/>
      <c r="N2" s="1072"/>
      <c r="O2" s="1070"/>
      <c r="P2" s="1071"/>
      <c r="Q2" s="1071"/>
      <c r="R2" s="1071"/>
      <c r="S2" s="1071"/>
      <c r="T2" s="1071"/>
      <c r="U2" s="1071"/>
      <c r="V2" s="1073"/>
      <c r="W2" s="1073"/>
      <c r="X2" s="1073"/>
      <c r="Y2" s="1071"/>
      <c r="Z2" s="1071"/>
      <c r="AA2" s="1071"/>
      <c r="AB2" s="1071"/>
      <c r="AC2" s="1071"/>
      <c r="AD2" s="1071"/>
      <c r="AE2" s="1071"/>
      <c r="AF2" s="1071"/>
      <c r="AG2" s="715"/>
      <c r="AH2" s="715"/>
      <c r="AI2" s="715"/>
      <c r="AJ2" s="715"/>
      <c r="AK2" s="715"/>
      <c r="AL2" s="715"/>
      <c r="AM2" s="715"/>
      <c r="AN2" s="715"/>
      <c r="AO2" s="715"/>
      <c r="AP2" s="715"/>
      <c r="AQ2" s="715"/>
      <c r="AR2" s="715"/>
      <c r="AS2" s="715"/>
      <c r="AT2" s="715"/>
      <c r="AU2" s="715"/>
      <c r="AV2" s="715"/>
      <c r="AW2" s="715"/>
      <c r="AX2" s="715"/>
      <c r="AY2" s="715"/>
      <c r="AZ2" s="715"/>
      <c r="BA2" s="715"/>
      <c r="BB2" s="715"/>
      <c r="BC2" s="715"/>
      <c r="BD2" s="715"/>
      <c r="BE2" s="715"/>
      <c r="BF2" s="715"/>
      <c r="BG2" s="715"/>
      <c r="BH2" s="715"/>
      <c r="BI2" s="715"/>
      <c r="BJ2" s="715"/>
      <c r="BK2" s="715"/>
      <c r="BL2" s="715"/>
      <c r="BM2" s="715"/>
      <c r="BN2" s="715"/>
      <c r="BO2" s="715"/>
      <c r="BP2" s="715"/>
      <c r="BQ2" s="715"/>
      <c r="BR2" s="715"/>
      <c r="BS2" s="715"/>
      <c r="BT2" s="715"/>
      <c r="BU2" s="715"/>
    </row>
    <row r="3" ht="22.5" customHeight="1">
      <c r="A3" s="379">
        <v>1.0</v>
      </c>
      <c r="B3" s="379">
        <v>6.0</v>
      </c>
      <c r="C3" s="379" t="s">
        <v>272</v>
      </c>
      <c r="D3" s="379"/>
      <c r="E3" s="476"/>
      <c r="F3" s="476"/>
      <c r="G3" s="863">
        <v>1.0</v>
      </c>
      <c r="H3" s="378" t="s">
        <v>6023</v>
      </c>
      <c r="I3" s="378" t="s">
        <v>6024</v>
      </c>
      <c r="J3" s="379" t="s">
        <v>2254</v>
      </c>
      <c r="K3" s="379" t="s">
        <v>6025</v>
      </c>
      <c r="L3" s="380">
        <v>42263.0</v>
      </c>
      <c r="M3" s="379" t="s">
        <v>351</v>
      </c>
      <c r="N3" s="379" t="s">
        <v>151</v>
      </c>
      <c r="O3" s="380">
        <v>44426.0</v>
      </c>
      <c r="P3" s="379" t="s">
        <v>133</v>
      </c>
      <c r="Q3" s="379" t="s">
        <v>255</v>
      </c>
      <c r="R3" s="522"/>
      <c r="S3" s="476"/>
      <c r="T3" s="379" t="s">
        <v>11</v>
      </c>
      <c r="U3" s="379" t="s">
        <v>15</v>
      </c>
      <c r="V3" s="379"/>
      <c r="W3" s="379" t="s">
        <v>6026</v>
      </c>
      <c r="X3" s="379" t="s">
        <v>6027</v>
      </c>
      <c r="Y3" s="197" t="s">
        <v>6028</v>
      </c>
      <c r="Z3" s="197" t="s">
        <v>6029</v>
      </c>
      <c r="AA3" s="197" t="s">
        <v>6030</v>
      </c>
      <c r="AB3" s="197" t="s">
        <v>6031</v>
      </c>
      <c r="AC3" s="379"/>
      <c r="AD3" s="379"/>
      <c r="AE3" s="476"/>
      <c r="AF3" s="476"/>
      <c r="AG3" s="1074"/>
      <c r="AH3" s="1074"/>
      <c r="AI3" s="1074"/>
      <c r="AJ3" s="1074"/>
      <c r="AK3" s="1074"/>
      <c r="AL3" s="1074"/>
      <c r="AM3" s="1074"/>
      <c r="AN3" s="1074"/>
      <c r="AO3" s="1074"/>
      <c r="AP3" s="1074"/>
      <c r="AQ3" s="1074"/>
      <c r="AR3" s="1074"/>
      <c r="AS3" s="1074"/>
      <c r="AT3" s="1074"/>
      <c r="AU3" s="1074"/>
      <c r="AV3" s="1074"/>
      <c r="AW3" s="1074"/>
      <c r="AX3" s="1074"/>
      <c r="AY3" s="1074"/>
      <c r="AZ3" s="1074"/>
      <c r="BA3" s="1074"/>
      <c r="BB3" s="1074"/>
      <c r="BC3" s="1074"/>
      <c r="BD3" s="1074"/>
      <c r="BE3" s="1074"/>
      <c r="BF3" s="1074"/>
      <c r="BG3" s="1074"/>
      <c r="BH3" s="1074"/>
      <c r="BI3" s="1074"/>
      <c r="BJ3" s="1074"/>
      <c r="BK3" s="1074"/>
      <c r="BL3" s="1074"/>
      <c r="BM3" s="1074"/>
      <c r="BN3" s="1074"/>
      <c r="BO3" s="1074"/>
      <c r="BP3" s="1074"/>
      <c r="BQ3" s="1074"/>
      <c r="BR3" s="1074"/>
      <c r="BS3" s="1074"/>
      <c r="BT3" s="1074"/>
      <c r="BU3" s="1074"/>
    </row>
    <row r="4" ht="22.5" customHeight="1">
      <c r="A4" s="379">
        <v>2.0</v>
      </c>
      <c r="B4" s="379">
        <v>6.0</v>
      </c>
      <c r="C4" s="379" t="s">
        <v>272</v>
      </c>
      <c r="D4" s="379"/>
      <c r="E4" s="476"/>
      <c r="F4" s="476"/>
      <c r="G4" s="863">
        <v>1.0</v>
      </c>
      <c r="H4" s="378" t="s">
        <v>6032</v>
      </c>
      <c r="I4" s="378" t="s">
        <v>6033</v>
      </c>
      <c r="J4" s="379" t="s">
        <v>6034</v>
      </c>
      <c r="K4" s="379" t="s">
        <v>2329</v>
      </c>
      <c r="L4" s="380">
        <v>42590.0</v>
      </c>
      <c r="M4" s="379" t="s">
        <v>351</v>
      </c>
      <c r="N4" s="379" t="s">
        <v>151</v>
      </c>
      <c r="O4" s="380">
        <v>44627.0</v>
      </c>
      <c r="P4" s="379" t="s">
        <v>109</v>
      </c>
      <c r="Q4" s="379" t="s">
        <v>255</v>
      </c>
      <c r="R4" s="379"/>
      <c r="S4" s="476"/>
      <c r="T4" s="379" t="s">
        <v>11</v>
      </c>
      <c r="U4" s="379" t="s">
        <v>15</v>
      </c>
      <c r="V4" s="476"/>
      <c r="W4" s="379" t="s">
        <v>6027</v>
      </c>
      <c r="X4" s="379" t="s">
        <v>6035</v>
      </c>
      <c r="Y4" s="197" t="s">
        <v>6036</v>
      </c>
      <c r="Z4" s="197" t="s">
        <v>6037</v>
      </c>
      <c r="AA4" s="197" t="s">
        <v>6038</v>
      </c>
      <c r="AB4" s="197" t="s">
        <v>6039</v>
      </c>
      <c r="AC4" s="379"/>
      <c r="AD4" s="379"/>
      <c r="AE4" s="379"/>
      <c r="AF4" s="379"/>
      <c r="AG4" s="653"/>
      <c r="AH4" s="653"/>
      <c r="AI4" s="653"/>
      <c r="AJ4" s="653"/>
      <c r="AK4" s="653"/>
      <c r="AL4" s="653"/>
      <c r="AM4" s="653"/>
      <c r="AN4" s="653"/>
      <c r="AO4" s="653"/>
      <c r="AP4" s="653"/>
      <c r="AQ4" s="653"/>
      <c r="AR4" s="653"/>
      <c r="AS4" s="653"/>
      <c r="AT4" s="653"/>
      <c r="AU4" s="653"/>
      <c r="AV4" s="653"/>
      <c r="AW4" s="653"/>
      <c r="AX4" s="653"/>
      <c r="AY4" s="653"/>
      <c r="AZ4" s="653"/>
      <c r="BA4" s="653"/>
      <c r="BB4" s="653"/>
      <c r="BC4" s="653"/>
      <c r="BD4" s="653"/>
      <c r="BE4" s="653"/>
      <c r="BF4" s="653"/>
      <c r="BG4" s="653"/>
      <c r="BH4" s="653"/>
      <c r="BI4" s="653"/>
      <c r="BJ4" s="653"/>
      <c r="BK4" s="653"/>
      <c r="BL4" s="653"/>
      <c r="BM4" s="653"/>
      <c r="BN4" s="653"/>
      <c r="BO4" s="653"/>
      <c r="BP4" s="653"/>
      <c r="BQ4" s="653"/>
      <c r="BR4" s="653"/>
      <c r="BS4" s="653"/>
      <c r="BT4" s="653"/>
      <c r="BU4" s="653"/>
    </row>
    <row r="5" ht="22.5" customHeight="1">
      <c r="A5" s="379">
        <v>3.0</v>
      </c>
      <c r="B5" s="379">
        <v>6.0</v>
      </c>
      <c r="C5" s="379" t="s">
        <v>272</v>
      </c>
      <c r="D5" s="379"/>
      <c r="E5" s="476"/>
      <c r="F5" s="476"/>
      <c r="G5" s="863">
        <v>1.0</v>
      </c>
      <c r="H5" s="378" t="s">
        <v>6040</v>
      </c>
      <c r="I5" s="378" t="s">
        <v>6041</v>
      </c>
      <c r="J5" s="379" t="s">
        <v>381</v>
      </c>
      <c r="K5" s="379" t="s">
        <v>6042</v>
      </c>
      <c r="L5" s="380">
        <v>42400.0</v>
      </c>
      <c r="M5" s="379" t="s">
        <v>339</v>
      </c>
      <c r="N5" s="379" t="s">
        <v>152</v>
      </c>
      <c r="O5" s="380">
        <v>43334.0</v>
      </c>
      <c r="P5" s="379" t="s">
        <v>133</v>
      </c>
      <c r="Q5" s="379" t="s">
        <v>255</v>
      </c>
      <c r="R5" s="379" t="s">
        <v>629</v>
      </c>
      <c r="S5" s="476"/>
      <c r="T5" s="379" t="s">
        <v>11</v>
      </c>
      <c r="U5" s="379" t="s">
        <v>15</v>
      </c>
      <c r="V5" s="476"/>
      <c r="W5" s="379" t="s">
        <v>6043</v>
      </c>
      <c r="X5" s="379" t="s">
        <v>6044</v>
      </c>
      <c r="Y5" s="197" t="s">
        <v>6045</v>
      </c>
      <c r="Z5" s="197" t="s">
        <v>6046</v>
      </c>
      <c r="AA5" s="197" t="s">
        <v>6047</v>
      </c>
      <c r="AB5" s="197" t="s">
        <v>6048</v>
      </c>
      <c r="AC5" s="379" t="s">
        <v>6049</v>
      </c>
      <c r="AD5" s="379" t="s">
        <v>6050</v>
      </c>
      <c r="AE5" s="379" t="s">
        <v>6051</v>
      </c>
      <c r="AF5" s="379"/>
      <c r="AG5" s="653"/>
      <c r="AH5" s="653"/>
      <c r="AI5" s="653"/>
      <c r="AJ5" s="653"/>
      <c r="AK5" s="653"/>
      <c r="AL5" s="653"/>
      <c r="AM5" s="653"/>
      <c r="AN5" s="653"/>
      <c r="AO5" s="653"/>
      <c r="AP5" s="653"/>
      <c r="AQ5" s="653"/>
      <c r="AR5" s="653"/>
      <c r="AS5" s="653"/>
      <c r="AT5" s="653"/>
      <c r="AU5" s="653"/>
      <c r="AV5" s="653"/>
      <c r="AW5" s="653"/>
      <c r="AX5" s="653"/>
      <c r="AY5" s="653"/>
      <c r="AZ5" s="653"/>
      <c r="BA5" s="653"/>
      <c r="BB5" s="653"/>
      <c r="BC5" s="653"/>
      <c r="BD5" s="653"/>
      <c r="BE5" s="653"/>
      <c r="BF5" s="653"/>
      <c r="BG5" s="653"/>
      <c r="BH5" s="653"/>
      <c r="BI5" s="653"/>
      <c r="BJ5" s="653"/>
      <c r="BK5" s="653"/>
      <c r="BL5" s="653"/>
      <c r="BM5" s="653"/>
      <c r="BN5" s="653"/>
      <c r="BO5" s="653"/>
      <c r="BP5" s="653"/>
      <c r="BQ5" s="653"/>
      <c r="BR5" s="653"/>
      <c r="BS5" s="653"/>
      <c r="BT5" s="653"/>
      <c r="BU5" s="653"/>
    </row>
    <row r="6" ht="22.5" customHeight="1">
      <c r="A6" s="379">
        <v>4.0</v>
      </c>
      <c r="B6" s="379">
        <v>6.0</v>
      </c>
      <c r="C6" s="379" t="s">
        <v>272</v>
      </c>
      <c r="D6" s="379"/>
      <c r="E6" s="476"/>
      <c r="F6" s="476"/>
      <c r="G6" s="863">
        <v>1.0</v>
      </c>
      <c r="H6" s="378" t="s">
        <v>6052</v>
      </c>
      <c r="I6" s="378" t="s">
        <v>6053</v>
      </c>
      <c r="J6" s="379" t="s">
        <v>3272</v>
      </c>
      <c r="K6" s="379" t="s">
        <v>6054</v>
      </c>
      <c r="L6" s="380">
        <v>42547.0</v>
      </c>
      <c r="M6" s="379" t="s">
        <v>351</v>
      </c>
      <c r="N6" s="379" t="s">
        <v>151</v>
      </c>
      <c r="O6" s="380">
        <v>43334.0</v>
      </c>
      <c r="P6" s="379" t="s">
        <v>60</v>
      </c>
      <c r="Q6" s="379" t="s">
        <v>257</v>
      </c>
      <c r="R6" s="379"/>
      <c r="S6" s="379"/>
      <c r="T6" s="379" t="s">
        <v>11</v>
      </c>
      <c r="U6" s="379" t="s">
        <v>10</v>
      </c>
      <c r="V6" s="476"/>
      <c r="W6" s="625" t="s">
        <v>6055</v>
      </c>
      <c r="X6" s="379" t="s">
        <v>6056</v>
      </c>
      <c r="Y6" s="867" t="s">
        <v>6057</v>
      </c>
      <c r="Z6" s="867" t="s">
        <v>6058</v>
      </c>
      <c r="AA6" s="867" t="s">
        <v>6059</v>
      </c>
      <c r="AB6" s="867" t="s">
        <v>6060</v>
      </c>
      <c r="AC6" s="927" t="s">
        <v>6061</v>
      </c>
      <c r="AD6" s="379" t="s">
        <v>6062</v>
      </c>
      <c r="AE6" s="379" t="s">
        <v>6063</v>
      </c>
      <c r="AF6" s="476"/>
      <c r="AG6" s="653"/>
      <c r="AH6" s="653"/>
      <c r="AI6" s="653"/>
      <c r="AJ6" s="653"/>
      <c r="AK6" s="653"/>
      <c r="AL6" s="653"/>
      <c r="AM6" s="653"/>
      <c r="AN6" s="653"/>
      <c r="AO6" s="653"/>
      <c r="AP6" s="653"/>
      <c r="AQ6" s="653"/>
      <c r="AR6" s="653"/>
      <c r="AS6" s="653"/>
      <c r="AT6" s="653"/>
      <c r="AU6" s="653"/>
      <c r="AV6" s="653"/>
      <c r="AW6" s="653"/>
      <c r="AX6" s="653"/>
      <c r="AY6" s="653"/>
      <c r="AZ6" s="653"/>
      <c r="BA6" s="653"/>
      <c r="BB6" s="653"/>
      <c r="BC6" s="653"/>
      <c r="BD6" s="653"/>
      <c r="BE6" s="653"/>
      <c r="BF6" s="653"/>
      <c r="BG6" s="653"/>
      <c r="BH6" s="653"/>
      <c r="BI6" s="653"/>
      <c r="BJ6" s="653"/>
      <c r="BK6" s="653"/>
      <c r="BL6" s="653"/>
      <c r="BM6" s="653"/>
      <c r="BN6" s="653"/>
      <c r="BO6" s="653"/>
      <c r="BP6" s="653"/>
      <c r="BQ6" s="653"/>
      <c r="BR6" s="653"/>
      <c r="BS6" s="653"/>
      <c r="BT6" s="653"/>
      <c r="BU6" s="653"/>
    </row>
    <row r="7" ht="22.5" customHeight="1">
      <c r="A7" s="379">
        <v>5.0</v>
      </c>
      <c r="B7" s="379">
        <v>6.0</v>
      </c>
      <c r="C7" s="379" t="s">
        <v>272</v>
      </c>
      <c r="D7" s="379"/>
      <c r="E7" s="476"/>
      <c r="F7" s="476"/>
      <c r="G7" s="863">
        <v>1.0</v>
      </c>
      <c r="H7" s="378" t="s">
        <v>6064</v>
      </c>
      <c r="I7" s="378" t="s">
        <v>6065</v>
      </c>
      <c r="J7" s="379" t="s">
        <v>641</v>
      </c>
      <c r="K7" s="379" t="s">
        <v>6066</v>
      </c>
      <c r="L7" s="380">
        <v>42525.0</v>
      </c>
      <c r="M7" s="379" t="s">
        <v>351</v>
      </c>
      <c r="N7" s="379" t="s">
        <v>152</v>
      </c>
      <c r="O7" s="380">
        <v>43703.0</v>
      </c>
      <c r="P7" s="379" t="s">
        <v>53</v>
      </c>
      <c r="Q7" s="379" t="s">
        <v>261</v>
      </c>
      <c r="R7" s="476"/>
      <c r="S7" s="476"/>
      <c r="T7" s="379" t="s">
        <v>11</v>
      </c>
      <c r="U7" s="379" t="s">
        <v>21</v>
      </c>
      <c r="V7" s="476"/>
      <c r="W7" s="379"/>
      <c r="X7" s="379" t="s">
        <v>6067</v>
      </c>
      <c r="Y7" s="197" t="s">
        <v>6068</v>
      </c>
      <c r="Z7" s="197" t="s">
        <v>6069</v>
      </c>
      <c r="AA7" s="197"/>
      <c r="AB7" s="197" t="s">
        <v>6070</v>
      </c>
      <c r="AC7" s="379" t="s">
        <v>6071</v>
      </c>
      <c r="AD7" s="379" t="s">
        <v>6072</v>
      </c>
      <c r="AE7" s="379"/>
      <c r="AF7" s="476"/>
      <c r="AG7" s="653"/>
      <c r="AH7" s="653"/>
      <c r="AI7" s="653"/>
      <c r="AJ7" s="653"/>
      <c r="AK7" s="653"/>
      <c r="AL7" s="653"/>
      <c r="AM7" s="653"/>
      <c r="AN7" s="653"/>
      <c r="AO7" s="653"/>
      <c r="AP7" s="653"/>
      <c r="AQ7" s="653"/>
      <c r="AR7" s="653"/>
      <c r="AS7" s="653"/>
      <c r="AT7" s="653"/>
      <c r="AU7" s="653"/>
      <c r="AV7" s="653"/>
      <c r="AW7" s="653"/>
      <c r="AX7" s="653"/>
      <c r="AY7" s="653"/>
      <c r="AZ7" s="653"/>
      <c r="BA7" s="653"/>
      <c r="BB7" s="653"/>
      <c r="BC7" s="653"/>
      <c r="BD7" s="653"/>
      <c r="BE7" s="653"/>
      <c r="BF7" s="653"/>
      <c r="BG7" s="653"/>
      <c r="BH7" s="653"/>
      <c r="BI7" s="653"/>
      <c r="BJ7" s="653"/>
      <c r="BK7" s="653"/>
      <c r="BL7" s="653"/>
      <c r="BM7" s="653"/>
      <c r="BN7" s="653"/>
      <c r="BO7" s="653"/>
      <c r="BP7" s="653"/>
      <c r="BQ7" s="653"/>
      <c r="BR7" s="653"/>
      <c r="BS7" s="653"/>
      <c r="BT7" s="653"/>
      <c r="BU7" s="653"/>
    </row>
    <row r="8" ht="22.5" customHeight="1">
      <c r="A8" s="379">
        <v>6.0</v>
      </c>
      <c r="B8" s="379">
        <v>6.0</v>
      </c>
      <c r="C8" s="379" t="s">
        <v>272</v>
      </c>
      <c r="D8" s="379"/>
      <c r="E8" s="476"/>
      <c r="F8" s="476"/>
      <c r="G8" s="863">
        <v>1.0</v>
      </c>
      <c r="H8" s="378" t="s">
        <v>6073</v>
      </c>
      <c r="I8" s="378" t="s">
        <v>6074</v>
      </c>
      <c r="J8" s="379" t="s">
        <v>6075</v>
      </c>
      <c r="K8" s="379" t="s">
        <v>6076</v>
      </c>
      <c r="L8" s="380">
        <v>42597.0</v>
      </c>
      <c r="M8" s="379" t="s">
        <v>351</v>
      </c>
      <c r="N8" s="379" t="s">
        <v>152</v>
      </c>
      <c r="O8" s="380">
        <v>44790.0</v>
      </c>
      <c r="P8" s="379" t="s">
        <v>66</v>
      </c>
      <c r="Q8" s="379" t="s">
        <v>261</v>
      </c>
      <c r="R8" s="476"/>
      <c r="S8" s="476"/>
      <c r="T8" s="379" t="s">
        <v>11</v>
      </c>
      <c r="U8" s="379" t="s">
        <v>21</v>
      </c>
      <c r="V8" s="476"/>
      <c r="W8" s="379"/>
      <c r="X8" s="379"/>
      <c r="Y8" s="197" t="s">
        <v>6077</v>
      </c>
      <c r="Z8" s="197" t="s">
        <v>6078</v>
      </c>
      <c r="AA8" s="197" t="s">
        <v>6079</v>
      </c>
      <c r="AB8" s="197"/>
      <c r="AC8" s="379"/>
      <c r="AD8" s="379"/>
      <c r="AE8" s="379"/>
      <c r="AF8" s="476"/>
      <c r="AG8" s="653"/>
      <c r="AH8" s="653"/>
      <c r="AI8" s="653"/>
      <c r="AJ8" s="653"/>
      <c r="AK8" s="653"/>
      <c r="AL8" s="653"/>
      <c r="AM8" s="653"/>
      <c r="AN8" s="653"/>
      <c r="AO8" s="653"/>
      <c r="AP8" s="653"/>
      <c r="AQ8" s="653"/>
      <c r="AR8" s="653"/>
      <c r="AS8" s="653"/>
      <c r="AT8" s="653"/>
      <c r="AU8" s="653"/>
      <c r="AV8" s="653"/>
      <c r="AW8" s="653"/>
      <c r="AX8" s="653"/>
      <c r="AY8" s="653"/>
      <c r="AZ8" s="653"/>
      <c r="BA8" s="653"/>
      <c r="BB8" s="653"/>
      <c r="BC8" s="653"/>
      <c r="BD8" s="653"/>
      <c r="BE8" s="653"/>
      <c r="BF8" s="653"/>
      <c r="BG8" s="653"/>
      <c r="BH8" s="653"/>
      <c r="BI8" s="653"/>
      <c r="BJ8" s="653"/>
      <c r="BK8" s="653"/>
      <c r="BL8" s="653"/>
      <c r="BM8" s="653"/>
      <c r="BN8" s="653"/>
      <c r="BO8" s="653"/>
      <c r="BP8" s="653"/>
      <c r="BQ8" s="653"/>
      <c r="BR8" s="653"/>
      <c r="BS8" s="653"/>
      <c r="BT8" s="653"/>
      <c r="BU8" s="653"/>
    </row>
    <row r="9" ht="22.5" customHeight="1">
      <c r="A9" s="379">
        <v>7.0</v>
      </c>
      <c r="B9" s="379">
        <v>6.0</v>
      </c>
      <c r="C9" s="379" t="s">
        <v>272</v>
      </c>
      <c r="D9" s="379"/>
      <c r="E9" s="476"/>
      <c r="F9" s="379"/>
      <c r="G9" s="863">
        <v>1.0</v>
      </c>
      <c r="H9" s="378" t="s">
        <v>6080</v>
      </c>
      <c r="I9" s="378" t="s">
        <v>6081</v>
      </c>
      <c r="J9" s="379" t="s">
        <v>396</v>
      </c>
      <c r="K9" s="379" t="s">
        <v>6082</v>
      </c>
      <c r="L9" s="380">
        <v>42541.0</v>
      </c>
      <c r="M9" s="379" t="s">
        <v>351</v>
      </c>
      <c r="N9" s="379" t="s">
        <v>154</v>
      </c>
      <c r="O9" s="380">
        <v>43334.0</v>
      </c>
      <c r="P9" s="379" t="s">
        <v>133</v>
      </c>
      <c r="Q9" s="379" t="s">
        <v>261</v>
      </c>
      <c r="R9" s="379" t="s">
        <v>629</v>
      </c>
      <c r="S9" s="476"/>
      <c r="T9" s="379" t="s">
        <v>11</v>
      </c>
      <c r="U9" s="379" t="s">
        <v>15</v>
      </c>
      <c r="V9" s="476"/>
      <c r="W9" s="379"/>
      <c r="X9" s="379"/>
      <c r="Y9" s="197" t="s">
        <v>6083</v>
      </c>
      <c r="Z9" s="197" t="s">
        <v>6084</v>
      </c>
      <c r="AA9" s="197" t="s">
        <v>6085</v>
      </c>
      <c r="AB9" s="197" t="s">
        <v>6086</v>
      </c>
      <c r="AC9" s="379" t="s">
        <v>6087</v>
      </c>
      <c r="AD9" s="379" t="s">
        <v>6088</v>
      </c>
      <c r="AE9" s="379" t="s">
        <v>6089</v>
      </c>
      <c r="AF9" s="379"/>
      <c r="AG9" s="653"/>
      <c r="AH9" s="653"/>
      <c r="AI9" s="653"/>
      <c r="AJ9" s="653"/>
      <c r="AK9" s="653"/>
      <c r="AL9" s="653"/>
      <c r="AM9" s="653"/>
      <c r="AN9" s="653"/>
      <c r="AO9" s="653"/>
      <c r="AP9" s="653"/>
      <c r="AQ9" s="653"/>
      <c r="AR9" s="653"/>
      <c r="AS9" s="653"/>
      <c r="AT9" s="653"/>
      <c r="AU9" s="653"/>
      <c r="AV9" s="653"/>
      <c r="AW9" s="653"/>
      <c r="AX9" s="653"/>
      <c r="AY9" s="653"/>
      <c r="AZ9" s="653"/>
      <c r="BA9" s="653"/>
      <c r="BB9" s="653"/>
      <c r="BC9" s="653"/>
      <c r="BD9" s="653"/>
      <c r="BE9" s="653"/>
      <c r="BF9" s="653"/>
      <c r="BG9" s="653"/>
      <c r="BH9" s="653"/>
      <c r="BI9" s="653"/>
      <c r="BJ9" s="653"/>
      <c r="BK9" s="653"/>
      <c r="BL9" s="653"/>
      <c r="BM9" s="653"/>
      <c r="BN9" s="653"/>
      <c r="BO9" s="653"/>
      <c r="BP9" s="653"/>
      <c r="BQ9" s="653"/>
      <c r="BR9" s="653"/>
      <c r="BS9" s="653"/>
      <c r="BT9" s="653"/>
      <c r="BU9" s="653"/>
    </row>
    <row r="10" ht="22.5" customHeight="1">
      <c r="A10" s="379">
        <v>8.0</v>
      </c>
      <c r="B10" s="379">
        <v>6.0</v>
      </c>
      <c r="C10" s="379" t="s">
        <v>272</v>
      </c>
      <c r="D10" s="379"/>
      <c r="E10" s="476"/>
      <c r="F10" s="476"/>
      <c r="G10" s="863">
        <v>1.0</v>
      </c>
      <c r="H10" s="378" t="s">
        <v>6090</v>
      </c>
      <c r="I10" s="378" t="s">
        <v>6091</v>
      </c>
      <c r="J10" s="379" t="s">
        <v>637</v>
      </c>
      <c r="K10" s="379" t="s">
        <v>6092</v>
      </c>
      <c r="L10" s="380">
        <v>42406.0</v>
      </c>
      <c r="M10" s="379" t="s">
        <v>351</v>
      </c>
      <c r="N10" s="379" t="s">
        <v>154</v>
      </c>
      <c r="O10" s="380">
        <v>44566.0</v>
      </c>
      <c r="P10" s="379" t="s">
        <v>115</v>
      </c>
      <c r="Q10" s="379" t="s">
        <v>263</v>
      </c>
      <c r="R10" s="476"/>
      <c r="S10" s="476"/>
      <c r="T10" s="379" t="s">
        <v>11</v>
      </c>
      <c r="U10" s="379" t="s">
        <v>10</v>
      </c>
      <c r="V10" s="476"/>
      <c r="W10" s="379"/>
      <c r="X10" s="379" t="s">
        <v>6043</v>
      </c>
      <c r="Y10" s="197" t="s">
        <v>6093</v>
      </c>
      <c r="Z10" s="197" t="s">
        <v>6094</v>
      </c>
      <c r="AA10" s="197" t="s">
        <v>6095</v>
      </c>
      <c r="AB10" s="197" t="s">
        <v>6096</v>
      </c>
      <c r="AC10" s="379"/>
      <c r="AD10" s="379"/>
      <c r="AE10" s="379"/>
      <c r="AF10" s="476"/>
      <c r="AG10" s="653"/>
      <c r="AH10" s="653"/>
      <c r="AI10" s="653"/>
      <c r="AJ10" s="653"/>
      <c r="AK10" s="653"/>
      <c r="AL10" s="653"/>
      <c r="AM10" s="653"/>
      <c r="AN10" s="653"/>
      <c r="AO10" s="653"/>
      <c r="AP10" s="653"/>
      <c r="AQ10" s="653"/>
      <c r="AR10" s="653"/>
      <c r="AS10" s="653"/>
      <c r="AT10" s="653"/>
      <c r="AU10" s="653"/>
      <c r="AV10" s="653"/>
      <c r="AW10" s="653"/>
      <c r="AX10" s="653"/>
      <c r="AY10" s="653"/>
      <c r="AZ10" s="653"/>
      <c r="BA10" s="653"/>
      <c r="BB10" s="653"/>
      <c r="BC10" s="653"/>
      <c r="BD10" s="653"/>
      <c r="BE10" s="653"/>
      <c r="BF10" s="653"/>
      <c r="BG10" s="653"/>
      <c r="BH10" s="653"/>
      <c r="BI10" s="653"/>
      <c r="BJ10" s="653"/>
      <c r="BK10" s="653"/>
      <c r="BL10" s="653"/>
      <c r="BM10" s="653"/>
      <c r="BN10" s="653"/>
      <c r="BO10" s="653"/>
      <c r="BP10" s="653"/>
      <c r="BQ10" s="653"/>
      <c r="BR10" s="653"/>
      <c r="BS10" s="653"/>
      <c r="BT10" s="653"/>
      <c r="BU10" s="653"/>
    </row>
    <row r="11" ht="22.5" customHeight="1">
      <c r="A11" s="379">
        <v>9.0</v>
      </c>
      <c r="B11" s="379">
        <v>6.0</v>
      </c>
      <c r="C11" s="379" t="s">
        <v>272</v>
      </c>
      <c r="D11" s="379"/>
      <c r="E11" s="476"/>
      <c r="F11" s="476"/>
      <c r="G11" s="863">
        <v>1.0</v>
      </c>
      <c r="H11" s="378" t="s">
        <v>6097</v>
      </c>
      <c r="I11" s="378" t="s">
        <v>6098</v>
      </c>
      <c r="J11" s="379" t="s">
        <v>4368</v>
      </c>
      <c r="K11" s="379" t="s">
        <v>6099</v>
      </c>
      <c r="L11" s="380">
        <v>42355.0</v>
      </c>
      <c r="M11" s="379" t="s">
        <v>339</v>
      </c>
      <c r="N11" s="379" t="s">
        <v>152</v>
      </c>
      <c r="O11" s="380">
        <v>45301.0</v>
      </c>
      <c r="P11" s="379" t="s">
        <v>98</v>
      </c>
      <c r="Q11" s="379" t="s">
        <v>263</v>
      </c>
      <c r="R11" s="379" t="s">
        <v>6100</v>
      </c>
      <c r="S11" s="476"/>
      <c r="T11" s="379" t="s">
        <v>11</v>
      </c>
      <c r="U11" s="379" t="s">
        <v>10</v>
      </c>
      <c r="V11" s="476"/>
      <c r="W11" s="379"/>
      <c r="X11" s="476"/>
      <c r="Y11" s="197" t="s">
        <v>6101</v>
      </c>
      <c r="Z11" s="197" t="s">
        <v>6102</v>
      </c>
      <c r="AA11" s="197"/>
      <c r="AB11" s="197"/>
      <c r="AC11" s="379"/>
      <c r="AD11" s="379"/>
      <c r="AE11" s="379"/>
      <c r="AF11" s="379"/>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row>
    <row r="12" ht="22.5" customHeight="1">
      <c r="A12" s="379">
        <v>10.0</v>
      </c>
      <c r="B12" s="379">
        <v>6.0</v>
      </c>
      <c r="C12" s="379" t="s">
        <v>272</v>
      </c>
      <c r="D12" s="379"/>
      <c r="E12" s="476"/>
      <c r="F12" s="476"/>
      <c r="G12" s="863">
        <v>1.0</v>
      </c>
      <c r="H12" s="378" t="s">
        <v>6103</v>
      </c>
      <c r="I12" s="378" t="s">
        <v>6104</v>
      </c>
      <c r="J12" s="379" t="s">
        <v>6105</v>
      </c>
      <c r="K12" s="379" t="s">
        <v>6106</v>
      </c>
      <c r="L12" s="380">
        <v>42356.0</v>
      </c>
      <c r="M12" s="379" t="s">
        <v>339</v>
      </c>
      <c r="N12" s="379" t="s">
        <v>151</v>
      </c>
      <c r="O12" s="380">
        <v>43836.0</v>
      </c>
      <c r="P12" s="379" t="s">
        <v>25</v>
      </c>
      <c r="Q12" s="379" t="s">
        <v>263</v>
      </c>
      <c r="R12" s="379"/>
      <c r="S12" s="476"/>
      <c r="T12" s="379" t="s">
        <v>11</v>
      </c>
      <c r="U12" s="379" t="s">
        <v>21</v>
      </c>
      <c r="V12" s="379"/>
      <c r="W12" s="379" t="s">
        <v>6107</v>
      </c>
      <c r="X12" s="379" t="s">
        <v>6108</v>
      </c>
      <c r="Y12" s="197" t="s">
        <v>6109</v>
      </c>
      <c r="Z12" s="197" t="s">
        <v>6110</v>
      </c>
      <c r="AA12" s="197" t="s">
        <v>6111</v>
      </c>
      <c r="AB12" s="197" t="s">
        <v>6112</v>
      </c>
      <c r="AC12" s="379" t="s">
        <v>6113</v>
      </c>
      <c r="AD12" s="379" t="s">
        <v>6114</v>
      </c>
      <c r="AE12" s="379"/>
      <c r="AF12" s="476"/>
      <c r="AG12" s="653"/>
      <c r="AH12" s="653"/>
      <c r="AI12" s="653"/>
      <c r="AJ12" s="653"/>
      <c r="AK12" s="653"/>
      <c r="AL12" s="653"/>
      <c r="AM12" s="653"/>
      <c r="AN12" s="653"/>
      <c r="AO12" s="653"/>
      <c r="AP12" s="653"/>
      <c r="AQ12" s="653"/>
      <c r="AR12" s="653"/>
      <c r="AS12" s="653"/>
      <c r="AT12" s="653"/>
      <c r="AU12" s="653"/>
      <c r="AV12" s="653"/>
      <c r="AW12" s="653"/>
      <c r="AX12" s="653"/>
      <c r="AY12" s="653"/>
      <c r="AZ12" s="653"/>
      <c r="BA12" s="653"/>
      <c r="BB12" s="653"/>
      <c r="BC12" s="653"/>
      <c r="BD12" s="653"/>
      <c r="BE12" s="653"/>
      <c r="BF12" s="653"/>
      <c r="BG12" s="653"/>
      <c r="BH12" s="653"/>
      <c r="BI12" s="653"/>
      <c r="BJ12" s="653"/>
      <c r="BK12" s="653"/>
      <c r="BL12" s="653"/>
      <c r="BM12" s="653"/>
      <c r="BN12" s="653"/>
      <c r="BO12" s="653"/>
      <c r="BP12" s="653"/>
      <c r="BQ12" s="653"/>
      <c r="BR12" s="653"/>
      <c r="BS12" s="653"/>
      <c r="BT12" s="653"/>
      <c r="BU12" s="653"/>
    </row>
    <row r="13" ht="22.5" customHeight="1">
      <c r="A13" s="379">
        <v>11.0</v>
      </c>
      <c r="B13" s="379">
        <v>6.0</v>
      </c>
      <c r="C13" s="379" t="s">
        <v>272</v>
      </c>
      <c r="D13" s="379"/>
      <c r="E13" s="476"/>
      <c r="F13" s="476"/>
      <c r="G13" s="863">
        <v>1.0</v>
      </c>
      <c r="H13" s="378" t="s">
        <v>6115</v>
      </c>
      <c r="I13" s="378" t="s">
        <v>6116</v>
      </c>
      <c r="J13" s="379" t="s">
        <v>344</v>
      </c>
      <c r="K13" s="379" t="s">
        <v>6117</v>
      </c>
      <c r="L13" s="380">
        <v>42420.0</v>
      </c>
      <c r="M13" s="379" t="s">
        <v>351</v>
      </c>
      <c r="N13" s="379" t="s">
        <v>151</v>
      </c>
      <c r="O13" s="380">
        <v>43334.0</v>
      </c>
      <c r="P13" s="379" t="s">
        <v>133</v>
      </c>
      <c r="Q13" s="379" t="s">
        <v>263</v>
      </c>
      <c r="R13" s="476"/>
      <c r="S13" s="476"/>
      <c r="T13" s="379" t="s">
        <v>11</v>
      </c>
      <c r="U13" s="379" t="s">
        <v>15</v>
      </c>
      <c r="V13" s="476"/>
      <c r="W13" s="379"/>
      <c r="X13" s="379" t="s">
        <v>6108</v>
      </c>
      <c r="Y13" s="197" t="s">
        <v>6118</v>
      </c>
      <c r="Z13" s="197" t="s">
        <v>6119</v>
      </c>
      <c r="AA13" s="197" t="s">
        <v>6120</v>
      </c>
      <c r="AB13" s="197" t="s">
        <v>6121</v>
      </c>
      <c r="AC13" s="379" t="s">
        <v>6122</v>
      </c>
      <c r="AD13" s="379" t="s">
        <v>6123</v>
      </c>
      <c r="AE13" s="379" t="s">
        <v>6124</v>
      </c>
      <c r="AF13" s="476"/>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row>
    <row r="14" ht="22.5" customHeight="1">
      <c r="A14" s="379">
        <v>12.0</v>
      </c>
      <c r="B14" s="379">
        <v>6.0</v>
      </c>
      <c r="C14" s="379" t="s">
        <v>272</v>
      </c>
      <c r="D14" s="379"/>
      <c r="E14" s="476"/>
      <c r="F14" s="379" t="s">
        <v>335</v>
      </c>
      <c r="G14" s="863">
        <v>1.0</v>
      </c>
      <c r="H14" s="378" t="s">
        <v>6125</v>
      </c>
      <c r="I14" s="378" t="s">
        <v>6126</v>
      </c>
      <c r="J14" s="379" t="s">
        <v>6127</v>
      </c>
      <c r="K14" s="379" t="s">
        <v>6128</v>
      </c>
      <c r="L14" s="380">
        <v>42510.0</v>
      </c>
      <c r="M14" s="379" t="s">
        <v>339</v>
      </c>
      <c r="N14" s="379" t="s">
        <v>153</v>
      </c>
      <c r="O14" s="380">
        <v>45155.0</v>
      </c>
      <c r="P14" s="379" t="s">
        <v>37</v>
      </c>
      <c r="Q14" s="379" t="s">
        <v>263</v>
      </c>
      <c r="R14" s="379" t="s">
        <v>6129</v>
      </c>
      <c r="S14" s="379" t="s">
        <v>6130</v>
      </c>
      <c r="T14" s="379" t="s">
        <v>11</v>
      </c>
      <c r="U14" s="379" t="s">
        <v>15</v>
      </c>
      <c r="V14" s="379"/>
      <c r="W14" s="379"/>
      <c r="X14" s="379"/>
      <c r="Y14" s="197" t="s">
        <v>6131</v>
      </c>
      <c r="Z14" s="197" t="s">
        <v>6132</v>
      </c>
      <c r="AA14" s="197"/>
      <c r="AB14" s="197"/>
      <c r="AC14" s="379"/>
      <c r="AD14" s="379"/>
      <c r="AE14" s="379"/>
      <c r="AF14" s="379"/>
      <c r="AG14" s="653"/>
      <c r="AH14" s="653"/>
      <c r="AI14" s="653"/>
      <c r="AJ14" s="653"/>
      <c r="AK14" s="653"/>
      <c r="AL14" s="653"/>
      <c r="AM14" s="653"/>
      <c r="AN14" s="653"/>
      <c r="AO14" s="653"/>
      <c r="AP14" s="653"/>
      <c r="AQ14" s="653"/>
      <c r="AR14" s="653"/>
      <c r="AS14" s="653"/>
      <c r="AT14" s="653"/>
      <c r="AU14" s="653"/>
      <c r="AV14" s="653"/>
      <c r="AW14" s="653"/>
      <c r="AX14" s="653"/>
      <c r="AY14" s="653"/>
      <c r="AZ14" s="653"/>
      <c r="BA14" s="653"/>
      <c r="BB14" s="653"/>
      <c r="BC14" s="653"/>
      <c r="BD14" s="653"/>
      <c r="BE14" s="653"/>
      <c r="BF14" s="653"/>
      <c r="BG14" s="653"/>
      <c r="BH14" s="653"/>
      <c r="BI14" s="653"/>
      <c r="BJ14" s="653"/>
      <c r="BK14" s="653"/>
      <c r="BL14" s="653"/>
      <c r="BM14" s="653"/>
      <c r="BN14" s="653"/>
      <c r="BO14" s="653"/>
      <c r="BP14" s="653"/>
      <c r="BQ14" s="653"/>
      <c r="BR14" s="653"/>
      <c r="BS14" s="653"/>
      <c r="BT14" s="653"/>
      <c r="BU14" s="653"/>
    </row>
    <row r="15" ht="22.5" customHeight="1">
      <c r="A15" s="379">
        <v>13.0</v>
      </c>
      <c r="B15" s="379">
        <v>6.0</v>
      </c>
      <c r="C15" s="379" t="s">
        <v>272</v>
      </c>
      <c r="D15" s="379"/>
      <c r="E15" s="476"/>
      <c r="F15" s="476"/>
      <c r="G15" s="863">
        <v>1.0</v>
      </c>
      <c r="H15" s="378" t="s">
        <v>6133</v>
      </c>
      <c r="I15" s="378" t="s">
        <v>6134</v>
      </c>
      <c r="J15" s="379" t="s">
        <v>1859</v>
      </c>
      <c r="K15" s="379" t="s">
        <v>6135</v>
      </c>
      <c r="L15" s="380">
        <v>42546.0</v>
      </c>
      <c r="M15" s="379" t="s">
        <v>339</v>
      </c>
      <c r="N15" s="379" t="s">
        <v>154</v>
      </c>
      <c r="O15" s="380">
        <v>45301.0</v>
      </c>
      <c r="P15" s="379" t="s">
        <v>9</v>
      </c>
      <c r="Q15" s="379" t="s">
        <v>263</v>
      </c>
      <c r="R15" s="379" t="s">
        <v>6136</v>
      </c>
      <c r="S15" s="476"/>
      <c r="T15" s="379" t="s">
        <v>11</v>
      </c>
      <c r="U15" s="379" t="s">
        <v>21</v>
      </c>
      <c r="V15" s="379" t="s">
        <v>6137</v>
      </c>
      <c r="W15" s="379"/>
      <c r="X15" s="379"/>
      <c r="Y15" s="197" t="s">
        <v>6138</v>
      </c>
      <c r="Z15" s="197" t="s">
        <v>6139</v>
      </c>
      <c r="AA15" s="197"/>
      <c r="AB15" s="197"/>
      <c r="AC15" s="379"/>
      <c r="AD15" s="379"/>
      <c r="AE15" s="379"/>
      <c r="AF15" s="476"/>
      <c r="AG15" s="653"/>
      <c r="AH15" s="653"/>
      <c r="AI15" s="653"/>
      <c r="AJ15" s="653"/>
      <c r="AK15" s="653"/>
      <c r="AL15" s="653"/>
      <c r="AM15" s="653"/>
      <c r="AN15" s="653"/>
      <c r="AO15" s="653"/>
      <c r="AP15" s="653"/>
      <c r="AQ15" s="653"/>
      <c r="AR15" s="653"/>
      <c r="AS15" s="653"/>
      <c r="AT15" s="653"/>
      <c r="AU15" s="653"/>
      <c r="AV15" s="653"/>
      <c r="AW15" s="653"/>
      <c r="AX15" s="653"/>
      <c r="AY15" s="653"/>
      <c r="AZ15" s="653"/>
      <c r="BA15" s="653"/>
      <c r="BB15" s="653"/>
      <c r="BC15" s="653"/>
      <c r="BD15" s="653"/>
      <c r="BE15" s="653"/>
      <c r="BF15" s="653"/>
      <c r="BG15" s="653"/>
      <c r="BH15" s="653"/>
      <c r="BI15" s="653"/>
      <c r="BJ15" s="653"/>
      <c r="BK15" s="653"/>
      <c r="BL15" s="653"/>
      <c r="BM15" s="653"/>
      <c r="BN15" s="653"/>
      <c r="BO15" s="653"/>
      <c r="BP15" s="653"/>
      <c r="BQ15" s="653"/>
      <c r="BR15" s="653"/>
      <c r="BS15" s="653"/>
      <c r="BT15" s="653"/>
      <c r="BU15" s="653"/>
    </row>
    <row r="16" ht="22.5" customHeight="1">
      <c r="A16" s="379">
        <v>14.0</v>
      </c>
      <c r="B16" s="379">
        <v>6.0</v>
      </c>
      <c r="C16" s="379" t="s">
        <v>272</v>
      </c>
      <c r="D16" s="379"/>
      <c r="E16" s="476"/>
      <c r="F16" s="379" t="s">
        <v>335</v>
      </c>
      <c r="G16" s="863">
        <v>1.0</v>
      </c>
      <c r="H16" s="378" t="s">
        <v>6140</v>
      </c>
      <c r="I16" s="378" t="s">
        <v>6141</v>
      </c>
      <c r="J16" s="379" t="s">
        <v>2189</v>
      </c>
      <c r="K16" s="379" t="s">
        <v>6142</v>
      </c>
      <c r="L16" s="380">
        <v>42517.0</v>
      </c>
      <c r="M16" s="379" t="s">
        <v>351</v>
      </c>
      <c r="N16" s="379" t="s">
        <v>152</v>
      </c>
      <c r="O16" s="380">
        <v>43614.0</v>
      </c>
      <c r="P16" s="379" t="s">
        <v>37</v>
      </c>
      <c r="Q16" s="379" t="s">
        <v>265</v>
      </c>
      <c r="R16" s="476"/>
      <c r="S16" s="476"/>
      <c r="T16" s="379" t="s">
        <v>11</v>
      </c>
      <c r="U16" s="379" t="s">
        <v>10</v>
      </c>
      <c r="V16" s="476"/>
      <c r="W16" s="379" t="s">
        <v>6027</v>
      </c>
      <c r="X16" s="379" t="s">
        <v>6035</v>
      </c>
      <c r="Y16" s="197" t="s">
        <v>6143</v>
      </c>
      <c r="Z16" s="197" t="s">
        <v>6144</v>
      </c>
      <c r="AA16" s="197" t="s">
        <v>6145</v>
      </c>
      <c r="AB16" s="197" t="s">
        <v>6146</v>
      </c>
      <c r="AC16" s="379" t="s">
        <v>6147</v>
      </c>
      <c r="AD16" s="379" t="s">
        <v>6148</v>
      </c>
      <c r="AE16" s="379" t="s">
        <v>6149</v>
      </c>
      <c r="AF16" s="476"/>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row>
    <row r="17" ht="22.5" customHeight="1">
      <c r="A17" s="379">
        <v>15.0</v>
      </c>
      <c r="B17" s="379">
        <v>6.0</v>
      </c>
      <c r="C17" s="379" t="s">
        <v>272</v>
      </c>
      <c r="D17" s="379"/>
      <c r="E17" s="476"/>
      <c r="F17" s="476"/>
      <c r="G17" s="863">
        <v>1.0</v>
      </c>
      <c r="H17" s="378" t="s">
        <v>6150</v>
      </c>
      <c r="I17" s="378" t="s">
        <v>6151</v>
      </c>
      <c r="J17" s="379" t="s">
        <v>6152</v>
      </c>
      <c r="K17" s="379" t="s">
        <v>6153</v>
      </c>
      <c r="L17" s="380">
        <v>42508.0</v>
      </c>
      <c r="M17" s="379" t="s">
        <v>351</v>
      </c>
      <c r="N17" s="379" t="s">
        <v>153</v>
      </c>
      <c r="O17" s="380">
        <v>45519.0</v>
      </c>
      <c r="P17" s="379" t="s">
        <v>66</v>
      </c>
      <c r="Q17" s="379" t="s">
        <v>265</v>
      </c>
      <c r="R17" s="476"/>
      <c r="S17" s="476"/>
      <c r="T17" s="379" t="s">
        <v>11</v>
      </c>
      <c r="U17" s="379" t="s">
        <v>21</v>
      </c>
      <c r="V17" s="476"/>
      <c r="W17" s="625"/>
      <c r="X17" s="379"/>
      <c r="Y17" s="197" t="s">
        <v>6154</v>
      </c>
      <c r="Z17" s="197"/>
      <c r="AA17" s="197"/>
      <c r="AB17" s="197"/>
      <c r="AC17" s="197"/>
      <c r="AD17" s="197"/>
      <c r="AE17" s="379"/>
      <c r="AF17" s="379"/>
      <c r="AG17" s="653"/>
      <c r="AH17" s="653"/>
      <c r="AI17" s="653"/>
      <c r="AJ17" s="653"/>
      <c r="AK17" s="653"/>
      <c r="AL17" s="653"/>
      <c r="AM17" s="653"/>
      <c r="AN17" s="653"/>
      <c r="AO17" s="653"/>
      <c r="AP17" s="653"/>
      <c r="AQ17" s="653"/>
      <c r="AR17" s="653"/>
      <c r="AS17" s="653"/>
      <c r="AT17" s="653"/>
      <c r="AU17" s="653"/>
      <c r="AV17" s="653"/>
      <c r="AW17" s="653"/>
      <c r="AX17" s="653"/>
      <c r="AY17" s="653"/>
      <c r="AZ17" s="653"/>
      <c r="BA17" s="653"/>
      <c r="BB17" s="653"/>
      <c r="BC17" s="653"/>
      <c r="BD17" s="653"/>
      <c r="BE17" s="653"/>
      <c r="BF17" s="653"/>
      <c r="BG17" s="653"/>
      <c r="BH17" s="653"/>
      <c r="BI17" s="653"/>
      <c r="BJ17" s="653"/>
      <c r="BK17" s="653"/>
      <c r="BL17" s="653"/>
      <c r="BM17" s="653"/>
      <c r="BN17" s="653"/>
      <c r="BO17" s="653"/>
      <c r="BP17" s="653"/>
      <c r="BQ17" s="653"/>
      <c r="BR17" s="653"/>
      <c r="BS17" s="653"/>
      <c r="BT17" s="653"/>
      <c r="BU17" s="653"/>
    </row>
    <row r="18" ht="22.5" customHeight="1">
      <c r="A18" s="379">
        <v>16.0</v>
      </c>
      <c r="B18" s="379">
        <v>6.0</v>
      </c>
      <c r="C18" s="379" t="s">
        <v>272</v>
      </c>
      <c r="D18" s="379"/>
      <c r="E18" s="476"/>
      <c r="F18" s="476"/>
      <c r="G18" s="863">
        <v>1.0</v>
      </c>
      <c r="H18" s="378" t="s">
        <v>6155</v>
      </c>
      <c r="I18" s="378" t="s">
        <v>6156</v>
      </c>
      <c r="J18" s="379" t="s">
        <v>362</v>
      </c>
      <c r="K18" s="379" t="s">
        <v>6157</v>
      </c>
      <c r="L18" s="380">
        <v>42481.0</v>
      </c>
      <c r="M18" s="379" t="s">
        <v>351</v>
      </c>
      <c r="N18" s="379" t="s">
        <v>152</v>
      </c>
      <c r="O18" s="380">
        <v>45189.0</v>
      </c>
      <c r="P18" s="379" t="s">
        <v>133</v>
      </c>
      <c r="Q18" s="379" t="s">
        <v>267</v>
      </c>
      <c r="R18" s="379" t="s">
        <v>6158</v>
      </c>
      <c r="S18" s="476"/>
      <c r="T18" s="379" t="s">
        <v>11</v>
      </c>
      <c r="U18" s="379" t="s">
        <v>10</v>
      </c>
      <c r="V18" s="476"/>
      <c r="W18" s="625"/>
      <c r="X18" s="379"/>
      <c r="Y18" s="197" t="s">
        <v>6159</v>
      </c>
      <c r="Z18" s="197" t="s">
        <v>6160</v>
      </c>
      <c r="AA18" s="197"/>
      <c r="AB18" s="197"/>
      <c r="AC18" s="379"/>
      <c r="AD18" s="379"/>
      <c r="AE18" s="476"/>
      <c r="AF18" s="379"/>
      <c r="AG18" s="653"/>
      <c r="AH18" s="653"/>
      <c r="AI18" s="653"/>
      <c r="AJ18" s="653"/>
      <c r="AK18" s="653"/>
      <c r="AL18" s="653"/>
      <c r="AM18" s="653"/>
      <c r="AN18" s="653"/>
      <c r="AO18" s="653"/>
      <c r="AP18" s="653"/>
      <c r="AQ18" s="653"/>
      <c r="AR18" s="653"/>
      <c r="AS18" s="653"/>
      <c r="AT18" s="653"/>
      <c r="AU18" s="653"/>
      <c r="AV18" s="653"/>
      <c r="AW18" s="653"/>
      <c r="AX18" s="653"/>
      <c r="AY18" s="653"/>
      <c r="AZ18" s="653"/>
      <c r="BA18" s="653"/>
      <c r="BB18" s="653"/>
      <c r="BC18" s="653"/>
      <c r="BD18" s="653"/>
      <c r="BE18" s="653"/>
      <c r="BF18" s="653"/>
      <c r="BG18" s="653"/>
      <c r="BH18" s="653"/>
      <c r="BI18" s="653"/>
      <c r="BJ18" s="653"/>
      <c r="BK18" s="653"/>
      <c r="BL18" s="653"/>
      <c r="BM18" s="653"/>
      <c r="BN18" s="653"/>
      <c r="BO18" s="653"/>
      <c r="BP18" s="653"/>
      <c r="BQ18" s="653"/>
      <c r="BR18" s="653"/>
      <c r="BS18" s="653"/>
      <c r="BT18" s="653"/>
      <c r="BU18" s="653"/>
    </row>
    <row r="19" ht="22.5" customHeight="1">
      <c r="A19" s="379">
        <v>17.0</v>
      </c>
      <c r="B19" s="379">
        <v>6.0</v>
      </c>
      <c r="C19" s="379" t="s">
        <v>272</v>
      </c>
      <c r="D19" s="379"/>
      <c r="E19" s="476"/>
      <c r="F19" s="476"/>
      <c r="G19" s="863">
        <v>1.0</v>
      </c>
      <c r="H19" s="378" t="s">
        <v>6161</v>
      </c>
      <c r="I19" s="378" t="s">
        <v>6162</v>
      </c>
      <c r="J19" s="379" t="s">
        <v>344</v>
      </c>
      <c r="K19" s="379" t="s">
        <v>6163</v>
      </c>
      <c r="L19" s="380">
        <v>42345.0</v>
      </c>
      <c r="M19" s="379" t="s">
        <v>339</v>
      </c>
      <c r="N19" s="379" t="s">
        <v>154</v>
      </c>
      <c r="O19" s="380">
        <v>45519.0</v>
      </c>
      <c r="P19" s="379" t="s">
        <v>133</v>
      </c>
      <c r="Q19" s="379" t="s">
        <v>267</v>
      </c>
      <c r="R19" s="476"/>
      <c r="S19" s="476"/>
      <c r="T19" s="623" t="s">
        <v>22</v>
      </c>
      <c r="U19" s="379" t="s">
        <v>15</v>
      </c>
      <c r="V19" s="476"/>
      <c r="W19" s="625"/>
      <c r="X19" s="379"/>
      <c r="Y19" s="197" t="s">
        <v>6164</v>
      </c>
      <c r="Z19" s="197"/>
      <c r="AA19" s="197"/>
      <c r="AB19" s="197"/>
      <c r="AC19" s="379"/>
      <c r="AD19" s="379"/>
      <c r="AE19" s="379"/>
      <c r="AF19" s="379"/>
      <c r="AG19" s="653"/>
      <c r="AH19" s="653"/>
      <c r="AI19" s="653"/>
      <c r="AJ19" s="653"/>
      <c r="AK19" s="653"/>
      <c r="AL19" s="653"/>
      <c r="AM19" s="653"/>
      <c r="AN19" s="653"/>
      <c r="AO19" s="653"/>
      <c r="AP19" s="653"/>
      <c r="AQ19" s="653"/>
      <c r="AR19" s="653"/>
      <c r="AS19" s="653"/>
      <c r="AT19" s="653"/>
      <c r="AU19" s="653"/>
      <c r="AV19" s="653"/>
      <c r="AW19" s="653"/>
      <c r="AX19" s="653"/>
      <c r="AY19" s="653"/>
      <c r="AZ19" s="653"/>
      <c r="BA19" s="653"/>
      <c r="BB19" s="653"/>
      <c r="BC19" s="653"/>
      <c r="BD19" s="653"/>
      <c r="BE19" s="653"/>
      <c r="BF19" s="653"/>
      <c r="BG19" s="653"/>
      <c r="BH19" s="653"/>
      <c r="BI19" s="653"/>
      <c r="BJ19" s="653"/>
      <c r="BK19" s="653"/>
      <c r="BL19" s="653"/>
      <c r="BM19" s="653"/>
      <c r="BN19" s="653"/>
      <c r="BO19" s="653"/>
      <c r="BP19" s="653"/>
      <c r="BQ19" s="653"/>
      <c r="BR19" s="653"/>
      <c r="BS19" s="653"/>
      <c r="BT19" s="653"/>
      <c r="BU19" s="653"/>
    </row>
    <row r="20" ht="22.5" customHeight="1">
      <c r="A20" s="379">
        <v>18.0</v>
      </c>
      <c r="B20" s="379">
        <v>6.0</v>
      </c>
      <c r="C20" s="379" t="s">
        <v>272</v>
      </c>
      <c r="D20" s="379"/>
      <c r="E20" s="476"/>
      <c r="F20" s="476"/>
      <c r="G20" s="863">
        <v>1.0</v>
      </c>
      <c r="H20" s="378" t="s">
        <v>6165</v>
      </c>
      <c r="I20" s="378" t="s">
        <v>6166</v>
      </c>
      <c r="J20" s="379" t="s">
        <v>396</v>
      </c>
      <c r="K20" s="379" t="s">
        <v>6167</v>
      </c>
      <c r="L20" s="380">
        <v>42598.0</v>
      </c>
      <c r="M20" s="379" t="s">
        <v>339</v>
      </c>
      <c r="N20" s="379" t="s">
        <v>154</v>
      </c>
      <c r="O20" s="380">
        <v>45519.0</v>
      </c>
      <c r="P20" s="379" t="s">
        <v>133</v>
      </c>
      <c r="Q20" s="379" t="s">
        <v>267</v>
      </c>
      <c r="R20" s="379"/>
      <c r="S20" s="476"/>
      <c r="T20" s="379" t="s">
        <v>11</v>
      </c>
      <c r="U20" s="379" t="s">
        <v>15</v>
      </c>
      <c r="V20" s="379"/>
      <c r="W20" s="625"/>
      <c r="X20" s="379"/>
      <c r="Y20" s="197" t="s">
        <v>6168</v>
      </c>
      <c r="Z20" s="197"/>
      <c r="AA20" s="197"/>
      <c r="AB20" s="197"/>
      <c r="AC20" s="379"/>
      <c r="AD20" s="379"/>
      <c r="AE20" s="476"/>
      <c r="AF20" s="379"/>
      <c r="AG20" s="653"/>
      <c r="AH20" s="653"/>
      <c r="AI20" s="653"/>
      <c r="AJ20" s="653"/>
      <c r="AK20" s="653"/>
      <c r="AL20" s="653"/>
      <c r="AM20" s="653"/>
      <c r="AN20" s="653"/>
      <c r="AO20" s="653"/>
      <c r="AP20" s="653"/>
      <c r="AQ20" s="653"/>
      <c r="AR20" s="653"/>
      <c r="AS20" s="653"/>
      <c r="AT20" s="653"/>
      <c r="AU20" s="653"/>
      <c r="AV20" s="653"/>
      <c r="AW20" s="653"/>
      <c r="AX20" s="653"/>
      <c r="AY20" s="653"/>
      <c r="AZ20" s="653"/>
      <c r="BA20" s="653"/>
      <c r="BB20" s="653"/>
      <c r="BC20" s="653"/>
      <c r="BD20" s="653"/>
      <c r="BE20" s="653"/>
      <c r="BF20" s="653"/>
      <c r="BG20" s="653"/>
      <c r="BH20" s="653"/>
      <c r="BI20" s="653"/>
      <c r="BJ20" s="653"/>
      <c r="BK20" s="653"/>
      <c r="BL20" s="653"/>
      <c r="BM20" s="653"/>
      <c r="BN20" s="653"/>
      <c r="BO20" s="653"/>
      <c r="BP20" s="653"/>
      <c r="BQ20" s="653"/>
      <c r="BR20" s="653"/>
      <c r="BS20" s="653"/>
      <c r="BT20" s="653"/>
      <c r="BU20" s="653"/>
    </row>
    <row r="21" ht="22.5" customHeight="1">
      <c r="A21" s="379">
        <v>19.0</v>
      </c>
      <c r="B21" s="379">
        <v>6.0</v>
      </c>
      <c r="C21" s="379" t="s">
        <v>272</v>
      </c>
      <c r="D21" s="379"/>
      <c r="E21" s="476"/>
      <c r="F21" s="476"/>
      <c r="G21" s="863">
        <v>1.0</v>
      </c>
      <c r="H21" s="378" t="s">
        <v>6169</v>
      </c>
      <c r="I21" s="378" t="s">
        <v>6170</v>
      </c>
      <c r="J21" s="625" t="s">
        <v>6171</v>
      </c>
      <c r="K21" s="625" t="s">
        <v>6172</v>
      </c>
      <c r="L21" s="626">
        <v>42260.0</v>
      </c>
      <c r="M21" s="625" t="s">
        <v>339</v>
      </c>
      <c r="N21" s="625" t="s">
        <v>153</v>
      </c>
      <c r="O21" s="626">
        <v>45435.0</v>
      </c>
      <c r="P21" s="625" t="s">
        <v>42</v>
      </c>
      <c r="Q21" s="379" t="s">
        <v>267</v>
      </c>
      <c r="R21" s="379" t="s">
        <v>6173</v>
      </c>
      <c r="S21" s="379" t="s">
        <v>6174</v>
      </c>
      <c r="T21" s="623" t="s">
        <v>11</v>
      </c>
      <c r="U21" s="379" t="s">
        <v>21</v>
      </c>
      <c r="V21" s="476"/>
      <c r="W21" s="476"/>
      <c r="X21" s="197"/>
      <c r="Y21" s="867" t="s">
        <v>6175</v>
      </c>
      <c r="Z21" s="867"/>
      <c r="AA21" s="867"/>
      <c r="AB21" s="868"/>
      <c r="AC21" s="519"/>
      <c r="AD21" s="476"/>
      <c r="AE21" s="476"/>
      <c r="AF21" s="37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19"/>
      <c r="BU21" s="519"/>
    </row>
    <row r="22" ht="22.5" customHeight="1">
      <c r="A22" s="379">
        <v>20.0</v>
      </c>
      <c r="B22" s="379">
        <v>6.0</v>
      </c>
      <c r="C22" s="379" t="s">
        <v>272</v>
      </c>
      <c r="D22" s="379"/>
      <c r="E22" s="476"/>
      <c r="F22" s="476"/>
      <c r="G22" s="863">
        <v>1.0</v>
      </c>
      <c r="H22" s="378" t="s">
        <v>6176</v>
      </c>
      <c r="I22" s="378" t="s">
        <v>6177</v>
      </c>
      <c r="J22" s="625" t="s">
        <v>344</v>
      </c>
      <c r="K22" s="625" t="s">
        <v>6178</v>
      </c>
      <c r="L22" s="626">
        <v>42531.0</v>
      </c>
      <c r="M22" s="625" t="s">
        <v>339</v>
      </c>
      <c r="N22" s="625" t="s">
        <v>151</v>
      </c>
      <c r="O22" s="626">
        <v>44426.0</v>
      </c>
      <c r="P22" s="625" t="s">
        <v>133</v>
      </c>
      <c r="Q22" s="379" t="s">
        <v>269</v>
      </c>
      <c r="R22" s="379" t="s">
        <v>6179</v>
      </c>
      <c r="S22" s="379"/>
      <c r="T22" s="379" t="s">
        <v>11</v>
      </c>
      <c r="U22" s="379" t="s">
        <v>15</v>
      </c>
      <c r="V22" s="476"/>
      <c r="W22" s="476"/>
      <c r="X22" s="197" t="s">
        <v>6067</v>
      </c>
      <c r="Y22" s="202" t="s">
        <v>6180</v>
      </c>
      <c r="Z22" s="202" t="s">
        <v>6181</v>
      </c>
      <c r="AA22" s="867" t="s">
        <v>6182</v>
      </c>
      <c r="AB22" s="867" t="s">
        <v>6183</v>
      </c>
      <c r="AC22" s="519"/>
      <c r="AD22" s="476"/>
      <c r="AE22" s="476"/>
      <c r="AF22" s="379"/>
      <c r="AG22" s="519"/>
      <c r="AH22" s="519"/>
      <c r="AI22" s="519"/>
      <c r="AJ22" s="519"/>
      <c r="AK22" s="519"/>
      <c r="AL22" s="519"/>
      <c r="AM22" s="519"/>
      <c r="AN22" s="519"/>
      <c r="AO22" s="519"/>
      <c r="AP22" s="519"/>
      <c r="AQ22" s="519"/>
      <c r="AR22" s="519"/>
      <c r="AS22" s="519"/>
      <c r="AT22" s="519"/>
      <c r="AU22" s="519"/>
      <c r="AV22" s="519"/>
      <c r="AW22" s="519"/>
      <c r="AX22" s="519"/>
      <c r="AY22" s="519"/>
      <c r="AZ22" s="519"/>
      <c r="BA22" s="519"/>
      <c r="BB22" s="519"/>
      <c r="BC22" s="519"/>
      <c r="BD22" s="519"/>
      <c r="BE22" s="519"/>
      <c r="BF22" s="519"/>
      <c r="BG22" s="519"/>
      <c r="BH22" s="519"/>
      <c r="BI22" s="519"/>
      <c r="BJ22" s="519"/>
      <c r="BK22" s="519"/>
      <c r="BL22" s="519"/>
      <c r="BM22" s="519"/>
      <c r="BN22" s="519"/>
      <c r="BO22" s="519"/>
      <c r="BP22" s="519"/>
      <c r="BQ22" s="519"/>
      <c r="BR22" s="519"/>
      <c r="BS22" s="519"/>
      <c r="BT22" s="519"/>
      <c r="BU22" s="519"/>
    </row>
    <row r="23" ht="22.5" customHeight="1">
      <c r="A23" s="379">
        <v>21.0</v>
      </c>
      <c r="B23" s="379">
        <v>6.0</v>
      </c>
      <c r="C23" s="379" t="s">
        <v>272</v>
      </c>
      <c r="D23" s="379"/>
      <c r="E23" s="476"/>
      <c r="F23" s="476"/>
      <c r="G23" s="863">
        <v>1.0</v>
      </c>
      <c r="H23" s="378" t="s">
        <v>6184</v>
      </c>
      <c r="I23" s="378" t="s">
        <v>6185</v>
      </c>
      <c r="J23" s="625" t="s">
        <v>6186</v>
      </c>
      <c r="K23" s="625" t="s">
        <v>6187</v>
      </c>
      <c r="L23" s="626">
        <v>42555.0</v>
      </c>
      <c r="M23" s="625" t="s">
        <v>339</v>
      </c>
      <c r="N23" s="625" t="s">
        <v>151</v>
      </c>
      <c r="O23" s="626">
        <v>43698.0</v>
      </c>
      <c r="P23" s="625" t="s">
        <v>42</v>
      </c>
      <c r="Q23" s="379" t="s">
        <v>269</v>
      </c>
      <c r="R23" s="379"/>
      <c r="S23" s="379"/>
      <c r="T23" s="379" t="s">
        <v>11</v>
      </c>
      <c r="U23" s="379" t="s">
        <v>21</v>
      </c>
      <c r="V23" s="476"/>
      <c r="W23" s="476"/>
      <c r="X23" s="197" t="s">
        <v>6188</v>
      </c>
      <c r="Y23" s="202" t="s">
        <v>6189</v>
      </c>
      <c r="Z23" s="202" t="s">
        <v>6190</v>
      </c>
      <c r="AA23" s="867" t="s">
        <v>6191</v>
      </c>
      <c r="AB23" s="867" t="s">
        <v>6192</v>
      </c>
      <c r="AC23" s="927" t="s">
        <v>6193</v>
      </c>
      <c r="AD23" s="476"/>
      <c r="AE23" s="476"/>
      <c r="AF23" s="379"/>
      <c r="AG23" s="519"/>
      <c r="AH23" s="519"/>
      <c r="AI23" s="519"/>
      <c r="AJ23" s="519"/>
      <c r="AK23" s="519"/>
      <c r="AL23" s="519"/>
      <c r="AM23" s="519"/>
      <c r="AN23" s="519"/>
      <c r="AO23" s="519"/>
      <c r="AP23" s="519"/>
      <c r="AQ23" s="519"/>
      <c r="AR23" s="519"/>
      <c r="AS23" s="519"/>
      <c r="AT23" s="519"/>
      <c r="AU23" s="519"/>
      <c r="AV23" s="519"/>
      <c r="AW23" s="519"/>
      <c r="AX23" s="519"/>
      <c r="AY23" s="519"/>
      <c r="AZ23" s="519"/>
      <c r="BA23" s="519"/>
      <c r="BB23" s="519"/>
      <c r="BC23" s="519"/>
      <c r="BD23" s="519"/>
      <c r="BE23" s="519"/>
      <c r="BF23" s="519"/>
      <c r="BG23" s="519"/>
      <c r="BH23" s="519"/>
      <c r="BI23" s="519"/>
      <c r="BJ23" s="519"/>
      <c r="BK23" s="519"/>
      <c r="BL23" s="519"/>
      <c r="BM23" s="519"/>
      <c r="BN23" s="519"/>
      <c r="BO23" s="519"/>
      <c r="BP23" s="519"/>
      <c r="BQ23" s="519"/>
      <c r="BR23" s="519"/>
      <c r="BS23" s="519"/>
      <c r="BT23" s="519"/>
      <c r="BU23" s="519"/>
    </row>
    <row r="24" ht="22.5" customHeight="1">
      <c r="A24" s="484">
        <v>22.0</v>
      </c>
      <c r="B24" s="484">
        <v>6.0</v>
      </c>
      <c r="C24" s="484" t="s">
        <v>272</v>
      </c>
      <c r="D24" s="484"/>
      <c r="E24" s="588"/>
      <c r="F24" s="588"/>
      <c r="G24" s="999">
        <v>1.0</v>
      </c>
      <c r="H24" s="485" t="s">
        <v>6194</v>
      </c>
      <c r="I24" s="485" t="s">
        <v>6195</v>
      </c>
      <c r="J24" s="484" t="s">
        <v>6196</v>
      </c>
      <c r="K24" s="484" t="s">
        <v>6197</v>
      </c>
      <c r="L24" s="487">
        <v>42345.0</v>
      </c>
      <c r="M24" s="484" t="s">
        <v>339</v>
      </c>
      <c r="N24" s="484" t="s">
        <v>152</v>
      </c>
      <c r="O24" s="487">
        <v>44790.0</v>
      </c>
      <c r="P24" s="484" t="s">
        <v>125</v>
      </c>
      <c r="Q24" s="484" t="s">
        <v>269</v>
      </c>
      <c r="R24" s="484" t="s">
        <v>6198</v>
      </c>
      <c r="S24" s="484"/>
      <c r="T24" s="1075" t="s">
        <v>11</v>
      </c>
      <c r="U24" s="484" t="s">
        <v>21</v>
      </c>
      <c r="V24" s="588"/>
      <c r="W24" s="968"/>
      <c r="X24" s="484"/>
      <c r="Y24" s="1076" t="s">
        <v>6199</v>
      </c>
      <c r="Z24" s="1076" t="s">
        <v>6200</v>
      </c>
      <c r="AA24" s="1076" t="s">
        <v>6201</v>
      </c>
      <c r="AB24" s="1077"/>
      <c r="AC24" s="1078"/>
      <c r="AD24" s="1079"/>
      <c r="AE24" s="1079"/>
      <c r="AF24" s="1079"/>
      <c r="AG24" s="1078"/>
      <c r="AH24" s="1078"/>
      <c r="AI24" s="1078"/>
      <c r="AJ24" s="1078"/>
      <c r="AK24" s="1078"/>
      <c r="AL24" s="1078"/>
      <c r="AM24" s="1078"/>
      <c r="AN24" s="1078"/>
      <c r="AO24" s="1078"/>
      <c r="AP24" s="1078"/>
      <c r="AQ24" s="1078"/>
      <c r="AR24" s="1078"/>
      <c r="AS24" s="1078"/>
      <c r="AT24" s="1078"/>
      <c r="AU24" s="1078"/>
      <c r="AV24" s="1078"/>
      <c r="AW24" s="1078"/>
      <c r="AX24" s="1078"/>
      <c r="AY24" s="1078"/>
      <c r="AZ24" s="1078"/>
      <c r="BA24" s="1078"/>
      <c r="BB24" s="1078"/>
      <c r="BC24" s="1078"/>
      <c r="BD24" s="1078"/>
      <c r="BE24" s="1078"/>
      <c r="BF24" s="1078"/>
      <c r="BG24" s="1078"/>
      <c r="BH24" s="1078"/>
      <c r="BI24" s="1078"/>
      <c r="BJ24" s="1078"/>
      <c r="BK24" s="1078"/>
      <c r="BL24" s="1078"/>
      <c r="BM24" s="1078"/>
      <c r="BN24" s="1078"/>
      <c r="BO24" s="1078"/>
      <c r="BP24" s="1078"/>
      <c r="BQ24" s="1078"/>
      <c r="BR24" s="1078"/>
      <c r="BS24" s="1078"/>
      <c r="BT24" s="1078"/>
      <c r="BU24" s="1078"/>
    </row>
    <row r="25" ht="22.5" customHeight="1">
      <c r="A25" s="379">
        <v>23.0</v>
      </c>
      <c r="B25" s="379">
        <v>6.0</v>
      </c>
      <c r="C25" s="379" t="s">
        <v>272</v>
      </c>
      <c r="D25" s="379"/>
      <c r="E25" s="476"/>
      <c r="F25" s="476"/>
      <c r="G25" s="863">
        <v>1.0</v>
      </c>
      <c r="H25" s="378" t="s">
        <v>6202</v>
      </c>
      <c r="I25" s="378" t="s">
        <v>6203</v>
      </c>
      <c r="J25" s="625" t="s">
        <v>6204</v>
      </c>
      <c r="K25" s="625" t="s">
        <v>6205</v>
      </c>
      <c r="L25" s="626">
        <v>42288.0</v>
      </c>
      <c r="M25" s="625" t="s">
        <v>339</v>
      </c>
      <c r="N25" s="625" t="s">
        <v>153</v>
      </c>
      <c r="O25" s="626">
        <v>44669.0</v>
      </c>
      <c r="P25" s="625" t="s">
        <v>50</v>
      </c>
      <c r="Q25" s="379" t="s">
        <v>269</v>
      </c>
      <c r="R25" s="379" t="s">
        <v>6206</v>
      </c>
      <c r="S25" s="379" t="s">
        <v>6207</v>
      </c>
      <c r="T25" s="1080" t="s">
        <v>11</v>
      </c>
      <c r="U25" s="379" t="s">
        <v>10</v>
      </c>
      <c r="V25" s="476"/>
      <c r="W25" s="625"/>
      <c r="X25" s="379" t="s">
        <v>6208</v>
      </c>
      <c r="Y25" s="197" t="s">
        <v>6209</v>
      </c>
      <c r="Z25" s="197" t="s">
        <v>6210</v>
      </c>
      <c r="AA25" s="197" t="s">
        <v>6211</v>
      </c>
      <c r="AB25" s="197" t="s">
        <v>6212</v>
      </c>
      <c r="AC25" s="379"/>
      <c r="AD25" s="379"/>
      <c r="AE25" s="476"/>
      <c r="AF25" s="379"/>
      <c r="AG25" s="658"/>
      <c r="AH25" s="658"/>
      <c r="AI25" s="658"/>
      <c r="AJ25" s="658"/>
      <c r="AK25" s="658"/>
      <c r="AL25" s="658"/>
      <c r="AM25" s="658"/>
      <c r="AN25" s="658"/>
      <c r="AO25" s="658"/>
      <c r="AP25" s="658"/>
      <c r="AQ25" s="658"/>
      <c r="AR25" s="658"/>
      <c r="AS25" s="658"/>
      <c r="AT25" s="658"/>
      <c r="AU25" s="658"/>
      <c r="AV25" s="658"/>
      <c r="AW25" s="658"/>
      <c r="AX25" s="658"/>
      <c r="AY25" s="658"/>
      <c r="AZ25" s="658"/>
      <c r="BA25" s="658"/>
      <c r="BB25" s="658"/>
      <c r="BC25" s="658"/>
      <c r="BD25" s="658"/>
      <c r="BE25" s="658"/>
      <c r="BF25" s="658"/>
      <c r="BG25" s="658"/>
      <c r="BH25" s="658"/>
      <c r="BI25" s="658"/>
      <c r="BJ25" s="658"/>
      <c r="BK25" s="658"/>
      <c r="BL25" s="658"/>
      <c r="BM25" s="658"/>
      <c r="BN25" s="658"/>
      <c r="BO25" s="658"/>
      <c r="BP25" s="658"/>
      <c r="BQ25" s="658"/>
      <c r="BR25" s="658"/>
      <c r="BS25" s="658"/>
      <c r="BT25" s="658"/>
      <c r="BU25" s="658"/>
    </row>
    <row r="26" ht="22.5" customHeight="1">
      <c r="A26" s="379">
        <v>24.0</v>
      </c>
      <c r="B26" s="379"/>
      <c r="C26" s="379"/>
      <c r="D26" s="379"/>
      <c r="E26" s="476"/>
      <c r="F26" s="476"/>
      <c r="G26" s="863"/>
      <c r="H26" s="378"/>
      <c r="I26" s="378"/>
      <c r="J26" s="625"/>
      <c r="K26" s="625"/>
      <c r="L26" s="626"/>
      <c r="M26" s="625"/>
      <c r="N26" s="625"/>
      <c r="O26" s="626"/>
      <c r="P26" s="625"/>
      <c r="Q26" s="379"/>
      <c r="R26" s="379"/>
      <c r="S26" s="379"/>
      <c r="T26" s="1080"/>
      <c r="U26" s="379"/>
      <c r="V26" s="476"/>
      <c r="W26" s="625"/>
      <c r="X26" s="379"/>
      <c r="Y26" s="197"/>
      <c r="Z26" s="197"/>
      <c r="AA26" s="197"/>
      <c r="AB26" s="197"/>
      <c r="AC26" s="379"/>
      <c r="AD26" s="379"/>
      <c r="AE26" s="476"/>
      <c r="AF26" s="379"/>
      <c r="AG26" s="658"/>
      <c r="AH26" s="658"/>
      <c r="AI26" s="658"/>
      <c r="AJ26" s="658"/>
      <c r="AK26" s="658"/>
      <c r="AL26" s="658"/>
      <c r="AM26" s="658"/>
      <c r="AN26" s="658"/>
      <c r="AO26" s="658"/>
      <c r="AP26" s="658"/>
      <c r="AQ26" s="658"/>
      <c r="AR26" s="658"/>
      <c r="AS26" s="658"/>
      <c r="AT26" s="658"/>
      <c r="AU26" s="658"/>
      <c r="AV26" s="658"/>
      <c r="AW26" s="658"/>
      <c r="AX26" s="658"/>
      <c r="AY26" s="658"/>
      <c r="AZ26" s="658"/>
      <c r="BA26" s="658"/>
      <c r="BB26" s="658"/>
      <c r="BC26" s="658"/>
      <c r="BD26" s="658"/>
      <c r="BE26" s="658"/>
      <c r="BF26" s="658"/>
      <c r="BG26" s="658"/>
      <c r="BH26" s="658"/>
      <c r="BI26" s="658"/>
      <c r="BJ26" s="658"/>
      <c r="BK26" s="658"/>
      <c r="BL26" s="658"/>
      <c r="BM26" s="658"/>
      <c r="BN26" s="658"/>
      <c r="BO26" s="658"/>
      <c r="BP26" s="658"/>
      <c r="BQ26" s="658"/>
      <c r="BR26" s="658"/>
      <c r="BS26" s="658"/>
      <c r="BT26" s="658"/>
      <c r="BU26" s="658"/>
    </row>
    <row r="27" ht="14.25" customHeight="1">
      <c r="A27" s="1069" t="s">
        <v>6213</v>
      </c>
      <c r="B27" s="30"/>
      <c r="C27" s="30"/>
      <c r="D27" s="30"/>
      <c r="E27" s="30"/>
      <c r="F27" s="30"/>
      <c r="G27" s="30"/>
      <c r="H27" s="30"/>
      <c r="I27" s="30"/>
      <c r="J27" s="30"/>
      <c r="K27" s="31"/>
      <c r="L27" s="1070"/>
      <c r="M27" s="1071"/>
      <c r="N27" s="1072"/>
      <c r="O27" s="1070"/>
      <c r="P27" s="1071"/>
      <c r="Q27" s="1071"/>
      <c r="R27" s="1071"/>
      <c r="S27" s="1071"/>
      <c r="T27" s="1071"/>
      <c r="U27" s="1071"/>
      <c r="V27" s="1073"/>
      <c r="W27" s="1073"/>
      <c r="X27" s="1073"/>
      <c r="Y27" s="1071"/>
      <c r="Z27" s="1071"/>
      <c r="AA27" s="1071"/>
      <c r="AB27" s="1071"/>
      <c r="AC27" s="1071"/>
      <c r="AD27" s="1071"/>
      <c r="AE27" s="1071"/>
      <c r="AF27" s="1071"/>
      <c r="AG27" s="715"/>
      <c r="AH27" s="715"/>
      <c r="AI27" s="715"/>
      <c r="AJ27" s="715"/>
      <c r="AK27" s="715"/>
      <c r="AL27" s="715"/>
      <c r="AM27" s="715"/>
      <c r="AN27" s="715"/>
      <c r="AO27" s="715"/>
      <c r="AP27" s="715"/>
      <c r="AQ27" s="715"/>
      <c r="AR27" s="715"/>
      <c r="AS27" s="715"/>
      <c r="AT27" s="715"/>
      <c r="AU27" s="715"/>
      <c r="AV27" s="715"/>
      <c r="AW27" s="715"/>
      <c r="AX27" s="715"/>
      <c r="AY27" s="715"/>
      <c r="AZ27" s="715"/>
      <c r="BA27" s="715"/>
      <c r="BB27" s="715"/>
      <c r="BC27" s="715"/>
      <c r="BD27" s="715"/>
      <c r="BE27" s="715"/>
      <c r="BF27" s="715"/>
      <c r="BG27" s="715"/>
      <c r="BH27" s="715"/>
      <c r="BI27" s="715"/>
      <c r="BJ27" s="715"/>
      <c r="BK27" s="715"/>
      <c r="BL27" s="715"/>
      <c r="BM27" s="715"/>
      <c r="BN27" s="715"/>
      <c r="BO27" s="715"/>
      <c r="BP27" s="715"/>
      <c r="BQ27" s="715"/>
      <c r="BR27" s="715"/>
      <c r="BS27" s="715"/>
      <c r="BT27" s="715"/>
      <c r="BU27" s="715"/>
    </row>
    <row r="28" ht="22.5" customHeight="1">
      <c r="A28" s="379">
        <v>1.0</v>
      </c>
      <c r="B28" s="379">
        <v>5.0</v>
      </c>
      <c r="C28" s="379" t="s">
        <v>274</v>
      </c>
      <c r="D28" s="379"/>
      <c r="E28" s="476"/>
      <c r="F28" s="476"/>
      <c r="G28" s="863">
        <v>1.0</v>
      </c>
      <c r="H28" s="378" t="s">
        <v>6214</v>
      </c>
      <c r="I28" s="378" t="s">
        <v>6215</v>
      </c>
      <c r="J28" s="379" t="s">
        <v>2464</v>
      </c>
      <c r="K28" s="379" t="s">
        <v>6216</v>
      </c>
      <c r="L28" s="380">
        <v>42472.0</v>
      </c>
      <c r="M28" s="379" t="s">
        <v>339</v>
      </c>
      <c r="N28" s="379" t="s">
        <v>151</v>
      </c>
      <c r="O28" s="380">
        <v>44062.0</v>
      </c>
      <c r="P28" s="379" t="s">
        <v>125</v>
      </c>
      <c r="Q28" s="379" t="s">
        <v>257</v>
      </c>
      <c r="R28" s="476"/>
      <c r="S28" s="476"/>
      <c r="T28" s="379" t="s">
        <v>11</v>
      </c>
      <c r="U28" s="379" t="s">
        <v>10</v>
      </c>
      <c r="V28" s="476"/>
      <c r="W28" s="379" t="s">
        <v>6043</v>
      </c>
      <c r="X28" s="379" t="s">
        <v>6217</v>
      </c>
      <c r="Y28" s="197" t="s">
        <v>6218</v>
      </c>
      <c r="Z28" s="197" t="s">
        <v>6219</v>
      </c>
      <c r="AA28" s="197" t="s">
        <v>6220</v>
      </c>
      <c r="AB28" s="197" t="s">
        <v>6221</v>
      </c>
      <c r="AC28" s="379" t="s">
        <v>6222</v>
      </c>
      <c r="AD28" s="379"/>
      <c r="AE28" s="476"/>
      <c r="AF28" s="476"/>
      <c r="AG28" s="658"/>
      <c r="AH28" s="658"/>
      <c r="AI28" s="658"/>
      <c r="AJ28" s="658"/>
      <c r="AK28" s="658"/>
      <c r="AL28" s="658"/>
      <c r="AM28" s="658"/>
      <c r="AN28" s="658"/>
      <c r="AO28" s="658"/>
      <c r="AP28" s="658"/>
      <c r="AQ28" s="658"/>
      <c r="AR28" s="658"/>
      <c r="AS28" s="658"/>
      <c r="AT28" s="658"/>
      <c r="AU28" s="658"/>
      <c r="AV28" s="658"/>
      <c r="AW28" s="658"/>
      <c r="AX28" s="658"/>
      <c r="AY28" s="658"/>
      <c r="AZ28" s="658"/>
      <c r="BA28" s="658"/>
      <c r="BB28" s="658"/>
      <c r="BC28" s="658"/>
      <c r="BD28" s="658"/>
      <c r="BE28" s="658"/>
      <c r="BF28" s="658"/>
      <c r="BG28" s="658"/>
      <c r="BH28" s="658"/>
      <c r="BI28" s="658"/>
      <c r="BJ28" s="658"/>
      <c r="BK28" s="658"/>
      <c r="BL28" s="658"/>
      <c r="BM28" s="658"/>
      <c r="BN28" s="658"/>
      <c r="BO28" s="658"/>
      <c r="BP28" s="658"/>
      <c r="BQ28" s="658"/>
      <c r="BR28" s="658"/>
      <c r="BS28" s="658"/>
      <c r="BT28" s="658"/>
      <c r="BU28" s="658"/>
    </row>
    <row r="29" ht="22.5" customHeight="1">
      <c r="A29" s="379">
        <v>2.0</v>
      </c>
      <c r="B29" s="379">
        <v>5.0</v>
      </c>
      <c r="C29" s="379" t="s">
        <v>274</v>
      </c>
      <c r="D29" s="379"/>
      <c r="E29" s="476"/>
      <c r="F29" s="476"/>
      <c r="G29" s="863">
        <v>1.0</v>
      </c>
      <c r="H29" s="378" t="s">
        <v>6223</v>
      </c>
      <c r="I29" s="378" t="s">
        <v>6224</v>
      </c>
      <c r="J29" s="379" t="s">
        <v>6225</v>
      </c>
      <c r="K29" s="379" t="s">
        <v>6226</v>
      </c>
      <c r="L29" s="380">
        <v>42307.0</v>
      </c>
      <c r="M29" s="379" t="s">
        <v>339</v>
      </c>
      <c r="N29" s="379" t="s">
        <v>152</v>
      </c>
      <c r="O29" s="380">
        <v>45306.0</v>
      </c>
      <c r="P29" s="379" t="s">
        <v>115</v>
      </c>
      <c r="Q29" s="379" t="s">
        <v>257</v>
      </c>
      <c r="R29" s="379"/>
      <c r="S29" s="476"/>
      <c r="T29" s="379" t="s">
        <v>11</v>
      </c>
      <c r="U29" s="379" t="s">
        <v>10</v>
      </c>
      <c r="V29" s="476"/>
      <c r="W29" s="379"/>
      <c r="X29" s="379"/>
      <c r="Y29" s="197" t="s">
        <v>6227</v>
      </c>
      <c r="Z29" s="197" t="s">
        <v>6228</v>
      </c>
      <c r="AA29" s="197"/>
      <c r="AB29" s="197"/>
      <c r="AC29" s="379"/>
      <c r="AD29" s="379"/>
      <c r="AE29" s="476"/>
      <c r="AF29" s="476"/>
      <c r="AG29" s="658"/>
      <c r="AH29" s="658"/>
      <c r="AI29" s="658"/>
      <c r="AJ29" s="658"/>
      <c r="AK29" s="658"/>
      <c r="AL29" s="658"/>
      <c r="AM29" s="658"/>
      <c r="AN29" s="658"/>
      <c r="AO29" s="658"/>
      <c r="AP29" s="658"/>
      <c r="AQ29" s="658"/>
      <c r="AR29" s="658"/>
      <c r="AS29" s="658"/>
      <c r="AT29" s="658"/>
      <c r="AU29" s="658"/>
      <c r="AV29" s="658"/>
      <c r="AW29" s="658"/>
      <c r="AX29" s="658"/>
      <c r="AY29" s="658"/>
      <c r="AZ29" s="658"/>
      <c r="BA29" s="658"/>
      <c r="BB29" s="658"/>
      <c r="BC29" s="658"/>
      <c r="BD29" s="658"/>
      <c r="BE29" s="658"/>
      <c r="BF29" s="658"/>
      <c r="BG29" s="658"/>
      <c r="BH29" s="658"/>
      <c r="BI29" s="658"/>
      <c r="BJ29" s="658"/>
      <c r="BK29" s="658"/>
      <c r="BL29" s="658"/>
      <c r="BM29" s="658"/>
      <c r="BN29" s="658"/>
      <c r="BO29" s="658"/>
      <c r="BP29" s="658"/>
      <c r="BQ29" s="658"/>
      <c r="BR29" s="658"/>
      <c r="BS29" s="658"/>
      <c r="BT29" s="658"/>
      <c r="BU29" s="658"/>
    </row>
    <row r="30" ht="22.5" customHeight="1">
      <c r="A30" s="379">
        <v>3.0</v>
      </c>
      <c r="B30" s="379">
        <v>5.0</v>
      </c>
      <c r="C30" s="379" t="s">
        <v>274</v>
      </c>
      <c r="D30" s="379"/>
      <c r="E30" s="476"/>
      <c r="F30" s="476"/>
      <c r="G30" s="863">
        <v>1.0</v>
      </c>
      <c r="H30" s="378" t="s">
        <v>6229</v>
      </c>
      <c r="I30" s="1081" t="s">
        <v>6230</v>
      </c>
      <c r="J30" s="379" t="s">
        <v>381</v>
      </c>
      <c r="K30" s="379" t="s">
        <v>6231</v>
      </c>
      <c r="L30" s="380">
        <v>42276.0</v>
      </c>
      <c r="M30" s="379" t="s">
        <v>339</v>
      </c>
      <c r="N30" s="379" t="s">
        <v>154</v>
      </c>
      <c r="O30" s="380">
        <v>43836.0</v>
      </c>
      <c r="P30" s="379" t="s">
        <v>25</v>
      </c>
      <c r="Q30" s="379" t="s">
        <v>257</v>
      </c>
      <c r="R30" s="379"/>
      <c r="S30" s="476"/>
      <c r="T30" s="379" t="s">
        <v>11</v>
      </c>
      <c r="U30" s="379" t="s">
        <v>10</v>
      </c>
      <c r="V30" s="476"/>
      <c r="W30" s="379" t="s">
        <v>6108</v>
      </c>
      <c r="X30" s="379" t="s">
        <v>6232</v>
      </c>
      <c r="Y30" s="197" t="s">
        <v>6233</v>
      </c>
      <c r="Z30" s="197" t="s">
        <v>6234</v>
      </c>
      <c r="AA30" s="197" t="s">
        <v>6235</v>
      </c>
      <c r="AB30" s="197" t="s">
        <v>6236</v>
      </c>
      <c r="AC30" s="379" t="s">
        <v>6237</v>
      </c>
      <c r="AD30" s="379" t="s">
        <v>6238</v>
      </c>
      <c r="AE30" s="476"/>
      <c r="AF30" s="476"/>
      <c r="AG30" s="658"/>
      <c r="AH30" s="658"/>
      <c r="AI30" s="658"/>
      <c r="AJ30" s="658"/>
      <c r="AK30" s="658"/>
      <c r="AL30" s="658"/>
      <c r="AM30" s="658"/>
      <c r="AN30" s="658"/>
      <c r="AO30" s="658"/>
      <c r="AP30" s="658"/>
      <c r="AQ30" s="658"/>
      <c r="AR30" s="658"/>
      <c r="AS30" s="658"/>
      <c r="AT30" s="658"/>
      <c r="AU30" s="658"/>
      <c r="AV30" s="658"/>
      <c r="AW30" s="658"/>
      <c r="AX30" s="658"/>
      <c r="AY30" s="658"/>
      <c r="AZ30" s="658"/>
      <c r="BA30" s="658"/>
      <c r="BB30" s="658"/>
      <c r="BC30" s="658"/>
      <c r="BD30" s="658"/>
      <c r="BE30" s="658"/>
      <c r="BF30" s="658"/>
      <c r="BG30" s="658"/>
      <c r="BH30" s="658"/>
      <c r="BI30" s="658"/>
      <c r="BJ30" s="658"/>
      <c r="BK30" s="658"/>
      <c r="BL30" s="658"/>
      <c r="BM30" s="658"/>
      <c r="BN30" s="658"/>
      <c r="BO30" s="658"/>
      <c r="BP30" s="658"/>
      <c r="BQ30" s="658"/>
      <c r="BR30" s="658"/>
      <c r="BS30" s="658"/>
      <c r="BT30" s="658"/>
      <c r="BU30" s="658"/>
    </row>
    <row r="31" ht="22.5" customHeight="1">
      <c r="A31" s="379">
        <v>4.0</v>
      </c>
      <c r="B31" s="379">
        <v>5.0</v>
      </c>
      <c r="C31" s="379" t="s">
        <v>274</v>
      </c>
      <c r="D31" s="379"/>
      <c r="E31" s="476"/>
      <c r="F31" s="476"/>
      <c r="G31" s="863">
        <v>1.0</v>
      </c>
      <c r="H31" s="378" t="s">
        <v>6239</v>
      </c>
      <c r="I31" s="378" t="s">
        <v>6240</v>
      </c>
      <c r="J31" s="379" t="s">
        <v>4691</v>
      </c>
      <c r="K31" s="379" t="s">
        <v>6241</v>
      </c>
      <c r="L31" s="380">
        <v>42529.0</v>
      </c>
      <c r="M31" s="379" t="s">
        <v>351</v>
      </c>
      <c r="N31" s="379" t="s">
        <v>153</v>
      </c>
      <c r="O31" s="380">
        <v>45155.0</v>
      </c>
      <c r="P31" s="379" t="s">
        <v>9</v>
      </c>
      <c r="Q31" s="379" t="s">
        <v>257</v>
      </c>
      <c r="R31" s="379"/>
      <c r="S31" s="379"/>
      <c r="T31" s="784" t="s">
        <v>11</v>
      </c>
      <c r="U31" s="379" t="s">
        <v>15</v>
      </c>
      <c r="V31" s="476"/>
      <c r="W31" s="379"/>
      <c r="X31" s="379"/>
      <c r="Y31" s="197" t="s">
        <v>6242</v>
      </c>
      <c r="Z31" s="197" t="s">
        <v>6243</v>
      </c>
      <c r="AA31" s="197"/>
      <c r="AB31" s="197"/>
      <c r="AC31" s="379"/>
      <c r="AD31" s="379"/>
      <c r="AE31" s="379"/>
      <c r="AF31" s="476"/>
      <c r="AG31" s="658"/>
      <c r="AH31" s="658"/>
      <c r="AI31" s="658"/>
      <c r="AJ31" s="658"/>
      <c r="AK31" s="658"/>
      <c r="AL31" s="658"/>
      <c r="AM31" s="658"/>
      <c r="AN31" s="658"/>
      <c r="AO31" s="658"/>
      <c r="AP31" s="658"/>
      <c r="AQ31" s="658"/>
      <c r="AR31" s="658"/>
      <c r="AS31" s="658"/>
      <c r="AT31" s="658"/>
      <c r="AU31" s="658"/>
      <c r="AV31" s="658"/>
      <c r="AW31" s="658"/>
      <c r="AX31" s="658"/>
      <c r="AY31" s="658"/>
      <c r="AZ31" s="658"/>
      <c r="BA31" s="658"/>
      <c r="BB31" s="658"/>
      <c r="BC31" s="658"/>
      <c r="BD31" s="658"/>
      <c r="BE31" s="658"/>
      <c r="BF31" s="658"/>
      <c r="BG31" s="658"/>
      <c r="BH31" s="658"/>
      <c r="BI31" s="658"/>
      <c r="BJ31" s="658"/>
      <c r="BK31" s="658"/>
      <c r="BL31" s="658"/>
      <c r="BM31" s="658"/>
      <c r="BN31" s="658"/>
      <c r="BO31" s="658"/>
      <c r="BP31" s="658"/>
      <c r="BQ31" s="658"/>
      <c r="BR31" s="658"/>
      <c r="BS31" s="658"/>
      <c r="BT31" s="658"/>
      <c r="BU31" s="658"/>
    </row>
    <row r="32" ht="22.5" customHeight="1">
      <c r="A32" s="379">
        <v>5.0</v>
      </c>
      <c r="B32" s="379">
        <v>5.0</v>
      </c>
      <c r="C32" s="379" t="s">
        <v>274</v>
      </c>
      <c r="D32" s="379"/>
      <c r="E32" s="379"/>
      <c r="F32" s="379"/>
      <c r="G32" s="863">
        <v>1.0</v>
      </c>
      <c r="H32" s="378" t="s">
        <v>6244</v>
      </c>
      <c r="I32" s="378" t="s">
        <v>6245</v>
      </c>
      <c r="J32" s="379" t="s">
        <v>6246</v>
      </c>
      <c r="K32" s="379" t="s">
        <v>6247</v>
      </c>
      <c r="L32" s="380">
        <v>42508.0</v>
      </c>
      <c r="M32" s="379" t="s">
        <v>351</v>
      </c>
      <c r="N32" s="379" t="s">
        <v>152</v>
      </c>
      <c r="O32" s="380">
        <v>44790.0</v>
      </c>
      <c r="P32" s="379" t="s">
        <v>66</v>
      </c>
      <c r="Q32" s="379" t="s">
        <v>261</v>
      </c>
      <c r="R32" s="379" t="s">
        <v>6248</v>
      </c>
      <c r="S32" s="379" t="s">
        <v>6249</v>
      </c>
      <c r="T32" s="379" t="s">
        <v>11</v>
      </c>
      <c r="U32" s="379" t="s">
        <v>10</v>
      </c>
      <c r="V32" s="476"/>
      <c r="W32" s="625"/>
      <c r="X32" s="476"/>
      <c r="Y32" s="867" t="s">
        <v>6250</v>
      </c>
      <c r="Z32" s="867" t="s">
        <v>6251</v>
      </c>
      <c r="AA32" s="867" t="s">
        <v>6252</v>
      </c>
      <c r="AB32" s="868"/>
      <c r="AC32" s="519"/>
      <c r="AD32" s="476"/>
      <c r="AE32" s="379"/>
      <c r="AF32" s="476"/>
      <c r="AG32" s="658"/>
      <c r="AH32" s="658"/>
      <c r="AI32" s="658"/>
      <c r="AJ32" s="658"/>
      <c r="AK32" s="658"/>
      <c r="AL32" s="658"/>
      <c r="AM32" s="658"/>
      <c r="AN32" s="658"/>
      <c r="AO32" s="658"/>
      <c r="AP32" s="658"/>
      <c r="AQ32" s="658"/>
      <c r="AR32" s="658"/>
      <c r="AS32" s="658"/>
      <c r="AT32" s="658"/>
      <c r="AU32" s="658"/>
      <c r="AV32" s="658"/>
      <c r="AW32" s="658"/>
      <c r="AX32" s="658"/>
      <c r="AY32" s="658"/>
      <c r="AZ32" s="658"/>
      <c r="BA32" s="658"/>
      <c r="BB32" s="658"/>
      <c r="BC32" s="658"/>
      <c r="BD32" s="658"/>
      <c r="BE32" s="658"/>
      <c r="BF32" s="658"/>
      <c r="BG32" s="658"/>
      <c r="BH32" s="658"/>
      <c r="BI32" s="658"/>
      <c r="BJ32" s="658"/>
      <c r="BK32" s="658"/>
      <c r="BL32" s="658"/>
      <c r="BM32" s="658"/>
      <c r="BN32" s="658"/>
      <c r="BO32" s="658"/>
      <c r="BP32" s="658"/>
      <c r="BQ32" s="658"/>
      <c r="BR32" s="658"/>
      <c r="BS32" s="658"/>
      <c r="BT32" s="658"/>
      <c r="BU32" s="658"/>
    </row>
    <row r="33" ht="22.5" customHeight="1">
      <c r="A33" s="379">
        <v>6.0</v>
      </c>
      <c r="B33" s="379">
        <v>5.0</v>
      </c>
      <c r="C33" s="379" t="s">
        <v>274</v>
      </c>
      <c r="D33" s="379"/>
      <c r="E33" s="476"/>
      <c r="F33" s="476"/>
      <c r="G33" s="863">
        <v>1.0</v>
      </c>
      <c r="H33" s="378" t="s">
        <v>6253</v>
      </c>
      <c r="I33" s="378" t="s">
        <v>6254</v>
      </c>
      <c r="J33" s="379" t="s">
        <v>6255</v>
      </c>
      <c r="K33" s="379" t="s">
        <v>6256</v>
      </c>
      <c r="L33" s="380">
        <v>42447.0</v>
      </c>
      <c r="M33" s="379" t="s">
        <v>351</v>
      </c>
      <c r="N33" s="379" t="s">
        <v>151</v>
      </c>
      <c r="O33" s="380">
        <v>45551.0</v>
      </c>
      <c r="P33" s="379" t="s">
        <v>25</v>
      </c>
      <c r="Q33" s="379" t="s">
        <v>261</v>
      </c>
      <c r="R33" s="379"/>
      <c r="S33" s="379"/>
      <c r="T33" s="379" t="s">
        <v>11</v>
      </c>
      <c r="U33" s="379" t="s">
        <v>10</v>
      </c>
      <c r="V33" s="476"/>
      <c r="W33" s="379"/>
      <c r="X33" s="379"/>
      <c r="Y33" s="197" t="s">
        <v>6257</v>
      </c>
      <c r="Z33" s="197"/>
      <c r="AA33" s="197"/>
      <c r="AB33" s="197"/>
      <c r="AC33" s="379"/>
      <c r="AD33" s="379"/>
      <c r="AE33" s="476"/>
      <c r="AF33" s="476"/>
      <c r="AG33" s="658"/>
      <c r="AH33" s="658"/>
      <c r="AI33" s="658"/>
      <c r="AJ33" s="658"/>
      <c r="AK33" s="658"/>
      <c r="AL33" s="658"/>
      <c r="AM33" s="658"/>
      <c r="AN33" s="658"/>
      <c r="AO33" s="658"/>
      <c r="AP33" s="658"/>
      <c r="AQ33" s="658"/>
      <c r="AR33" s="658"/>
      <c r="AS33" s="658"/>
      <c r="AT33" s="658"/>
      <c r="AU33" s="658"/>
      <c r="AV33" s="658"/>
      <c r="AW33" s="658"/>
      <c r="AX33" s="658"/>
      <c r="AY33" s="658"/>
      <c r="AZ33" s="658"/>
      <c r="BA33" s="658"/>
      <c r="BB33" s="658"/>
      <c r="BC33" s="658"/>
      <c r="BD33" s="658"/>
      <c r="BE33" s="658"/>
      <c r="BF33" s="658"/>
      <c r="BG33" s="658"/>
      <c r="BH33" s="658"/>
      <c r="BI33" s="658"/>
      <c r="BJ33" s="658"/>
      <c r="BK33" s="658"/>
      <c r="BL33" s="658"/>
      <c r="BM33" s="658"/>
      <c r="BN33" s="658"/>
      <c r="BO33" s="658"/>
      <c r="BP33" s="658"/>
      <c r="BQ33" s="658"/>
      <c r="BR33" s="658"/>
      <c r="BS33" s="658"/>
      <c r="BT33" s="658"/>
      <c r="BU33" s="658"/>
    </row>
    <row r="34" ht="22.5" customHeight="1">
      <c r="A34" s="379">
        <v>7.0</v>
      </c>
      <c r="B34" s="379">
        <v>5.0</v>
      </c>
      <c r="C34" s="379" t="s">
        <v>274</v>
      </c>
      <c r="D34" s="379"/>
      <c r="E34" s="476"/>
      <c r="F34" s="476"/>
      <c r="G34" s="863">
        <v>1.0</v>
      </c>
      <c r="H34" s="378" t="s">
        <v>6258</v>
      </c>
      <c r="I34" s="378" t="s">
        <v>6259</v>
      </c>
      <c r="J34" s="379" t="s">
        <v>396</v>
      </c>
      <c r="K34" s="379" t="s">
        <v>6260</v>
      </c>
      <c r="L34" s="380">
        <v>42394.0</v>
      </c>
      <c r="M34" s="379" t="s">
        <v>339</v>
      </c>
      <c r="N34" s="379" t="s">
        <v>151</v>
      </c>
      <c r="O34" s="380">
        <v>44566.0</v>
      </c>
      <c r="P34" s="379" t="s">
        <v>133</v>
      </c>
      <c r="Q34" s="379" t="s">
        <v>263</v>
      </c>
      <c r="R34" s="379"/>
      <c r="S34" s="476"/>
      <c r="T34" s="623" t="s">
        <v>26</v>
      </c>
      <c r="U34" s="379" t="s">
        <v>15</v>
      </c>
      <c r="V34" s="379"/>
      <c r="W34" s="379" t="s">
        <v>6261</v>
      </c>
      <c r="X34" s="379" t="s">
        <v>6262</v>
      </c>
      <c r="Y34" s="197" t="s">
        <v>6263</v>
      </c>
      <c r="Z34" s="197" t="s">
        <v>6264</v>
      </c>
      <c r="AA34" s="197" t="s">
        <v>6265</v>
      </c>
      <c r="AB34" s="197" t="s">
        <v>6266</v>
      </c>
      <c r="AC34" s="379"/>
      <c r="AD34" s="379"/>
      <c r="AE34" s="476"/>
      <c r="AF34" s="476"/>
      <c r="AG34" s="658"/>
      <c r="AH34" s="658"/>
      <c r="AI34" s="658"/>
      <c r="AJ34" s="658"/>
      <c r="AK34" s="658"/>
      <c r="AL34" s="658"/>
      <c r="AM34" s="658"/>
      <c r="AN34" s="658"/>
      <c r="AO34" s="658"/>
      <c r="AP34" s="658"/>
      <c r="AQ34" s="658"/>
      <c r="AR34" s="658"/>
      <c r="AS34" s="658"/>
      <c r="AT34" s="658"/>
      <c r="AU34" s="658"/>
      <c r="AV34" s="658"/>
      <c r="AW34" s="658"/>
      <c r="AX34" s="658"/>
      <c r="AY34" s="658"/>
      <c r="AZ34" s="658"/>
      <c r="BA34" s="658"/>
      <c r="BB34" s="658"/>
      <c r="BC34" s="658"/>
      <c r="BD34" s="658"/>
      <c r="BE34" s="658"/>
      <c r="BF34" s="658"/>
      <c r="BG34" s="658"/>
      <c r="BH34" s="658"/>
      <c r="BI34" s="658"/>
      <c r="BJ34" s="658"/>
      <c r="BK34" s="658"/>
      <c r="BL34" s="658"/>
      <c r="BM34" s="658"/>
      <c r="BN34" s="658"/>
      <c r="BO34" s="658"/>
      <c r="BP34" s="658"/>
      <c r="BQ34" s="658"/>
      <c r="BR34" s="658"/>
      <c r="BS34" s="658"/>
      <c r="BT34" s="658"/>
      <c r="BU34" s="658"/>
    </row>
    <row r="35" ht="22.5" customHeight="1">
      <c r="A35" s="379">
        <v>8.0</v>
      </c>
      <c r="B35" s="379">
        <v>5.0</v>
      </c>
      <c r="C35" s="379" t="s">
        <v>274</v>
      </c>
      <c r="D35" s="379"/>
      <c r="E35" s="476"/>
      <c r="F35" s="476"/>
      <c r="G35" s="863">
        <v>1.0</v>
      </c>
      <c r="H35" s="378" t="s">
        <v>6267</v>
      </c>
      <c r="I35" s="378" t="s">
        <v>6268</v>
      </c>
      <c r="J35" s="379" t="s">
        <v>6269</v>
      </c>
      <c r="K35" s="379" t="s">
        <v>6270</v>
      </c>
      <c r="L35" s="380">
        <v>42573.0</v>
      </c>
      <c r="M35" s="379" t="s">
        <v>351</v>
      </c>
      <c r="N35" s="379" t="s">
        <v>152</v>
      </c>
      <c r="O35" s="380">
        <v>44790.0</v>
      </c>
      <c r="P35" s="379" t="s">
        <v>133</v>
      </c>
      <c r="Q35" s="379" t="s">
        <v>265</v>
      </c>
      <c r="R35" s="476"/>
      <c r="S35" s="476"/>
      <c r="T35" s="379" t="s">
        <v>11</v>
      </c>
      <c r="U35" s="379" t="s">
        <v>15</v>
      </c>
      <c r="V35" s="476"/>
      <c r="W35" s="379"/>
      <c r="X35" s="379"/>
      <c r="Y35" s="197" t="s">
        <v>6271</v>
      </c>
      <c r="Z35" s="197" t="s">
        <v>6272</v>
      </c>
      <c r="AA35" s="197" t="s">
        <v>6273</v>
      </c>
      <c r="AB35" s="197"/>
      <c r="AC35" s="379"/>
      <c r="AD35" s="379"/>
      <c r="AE35" s="476"/>
      <c r="AF35" s="476"/>
      <c r="AG35" s="658"/>
      <c r="AH35" s="658"/>
      <c r="AI35" s="658"/>
      <c r="AJ35" s="658"/>
      <c r="AK35" s="658"/>
      <c r="AL35" s="658"/>
      <c r="AM35" s="658"/>
      <c r="AN35" s="658"/>
      <c r="AO35" s="658"/>
      <c r="AP35" s="658"/>
      <c r="AQ35" s="658"/>
      <c r="AR35" s="658"/>
      <c r="AS35" s="658"/>
      <c r="AT35" s="658"/>
      <c r="AU35" s="658"/>
      <c r="AV35" s="658"/>
      <c r="AW35" s="658"/>
      <c r="AX35" s="658"/>
      <c r="AY35" s="658"/>
      <c r="AZ35" s="658"/>
      <c r="BA35" s="658"/>
      <c r="BB35" s="658"/>
      <c r="BC35" s="658"/>
      <c r="BD35" s="658"/>
      <c r="BE35" s="658"/>
      <c r="BF35" s="658"/>
      <c r="BG35" s="658"/>
      <c r="BH35" s="658"/>
      <c r="BI35" s="658"/>
      <c r="BJ35" s="658"/>
      <c r="BK35" s="658"/>
      <c r="BL35" s="658"/>
      <c r="BM35" s="658"/>
      <c r="BN35" s="658"/>
      <c r="BO35" s="658"/>
      <c r="BP35" s="658"/>
      <c r="BQ35" s="658"/>
      <c r="BR35" s="658"/>
      <c r="BS35" s="658"/>
      <c r="BT35" s="658"/>
      <c r="BU35" s="658"/>
    </row>
    <row r="36" ht="22.5" customHeight="1">
      <c r="A36" s="379">
        <v>9.0</v>
      </c>
      <c r="B36" s="379">
        <v>5.0</v>
      </c>
      <c r="C36" s="379" t="s">
        <v>274</v>
      </c>
      <c r="D36" s="379"/>
      <c r="E36" s="476"/>
      <c r="F36" s="476"/>
      <c r="G36" s="863">
        <v>1.0</v>
      </c>
      <c r="H36" s="378" t="s">
        <v>6274</v>
      </c>
      <c r="I36" s="378" t="s">
        <v>6275</v>
      </c>
      <c r="J36" s="379" t="s">
        <v>344</v>
      </c>
      <c r="K36" s="379" t="s">
        <v>6276</v>
      </c>
      <c r="L36" s="380">
        <v>42373.0</v>
      </c>
      <c r="M36" s="379" t="s">
        <v>339</v>
      </c>
      <c r="N36" s="379" t="s">
        <v>152</v>
      </c>
      <c r="O36" s="380">
        <v>43334.0</v>
      </c>
      <c r="P36" s="379" t="s">
        <v>133</v>
      </c>
      <c r="Q36" s="379" t="s">
        <v>265</v>
      </c>
      <c r="R36" s="379" t="s">
        <v>6277</v>
      </c>
      <c r="S36" s="476"/>
      <c r="T36" s="379" t="s">
        <v>11</v>
      </c>
      <c r="U36" s="379" t="s">
        <v>15</v>
      </c>
      <c r="V36" s="476"/>
      <c r="W36" s="379"/>
      <c r="X36" s="379" t="s">
        <v>6232</v>
      </c>
      <c r="Y36" s="197" t="s">
        <v>6278</v>
      </c>
      <c r="Z36" s="197" t="s">
        <v>6279</v>
      </c>
      <c r="AA36" s="197" t="s">
        <v>6280</v>
      </c>
      <c r="AB36" s="197" t="s">
        <v>6281</v>
      </c>
      <c r="AC36" s="379" t="s">
        <v>6282</v>
      </c>
      <c r="AD36" s="379" t="s">
        <v>6283</v>
      </c>
      <c r="AE36" s="379" t="s">
        <v>6284</v>
      </c>
      <c r="AF36" s="379"/>
      <c r="AG36" s="658"/>
      <c r="AH36" s="658"/>
      <c r="AI36" s="658"/>
      <c r="AJ36" s="658"/>
      <c r="AK36" s="658"/>
      <c r="AL36" s="658"/>
      <c r="AM36" s="658"/>
      <c r="AN36" s="658"/>
      <c r="AO36" s="658"/>
      <c r="AP36" s="658"/>
      <c r="AQ36" s="658"/>
      <c r="AR36" s="658"/>
      <c r="AS36" s="658"/>
      <c r="AT36" s="658"/>
      <c r="AU36" s="658"/>
      <c r="AV36" s="658"/>
      <c r="AW36" s="658"/>
      <c r="AX36" s="658"/>
      <c r="AY36" s="658"/>
      <c r="AZ36" s="658"/>
      <c r="BA36" s="658"/>
      <c r="BB36" s="658"/>
      <c r="BC36" s="658"/>
      <c r="BD36" s="658"/>
      <c r="BE36" s="658"/>
      <c r="BF36" s="658"/>
      <c r="BG36" s="658"/>
      <c r="BH36" s="658"/>
      <c r="BI36" s="658"/>
      <c r="BJ36" s="658"/>
      <c r="BK36" s="658"/>
      <c r="BL36" s="658"/>
      <c r="BM36" s="658"/>
      <c r="BN36" s="658"/>
      <c r="BO36" s="658"/>
      <c r="BP36" s="658"/>
      <c r="BQ36" s="658"/>
      <c r="BR36" s="658"/>
      <c r="BS36" s="658"/>
      <c r="BT36" s="658"/>
      <c r="BU36" s="658"/>
    </row>
    <row r="37" ht="22.5" customHeight="1">
      <c r="A37" s="379">
        <v>10.0</v>
      </c>
      <c r="B37" s="379">
        <v>5.0</v>
      </c>
      <c r="C37" s="379" t="s">
        <v>274</v>
      </c>
      <c r="D37" s="379"/>
      <c r="E37" s="476"/>
      <c r="F37" s="476"/>
      <c r="G37" s="863">
        <v>1.0</v>
      </c>
      <c r="H37" s="378" t="s">
        <v>6285</v>
      </c>
      <c r="I37" s="378" t="s">
        <v>6286</v>
      </c>
      <c r="J37" s="379" t="s">
        <v>1613</v>
      </c>
      <c r="K37" s="379" t="s">
        <v>6287</v>
      </c>
      <c r="L37" s="380">
        <v>42299.0</v>
      </c>
      <c r="M37" s="379" t="s">
        <v>351</v>
      </c>
      <c r="N37" s="379" t="s">
        <v>154</v>
      </c>
      <c r="O37" s="380">
        <v>43472.0</v>
      </c>
      <c r="P37" s="379" t="s">
        <v>133</v>
      </c>
      <c r="Q37" s="379" t="s">
        <v>265</v>
      </c>
      <c r="R37" s="379" t="s">
        <v>6288</v>
      </c>
      <c r="S37" s="476"/>
      <c r="T37" s="379" t="s">
        <v>11</v>
      </c>
      <c r="U37" s="379" t="s">
        <v>15</v>
      </c>
      <c r="V37" s="379"/>
      <c r="W37" s="625" t="s">
        <v>6056</v>
      </c>
      <c r="X37" s="379" t="s">
        <v>6217</v>
      </c>
      <c r="Y37" s="197" t="s">
        <v>6289</v>
      </c>
      <c r="Z37" s="197" t="s">
        <v>6290</v>
      </c>
      <c r="AA37" s="197" t="s">
        <v>6291</v>
      </c>
      <c r="AB37" s="197" t="s">
        <v>6292</v>
      </c>
      <c r="AC37" s="379" t="s">
        <v>6293</v>
      </c>
      <c r="AD37" s="379" t="s">
        <v>6294</v>
      </c>
      <c r="AE37" s="379" t="s">
        <v>6295</v>
      </c>
      <c r="AF37" s="379"/>
      <c r="AG37" s="658"/>
      <c r="AH37" s="658"/>
      <c r="AI37" s="658"/>
      <c r="AJ37" s="658"/>
      <c r="AK37" s="658"/>
      <c r="AL37" s="658"/>
      <c r="AM37" s="658"/>
      <c r="AN37" s="658"/>
      <c r="AO37" s="658"/>
      <c r="AP37" s="658"/>
      <c r="AQ37" s="658"/>
      <c r="AR37" s="658"/>
      <c r="AS37" s="658"/>
      <c r="AT37" s="658"/>
      <c r="AU37" s="658"/>
      <c r="AV37" s="658"/>
      <c r="AW37" s="658"/>
      <c r="AX37" s="658"/>
      <c r="AY37" s="658"/>
      <c r="AZ37" s="658"/>
      <c r="BA37" s="658"/>
      <c r="BB37" s="658"/>
      <c r="BC37" s="658"/>
      <c r="BD37" s="658"/>
      <c r="BE37" s="658"/>
      <c r="BF37" s="658"/>
      <c r="BG37" s="658"/>
      <c r="BH37" s="658"/>
      <c r="BI37" s="658"/>
      <c r="BJ37" s="658"/>
      <c r="BK37" s="658"/>
      <c r="BL37" s="658"/>
      <c r="BM37" s="658"/>
      <c r="BN37" s="658"/>
      <c r="BO37" s="658"/>
      <c r="BP37" s="658"/>
      <c r="BQ37" s="658"/>
      <c r="BR37" s="658"/>
      <c r="BS37" s="658"/>
      <c r="BT37" s="658"/>
      <c r="BU37" s="658"/>
    </row>
    <row r="38" ht="22.5" customHeight="1">
      <c r="A38" s="379">
        <v>11.0</v>
      </c>
      <c r="B38" s="379">
        <v>5.0</v>
      </c>
      <c r="C38" s="379" t="s">
        <v>274</v>
      </c>
      <c r="D38" s="379"/>
      <c r="E38" s="476"/>
      <c r="F38" s="476"/>
      <c r="G38" s="863">
        <v>1.0</v>
      </c>
      <c r="H38" s="378" t="s">
        <v>6296</v>
      </c>
      <c r="I38" s="378" t="s">
        <v>6297</v>
      </c>
      <c r="J38" s="379" t="s">
        <v>702</v>
      </c>
      <c r="K38" s="379" t="s">
        <v>6298</v>
      </c>
      <c r="L38" s="380">
        <v>42528.0</v>
      </c>
      <c r="M38" s="379" t="s">
        <v>351</v>
      </c>
      <c r="N38" s="379" t="s">
        <v>153</v>
      </c>
      <c r="O38" s="380">
        <v>45665.0</v>
      </c>
      <c r="P38" s="379" t="s">
        <v>133</v>
      </c>
      <c r="Q38" s="379" t="s">
        <v>265</v>
      </c>
      <c r="R38" s="379" t="s">
        <v>6299</v>
      </c>
      <c r="S38" s="476"/>
      <c r="T38" s="379" t="s">
        <v>11</v>
      </c>
      <c r="U38" s="379" t="s">
        <v>15</v>
      </c>
      <c r="V38" s="476"/>
      <c r="W38" s="476"/>
      <c r="X38" s="476"/>
      <c r="Y38" s="197" t="s">
        <v>6300</v>
      </c>
      <c r="Z38" s="197"/>
      <c r="AA38" s="197"/>
      <c r="AB38" s="222"/>
      <c r="AC38" s="476"/>
      <c r="AD38" s="476"/>
      <c r="AE38" s="476"/>
      <c r="AF38" s="476"/>
      <c r="AG38" s="658"/>
      <c r="AH38" s="658"/>
      <c r="AI38" s="658"/>
      <c r="AJ38" s="658"/>
      <c r="AK38" s="658"/>
      <c r="AL38" s="658"/>
      <c r="AM38" s="658"/>
      <c r="AN38" s="658"/>
      <c r="AO38" s="658"/>
      <c r="AP38" s="658"/>
      <c r="AQ38" s="658"/>
      <c r="AR38" s="658"/>
      <c r="AS38" s="658"/>
      <c r="AT38" s="658"/>
      <c r="AU38" s="658"/>
      <c r="AV38" s="658"/>
      <c r="AW38" s="658"/>
      <c r="AX38" s="658"/>
      <c r="AY38" s="658"/>
      <c r="AZ38" s="658"/>
      <c r="BA38" s="658"/>
      <c r="BB38" s="658"/>
      <c r="BC38" s="658"/>
      <c r="BD38" s="658"/>
      <c r="BE38" s="658"/>
      <c r="BF38" s="658"/>
      <c r="BG38" s="658"/>
      <c r="BH38" s="658"/>
      <c r="BI38" s="658"/>
      <c r="BJ38" s="658"/>
      <c r="BK38" s="658"/>
      <c r="BL38" s="658"/>
      <c r="BM38" s="658"/>
      <c r="BN38" s="658"/>
      <c r="BO38" s="658"/>
      <c r="BP38" s="658"/>
      <c r="BQ38" s="658"/>
      <c r="BR38" s="658"/>
      <c r="BS38" s="658"/>
      <c r="BT38" s="658"/>
      <c r="BU38" s="658"/>
    </row>
    <row r="39" ht="22.5" customHeight="1">
      <c r="A39" s="379">
        <v>12.0</v>
      </c>
      <c r="B39" s="379">
        <v>5.0</v>
      </c>
      <c r="C39" s="379" t="s">
        <v>274</v>
      </c>
      <c r="D39" s="379"/>
      <c r="E39" s="379" t="s">
        <v>335</v>
      </c>
      <c r="F39" s="476"/>
      <c r="G39" s="863">
        <v>1.0</v>
      </c>
      <c r="H39" s="378" t="s">
        <v>6301</v>
      </c>
      <c r="I39" s="378" t="s">
        <v>6302</v>
      </c>
      <c r="J39" s="379" t="s">
        <v>6303</v>
      </c>
      <c r="K39" s="379" t="s">
        <v>6304</v>
      </c>
      <c r="L39" s="380">
        <v>42462.0</v>
      </c>
      <c r="M39" s="379" t="s">
        <v>339</v>
      </c>
      <c r="N39" s="379" t="s">
        <v>153</v>
      </c>
      <c r="O39" s="380">
        <v>45734.0</v>
      </c>
      <c r="P39" s="379" t="s">
        <v>37</v>
      </c>
      <c r="Q39" s="379" t="s">
        <v>265</v>
      </c>
      <c r="R39" s="379" t="s">
        <v>6299</v>
      </c>
      <c r="S39" s="379"/>
      <c r="T39" s="379" t="s">
        <v>11</v>
      </c>
      <c r="U39" s="379" t="s">
        <v>10</v>
      </c>
      <c r="V39" s="379" t="s">
        <v>335</v>
      </c>
      <c r="W39" s="379"/>
      <c r="X39" s="379"/>
      <c r="Y39" s="197" t="s">
        <v>6305</v>
      </c>
      <c r="Z39" s="197"/>
      <c r="AA39" s="197"/>
      <c r="AB39" s="197"/>
      <c r="AC39" s="379"/>
      <c r="AD39" s="379"/>
      <c r="AE39" s="476"/>
      <c r="AF39" s="379"/>
      <c r="AG39" s="658"/>
      <c r="AH39" s="658"/>
      <c r="AI39" s="658"/>
      <c r="AJ39" s="658"/>
      <c r="AK39" s="658"/>
      <c r="AL39" s="658"/>
      <c r="AM39" s="658"/>
      <c r="AN39" s="658"/>
      <c r="AO39" s="658"/>
      <c r="AP39" s="658"/>
      <c r="AQ39" s="658"/>
      <c r="AR39" s="658"/>
      <c r="AS39" s="658"/>
      <c r="AT39" s="658"/>
      <c r="AU39" s="658"/>
      <c r="AV39" s="658"/>
      <c r="AW39" s="658"/>
      <c r="AX39" s="658"/>
      <c r="AY39" s="658"/>
      <c r="AZ39" s="658"/>
      <c r="BA39" s="658"/>
      <c r="BB39" s="658"/>
      <c r="BC39" s="658"/>
      <c r="BD39" s="658"/>
      <c r="BE39" s="658"/>
      <c r="BF39" s="658"/>
      <c r="BG39" s="658"/>
      <c r="BH39" s="658"/>
      <c r="BI39" s="658"/>
      <c r="BJ39" s="658"/>
      <c r="BK39" s="658"/>
      <c r="BL39" s="658"/>
      <c r="BM39" s="658"/>
      <c r="BN39" s="658"/>
      <c r="BO39" s="658"/>
      <c r="BP39" s="658"/>
      <c r="BQ39" s="658"/>
      <c r="BR39" s="658"/>
      <c r="BS39" s="658"/>
      <c r="BT39" s="658"/>
      <c r="BU39" s="658"/>
    </row>
    <row r="40" ht="22.5" customHeight="1">
      <c r="A40" s="379">
        <v>13.0</v>
      </c>
      <c r="B40" s="379">
        <v>5.0</v>
      </c>
      <c r="C40" s="379" t="s">
        <v>274</v>
      </c>
      <c r="D40" s="379"/>
      <c r="E40" s="476"/>
      <c r="F40" s="476"/>
      <c r="G40" s="863">
        <v>1.0</v>
      </c>
      <c r="H40" s="378" t="s">
        <v>6306</v>
      </c>
      <c r="I40" s="378" t="s">
        <v>6307</v>
      </c>
      <c r="J40" s="379" t="s">
        <v>1608</v>
      </c>
      <c r="K40" s="379" t="s">
        <v>6308</v>
      </c>
      <c r="L40" s="380">
        <v>42390.0</v>
      </c>
      <c r="M40" s="379" t="s">
        <v>351</v>
      </c>
      <c r="N40" s="379" t="s">
        <v>153</v>
      </c>
      <c r="O40" s="380">
        <v>44790.0</v>
      </c>
      <c r="P40" s="379" t="s">
        <v>25</v>
      </c>
      <c r="Q40" s="379" t="s">
        <v>267</v>
      </c>
      <c r="R40" s="476"/>
      <c r="S40" s="379"/>
      <c r="T40" s="379" t="s">
        <v>11</v>
      </c>
      <c r="U40" s="379" t="s">
        <v>21</v>
      </c>
      <c r="V40" s="476"/>
      <c r="W40" s="379"/>
      <c r="X40" s="379" t="s">
        <v>6067</v>
      </c>
      <c r="Y40" s="197" t="s">
        <v>6309</v>
      </c>
      <c r="Z40" s="197" t="s">
        <v>6310</v>
      </c>
      <c r="AA40" s="197" t="s">
        <v>6311</v>
      </c>
      <c r="AB40" s="197"/>
      <c r="AC40" s="379"/>
      <c r="AD40" s="379"/>
      <c r="AE40" s="379"/>
      <c r="AF40" s="476"/>
      <c r="AG40" s="658"/>
      <c r="AH40" s="658"/>
      <c r="AI40" s="658"/>
      <c r="AJ40" s="658"/>
      <c r="AK40" s="658"/>
      <c r="AL40" s="658"/>
      <c r="AM40" s="658"/>
      <c r="AN40" s="658"/>
      <c r="AO40" s="658"/>
      <c r="AP40" s="658"/>
      <c r="AQ40" s="658"/>
      <c r="AR40" s="658"/>
      <c r="AS40" s="658"/>
      <c r="AT40" s="658"/>
      <c r="AU40" s="658"/>
      <c r="AV40" s="658"/>
      <c r="AW40" s="658"/>
      <c r="AX40" s="658"/>
      <c r="AY40" s="658"/>
      <c r="AZ40" s="658"/>
      <c r="BA40" s="658"/>
      <c r="BB40" s="658"/>
      <c r="BC40" s="658"/>
      <c r="BD40" s="658"/>
      <c r="BE40" s="658"/>
      <c r="BF40" s="658"/>
      <c r="BG40" s="658"/>
      <c r="BH40" s="658"/>
      <c r="BI40" s="658"/>
      <c r="BJ40" s="658"/>
      <c r="BK40" s="658"/>
      <c r="BL40" s="658"/>
      <c r="BM40" s="658"/>
      <c r="BN40" s="658"/>
      <c r="BO40" s="658"/>
      <c r="BP40" s="658"/>
      <c r="BQ40" s="658"/>
      <c r="BR40" s="658"/>
      <c r="BS40" s="658"/>
      <c r="BT40" s="658"/>
      <c r="BU40" s="658"/>
    </row>
    <row r="41" ht="22.5" customHeight="1">
      <c r="A41" s="379">
        <v>14.0</v>
      </c>
      <c r="B41" s="379">
        <v>5.0</v>
      </c>
      <c r="C41" s="379" t="s">
        <v>274</v>
      </c>
      <c r="D41" s="379"/>
      <c r="E41" s="476"/>
      <c r="F41" s="379" t="s">
        <v>335</v>
      </c>
      <c r="G41" s="863">
        <v>1.0</v>
      </c>
      <c r="H41" s="378" t="s">
        <v>6312</v>
      </c>
      <c r="I41" s="378" t="s">
        <v>6313</v>
      </c>
      <c r="J41" s="379" t="s">
        <v>6127</v>
      </c>
      <c r="K41" s="379" t="s">
        <v>6314</v>
      </c>
      <c r="L41" s="380">
        <v>42510.0</v>
      </c>
      <c r="M41" s="379" t="s">
        <v>351</v>
      </c>
      <c r="N41" s="379" t="s">
        <v>153</v>
      </c>
      <c r="O41" s="380">
        <v>45155.0</v>
      </c>
      <c r="P41" s="379" t="s">
        <v>37</v>
      </c>
      <c r="Q41" s="379" t="s">
        <v>267</v>
      </c>
      <c r="R41" s="379" t="s">
        <v>6129</v>
      </c>
      <c r="S41" s="379" t="s">
        <v>6315</v>
      </c>
      <c r="T41" s="379" t="s">
        <v>11</v>
      </c>
      <c r="U41" s="379" t="s">
        <v>15</v>
      </c>
      <c r="V41" s="476"/>
      <c r="W41" s="379"/>
      <c r="X41" s="379"/>
      <c r="Y41" s="197" t="s">
        <v>6316</v>
      </c>
      <c r="Z41" s="197" t="s">
        <v>6317</v>
      </c>
      <c r="AA41" s="197"/>
      <c r="AB41" s="197"/>
      <c r="AC41" s="379"/>
      <c r="AD41" s="379"/>
      <c r="AE41" s="379"/>
      <c r="AF41" s="476"/>
      <c r="AG41" s="658"/>
      <c r="AH41" s="658"/>
      <c r="AI41" s="658"/>
      <c r="AJ41" s="658"/>
      <c r="AK41" s="658"/>
      <c r="AL41" s="658"/>
      <c r="AM41" s="658"/>
      <c r="AN41" s="658"/>
      <c r="AO41" s="658"/>
      <c r="AP41" s="658"/>
      <c r="AQ41" s="658"/>
      <c r="AR41" s="658"/>
      <c r="AS41" s="658"/>
      <c r="AT41" s="658"/>
      <c r="AU41" s="658"/>
      <c r="AV41" s="658"/>
      <c r="AW41" s="658"/>
      <c r="AX41" s="658"/>
      <c r="AY41" s="658"/>
      <c r="AZ41" s="658"/>
      <c r="BA41" s="658"/>
      <c r="BB41" s="658"/>
      <c r="BC41" s="658"/>
      <c r="BD41" s="658"/>
      <c r="BE41" s="658"/>
      <c r="BF41" s="658"/>
      <c r="BG41" s="658"/>
      <c r="BH41" s="658"/>
      <c r="BI41" s="658"/>
      <c r="BJ41" s="658"/>
      <c r="BK41" s="658"/>
      <c r="BL41" s="658"/>
      <c r="BM41" s="658"/>
      <c r="BN41" s="658"/>
      <c r="BO41" s="658"/>
      <c r="BP41" s="658"/>
      <c r="BQ41" s="658"/>
      <c r="BR41" s="658"/>
      <c r="BS41" s="658"/>
      <c r="BT41" s="658"/>
      <c r="BU41" s="658"/>
    </row>
    <row r="42" ht="22.5" customHeight="1">
      <c r="A42" s="379">
        <v>15.0</v>
      </c>
      <c r="B42" s="379">
        <v>5.0</v>
      </c>
      <c r="C42" s="379" t="s">
        <v>274</v>
      </c>
      <c r="D42" s="379"/>
      <c r="E42" s="476"/>
      <c r="F42" s="379"/>
      <c r="G42" s="863">
        <v>1.0</v>
      </c>
      <c r="H42" s="378" t="s">
        <v>6318</v>
      </c>
      <c r="I42" s="378" t="s">
        <v>6319</v>
      </c>
      <c r="J42" s="379" t="s">
        <v>6320</v>
      </c>
      <c r="K42" s="379" t="s">
        <v>6321</v>
      </c>
      <c r="L42" s="380">
        <v>42528.0</v>
      </c>
      <c r="M42" s="379" t="s">
        <v>351</v>
      </c>
      <c r="N42" s="379" t="s">
        <v>153</v>
      </c>
      <c r="O42" s="380">
        <v>43472.0</v>
      </c>
      <c r="P42" s="379" t="s">
        <v>115</v>
      </c>
      <c r="Q42" s="379" t="s">
        <v>269</v>
      </c>
      <c r="R42" s="379" t="s">
        <v>629</v>
      </c>
      <c r="S42" s="379"/>
      <c r="T42" s="379" t="s">
        <v>11</v>
      </c>
      <c r="U42" s="379" t="s">
        <v>21</v>
      </c>
      <c r="V42" s="476"/>
      <c r="W42" s="379"/>
      <c r="X42" s="379"/>
      <c r="Y42" s="197" t="s">
        <v>6322</v>
      </c>
      <c r="Z42" s="197" t="s">
        <v>6323</v>
      </c>
      <c r="AA42" s="197" t="s">
        <v>6324</v>
      </c>
      <c r="AB42" s="197" t="s">
        <v>6325</v>
      </c>
      <c r="AC42" s="379" t="s">
        <v>6326</v>
      </c>
      <c r="AD42" s="379" t="s">
        <v>6327</v>
      </c>
      <c r="AE42" s="379" t="s">
        <v>6328</v>
      </c>
      <c r="AF42" s="379"/>
      <c r="AG42" s="658"/>
      <c r="AH42" s="658"/>
      <c r="AI42" s="658"/>
      <c r="AJ42" s="658"/>
      <c r="AK42" s="658"/>
      <c r="AL42" s="658"/>
      <c r="AM42" s="658"/>
      <c r="AN42" s="658"/>
      <c r="AO42" s="658"/>
      <c r="AP42" s="658"/>
      <c r="AQ42" s="658"/>
      <c r="AR42" s="658"/>
      <c r="AS42" s="658"/>
      <c r="AT42" s="658"/>
      <c r="AU42" s="658"/>
      <c r="AV42" s="658"/>
      <c r="AW42" s="658"/>
      <c r="AX42" s="658"/>
      <c r="AY42" s="658"/>
      <c r="AZ42" s="658"/>
      <c r="BA42" s="658"/>
      <c r="BB42" s="658"/>
      <c r="BC42" s="658"/>
      <c r="BD42" s="658"/>
      <c r="BE42" s="658"/>
      <c r="BF42" s="658"/>
      <c r="BG42" s="658"/>
      <c r="BH42" s="658"/>
      <c r="BI42" s="658"/>
      <c r="BJ42" s="658"/>
      <c r="BK42" s="658"/>
      <c r="BL42" s="658"/>
      <c r="BM42" s="658"/>
      <c r="BN42" s="658"/>
      <c r="BO42" s="658"/>
      <c r="BP42" s="658"/>
      <c r="BQ42" s="658"/>
      <c r="BR42" s="658"/>
      <c r="BS42" s="658"/>
      <c r="BT42" s="658"/>
      <c r="BU42" s="658"/>
    </row>
    <row r="43" ht="22.5" customHeight="1">
      <c r="A43" s="379">
        <v>16.0</v>
      </c>
      <c r="B43" s="379">
        <v>5.0</v>
      </c>
      <c r="C43" s="379" t="s">
        <v>274</v>
      </c>
      <c r="D43" s="379"/>
      <c r="E43" s="476"/>
      <c r="F43" s="476"/>
      <c r="G43" s="863">
        <v>1.0</v>
      </c>
      <c r="H43" s="378" t="s">
        <v>6329</v>
      </c>
      <c r="I43" s="378" t="s">
        <v>6330</v>
      </c>
      <c r="J43" s="379" t="s">
        <v>3568</v>
      </c>
      <c r="K43" s="379" t="s">
        <v>6331</v>
      </c>
      <c r="L43" s="380">
        <v>42293.0</v>
      </c>
      <c r="M43" s="379" t="s">
        <v>351</v>
      </c>
      <c r="N43" s="379" t="s">
        <v>153</v>
      </c>
      <c r="O43" s="380">
        <v>43334.0</v>
      </c>
      <c r="P43" s="379" t="s">
        <v>125</v>
      </c>
      <c r="Q43" s="379" t="s">
        <v>269</v>
      </c>
      <c r="R43" s="379"/>
      <c r="S43" s="379"/>
      <c r="T43" s="379" t="s">
        <v>11</v>
      </c>
      <c r="U43" s="379" t="s">
        <v>21</v>
      </c>
      <c r="V43" s="476"/>
      <c r="W43" s="379" t="s">
        <v>6026</v>
      </c>
      <c r="X43" s="379" t="s">
        <v>6056</v>
      </c>
      <c r="Y43" s="197" t="s">
        <v>6332</v>
      </c>
      <c r="Z43" s="197" t="s">
        <v>6333</v>
      </c>
      <c r="AA43" s="197" t="s">
        <v>6334</v>
      </c>
      <c r="AB43" s="197" t="s">
        <v>6335</v>
      </c>
      <c r="AC43" s="379" t="s">
        <v>6336</v>
      </c>
      <c r="AD43" s="379" t="s">
        <v>6337</v>
      </c>
      <c r="AE43" s="379" t="s">
        <v>6338</v>
      </c>
      <c r="AF43" s="476"/>
      <c r="AG43" s="658"/>
      <c r="AH43" s="658"/>
      <c r="AI43" s="658"/>
      <c r="AJ43" s="658"/>
      <c r="AK43" s="658"/>
      <c r="AL43" s="658"/>
      <c r="AM43" s="658"/>
      <c r="AN43" s="658"/>
      <c r="AO43" s="658"/>
      <c r="AP43" s="658"/>
      <c r="AQ43" s="658"/>
      <c r="AR43" s="658"/>
      <c r="AS43" s="658"/>
      <c r="AT43" s="658"/>
      <c r="AU43" s="658"/>
      <c r="AV43" s="658"/>
      <c r="AW43" s="658"/>
      <c r="AX43" s="658"/>
      <c r="AY43" s="658"/>
      <c r="AZ43" s="658"/>
      <c r="BA43" s="658"/>
      <c r="BB43" s="658"/>
      <c r="BC43" s="658"/>
      <c r="BD43" s="658"/>
      <c r="BE43" s="658"/>
      <c r="BF43" s="658"/>
      <c r="BG43" s="658"/>
      <c r="BH43" s="658"/>
      <c r="BI43" s="658"/>
      <c r="BJ43" s="658"/>
      <c r="BK43" s="658"/>
      <c r="BL43" s="658"/>
      <c r="BM43" s="658"/>
      <c r="BN43" s="658"/>
      <c r="BO43" s="658"/>
      <c r="BP43" s="658"/>
      <c r="BQ43" s="658"/>
      <c r="BR43" s="658"/>
      <c r="BS43" s="658"/>
      <c r="BT43" s="658"/>
      <c r="BU43" s="658"/>
    </row>
    <row r="44" ht="22.5" customHeight="1">
      <c r="A44" s="379">
        <v>17.0</v>
      </c>
      <c r="B44" s="379">
        <v>5.0</v>
      </c>
      <c r="C44" s="379" t="s">
        <v>274</v>
      </c>
      <c r="D44" s="379"/>
      <c r="E44" s="476"/>
      <c r="F44" s="476"/>
      <c r="G44" s="863">
        <v>1.0</v>
      </c>
      <c r="H44" s="378" t="s">
        <v>6339</v>
      </c>
      <c r="I44" s="378" t="s">
        <v>6340</v>
      </c>
      <c r="J44" s="379" t="s">
        <v>1151</v>
      </c>
      <c r="K44" s="379" t="s">
        <v>6341</v>
      </c>
      <c r="L44" s="380">
        <v>42299.0</v>
      </c>
      <c r="M44" s="379" t="s">
        <v>351</v>
      </c>
      <c r="N44" s="379" t="s">
        <v>154</v>
      </c>
      <c r="O44" s="380">
        <v>43698.0</v>
      </c>
      <c r="P44" s="379" t="s">
        <v>125</v>
      </c>
      <c r="Q44" s="379" t="s">
        <v>269</v>
      </c>
      <c r="R44" s="379" t="s">
        <v>6342</v>
      </c>
      <c r="S44" s="379"/>
      <c r="T44" s="1082" t="s">
        <v>11</v>
      </c>
      <c r="U44" s="379" t="s">
        <v>10</v>
      </c>
      <c r="V44" s="476"/>
      <c r="W44" s="866"/>
      <c r="X44" s="379" t="s">
        <v>6056</v>
      </c>
      <c r="Y44" s="867" t="s">
        <v>6343</v>
      </c>
      <c r="Z44" s="867" t="s">
        <v>6344</v>
      </c>
      <c r="AA44" s="867" t="s">
        <v>6345</v>
      </c>
      <c r="AB44" s="867" t="s">
        <v>6346</v>
      </c>
      <c r="AC44" s="927" t="s">
        <v>6347</v>
      </c>
      <c r="AD44" s="379" t="s">
        <v>6348</v>
      </c>
      <c r="AE44" s="476"/>
      <c r="AF44" s="476"/>
      <c r="AG44" s="658"/>
      <c r="AH44" s="658"/>
      <c r="AI44" s="658"/>
      <c r="AJ44" s="658"/>
      <c r="AK44" s="658"/>
      <c r="AL44" s="658"/>
      <c r="AM44" s="658"/>
      <c r="AN44" s="658"/>
      <c r="AO44" s="658"/>
      <c r="AP44" s="658"/>
      <c r="AQ44" s="658"/>
      <c r="AR44" s="658"/>
      <c r="AS44" s="658"/>
      <c r="AT44" s="658"/>
      <c r="AU44" s="658"/>
      <c r="AV44" s="658"/>
      <c r="AW44" s="658"/>
      <c r="AX44" s="658"/>
      <c r="AY44" s="658"/>
      <c r="AZ44" s="658"/>
      <c r="BA44" s="658"/>
      <c r="BB44" s="658"/>
      <c r="BC44" s="658"/>
      <c r="BD44" s="658"/>
      <c r="BE44" s="658"/>
      <c r="BF44" s="658"/>
      <c r="BG44" s="658"/>
      <c r="BH44" s="658"/>
      <c r="BI44" s="658"/>
      <c r="BJ44" s="658"/>
      <c r="BK44" s="658"/>
      <c r="BL44" s="658"/>
      <c r="BM44" s="658"/>
      <c r="BN44" s="658"/>
      <c r="BO44" s="658"/>
      <c r="BP44" s="658"/>
      <c r="BQ44" s="658"/>
      <c r="BR44" s="658"/>
      <c r="BS44" s="658"/>
      <c r="BT44" s="658"/>
      <c r="BU44" s="658"/>
    </row>
    <row r="45" ht="22.5" customHeight="1">
      <c r="A45" s="379">
        <v>18.0</v>
      </c>
      <c r="B45" s="379">
        <v>5.0</v>
      </c>
      <c r="C45" s="379" t="s">
        <v>274</v>
      </c>
      <c r="D45" s="379"/>
      <c r="E45" s="476"/>
      <c r="F45" s="476"/>
      <c r="G45" s="863">
        <v>1.0</v>
      </c>
      <c r="H45" s="378" t="s">
        <v>6349</v>
      </c>
      <c r="I45" s="378" t="s">
        <v>6350</v>
      </c>
      <c r="J45" s="625" t="s">
        <v>1013</v>
      </c>
      <c r="K45" s="625" t="s">
        <v>6351</v>
      </c>
      <c r="L45" s="626">
        <v>42361.0</v>
      </c>
      <c r="M45" s="625" t="s">
        <v>351</v>
      </c>
      <c r="N45" s="625" t="s">
        <v>153</v>
      </c>
      <c r="O45" s="626">
        <v>44062.0</v>
      </c>
      <c r="P45" s="625" t="s">
        <v>133</v>
      </c>
      <c r="Q45" s="379" t="s">
        <v>269</v>
      </c>
      <c r="R45" s="379" t="s">
        <v>6352</v>
      </c>
      <c r="S45" s="379"/>
      <c r="T45" s="379" t="s">
        <v>11</v>
      </c>
      <c r="U45" s="379" t="s">
        <v>10</v>
      </c>
      <c r="V45" s="476"/>
      <c r="W45" s="379" t="s">
        <v>6353</v>
      </c>
      <c r="X45" s="197" t="s">
        <v>6354</v>
      </c>
      <c r="Y45" s="867" t="s">
        <v>6355</v>
      </c>
      <c r="Z45" s="867" t="s">
        <v>6356</v>
      </c>
      <c r="AA45" s="867" t="s">
        <v>6357</v>
      </c>
      <c r="AB45" s="867" t="s">
        <v>6358</v>
      </c>
      <c r="AC45" s="927" t="s">
        <v>6359</v>
      </c>
      <c r="AD45" s="476"/>
      <c r="AE45" s="476"/>
      <c r="AF45" s="476"/>
      <c r="AG45" s="658"/>
      <c r="AH45" s="658"/>
      <c r="AI45" s="658"/>
      <c r="AJ45" s="658"/>
      <c r="AK45" s="658"/>
      <c r="AL45" s="658"/>
      <c r="AM45" s="658"/>
      <c r="AN45" s="658"/>
      <c r="AO45" s="658"/>
      <c r="AP45" s="658"/>
      <c r="AQ45" s="658"/>
      <c r="AR45" s="658"/>
      <c r="AS45" s="658"/>
      <c r="AT45" s="658"/>
      <c r="AU45" s="658"/>
      <c r="AV45" s="658"/>
      <c r="AW45" s="658"/>
      <c r="AX45" s="658"/>
      <c r="AY45" s="658"/>
      <c r="AZ45" s="658"/>
      <c r="BA45" s="658"/>
      <c r="BB45" s="658"/>
      <c r="BC45" s="658"/>
      <c r="BD45" s="658"/>
      <c r="BE45" s="658"/>
      <c r="BF45" s="658"/>
      <c r="BG45" s="658"/>
      <c r="BH45" s="658"/>
      <c r="BI45" s="658"/>
      <c r="BJ45" s="658"/>
      <c r="BK45" s="658"/>
      <c r="BL45" s="658"/>
      <c r="BM45" s="658"/>
      <c r="BN45" s="658"/>
      <c r="BO45" s="658"/>
      <c r="BP45" s="658"/>
      <c r="BQ45" s="658"/>
      <c r="BR45" s="658"/>
      <c r="BS45" s="658"/>
      <c r="BT45" s="658"/>
      <c r="BU45" s="658"/>
    </row>
    <row r="46" ht="22.5" customHeight="1">
      <c r="A46" s="507">
        <v>19.0</v>
      </c>
      <c r="B46" s="379">
        <v>5.0</v>
      </c>
      <c r="C46" s="873" t="s">
        <v>274</v>
      </c>
      <c r="D46" s="507"/>
      <c r="E46" s="738"/>
      <c r="F46" s="738"/>
      <c r="G46" s="874">
        <v>1.0</v>
      </c>
      <c r="H46" s="508" t="s">
        <v>6360</v>
      </c>
      <c r="I46" s="508" t="s">
        <v>6361</v>
      </c>
      <c r="J46" s="741" t="s">
        <v>423</v>
      </c>
      <c r="K46" s="741" t="s">
        <v>6362</v>
      </c>
      <c r="L46" s="742">
        <v>42375.0</v>
      </c>
      <c r="M46" s="741" t="s">
        <v>339</v>
      </c>
      <c r="N46" s="741" t="s">
        <v>154</v>
      </c>
      <c r="O46" s="742">
        <v>45883.0</v>
      </c>
      <c r="P46" s="741" t="s">
        <v>115</v>
      </c>
      <c r="Q46" s="507" t="s">
        <v>346</v>
      </c>
      <c r="R46" s="507" t="s">
        <v>6363</v>
      </c>
      <c r="S46" s="507"/>
      <c r="T46" s="507" t="s">
        <v>26</v>
      </c>
      <c r="U46" s="507" t="s">
        <v>15</v>
      </c>
      <c r="V46" s="738"/>
      <c r="W46" s="738"/>
      <c r="X46" s="248"/>
      <c r="Y46" s="249"/>
      <c r="Z46" s="249"/>
      <c r="AA46" s="249"/>
      <c r="AB46" s="744"/>
      <c r="AC46" s="744"/>
      <c r="AD46" s="744"/>
      <c r="AE46" s="744"/>
      <c r="AF46" s="744"/>
      <c r="AG46" s="744"/>
      <c r="AH46" s="744"/>
      <c r="AI46" s="744"/>
      <c r="AJ46" s="744"/>
      <c r="AK46" s="744"/>
      <c r="AL46" s="744"/>
      <c r="AM46" s="744"/>
      <c r="AN46" s="744"/>
      <c r="AO46" s="744"/>
      <c r="AP46" s="744"/>
      <c r="AQ46" s="744"/>
      <c r="AR46" s="744"/>
      <c r="AS46" s="744"/>
      <c r="AT46" s="744"/>
      <c r="AU46" s="744"/>
      <c r="AV46" s="744"/>
      <c r="AW46" s="1083"/>
      <c r="AX46" s="1083"/>
      <c r="AY46" s="1083"/>
      <c r="AZ46" s="1083"/>
      <c r="BA46" s="1083"/>
      <c r="BB46" s="1083"/>
      <c r="BC46" s="1083"/>
      <c r="BD46" s="1083"/>
      <c r="BE46" s="1083"/>
      <c r="BF46" s="1083"/>
      <c r="BG46" s="1083"/>
      <c r="BH46" s="1083"/>
      <c r="BI46" s="1083"/>
      <c r="BJ46" s="1083"/>
      <c r="BK46" s="1083"/>
      <c r="BL46" s="1083"/>
      <c r="BM46" s="1083"/>
      <c r="BN46" s="1083"/>
      <c r="BO46" s="1083"/>
      <c r="BP46" s="1083"/>
      <c r="BQ46" s="1083"/>
      <c r="BR46" s="1083"/>
      <c r="BS46" s="1083"/>
      <c r="BT46" s="1083"/>
      <c r="BU46" s="1083"/>
    </row>
    <row r="47" ht="22.5" customHeight="1">
      <c r="A47" s="507">
        <v>20.0</v>
      </c>
      <c r="B47" s="379">
        <v>5.0</v>
      </c>
      <c r="C47" s="873" t="s">
        <v>274</v>
      </c>
      <c r="D47" s="507"/>
      <c r="E47" s="738"/>
      <c r="F47" s="738"/>
      <c r="G47" s="874">
        <v>1.0</v>
      </c>
      <c r="H47" s="508" t="s">
        <v>6364</v>
      </c>
      <c r="I47" s="508" t="s">
        <v>6365</v>
      </c>
      <c r="J47" s="741" t="s">
        <v>4913</v>
      </c>
      <c r="K47" s="741" t="s">
        <v>6366</v>
      </c>
      <c r="L47" s="742">
        <v>42512.0</v>
      </c>
      <c r="M47" s="741" t="s">
        <v>339</v>
      </c>
      <c r="N47" s="741" t="s">
        <v>154</v>
      </c>
      <c r="O47" s="742">
        <v>45883.0</v>
      </c>
      <c r="P47" s="741" t="s">
        <v>115</v>
      </c>
      <c r="Q47" s="507" t="s">
        <v>346</v>
      </c>
      <c r="R47" s="507" t="s">
        <v>6367</v>
      </c>
      <c r="S47" s="507"/>
      <c r="T47" s="507" t="s">
        <v>11</v>
      </c>
      <c r="U47" s="507" t="s">
        <v>15</v>
      </c>
      <c r="V47" s="738"/>
      <c r="W47" s="738"/>
      <c r="X47" s="248"/>
      <c r="Y47" s="249"/>
      <c r="Z47" s="249"/>
      <c r="AA47" s="249"/>
      <c r="AB47" s="744"/>
      <c r="AC47" s="744"/>
      <c r="AD47" s="744"/>
      <c r="AE47" s="744"/>
      <c r="AF47" s="744"/>
      <c r="AG47" s="744"/>
      <c r="AH47" s="744"/>
      <c r="AI47" s="744"/>
      <c r="AJ47" s="744"/>
      <c r="AK47" s="744"/>
      <c r="AL47" s="744"/>
      <c r="AM47" s="744"/>
      <c r="AN47" s="744"/>
      <c r="AO47" s="744"/>
      <c r="AP47" s="744"/>
      <c r="AQ47" s="744"/>
      <c r="AR47" s="744"/>
      <c r="AS47" s="744"/>
      <c r="AT47" s="744"/>
      <c r="AU47" s="744"/>
      <c r="AV47" s="744"/>
      <c r="AW47" s="1083"/>
      <c r="AX47" s="1083"/>
      <c r="AY47" s="1083"/>
      <c r="AZ47" s="1083"/>
      <c r="BA47" s="1083"/>
      <c r="BB47" s="1083"/>
      <c r="BC47" s="1083"/>
      <c r="BD47" s="1083"/>
      <c r="BE47" s="1083"/>
      <c r="BF47" s="1083"/>
      <c r="BG47" s="1083"/>
      <c r="BH47" s="1083"/>
      <c r="BI47" s="1083"/>
      <c r="BJ47" s="1083"/>
      <c r="BK47" s="1083"/>
      <c r="BL47" s="1083"/>
      <c r="BM47" s="1083"/>
      <c r="BN47" s="1083"/>
      <c r="BO47" s="1083"/>
      <c r="BP47" s="1083"/>
      <c r="BQ47" s="1083"/>
      <c r="BR47" s="1083"/>
      <c r="BS47" s="1083"/>
      <c r="BT47" s="1083"/>
      <c r="BU47" s="1083"/>
    </row>
    <row r="48" ht="22.5" customHeight="1">
      <c r="A48" s="507">
        <v>21.0</v>
      </c>
      <c r="B48" s="379">
        <v>5.0</v>
      </c>
      <c r="C48" s="873" t="s">
        <v>274</v>
      </c>
      <c r="D48" s="1023" t="s">
        <v>335</v>
      </c>
      <c r="E48" s="738"/>
      <c r="F48" s="738"/>
      <c r="G48" s="874">
        <v>1.0</v>
      </c>
      <c r="H48" s="508" t="s">
        <v>6368</v>
      </c>
      <c r="I48" s="508" t="s">
        <v>6369</v>
      </c>
      <c r="J48" s="741" t="s">
        <v>6370</v>
      </c>
      <c r="K48" s="741" t="s">
        <v>6371</v>
      </c>
      <c r="L48" s="742">
        <v>42410.0</v>
      </c>
      <c r="M48" s="741" t="s">
        <v>351</v>
      </c>
      <c r="N48" s="741" t="s">
        <v>151</v>
      </c>
      <c r="O48" s="742">
        <v>45883.0</v>
      </c>
      <c r="P48" s="741" t="s">
        <v>56</v>
      </c>
      <c r="Q48" s="507" t="s">
        <v>346</v>
      </c>
      <c r="R48" s="507" t="s">
        <v>6372</v>
      </c>
      <c r="S48" s="507" t="s">
        <v>6373</v>
      </c>
      <c r="T48" s="507" t="s">
        <v>11</v>
      </c>
      <c r="U48" s="507" t="s">
        <v>21</v>
      </c>
      <c r="V48" s="738"/>
      <c r="W48" s="738"/>
      <c r="X48" s="248"/>
      <c r="Y48" s="249"/>
      <c r="Z48" s="249"/>
      <c r="AA48" s="249"/>
      <c r="AB48" s="744"/>
      <c r="AC48" s="744"/>
      <c r="AD48" s="744"/>
      <c r="AE48" s="744"/>
      <c r="AF48" s="744"/>
      <c r="AG48" s="744"/>
      <c r="AH48" s="744"/>
      <c r="AI48" s="744"/>
      <c r="AJ48" s="744"/>
      <c r="AK48" s="744"/>
      <c r="AL48" s="744"/>
      <c r="AM48" s="744"/>
      <c r="AN48" s="744"/>
      <c r="AO48" s="744"/>
      <c r="AP48" s="744"/>
      <c r="AQ48" s="744"/>
      <c r="AR48" s="744"/>
      <c r="AS48" s="744"/>
      <c r="AT48" s="744"/>
      <c r="AU48" s="744"/>
      <c r="AV48" s="744"/>
      <c r="AW48" s="1083"/>
      <c r="AX48" s="1083"/>
      <c r="AY48" s="1083"/>
      <c r="AZ48" s="1083"/>
      <c r="BA48" s="1083"/>
      <c r="BB48" s="1083"/>
      <c r="BC48" s="1083"/>
      <c r="BD48" s="1083"/>
      <c r="BE48" s="1083"/>
      <c r="BF48" s="1083"/>
      <c r="BG48" s="1083"/>
      <c r="BH48" s="1083"/>
      <c r="BI48" s="1083"/>
      <c r="BJ48" s="1083"/>
      <c r="BK48" s="1083"/>
      <c r="BL48" s="1083"/>
      <c r="BM48" s="1083"/>
      <c r="BN48" s="1083"/>
      <c r="BO48" s="1083"/>
      <c r="BP48" s="1083"/>
      <c r="BQ48" s="1083"/>
      <c r="BR48" s="1083"/>
      <c r="BS48" s="1083"/>
      <c r="BT48" s="1083"/>
      <c r="BU48" s="1083"/>
    </row>
    <row r="49" ht="22.5" customHeight="1">
      <c r="A49" s="507">
        <v>22.0</v>
      </c>
      <c r="B49" s="507">
        <v>5.0</v>
      </c>
      <c r="C49" s="873" t="s">
        <v>274</v>
      </c>
      <c r="D49" s="507"/>
      <c r="E49" s="738"/>
      <c r="F49" s="738"/>
      <c r="G49" s="874">
        <v>1.0</v>
      </c>
      <c r="H49" s="508" t="s">
        <v>6374</v>
      </c>
      <c r="I49" s="508" t="s">
        <v>6375</v>
      </c>
      <c r="J49" s="741" t="s">
        <v>6376</v>
      </c>
      <c r="K49" s="741" t="s">
        <v>6377</v>
      </c>
      <c r="L49" s="742">
        <v>42301.0</v>
      </c>
      <c r="M49" s="741" t="s">
        <v>351</v>
      </c>
      <c r="N49" s="741" t="s">
        <v>153</v>
      </c>
      <c r="O49" s="742">
        <v>45883.0</v>
      </c>
      <c r="P49" s="741" t="s">
        <v>10</v>
      </c>
      <c r="Q49" s="507" t="s">
        <v>346</v>
      </c>
      <c r="R49" s="507" t="s">
        <v>6378</v>
      </c>
      <c r="S49" s="507"/>
      <c r="T49" s="507" t="s">
        <v>11</v>
      </c>
      <c r="U49" s="507" t="s">
        <v>15</v>
      </c>
      <c r="V49" s="738"/>
      <c r="W49" s="738"/>
      <c r="X49" s="248"/>
      <c r="Y49" s="249"/>
      <c r="Z49" s="249"/>
      <c r="AA49" s="249"/>
      <c r="AB49" s="744"/>
      <c r="AC49" s="744"/>
      <c r="AD49" s="744"/>
      <c r="AE49" s="744"/>
      <c r="AF49" s="744"/>
      <c r="AG49" s="744"/>
      <c r="AH49" s="744"/>
      <c r="AI49" s="744"/>
      <c r="AJ49" s="744"/>
      <c r="AK49" s="744"/>
      <c r="AL49" s="744"/>
      <c r="AM49" s="744"/>
      <c r="AN49" s="744"/>
      <c r="AO49" s="744"/>
      <c r="AP49" s="744"/>
      <c r="AQ49" s="744"/>
      <c r="AR49" s="744"/>
      <c r="AS49" s="744"/>
      <c r="AT49" s="744"/>
      <c r="AU49" s="744"/>
      <c r="AV49" s="744"/>
      <c r="AW49" s="1083"/>
      <c r="AX49" s="1083"/>
      <c r="AY49" s="1083"/>
      <c r="AZ49" s="1083"/>
      <c r="BA49" s="1083"/>
      <c r="BB49" s="1083"/>
      <c r="BC49" s="1083"/>
      <c r="BD49" s="1083"/>
      <c r="BE49" s="1083"/>
      <c r="BF49" s="1083"/>
      <c r="BG49" s="1083"/>
      <c r="BH49" s="1083"/>
      <c r="BI49" s="1083"/>
      <c r="BJ49" s="1083"/>
      <c r="BK49" s="1083"/>
      <c r="BL49" s="1083"/>
      <c r="BM49" s="1083"/>
      <c r="BN49" s="1083"/>
      <c r="BO49" s="1083"/>
      <c r="BP49" s="1083"/>
      <c r="BQ49" s="1083"/>
      <c r="BR49" s="1083"/>
      <c r="BS49" s="1083"/>
      <c r="BT49" s="1083"/>
      <c r="BU49" s="1083"/>
    </row>
    <row r="50" ht="22.5" customHeight="1">
      <c r="A50" s="507">
        <v>23.0</v>
      </c>
      <c r="B50" s="507">
        <v>5.0</v>
      </c>
      <c r="C50" s="1084" t="s">
        <v>274</v>
      </c>
      <c r="D50" s="507"/>
      <c r="E50" s="738"/>
      <c r="F50" s="738"/>
      <c r="G50" s="874">
        <v>1.0</v>
      </c>
      <c r="H50" s="1085">
        <v>1.55706004913E11</v>
      </c>
      <c r="I50" s="508" t="s">
        <v>6379</v>
      </c>
      <c r="J50" s="741" t="s">
        <v>6380</v>
      </c>
      <c r="K50" s="741" t="s">
        <v>6381</v>
      </c>
      <c r="L50" s="742">
        <v>42705.0</v>
      </c>
      <c r="M50" s="741" t="s">
        <v>351</v>
      </c>
      <c r="N50" s="1086" t="s">
        <v>153</v>
      </c>
      <c r="O50" s="742">
        <v>45883.0</v>
      </c>
      <c r="P50" s="741" t="s">
        <v>66</v>
      </c>
      <c r="Q50" s="507" t="s">
        <v>346</v>
      </c>
      <c r="R50" s="1087" t="s">
        <v>6382</v>
      </c>
      <c r="S50" s="1088"/>
      <c r="T50" s="507" t="s">
        <v>11</v>
      </c>
      <c r="U50" s="507" t="s">
        <v>10</v>
      </c>
      <c r="V50" s="1088"/>
      <c r="W50" s="1088"/>
      <c r="X50" s="1088"/>
      <c r="Y50" s="1088"/>
      <c r="Z50" s="1088"/>
      <c r="AA50" s="1088"/>
      <c r="AB50" s="1088"/>
      <c r="AC50" s="1088"/>
      <c r="AD50" s="1088"/>
      <c r="AE50" s="1088"/>
      <c r="AF50" s="1088"/>
      <c r="AG50" s="1088"/>
      <c r="AH50" s="1088"/>
      <c r="AI50" s="1088"/>
      <c r="AJ50" s="1088"/>
      <c r="AK50" s="1088"/>
      <c r="AL50" s="1088"/>
      <c r="AM50" s="1088"/>
      <c r="AN50" s="1088"/>
      <c r="AO50" s="1088"/>
      <c r="AP50" s="1088"/>
      <c r="AQ50" s="1088"/>
      <c r="AR50" s="1088"/>
      <c r="AS50" s="1088"/>
      <c r="AT50" s="1088"/>
      <c r="AU50" s="1088"/>
      <c r="AV50" s="1088"/>
      <c r="AW50" s="1088"/>
      <c r="AX50" s="1088"/>
      <c r="AY50" s="1088"/>
      <c r="AZ50" s="1088"/>
      <c r="BA50" s="1088"/>
      <c r="BB50" s="1088"/>
      <c r="BC50" s="1088"/>
      <c r="BD50" s="1088"/>
      <c r="BE50" s="1088"/>
      <c r="BF50" s="1088"/>
      <c r="BG50" s="1088"/>
      <c r="BH50" s="1088"/>
      <c r="BI50" s="1088"/>
      <c r="BJ50" s="1088"/>
      <c r="BK50" s="1088"/>
      <c r="BL50" s="1088"/>
      <c r="BM50" s="1088"/>
      <c r="BN50" s="1088"/>
      <c r="BO50" s="1088"/>
      <c r="BP50" s="1088"/>
      <c r="BQ50" s="1088"/>
      <c r="BR50" s="1088"/>
      <c r="BS50" s="1088"/>
      <c r="BT50" s="1088"/>
      <c r="BU50" s="1088"/>
    </row>
    <row r="51" ht="22.5" customHeight="1">
      <c r="A51" s="379">
        <v>24.0</v>
      </c>
      <c r="B51" s="379"/>
      <c r="C51" s="379"/>
      <c r="D51" s="379"/>
      <c r="E51" s="476"/>
      <c r="F51" s="476"/>
      <c r="G51" s="863"/>
      <c r="H51" s="378"/>
      <c r="I51" s="378"/>
      <c r="J51" s="379"/>
      <c r="K51" s="379"/>
      <c r="L51" s="379"/>
      <c r="M51" s="625"/>
      <c r="N51" s="625"/>
      <c r="O51" s="626"/>
      <c r="P51" s="625"/>
      <c r="Q51" s="379"/>
      <c r="R51" s="379"/>
      <c r="S51" s="379"/>
      <c r="T51" s="379"/>
      <c r="U51" s="379"/>
      <c r="V51" s="476"/>
      <c r="W51" s="476"/>
      <c r="X51" s="197"/>
      <c r="Y51" s="867"/>
      <c r="Z51" s="867"/>
      <c r="AA51" s="867"/>
      <c r="AB51" s="867"/>
      <c r="AC51" s="927"/>
      <c r="AD51" s="476"/>
      <c r="AE51" s="476"/>
      <c r="AF51" s="476"/>
      <c r="AG51" s="658"/>
      <c r="AH51" s="658"/>
      <c r="AI51" s="658"/>
      <c r="AJ51" s="658"/>
      <c r="AK51" s="658"/>
      <c r="AL51" s="658"/>
      <c r="AM51" s="658"/>
      <c r="AN51" s="658"/>
      <c r="AO51" s="658"/>
      <c r="AP51" s="658"/>
      <c r="AQ51" s="658"/>
      <c r="AR51" s="658"/>
      <c r="AS51" s="658"/>
      <c r="AT51" s="658"/>
      <c r="AU51" s="658"/>
      <c r="AV51" s="658"/>
      <c r="AW51" s="658"/>
      <c r="AX51" s="658"/>
      <c r="AY51" s="658"/>
      <c r="AZ51" s="658"/>
      <c r="BA51" s="658"/>
      <c r="BB51" s="658"/>
      <c r="BC51" s="658"/>
      <c r="BD51" s="658"/>
      <c r="BE51" s="658"/>
      <c r="BF51" s="658"/>
      <c r="BG51" s="658"/>
      <c r="BH51" s="658"/>
      <c r="BI51" s="658"/>
      <c r="BJ51" s="658"/>
      <c r="BK51" s="658"/>
      <c r="BL51" s="658"/>
      <c r="BM51" s="658"/>
      <c r="BN51" s="658"/>
      <c r="BO51" s="658"/>
      <c r="BP51" s="658"/>
      <c r="BQ51" s="658"/>
      <c r="BR51" s="658"/>
      <c r="BS51" s="658"/>
      <c r="BT51" s="658"/>
      <c r="BU51" s="658"/>
    </row>
    <row r="52" ht="14.25" customHeight="1">
      <c r="A52" s="1069" t="s">
        <v>6383</v>
      </c>
      <c r="B52" s="30"/>
      <c r="C52" s="30"/>
      <c r="D52" s="30"/>
      <c r="E52" s="30"/>
      <c r="F52" s="30"/>
      <c r="G52" s="30"/>
      <c r="H52" s="30"/>
      <c r="I52" s="30"/>
      <c r="J52" s="30"/>
      <c r="K52" s="31"/>
      <c r="L52" s="1070"/>
      <c r="M52" s="1071"/>
      <c r="N52" s="1072"/>
      <c r="O52" s="1070"/>
      <c r="P52" s="1071"/>
      <c r="Q52" s="1071"/>
      <c r="R52" s="1071"/>
      <c r="S52" s="1071"/>
      <c r="T52" s="1071"/>
      <c r="U52" s="1071"/>
      <c r="V52" s="1073"/>
      <c r="W52" s="1073"/>
      <c r="X52" s="1073"/>
      <c r="Y52" s="1071"/>
      <c r="Z52" s="1071"/>
      <c r="AA52" s="1071"/>
      <c r="AB52" s="1071"/>
      <c r="AC52" s="1071"/>
      <c r="AD52" s="1071"/>
      <c r="AE52" s="1071"/>
      <c r="AF52" s="1071"/>
      <c r="AG52" s="715"/>
      <c r="AH52" s="715"/>
      <c r="AI52" s="715"/>
      <c r="AJ52" s="715"/>
      <c r="AK52" s="715"/>
      <c r="AL52" s="715"/>
      <c r="AM52" s="715"/>
      <c r="AN52" s="715"/>
      <c r="AO52" s="715"/>
      <c r="AP52" s="715"/>
      <c r="AQ52" s="715"/>
      <c r="AR52" s="715"/>
      <c r="AS52" s="715"/>
      <c r="AT52" s="715"/>
      <c r="AU52" s="715"/>
      <c r="AV52" s="715"/>
      <c r="AW52" s="715"/>
      <c r="AX52" s="715"/>
      <c r="AY52" s="715"/>
      <c r="AZ52" s="715"/>
      <c r="BA52" s="715"/>
      <c r="BB52" s="715"/>
      <c r="BC52" s="715"/>
      <c r="BD52" s="715"/>
      <c r="BE52" s="715"/>
      <c r="BF52" s="715"/>
      <c r="BG52" s="715"/>
      <c r="BH52" s="715"/>
      <c r="BI52" s="715"/>
      <c r="BJ52" s="715"/>
      <c r="BK52" s="715"/>
      <c r="BL52" s="715"/>
      <c r="BM52" s="715"/>
      <c r="BN52" s="715"/>
      <c r="BO52" s="715"/>
      <c r="BP52" s="715"/>
      <c r="BQ52" s="715"/>
      <c r="BR52" s="715"/>
      <c r="BS52" s="715"/>
      <c r="BT52" s="715"/>
      <c r="BU52" s="715"/>
    </row>
    <row r="53" ht="22.5" customHeight="1">
      <c r="A53" s="379">
        <v>1.0</v>
      </c>
      <c r="B53" s="379">
        <v>4.0</v>
      </c>
      <c r="C53" s="379" t="s">
        <v>276</v>
      </c>
      <c r="D53" s="379"/>
      <c r="E53" s="476"/>
      <c r="F53" s="476"/>
      <c r="G53" s="863">
        <v>1.0</v>
      </c>
      <c r="H53" s="378" t="s">
        <v>6384</v>
      </c>
      <c r="I53" s="378" t="s">
        <v>6385</v>
      </c>
      <c r="J53" s="379" t="s">
        <v>6386</v>
      </c>
      <c r="K53" s="379" t="s">
        <v>6387</v>
      </c>
      <c r="L53" s="380">
        <v>42499.0</v>
      </c>
      <c r="M53" s="379" t="s">
        <v>339</v>
      </c>
      <c r="N53" s="379" t="s">
        <v>153</v>
      </c>
      <c r="O53" s="380">
        <v>43698.0</v>
      </c>
      <c r="P53" s="379" t="s">
        <v>10</v>
      </c>
      <c r="Q53" s="379" t="s">
        <v>255</v>
      </c>
      <c r="R53" s="476"/>
      <c r="S53" s="476"/>
      <c r="T53" s="623" t="s">
        <v>26</v>
      </c>
      <c r="U53" s="379" t="s">
        <v>10</v>
      </c>
      <c r="V53" s="379" t="s">
        <v>335</v>
      </c>
      <c r="W53" s="379" t="s">
        <v>6261</v>
      </c>
      <c r="X53" s="379" t="s">
        <v>6208</v>
      </c>
      <c r="Y53" s="197" t="s">
        <v>6388</v>
      </c>
      <c r="Z53" s="197" t="s">
        <v>6389</v>
      </c>
      <c r="AA53" s="197" t="s">
        <v>6390</v>
      </c>
      <c r="AB53" s="197" t="s">
        <v>6391</v>
      </c>
      <c r="AC53" s="379" t="s">
        <v>6392</v>
      </c>
      <c r="AD53" s="379" t="s">
        <v>6393</v>
      </c>
      <c r="AE53" s="379"/>
      <c r="AF53" s="476"/>
      <c r="AG53" s="658"/>
      <c r="AH53" s="658"/>
      <c r="AI53" s="658"/>
      <c r="AJ53" s="658"/>
      <c r="AK53" s="658"/>
      <c r="AL53" s="658"/>
      <c r="AM53" s="658"/>
      <c r="AN53" s="658"/>
      <c r="AO53" s="658"/>
      <c r="AP53" s="658"/>
      <c r="AQ53" s="658"/>
      <c r="AR53" s="658"/>
      <c r="AS53" s="658"/>
      <c r="AT53" s="658"/>
      <c r="AU53" s="658"/>
      <c r="AV53" s="658"/>
      <c r="AW53" s="658"/>
      <c r="AX53" s="658"/>
      <c r="AY53" s="658"/>
      <c r="AZ53" s="658"/>
      <c r="BA53" s="658"/>
      <c r="BB53" s="658"/>
      <c r="BC53" s="658"/>
      <c r="BD53" s="658"/>
      <c r="BE53" s="658"/>
      <c r="BF53" s="658"/>
      <c r="BG53" s="658"/>
      <c r="BH53" s="658"/>
      <c r="BI53" s="658"/>
      <c r="BJ53" s="658"/>
      <c r="BK53" s="658"/>
      <c r="BL53" s="658"/>
      <c r="BM53" s="658"/>
      <c r="BN53" s="658"/>
      <c r="BO53" s="658"/>
      <c r="BP53" s="658"/>
      <c r="BQ53" s="658"/>
      <c r="BR53" s="658"/>
      <c r="BS53" s="658"/>
      <c r="BT53" s="658"/>
      <c r="BU53" s="658"/>
    </row>
    <row r="54" ht="22.5" customHeight="1">
      <c r="A54" s="379">
        <v>2.0</v>
      </c>
      <c r="B54" s="379">
        <v>4.0</v>
      </c>
      <c r="C54" s="379" t="s">
        <v>276</v>
      </c>
      <c r="D54" s="379"/>
      <c r="E54" s="476"/>
      <c r="F54" s="476"/>
      <c r="G54" s="863">
        <v>1.0</v>
      </c>
      <c r="H54" s="378" t="s">
        <v>6394</v>
      </c>
      <c r="I54" s="378" t="s">
        <v>6395</v>
      </c>
      <c r="J54" s="379" t="s">
        <v>396</v>
      </c>
      <c r="K54" s="379" t="s">
        <v>6396</v>
      </c>
      <c r="L54" s="380">
        <v>42301.0</v>
      </c>
      <c r="M54" s="379" t="s">
        <v>339</v>
      </c>
      <c r="N54" s="379" t="s">
        <v>154</v>
      </c>
      <c r="O54" s="380">
        <v>44426.0</v>
      </c>
      <c r="P54" s="379" t="s">
        <v>9</v>
      </c>
      <c r="Q54" s="379" t="s">
        <v>255</v>
      </c>
      <c r="R54" s="379"/>
      <c r="S54" s="476"/>
      <c r="T54" s="379" t="s">
        <v>11</v>
      </c>
      <c r="U54" s="379" t="s">
        <v>10</v>
      </c>
      <c r="V54" s="476"/>
      <c r="W54" s="379"/>
      <c r="X54" s="379" t="s">
        <v>6067</v>
      </c>
      <c r="Y54" s="197" t="s">
        <v>6397</v>
      </c>
      <c r="Z54" s="197" t="s">
        <v>6398</v>
      </c>
      <c r="AA54" s="197" t="s">
        <v>6399</v>
      </c>
      <c r="AB54" s="197" t="s">
        <v>6400</v>
      </c>
      <c r="AC54" s="379"/>
      <c r="AD54" s="379"/>
      <c r="AE54" s="476"/>
      <c r="AF54" s="379"/>
      <c r="AG54" s="658"/>
      <c r="AH54" s="658"/>
      <c r="AI54" s="658"/>
      <c r="AJ54" s="658"/>
      <c r="AK54" s="658"/>
      <c r="AL54" s="658"/>
      <c r="AM54" s="658"/>
      <c r="AN54" s="658"/>
      <c r="AO54" s="658"/>
      <c r="AP54" s="658"/>
      <c r="AQ54" s="658"/>
      <c r="AR54" s="658"/>
      <c r="AS54" s="658"/>
      <c r="AT54" s="658"/>
      <c r="AU54" s="658"/>
      <c r="AV54" s="658"/>
      <c r="AW54" s="658"/>
      <c r="AX54" s="658"/>
      <c r="AY54" s="658"/>
      <c r="AZ54" s="658"/>
      <c r="BA54" s="658"/>
      <c r="BB54" s="658"/>
      <c r="BC54" s="658"/>
      <c r="BD54" s="658"/>
      <c r="BE54" s="658"/>
      <c r="BF54" s="658"/>
      <c r="BG54" s="658"/>
      <c r="BH54" s="658"/>
      <c r="BI54" s="658"/>
      <c r="BJ54" s="658"/>
      <c r="BK54" s="658"/>
      <c r="BL54" s="658"/>
      <c r="BM54" s="658"/>
      <c r="BN54" s="658"/>
      <c r="BO54" s="658"/>
      <c r="BP54" s="658"/>
      <c r="BQ54" s="658"/>
      <c r="BR54" s="658"/>
      <c r="BS54" s="658"/>
      <c r="BT54" s="658"/>
      <c r="BU54" s="658"/>
    </row>
    <row r="55" ht="22.5" customHeight="1">
      <c r="A55" s="379">
        <v>3.0</v>
      </c>
      <c r="B55" s="379">
        <v>4.0</v>
      </c>
      <c r="C55" s="379" t="s">
        <v>276</v>
      </c>
      <c r="D55" s="379"/>
      <c r="E55" s="476"/>
      <c r="F55" s="476"/>
      <c r="G55" s="863">
        <v>1.0</v>
      </c>
      <c r="H55" s="378" t="s">
        <v>6401</v>
      </c>
      <c r="I55" s="378" t="s">
        <v>6402</v>
      </c>
      <c r="J55" s="379" t="s">
        <v>423</v>
      </c>
      <c r="K55" s="379" t="s">
        <v>6403</v>
      </c>
      <c r="L55" s="380">
        <v>42505.0</v>
      </c>
      <c r="M55" s="379" t="s">
        <v>351</v>
      </c>
      <c r="N55" s="379" t="s">
        <v>154</v>
      </c>
      <c r="O55" s="380">
        <v>45301.0</v>
      </c>
      <c r="P55" s="379" t="s">
        <v>115</v>
      </c>
      <c r="Q55" s="379" t="s">
        <v>255</v>
      </c>
      <c r="R55" s="476"/>
      <c r="S55" s="476"/>
      <c r="T55" s="379" t="s">
        <v>11</v>
      </c>
      <c r="U55" s="379" t="s">
        <v>10</v>
      </c>
      <c r="V55" s="476"/>
      <c r="W55" s="379"/>
      <c r="X55" s="379"/>
      <c r="Y55" s="197" t="s">
        <v>6404</v>
      </c>
      <c r="Z55" s="197" t="s">
        <v>6405</v>
      </c>
      <c r="AA55" s="197"/>
      <c r="AB55" s="197"/>
      <c r="AC55" s="379"/>
      <c r="AD55" s="379"/>
      <c r="AE55" s="476"/>
      <c r="AF55" s="476"/>
      <c r="AG55" s="658"/>
      <c r="AH55" s="658"/>
      <c r="AI55" s="658"/>
      <c r="AJ55" s="658"/>
      <c r="AK55" s="658"/>
      <c r="AL55" s="658"/>
      <c r="AM55" s="658"/>
      <c r="AN55" s="658"/>
      <c r="AO55" s="658"/>
      <c r="AP55" s="658"/>
      <c r="AQ55" s="658"/>
      <c r="AR55" s="658"/>
      <c r="AS55" s="658"/>
      <c r="AT55" s="658"/>
      <c r="AU55" s="658"/>
      <c r="AV55" s="658"/>
      <c r="AW55" s="658"/>
      <c r="AX55" s="658"/>
      <c r="AY55" s="658"/>
      <c r="AZ55" s="658"/>
      <c r="BA55" s="658"/>
      <c r="BB55" s="658"/>
      <c r="BC55" s="658"/>
      <c r="BD55" s="658"/>
      <c r="BE55" s="658"/>
      <c r="BF55" s="658"/>
      <c r="BG55" s="658"/>
      <c r="BH55" s="658"/>
      <c r="BI55" s="658"/>
      <c r="BJ55" s="658"/>
      <c r="BK55" s="658"/>
      <c r="BL55" s="658"/>
      <c r="BM55" s="658"/>
      <c r="BN55" s="658"/>
      <c r="BO55" s="658"/>
      <c r="BP55" s="658"/>
      <c r="BQ55" s="658"/>
      <c r="BR55" s="658"/>
      <c r="BS55" s="658"/>
      <c r="BT55" s="658"/>
      <c r="BU55" s="658"/>
    </row>
    <row r="56" ht="22.5" customHeight="1">
      <c r="A56" s="379">
        <v>4.0</v>
      </c>
      <c r="B56" s="379">
        <v>4.0</v>
      </c>
      <c r="C56" s="379" t="s">
        <v>276</v>
      </c>
      <c r="D56" s="379"/>
      <c r="E56" s="476"/>
      <c r="F56" s="379"/>
      <c r="G56" s="863">
        <v>1.0</v>
      </c>
      <c r="H56" s="378" t="s">
        <v>6406</v>
      </c>
      <c r="I56" s="378" t="s">
        <v>6407</v>
      </c>
      <c r="J56" s="379" t="s">
        <v>396</v>
      </c>
      <c r="K56" s="379" t="s">
        <v>6408</v>
      </c>
      <c r="L56" s="380">
        <v>42483.0</v>
      </c>
      <c r="M56" s="379" t="s">
        <v>339</v>
      </c>
      <c r="N56" s="379" t="s">
        <v>154</v>
      </c>
      <c r="O56" s="380">
        <v>44669.0</v>
      </c>
      <c r="P56" s="379" t="s">
        <v>9</v>
      </c>
      <c r="Q56" s="379" t="s">
        <v>255</v>
      </c>
      <c r="R56" s="379" t="s">
        <v>6409</v>
      </c>
      <c r="S56" s="379"/>
      <c r="T56" s="379" t="s">
        <v>11</v>
      </c>
      <c r="U56" s="379" t="s">
        <v>10</v>
      </c>
      <c r="V56" s="476"/>
      <c r="W56" s="625"/>
      <c r="X56" s="379"/>
      <c r="Y56" s="867" t="s">
        <v>6410</v>
      </c>
      <c r="Z56" s="867" t="s">
        <v>6411</v>
      </c>
      <c r="AA56" s="867" t="s">
        <v>6412</v>
      </c>
      <c r="AB56" s="867" t="s">
        <v>6413</v>
      </c>
      <c r="AC56" s="927"/>
      <c r="AD56" s="379"/>
      <c r="AE56" s="379"/>
      <c r="AF56" s="927"/>
      <c r="AG56" s="658"/>
      <c r="AH56" s="658"/>
      <c r="AI56" s="658"/>
      <c r="AJ56" s="658"/>
      <c r="AK56" s="658"/>
      <c r="AL56" s="658"/>
      <c r="AM56" s="658"/>
      <c r="AN56" s="658"/>
      <c r="AO56" s="658"/>
      <c r="AP56" s="658"/>
      <c r="AQ56" s="658"/>
      <c r="AR56" s="658"/>
      <c r="AS56" s="658"/>
      <c r="AT56" s="658"/>
      <c r="AU56" s="658"/>
      <c r="AV56" s="658"/>
      <c r="AW56" s="658"/>
      <c r="AX56" s="658"/>
      <c r="AY56" s="658"/>
      <c r="AZ56" s="658"/>
      <c r="BA56" s="658"/>
      <c r="BB56" s="658"/>
      <c r="BC56" s="658"/>
      <c r="BD56" s="658"/>
      <c r="BE56" s="658"/>
      <c r="BF56" s="658"/>
      <c r="BG56" s="658"/>
      <c r="BH56" s="658"/>
      <c r="BI56" s="658"/>
      <c r="BJ56" s="658"/>
      <c r="BK56" s="658"/>
      <c r="BL56" s="658"/>
      <c r="BM56" s="658"/>
      <c r="BN56" s="658"/>
      <c r="BO56" s="658"/>
      <c r="BP56" s="658"/>
      <c r="BQ56" s="658"/>
      <c r="BR56" s="658"/>
      <c r="BS56" s="658"/>
      <c r="BT56" s="658"/>
      <c r="BU56" s="658"/>
    </row>
    <row r="57" ht="22.5" customHeight="1">
      <c r="A57" s="379">
        <v>5.0</v>
      </c>
      <c r="B57" s="379">
        <v>4.0</v>
      </c>
      <c r="C57" s="379" t="s">
        <v>276</v>
      </c>
      <c r="D57" s="379"/>
      <c r="E57" s="476"/>
      <c r="F57" s="476"/>
      <c r="G57" s="863">
        <v>1.0</v>
      </c>
      <c r="H57" s="378" t="s">
        <v>6414</v>
      </c>
      <c r="I57" s="378" t="s">
        <v>6415</v>
      </c>
      <c r="J57" s="379" t="s">
        <v>344</v>
      </c>
      <c r="K57" s="379" t="s">
        <v>6416</v>
      </c>
      <c r="L57" s="380">
        <v>42433.0</v>
      </c>
      <c r="M57" s="379" t="s">
        <v>351</v>
      </c>
      <c r="N57" s="379" t="s">
        <v>154</v>
      </c>
      <c r="O57" s="380">
        <v>45418.0</v>
      </c>
      <c r="P57" s="379" t="s">
        <v>133</v>
      </c>
      <c r="Q57" s="379" t="s">
        <v>255</v>
      </c>
      <c r="R57" s="476"/>
      <c r="S57" s="476"/>
      <c r="T57" s="379" t="s">
        <v>11</v>
      </c>
      <c r="U57" s="379" t="s">
        <v>15</v>
      </c>
      <c r="V57" s="476"/>
      <c r="W57" s="379"/>
      <c r="X57" s="379"/>
      <c r="Y57" s="197" t="s">
        <v>6417</v>
      </c>
      <c r="Z57" s="197" t="s">
        <v>6418</v>
      </c>
      <c r="AA57" s="197"/>
      <c r="AB57" s="197"/>
      <c r="AC57" s="379"/>
      <c r="AD57" s="379"/>
      <c r="AE57" s="476"/>
      <c r="AF57" s="379"/>
      <c r="AG57" s="658"/>
      <c r="AH57" s="658"/>
      <c r="AI57" s="658"/>
      <c r="AJ57" s="658"/>
      <c r="AK57" s="658"/>
      <c r="AL57" s="658"/>
      <c r="AM57" s="658"/>
      <c r="AN57" s="658"/>
      <c r="AO57" s="658"/>
      <c r="AP57" s="658"/>
      <c r="AQ57" s="658"/>
      <c r="AR57" s="658"/>
      <c r="AS57" s="658"/>
      <c r="AT57" s="658"/>
      <c r="AU57" s="658"/>
      <c r="AV57" s="658"/>
      <c r="AW57" s="658"/>
      <c r="AX57" s="658"/>
      <c r="AY57" s="658"/>
      <c r="AZ57" s="658"/>
      <c r="BA57" s="658"/>
      <c r="BB57" s="658"/>
      <c r="BC57" s="658"/>
      <c r="BD57" s="658"/>
      <c r="BE57" s="658"/>
      <c r="BF57" s="658"/>
      <c r="BG57" s="658"/>
      <c r="BH57" s="658"/>
      <c r="BI57" s="658"/>
      <c r="BJ57" s="658"/>
      <c r="BK57" s="658"/>
      <c r="BL57" s="658"/>
      <c r="BM57" s="658"/>
      <c r="BN57" s="658"/>
      <c r="BO57" s="658"/>
      <c r="BP57" s="658"/>
      <c r="BQ57" s="658"/>
      <c r="BR57" s="658"/>
      <c r="BS57" s="658"/>
      <c r="BT57" s="658"/>
      <c r="BU57" s="658"/>
    </row>
    <row r="58" ht="22.5" customHeight="1">
      <c r="A58" s="379">
        <v>6.0</v>
      </c>
      <c r="B58" s="379">
        <v>4.0</v>
      </c>
      <c r="C58" s="379" t="s">
        <v>276</v>
      </c>
      <c r="D58" s="379"/>
      <c r="E58" s="476"/>
      <c r="F58" s="476"/>
      <c r="G58" s="863">
        <v>1.0</v>
      </c>
      <c r="H58" s="378" t="s">
        <v>6419</v>
      </c>
      <c r="I58" s="378" t="s">
        <v>6420</v>
      </c>
      <c r="J58" s="379" t="s">
        <v>396</v>
      </c>
      <c r="K58" s="379" t="s">
        <v>6421</v>
      </c>
      <c r="L58" s="380">
        <v>42395.0</v>
      </c>
      <c r="M58" s="379" t="s">
        <v>351</v>
      </c>
      <c r="N58" s="379" t="s">
        <v>151</v>
      </c>
      <c r="O58" s="380">
        <v>43334.0</v>
      </c>
      <c r="P58" s="379" t="s">
        <v>133</v>
      </c>
      <c r="Q58" s="379" t="s">
        <v>255</v>
      </c>
      <c r="R58" s="476"/>
      <c r="S58" s="476"/>
      <c r="T58" s="379" t="s">
        <v>11</v>
      </c>
      <c r="U58" s="379" t="s">
        <v>15</v>
      </c>
      <c r="V58" s="476"/>
      <c r="W58" s="379"/>
      <c r="X58" s="379" t="s">
        <v>6107</v>
      </c>
      <c r="Y58" s="197" t="s">
        <v>6422</v>
      </c>
      <c r="Z58" s="197" t="s">
        <v>6423</v>
      </c>
      <c r="AA58" s="197" t="s">
        <v>6424</v>
      </c>
      <c r="AB58" s="197" t="s">
        <v>6425</v>
      </c>
      <c r="AC58" s="379" t="s">
        <v>6426</v>
      </c>
      <c r="AD58" s="379" t="s">
        <v>6427</v>
      </c>
      <c r="AE58" s="379" t="s">
        <v>6428</v>
      </c>
      <c r="AF58" s="379"/>
      <c r="AG58" s="658"/>
      <c r="AH58" s="658"/>
      <c r="AI58" s="658"/>
      <c r="AJ58" s="658"/>
      <c r="AK58" s="658"/>
      <c r="AL58" s="658"/>
      <c r="AM58" s="658"/>
      <c r="AN58" s="658"/>
      <c r="AO58" s="658"/>
      <c r="AP58" s="658"/>
      <c r="AQ58" s="658"/>
      <c r="AR58" s="658"/>
      <c r="AS58" s="658"/>
      <c r="AT58" s="658"/>
      <c r="AU58" s="658"/>
      <c r="AV58" s="658"/>
      <c r="AW58" s="658"/>
      <c r="AX58" s="658"/>
      <c r="AY58" s="658"/>
      <c r="AZ58" s="658"/>
      <c r="BA58" s="658"/>
      <c r="BB58" s="658"/>
      <c r="BC58" s="658"/>
      <c r="BD58" s="658"/>
      <c r="BE58" s="658"/>
      <c r="BF58" s="658"/>
      <c r="BG58" s="658"/>
      <c r="BH58" s="658"/>
      <c r="BI58" s="658"/>
      <c r="BJ58" s="658"/>
      <c r="BK58" s="658"/>
      <c r="BL58" s="658"/>
      <c r="BM58" s="658"/>
      <c r="BN58" s="658"/>
      <c r="BO58" s="658"/>
      <c r="BP58" s="658"/>
      <c r="BQ58" s="658"/>
      <c r="BR58" s="658"/>
      <c r="BS58" s="658"/>
      <c r="BT58" s="658"/>
      <c r="BU58" s="658"/>
    </row>
    <row r="59" ht="22.5" customHeight="1">
      <c r="A59" s="379">
        <v>7.0</v>
      </c>
      <c r="B59" s="379">
        <v>4.0</v>
      </c>
      <c r="C59" s="379" t="s">
        <v>276</v>
      </c>
      <c r="D59" s="379"/>
      <c r="E59" s="476"/>
      <c r="F59" s="476"/>
      <c r="G59" s="863">
        <v>1.0</v>
      </c>
      <c r="H59" s="378" t="s">
        <v>6429</v>
      </c>
      <c r="I59" s="378" t="s">
        <v>6430</v>
      </c>
      <c r="J59" s="379" t="s">
        <v>6431</v>
      </c>
      <c r="K59" s="379" t="s">
        <v>6432</v>
      </c>
      <c r="L59" s="380">
        <v>42605.0</v>
      </c>
      <c r="M59" s="379" t="s">
        <v>339</v>
      </c>
      <c r="N59" s="379" t="s">
        <v>154</v>
      </c>
      <c r="O59" s="380">
        <v>43587.0</v>
      </c>
      <c r="P59" s="379" t="s">
        <v>125</v>
      </c>
      <c r="Q59" s="379" t="s">
        <v>255</v>
      </c>
      <c r="R59" s="476"/>
      <c r="S59" s="476"/>
      <c r="T59" s="379" t="s">
        <v>11</v>
      </c>
      <c r="U59" s="379" t="s">
        <v>21</v>
      </c>
      <c r="V59" s="476"/>
      <c r="W59" s="379" t="s">
        <v>6027</v>
      </c>
      <c r="X59" s="379" t="s">
        <v>6056</v>
      </c>
      <c r="Y59" s="197" t="s">
        <v>6433</v>
      </c>
      <c r="Z59" s="197" t="s">
        <v>6434</v>
      </c>
      <c r="AA59" s="197" t="s">
        <v>6435</v>
      </c>
      <c r="AB59" s="197" t="s">
        <v>6436</v>
      </c>
      <c r="AC59" s="379" t="s">
        <v>6437</v>
      </c>
      <c r="AD59" s="379" t="s">
        <v>6438</v>
      </c>
      <c r="AE59" s="379" t="s">
        <v>6439</v>
      </c>
      <c r="AF59" s="476"/>
      <c r="AG59" s="658"/>
      <c r="AH59" s="658"/>
      <c r="AI59" s="658"/>
      <c r="AJ59" s="658"/>
      <c r="AK59" s="658"/>
      <c r="AL59" s="658"/>
      <c r="AM59" s="658"/>
      <c r="AN59" s="658"/>
      <c r="AO59" s="658"/>
      <c r="AP59" s="658"/>
      <c r="AQ59" s="658"/>
      <c r="AR59" s="658"/>
      <c r="AS59" s="658"/>
      <c r="AT59" s="658"/>
      <c r="AU59" s="658"/>
      <c r="AV59" s="658"/>
      <c r="AW59" s="658"/>
      <c r="AX59" s="658"/>
      <c r="AY59" s="658"/>
      <c r="AZ59" s="658"/>
      <c r="BA59" s="658"/>
      <c r="BB59" s="658"/>
      <c r="BC59" s="658"/>
      <c r="BD59" s="658"/>
      <c r="BE59" s="658"/>
      <c r="BF59" s="658"/>
      <c r="BG59" s="658"/>
      <c r="BH59" s="658"/>
      <c r="BI59" s="658"/>
      <c r="BJ59" s="658"/>
      <c r="BK59" s="658"/>
      <c r="BL59" s="658"/>
      <c r="BM59" s="658"/>
      <c r="BN59" s="658"/>
      <c r="BO59" s="658"/>
      <c r="BP59" s="658"/>
      <c r="BQ59" s="658"/>
      <c r="BR59" s="658"/>
      <c r="BS59" s="658"/>
      <c r="BT59" s="658"/>
      <c r="BU59" s="658"/>
    </row>
    <row r="60" ht="22.5" customHeight="1">
      <c r="A60" s="379">
        <v>8.0</v>
      </c>
      <c r="B60" s="379">
        <v>4.0</v>
      </c>
      <c r="C60" s="379" t="s">
        <v>276</v>
      </c>
      <c r="D60" s="379"/>
      <c r="E60" s="476"/>
      <c r="F60" s="476"/>
      <c r="G60" s="863">
        <v>1.0</v>
      </c>
      <c r="H60" s="378" t="s">
        <v>6440</v>
      </c>
      <c r="I60" s="378" t="s">
        <v>6441</v>
      </c>
      <c r="J60" s="379" t="s">
        <v>370</v>
      </c>
      <c r="K60" s="379" t="s">
        <v>6442</v>
      </c>
      <c r="L60" s="380">
        <v>42432.0</v>
      </c>
      <c r="M60" s="379" t="s">
        <v>351</v>
      </c>
      <c r="N60" s="379" t="s">
        <v>152</v>
      </c>
      <c r="O60" s="380">
        <v>44930.0</v>
      </c>
      <c r="P60" s="379" t="s">
        <v>133</v>
      </c>
      <c r="Q60" s="379" t="s">
        <v>255</v>
      </c>
      <c r="R60" s="379" t="s">
        <v>6443</v>
      </c>
      <c r="S60" s="476"/>
      <c r="T60" s="379" t="s">
        <v>11</v>
      </c>
      <c r="U60" s="379" t="s">
        <v>15</v>
      </c>
      <c r="V60" s="476"/>
      <c r="W60" s="379"/>
      <c r="X60" s="379" t="s">
        <v>6056</v>
      </c>
      <c r="Y60" s="197" t="s">
        <v>6444</v>
      </c>
      <c r="Z60" s="197" t="s">
        <v>6445</v>
      </c>
      <c r="AA60" s="197" t="s">
        <v>6446</v>
      </c>
      <c r="AB60" s="197"/>
      <c r="AC60" s="379"/>
      <c r="AD60" s="379"/>
      <c r="AE60" s="379"/>
      <c r="AF60" s="476"/>
      <c r="AG60" s="658"/>
      <c r="AH60" s="658"/>
      <c r="AI60" s="658"/>
      <c r="AJ60" s="658"/>
      <c r="AK60" s="658"/>
      <c r="AL60" s="658"/>
      <c r="AM60" s="658"/>
      <c r="AN60" s="658"/>
      <c r="AO60" s="658"/>
      <c r="AP60" s="658"/>
      <c r="AQ60" s="658"/>
      <c r="AR60" s="658"/>
      <c r="AS60" s="658"/>
      <c r="AT60" s="658"/>
      <c r="AU60" s="658"/>
      <c r="AV60" s="658"/>
      <c r="AW60" s="658"/>
      <c r="AX60" s="658"/>
      <c r="AY60" s="658"/>
      <c r="AZ60" s="658"/>
      <c r="BA60" s="658"/>
      <c r="BB60" s="658"/>
      <c r="BC60" s="658"/>
      <c r="BD60" s="658"/>
      <c r="BE60" s="658"/>
      <c r="BF60" s="658"/>
      <c r="BG60" s="658"/>
      <c r="BH60" s="658"/>
      <c r="BI60" s="658"/>
      <c r="BJ60" s="658"/>
      <c r="BK60" s="658"/>
      <c r="BL60" s="658"/>
      <c r="BM60" s="658"/>
      <c r="BN60" s="658"/>
      <c r="BO60" s="658"/>
      <c r="BP60" s="658"/>
      <c r="BQ60" s="658"/>
      <c r="BR60" s="658"/>
      <c r="BS60" s="658"/>
      <c r="BT60" s="658"/>
      <c r="BU60" s="658"/>
    </row>
    <row r="61" ht="22.5" customHeight="1">
      <c r="A61" s="379">
        <v>9.0</v>
      </c>
      <c r="B61" s="379">
        <v>4.0</v>
      </c>
      <c r="C61" s="379" t="s">
        <v>276</v>
      </c>
      <c r="D61" s="379"/>
      <c r="E61" s="476"/>
      <c r="F61" s="476"/>
      <c r="G61" s="863">
        <v>1.0</v>
      </c>
      <c r="H61" s="378" t="s">
        <v>6447</v>
      </c>
      <c r="I61" s="378" t="s">
        <v>6448</v>
      </c>
      <c r="J61" s="379" t="s">
        <v>423</v>
      </c>
      <c r="K61" s="379" t="s">
        <v>6449</v>
      </c>
      <c r="L61" s="380">
        <v>42413.0</v>
      </c>
      <c r="M61" s="379" t="s">
        <v>351</v>
      </c>
      <c r="N61" s="379" t="s">
        <v>153</v>
      </c>
      <c r="O61" s="380">
        <v>45519.0</v>
      </c>
      <c r="P61" s="379" t="s">
        <v>115</v>
      </c>
      <c r="Q61" s="379" t="s">
        <v>255</v>
      </c>
      <c r="R61" s="379"/>
      <c r="S61" s="379"/>
      <c r="T61" s="623" t="s">
        <v>26</v>
      </c>
      <c r="U61" s="379" t="s">
        <v>21</v>
      </c>
      <c r="V61" s="476"/>
      <c r="W61" s="379"/>
      <c r="X61" s="476"/>
      <c r="Y61" s="197" t="s">
        <v>6450</v>
      </c>
      <c r="Z61" s="197"/>
      <c r="AA61" s="197"/>
      <c r="AB61" s="197"/>
      <c r="AC61" s="379"/>
      <c r="AD61" s="379"/>
      <c r="AE61" s="379"/>
      <c r="AF61" s="379"/>
      <c r="AG61" s="658"/>
      <c r="AH61" s="658"/>
      <c r="AI61" s="658"/>
      <c r="AJ61" s="658"/>
      <c r="AK61" s="658"/>
      <c r="AL61" s="658"/>
      <c r="AM61" s="658"/>
      <c r="AN61" s="658"/>
      <c r="AO61" s="658"/>
      <c r="AP61" s="658"/>
      <c r="AQ61" s="658"/>
      <c r="AR61" s="658"/>
      <c r="AS61" s="658"/>
      <c r="AT61" s="658"/>
      <c r="AU61" s="658"/>
      <c r="AV61" s="658"/>
      <c r="AW61" s="658"/>
      <c r="AX61" s="658"/>
      <c r="AY61" s="658"/>
      <c r="AZ61" s="658"/>
      <c r="BA61" s="658"/>
      <c r="BB61" s="658"/>
      <c r="BC61" s="658"/>
      <c r="BD61" s="658"/>
      <c r="BE61" s="658"/>
      <c r="BF61" s="658"/>
      <c r="BG61" s="658"/>
      <c r="BH61" s="658"/>
      <c r="BI61" s="658"/>
      <c r="BJ61" s="658"/>
      <c r="BK61" s="658"/>
      <c r="BL61" s="658"/>
      <c r="BM61" s="658"/>
      <c r="BN61" s="658"/>
      <c r="BO61" s="658"/>
      <c r="BP61" s="658"/>
      <c r="BQ61" s="658"/>
      <c r="BR61" s="658"/>
      <c r="BS61" s="658"/>
      <c r="BT61" s="658"/>
      <c r="BU61" s="658"/>
    </row>
    <row r="62" ht="22.5" customHeight="1">
      <c r="A62" s="379">
        <v>10.0</v>
      </c>
      <c r="B62" s="379">
        <v>4.0</v>
      </c>
      <c r="C62" s="379" t="s">
        <v>276</v>
      </c>
      <c r="D62" s="379"/>
      <c r="E62" s="476"/>
      <c r="F62" s="476"/>
      <c r="G62" s="863">
        <v>1.0</v>
      </c>
      <c r="H62" s="378" t="s">
        <v>6451</v>
      </c>
      <c r="I62" s="378" t="s">
        <v>6452</v>
      </c>
      <c r="J62" s="379" t="s">
        <v>6453</v>
      </c>
      <c r="K62" s="379" t="s">
        <v>6454</v>
      </c>
      <c r="L62" s="380">
        <v>42403.0</v>
      </c>
      <c r="M62" s="379" t="s">
        <v>351</v>
      </c>
      <c r="N62" s="379" t="s">
        <v>152</v>
      </c>
      <c r="O62" s="380">
        <v>43334.0</v>
      </c>
      <c r="P62" s="379" t="s">
        <v>127</v>
      </c>
      <c r="Q62" s="379" t="s">
        <v>259</v>
      </c>
      <c r="R62" s="476"/>
      <c r="S62" s="476"/>
      <c r="T62" s="379" t="s">
        <v>11</v>
      </c>
      <c r="U62" s="379" t="s">
        <v>15</v>
      </c>
      <c r="V62" s="476"/>
      <c r="W62" s="379"/>
      <c r="X62" s="379" t="s">
        <v>6217</v>
      </c>
      <c r="Y62" s="197" t="s">
        <v>6455</v>
      </c>
      <c r="Z62" s="197" t="s">
        <v>6456</v>
      </c>
      <c r="AA62" s="197" t="s">
        <v>6457</v>
      </c>
      <c r="AB62" s="197" t="s">
        <v>6458</v>
      </c>
      <c r="AC62" s="379" t="s">
        <v>6459</v>
      </c>
      <c r="AD62" s="379" t="s">
        <v>6460</v>
      </c>
      <c r="AE62" s="379" t="s">
        <v>6461</v>
      </c>
      <c r="AF62" s="476"/>
      <c r="AG62" s="658"/>
      <c r="AH62" s="658"/>
      <c r="AI62" s="658"/>
      <c r="AJ62" s="658"/>
      <c r="AK62" s="658"/>
      <c r="AL62" s="658"/>
      <c r="AM62" s="658"/>
      <c r="AN62" s="658"/>
      <c r="AO62" s="658"/>
      <c r="AP62" s="658"/>
      <c r="AQ62" s="658"/>
      <c r="AR62" s="658"/>
      <c r="AS62" s="658"/>
      <c r="AT62" s="658"/>
      <c r="AU62" s="658"/>
      <c r="AV62" s="658"/>
      <c r="AW62" s="658"/>
      <c r="AX62" s="658"/>
      <c r="AY62" s="658"/>
      <c r="AZ62" s="658"/>
      <c r="BA62" s="658"/>
      <c r="BB62" s="658"/>
      <c r="BC62" s="658"/>
      <c r="BD62" s="658"/>
      <c r="BE62" s="658"/>
      <c r="BF62" s="658"/>
      <c r="BG62" s="658"/>
      <c r="BH62" s="658"/>
      <c r="BI62" s="658"/>
      <c r="BJ62" s="658"/>
      <c r="BK62" s="658"/>
      <c r="BL62" s="658"/>
      <c r="BM62" s="658"/>
      <c r="BN62" s="658"/>
      <c r="BO62" s="658"/>
      <c r="BP62" s="658"/>
      <c r="BQ62" s="658"/>
      <c r="BR62" s="658"/>
      <c r="BS62" s="658"/>
      <c r="BT62" s="658"/>
      <c r="BU62" s="658"/>
    </row>
    <row r="63" ht="22.5" customHeight="1">
      <c r="A63" s="379">
        <v>11.0</v>
      </c>
      <c r="B63" s="379">
        <v>4.0</v>
      </c>
      <c r="C63" s="379" t="s">
        <v>276</v>
      </c>
      <c r="D63" s="379"/>
      <c r="E63" s="476"/>
      <c r="F63" s="476"/>
      <c r="G63" s="863">
        <v>1.0</v>
      </c>
      <c r="H63" s="378" t="s">
        <v>6462</v>
      </c>
      <c r="I63" s="378" t="s">
        <v>6463</v>
      </c>
      <c r="J63" s="379" t="s">
        <v>1863</v>
      </c>
      <c r="K63" s="379" t="s">
        <v>6464</v>
      </c>
      <c r="L63" s="380">
        <v>42495.0</v>
      </c>
      <c r="M63" s="379" t="s">
        <v>339</v>
      </c>
      <c r="N63" s="379" t="s">
        <v>153</v>
      </c>
      <c r="O63" s="380">
        <v>43698.0</v>
      </c>
      <c r="P63" s="379" t="s">
        <v>25</v>
      </c>
      <c r="Q63" s="379" t="s">
        <v>259</v>
      </c>
      <c r="R63" s="379"/>
      <c r="S63" s="476"/>
      <c r="T63" s="379" t="s">
        <v>11</v>
      </c>
      <c r="U63" s="379" t="s">
        <v>15</v>
      </c>
      <c r="V63" s="476"/>
      <c r="W63" s="379" t="s">
        <v>6026</v>
      </c>
      <c r="X63" s="379" t="s">
        <v>6107</v>
      </c>
      <c r="Y63" s="197" t="s">
        <v>6465</v>
      </c>
      <c r="Z63" s="197" t="s">
        <v>6466</v>
      </c>
      <c r="AA63" s="197" t="s">
        <v>6467</v>
      </c>
      <c r="AB63" s="197" t="s">
        <v>6468</v>
      </c>
      <c r="AC63" s="379" t="s">
        <v>6469</v>
      </c>
      <c r="AD63" s="379" t="s">
        <v>6470</v>
      </c>
      <c r="AE63" s="476"/>
      <c r="AF63" s="476"/>
      <c r="AG63" s="658"/>
      <c r="AH63" s="658"/>
      <c r="AI63" s="658"/>
      <c r="AJ63" s="658"/>
      <c r="AK63" s="658"/>
      <c r="AL63" s="658"/>
      <c r="AM63" s="658"/>
      <c r="AN63" s="658"/>
      <c r="AO63" s="658"/>
      <c r="AP63" s="658"/>
      <c r="AQ63" s="658"/>
      <c r="AR63" s="658"/>
      <c r="AS63" s="658"/>
      <c r="AT63" s="658"/>
      <c r="AU63" s="658"/>
      <c r="AV63" s="658"/>
      <c r="AW63" s="658"/>
      <c r="AX63" s="658"/>
      <c r="AY63" s="658"/>
      <c r="AZ63" s="658"/>
      <c r="BA63" s="658"/>
      <c r="BB63" s="658"/>
      <c r="BC63" s="658"/>
      <c r="BD63" s="658"/>
      <c r="BE63" s="658"/>
      <c r="BF63" s="658"/>
      <c r="BG63" s="658"/>
      <c r="BH63" s="658"/>
      <c r="BI63" s="658"/>
      <c r="BJ63" s="658"/>
      <c r="BK63" s="658"/>
      <c r="BL63" s="658"/>
      <c r="BM63" s="658"/>
      <c r="BN63" s="658"/>
      <c r="BO63" s="658"/>
      <c r="BP63" s="658"/>
      <c r="BQ63" s="658"/>
      <c r="BR63" s="658"/>
      <c r="BS63" s="658"/>
      <c r="BT63" s="658"/>
      <c r="BU63" s="658"/>
    </row>
    <row r="64" ht="22.5" customHeight="1">
      <c r="A64" s="379">
        <v>12.0</v>
      </c>
      <c r="B64" s="379">
        <v>4.0</v>
      </c>
      <c r="C64" s="379" t="s">
        <v>276</v>
      </c>
      <c r="D64" s="379"/>
      <c r="E64" s="476"/>
      <c r="F64" s="379" t="s">
        <v>335</v>
      </c>
      <c r="G64" s="863">
        <v>1.0</v>
      </c>
      <c r="H64" s="378" t="s">
        <v>6471</v>
      </c>
      <c r="I64" s="378" t="s">
        <v>6472</v>
      </c>
      <c r="J64" s="379" t="s">
        <v>6473</v>
      </c>
      <c r="K64" s="379" t="s">
        <v>6474</v>
      </c>
      <c r="L64" s="380">
        <v>42501.0</v>
      </c>
      <c r="M64" s="379" t="s">
        <v>351</v>
      </c>
      <c r="N64" s="379" t="s">
        <v>153</v>
      </c>
      <c r="O64" s="380">
        <v>45155.0</v>
      </c>
      <c r="P64" s="379" t="s">
        <v>37</v>
      </c>
      <c r="Q64" s="379" t="s">
        <v>259</v>
      </c>
      <c r="R64" s="379"/>
      <c r="S64" s="476"/>
      <c r="T64" s="379" t="s">
        <v>11</v>
      </c>
      <c r="U64" s="379" t="s">
        <v>21</v>
      </c>
      <c r="V64" s="476"/>
      <c r="W64" s="379"/>
      <c r="X64" s="379"/>
      <c r="Y64" s="197" t="s">
        <v>6475</v>
      </c>
      <c r="Z64" s="197" t="s">
        <v>6476</v>
      </c>
      <c r="AA64" s="197"/>
      <c r="AB64" s="197"/>
      <c r="AC64" s="379"/>
      <c r="AD64" s="379"/>
      <c r="AE64" s="379"/>
      <c r="AF64" s="379"/>
      <c r="AG64" s="658"/>
      <c r="AH64" s="658"/>
      <c r="AI64" s="658"/>
      <c r="AJ64" s="658"/>
      <c r="AK64" s="658"/>
      <c r="AL64" s="658"/>
      <c r="AM64" s="658"/>
      <c r="AN64" s="658"/>
      <c r="AO64" s="658"/>
      <c r="AP64" s="658"/>
      <c r="AQ64" s="658"/>
      <c r="AR64" s="658"/>
      <c r="AS64" s="658"/>
      <c r="AT64" s="658"/>
      <c r="AU64" s="658"/>
      <c r="AV64" s="658"/>
      <c r="AW64" s="658"/>
      <c r="AX64" s="658"/>
      <c r="AY64" s="658"/>
      <c r="AZ64" s="658"/>
      <c r="BA64" s="658"/>
      <c r="BB64" s="658"/>
      <c r="BC64" s="658"/>
      <c r="BD64" s="658"/>
      <c r="BE64" s="658"/>
      <c r="BF64" s="658"/>
      <c r="BG64" s="658"/>
      <c r="BH64" s="658"/>
      <c r="BI64" s="658"/>
      <c r="BJ64" s="658"/>
      <c r="BK64" s="658"/>
      <c r="BL64" s="658"/>
      <c r="BM64" s="658"/>
      <c r="BN64" s="658"/>
      <c r="BO64" s="658"/>
      <c r="BP64" s="658"/>
      <c r="BQ64" s="658"/>
      <c r="BR64" s="658"/>
      <c r="BS64" s="658"/>
      <c r="BT64" s="658"/>
      <c r="BU64" s="658"/>
    </row>
    <row r="65" ht="22.5" customHeight="1">
      <c r="A65" s="379">
        <v>13.0</v>
      </c>
      <c r="B65" s="379">
        <v>4.0</v>
      </c>
      <c r="C65" s="379" t="s">
        <v>276</v>
      </c>
      <c r="D65" s="379"/>
      <c r="E65" s="476"/>
      <c r="F65" s="379" t="s">
        <v>335</v>
      </c>
      <c r="G65" s="863">
        <v>1.0</v>
      </c>
      <c r="H65" s="378" t="s">
        <v>6477</v>
      </c>
      <c r="I65" s="378" t="s">
        <v>6478</v>
      </c>
      <c r="J65" s="379" t="s">
        <v>3608</v>
      </c>
      <c r="K65" s="379" t="s">
        <v>6479</v>
      </c>
      <c r="L65" s="380">
        <v>42603.0</v>
      </c>
      <c r="M65" s="379" t="s">
        <v>351</v>
      </c>
      <c r="N65" s="379" t="s">
        <v>154</v>
      </c>
      <c r="O65" s="380">
        <v>45519.0</v>
      </c>
      <c r="P65" s="379" t="s">
        <v>39</v>
      </c>
      <c r="Q65" s="379" t="s">
        <v>259</v>
      </c>
      <c r="R65" s="379" t="s">
        <v>6480</v>
      </c>
      <c r="S65" s="476"/>
      <c r="T65" s="379" t="s">
        <v>11</v>
      </c>
      <c r="U65" s="379" t="s">
        <v>15</v>
      </c>
      <c r="V65" s="379"/>
      <c r="W65" s="379"/>
      <c r="X65" s="379"/>
      <c r="Y65" s="197" t="s">
        <v>6481</v>
      </c>
      <c r="Z65" s="197"/>
      <c r="AA65" s="197"/>
      <c r="AB65" s="197"/>
      <c r="AC65" s="379"/>
      <c r="AD65" s="476"/>
      <c r="AE65" s="476"/>
      <c r="AF65" s="476"/>
      <c r="AG65" s="658"/>
      <c r="AH65" s="658"/>
      <c r="AI65" s="658"/>
      <c r="AJ65" s="658"/>
      <c r="AK65" s="658"/>
      <c r="AL65" s="658"/>
      <c r="AM65" s="658"/>
      <c r="AN65" s="658"/>
      <c r="AO65" s="658"/>
      <c r="AP65" s="658"/>
      <c r="AQ65" s="658"/>
      <c r="AR65" s="658"/>
      <c r="AS65" s="658"/>
      <c r="AT65" s="658"/>
      <c r="AU65" s="658"/>
      <c r="AV65" s="658"/>
      <c r="AW65" s="658"/>
      <c r="AX65" s="658"/>
      <c r="AY65" s="658"/>
      <c r="AZ65" s="658"/>
      <c r="BA65" s="658"/>
      <c r="BB65" s="658"/>
      <c r="BC65" s="658"/>
      <c r="BD65" s="658"/>
      <c r="BE65" s="658"/>
      <c r="BF65" s="658"/>
      <c r="BG65" s="658"/>
      <c r="BH65" s="658"/>
      <c r="BI65" s="658"/>
      <c r="BJ65" s="658"/>
      <c r="BK65" s="658"/>
      <c r="BL65" s="658"/>
      <c r="BM65" s="658"/>
      <c r="BN65" s="658"/>
      <c r="BO65" s="658"/>
      <c r="BP65" s="658"/>
      <c r="BQ65" s="658"/>
      <c r="BR65" s="658"/>
      <c r="BS65" s="658"/>
      <c r="BT65" s="658"/>
      <c r="BU65" s="658"/>
    </row>
    <row r="66" ht="22.5" customHeight="1">
      <c r="A66" s="379">
        <v>14.0</v>
      </c>
      <c r="B66" s="379">
        <v>4.0</v>
      </c>
      <c r="C66" s="379" t="s">
        <v>276</v>
      </c>
      <c r="D66" s="379"/>
      <c r="E66" s="476"/>
      <c r="F66" s="476"/>
      <c r="G66" s="863">
        <v>1.0</v>
      </c>
      <c r="H66" s="378" t="s">
        <v>6482</v>
      </c>
      <c r="I66" s="378" t="s">
        <v>6483</v>
      </c>
      <c r="J66" s="379" t="s">
        <v>6484</v>
      </c>
      <c r="K66" s="379" t="s">
        <v>6485</v>
      </c>
      <c r="L66" s="380">
        <v>42413.0</v>
      </c>
      <c r="M66" s="379" t="s">
        <v>339</v>
      </c>
      <c r="N66" s="379" t="s">
        <v>151</v>
      </c>
      <c r="O66" s="380">
        <v>45665.0</v>
      </c>
      <c r="P66" s="379" t="s">
        <v>74</v>
      </c>
      <c r="Q66" s="379" t="s">
        <v>259</v>
      </c>
      <c r="R66" s="379"/>
      <c r="S66" s="476"/>
      <c r="T66" s="379" t="s">
        <v>11</v>
      </c>
      <c r="U66" s="379" t="s">
        <v>10</v>
      </c>
      <c r="V66" s="476"/>
      <c r="W66" s="379"/>
      <c r="X66" s="522"/>
      <c r="Y66" s="197" t="s">
        <v>6486</v>
      </c>
      <c r="Z66" s="197"/>
      <c r="AA66" s="197"/>
      <c r="AB66" s="197"/>
      <c r="AC66" s="379"/>
      <c r="AD66" s="522"/>
      <c r="AE66" s="522"/>
      <c r="AF66" s="522"/>
      <c r="AG66" s="658"/>
      <c r="AH66" s="658"/>
      <c r="AI66" s="658"/>
      <c r="AJ66" s="658"/>
      <c r="AK66" s="658"/>
      <c r="AL66" s="658"/>
      <c r="AM66" s="658"/>
      <c r="AN66" s="658"/>
      <c r="AO66" s="658"/>
      <c r="AP66" s="658"/>
      <c r="AQ66" s="658"/>
      <c r="AR66" s="658"/>
      <c r="AS66" s="658"/>
      <c r="AT66" s="658"/>
      <c r="AU66" s="658"/>
      <c r="AV66" s="658"/>
      <c r="AW66" s="658"/>
      <c r="AX66" s="658"/>
      <c r="AY66" s="658"/>
      <c r="AZ66" s="658"/>
      <c r="BA66" s="658"/>
      <c r="BB66" s="658"/>
      <c r="BC66" s="658"/>
      <c r="BD66" s="658"/>
      <c r="BE66" s="658"/>
      <c r="BF66" s="658"/>
      <c r="BG66" s="658"/>
      <c r="BH66" s="658"/>
      <c r="BI66" s="658"/>
      <c r="BJ66" s="658"/>
      <c r="BK66" s="658"/>
      <c r="BL66" s="658"/>
      <c r="BM66" s="658"/>
      <c r="BN66" s="658"/>
      <c r="BO66" s="658"/>
      <c r="BP66" s="658"/>
      <c r="BQ66" s="658"/>
      <c r="BR66" s="658"/>
      <c r="BS66" s="658"/>
      <c r="BT66" s="658"/>
      <c r="BU66" s="658"/>
    </row>
    <row r="67" ht="22.5" customHeight="1">
      <c r="A67" s="379">
        <v>15.0</v>
      </c>
      <c r="B67" s="379">
        <v>4.0</v>
      </c>
      <c r="C67" s="379" t="s">
        <v>276</v>
      </c>
      <c r="D67" s="379"/>
      <c r="E67" s="476"/>
      <c r="F67" s="476"/>
      <c r="G67" s="863">
        <v>1.0</v>
      </c>
      <c r="H67" s="378" t="s">
        <v>6487</v>
      </c>
      <c r="I67" s="378" t="s">
        <v>6488</v>
      </c>
      <c r="J67" s="379" t="s">
        <v>637</v>
      </c>
      <c r="K67" s="379" t="s">
        <v>6489</v>
      </c>
      <c r="L67" s="380">
        <v>42356.0</v>
      </c>
      <c r="M67" s="379" t="s">
        <v>351</v>
      </c>
      <c r="N67" s="379" t="s">
        <v>152</v>
      </c>
      <c r="O67" s="380">
        <v>45719.0</v>
      </c>
      <c r="P67" s="379" t="s">
        <v>115</v>
      </c>
      <c r="Q67" s="379" t="s">
        <v>259</v>
      </c>
      <c r="R67" s="476"/>
      <c r="S67" s="476"/>
      <c r="T67" s="1089" t="s">
        <v>16</v>
      </c>
      <c r="U67" s="379" t="s">
        <v>21</v>
      </c>
      <c r="V67" s="379"/>
      <c r="W67" s="379"/>
      <c r="X67" s="476"/>
      <c r="Y67" s="197" t="s">
        <v>6490</v>
      </c>
      <c r="Z67" s="197"/>
      <c r="AA67" s="197"/>
      <c r="AB67" s="197"/>
      <c r="AC67" s="379"/>
      <c r="AD67" s="379"/>
      <c r="AE67" s="379"/>
      <c r="AF67" s="379"/>
      <c r="AG67" s="658"/>
      <c r="AH67" s="658"/>
      <c r="AI67" s="658"/>
      <c r="AJ67" s="658"/>
      <c r="AK67" s="658"/>
      <c r="AL67" s="658"/>
      <c r="AM67" s="658"/>
      <c r="AN67" s="658"/>
      <c r="AO67" s="658"/>
      <c r="AP67" s="658"/>
      <c r="AQ67" s="658"/>
      <c r="AR67" s="658"/>
      <c r="AS67" s="658"/>
      <c r="AT67" s="658"/>
      <c r="AU67" s="658"/>
      <c r="AV67" s="658"/>
      <c r="AW67" s="658"/>
      <c r="AX67" s="658"/>
      <c r="AY67" s="658"/>
      <c r="AZ67" s="658"/>
      <c r="BA67" s="658"/>
      <c r="BB67" s="658"/>
      <c r="BC67" s="658"/>
      <c r="BD67" s="658"/>
      <c r="BE67" s="658"/>
      <c r="BF67" s="658"/>
      <c r="BG67" s="658"/>
      <c r="BH67" s="658"/>
      <c r="BI67" s="658"/>
      <c r="BJ67" s="658"/>
      <c r="BK67" s="658"/>
      <c r="BL67" s="658"/>
      <c r="BM67" s="658"/>
      <c r="BN67" s="658"/>
      <c r="BO67" s="658"/>
      <c r="BP67" s="658"/>
      <c r="BQ67" s="658"/>
      <c r="BR67" s="658"/>
      <c r="BS67" s="658"/>
      <c r="BT67" s="658"/>
      <c r="BU67" s="658"/>
    </row>
    <row r="68" ht="22.5" customHeight="1">
      <c r="A68" s="379">
        <v>16.0</v>
      </c>
      <c r="B68" s="379">
        <v>4.0</v>
      </c>
      <c r="C68" s="379" t="s">
        <v>276</v>
      </c>
      <c r="D68" s="379" t="s">
        <v>335</v>
      </c>
      <c r="E68" s="476"/>
      <c r="F68" s="476"/>
      <c r="G68" s="863">
        <v>1.0</v>
      </c>
      <c r="H68" s="378" t="s">
        <v>6491</v>
      </c>
      <c r="I68" s="378" t="s">
        <v>6492</v>
      </c>
      <c r="J68" s="379" t="s">
        <v>1371</v>
      </c>
      <c r="K68" s="379" t="s">
        <v>6493</v>
      </c>
      <c r="L68" s="380">
        <v>42538.0</v>
      </c>
      <c r="M68" s="379" t="s">
        <v>351</v>
      </c>
      <c r="N68" s="379" t="s">
        <v>153</v>
      </c>
      <c r="O68" s="380">
        <v>45755.0</v>
      </c>
      <c r="P68" s="379" t="s">
        <v>10</v>
      </c>
      <c r="Q68" s="379" t="s">
        <v>259</v>
      </c>
      <c r="R68" s="379"/>
      <c r="S68" s="476"/>
      <c r="T68" s="379" t="s">
        <v>11</v>
      </c>
      <c r="U68" s="379" t="s">
        <v>15</v>
      </c>
      <c r="V68" s="476"/>
      <c r="W68" s="625"/>
      <c r="X68" s="379"/>
      <c r="Y68" s="197" t="s">
        <v>6494</v>
      </c>
      <c r="Z68" s="197"/>
      <c r="AA68" s="197"/>
      <c r="AB68" s="197"/>
      <c r="AC68" s="379"/>
      <c r="AD68" s="379"/>
      <c r="AE68" s="476"/>
      <c r="AF68" s="379"/>
      <c r="AG68" s="658"/>
      <c r="AH68" s="658"/>
      <c r="AI68" s="658"/>
      <c r="AJ68" s="658"/>
      <c r="AK68" s="658"/>
      <c r="AL68" s="658"/>
      <c r="AM68" s="658"/>
      <c r="AN68" s="658"/>
      <c r="AO68" s="658"/>
      <c r="AP68" s="658"/>
      <c r="AQ68" s="658"/>
      <c r="AR68" s="658"/>
      <c r="AS68" s="658"/>
      <c r="AT68" s="658"/>
      <c r="AU68" s="658"/>
      <c r="AV68" s="658"/>
      <c r="AW68" s="658"/>
      <c r="AX68" s="658"/>
      <c r="AY68" s="658"/>
      <c r="AZ68" s="658"/>
      <c r="BA68" s="658"/>
      <c r="BB68" s="658"/>
      <c r="BC68" s="658"/>
      <c r="BD68" s="658"/>
      <c r="BE68" s="658"/>
      <c r="BF68" s="658"/>
      <c r="BG68" s="658"/>
      <c r="BH68" s="658"/>
      <c r="BI68" s="658"/>
      <c r="BJ68" s="658"/>
      <c r="BK68" s="658"/>
      <c r="BL68" s="658"/>
      <c r="BM68" s="658"/>
      <c r="BN68" s="658"/>
      <c r="BO68" s="658"/>
      <c r="BP68" s="658"/>
      <c r="BQ68" s="658"/>
      <c r="BR68" s="658"/>
      <c r="BS68" s="658"/>
      <c r="BT68" s="658"/>
      <c r="BU68" s="658"/>
    </row>
    <row r="69" ht="22.5" customHeight="1">
      <c r="A69" s="379">
        <v>17.0</v>
      </c>
      <c r="B69" s="379">
        <v>4.0</v>
      </c>
      <c r="C69" s="379" t="s">
        <v>276</v>
      </c>
      <c r="D69" s="379"/>
      <c r="E69" s="476"/>
      <c r="F69" s="476"/>
      <c r="G69" s="863">
        <v>1.0</v>
      </c>
      <c r="H69" s="378" t="s">
        <v>6495</v>
      </c>
      <c r="I69" s="378" t="s">
        <v>6496</v>
      </c>
      <c r="J69" s="379" t="s">
        <v>702</v>
      </c>
      <c r="K69" s="379" t="s">
        <v>6497</v>
      </c>
      <c r="L69" s="380">
        <v>42495.0</v>
      </c>
      <c r="M69" s="379" t="s">
        <v>339</v>
      </c>
      <c r="N69" s="379" t="s">
        <v>153</v>
      </c>
      <c r="O69" s="380">
        <v>45187.0</v>
      </c>
      <c r="P69" s="379" t="s">
        <v>133</v>
      </c>
      <c r="Q69" s="379" t="s">
        <v>261</v>
      </c>
      <c r="R69" s="379" t="s">
        <v>6498</v>
      </c>
      <c r="S69" s="379"/>
      <c r="T69" s="1090" t="s">
        <v>26</v>
      </c>
      <c r="U69" s="379" t="s">
        <v>10</v>
      </c>
      <c r="V69" s="476"/>
      <c r="W69" s="866"/>
      <c r="X69" s="476"/>
      <c r="Y69" s="867" t="s">
        <v>6499</v>
      </c>
      <c r="Z69" s="867" t="s">
        <v>6500</v>
      </c>
      <c r="AA69" s="867"/>
      <c r="AB69" s="868"/>
      <c r="AC69" s="379"/>
      <c r="AD69" s="379"/>
      <c r="AE69" s="476"/>
      <c r="AF69" s="379"/>
      <c r="AG69" s="519"/>
      <c r="AH69" s="519"/>
      <c r="AI69" s="519"/>
      <c r="AJ69" s="519"/>
      <c r="AK69" s="519"/>
      <c r="AL69" s="658"/>
      <c r="AM69" s="658"/>
      <c r="AN69" s="658"/>
      <c r="AO69" s="658"/>
      <c r="AP69" s="658"/>
      <c r="AQ69" s="658"/>
      <c r="AR69" s="658"/>
      <c r="AS69" s="658"/>
      <c r="AT69" s="658"/>
      <c r="AU69" s="658"/>
      <c r="AV69" s="658"/>
      <c r="AW69" s="658"/>
      <c r="AX69" s="658"/>
      <c r="AY69" s="658"/>
      <c r="AZ69" s="658"/>
      <c r="BA69" s="658"/>
      <c r="BB69" s="658"/>
      <c r="BC69" s="658"/>
      <c r="BD69" s="658"/>
      <c r="BE69" s="658"/>
      <c r="BF69" s="658"/>
      <c r="BG69" s="658"/>
      <c r="BH69" s="658"/>
      <c r="BI69" s="658"/>
      <c r="BJ69" s="658"/>
      <c r="BK69" s="658"/>
      <c r="BL69" s="658"/>
      <c r="BM69" s="658"/>
      <c r="BN69" s="658"/>
      <c r="BO69" s="658"/>
      <c r="BP69" s="658"/>
      <c r="BQ69" s="658"/>
      <c r="BR69" s="658"/>
      <c r="BS69" s="658"/>
      <c r="BT69" s="658"/>
      <c r="BU69" s="658"/>
    </row>
    <row r="70" ht="22.5" customHeight="1">
      <c r="A70" s="379">
        <v>18.0</v>
      </c>
      <c r="B70" s="379">
        <v>4.0</v>
      </c>
      <c r="C70" s="379" t="s">
        <v>276</v>
      </c>
      <c r="D70" s="379"/>
      <c r="E70" s="476"/>
      <c r="F70" s="476"/>
      <c r="G70" s="863">
        <v>1.0</v>
      </c>
      <c r="H70" s="378" t="s">
        <v>6501</v>
      </c>
      <c r="I70" s="378" t="s">
        <v>6502</v>
      </c>
      <c r="J70" s="379" t="s">
        <v>1084</v>
      </c>
      <c r="K70" s="379" t="s">
        <v>6503</v>
      </c>
      <c r="L70" s="380">
        <v>42517.0</v>
      </c>
      <c r="M70" s="379" t="s">
        <v>339</v>
      </c>
      <c r="N70" s="379" t="s">
        <v>153</v>
      </c>
      <c r="O70" s="380">
        <v>45208.0</v>
      </c>
      <c r="P70" s="379" t="s">
        <v>91</v>
      </c>
      <c r="Q70" s="379" t="s">
        <v>261</v>
      </c>
      <c r="R70" s="379" t="s">
        <v>6504</v>
      </c>
      <c r="S70" s="379" t="s">
        <v>6505</v>
      </c>
      <c r="T70" s="379" t="s">
        <v>11</v>
      </c>
      <c r="U70" s="379" t="s">
        <v>15</v>
      </c>
      <c r="V70" s="476"/>
      <c r="W70" s="625"/>
      <c r="X70" s="379"/>
      <c r="Y70" s="197" t="s">
        <v>6506</v>
      </c>
      <c r="Z70" s="197" t="s">
        <v>6507</v>
      </c>
      <c r="AA70" s="197"/>
      <c r="AB70" s="197"/>
      <c r="AC70" s="379"/>
      <c r="AD70" s="379"/>
      <c r="AE70" s="379"/>
      <c r="AF70" s="379"/>
      <c r="AG70" s="658"/>
      <c r="AH70" s="658"/>
      <c r="AI70" s="658"/>
      <c r="AJ70" s="658"/>
      <c r="AK70" s="658"/>
      <c r="AL70" s="658"/>
      <c r="AM70" s="658"/>
      <c r="AN70" s="658"/>
      <c r="AO70" s="658"/>
      <c r="AP70" s="658"/>
      <c r="AQ70" s="658"/>
      <c r="AR70" s="658"/>
      <c r="AS70" s="658"/>
      <c r="AT70" s="658"/>
      <c r="AU70" s="658"/>
      <c r="AV70" s="658"/>
      <c r="AW70" s="658"/>
      <c r="AX70" s="658"/>
      <c r="AY70" s="658"/>
      <c r="AZ70" s="658"/>
      <c r="BA70" s="658"/>
      <c r="BB70" s="658"/>
      <c r="BC70" s="658"/>
      <c r="BD70" s="658"/>
      <c r="BE70" s="658"/>
      <c r="BF70" s="658"/>
      <c r="BG70" s="658"/>
      <c r="BH70" s="658"/>
      <c r="BI70" s="658"/>
      <c r="BJ70" s="658"/>
      <c r="BK70" s="658"/>
      <c r="BL70" s="658"/>
      <c r="BM70" s="658"/>
      <c r="BN70" s="658"/>
      <c r="BO70" s="658"/>
      <c r="BP70" s="658"/>
      <c r="BQ70" s="658"/>
      <c r="BR70" s="658"/>
      <c r="BS70" s="658"/>
      <c r="BT70" s="658"/>
      <c r="BU70" s="658"/>
    </row>
    <row r="71" ht="22.5" customHeight="1">
      <c r="A71" s="379">
        <v>19.0</v>
      </c>
      <c r="B71" s="379">
        <v>4.0</v>
      </c>
      <c r="C71" s="379" t="s">
        <v>276</v>
      </c>
      <c r="D71" s="379"/>
      <c r="E71" s="476"/>
      <c r="F71" s="476"/>
      <c r="G71" s="863">
        <v>1.0</v>
      </c>
      <c r="H71" s="378" t="s">
        <v>6508</v>
      </c>
      <c r="I71" s="378" t="s">
        <v>6509</v>
      </c>
      <c r="J71" s="625" t="s">
        <v>381</v>
      </c>
      <c r="K71" s="625" t="s">
        <v>6510</v>
      </c>
      <c r="L71" s="626">
        <v>42513.0</v>
      </c>
      <c r="M71" s="625" t="s">
        <v>351</v>
      </c>
      <c r="N71" s="625" t="s">
        <v>153</v>
      </c>
      <c r="O71" s="626">
        <v>43334.0</v>
      </c>
      <c r="P71" s="625" t="s">
        <v>133</v>
      </c>
      <c r="Q71" s="379" t="s">
        <v>263</v>
      </c>
      <c r="R71" s="379" t="s">
        <v>629</v>
      </c>
      <c r="S71" s="379"/>
      <c r="T71" s="379" t="s">
        <v>11</v>
      </c>
      <c r="U71" s="379" t="s">
        <v>15</v>
      </c>
      <c r="V71" s="476"/>
      <c r="W71" s="625"/>
      <c r="X71" s="379" t="s">
        <v>6056</v>
      </c>
      <c r="Y71" s="197" t="s">
        <v>6511</v>
      </c>
      <c r="Z71" s="197" t="s">
        <v>6512</v>
      </c>
      <c r="AA71" s="197" t="s">
        <v>6513</v>
      </c>
      <c r="AB71" s="197" t="s">
        <v>6514</v>
      </c>
      <c r="AC71" s="379" t="s">
        <v>6515</v>
      </c>
      <c r="AD71" s="379" t="s">
        <v>6516</v>
      </c>
      <c r="AE71" s="379" t="s">
        <v>6517</v>
      </c>
      <c r="AF71" s="379"/>
      <c r="AG71" s="658"/>
      <c r="AH71" s="658"/>
      <c r="AI71" s="658"/>
      <c r="AJ71" s="658"/>
      <c r="AK71" s="658"/>
      <c r="AL71" s="658"/>
      <c r="AM71" s="658"/>
      <c r="AN71" s="658"/>
      <c r="AO71" s="658"/>
      <c r="AP71" s="658"/>
      <c r="AQ71" s="658"/>
      <c r="AR71" s="658"/>
      <c r="AS71" s="658"/>
      <c r="AT71" s="658"/>
      <c r="AU71" s="658"/>
      <c r="AV71" s="658"/>
      <c r="AW71" s="658"/>
      <c r="AX71" s="658"/>
      <c r="AY71" s="658"/>
      <c r="AZ71" s="658"/>
      <c r="BA71" s="658"/>
      <c r="BB71" s="658"/>
      <c r="BC71" s="658"/>
      <c r="BD71" s="658"/>
      <c r="BE71" s="658"/>
      <c r="BF71" s="658"/>
      <c r="BG71" s="658"/>
      <c r="BH71" s="658"/>
      <c r="BI71" s="658"/>
      <c r="BJ71" s="658"/>
      <c r="BK71" s="658"/>
      <c r="BL71" s="658"/>
      <c r="BM71" s="658"/>
      <c r="BN71" s="658"/>
      <c r="BO71" s="658"/>
      <c r="BP71" s="658"/>
      <c r="BQ71" s="658"/>
      <c r="BR71" s="658"/>
      <c r="BS71" s="658"/>
      <c r="BT71" s="658"/>
      <c r="BU71" s="658"/>
    </row>
    <row r="72" ht="22.5" customHeight="1">
      <c r="A72" s="379">
        <v>20.0</v>
      </c>
      <c r="B72" s="379">
        <v>4.0</v>
      </c>
      <c r="C72" s="379" t="s">
        <v>276</v>
      </c>
      <c r="D72" s="379"/>
      <c r="E72" s="476"/>
      <c r="F72" s="476"/>
      <c r="G72" s="863">
        <v>1.0</v>
      </c>
      <c r="H72" s="378" t="s">
        <v>6518</v>
      </c>
      <c r="I72" s="378" t="s">
        <v>6519</v>
      </c>
      <c r="J72" s="625" t="s">
        <v>396</v>
      </c>
      <c r="K72" s="625" t="s">
        <v>6520</v>
      </c>
      <c r="L72" s="626">
        <v>42290.0</v>
      </c>
      <c r="M72" s="625" t="s">
        <v>351</v>
      </c>
      <c r="N72" s="625" t="s">
        <v>152</v>
      </c>
      <c r="O72" s="626">
        <v>45519.0</v>
      </c>
      <c r="P72" s="625" t="s">
        <v>133</v>
      </c>
      <c r="Q72" s="379" t="s">
        <v>263</v>
      </c>
      <c r="R72" s="379"/>
      <c r="S72" s="379"/>
      <c r="T72" s="623" t="s">
        <v>26</v>
      </c>
      <c r="U72" s="379" t="s">
        <v>15</v>
      </c>
      <c r="V72" s="476"/>
      <c r="W72" s="625"/>
      <c r="X72" s="379"/>
      <c r="Y72" s="197" t="s">
        <v>6521</v>
      </c>
      <c r="Z72" s="197"/>
      <c r="AA72" s="197"/>
      <c r="AB72" s="197"/>
      <c r="AC72" s="379"/>
      <c r="AD72" s="379"/>
      <c r="AE72" s="379"/>
      <c r="AF72" s="379"/>
      <c r="AG72" s="658"/>
      <c r="AH72" s="658"/>
      <c r="AI72" s="658"/>
      <c r="AJ72" s="658"/>
      <c r="AK72" s="658"/>
      <c r="AL72" s="658"/>
      <c r="AM72" s="658"/>
      <c r="AN72" s="658"/>
      <c r="AO72" s="658"/>
      <c r="AP72" s="658"/>
      <c r="AQ72" s="658"/>
      <c r="AR72" s="658"/>
      <c r="AS72" s="658"/>
      <c r="AT72" s="658"/>
      <c r="AU72" s="658"/>
      <c r="AV72" s="658"/>
      <c r="AW72" s="658"/>
      <c r="AX72" s="658"/>
      <c r="AY72" s="658"/>
      <c r="AZ72" s="658"/>
      <c r="BA72" s="658"/>
      <c r="BB72" s="658"/>
      <c r="BC72" s="658"/>
      <c r="BD72" s="658"/>
      <c r="BE72" s="658"/>
      <c r="BF72" s="658"/>
      <c r="BG72" s="658"/>
      <c r="BH72" s="658"/>
      <c r="BI72" s="658"/>
      <c r="BJ72" s="658"/>
      <c r="BK72" s="658"/>
      <c r="BL72" s="658"/>
      <c r="BM72" s="658"/>
      <c r="BN72" s="658"/>
      <c r="BO72" s="658"/>
      <c r="BP72" s="658"/>
      <c r="BQ72" s="658"/>
      <c r="BR72" s="658"/>
      <c r="BS72" s="658"/>
      <c r="BT72" s="658"/>
      <c r="BU72" s="658"/>
    </row>
    <row r="73" ht="22.5" customHeight="1">
      <c r="A73" s="379">
        <v>21.0</v>
      </c>
      <c r="B73" s="379">
        <v>4.0</v>
      </c>
      <c r="C73" s="379" t="s">
        <v>276</v>
      </c>
      <c r="D73" s="379"/>
      <c r="E73" s="476"/>
      <c r="F73" s="476"/>
      <c r="G73" s="863">
        <v>1.0</v>
      </c>
      <c r="H73" s="378" t="s">
        <v>6522</v>
      </c>
      <c r="I73" s="378" t="s">
        <v>6523</v>
      </c>
      <c r="J73" s="625" t="s">
        <v>6524</v>
      </c>
      <c r="K73" s="625" t="s">
        <v>6525</v>
      </c>
      <c r="L73" s="626">
        <v>42418.0</v>
      </c>
      <c r="M73" s="625" t="s">
        <v>339</v>
      </c>
      <c r="N73" s="625" t="s">
        <v>152</v>
      </c>
      <c r="O73" s="626">
        <v>45155.0</v>
      </c>
      <c r="P73" s="625" t="s">
        <v>115</v>
      </c>
      <c r="Q73" s="379" t="s">
        <v>267</v>
      </c>
      <c r="R73" s="379"/>
      <c r="S73" s="379"/>
      <c r="T73" s="379" t="s">
        <v>11</v>
      </c>
      <c r="U73" s="379" t="s">
        <v>10</v>
      </c>
      <c r="V73" s="476"/>
      <c r="W73" s="866"/>
      <c r="X73" s="379"/>
      <c r="Y73" s="197" t="s">
        <v>6526</v>
      </c>
      <c r="Z73" s="197" t="s">
        <v>6527</v>
      </c>
      <c r="AA73" s="197"/>
      <c r="AB73" s="197"/>
      <c r="AC73" s="379"/>
      <c r="AD73" s="379"/>
      <c r="AE73" s="476"/>
      <c r="AF73" s="379"/>
      <c r="AG73" s="658"/>
      <c r="AH73" s="658"/>
      <c r="AI73" s="658"/>
      <c r="AJ73" s="658"/>
      <c r="AK73" s="658"/>
      <c r="AL73" s="658"/>
      <c r="AM73" s="658"/>
      <c r="AN73" s="658"/>
      <c r="AO73" s="658"/>
      <c r="AP73" s="658"/>
      <c r="AQ73" s="658"/>
      <c r="AR73" s="658"/>
      <c r="AS73" s="658"/>
      <c r="AT73" s="658"/>
      <c r="AU73" s="658"/>
      <c r="AV73" s="658"/>
      <c r="AW73" s="658"/>
      <c r="AX73" s="658"/>
      <c r="AY73" s="658"/>
      <c r="AZ73" s="658"/>
      <c r="BA73" s="658"/>
      <c r="BB73" s="658"/>
      <c r="BC73" s="658"/>
      <c r="BD73" s="658"/>
      <c r="BE73" s="658"/>
      <c r="BF73" s="658"/>
      <c r="BG73" s="658"/>
      <c r="BH73" s="658"/>
      <c r="BI73" s="658"/>
      <c r="BJ73" s="658"/>
      <c r="BK73" s="658"/>
      <c r="BL73" s="658"/>
      <c r="BM73" s="658"/>
      <c r="BN73" s="658"/>
      <c r="BO73" s="658"/>
      <c r="BP73" s="658"/>
      <c r="BQ73" s="658"/>
      <c r="BR73" s="658"/>
      <c r="BS73" s="658"/>
      <c r="BT73" s="658"/>
      <c r="BU73" s="658"/>
    </row>
    <row r="74" ht="22.5" customHeight="1">
      <c r="A74" s="379">
        <v>22.0</v>
      </c>
      <c r="B74" s="379">
        <v>4.0</v>
      </c>
      <c r="C74" s="379" t="s">
        <v>276</v>
      </c>
      <c r="D74" s="379"/>
      <c r="E74" s="476"/>
      <c r="F74" s="476"/>
      <c r="G74" s="863">
        <v>1.0</v>
      </c>
      <c r="H74" s="378" t="s">
        <v>6528</v>
      </c>
      <c r="I74" s="378" t="s">
        <v>6529</v>
      </c>
      <c r="J74" s="379" t="s">
        <v>5214</v>
      </c>
      <c r="K74" s="379" t="s">
        <v>6530</v>
      </c>
      <c r="L74" s="380">
        <v>42555.0</v>
      </c>
      <c r="M74" s="379" t="s">
        <v>351</v>
      </c>
      <c r="N74" s="379" t="s">
        <v>152</v>
      </c>
      <c r="O74" s="380">
        <v>45301.0</v>
      </c>
      <c r="P74" s="379" t="s">
        <v>115</v>
      </c>
      <c r="Q74" s="379" t="s">
        <v>267</v>
      </c>
      <c r="R74" s="379"/>
      <c r="S74" s="379"/>
      <c r="T74" s="379" t="s">
        <v>11</v>
      </c>
      <c r="U74" s="379" t="s">
        <v>15</v>
      </c>
      <c r="V74" s="476"/>
      <c r="W74" s="887"/>
      <c r="X74" s="379"/>
      <c r="Y74" s="197" t="s">
        <v>6531</v>
      </c>
      <c r="Z74" s="197" t="s">
        <v>6532</v>
      </c>
      <c r="AA74" s="197"/>
      <c r="AB74" s="1004"/>
      <c r="AC74" s="1091"/>
      <c r="AD74" s="1091"/>
      <c r="AE74" s="1091"/>
      <c r="AF74" s="1091"/>
      <c r="AG74" s="658"/>
      <c r="AH74" s="658"/>
      <c r="AI74" s="658"/>
      <c r="AJ74" s="658"/>
      <c r="AK74" s="658"/>
      <c r="AL74" s="658"/>
      <c r="AM74" s="658"/>
      <c r="AN74" s="658"/>
      <c r="AO74" s="658"/>
      <c r="AP74" s="658"/>
      <c r="AQ74" s="658"/>
      <c r="AR74" s="658"/>
      <c r="AS74" s="658"/>
      <c r="AT74" s="658"/>
      <c r="AU74" s="658"/>
      <c r="AV74" s="658"/>
      <c r="AW74" s="658"/>
      <c r="AX74" s="658"/>
      <c r="AY74" s="658"/>
      <c r="AZ74" s="658"/>
      <c r="BA74" s="658"/>
      <c r="BB74" s="658"/>
      <c r="BC74" s="658"/>
      <c r="BD74" s="658"/>
      <c r="BE74" s="658"/>
      <c r="BF74" s="658"/>
      <c r="BG74" s="658"/>
      <c r="BH74" s="658"/>
      <c r="BI74" s="658"/>
      <c r="BJ74" s="658"/>
      <c r="BK74" s="658"/>
      <c r="BL74" s="658"/>
      <c r="BM74" s="658"/>
      <c r="BN74" s="658"/>
      <c r="BO74" s="658"/>
      <c r="BP74" s="658"/>
      <c r="BQ74" s="658"/>
      <c r="BR74" s="658"/>
      <c r="BS74" s="658"/>
      <c r="BT74" s="658"/>
      <c r="BU74" s="658"/>
    </row>
    <row r="75" ht="22.5" customHeight="1">
      <c r="A75" s="379">
        <v>23.0</v>
      </c>
      <c r="B75" s="379">
        <v>4.0</v>
      </c>
      <c r="C75" s="379" t="s">
        <v>276</v>
      </c>
      <c r="D75" s="379"/>
      <c r="E75" s="476"/>
      <c r="F75" s="476"/>
      <c r="G75" s="863">
        <v>1.0</v>
      </c>
      <c r="H75" s="378" t="s">
        <v>6533</v>
      </c>
      <c r="I75" s="378" t="s">
        <v>6534</v>
      </c>
      <c r="J75" s="379" t="s">
        <v>6535</v>
      </c>
      <c r="K75" s="379" t="s">
        <v>6536</v>
      </c>
      <c r="L75" s="380">
        <v>42397.0</v>
      </c>
      <c r="M75" s="379" t="s">
        <v>351</v>
      </c>
      <c r="N75" s="379" t="s">
        <v>154</v>
      </c>
      <c r="O75" s="380">
        <v>45414.0</v>
      </c>
      <c r="P75" s="379" t="s">
        <v>76</v>
      </c>
      <c r="Q75" s="379" t="s">
        <v>255</v>
      </c>
      <c r="R75" s="379"/>
      <c r="S75" s="476"/>
      <c r="T75" s="1080" t="s">
        <v>11</v>
      </c>
      <c r="U75" s="379" t="s">
        <v>21</v>
      </c>
      <c r="V75" s="379"/>
      <c r="W75" s="379"/>
      <c r="X75" s="379"/>
      <c r="Y75" s="197" t="s">
        <v>6537</v>
      </c>
      <c r="Z75" s="197" t="s">
        <v>6538</v>
      </c>
      <c r="AA75" s="197"/>
      <c r="AB75" s="197"/>
      <c r="AC75" s="379"/>
      <c r="AD75" s="379"/>
      <c r="AE75" s="379"/>
      <c r="AF75" s="379"/>
      <c r="AG75" s="658"/>
      <c r="AH75" s="658"/>
      <c r="AI75" s="658"/>
      <c r="AJ75" s="658"/>
      <c r="AK75" s="658"/>
      <c r="AL75" s="658"/>
      <c r="AM75" s="658"/>
      <c r="AN75" s="658"/>
      <c r="AO75" s="658"/>
      <c r="AP75" s="658"/>
      <c r="AQ75" s="658"/>
      <c r="AR75" s="658"/>
      <c r="AS75" s="658"/>
      <c r="AT75" s="658"/>
      <c r="AU75" s="658"/>
      <c r="AV75" s="658"/>
      <c r="AW75" s="658"/>
      <c r="AX75" s="658"/>
      <c r="AY75" s="658"/>
      <c r="AZ75" s="658"/>
      <c r="BA75" s="658"/>
      <c r="BB75" s="658"/>
      <c r="BC75" s="658"/>
      <c r="BD75" s="658"/>
      <c r="BE75" s="658"/>
      <c r="BF75" s="658"/>
      <c r="BG75" s="658"/>
      <c r="BH75" s="658"/>
      <c r="BI75" s="658"/>
      <c r="BJ75" s="658"/>
      <c r="BK75" s="658"/>
      <c r="BL75" s="658"/>
      <c r="BM75" s="658"/>
      <c r="BN75" s="658"/>
      <c r="BO75" s="658"/>
      <c r="BP75" s="658"/>
      <c r="BQ75" s="658"/>
      <c r="BR75" s="658"/>
      <c r="BS75" s="658"/>
      <c r="BT75" s="658"/>
      <c r="BU75" s="658"/>
    </row>
    <row r="76" ht="22.5" customHeight="1">
      <c r="A76" s="507">
        <v>24.0</v>
      </c>
      <c r="B76" s="379">
        <v>4.0</v>
      </c>
      <c r="C76" s="873" t="s">
        <v>276</v>
      </c>
      <c r="D76" s="507"/>
      <c r="E76" s="738"/>
      <c r="F76" s="738"/>
      <c r="G76" s="874">
        <v>1.0</v>
      </c>
      <c r="H76" s="508" t="s">
        <v>6539</v>
      </c>
      <c r="I76" s="508" t="s">
        <v>6540</v>
      </c>
      <c r="J76" s="741" t="s">
        <v>460</v>
      </c>
      <c r="K76" s="741" t="s">
        <v>6541</v>
      </c>
      <c r="L76" s="742">
        <v>42516.0</v>
      </c>
      <c r="M76" s="741" t="s">
        <v>339</v>
      </c>
      <c r="N76" s="741" t="s">
        <v>151</v>
      </c>
      <c r="O76" s="742">
        <v>45883.0</v>
      </c>
      <c r="P76" s="741" t="s">
        <v>133</v>
      </c>
      <c r="Q76" s="507" t="s">
        <v>346</v>
      </c>
      <c r="R76" s="507" t="s">
        <v>6542</v>
      </c>
      <c r="S76" s="507"/>
      <c r="T76" s="875" t="s">
        <v>11</v>
      </c>
      <c r="U76" s="507" t="s">
        <v>15</v>
      </c>
      <c r="V76" s="738"/>
      <c r="W76" s="738"/>
      <c r="X76" s="248"/>
      <c r="Y76" s="249"/>
      <c r="Z76" s="249"/>
      <c r="AA76" s="249"/>
      <c r="AB76" s="744"/>
      <c r="AC76" s="744"/>
      <c r="AD76" s="744"/>
      <c r="AE76" s="744"/>
      <c r="AF76" s="744"/>
      <c r="AG76" s="744"/>
      <c r="AH76" s="744"/>
      <c r="AI76" s="744"/>
      <c r="AJ76" s="744"/>
      <c r="AK76" s="744"/>
      <c r="AL76" s="744"/>
      <c r="AM76" s="744"/>
      <c r="AN76" s="744"/>
      <c r="AO76" s="744"/>
      <c r="AP76" s="744"/>
      <c r="AQ76" s="744"/>
      <c r="AR76" s="744"/>
      <c r="AS76" s="744"/>
      <c r="AT76" s="744"/>
      <c r="AU76" s="744"/>
      <c r="AV76" s="744"/>
      <c r="AW76" s="1083"/>
      <c r="AX76" s="1083"/>
      <c r="AY76" s="1083"/>
      <c r="AZ76" s="1083"/>
      <c r="BA76" s="1083"/>
      <c r="BB76" s="1083"/>
      <c r="BC76" s="1083"/>
      <c r="BD76" s="1083"/>
      <c r="BE76" s="1083"/>
      <c r="BF76" s="1083"/>
      <c r="BG76" s="1083"/>
      <c r="BH76" s="1083"/>
      <c r="BI76" s="1083"/>
      <c r="BJ76" s="1083"/>
      <c r="BK76" s="1083"/>
      <c r="BL76" s="1083"/>
      <c r="BM76" s="1083"/>
      <c r="BN76" s="1083"/>
      <c r="BO76" s="1083"/>
      <c r="BP76" s="1083"/>
      <c r="BQ76" s="1083"/>
      <c r="BR76" s="1083"/>
      <c r="BS76" s="1083"/>
      <c r="BT76" s="1083"/>
      <c r="BU76" s="1083"/>
    </row>
    <row r="77" ht="14.25" customHeight="1">
      <c r="A77" s="1069" t="s">
        <v>6543</v>
      </c>
      <c r="B77" s="30"/>
      <c r="C77" s="30"/>
      <c r="D77" s="30"/>
      <c r="E77" s="30"/>
      <c r="F77" s="30"/>
      <c r="G77" s="30"/>
      <c r="H77" s="30"/>
      <c r="I77" s="30"/>
      <c r="J77" s="30"/>
      <c r="K77" s="31"/>
      <c r="L77" s="1070"/>
      <c r="M77" s="1071"/>
      <c r="N77" s="1072"/>
      <c r="O77" s="1070"/>
      <c r="P77" s="1071"/>
      <c r="Q77" s="1071"/>
      <c r="R77" s="1071"/>
      <c r="S77" s="1071"/>
      <c r="T77" s="1071"/>
      <c r="U77" s="1071"/>
      <c r="V77" s="1073"/>
      <c r="W77" s="1073"/>
      <c r="X77" s="1073"/>
      <c r="Y77" s="1071"/>
      <c r="Z77" s="1071"/>
      <c r="AA77" s="1071"/>
      <c r="AB77" s="1071"/>
      <c r="AC77" s="1071"/>
      <c r="AD77" s="1071"/>
      <c r="AE77" s="1071"/>
      <c r="AF77" s="1071"/>
      <c r="AG77" s="715"/>
      <c r="AH77" s="715"/>
      <c r="AI77" s="715"/>
      <c r="AJ77" s="715"/>
      <c r="AK77" s="715"/>
      <c r="AL77" s="715"/>
      <c r="AM77" s="715"/>
      <c r="AN77" s="715"/>
      <c r="AO77" s="715"/>
      <c r="AP77" s="715"/>
      <c r="AQ77" s="715"/>
      <c r="AR77" s="715"/>
      <c r="AS77" s="715"/>
      <c r="AT77" s="715"/>
      <c r="AU77" s="715"/>
      <c r="AV77" s="715"/>
      <c r="AW77" s="715"/>
      <c r="AX77" s="715"/>
      <c r="AY77" s="715"/>
      <c r="AZ77" s="715"/>
      <c r="BA77" s="715"/>
      <c r="BB77" s="715"/>
      <c r="BC77" s="715"/>
      <c r="BD77" s="715"/>
      <c r="BE77" s="715"/>
      <c r="BF77" s="715"/>
      <c r="BG77" s="715"/>
      <c r="BH77" s="715"/>
      <c r="BI77" s="715"/>
      <c r="BJ77" s="715"/>
      <c r="BK77" s="715"/>
      <c r="BL77" s="715"/>
      <c r="BM77" s="715"/>
      <c r="BN77" s="715"/>
      <c r="BO77" s="715"/>
      <c r="BP77" s="715"/>
      <c r="BQ77" s="715"/>
      <c r="BR77" s="715"/>
      <c r="BS77" s="715"/>
      <c r="BT77" s="715"/>
      <c r="BU77" s="715"/>
    </row>
    <row r="78" ht="22.5" customHeight="1">
      <c r="A78" s="379">
        <v>1.0</v>
      </c>
      <c r="B78" s="379">
        <v>3.0</v>
      </c>
      <c r="C78" s="379" t="s">
        <v>278</v>
      </c>
      <c r="D78" s="379"/>
      <c r="E78" s="476"/>
      <c r="F78" s="476"/>
      <c r="G78" s="863">
        <v>1.0</v>
      </c>
      <c r="H78" s="378" t="s">
        <v>6544</v>
      </c>
      <c r="I78" s="378" t="s">
        <v>6545</v>
      </c>
      <c r="J78" s="379" t="s">
        <v>6546</v>
      </c>
      <c r="K78" s="379" t="s">
        <v>6547</v>
      </c>
      <c r="L78" s="380">
        <v>42478.0</v>
      </c>
      <c r="M78" s="379" t="s">
        <v>351</v>
      </c>
      <c r="N78" s="379" t="s">
        <v>152</v>
      </c>
      <c r="O78" s="380">
        <v>43334.0</v>
      </c>
      <c r="P78" s="379" t="s">
        <v>133</v>
      </c>
      <c r="Q78" s="379" t="s">
        <v>255</v>
      </c>
      <c r="R78" s="379" t="s">
        <v>629</v>
      </c>
      <c r="S78" s="476"/>
      <c r="T78" s="1080" t="s">
        <v>11</v>
      </c>
      <c r="U78" s="379" t="s">
        <v>10</v>
      </c>
      <c r="V78" s="379"/>
      <c r="W78" s="379" t="s">
        <v>6035</v>
      </c>
      <c r="X78" s="379" t="s">
        <v>6043</v>
      </c>
      <c r="Y78" s="197" t="s">
        <v>6548</v>
      </c>
      <c r="Z78" s="197" t="s">
        <v>6549</v>
      </c>
      <c r="AA78" s="197" t="s">
        <v>6550</v>
      </c>
      <c r="AB78" s="197" t="s">
        <v>6551</v>
      </c>
      <c r="AC78" s="379" t="s">
        <v>6552</v>
      </c>
      <c r="AD78" s="379" t="s">
        <v>6553</v>
      </c>
      <c r="AE78" s="379" t="s">
        <v>6554</v>
      </c>
      <c r="AF78" s="476"/>
      <c r="AG78" s="658"/>
      <c r="AH78" s="658"/>
      <c r="AI78" s="658"/>
      <c r="AJ78" s="658"/>
      <c r="AK78" s="658"/>
      <c r="AL78" s="658"/>
      <c r="AM78" s="658"/>
      <c r="AN78" s="658"/>
      <c r="AO78" s="658"/>
      <c r="AP78" s="658"/>
      <c r="AQ78" s="658"/>
      <c r="AR78" s="658"/>
      <c r="AS78" s="658"/>
      <c r="AT78" s="658"/>
      <c r="AU78" s="658"/>
      <c r="AV78" s="658"/>
      <c r="AW78" s="658"/>
      <c r="AX78" s="658"/>
      <c r="AY78" s="658"/>
      <c r="AZ78" s="658"/>
      <c r="BA78" s="658"/>
      <c r="BB78" s="658"/>
      <c r="BC78" s="658"/>
      <c r="BD78" s="658"/>
      <c r="BE78" s="658"/>
      <c r="BF78" s="658"/>
      <c r="BG78" s="658"/>
      <c r="BH78" s="658"/>
      <c r="BI78" s="658"/>
      <c r="BJ78" s="658"/>
      <c r="BK78" s="658"/>
      <c r="BL78" s="658"/>
      <c r="BM78" s="658"/>
      <c r="BN78" s="658"/>
      <c r="BO78" s="658"/>
      <c r="BP78" s="658"/>
      <c r="BQ78" s="658"/>
      <c r="BR78" s="658"/>
      <c r="BS78" s="658"/>
      <c r="BT78" s="658"/>
      <c r="BU78" s="658"/>
    </row>
    <row r="79" ht="22.5" customHeight="1">
      <c r="A79" s="379">
        <v>2.0</v>
      </c>
      <c r="B79" s="379">
        <v>3.0</v>
      </c>
      <c r="C79" s="379" t="s">
        <v>278</v>
      </c>
      <c r="D79" s="379"/>
      <c r="E79" s="476"/>
      <c r="F79" s="476"/>
      <c r="G79" s="863">
        <v>1.0</v>
      </c>
      <c r="H79" s="378" t="s">
        <v>6555</v>
      </c>
      <c r="I79" s="378" t="s">
        <v>6556</v>
      </c>
      <c r="J79" s="379" t="s">
        <v>1689</v>
      </c>
      <c r="K79" s="379" t="s">
        <v>6557</v>
      </c>
      <c r="L79" s="380">
        <v>42307.0</v>
      </c>
      <c r="M79" s="379" t="s">
        <v>339</v>
      </c>
      <c r="N79" s="379" t="s">
        <v>152</v>
      </c>
      <c r="O79" s="380">
        <v>44790.0</v>
      </c>
      <c r="P79" s="379" t="s">
        <v>133</v>
      </c>
      <c r="Q79" s="379" t="s">
        <v>255</v>
      </c>
      <c r="R79" s="379"/>
      <c r="S79" s="379"/>
      <c r="T79" s="379" t="s">
        <v>11</v>
      </c>
      <c r="U79" s="379" t="s">
        <v>15</v>
      </c>
      <c r="V79" s="476"/>
      <c r="W79" s="625"/>
      <c r="X79" s="379"/>
      <c r="Y79" s="867" t="s">
        <v>6558</v>
      </c>
      <c r="Z79" s="867" t="s">
        <v>6559</v>
      </c>
      <c r="AA79" s="867" t="s">
        <v>6560</v>
      </c>
      <c r="AB79" s="867"/>
      <c r="AC79" s="927"/>
      <c r="AD79" s="476"/>
      <c r="AE79" s="476"/>
      <c r="AF79" s="476"/>
      <c r="AG79" s="658"/>
      <c r="AH79" s="658"/>
      <c r="AI79" s="658"/>
      <c r="AJ79" s="658"/>
      <c r="AK79" s="658"/>
      <c r="AL79" s="658"/>
      <c r="AM79" s="658"/>
      <c r="AN79" s="658"/>
      <c r="AO79" s="658"/>
      <c r="AP79" s="658"/>
      <c r="AQ79" s="658"/>
      <c r="AR79" s="658"/>
      <c r="AS79" s="658"/>
      <c r="AT79" s="658"/>
      <c r="AU79" s="658"/>
      <c r="AV79" s="658"/>
      <c r="AW79" s="658"/>
      <c r="AX79" s="658"/>
      <c r="AY79" s="658"/>
      <c r="AZ79" s="658"/>
      <c r="BA79" s="658"/>
      <c r="BB79" s="658"/>
      <c r="BC79" s="658"/>
      <c r="BD79" s="658"/>
      <c r="BE79" s="658"/>
      <c r="BF79" s="658"/>
      <c r="BG79" s="658"/>
      <c r="BH79" s="658"/>
      <c r="BI79" s="658"/>
      <c r="BJ79" s="658"/>
      <c r="BK79" s="658"/>
      <c r="BL79" s="658"/>
      <c r="BM79" s="658"/>
      <c r="BN79" s="658"/>
      <c r="BO79" s="658"/>
      <c r="BP79" s="658"/>
      <c r="BQ79" s="658"/>
      <c r="BR79" s="658"/>
      <c r="BS79" s="658"/>
      <c r="BT79" s="658"/>
      <c r="BU79" s="658"/>
    </row>
    <row r="80" ht="22.5" customHeight="1">
      <c r="A80" s="379">
        <v>3.0</v>
      </c>
      <c r="B80" s="379">
        <v>3.0</v>
      </c>
      <c r="C80" s="379" t="s">
        <v>278</v>
      </c>
      <c r="D80" s="379"/>
      <c r="E80" s="476"/>
      <c r="F80" s="379"/>
      <c r="G80" s="863">
        <v>1.0</v>
      </c>
      <c r="H80" s="378" t="s">
        <v>6561</v>
      </c>
      <c r="I80" s="378" t="s">
        <v>6562</v>
      </c>
      <c r="J80" s="379" t="s">
        <v>6563</v>
      </c>
      <c r="K80" s="379" t="s">
        <v>6564</v>
      </c>
      <c r="L80" s="380">
        <v>42399.0</v>
      </c>
      <c r="M80" s="379" t="s">
        <v>339</v>
      </c>
      <c r="N80" s="379" t="s">
        <v>153</v>
      </c>
      <c r="O80" s="380">
        <v>45265.0</v>
      </c>
      <c r="P80" s="379" t="s">
        <v>66</v>
      </c>
      <c r="Q80" s="379" t="s">
        <v>255</v>
      </c>
      <c r="R80" s="379"/>
      <c r="S80" s="379" t="s">
        <v>6565</v>
      </c>
      <c r="T80" s="1080" t="s">
        <v>11</v>
      </c>
      <c r="U80" s="379" t="s">
        <v>10</v>
      </c>
      <c r="V80" s="476"/>
      <c r="W80" s="379"/>
      <c r="X80" s="379"/>
      <c r="Y80" s="197" t="s">
        <v>6566</v>
      </c>
      <c r="Z80" s="197" t="s">
        <v>6567</v>
      </c>
      <c r="AA80" s="197"/>
      <c r="AB80" s="197"/>
      <c r="AC80" s="379"/>
      <c r="AD80" s="476"/>
      <c r="AE80" s="476"/>
      <c r="AF80" s="476"/>
      <c r="AG80" s="658"/>
      <c r="AH80" s="658"/>
      <c r="AI80" s="658"/>
      <c r="AJ80" s="658"/>
      <c r="AK80" s="658"/>
      <c r="AL80" s="658"/>
      <c r="AM80" s="658"/>
      <c r="AN80" s="658"/>
      <c r="AO80" s="658"/>
      <c r="AP80" s="658"/>
      <c r="AQ80" s="658"/>
      <c r="AR80" s="658"/>
      <c r="AS80" s="658"/>
      <c r="AT80" s="658"/>
      <c r="AU80" s="658"/>
      <c r="AV80" s="658"/>
      <c r="AW80" s="658"/>
      <c r="AX80" s="658"/>
      <c r="AY80" s="658"/>
      <c r="AZ80" s="658"/>
      <c r="BA80" s="658"/>
      <c r="BB80" s="658"/>
      <c r="BC80" s="658"/>
      <c r="BD80" s="658"/>
      <c r="BE80" s="658"/>
      <c r="BF80" s="658"/>
      <c r="BG80" s="658"/>
      <c r="BH80" s="658"/>
      <c r="BI80" s="658"/>
      <c r="BJ80" s="658"/>
      <c r="BK80" s="658"/>
      <c r="BL80" s="658"/>
      <c r="BM80" s="658"/>
      <c r="BN80" s="658"/>
      <c r="BO80" s="658"/>
      <c r="BP80" s="658"/>
      <c r="BQ80" s="658"/>
      <c r="BR80" s="658"/>
      <c r="BS80" s="658"/>
      <c r="BT80" s="658"/>
      <c r="BU80" s="658"/>
    </row>
    <row r="81" ht="22.5" customHeight="1">
      <c r="A81" s="379">
        <v>4.0</v>
      </c>
      <c r="B81" s="379">
        <v>3.0</v>
      </c>
      <c r="C81" s="379" t="s">
        <v>278</v>
      </c>
      <c r="D81" s="379"/>
      <c r="E81" s="476"/>
      <c r="F81" s="476"/>
      <c r="G81" s="863">
        <v>1.0</v>
      </c>
      <c r="H81" s="378" t="s">
        <v>6568</v>
      </c>
      <c r="I81" s="378" t="s">
        <v>6569</v>
      </c>
      <c r="J81" s="379" t="s">
        <v>6570</v>
      </c>
      <c r="K81" s="379" t="s">
        <v>6571</v>
      </c>
      <c r="L81" s="380">
        <v>42433.0</v>
      </c>
      <c r="M81" s="379" t="s">
        <v>351</v>
      </c>
      <c r="N81" s="379" t="s">
        <v>152</v>
      </c>
      <c r="O81" s="380">
        <v>43334.0</v>
      </c>
      <c r="P81" s="379" t="s">
        <v>9</v>
      </c>
      <c r="Q81" s="379" t="s">
        <v>255</v>
      </c>
      <c r="R81" s="379"/>
      <c r="S81" s="379"/>
      <c r="T81" s="1080" t="s">
        <v>11</v>
      </c>
      <c r="U81" s="379" t="s">
        <v>21</v>
      </c>
      <c r="V81" s="379"/>
      <c r="W81" s="379"/>
      <c r="X81" s="379" t="s">
        <v>6354</v>
      </c>
      <c r="Y81" s="197" t="s">
        <v>6572</v>
      </c>
      <c r="Z81" s="197" t="s">
        <v>6573</v>
      </c>
      <c r="AA81" s="197" t="s">
        <v>6574</v>
      </c>
      <c r="AB81" s="197" t="s">
        <v>6575</v>
      </c>
      <c r="AC81" s="379" t="s">
        <v>6576</v>
      </c>
      <c r="AD81" s="379" t="s">
        <v>6577</v>
      </c>
      <c r="AE81" s="379" t="s">
        <v>6578</v>
      </c>
      <c r="AF81" s="476"/>
      <c r="AG81" s="658"/>
      <c r="AH81" s="658"/>
      <c r="AI81" s="658"/>
      <c r="AJ81" s="658"/>
      <c r="AK81" s="658"/>
      <c r="AL81" s="658"/>
      <c r="AM81" s="658"/>
      <c r="AN81" s="658"/>
      <c r="AO81" s="658"/>
      <c r="AP81" s="658"/>
      <c r="AQ81" s="658"/>
      <c r="AR81" s="658"/>
      <c r="AS81" s="658"/>
      <c r="AT81" s="658"/>
      <c r="AU81" s="658"/>
      <c r="AV81" s="658"/>
      <c r="AW81" s="658"/>
      <c r="AX81" s="658"/>
      <c r="AY81" s="658"/>
      <c r="AZ81" s="658"/>
      <c r="BA81" s="658"/>
      <c r="BB81" s="658"/>
      <c r="BC81" s="658"/>
      <c r="BD81" s="658"/>
      <c r="BE81" s="658"/>
      <c r="BF81" s="658"/>
      <c r="BG81" s="658"/>
      <c r="BH81" s="658"/>
      <c r="BI81" s="658"/>
      <c r="BJ81" s="658"/>
      <c r="BK81" s="658"/>
      <c r="BL81" s="658"/>
      <c r="BM81" s="658"/>
      <c r="BN81" s="658"/>
      <c r="BO81" s="658"/>
      <c r="BP81" s="658"/>
      <c r="BQ81" s="658"/>
      <c r="BR81" s="658"/>
      <c r="BS81" s="658"/>
      <c r="BT81" s="658"/>
      <c r="BU81" s="658"/>
    </row>
    <row r="82" ht="22.5" customHeight="1">
      <c r="A82" s="379">
        <v>5.0</v>
      </c>
      <c r="B82" s="379">
        <v>3.0</v>
      </c>
      <c r="C82" s="379" t="s">
        <v>278</v>
      </c>
      <c r="D82" s="379"/>
      <c r="E82" s="476"/>
      <c r="F82" s="476"/>
      <c r="G82" s="863">
        <v>1.0</v>
      </c>
      <c r="H82" s="378" t="s">
        <v>6579</v>
      </c>
      <c r="I82" s="378" t="s">
        <v>6580</v>
      </c>
      <c r="J82" s="379" t="s">
        <v>1228</v>
      </c>
      <c r="K82" s="379" t="s">
        <v>6581</v>
      </c>
      <c r="L82" s="380">
        <v>42507.0</v>
      </c>
      <c r="M82" s="379" t="s">
        <v>351</v>
      </c>
      <c r="N82" s="379" t="s">
        <v>152</v>
      </c>
      <c r="O82" s="380">
        <v>43866.0</v>
      </c>
      <c r="P82" s="379" t="s">
        <v>115</v>
      </c>
      <c r="Q82" s="379" t="s">
        <v>255</v>
      </c>
      <c r="R82" s="476"/>
      <c r="S82" s="476"/>
      <c r="T82" s="379" t="s">
        <v>11</v>
      </c>
      <c r="U82" s="379" t="s">
        <v>21</v>
      </c>
      <c r="V82" s="476"/>
      <c r="W82" s="379" t="s">
        <v>6582</v>
      </c>
      <c r="X82" s="379" t="s">
        <v>6583</v>
      </c>
      <c r="Y82" s="197" t="s">
        <v>6584</v>
      </c>
      <c r="Z82" s="197" t="s">
        <v>6585</v>
      </c>
      <c r="AA82" s="197" t="s">
        <v>6586</v>
      </c>
      <c r="AB82" s="197" t="s">
        <v>6587</v>
      </c>
      <c r="AC82" s="379" t="s">
        <v>6588</v>
      </c>
      <c r="AD82" s="379" t="s">
        <v>6589</v>
      </c>
      <c r="AE82" s="379"/>
      <c r="AF82" s="476"/>
      <c r="AG82" s="658"/>
      <c r="AH82" s="658"/>
      <c r="AI82" s="658"/>
      <c r="AJ82" s="658"/>
      <c r="AK82" s="658"/>
      <c r="AL82" s="658"/>
      <c r="AM82" s="658"/>
      <c r="AN82" s="658"/>
      <c r="AO82" s="658"/>
      <c r="AP82" s="658"/>
      <c r="AQ82" s="658"/>
      <c r="AR82" s="658"/>
      <c r="AS82" s="658"/>
      <c r="AT82" s="658"/>
      <c r="AU82" s="658"/>
      <c r="AV82" s="658"/>
      <c r="AW82" s="658"/>
      <c r="AX82" s="658"/>
      <c r="AY82" s="658"/>
      <c r="AZ82" s="658"/>
      <c r="BA82" s="658"/>
      <c r="BB82" s="658"/>
      <c r="BC82" s="658"/>
      <c r="BD82" s="658"/>
      <c r="BE82" s="658"/>
      <c r="BF82" s="658"/>
      <c r="BG82" s="658"/>
      <c r="BH82" s="658"/>
      <c r="BI82" s="658"/>
      <c r="BJ82" s="658"/>
      <c r="BK82" s="658"/>
      <c r="BL82" s="658"/>
      <c r="BM82" s="658"/>
      <c r="BN82" s="658"/>
      <c r="BO82" s="658"/>
      <c r="BP82" s="658"/>
      <c r="BQ82" s="658"/>
      <c r="BR82" s="658"/>
      <c r="BS82" s="658"/>
      <c r="BT82" s="658"/>
      <c r="BU82" s="658"/>
    </row>
    <row r="83" ht="22.5" customHeight="1">
      <c r="A83" s="379">
        <v>6.0</v>
      </c>
      <c r="B83" s="379">
        <v>3.0</v>
      </c>
      <c r="C83" s="379" t="s">
        <v>278</v>
      </c>
      <c r="D83" s="379"/>
      <c r="E83" s="476"/>
      <c r="F83" s="476"/>
      <c r="G83" s="863">
        <v>1.0</v>
      </c>
      <c r="H83" s="378" t="s">
        <v>6590</v>
      </c>
      <c r="I83" s="378" t="s">
        <v>6591</v>
      </c>
      <c r="J83" s="379" t="s">
        <v>627</v>
      </c>
      <c r="K83" s="379" t="s">
        <v>6592</v>
      </c>
      <c r="L83" s="380">
        <v>42405.0</v>
      </c>
      <c r="M83" s="379" t="s">
        <v>351</v>
      </c>
      <c r="N83" s="379" t="s">
        <v>153</v>
      </c>
      <c r="O83" s="380">
        <v>43698.0</v>
      </c>
      <c r="P83" s="379" t="s">
        <v>39</v>
      </c>
      <c r="Q83" s="379" t="s">
        <v>255</v>
      </c>
      <c r="R83" s="379"/>
      <c r="S83" s="476"/>
      <c r="T83" s="379" t="s">
        <v>11</v>
      </c>
      <c r="U83" s="379" t="s">
        <v>21</v>
      </c>
      <c r="V83" s="476"/>
      <c r="W83" s="379"/>
      <c r="X83" s="379"/>
      <c r="Y83" s="197" t="s">
        <v>6593</v>
      </c>
      <c r="Z83" s="197" t="s">
        <v>6594</v>
      </c>
      <c r="AA83" s="197" t="s">
        <v>6595</v>
      </c>
      <c r="AB83" s="197" t="s">
        <v>6596</v>
      </c>
      <c r="AC83" s="379" t="s">
        <v>6597</v>
      </c>
      <c r="AD83" s="379" t="s">
        <v>6598</v>
      </c>
      <c r="AE83" s="379"/>
      <c r="AF83" s="476"/>
      <c r="AG83" s="658"/>
      <c r="AH83" s="658"/>
      <c r="AI83" s="658"/>
      <c r="AJ83" s="658"/>
      <c r="AK83" s="658"/>
      <c r="AL83" s="658"/>
      <c r="AM83" s="658"/>
      <c r="AN83" s="658"/>
      <c r="AO83" s="658"/>
      <c r="AP83" s="658"/>
      <c r="AQ83" s="658"/>
      <c r="AR83" s="658"/>
      <c r="AS83" s="658"/>
      <c r="AT83" s="658"/>
      <c r="AU83" s="658"/>
      <c r="AV83" s="658"/>
      <c r="AW83" s="658"/>
      <c r="AX83" s="658"/>
      <c r="AY83" s="658"/>
      <c r="AZ83" s="658"/>
      <c r="BA83" s="658"/>
      <c r="BB83" s="658"/>
      <c r="BC83" s="658"/>
      <c r="BD83" s="658"/>
      <c r="BE83" s="658"/>
      <c r="BF83" s="658"/>
      <c r="BG83" s="658"/>
      <c r="BH83" s="658"/>
      <c r="BI83" s="658"/>
      <c r="BJ83" s="658"/>
      <c r="BK83" s="658"/>
      <c r="BL83" s="658"/>
      <c r="BM83" s="658"/>
      <c r="BN83" s="658"/>
      <c r="BO83" s="658"/>
      <c r="BP83" s="658"/>
      <c r="BQ83" s="658"/>
      <c r="BR83" s="658"/>
      <c r="BS83" s="658"/>
      <c r="BT83" s="658"/>
      <c r="BU83" s="658"/>
    </row>
    <row r="84" ht="22.5" customHeight="1">
      <c r="A84" s="379">
        <v>7.0</v>
      </c>
      <c r="B84" s="379">
        <v>3.0</v>
      </c>
      <c r="C84" s="379" t="s">
        <v>278</v>
      </c>
      <c r="D84" s="379"/>
      <c r="E84" s="476"/>
      <c r="F84" s="476"/>
      <c r="G84" s="863">
        <v>1.0</v>
      </c>
      <c r="H84" s="378" t="s">
        <v>6599</v>
      </c>
      <c r="I84" s="378" t="s">
        <v>6600</v>
      </c>
      <c r="J84" s="379" t="s">
        <v>1045</v>
      </c>
      <c r="K84" s="379" t="s">
        <v>6601</v>
      </c>
      <c r="L84" s="380">
        <v>42579.0</v>
      </c>
      <c r="M84" s="379" t="s">
        <v>339</v>
      </c>
      <c r="N84" s="379" t="s">
        <v>151</v>
      </c>
      <c r="O84" s="380">
        <v>43334.0</v>
      </c>
      <c r="P84" s="379" t="s">
        <v>133</v>
      </c>
      <c r="Q84" s="379" t="s">
        <v>257</v>
      </c>
      <c r="R84" s="379"/>
      <c r="S84" s="379"/>
      <c r="T84" s="379" t="s">
        <v>11</v>
      </c>
      <c r="U84" s="379" t="s">
        <v>21</v>
      </c>
      <c r="V84" s="476"/>
      <c r="W84" s="625"/>
      <c r="X84" s="476"/>
      <c r="Y84" s="197" t="s">
        <v>6602</v>
      </c>
      <c r="Z84" s="197" t="s">
        <v>6603</v>
      </c>
      <c r="AA84" s="197" t="s">
        <v>6604</v>
      </c>
      <c r="AB84" s="197" t="s">
        <v>6605</v>
      </c>
      <c r="AC84" s="379" t="s">
        <v>6606</v>
      </c>
      <c r="AD84" s="379" t="s">
        <v>6607</v>
      </c>
      <c r="AE84" s="379" t="s">
        <v>6608</v>
      </c>
      <c r="AF84" s="476"/>
      <c r="AG84" s="658"/>
      <c r="AH84" s="658"/>
      <c r="AI84" s="658"/>
      <c r="AJ84" s="658"/>
      <c r="AK84" s="658"/>
      <c r="AL84" s="658"/>
      <c r="AM84" s="658"/>
      <c r="AN84" s="658"/>
      <c r="AO84" s="658"/>
      <c r="AP84" s="658"/>
      <c r="AQ84" s="658"/>
      <c r="AR84" s="658"/>
      <c r="AS84" s="658"/>
      <c r="AT84" s="658"/>
      <c r="AU84" s="658"/>
      <c r="AV84" s="658"/>
      <c r="AW84" s="658"/>
      <c r="AX84" s="658"/>
      <c r="AY84" s="658"/>
      <c r="AZ84" s="658"/>
      <c r="BA84" s="658"/>
      <c r="BB84" s="658"/>
      <c r="BC84" s="658"/>
      <c r="BD84" s="658"/>
      <c r="BE84" s="658"/>
      <c r="BF84" s="658"/>
      <c r="BG84" s="658"/>
      <c r="BH84" s="658"/>
      <c r="BI84" s="658"/>
      <c r="BJ84" s="658"/>
      <c r="BK84" s="658"/>
      <c r="BL84" s="658"/>
      <c r="BM84" s="658"/>
      <c r="BN84" s="658"/>
      <c r="BO84" s="658"/>
      <c r="BP84" s="658"/>
      <c r="BQ84" s="658"/>
      <c r="BR84" s="658"/>
      <c r="BS84" s="658"/>
      <c r="BT84" s="658"/>
      <c r="BU84" s="658"/>
    </row>
    <row r="85" ht="22.5" customHeight="1">
      <c r="A85" s="379">
        <v>8.0</v>
      </c>
      <c r="B85" s="379">
        <v>3.0</v>
      </c>
      <c r="C85" s="379" t="s">
        <v>278</v>
      </c>
      <c r="D85" s="379"/>
      <c r="E85" s="476"/>
      <c r="F85" s="476"/>
      <c r="G85" s="863">
        <v>1.0</v>
      </c>
      <c r="H85" s="378" t="s">
        <v>6609</v>
      </c>
      <c r="I85" s="378" t="s">
        <v>6610</v>
      </c>
      <c r="J85" s="379" t="s">
        <v>344</v>
      </c>
      <c r="K85" s="379" t="s">
        <v>6611</v>
      </c>
      <c r="L85" s="380">
        <v>42510.0</v>
      </c>
      <c r="M85" s="379" t="s">
        <v>339</v>
      </c>
      <c r="N85" s="379" t="s">
        <v>151</v>
      </c>
      <c r="O85" s="380">
        <v>44566.0</v>
      </c>
      <c r="P85" s="379" t="s">
        <v>133</v>
      </c>
      <c r="Q85" s="379" t="s">
        <v>257</v>
      </c>
      <c r="R85" s="379" t="s">
        <v>6612</v>
      </c>
      <c r="S85" s="476"/>
      <c r="T85" s="379" t="s">
        <v>11</v>
      </c>
      <c r="U85" s="379" t="s">
        <v>10</v>
      </c>
      <c r="V85" s="476"/>
      <c r="W85" s="379" t="s">
        <v>6217</v>
      </c>
      <c r="X85" s="379" t="s">
        <v>6613</v>
      </c>
      <c r="Y85" s="197" t="s">
        <v>6614</v>
      </c>
      <c r="Z85" s="197" t="s">
        <v>6615</v>
      </c>
      <c r="AA85" s="197" t="s">
        <v>6616</v>
      </c>
      <c r="AB85" s="197" t="s">
        <v>6617</v>
      </c>
      <c r="AC85" s="379"/>
      <c r="AD85" s="379"/>
      <c r="AE85" s="379"/>
      <c r="AF85" s="476"/>
      <c r="AG85" s="658"/>
      <c r="AH85" s="658"/>
      <c r="AI85" s="658"/>
      <c r="AJ85" s="658"/>
      <c r="AK85" s="658"/>
      <c r="AL85" s="658"/>
      <c r="AM85" s="658"/>
      <c r="AN85" s="658"/>
      <c r="AO85" s="658"/>
      <c r="AP85" s="658"/>
      <c r="AQ85" s="658"/>
      <c r="AR85" s="658"/>
      <c r="AS85" s="658"/>
      <c r="AT85" s="658"/>
      <c r="AU85" s="658"/>
      <c r="AV85" s="658"/>
      <c r="AW85" s="658"/>
      <c r="AX85" s="658"/>
      <c r="AY85" s="658"/>
      <c r="AZ85" s="658"/>
      <c r="BA85" s="658"/>
      <c r="BB85" s="658"/>
      <c r="BC85" s="658"/>
      <c r="BD85" s="658"/>
      <c r="BE85" s="658"/>
      <c r="BF85" s="658"/>
      <c r="BG85" s="658"/>
      <c r="BH85" s="658"/>
      <c r="BI85" s="658"/>
      <c r="BJ85" s="658"/>
      <c r="BK85" s="658"/>
      <c r="BL85" s="658"/>
      <c r="BM85" s="658"/>
      <c r="BN85" s="658"/>
      <c r="BO85" s="658"/>
      <c r="BP85" s="658"/>
      <c r="BQ85" s="658"/>
      <c r="BR85" s="658"/>
      <c r="BS85" s="658"/>
      <c r="BT85" s="658"/>
      <c r="BU85" s="658"/>
    </row>
    <row r="86" ht="22.5" customHeight="1">
      <c r="A86" s="379">
        <v>9.0</v>
      </c>
      <c r="B86" s="379">
        <v>3.0</v>
      </c>
      <c r="C86" s="379" t="s">
        <v>278</v>
      </c>
      <c r="D86" s="379"/>
      <c r="E86" s="476"/>
      <c r="F86" s="476"/>
      <c r="G86" s="863">
        <v>1.0</v>
      </c>
      <c r="H86" s="378" t="s">
        <v>6618</v>
      </c>
      <c r="I86" s="378" t="s">
        <v>6619</v>
      </c>
      <c r="J86" s="379" t="s">
        <v>6620</v>
      </c>
      <c r="K86" s="379" t="s">
        <v>6621</v>
      </c>
      <c r="L86" s="1092">
        <v>42469.0</v>
      </c>
      <c r="M86" s="379" t="s">
        <v>351</v>
      </c>
      <c r="N86" s="379" t="s">
        <v>154</v>
      </c>
      <c r="O86" s="380">
        <v>45315.0</v>
      </c>
      <c r="P86" s="379" t="s">
        <v>42</v>
      </c>
      <c r="Q86" s="379" t="s">
        <v>257</v>
      </c>
      <c r="R86" s="379" t="s">
        <v>6622</v>
      </c>
      <c r="S86" s="379" t="s">
        <v>6623</v>
      </c>
      <c r="T86" s="1082" t="s">
        <v>11</v>
      </c>
      <c r="U86" s="379" t="s">
        <v>21</v>
      </c>
      <c r="V86" s="476"/>
      <c r="W86" s="625"/>
      <c r="X86" s="476"/>
      <c r="Y86" s="867" t="s">
        <v>6624</v>
      </c>
      <c r="Z86" s="867" t="s">
        <v>6625</v>
      </c>
      <c r="AA86" s="867"/>
      <c r="AB86" s="868"/>
      <c r="AC86" s="519"/>
      <c r="AD86" s="476"/>
      <c r="AE86" s="476"/>
      <c r="AF86" s="519"/>
      <c r="AG86" s="658"/>
      <c r="AH86" s="658"/>
      <c r="AI86" s="658"/>
      <c r="AJ86" s="658"/>
      <c r="AK86" s="658"/>
      <c r="AL86" s="658"/>
      <c r="AM86" s="658"/>
      <c r="AN86" s="658"/>
      <c r="AO86" s="658"/>
      <c r="AP86" s="658"/>
      <c r="AQ86" s="658"/>
      <c r="AR86" s="658"/>
      <c r="AS86" s="658"/>
      <c r="AT86" s="658"/>
      <c r="AU86" s="658"/>
      <c r="AV86" s="658"/>
      <c r="AW86" s="658"/>
      <c r="AX86" s="658"/>
      <c r="AY86" s="658"/>
      <c r="AZ86" s="658"/>
      <c r="BA86" s="658"/>
      <c r="BB86" s="658"/>
      <c r="BC86" s="658"/>
      <c r="BD86" s="658"/>
      <c r="BE86" s="658"/>
      <c r="BF86" s="658"/>
      <c r="BG86" s="658"/>
      <c r="BH86" s="658"/>
      <c r="BI86" s="658"/>
      <c r="BJ86" s="658"/>
      <c r="BK86" s="658"/>
      <c r="BL86" s="658"/>
      <c r="BM86" s="658"/>
      <c r="BN86" s="658"/>
      <c r="BO86" s="658"/>
      <c r="BP86" s="658"/>
      <c r="BQ86" s="658"/>
      <c r="BR86" s="658"/>
      <c r="BS86" s="658"/>
      <c r="BT86" s="658"/>
      <c r="BU86" s="658"/>
    </row>
    <row r="87" ht="22.5" customHeight="1">
      <c r="A87" s="379">
        <v>10.0</v>
      </c>
      <c r="B87" s="379">
        <v>3.0</v>
      </c>
      <c r="C87" s="379" t="s">
        <v>278</v>
      </c>
      <c r="D87" s="379"/>
      <c r="E87" s="476"/>
      <c r="F87" s="476"/>
      <c r="G87" s="863">
        <v>1.0</v>
      </c>
      <c r="H87" s="378" t="s">
        <v>6626</v>
      </c>
      <c r="I87" s="378" t="s">
        <v>6627</v>
      </c>
      <c r="J87" s="379" t="s">
        <v>984</v>
      </c>
      <c r="K87" s="379" t="s">
        <v>6628</v>
      </c>
      <c r="L87" s="380">
        <v>42531.0</v>
      </c>
      <c r="M87" s="379" t="s">
        <v>339</v>
      </c>
      <c r="N87" s="379" t="s">
        <v>153</v>
      </c>
      <c r="O87" s="380">
        <v>45519.0</v>
      </c>
      <c r="P87" s="379" t="s">
        <v>115</v>
      </c>
      <c r="Q87" s="379" t="s">
        <v>257</v>
      </c>
      <c r="R87" s="476"/>
      <c r="S87" s="476"/>
      <c r="T87" s="1082" t="s">
        <v>11</v>
      </c>
      <c r="U87" s="379" t="s">
        <v>15</v>
      </c>
      <c r="V87" s="476"/>
      <c r="W87" s="379"/>
      <c r="X87" s="379"/>
      <c r="Y87" s="197" t="s">
        <v>6629</v>
      </c>
      <c r="Z87" s="197"/>
      <c r="AA87" s="197"/>
      <c r="AB87" s="197"/>
      <c r="AC87" s="379"/>
      <c r="AD87" s="476"/>
      <c r="AE87" s="476"/>
      <c r="AF87" s="476"/>
      <c r="AG87" s="658"/>
      <c r="AH87" s="658"/>
      <c r="AI87" s="658"/>
      <c r="AJ87" s="658"/>
      <c r="AK87" s="658"/>
      <c r="AL87" s="658"/>
      <c r="AM87" s="658"/>
      <c r="AN87" s="658"/>
      <c r="AO87" s="658"/>
      <c r="AP87" s="658"/>
      <c r="AQ87" s="658"/>
      <c r="AR87" s="658"/>
      <c r="AS87" s="658"/>
      <c r="AT87" s="658"/>
      <c r="AU87" s="658"/>
      <c r="AV87" s="658"/>
      <c r="AW87" s="658"/>
      <c r="AX87" s="658"/>
      <c r="AY87" s="658"/>
      <c r="AZ87" s="658"/>
      <c r="BA87" s="658"/>
      <c r="BB87" s="658"/>
      <c r="BC87" s="658"/>
      <c r="BD87" s="658"/>
      <c r="BE87" s="658"/>
      <c r="BF87" s="658"/>
      <c r="BG87" s="658"/>
      <c r="BH87" s="658"/>
      <c r="BI87" s="658"/>
      <c r="BJ87" s="658"/>
      <c r="BK87" s="658"/>
      <c r="BL87" s="658"/>
      <c r="BM87" s="658"/>
      <c r="BN87" s="658"/>
      <c r="BO87" s="658"/>
      <c r="BP87" s="658"/>
      <c r="BQ87" s="658"/>
      <c r="BR87" s="658"/>
      <c r="BS87" s="658"/>
      <c r="BT87" s="658"/>
      <c r="BU87" s="658"/>
    </row>
    <row r="88" ht="22.5" customHeight="1">
      <c r="A88" s="379">
        <v>11.0</v>
      </c>
      <c r="B88" s="379">
        <v>3.0</v>
      </c>
      <c r="C88" s="379" t="s">
        <v>278</v>
      </c>
      <c r="D88" s="379"/>
      <c r="E88" s="476"/>
      <c r="F88" s="476"/>
      <c r="G88" s="863">
        <v>1.0</v>
      </c>
      <c r="H88" s="378" t="s">
        <v>6630</v>
      </c>
      <c r="I88" s="378" t="s">
        <v>6631</v>
      </c>
      <c r="J88" s="379" t="s">
        <v>6632</v>
      </c>
      <c r="K88" s="379" t="s">
        <v>6633</v>
      </c>
      <c r="L88" s="380">
        <v>42434.0</v>
      </c>
      <c r="M88" s="379" t="s">
        <v>351</v>
      </c>
      <c r="N88" s="379" t="s">
        <v>151</v>
      </c>
      <c r="O88" s="380">
        <v>45586.0</v>
      </c>
      <c r="P88" s="379" t="s">
        <v>42</v>
      </c>
      <c r="Q88" s="379" t="s">
        <v>257</v>
      </c>
      <c r="R88" s="379"/>
      <c r="S88" s="476"/>
      <c r="T88" s="623" t="s">
        <v>22</v>
      </c>
      <c r="U88" s="379" t="s">
        <v>10</v>
      </c>
      <c r="V88" s="476"/>
      <c r="W88" s="379"/>
      <c r="X88" s="379"/>
      <c r="Y88" s="197" t="s">
        <v>6634</v>
      </c>
      <c r="Z88" s="197"/>
      <c r="AA88" s="197"/>
      <c r="AB88" s="197"/>
      <c r="AC88" s="379"/>
      <c r="AD88" s="379"/>
      <c r="AE88" s="476"/>
      <c r="AF88" s="476"/>
      <c r="AG88" s="658"/>
      <c r="AH88" s="658"/>
      <c r="AI88" s="658"/>
      <c r="AJ88" s="658"/>
      <c r="AK88" s="658"/>
      <c r="AL88" s="658"/>
      <c r="AM88" s="658"/>
      <c r="AN88" s="658"/>
      <c r="AO88" s="658"/>
      <c r="AP88" s="658"/>
      <c r="AQ88" s="658"/>
      <c r="AR88" s="658"/>
      <c r="AS88" s="658"/>
      <c r="AT88" s="658"/>
      <c r="AU88" s="658"/>
      <c r="AV88" s="658"/>
      <c r="AW88" s="658"/>
      <c r="AX88" s="658"/>
      <c r="AY88" s="658"/>
      <c r="AZ88" s="658"/>
      <c r="BA88" s="658"/>
      <c r="BB88" s="658"/>
      <c r="BC88" s="658"/>
      <c r="BD88" s="658"/>
      <c r="BE88" s="658"/>
      <c r="BF88" s="658"/>
      <c r="BG88" s="658"/>
      <c r="BH88" s="658"/>
      <c r="BI88" s="658"/>
      <c r="BJ88" s="658"/>
      <c r="BK88" s="658"/>
      <c r="BL88" s="658"/>
      <c r="BM88" s="658"/>
      <c r="BN88" s="658"/>
      <c r="BO88" s="658"/>
      <c r="BP88" s="658"/>
      <c r="BQ88" s="658"/>
      <c r="BR88" s="658"/>
      <c r="BS88" s="658"/>
      <c r="BT88" s="658"/>
      <c r="BU88" s="658"/>
    </row>
    <row r="89" ht="22.5" customHeight="1">
      <c r="A89" s="379">
        <v>12.0</v>
      </c>
      <c r="B89" s="379">
        <v>3.0</v>
      </c>
      <c r="C89" s="379" t="s">
        <v>278</v>
      </c>
      <c r="D89" s="379"/>
      <c r="E89" s="476"/>
      <c r="F89" s="476"/>
      <c r="G89" s="863">
        <v>1.0</v>
      </c>
      <c r="H89" s="378" t="s">
        <v>6635</v>
      </c>
      <c r="I89" s="378" t="s">
        <v>6636</v>
      </c>
      <c r="J89" s="379" t="s">
        <v>6637</v>
      </c>
      <c r="K89" s="379" t="s">
        <v>6638</v>
      </c>
      <c r="L89" s="380">
        <v>42289.0</v>
      </c>
      <c r="M89" s="379" t="s">
        <v>339</v>
      </c>
      <c r="N89" s="379" t="s">
        <v>152</v>
      </c>
      <c r="O89" s="380">
        <v>45155.0</v>
      </c>
      <c r="P89" s="379" t="s">
        <v>25</v>
      </c>
      <c r="Q89" s="379" t="s">
        <v>261</v>
      </c>
      <c r="R89" s="379" t="s">
        <v>6639</v>
      </c>
      <c r="S89" s="476"/>
      <c r="T89" s="379" t="s">
        <v>11</v>
      </c>
      <c r="U89" s="379" t="s">
        <v>15</v>
      </c>
      <c r="V89" s="379"/>
      <c r="W89" s="379"/>
      <c r="X89" s="379"/>
      <c r="Y89" s="197" t="s">
        <v>6640</v>
      </c>
      <c r="Z89" s="197" t="s">
        <v>6641</v>
      </c>
      <c r="AA89" s="197"/>
      <c r="AB89" s="197"/>
      <c r="AC89" s="379"/>
      <c r="AD89" s="379"/>
      <c r="AE89" s="379"/>
      <c r="AF89" s="476"/>
      <c r="AG89" s="658"/>
      <c r="AH89" s="658"/>
      <c r="AI89" s="658"/>
      <c r="AJ89" s="658"/>
      <c r="AK89" s="658"/>
      <c r="AL89" s="658"/>
      <c r="AM89" s="658"/>
      <c r="AN89" s="658"/>
      <c r="AO89" s="658"/>
      <c r="AP89" s="658"/>
      <c r="AQ89" s="658"/>
      <c r="AR89" s="658"/>
      <c r="AS89" s="658"/>
      <c r="AT89" s="658"/>
      <c r="AU89" s="658"/>
      <c r="AV89" s="658"/>
      <c r="AW89" s="658"/>
      <c r="AX89" s="658"/>
      <c r="AY89" s="658"/>
      <c r="AZ89" s="658"/>
      <c r="BA89" s="658"/>
      <c r="BB89" s="658"/>
      <c r="BC89" s="658"/>
      <c r="BD89" s="658"/>
      <c r="BE89" s="658"/>
      <c r="BF89" s="658"/>
      <c r="BG89" s="658"/>
      <c r="BH89" s="658"/>
      <c r="BI89" s="658"/>
      <c r="BJ89" s="658"/>
      <c r="BK89" s="658"/>
      <c r="BL89" s="658"/>
      <c r="BM89" s="658"/>
      <c r="BN89" s="658"/>
      <c r="BO89" s="658"/>
      <c r="BP89" s="658"/>
      <c r="BQ89" s="658"/>
      <c r="BR89" s="658"/>
      <c r="BS89" s="658"/>
      <c r="BT89" s="658"/>
      <c r="BU89" s="658"/>
    </row>
    <row r="90" ht="22.5" customHeight="1">
      <c r="A90" s="379">
        <v>13.0</v>
      </c>
      <c r="B90" s="379">
        <v>3.0</v>
      </c>
      <c r="C90" s="379" t="s">
        <v>278</v>
      </c>
      <c r="D90" s="379"/>
      <c r="E90" s="476"/>
      <c r="F90" s="476"/>
      <c r="G90" s="863">
        <v>1.0</v>
      </c>
      <c r="H90" s="378" t="s">
        <v>6642</v>
      </c>
      <c r="I90" s="378" t="s">
        <v>6643</v>
      </c>
      <c r="J90" s="379" t="s">
        <v>6644</v>
      </c>
      <c r="K90" s="379" t="s">
        <v>6645</v>
      </c>
      <c r="L90" s="380">
        <v>42308.0</v>
      </c>
      <c r="M90" s="379" t="s">
        <v>339</v>
      </c>
      <c r="N90" s="379" t="s">
        <v>151</v>
      </c>
      <c r="O90" s="380">
        <v>44790.0</v>
      </c>
      <c r="P90" s="379" t="s">
        <v>10</v>
      </c>
      <c r="Q90" s="379" t="s">
        <v>261</v>
      </c>
      <c r="R90" s="379" t="s">
        <v>6646</v>
      </c>
      <c r="S90" s="476"/>
      <c r="T90" s="623" t="s">
        <v>26</v>
      </c>
      <c r="U90" s="379" t="s">
        <v>21</v>
      </c>
      <c r="V90" s="379"/>
      <c r="W90" s="379"/>
      <c r="X90" s="379"/>
      <c r="Y90" s="197" t="s">
        <v>6647</v>
      </c>
      <c r="Z90" s="197" t="s">
        <v>6648</v>
      </c>
      <c r="AA90" s="197" t="s">
        <v>6649</v>
      </c>
      <c r="AB90" s="197"/>
      <c r="AC90" s="379"/>
      <c r="AD90" s="476"/>
      <c r="AE90" s="476"/>
      <c r="AF90" s="476"/>
      <c r="AG90" s="658"/>
      <c r="AH90" s="658"/>
      <c r="AI90" s="658"/>
      <c r="AJ90" s="658"/>
      <c r="AK90" s="658"/>
      <c r="AL90" s="658"/>
      <c r="AM90" s="658"/>
      <c r="AN90" s="658"/>
      <c r="AO90" s="658"/>
      <c r="AP90" s="658"/>
      <c r="AQ90" s="658"/>
      <c r="AR90" s="658"/>
      <c r="AS90" s="658"/>
      <c r="AT90" s="658"/>
      <c r="AU90" s="658"/>
      <c r="AV90" s="658"/>
      <c r="AW90" s="658"/>
      <c r="AX90" s="658"/>
      <c r="AY90" s="658"/>
      <c r="AZ90" s="658"/>
      <c r="BA90" s="658"/>
      <c r="BB90" s="658"/>
      <c r="BC90" s="658"/>
      <c r="BD90" s="658"/>
      <c r="BE90" s="658"/>
      <c r="BF90" s="658"/>
      <c r="BG90" s="658"/>
      <c r="BH90" s="658"/>
      <c r="BI90" s="658"/>
      <c r="BJ90" s="658"/>
      <c r="BK90" s="658"/>
      <c r="BL90" s="658"/>
      <c r="BM90" s="658"/>
      <c r="BN90" s="658"/>
      <c r="BO90" s="658"/>
      <c r="BP90" s="658"/>
      <c r="BQ90" s="658"/>
      <c r="BR90" s="658"/>
      <c r="BS90" s="658"/>
      <c r="BT90" s="658"/>
      <c r="BU90" s="658"/>
    </row>
    <row r="91" ht="22.5" customHeight="1">
      <c r="A91" s="379">
        <v>14.0</v>
      </c>
      <c r="B91" s="379">
        <v>3.0</v>
      </c>
      <c r="C91" s="379" t="s">
        <v>278</v>
      </c>
      <c r="D91" s="379"/>
      <c r="E91" s="379"/>
      <c r="F91" s="379"/>
      <c r="G91" s="863">
        <v>1.0</v>
      </c>
      <c r="H91" s="378" t="s">
        <v>6650</v>
      </c>
      <c r="I91" s="378" t="s">
        <v>6651</v>
      </c>
      <c r="J91" s="379" t="s">
        <v>362</v>
      </c>
      <c r="K91" s="379" t="s">
        <v>6652</v>
      </c>
      <c r="L91" s="380">
        <v>42554.0</v>
      </c>
      <c r="M91" s="379" t="s">
        <v>351</v>
      </c>
      <c r="N91" s="379" t="s">
        <v>154</v>
      </c>
      <c r="O91" s="380">
        <v>44426.0</v>
      </c>
      <c r="P91" s="379" t="s">
        <v>9</v>
      </c>
      <c r="Q91" s="379" t="s">
        <v>263</v>
      </c>
      <c r="R91" s="476"/>
      <c r="S91" s="379"/>
      <c r="T91" s="379" t="s">
        <v>11</v>
      </c>
      <c r="U91" s="379" t="s">
        <v>15</v>
      </c>
      <c r="V91" s="379" t="s">
        <v>335</v>
      </c>
      <c r="W91" s="625"/>
      <c r="X91" s="379" t="s">
        <v>6108</v>
      </c>
      <c r="Y91" s="197" t="s">
        <v>6653</v>
      </c>
      <c r="Z91" s="197" t="s">
        <v>6654</v>
      </c>
      <c r="AA91" s="197" t="s">
        <v>6655</v>
      </c>
      <c r="AB91" s="197" t="s">
        <v>6656</v>
      </c>
      <c r="AC91" s="379"/>
      <c r="AD91" s="379"/>
      <c r="AE91" s="379"/>
      <c r="AF91" s="379"/>
      <c r="AG91" s="658"/>
      <c r="AH91" s="658"/>
      <c r="AI91" s="658"/>
      <c r="AJ91" s="658"/>
      <c r="AK91" s="658"/>
      <c r="AL91" s="658"/>
      <c r="AM91" s="658"/>
      <c r="AN91" s="658"/>
      <c r="AO91" s="658"/>
      <c r="AP91" s="658"/>
      <c r="AQ91" s="658"/>
      <c r="AR91" s="658"/>
      <c r="AS91" s="658"/>
      <c r="AT91" s="658"/>
      <c r="AU91" s="658"/>
      <c r="AV91" s="658"/>
      <c r="AW91" s="658"/>
      <c r="AX91" s="658"/>
      <c r="AY91" s="658"/>
      <c r="AZ91" s="658"/>
      <c r="BA91" s="658"/>
      <c r="BB91" s="658"/>
      <c r="BC91" s="658"/>
      <c r="BD91" s="658"/>
      <c r="BE91" s="658"/>
      <c r="BF91" s="658"/>
      <c r="BG91" s="658"/>
      <c r="BH91" s="658"/>
      <c r="BI91" s="658"/>
      <c r="BJ91" s="658"/>
      <c r="BK91" s="658"/>
      <c r="BL91" s="658"/>
      <c r="BM91" s="658"/>
      <c r="BN91" s="658"/>
      <c r="BO91" s="658"/>
      <c r="BP91" s="658"/>
      <c r="BQ91" s="658"/>
      <c r="BR91" s="658"/>
      <c r="BS91" s="658"/>
      <c r="BT91" s="658"/>
      <c r="BU91" s="658"/>
    </row>
    <row r="92" ht="22.5" customHeight="1">
      <c r="A92" s="379">
        <v>15.0</v>
      </c>
      <c r="B92" s="379">
        <v>3.0</v>
      </c>
      <c r="C92" s="379" t="s">
        <v>278</v>
      </c>
      <c r="D92" s="379"/>
      <c r="E92" s="476"/>
      <c r="F92" s="476"/>
      <c r="G92" s="863">
        <v>1.0</v>
      </c>
      <c r="H92" s="378" t="s">
        <v>6657</v>
      </c>
      <c r="I92" s="378" t="s">
        <v>6658</v>
      </c>
      <c r="J92" s="379" t="s">
        <v>6431</v>
      </c>
      <c r="K92" s="379" t="s">
        <v>6659</v>
      </c>
      <c r="L92" s="380">
        <v>42416.0</v>
      </c>
      <c r="M92" s="379" t="s">
        <v>351</v>
      </c>
      <c r="N92" s="379" t="s">
        <v>154</v>
      </c>
      <c r="O92" s="380">
        <v>45519.0</v>
      </c>
      <c r="P92" s="379" t="s">
        <v>42</v>
      </c>
      <c r="Q92" s="379" t="s">
        <v>263</v>
      </c>
      <c r="R92" s="379"/>
      <c r="S92" s="476"/>
      <c r="T92" s="379" t="s">
        <v>11</v>
      </c>
      <c r="U92" s="379" t="s">
        <v>10</v>
      </c>
      <c r="V92" s="476"/>
      <c r="W92" s="625"/>
      <c r="X92" s="379"/>
      <c r="Y92" s="197" t="s">
        <v>6660</v>
      </c>
      <c r="Z92" s="197"/>
      <c r="AA92" s="197"/>
      <c r="AB92" s="197"/>
      <c r="AC92" s="379"/>
      <c r="AD92" s="379"/>
      <c r="AE92" s="379"/>
      <c r="AF92" s="379"/>
      <c r="AG92" s="658"/>
      <c r="AH92" s="658"/>
      <c r="AI92" s="658"/>
      <c r="AJ92" s="658"/>
      <c r="AK92" s="658"/>
      <c r="AL92" s="658"/>
      <c r="AM92" s="658"/>
      <c r="AN92" s="658"/>
      <c r="AO92" s="658"/>
      <c r="AP92" s="658"/>
      <c r="AQ92" s="658"/>
      <c r="AR92" s="658"/>
      <c r="AS92" s="658"/>
      <c r="AT92" s="658"/>
      <c r="AU92" s="658"/>
      <c r="AV92" s="658"/>
      <c r="AW92" s="658"/>
      <c r="AX92" s="658"/>
      <c r="AY92" s="658"/>
      <c r="AZ92" s="658"/>
      <c r="BA92" s="658"/>
      <c r="BB92" s="658"/>
      <c r="BC92" s="658"/>
      <c r="BD92" s="658"/>
      <c r="BE92" s="658"/>
      <c r="BF92" s="658"/>
      <c r="BG92" s="658"/>
      <c r="BH92" s="658"/>
      <c r="BI92" s="658"/>
      <c r="BJ92" s="658"/>
      <c r="BK92" s="658"/>
      <c r="BL92" s="658"/>
      <c r="BM92" s="658"/>
      <c r="BN92" s="658"/>
      <c r="BO92" s="658"/>
      <c r="BP92" s="658"/>
      <c r="BQ92" s="658"/>
      <c r="BR92" s="658"/>
      <c r="BS92" s="658"/>
      <c r="BT92" s="658"/>
      <c r="BU92" s="658"/>
    </row>
    <row r="93" ht="22.5" customHeight="1">
      <c r="A93" s="379">
        <v>16.0</v>
      </c>
      <c r="B93" s="379">
        <v>3.0</v>
      </c>
      <c r="C93" s="379" t="s">
        <v>278</v>
      </c>
      <c r="D93" s="379"/>
      <c r="E93" s="476"/>
      <c r="F93" s="476"/>
      <c r="G93" s="863">
        <v>1.0</v>
      </c>
      <c r="H93" s="378" t="s">
        <v>6661</v>
      </c>
      <c r="I93" s="378" t="s">
        <v>6662</v>
      </c>
      <c r="J93" s="379" t="s">
        <v>6663</v>
      </c>
      <c r="K93" s="379" t="s">
        <v>6664</v>
      </c>
      <c r="L93" s="380">
        <v>42435.0</v>
      </c>
      <c r="M93" s="379" t="s">
        <v>351</v>
      </c>
      <c r="N93" s="379" t="s">
        <v>152</v>
      </c>
      <c r="O93" s="380">
        <v>45665.0</v>
      </c>
      <c r="P93" s="379" t="s">
        <v>66</v>
      </c>
      <c r="Q93" s="379" t="s">
        <v>263</v>
      </c>
      <c r="R93" s="379" t="s">
        <v>6665</v>
      </c>
      <c r="S93" s="476"/>
      <c r="T93" s="379" t="s">
        <v>11</v>
      </c>
      <c r="U93" s="379" t="s">
        <v>10</v>
      </c>
      <c r="V93" s="476"/>
      <c r="W93" s="625"/>
      <c r="X93" s="379"/>
      <c r="Y93" s="197" t="s">
        <v>6666</v>
      </c>
      <c r="Z93" s="197"/>
      <c r="AA93" s="197"/>
      <c r="AB93" s="197"/>
      <c r="AC93" s="379"/>
      <c r="AD93" s="379"/>
      <c r="AE93" s="379"/>
      <c r="AF93" s="379"/>
      <c r="AG93" s="658"/>
      <c r="AH93" s="658"/>
      <c r="AI93" s="658"/>
      <c r="AJ93" s="658"/>
      <c r="AK93" s="658"/>
      <c r="AL93" s="658"/>
      <c r="AM93" s="658"/>
      <c r="AN93" s="658"/>
      <c r="AO93" s="658"/>
      <c r="AP93" s="658"/>
      <c r="AQ93" s="658"/>
      <c r="AR93" s="658"/>
      <c r="AS93" s="658"/>
      <c r="AT93" s="658"/>
      <c r="AU93" s="658"/>
      <c r="AV93" s="658"/>
      <c r="AW93" s="658"/>
      <c r="AX93" s="658"/>
      <c r="AY93" s="658"/>
      <c r="AZ93" s="658"/>
      <c r="BA93" s="658"/>
      <c r="BB93" s="658"/>
      <c r="BC93" s="658"/>
      <c r="BD93" s="658"/>
      <c r="BE93" s="658"/>
      <c r="BF93" s="658"/>
      <c r="BG93" s="658"/>
      <c r="BH93" s="658"/>
      <c r="BI93" s="658"/>
      <c r="BJ93" s="658"/>
      <c r="BK93" s="658"/>
      <c r="BL93" s="658"/>
      <c r="BM93" s="658"/>
      <c r="BN93" s="658"/>
      <c r="BO93" s="658"/>
      <c r="BP93" s="658"/>
      <c r="BQ93" s="658"/>
      <c r="BR93" s="658"/>
      <c r="BS93" s="658"/>
      <c r="BT93" s="658"/>
      <c r="BU93" s="658"/>
    </row>
    <row r="94" ht="22.5" customHeight="1">
      <c r="A94" s="379">
        <v>17.0</v>
      </c>
      <c r="B94" s="379">
        <v>3.0</v>
      </c>
      <c r="C94" s="379" t="s">
        <v>278</v>
      </c>
      <c r="D94" s="379"/>
      <c r="E94" s="476"/>
      <c r="F94" s="476"/>
      <c r="G94" s="863">
        <v>1.0</v>
      </c>
      <c r="H94" s="378" t="s">
        <v>6667</v>
      </c>
      <c r="I94" s="378" t="s">
        <v>6668</v>
      </c>
      <c r="J94" s="379" t="s">
        <v>2492</v>
      </c>
      <c r="K94" s="379" t="s">
        <v>6669</v>
      </c>
      <c r="L94" s="380">
        <v>42386.0</v>
      </c>
      <c r="M94" s="379" t="s">
        <v>339</v>
      </c>
      <c r="N94" s="379" t="s">
        <v>154</v>
      </c>
      <c r="O94" s="380">
        <v>43129.0</v>
      </c>
      <c r="P94" s="379" t="s">
        <v>37</v>
      </c>
      <c r="Q94" s="379" t="s">
        <v>265</v>
      </c>
      <c r="R94" s="379" t="s">
        <v>6670</v>
      </c>
      <c r="S94" s="476"/>
      <c r="T94" s="379" t="s">
        <v>11</v>
      </c>
      <c r="U94" s="379" t="s">
        <v>15</v>
      </c>
      <c r="V94" s="476"/>
      <c r="W94" s="625"/>
      <c r="X94" s="379" t="s">
        <v>6027</v>
      </c>
      <c r="Y94" s="197" t="s">
        <v>6671</v>
      </c>
      <c r="Z94" s="197" t="s">
        <v>6672</v>
      </c>
      <c r="AA94" s="197" t="s">
        <v>6673</v>
      </c>
      <c r="AB94" s="197" t="s">
        <v>6674</v>
      </c>
      <c r="AC94" s="379" t="s">
        <v>6675</v>
      </c>
      <c r="AD94" s="379"/>
      <c r="AE94" s="379" t="s">
        <v>6676</v>
      </c>
      <c r="AF94" s="379"/>
      <c r="AG94" s="658"/>
      <c r="AH94" s="658"/>
      <c r="AI94" s="658"/>
      <c r="AJ94" s="658"/>
      <c r="AK94" s="658"/>
      <c r="AL94" s="658"/>
      <c r="AM94" s="658"/>
      <c r="AN94" s="658"/>
      <c r="AO94" s="658"/>
      <c r="AP94" s="658"/>
      <c r="AQ94" s="658"/>
      <c r="AR94" s="658"/>
      <c r="AS94" s="658"/>
      <c r="AT94" s="658"/>
      <c r="AU94" s="658"/>
      <c r="AV94" s="658"/>
      <c r="AW94" s="658"/>
      <c r="AX94" s="658"/>
      <c r="AY94" s="658"/>
      <c r="AZ94" s="658"/>
      <c r="BA94" s="658"/>
      <c r="BB94" s="658"/>
      <c r="BC94" s="658"/>
      <c r="BD94" s="658"/>
      <c r="BE94" s="658"/>
      <c r="BF94" s="658"/>
      <c r="BG94" s="658"/>
      <c r="BH94" s="658"/>
      <c r="BI94" s="658"/>
      <c r="BJ94" s="658"/>
      <c r="BK94" s="658"/>
      <c r="BL94" s="658"/>
      <c r="BM94" s="658"/>
      <c r="BN94" s="658"/>
      <c r="BO94" s="658"/>
      <c r="BP94" s="658"/>
      <c r="BQ94" s="658"/>
      <c r="BR94" s="658"/>
      <c r="BS94" s="658"/>
      <c r="BT94" s="658"/>
      <c r="BU94" s="658"/>
    </row>
    <row r="95" ht="22.5" customHeight="1">
      <c r="A95" s="379">
        <v>18.0</v>
      </c>
      <c r="B95" s="379">
        <v>3.0</v>
      </c>
      <c r="C95" s="379" t="s">
        <v>278</v>
      </c>
      <c r="D95" s="379"/>
      <c r="E95" s="476"/>
      <c r="F95" s="379"/>
      <c r="G95" s="863">
        <v>1.0</v>
      </c>
      <c r="H95" s="378" t="s">
        <v>6677</v>
      </c>
      <c r="I95" s="378" t="s">
        <v>6678</v>
      </c>
      <c r="J95" s="625" t="s">
        <v>6679</v>
      </c>
      <c r="K95" s="625" t="s">
        <v>6680</v>
      </c>
      <c r="L95" s="626">
        <v>42320.0</v>
      </c>
      <c r="M95" s="625" t="s">
        <v>339</v>
      </c>
      <c r="N95" s="625" t="s">
        <v>153</v>
      </c>
      <c r="O95" s="626">
        <v>44426.0</v>
      </c>
      <c r="P95" s="625" t="s">
        <v>66</v>
      </c>
      <c r="Q95" s="379" t="s">
        <v>265</v>
      </c>
      <c r="R95" s="379"/>
      <c r="S95" s="379"/>
      <c r="T95" s="379" t="s">
        <v>11</v>
      </c>
      <c r="U95" s="379" t="s">
        <v>21</v>
      </c>
      <c r="V95" s="476"/>
      <c r="W95" s="625"/>
      <c r="X95" s="379" t="s">
        <v>6067</v>
      </c>
      <c r="Y95" s="197" t="s">
        <v>6681</v>
      </c>
      <c r="Z95" s="197" t="s">
        <v>6682</v>
      </c>
      <c r="AA95" s="197" t="s">
        <v>6683</v>
      </c>
      <c r="AB95" s="197" t="s">
        <v>6684</v>
      </c>
      <c r="AC95" s="379"/>
      <c r="AD95" s="379"/>
      <c r="AE95" s="476"/>
      <c r="AF95" s="379"/>
      <c r="AG95" s="658"/>
      <c r="AH95" s="658"/>
      <c r="AI95" s="658"/>
      <c r="AJ95" s="658"/>
      <c r="AK95" s="658"/>
      <c r="AL95" s="658"/>
      <c r="AM95" s="658"/>
      <c r="AN95" s="658"/>
      <c r="AO95" s="658"/>
      <c r="AP95" s="658"/>
      <c r="AQ95" s="658"/>
      <c r="AR95" s="658"/>
      <c r="AS95" s="658"/>
      <c r="AT95" s="658"/>
      <c r="AU95" s="658"/>
      <c r="AV95" s="658"/>
      <c r="AW95" s="658"/>
      <c r="AX95" s="658"/>
      <c r="AY95" s="658"/>
      <c r="AZ95" s="658"/>
      <c r="BA95" s="658"/>
      <c r="BB95" s="658"/>
      <c r="BC95" s="658"/>
      <c r="BD95" s="658"/>
      <c r="BE95" s="658"/>
      <c r="BF95" s="658"/>
      <c r="BG95" s="658"/>
      <c r="BH95" s="658"/>
      <c r="BI95" s="658"/>
      <c r="BJ95" s="658"/>
      <c r="BK95" s="658"/>
      <c r="BL95" s="658"/>
      <c r="BM95" s="658"/>
      <c r="BN95" s="658"/>
      <c r="BO95" s="658"/>
      <c r="BP95" s="658"/>
      <c r="BQ95" s="658"/>
      <c r="BR95" s="658"/>
      <c r="BS95" s="658"/>
      <c r="BT95" s="658"/>
      <c r="BU95" s="658"/>
    </row>
    <row r="96" ht="22.5" customHeight="1">
      <c r="A96" s="379">
        <v>19.0</v>
      </c>
      <c r="B96" s="379">
        <v>3.0</v>
      </c>
      <c r="C96" s="379" t="s">
        <v>278</v>
      </c>
      <c r="D96" s="379"/>
      <c r="E96" s="476"/>
      <c r="F96" s="476"/>
      <c r="G96" s="863">
        <v>1.0</v>
      </c>
      <c r="H96" s="378" t="s">
        <v>6685</v>
      </c>
      <c r="I96" s="378" t="s">
        <v>6686</v>
      </c>
      <c r="J96" s="625" t="s">
        <v>6687</v>
      </c>
      <c r="K96" s="625" t="s">
        <v>6688</v>
      </c>
      <c r="L96" s="626">
        <v>42583.0</v>
      </c>
      <c r="M96" s="625" t="s">
        <v>339</v>
      </c>
      <c r="N96" s="625" t="s">
        <v>154</v>
      </c>
      <c r="O96" s="626">
        <v>45155.0</v>
      </c>
      <c r="P96" s="625" t="s">
        <v>76</v>
      </c>
      <c r="Q96" s="379" t="s">
        <v>265</v>
      </c>
      <c r="R96" s="379" t="s">
        <v>6689</v>
      </c>
      <c r="S96" s="379"/>
      <c r="T96" s="1080" t="s">
        <v>11</v>
      </c>
      <c r="U96" s="379" t="s">
        <v>21</v>
      </c>
      <c r="V96" s="476"/>
      <c r="W96" s="625"/>
      <c r="X96" s="379"/>
      <c r="Y96" s="197" t="s">
        <v>6690</v>
      </c>
      <c r="Z96" s="197" t="s">
        <v>6691</v>
      </c>
      <c r="AA96" s="197"/>
      <c r="AB96" s="197"/>
      <c r="AC96" s="379"/>
      <c r="AD96" s="379"/>
      <c r="AE96" s="476"/>
      <c r="AF96" s="379"/>
      <c r="AG96" s="658"/>
      <c r="AH96" s="658"/>
      <c r="AI96" s="658"/>
      <c r="AJ96" s="658"/>
      <c r="AK96" s="658"/>
      <c r="AL96" s="658"/>
      <c r="AM96" s="658"/>
      <c r="AN96" s="658"/>
      <c r="AO96" s="658"/>
      <c r="AP96" s="658"/>
      <c r="AQ96" s="658"/>
      <c r="AR96" s="658"/>
      <c r="AS96" s="658"/>
      <c r="AT96" s="658"/>
      <c r="AU96" s="658"/>
      <c r="AV96" s="658"/>
      <c r="AW96" s="658"/>
      <c r="AX96" s="658"/>
      <c r="AY96" s="658"/>
      <c r="AZ96" s="658"/>
      <c r="BA96" s="658"/>
      <c r="BB96" s="658"/>
      <c r="BC96" s="658"/>
      <c r="BD96" s="658"/>
      <c r="BE96" s="658"/>
      <c r="BF96" s="658"/>
      <c r="BG96" s="658"/>
      <c r="BH96" s="658"/>
      <c r="BI96" s="658"/>
      <c r="BJ96" s="658"/>
      <c r="BK96" s="658"/>
      <c r="BL96" s="658"/>
      <c r="BM96" s="658"/>
      <c r="BN96" s="658"/>
      <c r="BO96" s="658"/>
      <c r="BP96" s="658"/>
      <c r="BQ96" s="658"/>
      <c r="BR96" s="658"/>
      <c r="BS96" s="658"/>
      <c r="BT96" s="658"/>
      <c r="BU96" s="658"/>
    </row>
    <row r="97" ht="22.5" customHeight="1">
      <c r="A97" s="379">
        <v>20.0</v>
      </c>
      <c r="B97" s="379">
        <v>3.0</v>
      </c>
      <c r="C97" s="379" t="s">
        <v>278</v>
      </c>
      <c r="D97" s="379"/>
      <c r="E97" s="476"/>
      <c r="F97" s="476"/>
      <c r="G97" s="863">
        <v>1.0</v>
      </c>
      <c r="H97" s="378" t="s">
        <v>6692</v>
      </c>
      <c r="I97" s="378" t="s">
        <v>6693</v>
      </c>
      <c r="J97" s="625" t="s">
        <v>460</v>
      </c>
      <c r="K97" s="625" t="s">
        <v>6694</v>
      </c>
      <c r="L97" s="626">
        <v>42481.0</v>
      </c>
      <c r="M97" s="625" t="s">
        <v>351</v>
      </c>
      <c r="N97" s="625" t="s">
        <v>153</v>
      </c>
      <c r="O97" s="626">
        <v>45301.0</v>
      </c>
      <c r="P97" s="625" t="s">
        <v>9</v>
      </c>
      <c r="Q97" s="379" t="s">
        <v>267</v>
      </c>
      <c r="R97" s="379" t="s">
        <v>6695</v>
      </c>
      <c r="S97" s="379" t="s">
        <v>6696</v>
      </c>
      <c r="T97" s="1080" t="s">
        <v>11</v>
      </c>
      <c r="U97" s="379" t="s">
        <v>10</v>
      </c>
      <c r="V97" s="476"/>
      <c r="W97" s="625"/>
      <c r="X97" s="379" t="s">
        <v>6044</v>
      </c>
      <c r="Y97" s="197" t="s">
        <v>6697</v>
      </c>
      <c r="Z97" s="197" t="s">
        <v>6698</v>
      </c>
      <c r="AA97" s="197" t="s">
        <v>6699</v>
      </c>
      <c r="AB97" s="197" t="s">
        <v>6700</v>
      </c>
      <c r="AC97" s="379" t="s">
        <v>6701</v>
      </c>
      <c r="AD97" s="379" t="s">
        <v>6702</v>
      </c>
      <c r="AE97" s="476"/>
      <c r="AF97" s="379"/>
      <c r="AG97" s="658"/>
      <c r="AH97" s="658"/>
      <c r="AI97" s="658"/>
      <c r="AJ97" s="658"/>
      <c r="AK97" s="658"/>
      <c r="AL97" s="658"/>
      <c r="AM97" s="658"/>
      <c r="AN97" s="658"/>
      <c r="AO97" s="658"/>
      <c r="AP97" s="658"/>
      <c r="AQ97" s="658"/>
      <c r="AR97" s="658"/>
      <c r="AS97" s="658"/>
      <c r="AT97" s="658"/>
      <c r="AU97" s="658"/>
      <c r="AV97" s="658"/>
      <c r="AW97" s="658"/>
      <c r="AX97" s="658"/>
      <c r="AY97" s="658"/>
      <c r="AZ97" s="658"/>
      <c r="BA97" s="658"/>
      <c r="BB97" s="658"/>
      <c r="BC97" s="658"/>
      <c r="BD97" s="658"/>
      <c r="BE97" s="658"/>
      <c r="BF97" s="658"/>
      <c r="BG97" s="658"/>
      <c r="BH97" s="658"/>
      <c r="BI97" s="658"/>
      <c r="BJ97" s="658"/>
      <c r="BK97" s="658"/>
      <c r="BL97" s="658"/>
      <c r="BM97" s="658"/>
      <c r="BN97" s="658"/>
      <c r="BO97" s="658"/>
      <c r="BP97" s="658"/>
      <c r="BQ97" s="658"/>
      <c r="BR97" s="658"/>
      <c r="BS97" s="658"/>
      <c r="BT97" s="658"/>
      <c r="BU97" s="658"/>
    </row>
    <row r="98" ht="22.5" customHeight="1">
      <c r="A98" s="379">
        <v>21.0</v>
      </c>
      <c r="B98" s="379">
        <v>3.0</v>
      </c>
      <c r="C98" s="379" t="s">
        <v>278</v>
      </c>
      <c r="D98" s="379"/>
      <c r="E98" s="476"/>
      <c r="F98" s="476"/>
      <c r="G98" s="863">
        <v>1.0</v>
      </c>
      <c r="H98" s="378" t="s">
        <v>6703</v>
      </c>
      <c r="I98" s="378" t="s">
        <v>6704</v>
      </c>
      <c r="J98" s="625" t="s">
        <v>396</v>
      </c>
      <c r="K98" s="625" t="s">
        <v>6705</v>
      </c>
      <c r="L98" s="626">
        <v>42473.0</v>
      </c>
      <c r="M98" s="625" t="s">
        <v>351</v>
      </c>
      <c r="N98" s="625" t="s">
        <v>151</v>
      </c>
      <c r="O98" s="626">
        <v>43731.0</v>
      </c>
      <c r="P98" s="625" t="s">
        <v>133</v>
      </c>
      <c r="Q98" s="379" t="s">
        <v>267</v>
      </c>
      <c r="R98" s="379"/>
      <c r="S98" s="379"/>
      <c r="T98" s="1080" t="s">
        <v>11</v>
      </c>
      <c r="U98" s="379" t="s">
        <v>15</v>
      </c>
      <c r="V98" s="476"/>
      <c r="W98" s="625" t="s">
        <v>6043</v>
      </c>
      <c r="X98" s="379" t="s">
        <v>6108</v>
      </c>
      <c r="Y98" s="197" t="s">
        <v>6706</v>
      </c>
      <c r="Z98" s="197"/>
      <c r="AA98" s="197" t="s">
        <v>6707</v>
      </c>
      <c r="AB98" s="197" t="s">
        <v>6708</v>
      </c>
      <c r="AC98" s="379" t="s">
        <v>6709</v>
      </c>
      <c r="AD98" s="379" t="s">
        <v>6710</v>
      </c>
      <c r="AE98" s="476"/>
      <c r="AF98" s="379"/>
      <c r="AG98" s="658"/>
      <c r="AH98" s="658"/>
      <c r="AI98" s="658"/>
      <c r="AJ98" s="658"/>
      <c r="AK98" s="658"/>
      <c r="AL98" s="658"/>
      <c r="AM98" s="658"/>
      <c r="AN98" s="658"/>
      <c r="AO98" s="658"/>
      <c r="AP98" s="658"/>
      <c r="AQ98" s="658"/>
      <c r="AR98" s="658"/>
      <c r="AS98" s="658"/>
      <c r="AT98" s="658"/>
      <c r="AU98" s="658"/>
      <c r="AV98" s="658"/>
      <c r="AW98" s="658"/>
      <c r="AX98" s="658"/>
      <c r="AY98" s="658"/>
      <c r="AZ98" s="658"/>
      <c r="BA98" s="658"/>
      <c r="BB98" s="658"/>
      <c r="BC98" s="658"/>
      <c r="BD98" s="658"/>
      <c r="BE98" s="658"/>
      <c r="BF98" s="658"/>
      <c r="BG98" s="658"/>
      <c r="BH98" s="658"/>
      <c r="BI98" s="658"/>
      <c r="BJ98" s="658"/>
      <c r="BK98" s="658"/>
      <c r="BL98" s="658"/>
      <c r="BM98" s="658"/>
      <c r="BN98" s="658"/>
      <c r="BO98" s="658"/>
      <c r="BP98" s="658"/>
      <c r="BQ98" s="658"/>
      <c r="BR98" s="658"/>
      <c r="BS98" s="658"/>
      <c r="BT98" s="658"/>
      <c r="BU98" s="658"/>
    </row>
    <row r="99" ht="22.5" customHeight="1">
      <c r="A99" s="379">
        <v>22.0</v>
      </c>
      <c r="B99" s="507">
        <v>3.0</v>
      </c>
      <c r="C99" s="873" t="s">
        <v>278</v>
      </c>
      <c r="D99" s="507"/>
      <c r="E99" s="738"/>
      <c r="F99" s="738"/>
      <c r="G99" s="874">
        <v>1.0</v>
      </c>
      <c r="H99" s="508" t="s">
        <v>6711</v>
      </c>
      <c r="I99" s="508" t="s">
        <v>6712</v>
      </c>
      <c r="J99" s="741" t="s">
        <v>396</v>
      </c>
      <c r="K99" s="741" t="s">
        <v>6713</v>
      </c>
      <c r="L99" s="742">
        <v>42425.0</v>
      </c>
      <c r="M99" s="741" t="s">
        <v>351</v>
      </c>
      <c r="N99" s="741" t="s">
        <v>152</v>
      </c>
      <c r="O99" s="742">
        <v>45883.0</v>
      </c>
      <c r="P99" s="741" t="s">
        <v>9</v>
      </c>
      <c r="Q99" s="507" t="s">
        <v>346</v>
      </c>
      <c r="R99" s="507" t="s">
        <v>6714</v>
      </c>
      <c r="S99" s="507"/>
      <c r="T99" s="507" t="s">
        <v>11</v>
      </c>
      <c r="U99" s="507" t="s">
        <v>15</v>
      </c>
      <c r="V99" s="738"/>
      <c r="W99" s="738"/>
      <c r="X99" s="248"/>
      <c r="Y99" s="249"/>
      <c r="Z99" s="249"/>
      <c r="AA99" s="249"/>
      <c r="AB99" s="744"/>
      <c r="AC99" s="744"/>
      <c r="AD99" s="744"/>
      <c r="AE99" s="744"/>
      <c r="AF99" s="744"/>
      <c r="AG99" s="744"/>
      <c r="AH99" s="744"/>
      <c r="AI99" s="744"/>
      <c r="AJ99" s="744"/>
      <c r="AK99" s="744"/>
      <c r="AL99" s="744"/>
      <c r="AM99" s="744"/>
      <c r="AN99" s="744"/>
      <c r="AO99" s="744"/>
      <c r="AP99" s="744"/>
      <c r="AQ99" s="744"/>
      <c r="AR99" s="744"/>
      <c r="AS99" s="744"/>
      <c r="AT99" s="744"/>
      <c r="AU99" s="744"/>
      <c r="AV99" s="744"/>
      <c r="AW99" s="1083"/>
      <c r="AX99" s="1083"/>
      <c r="AY99" s="1083"/>
      <c r="AZ99" s="1083"/>
      <c r="BA99" s="1083"/>
      <c r="BB99" s="1083"/>
      <c r="BC99" s="1083"/>
      <c r="BD99" s="1083"/>
      <c r="BE99" s="1083"/>
      <c r="BF99" s="1083"/>
      <c r="BG99" s="1083"/>
      <c r="BH99" s="1083"/>
      <c r="BI99" s="1083"/>
      <c r="BJ99" s="1083"/>
      <c r="BK99" s="1083"/>
      <c r="BL99" s="1083"/>
      <c r="BM99" s="1083"/>
      <c r="BN99" s="1083"/>
      <c r="BO99" s="1083"/>
      <c r="BP99" s="1083"/>
      <c r="BQ99" s="1083"/>
      <c r="BR99" s="1083"/>
      <c r="BS99" s="1083"/>
      <c r="BT99" s="1083"/>
      <c r="BU99" s="1083"/>
    </row>
    <row r="100" ht="22.5" customHeight="1">
      <c r="A100" s="507">
        <v>23.0</v>
      </c>
      <c r="B100" s="507">
        <v>3.0</v>
      </c>
      <c r="C100" s="873" t="s">
        <v>278</v>
      </c>
      <c r="D100" s="507"/>
      <c r="E100" s="738"/>
      <c r="F100" s="738"/>
      <c r="G100" s="874">
        <v>1.0</v>
      </c>
      <c r="H100" s="508" t="s">
        <v>6715</v>
      </c>
      <c r="I100" s="508" t="s">
        <v>6716</v>
      </c>
      <c r="J100" s="741" t="s">
        <v>423</v>
      </c>
      <c r="K100" s="741" t="s">
        <v>4443</v>
      </c>
      <c r="L100" s="742">
        <v>42586.0</v>
      </c>
      <c r="M100" s="741" t="s">
        <v>351</v>
      </c>
      <c r="N100" s="741" t="s">
        <v>153</v>
      </c>
      <c r="O100" s="742">
        <v>45883.0</v>
      </c>
      <c r="P100" s="741" t="s">
        <v>115</v>
      </c>
      <c r="Q100" s="507" t="s">
        <v>346</v>
      </c>
      <c r="R100" s="507" t="s">
        <v>6717</v>
      </c>
      <c r="S100" s="507"/>
      <c r="T100" s="507" t="s">
        <v>11</v>
      </c>
      <c r="U100" s="507" t="s">
        <v>15</v>
      </c>
      <c r="V100" s="738"/>
      <c r="W100" s="738"/>
      <c r="X100" s="248"/>
      <c r="Y100" s="249"/>
      <c r="Z100" s="249"/>
      <c r="AA100" s="249"/>
      <c r="AB100" s="744"/>
      <c r="AC100" s="744"/>
      <c r="AD100" s="744"/>
      <c r="AE100" s="744"/>
      <c r="AF100" s="744"/>
      <c r="AG100" s="744"/>
      <c r="AH100" s="744"/>
      <c r="AI100" s="744"/>
      <c r="AJ100" s="744"/>
      <c r="AK100" s="744"/>
      <c r="AL100" s="744"/>
      <c r="AM100" s="744"/>
      <c r="AN100" s="744"/>
      <c r="AO100" s="744"/>
      <c r="AP100" s="744"/>
      <c r="AQ100" s="744"/>
      <c r="AR100" s="744"/>
      <c r="AS100" s="744"/>
      <c r="AT100" s="744"/>
      <c r="AU100" s="744"/>
      <c r="AV100" s="744"/>
      <c r="AW100" s="1083"/>
      <c r="AX100" s="1083"/>
      <c r="AY100" s="1083"/>
      <c r="AZ100" s="1083"/>
      <c r="BA100" s="1083"/>
      <c r="BB100" s="1083"/>
      <c r="BC100" s="1083"/>
      <c r="BD100" s="1083"/>
      <c r="BE100" s="1083"/>
      <c r="BF100" s="1083"/>
      <c r="BG100" s="1083"/>
      <c r="BH100" s="1083"/>
      <c r="BI100" s="1083"/>
      <c r="BJ100" s="1083"/>
      <c r="BK100" s="1083"/>
      <c r="BL100" s="1083"/>
      <c r="BM100" s="1083"/>
      <c r="BN100" s="1083"/>
      <c r="BO100" s="1083"/>
      <c r="BP100" s="1083"/>
      <c r="BQ100" s="1083"/>
      <c r="BR100" s="1083"/>
      <c r="BS100" s="1083"/>
      <c r="BT100" s="1083"/>
      <c r="BU100" s="1083"/>
    </row>
    <row r="101">
      <c r="A101" s="288"/>
      <c r="B101" s="288"/>
      <c r="C101" s="288"/>
      <c r="D101" s="288"/>
      <c r="E101" s="288"/>
      <c r="F101" s="288"/>
      <c r="G101" s="288"/>
      <c r="H101" s="288"/>
      <c r="I101" s="288"/>
      <c r="J101" s="288"/>
      <c r="K101" s="288"/>
      <c r="L101" s="288"/>
      <c r="M101" s="288"/>
      <c r="N101" s="29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row>
    <row r="102" ht="14.25" customHeight="1">
      <c r="A102" s="1069" t="s">
        <v>6718</v>
      </c>
      <c r="B102" s="30"/>
      <c r="C102" s="30"/>
      <c r="D102" s="30"/>
      <c r="E102" s="30"/>
      <c r="F102" s="30"/>
      <c r="G102" s="30"/>
      <c r="H102" s="30"/>
      <c r="I102" s="30"/>
      <c r="J102" s="30"/>
      <c r="K102" s="31"/>
      <c r="L102" s="1070"/>
      <c r="M102" s="1071"/>
      <c r="N102" s="1072"/>
      <c r="O102" s="1070"/>
      <c r="P102" s="1071"/>
      <c r="Q102" s="1071"/>
      <c r="R102" s="1071"/>
      <c r="S102" s="1071"/>
      <c r="T102" s="1071"/>
      <c r="U102" s="1071"/>
      <c r="V102" s="1073"/>
      <c r="W102" s="1073"/>
      <c r="X102" s="1073"/>
      <c r="Y102" s="1071"/>
      <c r="Z102" s="1071"/>
      <c r="AA102" s="1071"/>
      <c r="AB102" s="1071"/>
      <c r="AC102" s="1071"/>
      <c r="AD102" s="1071"/>
      <c r="AE102" s="1071"/>
      <c r="AF102" s="1071"/>
      <c r="AG102" s="715"/>
      <c r="AH102" s="715"/>
      <c r="AI102" s="715"/>
      <c r="AJ102" s="715"/>
      <c r="AK102" s="715"/>
      <c r="AL102" s="715"/>
      <c r="AM102" s="715"/>
      <c r="AN102" s="715"/>
      <c r="AO102" s="715"/>
      <c r="AP102" s="715"/>
      <c r="AQ102" s="715"/>
      <c r="AR102" s="715"/>
      <c r="AS102" s="715"/>
      <c r="AT102" s="715"/>
      <c r="AU102" s="715"/>
      <c r="AV102" s="715"/>
      <c r="AW102" s="715"/>
      <c r="AX102" s="715"/>
      <c r="AY102" s="715"/>
      <c r="AZ102" s="715"/>
      <c r="BA102" s="715"/>
      <c r="BB102" s="715"/>
      <c r="BC102" s="715"/>
      <c r="BD102" s="715"/>
      <c r="BE102" s="715"/>
      <c r="BF102" s="715"/>
      <c r="BG102" s="715"/>
      <c r="BH102" s="715"/>
      <c r="BI102" s="715"/>
      <c r="BJ102" s="715"/>
      <c r="BK102" s="715"/>
      <c r="BL102" s="715"/>
      <c r="BM102" s="715"/>
      <c r="BN102" s="715"/>
      <c r="BO102" s="715"/>
      <c r="BP102" s="715"/>
      <c r="BQ102" s="715"/>
      <c r="BR102" s="715"/>
      <c r="BS102" s="715"/>
      <c r="BT102" s="715"/>
      <c r="BU102" s="715"/>
    </row>
    <row r="103" ht="22.5" customHeight="1">
      <c r="A103" s="379">
        <v>1.0</v>
      </c>
      <c r="B103" s="379">
        <v>8.0</v>
      </c>
      <c r="C103" s="379" t="s">
        <v>280</v>
      </c>
      <c r="D103" s="379"/>
      <c r="E103" s="476"/>
      <c r="F103" s="476"/>
      <c r="G103" s="863">
        <v>1.0</v>
      </c>
      <c r="H103" s="378" t="s">
        <v>6719</v>
      </c>
      <c r="I103" s="378" t="s">
        <v>6720</v>
      </c>
      <c r="J103" s="379" t="s">
        <v>396</v>
      </c>
      <c r="K103" s="379" t="s">
        <v>6721</v>
      </c>
      <c r="L103" s="380">
        <v>42265.0</v>
      </c>
      <c r="M103" s="379" t="s">
        <v>339</v>
      </c>
      <c r="N103" s="379" t="s">
        <v>154</v>
      </c>
      <c r="O103" s="380">
        <v>44426.0</v>
      </c>
      <c r="P103" s="379" t="s">
        <v>133</v>
      </c>
      <c r="Q103" s="379" t="s">
        <v>255</v>
      </c>
      <c r="R103" s="476"/>
      <c r="S103" s="476"/>
      <c r="T103" s="379" t="s">
        <v>11</v>
      </c>
      <c r="U103" s="379" t="s">
        <v>15</v>
      </c>
      <c r="V103" s="379"/>
      <c r="W103" s="379" t="s">
        <v>6035</v>
      </c>
      <c r="X103" s="379" t="s">
        <v>6043</v>
      </c>
      <c r="Y103" s="197" t="s">
        <v>6722</v>
      </c>
      <c r="Z103" s="197" t="s">
        <v>6723</v>
      </c>
      <c r="AA103" s="197" t="s">
        <v>6037</v>
      </c>
      <c r="AB103" s="197" t="s">
        <v>6724</v>
      </c>
      <c r="AC103" s="379"/>
      <c r="AD103" s="379"/>
      <c r="AE103" s="476"/>
      <c r="AF103" s="476"/>
      <c r="AG103" s="658"/>
      <c r="AH103" s="658"/>
      <c r="AI103" s="658"/>
      <c r="AJ103" s="658"/>
      <c r="AK103" s="658"/>
      <c r="AL103" s="658"/>
      <c r="AM103" s="658"/>
      <c r="AN103" s="658"/>
      <c r="AO103" s="658"/>
      <c r="AP103" s="658"/>
      <c r="AQ103" s="658"/>
      <c r="AR103" s="658"/>
      <c r="AS103" s="658"/>
      <c r="AT103" s="658"/>
      <c r="AU103" s="658"/>
      <c r="AV103" s="658"/>
      <c r="AW103" s="658"/>
      <c r="AX103" s="658"/>
      <c r="AY103" s="658"/>
      <c r="AZ103" s="658"/>
      <c r="BA103" s="658"/>
      <c r="BB103" s="658"/>
      <c r="BC103" s="658"/>
      <c r="BD103" s="658"/>
      <c r="BE103" s="658"/>
      <c r="BF103" s="658"/>
      <c r="BG103" s="658"/>
      <c r="BH103" s="658"/>
      <c r="BI103" s="658"/>
      <c r="BJ103" s="658"/>
      <c r="BK103" s="658"/>
      <c r="BL103" s="658"/>
      <c r="BM103" s="658"/>
      <c r="BN103" s="658"/>
      <c r="BO103" s="658"/>
      <c r="BP103" s="658"/>
      <c r="BQ103" s="658"/>
      <c r="BR103" s="658"/>
      <c r="BS103" s="658"/>
      <c r="BT103" s="658"/>
      <c r="BU103" s="658"/>
    </row>
    <row r="104" ht="22.5" customHeight="1">
      <c r="A104" s="379">
        <v>2.0</v>
      </c>
      <c r="B104" s="379">
        <v>8.0</v>
      </c>
      <c r="C104" s="379" t="s">
        <v>280</v>
      </c>
      <c r="D104" s="379"/>
      <c r="E104" s="476"/>
      <c r="F104" s="476"/>
      <c r="G104" s="863">
        <v>1.0</v>
      </c>
      <c r="H104" s="378" t="s">
        <v>6725</v>
      </c>
      <c r="I104" s="378" t="s">
        <v>6726</v>
      </c>
      <c r="J104" s="379" t="s">
        <v>637</v>
      </c>
      <c r="K104" s="379" t="s">
        <v>6727</v>
      </c>
      <c r="L104" s="380">
        <v>42443.0</v>
      </c>
      <c r="M104" s="379" t="s">
        <v>339</v>
      </c>
      <c r="N104" s="379" t="s">
        <v>152</v>
      </c>
      <c r="O104" s="380">
        <v>43698.0</v>
      </c>
      <c r="P104" s="379" t="s">
        <v>115</v>
      </c>
      <c r="Q104" s="379" t="s">
        <v>255</v>
      </c>
      <c r="R104" s="379"/>
      <c r="S104" s="476"/>
      <c r="T104" s="379" t="s">
        <v>11</v>
      </c>
      <c r="U104" s="379" t="s">
        <v>15</v>
      </c>
      <c r="V104" s="476"/>
      <c r="W104" s="379" t="s">
        <v>6728</v>
      </c>
      <c r="X104" s="379" t="s">
        <v>6067</v>
      </c>
      <c r="Y104" s="197" t="s">
        <v>6729</v>
      </c>
      <c r="Z104" s="197" t="s">
        <v>6730</v>
      </c>
      <c r="AA104" s="197" t="s">
        <v>6731</v>
      </c>
      <c r="AB104" s="197" t="s">
        <v>6732</v>
      </c>
      <c r="AC104" s="379" t="s">
        <v>6733</v>
      </c>
      <c r="AD104" s="379" t="s">
        <v>6734</v>
      </c>
      <c r="AE104" s="476"/>
      <c r="AF104" s="476"/>
      <c r="AG104" s="658"/>
      <c r="AH104" s="658"/>
      <c r="AI104" s="658"/>
      <c r="AJ104" s="658"/>
      <c r="AK104" s="658"/>
      <c r="AL104" s="658"/>
      <c r="AM104" s="658"/>
      <c r="AN104" s="658"/>
      <c r="AO104" s="658"/>
      <c r="AP104" s="658"/>
      <c r="AQ104" s="658"/>
      <c r="AR104" s="658"/>
      <c r="AS104" s="658"/>
      <c r="AT104" s="658"/>
      <c r="AU104" s="658"/>
      <c r="AV104" s="658"/>
      <c r="AW104" s="658"/>
      <c r="AX104" s="658"/>
      <c r="AY104" s="658"/>
      <c r="AZ104" s="658"/>
      <c r="BA104" s="658"/>
      <c r="BB104" s="658"/>
      <c r="BC104" s="658"/>
      <c r="BD104" s="658"/>
      <c r="BE104" s="658"/>
      <c r="BF104" s="658"/>
      <c r="BG104" s="658"/>
      <c r="BH104" s="658"/>
      <c r="BI104" s="658"/>
      <c r="BJ104" s="658"/>
      <c r="BK104" s="658"/>
      <c r="BL104" s="658"/>
      <c r="BM104" s="658"/>
      <c r="BN104" s="658"/>
      <c r="BO104" s="658"/>
      <c r="BP104" s="658"/>
      <c r="BQ104" s="658"/>
      <c r="BR104" s="658"/>
      <c r="BS104" s="658"/>
      <c r="BT104" s="658"/>
      <c r="BU104" s="658"/>
    </row>
    <row r="105" ht="22.5" customHeight="1">
      <c r="A105" s="634">
        <v>3.0</v>
      </c>
      <c r="B105" s="634">
        <v>8.0</v>
      </c>
      <c r="C105" s="634" t="s">
        <v>280</v>
      </c>
      <c r="D105" s="634"/>
      <c r="E105" s="635"/>
      <c r="F105" s="635"/>
      <c r="G105" s="892">
        <v>1.0</v>
      </c>
      <c r="H105" s="636" t="s">
        <v>6735</v>
      </c>
      <c r="I105" s="636" t="s">
        <v>6736</v>
      </c>
      <c r="J105" s="634" t="s">
        <v>2165</v>
      </c>
      <c r="K105" s="634" t="s">
        <v>6737</v>
      </c>
      <c r="L105" s="662">
        <v>42373.0</v>
      </c>
      <c r="M105" s="634" t="s">
        <v>339</v>
      </c>
      <c r="N105" s="634" t="s">
        <v>152</v>
      </c>
      <c r="O105" s="662">
        <v>44508.0</v>
      </c>
      <c r="P105" s="634" t="s">
        <v>9</v>
      </c>
      <c r="Q105" s="634" t="s">
        <v>255</v>
      </c>
      <c r="R105" s="634" t="s">
        <v>6738</v>
      </c>
      <c r="S105" s="634"/>
      <c r="T105" s="634" t="s">
        <v>11</v>
      </c>
      <c r="U105" s="634" t="s">
        <v>15</v>
      </c>
      <c r="V105" s="635"/>
      <c r="W105" s="634"/>
      <c r="X105" s="634" t="s">
        <v>6067</v>
      </c>
      <c r="Y105" s="209" t="s">
        <v>6739</v>
      </c>
      <c r="Z105" s="209" t="s">
        <v>6740</v>
      </c>
      <c r="AA105" s="209" t="s">
        <v>6741</v>
      </c>
      <c r="AB105" s="209" t="s">
        <v>6742</v>
      </c>
      <c r="AC105" s="634"/>
      <c r="AD105" s="634"/>
      <c r="AE105" s="635"/>
      <c r="AF105" s="635"/>
      <c r="AG105" s="1093"/>
      <c r="AH105" s="1093"/>
      <c r="AI105" s="1093"/>
      <c r="AJ105" s="1093"/>
      <c r="AK105" s="1093"/>
      <c r="AL105" s="1093"/>
      <c r="AM105" s="1093"/>
      <c r="AN105" s="1093"/>
      <c r="AO105" s="1093"/>
      <c r="AP105" s="1093"/>
      <c r="AQ105" s="1093"/>
      <c r="AR105" s="1093"/>
      <c r="AS105" s="1093"/>
      <c r="AT105" s="1093"/>
      <c r="AU105" s="1093"/>
      <c r="AV105" s="1093"/>
      <c r="AW105" s="1093"/>
      <c r="AX105" s="1093"/>
      <c r="AY105" s="1093"/>
      <c r="AZ105" s="1093"/>
      <c r="BA105" s="1093"/>
      <c r="BB105" s="1093"/>
      <c r="BC105" s="1093"/>
      <c r="BD105" s="1093"/>
      <c r="BE105" s="1093"/>
      <c r="BF105" s="1093"/>
      <c r="BG105" s="1093"/>
      <c r="BH105" s="1093"/>
      <c r="BI105" s="1093"/>
      <c r="BJ105" s="1093"/>
      <c r="BK105" s="1093"/>
      <c r="BL105" s="1093"/>
      <c r="BM105" s="1093"/>
      <c r="BN105" s="1093"/>
      <c r="BO105" s="1093"/>
      <c r="BP105" s="1093"/>
      <c r="BQ105" s="1093"/>
      <c r="BR105" s="1093"/>
      <c r="BS105" s="1093"/>
      <c r="BT105" s="1093"/>
      <c r="BU105" s="1093"/>
    </row>
    <row r="106" ht="22.5" customHeight="1">
      <c r="A106" s="379">
        <v>4.0</v>
      </c>
      <c r="B106" s="379">
        <v>8.0</v>
      </c>
      <c r="C106" s="379" t="s">
        <v>280</v>
      </c>
      <c r="D106" s="379"/>
      <c r="E106" s="476"/>
      <c r="F106" s="476"/>
      <c r="G106" s="863">
        <v>1.0</v>
      </c>
      <c r="H106" s="378" t="s">
        <v>6743</v>
      </c>
      <c r="I106" s="378" t="s">
        <v>6744</v>
      </c>
      <c r="J106" s="379" t="s">
        <v>6687</v>
      </c>
      <c r="K106" s="379" t="s">
        <v>6745</v>
      </c>
      <c r="L106" s="380">
        <v>42391.0</v>
      </c>
      <c r="M106" s="379" t="s">
        <v>339</v>
      </c>
      <c r="N106" s="379" t="s">
        <v>154</v>
      </c>
      <c r="O106" s="380">
        <v>44566.0</v>
      </c>
      <c r="P106" s="379" t="s">
        <v>76</v>
      </c>
      <c r="Q106" s="379" t="s">
        <v>255</v>
      </c>
      <c r="R106" s="379" t="s">
        <v>6746</v>
      </c>
      <c r="S106" s="476"/>
      <c r="T106" s="379" t="s">
        <v>11</v>
      </c>
      <c r="U106" s="379" t="s">
        <v>21</v>
      </c>
      <c r="V106" s="476"/>
      <c r="W106" s="379"/>
      <c r="X106" s="379"/>
      <c r="Y106" s="197" t="s">
        <v>6747</v>
      </c>
      <c r="Z106" s="197" t="s">
        <v>6748</v>
      </c>
      <c r="AA106" s="197" t="s">
        <v>6749</v>
      </c>
      <c r="AB106" s="197" t="s">
        <v>6750</v>
      </c>
      <c r="AC106" s="379"/>
      <c r="AD106" s="379"/>
      <c r="AE106" s="379"/>
      <c r="AF106" s="476"/>
      <c r="AG106" s="658"/>
      <c r="AH106" s="658"/>
      <c r="AI106" s="658"/>
      <c r="AJ106" s="658"/>
      <c r="AK106" s="658"/>
      <c r="AL106" s="658"/>
      <c r="AM106" s="658"/>
      <c r="AN106" s="658"/>
      <c r="AO106" s="658"/>
      <c r="AP106" s="658"/>
      <c r="AQ106" s="658"/>
      <c r="AR106" s="658"/>
      <c r="AS106" s="658"/>
      <c r="AT106" s="658"/>
      <c r="AU106" s="658"/>
      <c r="AV106" s="658"/>
      <c r="AW106" s="658"/>
      <c r="AX106" s="658"/>
      <c r="AY106" s="658"/>
      <c r="AZ106" s="658"/>
      <c r="BA106" s="658"/>
      <c r="BB106" s="658"/>
      <c r="BC106" s="658"/>
      <c r="BD106" s="658"/>
      <c r="BE106" s="658"/>
      <c r="BF106" s="658"/>
      <c r="BG106" s="658"/>
      <c r="BH106" s="658"/>
      <c r="BI106" s="658"/>
      <c r="BJ106" s="658"/>
      <c r="BK106" s="658"/>
      <c r="BL106" s="658"/>
      <c r="BM106" s="658"/>
      <c r="BN106" s="658"/>
      <c r="BO106" s="658"/>
      <c r="BP106" s="658"/>
      <c r="BQ106" s="658"/>
      <c r="BR106" s="658"/>
      <c r="BS106" s="658"/>
      <c r="BT106" s="658"/>
      <c r="BU106" s="658"/>
    </row>
    <row r="107" ht="22.5" customHeight="1">
      <c r="A107" s="379">
        <v>5.0</v>
      </c>
      <c r="B107" s="379">
        <v>8.0</v>
      </c>
      <c r="C107" s="379" t="s">
        <v>280</v>
      </c>
      <c r="D107" s="379"/>
      <c r="E107" s="476"/>
      <c r="F107" s="476"/>
      <c r="G107" s="863">
        <v>1.0</v>
      </c>
      <c r="H107" s="378" t="s">
        <v>6751</v>
      </c>
      <c r="I107" s="378" t="s">
        <v>6752</v>
      </c>
      <c r="J107" s="379" t="s">
        <v>966</v>
      </c>
      <c r="K107" s="379" t="s">
        <v>6753</v>
      </c>
      <c r="L107" s="380">
        <v>42605.0</v>
      </c>
      <c r="M107" s="379" t="s">
        <v>339</v>
      </c>
      <c r="N107" s="379" t="s">
        <v>154</v>
      </c>
      <c r="O107" s="380">
        <v>45301.0</v>
      </c>
      <c r="P107" s="379" t="s">
        <v>42</v>
      </c>
      <c r="Q107" s="379" t="s">
        <v>257</v>
      </c>
      <c r="R107" s="476"/>
      <c r="S107" s="476"/>
      <c r="T107" s="623" t="s">
        <v>26</v>
      </c>
      <c r="U107" s="379" t="s">
        <v>21</v>
      </c>
      <c r="V107" s="379"/>
      <c r="W107" s="379"/>
      <c r="X107" s="379"/>
      <c r="Y107" s="197" t="s">
        <v>6754</v>
      </c>
      <c r="Z107" s="197" t="s">
        <v>6755</v>
      </c>
      <c r="AA107" s="197"/>
      <c r="AB107" s="197"/>
      <c r="AC107" s="379"/>
      <c r="AD107" s="379"/>
      <c r="AE107" s="379"/>
      <c r="AF107" s="379"/>
      <c r="AG107" s="658"/>
      <c r="AH107" s="658"/>
      <c r="AI107" s="658"/>
      <c r="AJ107" s="658"/>
      <c r="AK107" s="658"/>
      <c r="AL107" s="658"/>
      <c r="AM107" s="658"/>
      <c r="AN107" s="658"/>
      <c r="AO107" s="658"/>
      <c r="AP107" s="658"/>
      <c r="AQ107" s="658"/>
      <c r="AR107" s="658"/>
      <c r="AS107" s="658"/>
      <c r="AT107" s="658"/>
      <c r="AU107" s="658"/>
      <c r="AV107" s="658"/>
      <c r="AW107" s="658"/>
      <c r="AX107" s="658"/>
      <c r="AY107" s="658"/>
      <c r="AZ107" s="658"/>
      <c r="BA107" s="658"/>
      <c r="BB107" s="658"/>
      <c r="BC107" s="658"/>
      <c r="BD107" s="658"/>
      <c r="BE107" s="658"/>
      <c r="BF107" s="658"/>
      <c r="BG107" s="658"/>
      <c r="BH107" s="658"/>
      <c r="BI107" s="658"/>
      <c r="BJ107" s="658"/>
      <c r="BK107" s="658"/>
      <c r="BL107" s="658"/>
      <c r="BM107" s="658"/>
      <c r="BN107" s="658"/>
      <c r="BO107" s="658"/>
      <c r="BP107" s="658"/>
      <c r="BQ107" s="658"/>
      <c r="BR107" s="658"/>
      <c r="BS107" s="658"/>
      <c r="BT107" s="658"/>
      <c r="BU107" s="658"/>
    </row>
    <row r="108" ht="22.5" customHeight="1">
      <c r="A108" s="379">
        <v>6.0</v>
      </c>
      <c r="B108" s="379">
        <v>8.0</v>
      </c>
      <c r="C108" s="379" t="s">
        <v>280</v>
      </c>
      <c r="D108" s="379"/>
      <c r="E108" s="476"/>
      <c r="F108" s="476"/>
      <c r="G108" s="863">
        <v>1.0</v>
      </c>
      <c r="H108" s="378" t="s">
        <v>6756</v>
      </c>
      <c r="I108" s="378" t="s">
        <v>6757</v>
      </c>
      <c r="J108" s="379" t="s">
        <v>1760</v>
      </c>
      <c r="K108" s="379" t="s">
        <v>6758</v>
      </c>
      <c r="L108" s="380">
        <v>42475.0</v>
      </c>
      <c r="M108" s="379" t="s">
        <v>351</v>
      </c>
      <c r="N108" s="379" t="s">
        <v>153</v>
      </c>
      <c r="O108" s="380">
        <v>44790.0</v>
      </c>
      <c r="P108" s="379" t="s">
        <v>25</v>
      </c>
      <c r="Q108" s="379" t="s">
        <v>259</v>
      </c>
      <c r="R108" s="476"/>
      <c r="S108" s="476"/>
      <c r="T108" s="379" t="s">
        <v>11</v>
      </c>
      <c r="U108" s="379" t="s">
        <v>15</v>
      </c>
      <c r="V108" s="476"/>
      <c r="W108" s="379"/>
      <c r="X108" s="379"/>
      <c r="Y108" s="197" t="s">
        <v>6759</v>
      </c>
      <c r="Z108" s="197" t="s">
        <v>6760</v>
      </c>
      <c r="AA108" s="197" t="s">
        <v>6761</v>
      </c>
      <c r="AB108" s="197"/>
      <c r="AC108" s="379"/>
      <c r="AD108" s="379"/>
      <c r="AE108" s="379"/>
      <c r="AF108" s="379"/>
      <c r="AG108" s="519"/>
      <c r="AH108" s="519"/>
      <c r="AI108" s="519"/>
      <c r="AJ108" s="519"/>
      <c r="AK108" s="658"/>
      <c r="AL108" s="658"/>
      <c r="AM108" s="658"/>
      <c r="AN108" s="658"/>
      <c r="AO108" s="658"/>
      <c r="AP108" s="658"/>
      <c r="AQ108" s="658"/>
      <c r="AR108" s="658"/>
      <c r="AS108" s="658"/>
      <c r="AT108" s="658"/>
      <c r="AU108" s="658"/>
      <c r="AV108" s="658"/>
      <c r="AW108" s="658"/>
      <c r="AX108" s="658"/>
      <c r="AY108" s="658"/>
      <c r="AZ108" s="658"/>
      <c r="BA108" s="658"/>
      <c r="BB108" s="658"/>
      <c r="BC108" s="658"/>
      <c r="BD108" s="658"/>
      <c r="BE108" s="658"/>
      <c r="BF108" s="658"/>
      <c r="BG108" s="658"/>
      <c r="BH108" s="658"/>
      <c r="BI108" s="658"/>
      <c r="BJ108" s="658"/>
      <c r="BK108" s="658"/>
      <c r="BL108" s="658"/>
      <c r="BM108" s="658"/>
      <c r="BN108" s="658"/>
      <c r="BO108" s="658"/>
      <c r="BP108" s="658"/>
      <c r="BQ108" s="658"/>
      <c r="BR108" s="658"/>
      <c r="BS108" s="658"/>
      <c r="BT108" s="658"/>
      <c r="BU108" s="658"/>
    </row>
    <row r="109" ht="22.5" customHeight="1">
      <c r="A109" s="379">
        <v>7.0</v>
      </c>
      <c r="B109" s="379">
        <v>8.0</v>
      </c>
      <c r="C109" s="379" t="s">
        <v>280</v>
      </c>
      <c r="D109" s="379"/>
      <c r="E109" s="476"/>
      <c r="F109" s="476"/>
      <c r="G109" s="863">
        <v>1.0</v>
      </c>
      <c r="H109" s="378" t="s">
        <v>6762</v>
      </c>
      <c r="I109" s="378" t="s">
        <v>6763</v>
      </c>
      <c r="J109" s="379" t="s">
        <v>520</v>
      </c>
      <c r="K109" s="379" t="s">
        <v>6764</v>
      </c>
      <c r="L109" s="380">
        <v>42420.0</v>
      </c>
      <c r="M109" s="379" t="s">
        <v>351</v>
      </c>
      <c r="N109" s="379" t="s">
        <v>151</v>
      </c>
      <c r="O109" s="380">
        <v>43353.0</v>
      </c>
      <c r="P109" s="379" t="s">
        <v>133</v>
      </c>
      <c r="Q109" s="379" t="s">
        <v>259</v>
      </c>
      <c r="R109" s="476"/>
      <c r="S109" s="476"/>
      <c r="T109" s="379" t="s">
        <v>11</v>
      </c>
      <c r="U109" s="379" t="s">
        <v>21</v>
      </c>
      <c r="V109" s="476"/>
      <c r="W109" s="379"/>
      <c r="X109" s="379" t="s">
        <v>6188</v>
      </c>
      <c r="Y109" s="197" t="s">
        <v>6765</v>
      </c>
      <c r="Z109" s="197" t="s">
        <v>6766</v>
      </c>
      <c r="AA109" s="197" t="s">
        <v>6767</v>
      </c>
      <c r="AB109" s="197" t="s">
        <v>6768</v>
      </c>
      <c r="AC109" s="379" t="s">
        <v>6769</v>
      </c>
      <c r="AD109" s="379" t="s">
        <v>6770</v>
      </c>
      <c r="AE109" s="379" t="s">
        <v>6771</v>
      </c>
      <c r="AF109" s="476"/>
      <c r="AG109" s="658"/>
      <c r="AH109" s="658"/>
      <c r="AI109" s="658"/>
      <c r="AJ109" s="658"/>
      <c r="AK109" s="658"/>
      <c r="AL109" s="658"/>
      <c r="AM109" s="658"/>
      <c r="AN109" s="658"/>
      <c r="AO109" s="658"/>
      <c r="AP109" s="658"/>
      <c r="AQ109" s="658"/>
      <c r="AR109" s="658"/>
      <c r="AS109" s="658"/>
      <c r="AT109" s="658"/>
      <c r="AU109" s="658"/>
      <c r="AV109" s="658"/>
      <c r="AW109" s="658"/>
      <c r="AX109" s="658"/>
      <c r="AY109" s="658"/>
      <c r="AZ109" s="658"/>
      <c r="BA109" s="658"/>
      <c r="BB109" s="658"/>
      <c r="BC109" s="658"/>
      <c r="BD109" s="658"/>
      <c r="BE109" s="658"/>
      <c r="BF109" s="658"/>
      <c r="BG109" s="658"/>
      <c r="BH109" s="658"/>
      <c r="BI109" s="658"/>
      <c r="BJ109" s="658"/>
      <c r="BK109" s="658"/>
      <c r="BL109" s="658"/>
      <c r="BM109" s="658"/>
      <c r="BN109" s="658"/>
      <c r="BO109" s="658"/>
      <c r="BP109" s="658"/>
      <c r="BQ109" s="658"/>
      <c r="BR109" s="658"/>
      <c r="BS109" s="658"/>
      <c r="BT109" s="658"/>
      <c r="BU109" s="658"/>
    </row>
    <row r="110" ht="22.5" customHeight="1">
      <c r="A110" s="379">
        <v>8.0</v>
      </c>
      <c r="B110" s="379">
        <v>8.0</v>
      </c>
      <c r="C110" s="379" t="s">
        <v>280</v>
      </c>
      <c r="D110" s="379"/>
      <c r="E110" s="476"/>
      <c r="F110" s="476"/>
      <c r="G110" s="863">
        <v>1.0</v>
      </c>
      <c r="H110" s="378" t="s">
        <v>6772</v>
      </c>
      <c r="I110" s="378" t="s">
        <v>6773</v>
      </c>
      <c r="J110" s="379" t="s">
        <v>376</v>
      </c>
      <c r="K110" s="379" t="s">
        <v>6774</v>
      </c>
      <c r="L110" s="380">
        <v>42282.0</v>
      </c>
      <c r="M110" s="379" t="s">
        <v>351</v>
      </c>
      <c r="N110" s="379" t="s">
        <v>151</v>
      </c>
      <c r="O110" s="380">
        <v>43334.0</v>
      </c>
      <c r="P110" s="379" t="s">
        <v>133</v>
      </c>
      <c r="Q110" s="379" t="s">
        <v>259</v>
      </c>
      <c r="R110" s="379"/>
      <c r="S110" s="476"/>
      <c r="T110" s="379" t="s">
        <v>11</v>
      </c>
      <c r="U110" s="379" t="s">
        <v>15</v>
      </c>
      <c r="V110" s="476"/>
      <c r="W110" s="625" t="s">
        <v>6055</v>
      </c>
      <c r="X110" s="379" t="s">
        <v>6056</v>
      </c>
      <c r="Y110" s="197" t="s">
        <v>6775</v>
      </c>
      <c r="Z110" s="197" t="s">
        <v>6776</v>
      </c>
      <c r="AA110" s="197" t="s">
        <v>6777</v>
      </c>
      <c r="AB110" s="197" t="s">
        <v>6778</v>
      </c>
      <c r="AC110" s="379" t="s">
        <v>6336</v>
      </c>
      <c r="AD110" s="379" t="s">
        <v>6779</v>
      </c>
      <c r="AE110" s="379" t="s">
        <v>6780</v>
      </c>
      <c r="AF110" s="379"/>
      <c r="AG110" s="658"/>
      <c r="AH110" s="658"/>
      <c r="AI110" s="658"/>
      <c r="AJ110" s="658"/>
      <c r="AK110" s="658"/>
      <c r="AL110" s="658"/>
      <c r="AM110" s="658"/>
      <c r="AN110" s="658"/>
      <c r="AO110" s="658"/>
      <c r="AP110" s="658"/>
      <c r="AQ110" s="658"/>
      <c r="AR110" s="658"/>
      <c r="AS110" s="658"/>
      <c r="AT110" s="658"/>
      <c r="AU110" s="658"/>
      <c r="AV110" s="658"/>
      <c r="AW110" s="658"/>
      <c r="AX110" s="658"/>
      <c r="AY110" s="658"/>
      <c r="AZ110" s="658"/>
      <c r="BA110" s="658"/>
      <c r="BB110" s="658"/>
      <c r="BC110" s="658"/>
      <c r="BD110" s="658"/>
      <c r="BE110" s="658"/>
      <c r="BF110" s="658"/>
      <c r="BG110" s="658"/>
      <c r="BH110" s="658"/>
      <c r="BI110" s="658"/>
      <c r="BJ110" s="658"/>
      <c r="BK110" s="658"/>
      <c r="BL110" s="658"/>
      <c r="BM110" s="658"/>
      <c r="BN110" s="658"/>
      <c r="BO110" s="658"/>
      <c r="BP110" s="658"/>
      <c r="BQ110" s="658"/>
      <c r="BR110" s="658"/>
      <c r="BS110" s="658"/>
      <c r="BT110" s="658"/>
      <c r="BU110" s="658"/>
    </row>
    <row r="111" ht="22.5" customHeight="1">
      <c r="A111" s="379">
        <v>9.0</v>
      </c>
      <c r="B111" s="379">
        <v>8.0</v>
      </c>
      <c r="C111" s="379" t="s">
        <v>280</v>
      </c>
      <c r="D111" s="379"/>
      <c r="E111" s="476"/>
      <c r="F111" s="476"/>
      <c r="G111" s="863">
        <v>1.0</v>
      </c>
      <c r="H111" s="378" t="s">
        <v>6781</v>
      </c>
      <c r="I111" s="378" t="s">
        <v>6782</v>
      </c>
      <c r="J111" s="379" t="s">
        <v>344</v>
      </c>
      <c r="K111" s="379" t="s">
        <v>6783</v>
      </c>
      <c r="L111" s="380">
        <v>42508.0</v>
      </c>
      <c r="M111" s="379" t="s">
        <v>351</v>
      </c>
      <c r="N111" s="379" t="s">
        <v>151</v>
      </c>
      <c r="O111" s="380">
        <v>43334.0</v>
      </c>
      <c r="P111" s="379" t="s">
        <v>133</v>
      </c>
      <c r="Q111" s="379" t="s">
        <v>259</v>
      </c>
      <c r="R111" s="476"/>
      <c r="S111" s="476"/>
      <c r="T111" s="379" t="s">
        <v>11</v>
      </c>
      <c r="U111" s="379" t="s">
        <v>15</v>
      </c>
      <c r="V111" s="476"/>
      <c r="W111" s="625" t="s">
        <v>6107</v>
      </c>
      <c r="X111" s="379" t="s">
        <v>6108</v>
      </c>
      <c r="Y111" s="197" t="s">
        <v>6784</v>
      </c>
      <c r="Z111" s="197" t="s">
        <v>6785</v>
      </c>
      <c r="AA111" s="197" t="s">
        <v>6786</v>
      </c>
      <c r="AB111" s="197" t="s">
        <v>6787</v>
      </c>
      <c r="AC111" s="379" t="s">
        <v>6788</v>
      </c>
      <c r="AD111" s="379" t="s">
        <v>6789</v>
      </c>
      <c r="AE111" s="379" t="s">
        <v>6790</v>
      </c>
      <c r="AF111" s="379"/>
      <c r="AG111" s="658"/>
      <c r="AH111" s="658"/>
      <c r="AI111" s="658"/>
      <c r="AJ111" s="658"/>
      <c r="AK111" s="658"/>
      <c r="AL111" s="658"/>
      <c r="AM111" s="658"/>
      <c r="AN111" s="658"/>
      <c r="AO111" s="658"/>
      <c r="AP111" s="658"/>
      <c r="AQ111" s="658"/>
      <c r="AR111" s="658"/>
      <c r="AS111" s="658"/>
      <c r="AT111" s="658"/>
      <c r="AU111" s="658"/>
      <c r="AV111" s="658"/>
      <c r="AW111" s="658"/>
      <c r="AX111" s="658"/>
      <c r="AY111" s="658"/>
      <c r="AZ111" s="658"/>
      <c r="BA111" s="658"/>
      <c r="BB111" s="658"/>
      <c r="BC111" s="658"/>
      <c r="BD111" s="658"/>
      <c r="BE111" s="658"/>
      <c r="BF111" s="658"/>
      <c r="BG111" s="658"/>
      <c r="BH111" s="658"/>
      <c r="BI111" s="658"/>
      <c r="BJ111" s="658"/>
      <c r="BK111" s="658"/>
      <c r="BL111" s="658"/>
      <c r="BM111" s="658"/>
      <c r="BN111" s="658"/>
      <c r="BO111" s="658"/>
      <c r="BP111" s="658"/>
      <c r="BQ111" s="658"/>
      <c r="BR111" s="658"/>
      <c r="BS111" s="658"/>
      <c r="BT111" s="658"/>
      <c r="BU111" s="658"/>
    </row>
    <row r="112" ht="22.5" customHeight="1">
      <c r="A112" s="379">
        <v>10.0</v>
      </c>
      <c r="B112" s="379">
        <v>8.0</v>
      </c>
      <c r="C112" s="379" t="s">
        <v>280</v>
      </c>
      <c r="D112" s="379"/>
      <c r="E112" s="476"/>
      <c r="F112" s="476"/>
      <c r="G112" s="863">
        <v>1.0</v>
      </c>
      <c r="H112" s="378" t="s">
        <v>6791</v>
      </c>
      <c r="I112" s="378" t="s">
        <v>6792</v>
      </c>
      <c r="J112" s="379" t="s">
        <v>637</v>
      </c>
      <c r="K112" s="379" t="s">
        <v>1390</v>
      </c>
      <c r="L112" s="380">
        <v>42338.0</v>
      </c>
      <c r="M112" s="379" t="s">
        <v>351</v>
      </c>
      <c r="N112" s="379" t="s">
        <v>151</v>
      </c>
      <c r="O112" s="380">
        <v>45155.0</v>
      </c>
      <c r="P112" s="379" t="s">
        <v>115</v>
      </c>
      <c r="Q112" s="379" t="s">
        <v>265</v>
      </c>
      <c r="R112" s="476"/>
      <c r="S112" s="476"/>
      <c r="T112" s="379" t="s">
        <v>11</v>
      </c>
      <c r="U112" s="379" t="s">
        <v>21</v>
      </c>
      <c r="V112" s="476"/>
      <c r="W112" s="625"/>
      <c r="X112" s="379"/>
      <c r="Y112" s="197" t="s">
        <v>6793</v>
      </c>
      <c r="Z112" s="197" t="s">
        <v>6794</v>
      </c>
      <c r="AA112" s="197"/>
      <c r="AB112" s="197"/>
      <c r="AC112" s="379"/>
      <c r="AD112" s="379"/>
      <c r="AE112" s="476"/>
      <c r="AF112" s="379"/>
      <c r="AG112" s="658"/>
      <c r="AH112" s="658"/>
      <c r="AI112" s="658"/>
      <c r="AJ112" s="658"/>
      <c r="AK112" s="658"/>
      <c r="AL112" s="658"/>
      <c r="AM112" s="658"/>
      <c r="AN112" s="658"/>
      <c r="AO112" s="658"/>
      <c r="AP112" s="658"/>
      <c r="AQ112" s="658"/>
      <c r="AR112" s="658"/>
      <c r="AS112" s="658"/>
      <c r="AT112" s="658"/>
      <c r="AU112" s="658"/>
      <c r="AV112" s="658"/>
      <c r="AW112" s="658"/>
      <c r="AX112" s="658"/>
      <c r="AY112" s="658"/>
      <c r="AZ112" s="658"/>
      <c r="BA112" s="658"/>
      <c r="BB112" s="658"/>
      <c r="BC112" s="658"/>
      <c r="BD112" s="658"/>
      <c r="BE112" s="658"/>
      <c r="BF112" s="658"/>
      <c r="BG112" s="658"/>
      <c r="BH112" s="658"/>
      <c r="BI112" s="658"/>
      <c r="BJ112" s="658"/>
      <c r="BK112" s="658"/>
      <c r="BL112" s="658"/>
      <c r="BM112" s="658"/>
      <c r="BN112" s="658"/>
      <c r="BO112" s="658"/>
      <c r="BP112" s="658"/>
      <c r="BQ112" s="658"/>
      <c r="BR112" s="658"/>
      <c r="BS112" s="658"/>
      <c r="BT112" s="658"/>
      <c r="BU112" s="658"/>
    </row>
    <row r="113" ht="22.5" customHeight="1">
      <c r="A113" s="484">
        <v>11.0</v>
      </c>
      <c r="B113" s="484">
        <v>8.0</v>
      </c>
      <c r="C113" s="484" t="s">
        <v>280</v>
      </c>
      <c r="D113" s="484"/>
      <c r="E113" s="588"/>
      <c r="F113" s="588"/>
      <c r="G113" s="999">
        <v>1.0</v>
      </c>
      <c r="H113" s="485" t="s">
        <v>6795</v>
      </c>
      <c r="I113" s="485" t="s">
        <v>6796</v>
      </c>
      <c r="J113" s="484" t="s">
        <v>2159</v>
      </c>
      <c r="K113" s="484" t="s">
        <v>6797</v>
      </c>
      <c r="L113" s="487">
        <v>42523.0</v>
      </c>
      <c r="M113" s="484" t="s">
        <v>351</v>
      </c>
      <c r="N113" s="484" t="s">
        <v>152</v>
      </c>
      <c r="O113" s="487">
        <v>44978.0</v>
      </c>
      <c r="P113" s="484" t="s">
        <v>115</v>
      </c>
      <c r="Q113" s="484" t="s">
        <v>265</v>
      </c>
      <c r="R113" s="484"/>
      <c r="S113" s="484"/>
      <c r="T113" s="484" t="s">
        <v>11</v>
      </c>
      <c r="U113" s="484" t="s">
        <v>21</v>
      </c>
      <c r="V113" s="588"/>
      <c r="W113" s="752"/>
      <c r="X113" s="484"/>
      <c r="Y113" s="1076" t="s">
        <v>6798</v>
      </c>
      <c r="Z113" s="1076" t="s">
        <v>6799</v>
      </c>
      <c r="AA113" s="1076" t="s">
        <v>6800</v>
      </c>
      <c r="AB113" s="1076"/>
      <c r="AC113" s="594"/>
      <c r="AD113" s="484"/>
      <c r="AE113" s="484"/>
      <c r="AF113" s="1058"/>
      <c r="AG113" s="847"/>
      <c r="AH113" s="847"/>
      <c r="AI113" s="847"/>
      <c r="AJ113" s="847"/>
      <c r="AK113" s="847"/>
      <c r="AL113" s="847"/>
      <c r="AM113" s="847"/>
      <c r="AN113" s="847"/>
      <c r="AO113" s="847"/>
      <c r="AP113" s="847"/>
      <c r="AQ113" s="847"/>
      <c r="AR113" s="847"/>
      <c r="AS113" s="847"/>
      <c r="AT113" s="847"/>
      <c r="AU113" s="847"/>
      <c r="AV113" s="847"/>
      <c r="AW113" s="847"/>
      <c r="AX113" s="847"/>
      <c r="AY113" s="847"/>
      <c r="AZ113" s="847"/>
      <c r="BA113" s="847"/>
      <c r="BB113" s="847"/>
      <c r="BC113" s="847"/>
      <c r="BD113" s="847"/>
      <c r="BE113" s="847"/>
      <c r="BF113" s="847"/>
      <c r="BG113" s="847"/>
      <c r="BH113" s="847"/>
      <c r="BI113" s="847"/>
      <c r="BJ113" s="847"/>
      <c r="BK113" s="847"/>
      <c r="BL113" s="847"/>
      <c r="BM113" s="847"/>
      <c r="BN113" s="847"/>
      <c r="BO113" s="847"/>
      <c r="BP113" s="847"/>
      <c r="BQ113" s="847"/>
      <c r="BR113" s="847"/>
      <c r="BS113" s="847"/>
      <c r="BT113" s="847"/>
      <c r="BU113" s="847"/>
    </row>
    <row r="114" ht="22.5" customHeight="1">
      <c r="A114" s="379">
        <v>12.0</v>
      </c>
      <c r="B114" s="379">
        <v>8.0</v>
      </c>
      <c r="C114" s="379" t="s">
        <v>280</v>
      </c>
      <c r="D114" s="379"/>
      <c r="E114" s="476"/>
      <c r="F114" s="379" t="s">
        <v>335</v>
      </c>
      <c r="G114" s="863">
        <v>1.0</v>
      </c>
      <c r="H114" s="378" t="s">
        <v>6801</v>
      </c>
      <c r="I114" s="378" t="s">
        <v>6802</v>
      </c>
      <c r="J114" s="379" t="s">
        <v>3165</v>
      </c>
      <c r="K114" s="379" t="s">
        <v>6803</v>
      </c>
      <c r="L114" s="380">
        <v>42597.0</v>
      </c>
      <c r="M114" s="379" t="s">
        <v>339</v>
      </c>
      <c r="N114" s="379" t="s">
        <v>154</v>
      </c>
      <c r="O114" s="380">
        <v>44790.0</v>
      </c>
      <c r="P114" s="379" t="s">
        <v>37</v>
      </c>
      <c r="Q114" s="379" t="s">
        <v>265</v>
      </c>
      <c r="R114" s="379" t="s">
        <v>6804</v>
      </c>
      <c r="S114" s="476"/>
      <c r="T114" s="379" t="s">
        <v>11</v>
      </c>
      <c r="U114" s="379" t="s">
        <v>15</v>
      </c>
      <c r="V114" s="379"/>
      <c r="W114" s="379"/>
      <c r="X114" s="379"/>
      <c r="Y114" s="197" t="s">
        <v>6805</v>
      </c>
      <c r="Z114" s="197" t="s">
        <v>6806</v>
      </c>
      <c r="AA114" s="197" t="s">
        <v>6807</v>
      </c>
      <c r="AB114" s="197"/>
      <c r="AC114" s="379"/>
      <c r="AD114" s="476"/>
      <c r="AE114" s="476"/>
      <c r="AF114" s="476"/>
      <c r="AG114" s="658"/>
      <c r="AH114" s="658"/>
      <c r="AI114" s="658"/>
      <c r="AJ114" s="658"/>
      <c r="AK114" s="658"/>
      <c r="AL114" s="658"/>
      <c r="AM114" s="658"/>
      <c r="AN114" s="658"/>
      <c r="AO114" s="658"/>
      <c r="AP114" s="658"/>
      <c r="AQ114" s="658"/>
      <c r="AR114" s="658"/>
      <c r="AS114" s="658"/>
      <c r="AT114" s="658"/>
      <c r="AU114" s="658"/>
      <c r="AV114" s="658"/>
      <c r="AW114" s="658"/>
      <c r="AX114" s="658"/>
      <c r="AY114" s="658"/>
      <c r="AZ114" s="658"/>
      <c r="BA114" s="658"/>
      <c r="BB114" s="658"/>
      <c r="BC114" s="658"/>
      <c r="BD114" s="658"/>
      <c r="BE114" s="658"/>
      <c r="BF114" s="658"/>
      <c r="BG114" s="658"/>
      <c r="BH114" s="658"/>
      <c r="BI114" s="658"/>
      <c r="BJ114" s="658"/>
      <c r="BK114" s="658"/>
      <c r="BL114" s="658"/>
      <c r="BM114" s="658"/>
      <c r="BN114" s="658"/>
      <c r="BO114" s="658"/>
      <c r="BP114" s="658"/>
      <c r="BQ114" s="658"/>
      <c r="BR114" s="658"/>
      <c r="BS114" s="658"/>
      <c r="BT114" s="658"/>
      <c r="BU114" s="658"/>
    </row>
    <row r="115" ht="22.5" customHeight="1">
      <c r="A115" s="379">
        <v>13.0</v>
      </c>
      <c r="B115" s="379">
        <v>8.0</v>
      </c>
      <c r="C115" s="379" t="s">
        <v>280</v>
      </c>
      <c r="D115" s="379"/>
      <c r="E115" s="476"/>
      <c r="F115" s="476"/>
      <c r="G115" s="863">
        <v>1.0</v>
      </c>
      <c r="H115" s="378" t="s">
        <v>6808</v>
      </c>
      <c r="I115" s="378" t="s">
        <v>6809</v>
      </c>
      <c r="J115" s="379" t="s">
        <v>2546</v>
      </c>
      <c r="K115" s="379" t="s">
        <v>6810</v>
      </c>
      <c r="L115" s="380">
        <v>42368.0</v>
      </c>
      <c r="M115" s="379" t="s">
        <v>351</v>
      </c>
      <c r="N115" s="379" t="s">
        <v>154</v>
      </c>
      <c r="O115" s="380">
        <v>44790.0</v>
      </c>
      <c r="P115" s="379" t="s">
        <v>107</v>
      </c>
      <c r="Q115" s="379" t="s">
        <v>265</v>
      </c>
      <c r="R115" s="379" t="s">
        <v>6811</v>
      </c>
      <c r="S115" s="379"/>
      <c r="T115" s="379" t="s">
        <v>11</v>
      </c>
      <c r="U115" s="379" t="s">
        <v>15</v>
      </c>
      <c r="V115" s="476"/>
      <c r="W115" s="625"/>
      <c r="X115" s="379"/>
      <c r="Y115" s="197" t="s">
        <v>6812</v>
      </c>
      <c r="Z115" s="197" t="s">
        <v>6813</v>
      </c>
      <c r="AA115" s="197" t="s">
        <v>6814</v>
      </c>
      <c r="AB115" s="197"/>
      <c r="AC115" s="476"/>
      <c r="AD115" s="476"/>
      <c r="AE115" s="476"/>
      <c r="AF115" s="476"/>
      <c r="AG115" s="658"/>
      <c r="AH115" s="658"/>
      <c r="AI115" s="658"/>
      <c r="AJ115" s="658"/>
      <c r="AK115" s="658"/>
      <c r="AL115" s="658"/>
      <c r="AM115" s="658"/>
      <c r="AN115" s="658"/>
      <c r="AO115" s="658"/>
      <c r="AP115" s="658"/>
      <c r="AQ115" s="658"/>
      <c r="AR115" s="658"/>
      <c r="AS115" s="658"/>
      <c r="AT115" s="658"/>
      <c r="AU115" s="658"/>
      <c r="AV115" s="658"/>
      <c r="AW115" s="658"/>
      <c r="AX115" s="658"/>
      <c r="AY115" s="658"/>
      <c r="AZ115" s="658"/>
      <c r="BA115" s="658"/>
      <c r="BB115" s="658"/>
      <c r="BC115" s="658"/>
      <c r="BD115" s="658"/>
      <c r="BE115" s="658"/>
      <c r="BF115" s="658"/>
      <c r="BG115" s="658"/>
      <c r="BH115" s="658"/>
      <c r="BI115" s="658"/>
      <c r="BJ115" s="658"/>
      <c r="BK115" s="658"/>
      <c r="BL115" s="658"/>
      <c r="BM115" s="658"/>
      <c r="BN115" s="658"/>
      <c r="BO115" s="658"/>
      <c r="BP115" s="658"/>
      <c r="BQ115" s="658"/>
      <c r="BR115" s="658"/>
      <c r="BS115" s="658"/>
      <c r="BT115" s="658"/>
      <c r="BU115" s="658"/>
    </row>
    <row r="116" ht="22.5" customHeight="1">
      <c r="A116" s="379">
        <v>14.0</v>
      </c>
      <c r="B116" s="379">
        <v>8.0</v>
      </c>
      <c r="C116" s="379" t="s">
        <v>280</v>
      </c>
      <c r="D116" s="379"/>
      <c r="E116" s="476"/>
      <c r="F116" s="476"/>
      <c r="G116" s="863">
        <v>1.0</v>
      </c>
      <c r="H116" s="378" t="s">
        <v>6815</v>
      </c>
      <c r="I116" s="378" t="s">
        <v>6816</v>
      </c>
      <c r="J116" s="379" t="s">
        <v>5169</v>
      </c>
      <c r="K116" s="379" t="s">
        <v>6817</v>
      </c>
      <c r="L116" s="380">
        <v>42569.0</v>
      </c>
      <c r="M116" s="379" t="s">
        <v>351</v>
      </c>
      <c r="N116" s="379" t="s">
        <v>153</v>
      </c>
      <c r="O116" s="380">
        <v>45155.0</v>
      </c>
      <c r="P116" s="379" t="s">
        <v>92</v>
      </c>
      <c r="Q116" s="379" t="s">
        <v>265</v>
      </c>
      <c r="R116" s="379" t="s">
        <v>6818</v>
      </c>
      <c r="S116" s="379" t="s">
        <v>6819</v>
      </c>
      <c r="T116" s="623" t="s">
        <v>26</v>
      </c>
      <c r="U116" s="379" t="s">
        <v>15</v>
      </c>
      <c r="V116" s="476"/>
      <c r="W116" s="379"/>
      <c r="X116" s="476"/>
      <c r="Y116" s="197" t="s">
        <v>6820</v>
      </c>
      <c r="Z116" s="197" t="s">
        <v>6821</v>
      </c>
      <c r="AA116" s="197"/>
      <c r="AB116" s="197"/>
      <c r="AC116" s="379"/>
      <c r="AD116" s="476"/>
      <c r="AE116" s="476"/>
      <c r="AF116" s="476"/>
      <c r="AG116" s="658"/>
      <c r="AH116" s="658"/>
      <c r="AI116" s="658"/>
      <c r="AJ116" s="658"/>
      <c r="AK116" s="658"/>
      <c r="AL116" s="658"/>
      <c r="AM116" s="658"/>
      <c r="AN116" s="658"/>
      <c r="AO116" s="658"/>
      <c r="AP116" s="658"/>
      <c r="AQ116" s="658"/>
      <c r="AR116" s="658"/>
      <c r="AS116" s="658"/>
      <c r="AT116" s="658"/>
      <c r="AU116" s="658"/>
      <c r="AV116" s="658"/>
      <c r="AW116" s="658"/>
      <c r="AX116" s="658"/>
      <c r="AY116" s="658"/>
      <c r="AZ116" s="658"/>
      <c r="BA116" s="658"/>
      <c r="BB116" s="658"/>
      <c r="BC116" s="658"/>
      <c r="BD116" s="658"/>
      <c r="BE116" s="658"/>
      <c r="BF116" s="658"/>
      <c r="BG116" s="658"/>
      <c r="BH116" s="658"/>
      <c r="BI116" s="658"/>
      <c r="BJ116" s="658"/>
      <c r="BK116" s="658"/>
      <c r="BL116" s="658"/>
      <c r="BM116" s="658"/>
      <c r="BN116" s="658"/>
      <c r="BO116" s="658"/>
      <c r="BP116" s="658"/>
      <c r="BQ116" s="658"/>
      <c r="BR116" s="658"/>
      <c r="BS116" s="658"/>
      <c r="BT116" s="658"/>
      <c r="BU116" s="658"/>
    </row>
    <row r="117" ht="22.5" customHeight="1">
      <c r="A117" s="379">
        <v>15.0</v>
      </c>
      <c r="B117" s="379">
        <v>8.0</v>
      </c>
      <c r="C117" s="379" t="s">
        <v>280</v>
      </c>
      <c r="D117" s="379"/>
      <c r="E117" s="476"/>
      <c r="F117" s="476"/>
      <c r="G117" s="863">
        <v>1.0</v>
      </c>
      <c r="H117" s="378" t="s">
        <v>6822</v>
      </c>
      <c r="I117" s="378" t="s">
        <v>6823</v>
      </c>
      <c r="J117" s="379" t="s">
        <v>6824</v>
      </c>
      <c r="K117" s="379" t="s">
        <v>6825</v>
      </c>
      <c r="L117" s="380">
        <v>42480.0</v>
      </c>
      <c r="M117" s="379" t="s">
        <v>339</v>
      </c>
      <c r="N117" s="379" t="s">
        <v>151</v>
      </c>
      <c r="O117" s="380">
        <v>44062.0</v>
      </c>
      <c r="P117" s="379" t="s">
        <v>125</v>
      </c>
      <c r="Q117" s="379" t="s">
        <v>265</v>
      </c>
      <c r="R117" s="379" t="s">
        <v>6826</v>
      </c>
      <c r="S117" s="379"/>
      <c r="T117" s="379" t="s">
        <v>11</v>
      </c>
      <c r="U117" s="379" t="s">
        <v>21</v>
      </c>
      <c r="V117" s="476"/>
      <c r="W117" s="379"/>
      <c r="X117" s="379" t="s">
        <v>6208</v>
      </c>
      <c r="Y117" s="197" t="s">
        <v>6827</v>
      </c>
      <c r="Z117" s="197" t="s">
        <v>6828</v>
      </c>
      <c r="AA117" s="197" t="s">
        <v>6829</v>
      </c>
      <c r="AB117" s="197" t="s">
        <v>6830</v>
      </c>
      <c r="AC117" s="379" t="s">
        <v>6831</v>
      </c>
      <c r="AD117" s="379"/>
      <c r="AE117" s="379"/>
      <c r="AF117" s="476"/>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c r="BB117" s="519"/>
      <c r="BC117" s="519"/>
      <c r="BD117" s="519"/>
      <c r="BE117" s="519"/>
      <c r="BF117" s="519"/>
      <c r="BG117" s="519"/>
      <c r="BH117" s="519"/>
      <c r="BI117" s="519"/>
      <c r="BJ117" s="519"/>
      <c r="BK117" s="519"/>
      <c r="BL117" s="519"/>
      <c r="BM117" s="519"/>
      <c r="BN117" s="519"/>
      <c r="BO117" s="519"/>
      <c r="BP117" s="519"/>
      <c r="BQ117" s="519"/>
      <c r="BR117" s="519"/>
      <c r="BS117" s="519"/>
      <c r="BT117" s="519"/>
      <c r="BU117" s="519"/>
    </row>
    <row r="118" ht="22.5" customHeight="1">
      <c r="A118" s="634">
        <v>16.0</v>
      </c>
      <c r="B118" s="634">
        <v>8.0</v>
      </c>
      <c r="C118" s="634" t="s">
        <v>280</v>
      </c>
      <c r="D118" s="634"/>
      <c r="E118" s="635"/>
      <c r="F118" s="635"/>
      <c r="G118" s="892">
        <v>1.0</v>
      </c>
      <c r="H118" s="636" t="s">
        <v>6832</v>
      </c>
      <c r="I118" s="636" t="s">
        <v>6833</v>
      </c>
      <c r="J118" s="634" t="s">
        <v>3397</v>
      </c>
      <c r="K118" s="634" t="s">
        <v>6834</v>
      </c>
      <c r="L118" s="662">
        <v>42579.0</v>
      </c>
      <c r="M118" s="634" t="s">
        <v>339</v>
      </c>
      <c r="N118" s="634" t="s">
        <v>151</v>
      </c>
      <c r="O118" s="662">
        <v>45519.0</v>
      </c>
      <c r="P118" s="634" t="s">
        <v>76</v>
      </c>
      <c r="Q118" s="634" t="s">
        <v>265</v>
      </c>
      <c r="R118" s="634"/>
      <c r="S118" s="634"/>
      <c r="T118" s="821" t="s">
        <v>22</v>
      </c>
      <c r="U118" s="634" t="s">
        <v>15</v>
      </c>
      <c r="V118" s="635"/>
      <c r="W118" s="634"/>
      <c r="X118" s="634"/>
      <c r="Y118" s="209" t="s">
        <v>6835</v>
      </c>
      <c r="Z118" s="209"/>
      <c r="AA118" s="209"/>
      <c r="AB118" s="209"/>
      <c r="AC118" s="634"/>
      <c r="AD118" s="634"/>
      <c r="AE118" s="634"/>
      <c r="AF118" s="635"/>
      <c r="AG118" s="635"/>
      <c r="AH118" s="635"/>
      <c r="AI118" s="635"/>
      <c r="AJ118" s="635"/>
      <c r="AK118" s="635"/>
      <c r="AL118" s="635"/>
      <c r="AM118" s="635"/>
      <c r="AN118" s="635"/>
      <c r="AO118" s="635"/>
      <c r="AP118" s="635"/>
      <c r="AQ118" s="635"/>
      <c r="AR118" s="635"/>
      <c r="AS118" s="635"/>
      <c r="AT118" s="635"/>
      <c r="AU118" s="635"/>
      <c r="AV118" s="635"/>
      <c r="AW118" s="635"/>
      <c r="AX118" s="635"/>
      <c r="AY118" s="635"/>
      <c r="AZ118" s="635"/>
      <c r="BA118" s="635"/>
      <c r="BB118" s="635"/>
      <c r="BC118" s="635"/>
      <c r="BD118" s="635"/>
      <c r="BE118" s="635"/>
      <c r="BF118" s="635"/>
      <c r="BG118" s="635"/>
      <c r="BH118" s="635"/>
      <c r="BI118" s="635"/>
      <c r="BJ118" s="635"/>
      <c r="BK118" s="635"/>
      <c r="BL118" s="635"/>
      <c r="BM118" s="635"/>
      <c r="BN118" s="635"/>
      <c r="BO118" s="635"/>
      <c r="BP118" s="635"/>
      <c r="BQ118" s="635"/>
      <c r="BR118" s="635"/>
      <c r="BS118" s="635"/>
      <c r="BT118" s="635"/>
      <c r="BU118" s="635"/>
    </row>
    <row r="119" ht="22.5" customHeight="1">
      <c r="A119" s="379">
        <v>17.0</v>
      </c>
      <c r="B119" s="379">
        <v>8.0</v>
      </c>
      <c r="C119" s="379" t="s">
        <v>280</v>
      </c>
      <c r="D119" s="379"/>
      <c r="E119" s="476"/>
      <c r="F119" s="379"/>
      <c r="G119" s="863">
        <v>1.0</v>
      </c>
      <c r="H119" s="378" t="s">
        <v>6836</v>
      </c>
      <c r="I119" s="378" t="s">
        <v>6837</v>
      </c>
      <c r="J119" s="379" t="s">
        <v>396</v>
      </c>
      <c r="K119" s="379" t="s">
        <v>6838</v>
      </c>
      <c r="L119" s="380">
        <v>42477.0</v>
      </c>
      <c r="M119" s="379" t="s">
        <v>339</v>
      </c>
      <c r="N119" s="379" t="s">
        <v>151</v>
      </c>
      <c r="O119" s="380">
        <v>45519.0</v>
      </c>
      <c r="P119" s="379" t="s">
        <v>133</v>
      </c>
      <c r="Q119" s="379" t="s">
        <v>265</v>
      </c>
      <c r="R119" s="476"/>
      <c r="S119" s="379"/>
      <c r="T119" s="379" t="s">
        <v>11</v>
      </c>
      <c r="U119" s="379" t="s">
        <v>15</v>
      </c>
      <c r="V119" s="476"/>
      <c r="W119" s="379"/>
      <c r="X119" s="379"/>
      <c r="Y119" s="197" t="s">
        <v>6839</v>
      </c>
      <c r="Z119" s="197"/>
      <c r="AA119" s="197"/>
      <c r="AB119" s="197"/>
      <c r="AC119" s="379"/>
      <c r="AD119" s="379"/>
      <c r="AE119" s="379"/>
      <c r="AF119" s="379"/>
      <c r="AG119" s="658"/>
      <c r="AH119" s="658"/>
      <c r="AI119" s="658"/>
      <c r="AJ119" s="658"/>
      <c r="AK119" s="658"/>
      <c r="AL119" s="658"/>
      <c r="AM119" s="658"/>
      <c r="AN119" s="658"/>
      <c r="AO119" s="658"/>
      <c r="AP119" s="658"/>
      <c r="AQ119" s="658"/>
      <c r="AR119" s="658"/>
      <c r="AS119" s="658"/>
      <c r="AT119" s="658"/>
      <c r="AU119" s="658"/>
      <c r="AV119" s="658"/>
      <c r="AW119" s="658"/>
      <c r="AX119" s="658"/>
      <c r="AY119" s="658"/>
      <c r="AZ119" s="658"/>
      <c r="BA119" s="658"/>
      <c r="BB119" s="658"/>
      <c r="BC119" s="658"/>
      <c r="BD119" s="658"/>
      <c r="BE119" s="658"/>
      <c r="BF119" s="658"/>
      <c r="BG119" s="658"/>
      <c r="BH119" s="658"/>
      <c r="BI119" s="658"/>
      <c r="BJ119" s="658"/>
      <c r="BK119" s="658"/>
      <c r="BL119" s="658"/>
      <c r="BM119" s="658"/>
      <c r="BN119" s="658"/>
      <c r="BO119" s="658"/>
      <c r="BP119" s="658"/>
      <c r="BQ119" s="658"/>
      <c r="BR119" s="658"/>
      <c r="BS119" s="658"/>
      <c r="BT119" s="658"/>
      <c r="BU119" s="658"/>
    </row>
    <row r="120" ht="22.5" customHeight="1">
      <c r="A120" s="379">
        <v>18.0</v>
      </c>
      <c r="B120" s="379">
        <v>8.0</v>
      </c>
      <c r="C120" s="379" t="s">
        <v>280</v>
      </c>
      <c r="D120" s="379"/>
      <c r="E120" s="476"/>
      <c r="F120" s="476"/>
      <c r="G120" s="863">
        <v>1.0</v>
      </c>
      <c r="H120" s="378" t="s">
        <v>6840</v>
      </c>
      <c r="I120" s="378" t="s">
        <v>6841</v>
      </c>
      <c r="J120" s="379" t="s">
        <v>6842</v>
      </c>
      <c r="K120" s="379" t="s">
        <v>6843</v>
      </c>
      <c r="L120" s="380">
        <v>42581.0</v>
      </c>
      <c r="M120" s="379" t="s">
        <v>351</v>
      </c>
      <c r="N120" s="379" t="s">
        <v>151</v>
      </c>
      <c r="O120" s="380">
        <v>44790.0</v>
      </c>
      <c r="P120" s="379" t="s">
        <v>25</v>
      </c>
      <c r="Q120" s="379" t="s">
        <v>267</v>
      </c>
      <c r="R120" s="379"/>
      <c r="S120" s="379"/>
      <c r="T120" s="379" t="s">
        <v>11</v>
      </c>
      <c r="U120" s="379" t="s">
        <v>21</v>
      </c>
      <c r="V120" s="476"/>
      <c r="W120" s="866"/>
      <c r="X120" s="379"/>
      <c r="Y120" s="197" t="s">
        <v>6844</v>
      </c>
      <c r="Z120" s="197" t="s">
        <v>6845</v>
      </c>
      <c r="AA120" s="197" t="s">
        <v>6846</v>
      </c>
      <c r="AB120" s="197"/>
      <c r="AC120" s="379"/>
      <c r="AD120" s="379"/>
      <c r="AE120" s="476"/>
      <c r="AF120" s="379"/>
      <c r="AG120" s="658"/>
      <c r="AH120" s="658"/>
      <c r="AI120" s="658"/>
      <c r="AJ120" s="658"/>
      <c r="AK120" s="658"/>
      <c r="AL120" s="658"/>
      <c r="AM120" s="658"/>
      <c r="AN120" s="658"/>
      <c r="AO120" s="658"/>
      <c r="AP120" s="658"/>
      <c r="AQ120" s="658"/>
      <c r="AR120" s="658"/>
      <c r="AS120" s="658"/>
      <c r="AT120" s="658"/>
      <c r="AU120" s="658"/>
      <c r="AV120" s="658"/>
      <c r="AW120" s="658"/>
      <c r="AX120" s="658"/>
      <c r="AY120" s="658"/>
      <c r="AZ120" s="658"/>
      <c r="BA120" s="658"/>
      <c r="BB120" s="658"/>
      <c r="BC120" s="658"/>
      <c r="BD120" s="658"/>
      <c r="BE120" s="658"/>
      <c r="BF120" s="658"/>
      <c r="BG120" s="658"/>
      <c r="BH120" s="658"/>
      <c r="BI120" s="658"/>
      <c r="BJ120" s="658"/>
      <c r="BK120" s="658"/>
      <c r="BL120" s="658"/>
      <c r="BM120" s="658"/>
      <c r="BN120" s="658"/>
      <c r="BO120" s="658"/>
      <c r="BP120" s="658"/>
      <c r="BQ120" s="658"/>
      <c r="BR120" s="658"/>
      <c r="BS120" s="658"/>
      <c r="BT120" s="658"/>
      <c r="BU120" s="658"/>
    </row>
    <row r="121" ht="22.5" customHeight="1">
      <c r="A121" s="379">
        <v>19.0</v>
      </c>
      <c r="B121" s="379">
        <v>8.0</v>
      </c>
      <c r="C121" s="379" t="s">
        <v>280</v>
      </c>
      <c r="D121" s="379"/>
      <c r="E121" s="476"/>
      <c r="F121" s="476"/>
      <c r="G121" s="863">
        <v>1.0</v>
      </c>
      <c r="H121" s="378" t="s">
        <v>6847</v>
      </c>
      <c r="I121" s="378" t="s">
        <v>6848</v>
      </c>
      <c r="J121" s="625" t="s">
        <v>1096</v>
      </c>
      <c r="K121" s="625" t="s">
        <v>6849</v>
      </c>
      <c r="L121" s="626">
        <v>42251.0</v>
      </c>
      <c r="M121" s="625" t="s">
        <v>351</v>
      </c>
      <c r="N121" s="625" t="s">
        <v>153</v>
      </c>
      <c r="O121" s="626">
        <v>43766.0</v>
      </c>
      <c r="P121" s="625" t="s">
        <v>115</v>
      </c>
      <c r="Q121" s="379" t="s">
        <v>267</v>
      </c>
      <c r="R121" s="379" t="s">
        <v>6850</v>
      </c>
      <c r="S121" s="379"/>
      <c r="T121" s="379" t="s">
        <v>11</v>
      </c>
      <c r="U121" s="379" t="s">
        <v>21</v>
      </c>
      <c r="V121" s="476"/>
      <c r="W121" s="866"/>
      <c r="X121" s="379" t="s">
        <v>6188</v>
      </c>
      <c r="Y121" s="197" t="s">
        <v>6851</v>
      </c>
      <c r="Z121" s="197" t="s">
        <v>6852</v>
      </c>
      <c r="AA121" s="197" t="s">
        <v>6853</v>
      </c>
      <c r="AB121" s="197" t="s">
        <v>6854</v>
      </c>
      <c r="AC121" s="379" t="s">
        <v>6855</v>
      </c>
      <c r="AD121" s="379" t="s">
        <v>6856</v>
      </c>
      <c r="AE121" s="379"/>
      <c r="AF121" s="379"/>
      <c r="AG121" s="658"/>
      <c r="AH121" s="658"/>
      <c r="AI121" s="658"/>
      <c r="AJ121" s="658"/>
      <c r="AK121" s="658"/>
      <c r="AL121" s="658"/>
      <c r="AM121" s="658"/>
      <c r="AN121" s="658"/>
      <c r="AO121" s="658"/>
      <c r="AP121" s="658"/>
      <c r="AQ121" s="658"/>
      <c r="AR121" s="658"/>
      <c r="AS121" s="658"/>
      <c r="AT121" s="658"/>
      <c r="AU121" s="658"/>
      <c r="AV121" s="658"/>
      <c r="AW121" s="658"/>
      <c r="AX121" s="658"/>
      <c r="AY121" s="658"/>
      <c r="AZ121" s="658"/>
      <c r="BA121" s="658"/>
      <c r="BB121" s="658"/>
      <c r="BC121" s="658"/>
      <c r="BD121" s="658"/>
      <c r="BE121" s="658"/>
      <c r="BF121" s="658"/>
      <c r="BG121" s="658"/>
      <c r="BH121" s="658"/>
      <c r="BI121" s="658"/>
      <c r="BJ121" s="658"/>
      <c r="BK121" s="658"/>
      <c r="BL121" s="658"/>
      <c r="BM121" s="658"/>
      <c r="BN121" s="658"/>
      <c r="BO121" s="658"/>
      <c r="BP121" s="658"/>
      <c r="BQ121" s="658"/>
      <c r="BR121" s="658"/>
      <c r="BS121" s="658"/>
      <c r="BT121" s="658"/>
      <c r="BU121" s="658"/>
    </row>
    <row r="122" ht="22.5" customHeight="1">
      <c r="A122" s="379">
        <v>20.0</v>
      </c>
      <c r="B122" s="379">
        <v>8.0</v>
      </c>
      <c r="C122" s="379" t="s">
        <v>280</v>
      </c>
      <c r="D122" s="379"/>
      <c r="E122" s="476"/>
      <c r="F122" s="476"/>
      <c r="G122" s="863">
        <v>1.0</v>
      </c>
      <c r="H122" s="378" t="s">
        <v>6857</v>
      </c>
      <c r="I122" s="378" t="s">
        <v>6858</v>
      </c>
      <c r="J122" s="625" t="s">
        <v>370</v>
      </c>
      <c r="K122" s="625" t="s">
        <v>6859</v>
      </c>
      <c r="L122" s="626">
        <v>42402.0</v>
      </c>
      <c r="M122" s="625" t="s">
        <v>351</v>
      </c>
      <c r="N122" s="625" t="s">
        <v>151</v>
      </c>
      <c r="O122" s="626">
        <v>45532.0</v>
      </c>
      <c r="P122" s="625" t="s">
        <v>9</v>
      </c>
      <c r="Q122" s="379" t="s">
        <v>267</v>
      </c>
      <c r="R122" s="379"/>
      <c r="S122" s="379"/>
      <c r="T122" s="379" t="s">
        <v>11</v>
      </c>
      <c r="U122" s="379" t="s">
        <v>15</v>
      </c>
      <c r="V122" s="476"/>
      <c r="W122" s="887"/>
      <c r="X122" s="379"/>
      <c r="Y122" s="197" t="s">
        <v>6860</v>
      </c>
      <c r="Z122" s="197"/>
      <c r="AA122" s="197"/>
      <c r="AB122" s="1004"/>
      <c r="AC122" s="1091"/>
      <c r="AD122" s="1091"/>
      <c r="AE122" s="1091"/>
      <c r="AF122" s="1091"/>
      <c r="AG122" s="658"/>
      <c r="AH122" s="658"/>
      <c r="AI122" s="658"/>
      <c r="AJ122" s="658"/>
      <c r="AK122" s="658"/>
      <c r="AL122" s="658"/>
      <c r="AM122" s="658"/>
      <c r="AN122" s="658"/>
      <c r="AO122" s="658"/>
      <c r="AP122" s="658"/>
      <c r="AQ122" s="658"/>
      <c r="AR122" s="658"/>
      <c r="AS122" s="658"/>
      <c r="AT122" s="658"/>
      <c r="AU122" s="658"/>
      <c r="AV122" s="658"/>
      <c r="AW122" s="658"/>
      <c r="AX122" s="658"/>
      <c r="AY122" s="658"/>
      <c r="AZ122" s="658"/>
      <c r="BA122" s="658"/>
      <c r="BB122" s="658"/>
      <c r="BC122" s="658"/>
      <c r="BD122" s="658"/>
      <c r="BE122" s="658"/>
      <c r="BF122" s="658"/>
      <c r="BG122" s="658"/>
      <c r="BH122" s="658"/>
      <c r="BI122" s="658"/>
      <c r="BJ122" s="658"/>
      <c r="BK122" s="658"/>
      <c r="BL122" s="658"/>
      <c r="BM122" s="658"/>
      <c r="BN122" s="658"/>
      <c r="BO122" s="658"/>
      <c r="BP122" s="658"/>
      <c r="BQ122" s="658"/>
      <c r="BR122" s="658"/>
      <c r="BS122" s="658"/>
      <c r="BT122" s="658"/>
      <c r="BU122" s="658"/>
    </row>
    <row r="123" ht="22.5" customHeight="1">
      <c r="A123" s="379">
        <v>21.0</v>
      </c>
      <c r="B123" s="379">
        <v>8.0</v>
      </c>
      <c r="C123" s="379" t="s">
        <v>280</v>
      </c>
      <c r="D123" s="379"/>
      <c r="E123" s="476"/>
      <c r="F123" s="476"/>
      <c r="G123" s="863">
        <v>1.0</v>
      </c>
      <c r="H123" s="378" t="s">
        <v>6861</v>
      </c>
      <c r="I123" s="378" t="s">
        <v>6862</v>
      </c>
      <c r="J123" s="625" t="s">
        <v>6863</v>
      </c>
      <c r="K123" s="625" t="s">
        <v>4175</v>
      </c>
      <c r="L123" s="626">
        <v>42303.0</v>
      </c>
      <c r="M123" s="625" t="s">
        <v>339</v>
      </c>
      <c r="N123" s="625" t="s">
        <v>154</v>
      </c>
      <c r="O123" s="626">
        <v>44426.0</v>
      </c>
      <c r="P123" s="625" t="s">
        <v>91</v>
      </c>
      <c r="Q123" s="379" t="s">
        <v>269</v>
      </c>
      <c r="R123" s="379"/>
      <c r="S123" s="379"/>
      <c r="T123" s="1080" t="s">
        <v>11</v>
      </c>
      <c r="U123" s="379" t="s">
        <v>15</v>
      </c>
      <c r="V123" s="476"/>
      <c r="W123" s="625" t="s">
        <v>6728</v>
      </c>
      <c r="X123" s="379" t="s">
        <v>6067</v>
      </c>
      <c r="Y123" s="197" t="s">
        <v>6864</v>
      </c>
      <c r="Z123" s="197" t="s">
        <v>6865</v>
      </c>
      <c r="AA123" s="197" t="s">
        <v>6866</v>
      </c>
      <c r="AB123" s="197" t="s">
        <v>6867</v>
      </c>
      <c r="AC123" s="1091"/>
      <c r="AD123" s="1091"/>
      <c r="AE123" s="1091"/>
      <c r="AF123" s="1091"/>
      <c r="AG123" s="658"/>
      <c r="AH123" s="658"/>
      <c r="AI123" s="658"/>
      <c r="AJ123" s="658"/>
      <c r="AK123" s="658"/>
      <c r="AL123" s="658"/>
      <c r="AM123" s="658"/>
      <c r="AN123" s="658"/>
      <c r="AO123" s="658"/>
      <c r="AP123" s="658"/>
      <c r="AQ123" s="658"/>
      <c r="AR123" s="658"/>
      <c r="AS123" s="658"/>
      <c r="AT123" s="658"/>
      <c r="AU123" s="658"/>
      <c r="AV123" s="658"/>
      <c r="AW123" s="658"/>
      <c r="AX123" s="658"/>
      <c r="AY123" s="658"/>
      <c r="AZ123" s="658"/>
      <c r="BA123" s="658"/>
      <c r="BB123" s="658"/>
      <c r="BC123" s="658"/>
      <c r="BD123" s="658"/>
      <c r="BE123" s="658"/>
      <c r="BF123" s="658"/>
      <c r="BG123" s="658"/>
      <c r="BH123" s="658"/>
      <c r="BI123" s="658"/>
      <c r="BJ123" s="658"/>
      <c r="BK123" s="658"/>
      <c r="BL123" s="658"/>
      <c r="BM123" s="658"/>
      <c r="BN123" s="658"/>
      <c r="BO123" s="658"/>
      <c r="BP123" s="658"/>
      <c r="BQ123" s="658"/>
      <c r="BR123" s="658"/>
      <c r="BS123" s="658"/>
      <c r="BT123" s="658"/>
      <c r="BU123" s="658"/>
    </row>
    <row r="124" ht="22.5" customHeight="1">
      <c r="A124" s="507">
        <v>22.0</v>
      </c>
      <c r="B124" s="379">
        <v>8.0</v>
      </c>
      <c r="C124" s="873" t="s">
        <v>280</v>
      </c>
      <c r="D124" s="507"/>
      <c r="E124" s="738"/>
      <c r="F124" s="738"/>
      <c r="G124" s="874">
        <v>1.0</v>
      </c>
      <c r="H124" s="508" t="s">
        <v>6868</v>
      </c>
      <c r="I124" s="508" t="s">
        <v>6869</v>
      </c>
      <c r="J124" s="741" t="s">
        <v>1921</v>
      </c>
      <c r="K124" s="741" t="s">
        <v>6870</v>
      </c>
      <c r="L124" s="742">
        <v>42544.0</v>
      </c>
      <c r="M124" s="741" t="s">
        <v>351</v>
      </c>
      <c r="N124" s="741" t="s">
        <v>154</v>
      </c>
      <c r="O124" s="742">
        <v>45883.0</v>
      </c>
      <c r="P124" s="741" t="s">
        <v>115</v>
      </c>
      <c r="Q124" s="507" t="s">
        <v>346</v>
      </c>
      <c r="R124" s="507" t="s">
        <v>6871</v>
      </c>
      <c r="S124" s="507"/>
      <c r="T124" s="507" t="s">
        <v>22</v>
      </c>
      <c r="U124" s="507" t="s">
        <v>15</v>
      </c>
      <c r="V124" s="738"/>
      <c r="W124" s="738"/>
      <c r="X124" s="248"/>
      <c r="Y124" s="249"/>
      <c r="Z124" s="249"/>
      <c r="AA124" s="249"/>
      <c r="AB124" s="744"/>
      <c r="AC124" s="744"/>
      <c r="AD124" s="744"/>
      <c r="AE124" s="744"/>
      <c r="AF124" s="744"/>
      <c r="AG124" s="744"/>
      <c r="AH124" s="744"/>
      <c r="AI124" s="744"/>
      <c r="AJ124" s="744"/>
      <c r="AK124" s="744"/>
      <c r="AL124" s="744"/>
      <c r="AM124" s="744"/>
      <c r="AN124" s="744"/>
      <c r="AO124" s="744"/>
      <c r="AP124" s="744"/>
      <c r="AQ124" s="744"/>
      <c r="AR124" s="744"/>
      <c r="AS124" s="744"/>
      <c r="AT124" s="744"/>
      <c r="AU124" s="744"/>
      <c r="AV124" s="744"/>
      <c r="AW124" s="1083"/>
      <c r="AX124" s="1083"/>
      <c r="AY124" s="1083"/>
      <c r="AZ124" s="1083"/>
      <c r="BA124" s="1083"/>
      <c r="BB124" s="1083"/>
      <c r="BC124" s="1083"/>
      <c r="BD124" s="1083"/>
      <c r="BE124" s="1083"/>
      <c r="BF124" s="1083"/>
      <c r="BG124" s="1083"/>
      <c r="BH124" s="1083"/>
      <c r="BI124" s="1083"/>
      <c r="BJ124" s="1083"/>
      <c r="BK124" s="1083"/>
      <c r="BL124" s="1083"/>
      <c r="BM124" s="1083"/>
      <c r="BN124" s="1083"/>
      <c r="BO124" s="1083"/>
      <c r="BP124" s="1083"/>
      <c r="BQ124" s="1083"/>
      <c r="BR124" s="1083"/>
      <c r="BS124" s="1083"/>
      <c r="BT124" s="1083"/>
      <c r="BU124" s="1083"/>
    </row>
    <row r="125" ht="22.5" customHeight="1">
      <c r="A125" s="496">
        <v>23.0</v>
      </c>
      <c r="B125" s="496"/>
      <c r="C125" s="496"/>
      <c r="D125" s="496"/>
      <c r="E125" s="497"/>
      <c r="F125" s="497"/>
      <c r="G125" s="885"/>
      <c r="H125" s="531"/>
      <c r="I125" s="531"/>
      <c r="J125" s="646"/>
      <c r="K125" s="646"/>
      <c r="L125" s="647"/>
      <c r="M125" s="646"/>
      <c r="N125" s="646"/>
      <c r="O125" s="647"/>
      <c r="P125" s="646"/>
      <c r="Q125" s="496"/>
      <c r="R125" s="496"/>
      <c r="S125" s="496"/>
      <c r="T125" s="496"/>
      <c r="U125" s="496"/>
      <c r="V125" s="497"/>
      <c r="W125" s="497"/>
      <c r="X125" s="226"/>
      <c r="Y125" s="231"/>
      <c r="Z125" s="231"/>
      <c r="AA125" s="231"/>
      <c r="AB125" s="649"/>
      <c r="AC125" s="649"/>
      <c r="AD125" s="649"/>
      <c r="AE125" s="649"/>
      <c r="AF125" s="649"/>
      <c r="AG125" s="649"/>
      <c r="AH125" s="649"/>
      <c r="AI125" s="649"/>
      <c r="AJ125" s="649"/>
      <c r="AK125" s="649"/>
      <c r="AL125" s="649"/>
      <c r="AM125" s="649"/>
      <c r="AN125" s="649"/>
      <c r="AO125" s="649"/>
      <c r="AP125" s="649"/>
      <c r="AQ125" s="649"/>
      <c r="AR125" s="649"/>
      <c r="AS125" s="649"/>
      <c r="AT125" s="649"/>
      <c r="AU125" s="649"/>
      <c r="AV125" s="649"/>
      <c r="AW125" s="672"/>
      <c r="AX125" s="672"/>
      <c r="AY125" s="672"/>
      <c r="AZ125" s="672"/>
      <c r="BA125" s="672"/>
      <c r="BB125" s="672"/>
      <c r="BC125" s="672"/>
      <c r="BD125" s="672"/>
      <c r="BE125" s="672"/>
      <c r="BF125" s="672"/>
      <c r="BG125" s="672"/>
      <c r="BH125" s="672"/>
      <c r="BI125" s="672"/>
      <c r="BJ125" s="672"/>
      <c r="BK125" s="672"/>
      <c r="BL125" s="672"/>
      <c r="BM125" s="672"/>
      <c r="BN125" s="672"/>
      <c r="BO125" s="672"/>
      <c r="BP125" s="672"/>
      <c r="BQ125" s="672"/>
      <c r="BR125" s="672"/>
      <c r="BS125" s="672"/>
      <c r="BT125" s="672"/>
      <c r="BU125" s="672"/>
    </row>
    <row r="126" ht="22.5" customHeight="1">
      <c r="A126" s="379">
        <v>24.0</v>
      </c>
      <c r="B126" s="288"/>
      <c r="C126" s="288"/>
      <c r="D126" s="288"/>
      <c r="E126" s="288"/>
      <c r="F126" s="288"/>
      <c r="G126" s="288"/>
      <c r="H126" s="288"/>
      <c r="I126" s="288"/>
      <c r="J126" s="288"/>
      <c r="K126" s="288"/>
      <c r="L126" s="288"/>
      <c r="M126" s="288"/>
      <c r="N126" s="29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88"/>
      <c r="BH126" s="288"/>
      <c r="BI126" s="288"/>
      <c r="BJ126" s="288"/>
      <c r="BK126" s="288"/>
      <c r="BL126" s="288"/>
      <c r="BM126" s="288"/>
      <c r="BN126" s="288"/>
      <c r="BO126" s="288"/>
      <c r="BP126" s="288"/>
      <c r="BQ126" s="288"/>
      <c r="BR126" s="288"/>
      <c r="BS126" s="288"/>
      <c r="BT126" s="288"/>
      <c r="BU126" s="288"/>
    </row>
    <row r="127" ht="14.25" customHeight="1">
      <c r="A127" s="1069" t="s">
        <v>6872</v>
      </c>
      <c r="B127" s="30"/>
      <c r="C127" s="30"/>
      <c r="D127" s="30"/>
      <c r="E127" s="30"/>
      <c r="F127" s="30"/>
      <c r="G127" s="30"/>
      <c r="H127" s="30"/>
      <c r="I127" s="30"/>
      <c r="J127" s="30"/>
      <c r="K127" s="31"/>
      <c r="L127" s="1070"/>
      <c r="M127" s="1071"/>
      <c r="N127" s="1072"/>
      <c r="O127" s="1070"/>
      <c r="P127" s="1071"/>
      <c r="Q127" s="1071"/>
      <c r="R127" s="1071"/>
      <c r="S127" s="1071"/>
      <c r="T127" s="1071"/>
      <c r="U127" s="1071"/>
      <c r="V127" s="1073"/>
      <c r="W127" s="1073"/>
      <c r="X127" s="1073"/>
      <c r="Y127" s="1071"/>
      <c r="Z127" s="1071"/>
      <c r="AA127" s="1071"/>
      <c r="AB127" s="1071"/>
      <c r="AC127" s="1071"/>
      <c r="AD127" s="1071"/>
      <c r="AE127" s="1071"/>
      <c r="AF127" s="1071"/>
      <c r="AG127" s="715"/>
      <c r="AH127" s="715"/>
      <c r="AI127" s="715"/>
      <c r="AJ127" s="715"/>
      <c r="AK127" s="715"/>
      <c r="AL127" s="715"/>
      <c r="AM127" s="715"/>
      <c r="AN127" s="715"/>
      <c r="AO127" s="715"/>
      <c r="AP127" s="715"/>
      <c r="AQ127" s="715"/>
      <c r="AR127" s="715"/>
      <c r="AS127" s="715"/>
      <c r="AT127" s="715"/>
      <c r="AU127" s="715"/>
      <c r="AV127" s="715"/>
      <c r="AW127" s="715"/>
      <c r="AX127" s="715"/>
      <c r="AY127" s="715"/>
      <c r="AZ127" s="715"/>
      <c r="BA127" s="715"/>
      <c r="BB127" s="715"/>
      <c r="BC127" s="715"/>
      <c r="BD127" s="715"/>
      <c r="BE127" s="715"/>
      <c r="BF127" s="715"/>
      <c r="BG127" s="715"/>
      <c r="BH127" s="715"/>
      <c r="BI127" s="715"/>
      <c r="BJ127" s="715"/>
      <c r="BK127" s="715"/>
      <c r="BL127" s="715"/>
      <c r="BM127" s="715"/>
      <c r="BN127" s="715"/>
      <c r="BO127" s="715"/>
      <c r="BP127" s="715"/>
      <c r="BQ127" s="715"/>
      <c r="BR127" s="715"/>
      <c r="BS127" s="715"/>
      <c r="BT127" s="715"/>
      <c r="BU127" s="715"/>
    </row>
    <row r="128" ht="22.5" customHeight="1">
      <c r="A128" s="379">
        <v>1.0</v>
      </c>
      <c r="B128" s="379">
        <v>2.0</v>
      </c>
      <c r="C128" s="379" t="s">
        <v>281</v>
      </c>
      <c r="D128" s="379"/>
      <c r="E128" s="476"/>
      <c r="F128" s="379" t="s">
        <v>335</v>
      </c>
      <c r="G128" s="863">
        <v>1.0</v>
      </c>
      <c r="H128" s="378" t="s">
        <v>6873</v>
      </c>
      <c r="I128" s="378" t="s">
        <v>6874</v>
      </c>
      <c r="J128" s="379" t="s">
        <v>6875</v>
      </c>
      <c r="K128" s="379" t="s">
        <v>6876</v>
      </c>
      <c r="L128" s="380">
        <v>42267.0</v>
      </c>
      <c r="M128" s="379" t="s">
        <v>351</v>
      </c>
      <c r="N128" s="379" t="s">
        <v>153</v>
      </c>
      <c r="O128" s="380">
        <v>43129.0</v>
      </c>
      <c r="P128" s="379" t="s">
        <v>56</v>
      </c>
      <c r="Q128" s="379" t="s">
        <v>257</v>
      </c>
      <c r="R128" s="379" t="s">
        <v>6877</v>
      </c>
      <c r="S128" s="476"/>
      <c r="T128" s="379" t="s">
        <v>11</v>
      </c>
      <c r="U128" s="379" t="s">
        <v>21</v>
      </c>
      <c r="V128" s="476"/>
      <c r="W128" s="379" t="s">
        <v>6026</v>
      </c>
      <c r="X128" s="379" t="s">
        <v>6027</v>
      </c>
      <c r="Y128" s="197" t="s">
        <v>6878</v>
      </c>
      <c r="Z128" s="197" t="s">
        <v>6879</v>
      </c>
      <c r="AA128" s="197" t="s">
        <v>6880</v>
      </c>
      <c r="AB128" s="197" t="s">
        <v>6881</v>
      </c>
      <c r="AC128" s="197" t="s">
        <v>6882</v>
      </c>
      <c r="AD128" s="379" t="s">
        <v>6883</v>
      </c>
      <c r="AE128" s="379" t="s">
        <v>6884</v>
      </c>
      <c r="AF128" s="476"/>
      <c r="AG128" s="658"/>
      <c r="AH128" s="658"/>
      <c r="AI128" s="658"/>
      <c r="AJ128" s="658"/>
      <c r="AK128" s="658"/>
      <c r="AL128" s="658"/>
      <c r="AM128" s="658"/>
      <c r="AN128" s="658"/>
      <c r="AO128" s="658"/>
      <c r="AP128" s="658"/>
      <c r="AQ128" s="658"/>
      <c r="AR128" s="658"/>
      <c r="AS128" s="658"/>
      <c r="AT128" s="658"/>
      <c r="AU128" s="658"/>
      <c r="AV128" s="658"/>
      <c r="AW128" s="658"/>
      <c r="AX128" s="658"/>
      <c r="AY128" s="658"/>
      <c r="AZ128" s="658"/>
      <c r="BA128" s="658"/>
      <c r="BB128" s="658"/>
      <c r="BC128" s="658"/>
      <c r="BD128" s="658"/>
      <c r="BE128" s="658"/>
      <c r="BF128" s="658"/>
      <c r="BG128" s="658"/>
      <c r="BH128" s="658"/>
      <c r="BI128" s="658"/>
      <c r="BJ128" s="658"/>
      <c r="BK128" s="658"/>
      <c r="BL128" s="658"/>
      <c r="BM128" s="658"/>
      <c r="BN128" s="658"/>
      <c r="BO128" s="658"/>
      <c r="BP128" s="658"/>
      <c r="BQ128" s="658"/>
      <c r="BR128" s="658"/>
      <c r="BS128" s="658"/>
      <c r="BT128" s="658"/>
      <c r="BU128" s="658"/>
    </row>
    <row r="129" ht="22.5" customHeight="1">
      <c r="A129" s="379">
        <v>2.0</v>
      </c>
      <c r="B129" s="379">
        <v>2.0</v>
      </c>
      <c r="C129" s="379" t="s">
        <v>281</v>
      </c>
      <c r="D129" s="379"/>
      <c r="E129" s="476"/>
      <c r="F129" s="476"/>
      <c r="G129" s="863">
        <v>1.0</v>
      </c>
      <c r="H129" s="378" t="s">
        <v>6885</v>
      </c>
      <c r="I129" s="378" t="s">
        <v>6886</v>
      </c>
      <c r="J129" s="379" t="s">
        <v>396</v>
      </c>
      <c r="K129" s="379" t="s">
        <v>6887</v>
      </c>
      <c r="L129" s="380">
        <v>42336.0</v>
      </c>
      <c r="M129" s="379" t="s">
        <v>351</v>
      </c>
      <c r="N129" s="379" t="s">
        <v>152</v>
      </c>
      <c r="O129" s="380">
        <v>44790.0</v>
      </c>
      <c r="P129" s="379" t="s">
        <v>133</v>
      </c>
      <c r="Q129" s="379" t="s">
        <v>257</v>
      </c>
      <c r="R129" s="379"/>
      <c r="S129" s="476"/>
      <c r="T129" s="379" t="s">
        <v>11</v>
      </c>
      <c r="U129" s="379" t="s">
        <v>15</v>
      </c>
      <c r="V129" s="476"/>
      <c r="W129" s="379"/>
      <c r="X129" s="379"/>
      <c r="Y129" s="197" t="s">
        <v>6888</v>
      </c>
      <c r="Z129" s="197" t="s">
        <v>6889</v>
      </c>
      <c r="AA129" s="197" t="s">
        <v>6890</v>
      </c>
      <c r="AB129" s="197"/>
      <c r="AC129" s="379"/>
      <c r="AD129" s="379"/>
      <c r="AE129" s="476"/>
      <c r="AF129" s="476"/>
      <c r="AG129" s="658"/>
      <c r="AH129" s="658"/>
      <c r="AI129" s="658"/>
      <c r="AJ129" s="658"/>
      <c r="AK129" s="658"/>
      <c r="AL129" s="658"/>
      <c r="AM129" s="658"/>
      <c r="AN129" s="658"/>
      <c r="AO129" s="658"/>
      <c r="AP129" s="658"/>
      <c r="AQ129" s="658"/>
      <c r="AR129" s="658"/>
      <c r="AS129" s="658"/>
      <c r="AT129" s="658"/>
      <c r="AU129" s="658"/>
      <c r="AV129" s="658"/>
      <c r="AW129" s="658"/>
      <c r="AX129" s="658"/>
      <c r="AY129" s="658"/>
      <c r="AZ129" s="658"/>
      <c r="BA129" s="658"/>
      <c r="BB129" s="658"/>
      <c r="BC129" s="658"/>
      <c r="BD129" s="658"/>
      <c r="BE129" s="658"/>
      <c r="BF129" s="658"/>
      <c r="BG129" s="658"/>
      <c r="BH129" s="658"/>
      <c r="BI129" s="658"/>
      <c r="BJ129" s="658"/>
      <c r="BK129" s="658"/>
      <c r="BL129" s="658"/>
      <c r="BM129" s="658"/>
      <c r="BN129" s="658"/>
      <c r="BO129" s="658"/>
      <c r="BP129" s="658"/>
      <c r="BQ129" s="658"/>
      <c r="BR129" s="658"/>
      <c r="BS129" s="658"/>
      <c r="BT129" s="658"/>
      <c r="BU129" s="658"/>
    </row>
    <row r="130" ht="22.5" customHeight="1">
      <c r="A130" s="379">
        <v>3.0</v>
      </c>
      <c r="B130" s="379">
        <v>2.0</v>
      </c>
      <c r="C130" s="379" t="s">
        <v>281</v>
      </c>
      <c r="D130" s="379"/>
      <c r="E130" s="476"/>
      <c r="F130" s="476"/>
      <c r="G130" s="863">
        <v>1.0</v>
      </c>
      <c r="H130" s="378" t="s">
        <v>6891</v>
      </c>
      <c r="I130" s="378" t="s">
        <v>6892</v>
      </c>
      <c r="J130" s="379" t="s">
        <v>376</v>
      </c>
      <c r="K130" s="379" t="s">
        <v>6893</v>
      </c>
      <c r="L130" s="380">
        <v>42531.0</v>
      </c>
      <c r="M130" s="379" t="s">
        <v>339</v>
      </c>
      <c r="N130" s="379" t="s">
        <v>152</v>
      </c>
      <c r="O130" s="380">
        <v>44566.0</v>
      </c>
      <c r="P130" s="379" t="s">
        <v>133</v>
      </c>
      <c r="Q130" s="379" t="s">
        <v>257</v>
      </c>
      <c r="R130" s="379"/>
      <c r="S130" s="476"/>
      <c r="T130" s="379" t="s">
        <v>11</v>
      </c>
      <c r="U130" s="379" t="s">
        <v>15</v>
      </c>
      <c r="V130" s="476"/>
      <c r="W130" s="379" t="s">
        <v>6043</v>
      </c>
      <c r="X130" s="379" t="s">
        <v>6108</v>
      </c>
      <c r="Y130" s="197" t="s">
        <v>6894</v>
      </c>
      <c r="Z130" s="197" t="s">
        <v>6895</v>
      </c>
      <c r="AA130" s="197" t="s">
        <v>6896</v>
      </c>
      <c r="AB130" s="197" t="s">
        <v>6897</v>
      </c>
      <c r="AC130" s="379"/>
      <c r="AD130" s="379"/>
      <c r="AE130" s="476"/>
      <c r="AF130" s="476"/>
      <c r="AG130" s="658"/>
      <c r="AH130" s="658"/>
      <c r="AI130" s="658"/>
      <c r="AJ130" s="658"/>
      <c r="AK130" s="658"/>
      <c r="AL130" s="658"/>
      <c r="AM130" s="658"/>
      <c r="AN130" s="658"/>
      <c r="AO130" s="658"/>
      <c r="AP130" s="658"/>
      <c r="AQ130" s="658"/>
      <c r="AR130" s="658"/>
      <c r="AS130" s="658"/>
      <c r="AT130" s="658"/>
      <c r="AU130" s="658"/>
      <c r="AV130" s="658"/>
      <c r="AW130" s="658"/>
      <c r="AX130" s="658"/>
      <c r="AY130" s="658"/>
      <c r="AZ130" s="658"/>
      <c r="BA130" s="658"/>
      <c r="BB130" s="658"/>
      <c r="BC130" s="658"/>
      <c r="BD130" s="658"/>
      <c r="BE130" s="658"/>
      <c r="BF130" s="658"/>
      <c r="BG130" s="658"/>
      <c r="BH130" s="658"/>
      <c r="BI130" s="658"/>
      <c r="BJ130" s="658"/>
      <c r="BK130" s="658"/>
      <c r="BL130" s="658"/>
      <c r="BM130" s="658"/>
      <c r="BN130" s="658"/>
      <c r="BO130" s="658"/>
      <c r="BP130" s="658"/>
      <c r="BQ130" s="658"/>
      <c r="BR130" s="658"/>
      <c r="BS130" s="658"/>
      <c r="BT130" s="658"/>
      <c r="BU130" s="658"/>
    </row>
    <row r="131" ht="22.5" customHeight="1">
      <c r="A131" s="379">
        <v>4.0</v>
      </c>
      <c r="B131" s="379">
        <v>2.0</v>
      </c>
      <c r="C131" s="379" t="s">
        <v>281</v>
      </c>
      <c r="D131" s="379"/>
      <c r="E131" s="476"/>
      <c r="F131" s="476"/>
      <c r="G131" s="863">
        <v>1.0</v>
      </c>
      <c r="H131" s="378" t="s">
        <v>6898</v>
      </c>
      <c r="I131" s="378" t="s">
        <v>6899</v>
      </c>
      <c r="J131" s="379" t="s">
        <v>2708</v>
      </c>
      <c r="K131" s="379" t="s">
        <v>6900</v>
      </c>
      <c r="L131" s="380">
        <v>42296.0</v>
      </c>
      <c r="M131" s="379" t="s">
        <v>351</v>
      </c>
      <c r="N131" s="379" t="s">
        <v>154</v>
      </c>
      <c r="O131" s="380">
        <v>44426.0</v>
      </c>
      <c r="P131" s="379" t="s">
        <v>42</v>
      </c>
      <c r="Q131" s="379" t="s">
        <v>257</v>
      </c>
      <c r="R131" s="379" t="s">
        <v>6901</v>
      </c>
      <c r="S131" s="379"/>
      <c r="T131" s="784" t="s">
        <v>11</v>
      </c>
      <c r="U131" s="379" t="s">
        <v>21</v>
      </c>
      <c r="V131" s="476"/>
      <c r="W131" s="625" t="s">
        <v>6353</v>
      </c>
      <c r="X131" s="379" t="s">
        <v>6354</v>
      </c>
      <c r="Y131" s="197" t="s">
        <v>6902</v>
      </c>
      <c r="Z131" s="197" t="s">
        <v>6903</v>
      </c>
      <c r="AA131" s="197" t="s">
        <v>6904</v>
      </c>
      <c r="AB131" s="197" t="s">
        <v>6905</v>
      </c>
      <c r="AC131" s="379"/>
      <c r="AD131" s="379"/>
      <c r="AE131" s="379"/>
      <c r="AF131" s="476"/>
      <c r="AG131" s="658"/>
      <c r="AH131" s="658"/>
      <c r="AI131" s="658"/>
      <c r="AJ131" s="658"/>
      <c r="AK131" s="658"/>
      <c r="AL131" s="658"/>
      <c r="AM131" s="658"/>
      <c r="AN131" s="658"/>
      <c r="AO131" s="658"/>
      <c r="AP131" s="658"/>
      <c r="AQ131" s="658"/>
      <c r="AR131" s="658"/>
      <c r="AS131" s="658"/>
      <c r="AT131" s="658"/>
      <c r="AU131" s="658"/>
      <c r="AV131" s="658"/>
      <c r="AW131" s="658"/>
      <c r="AX131" s="658"/>
      <c r="AY131" s="658"/>
      <c r="AZ131" s="658"/>
      <c r="BA131" s="658"/>
      <c r="BB131" s="658"/>
      <c r="BC131" s="658"/>
      <c r="BD131" s="658"/>
      <c r="BE131" s="658"/>
      <c r="BF131" s="658"/>
      <c r="BG131" s="658"/>
      <c r="BH131" s="658"/>
      <c r="BI131" s="658"/>
      <c r="BJ131" s="658"/>
      <c r="BK131" s="658"/>
      <c r="BL131" s="658"/>
      <c r="BM131" s="658"/>
      <c r="BN131" s="658"/>
      <c r="BO131" s="658"/>
      <c r="BP131" s="658"/>
      <c r="BQ131" s="658"/>
      <c r="BR131" s="658"/>
      <c r="BS131" s="658"/>
      <c r="BT131" s="658"/>
      <c r="BU131" s="658"/>
    </row>
    <row r="132" ht="22.5" customHeight="1">
      <c r="A132" s="379">
        <v>5.0</v>
      </c>
      <c r="B132" s="379">
        <v>2.0</v>
      </c>
      <c r="C132" s="379" t="s">
        <v>281</v>
      </c>
      <c r="D132" s="379"/>
      <c r="E132" s="476"/>
      <c r="F132" s="476"/>
      <c r="G132" s="863">
        <v>1.0</v>
      </c>
      <c r="H132" s="378" t="s">
        <v>6906</v>
      </c>
      <c r="I132" s="378" t="s">
        <v>6907</v>
      </c>
      <c r="J132" s="379" t="s">
        <v>370</v>
      </c>
      <c r="K132" s="379" t="s">
        <v>6908</v>
      </c>
      <c r="L132" s="380">
        <v>42366.0</v>
      </c>
      <c r="M132" s="379" t="s">
        <v>339</v>
      </c>
      <c r="N132" s="379" t="s">
        <v>154</v>
      </c>
      <c r="O132" s="380">
        <v>43334.0</v>
      </c>
      <c r="P132" s="379" t="s">
        <v>133</v>
      </c>
      <c r="Q132" s="379" t="s">
        <v>257</v>
      </c>
      <c r="R132" s="379"/>
      <c r="S132" s="379"/>
      <c r="T132" s="379" t="s">
        <v>11</v>
      </c>
      <c r="U132" s="379" t="s">
        <v>15</v>
      </c>
      <c r="V132" s="476"/>
      <c r="W132" s="379"/>
      <c r="X132" s="379" t="s">
        <v>6067</v>
      </c>
      <c r="Y132" s="197" t="s">
        <v>6909</v>
      </c>
      <c r="Z132" s="197" t="s">
        <v>6910</v>
      </c>
      <c r="AA132" s="197" t="s">
        <v>6911</v>
      </c>
      <c r="AB132" s="197" t="s">
        <v>6912</v>
      </c>
      <c r="AC132" s="379" t="s">
        <v>6913</v>
      </c>
      <c r="AD132" s="379" t="s">
        <v>6914</v>
      </c>
      <c r="AE132" s="379" t="s">
        <v>6915</v>
      </c>
      <c r="AF132" s="476"/>
      <c r="AG132" s="658"/>
      <c r="AH132" s="658"/>
      <c r="AI132" s="658"/>
      <c r="AJ132" s="658"/>
      <c r="AK132" s="658"/>
      <c r="AL132" s="658"/>
      <c r="AM132" s="658"/>
      <c r="AN132" s="658"/>
      <c r="AO132" s="658"/>
      <c r="AP132" s="658"/>
      <c r="AQ132" s="658"/>
      <c r="AR132" s="658"/>
      <c r="AS132" s="658"/>
      <c r="AT132" s="658"/>
      <c r="AU132" s="658"/>
      <c r="AV132" s="658"/>
      <c r="AW132" s="658"/>
      <c r="AX132" s="658"/>
      <c r="AY132" s="658"/>
      <c r="AZ132" s="658"/>
      <c r="BA132" s="658"/>
      <c r="BB132" s="658"/>
      <c r="BC132" s="658"/>
      <c r="BD132" s="658"/>
      <c r="BE132" s="658"/>
      <c r="BF132" s="658"/>
      <c r="BG132" s="658"/>
      <c r="BH132" s="658"/>
      <c r="BI132" s="658"/>
      <c r="BJ132" s="658"/>
      <c r="BK132" s="658"/>
      <c r="BL132" s="658"/>
      <c r="BM132" s="658"/>
      <c r="BN132" s="658"/>
      <c r="BO132" s="658"/>
      <c r="BP132" s="658"/>
      <c r="BQ132" s="658"/>
      <c r="BR132" s="658"/>
      <c r="BS132" s="658"/>
      <c r="BT132" s="658"/>
      <c r="BU132" s="658"/>
    </row>
    <row r="133" ht="22.5" customHeight="1">
      <c r="A133" s="379">
        <v>6.0</v>
      </c>
      <c r="B133" s="379">
        <v>2.0</v>
      </c>
      <c r="C133" s="379" t="s">
        <v>281</v>
      </c>
      <c r="D133" s="379"/>
      <c r="E133" s="476"/>
      <c r="F133" s="476"/>
      <c r="G133" s="863">
        <v>1.0</v>
      </c>
      <c r="H133" s="378" t="s">
        <v>6916</v>
      </c>
      <c r="I133" s="378" t="s">
        <v>6917</v>
      </c>
      <c r="J133" s="379" t="s">
        <v>627</v>
      </c>
      <c r="K133" s="379" t="s">
        <v>6918</v>
      </c>
      <c r="L133" s="380">
        <v>42349.0</v>
      </c>
      <c r="M133" s="379" t="s">
        <v>339</v>
      </c>
      <c r="N133" s="379" t="s">
        <v>154</v>
      </c>
      <c r="O133" s="380">
        <v>43334.0</v>
      </c>
      <c r="P133" s="379" t="s">
        <v>39</v>
      </c>
      <c r="Q133" s="379" t="s">
        <v>257</v>
      </c>
      <c r="R133" s="476"/>
      <c r="S133" s="476"/>
      <c r="T133" s="379" t="s">
        <v>11</v>
      </c>
      <c r="U133" s="379" t="s">
        <v>10</v>
      </c>
      <c r="V133" s="379"/>
      <c r="W133" s="379"/>
      <c r="X133" s="379"/>
      <c r="Y133" s="197" t="s">
        <v>6919</v>
      </c>
      <c r="Z133" s="197" t="s">
        <v>6920</v>
      </c>
      <c r="AA133" s="197" t="s">
        <v>6921</v>
      </c>
      <c r="AB133" s="197" t="s">
        <v>6922</v>
      </c>
      <c r="AC133" s="379" t="s">
        <v>6923</v>
      </c>
      <c r="AD133" s="379" t="s">
        <v>6924</v>
      </c>
      <c r="AE133" s="379" t="s">
        <v>6925</v>
      </c>
      <c r="AF133" s="476"/>
      <c r="AG133" s="658"/>
      <c r="AH133" s="658"/>
      <c r="AI133" s="658"/>
      <c r="AJ133" s="658"/>
      <c r="AK133" s="658"/>
      <c r="AL133" s="658"/>
      <c r="AM133" s="658"/>
      <c r="AN133" s="658"/>
      <c r="AO133" s="658"/>
      <c r="AP133" s="658"/>
      <c r="AQ133" s="658"/>
      <c r="AR133" s="658"/>
      <c r="AS133" s="658"/>
      <c r="AT133" s="658"/>
      <c r="AU133" s="658"/>
      <c r="AV133" s="658"/>
      <c r="AW133" s="658"/>
      <c r="AX133" s="658"/>
      <c r="AY133" s="658"/>
      <c r="AZ133" s="658"/>
      <c r="BA133" s="658"/>
      <c r="BB133" s="658"/>
      <c r="BC133" s="658"/>
      <c r="BD133" s="658"/>
      <c r="BE133" s="658"/>
      <c r="BF133" s="658"/>
      <c r="BG133" s="658"/>
      <c r="BH133" s="658"/>
      <c r="BI133" s="658"/>
      <c r="BJ133" s="658"/>
      <c r="BK133" s="658"/>
      <c r="BL133" s="658"/>
      <c r="BM133" s="658"/>
      <c r="BN133" s="658"/>
      <c r="BO133" s="658"/>
      <c r="BP133" s="658"/>
      <c r="BQ133" s="658"/>
      <c r="BR133" s="658"/>
      <c r="BS133" s="658"/>
      <c r="BT133" s="658"/>
      <c r="BU133" s="658"/>
    </row>
    <row r="134" ht="22.5" customHeight="1">
      <c r="A134" s="379">
        <v>7.0</v>
      </c>
      <c r="B134" s="379">
        <v>2.0</v>
      </c>
      <c r="C134" s="379" t="s">
        <v>281</v>
      </c>
      <c r="D134" s="379" t="s">
        <v>335</v>
      </c>
      <c r="E134" s="379"/>
      <c r="F134" s="379"/>
      <c r="G134" s="863">
        <v>1.0</v>
      </c>
      <c r="H134" s="378" t="s">
        <v>6926</v>
      </c>
      <c r="I134" s="378" t="s">
        <v>6927</v>
      </c>
      <c r="J134" s="379" t="s">
        <v>6928</v>
      </c>
      <c r="K134" s="379" t="s">
        <v>6929</v>
      </c>
      <c r="L134" s="380">
        <v>42314.0</v>
      </c>
      <c r="M134" s="379" t="s">
        <v>339</v>
      </c>
      <c r="N134" s="379" t="s">
        <v>154</v>
      </c>
      <c r="O134" s="380">
        <v>43108.0</v>
      </c>
      <c r="P134" s="379" t="s">
        <v>9</v>
      </c>
      <c r="Q134" s="379" t="s">
        <v>259</v>
      </c>
      <c r="R134" s="379" t="s">
        <v>6930</v>
      </c>
      <c r="S134" s="476"/>
      <c r="T134" s="379" t="s">
        <v>11</v>
      </c>
      <c r="U134" s="379" t="s">
        <v>21</v>
      </c>
      <c r="V134" s="379" t="s">
        <v>335</v>
      </c>
      <c r="W134" s="379"/>
      <c r="X134" s="379"/>
      <c r="Y134" s="197" t="s">
        <v>6931</v>
      </c>
      <c r="Z134" s="197" t="s">
        <v>6932</v>
      </c>
      <c r="AA134" s="197" t="s">
        <v>6933</v>
      </c>
      <c r="AB134" s="197" t="s">
        <v>6934</v>
      </c>
      <c r="AC134" s="379" t="s">
        <v>6935</v>
      </c>
      <c r="AD134" s="379" t="s">
        <v>6936</v>
      </c>
      <c r="AE134" s="379" t="s">
        <v>6937</v>
      </c>
      <c r="AF134" s="476"/>
      <c r="AG134" s="658"/>
      <c r="AH134" s="658"/>
      <c r="AI134" s="658"/>
      <c r="AJ134" s="658"/>
      <c r="AK134" s="658"/>
      <c r="AL134" s="658"/>
      <c r="AM134" s="658"/>
      <c r="AN134" s="658"/>
      <c r="AO134" s="658"/>
      <c r="AP134" s="658"/>
      <c r="AQ134" s="658"/>
      <c r="AR134" s="658"/>
      <c r="AS134" s="658"/>
      <c r="AT134" s="658"/>
      <c r="AU134" s="658"/>
      <c r="AV134" s="658"/>
      <c r="AW134" s="658"/>
      <c r="AX134" s="658"/>
      <c r="AY134" s="658"/>
      <c r="AZ134" s="658"/>
      <c r="BA134" s="658"/>
      <c r="BB134" s="658"/>
      <c r="BC134" s="658"/>
      <c r="BD134" s="658"/>
      <c r="BE134" s="658"/>
      <c r="BF134" s="658"/>
      <c r="BG134" s="658"/>
      <c r="BH134" s="658"/>
      <c r="BI134" s="658"/>
      <c r="BJ134" s="658"/>
      <c r="BK134" s="658"/>
      <c r="BL134" s="658"/>
      <c r="BM134" s="658"/>
      <c r="BN134" s="658"/>
      <c r="BO134" s="658"/>
      <c r="BP134" s="658"/>
      <c r="BQ134" s="658"/>
      <c r="BR134" s="658"/>
      <c r="BS134" s="658"/>
      <c r="BT134" s="658"/>
      <c r="BU134" s="658"/>
    </row>
    <row r="135" ht="22.5" customHeight="1">
      <c r="A135" s="379">
        <v>8.0</v>
      </c>
      <c r="B135" s="379">
        <v>2.0</v>
      </c>
      <c r="C135" s="379" t="s">
        <v>281</v>
      </c>
      <c r="D135" s="379"/>
      <c r="E135" s="476"/>
      <c r="F135" s="476"/>
      <c r="G135" s="863">
        <v>1.0</v>
      </c>
      <c r="H135" s="378" t="s">
        <v>6938</v>
      </c>
      <c r="I135" s="378" t="s">
        <v>6939</v>
      </c>
      <c r="J135" s="379" t="s">
        <v>1127</v>
      </c>
      <c r="K135" s="379" t="s">
        <v>6940</v>
      </c>
      <c r="L135" s="380">
        <v>42439.0</v>
      </c>
      <c r="M135" s="379" t="s">
        <v>339</v>
      </c>
      <c r="N135" s="379" t="s">
        <v>151</v>
      </c>
      <c r="O135" s="380">
        <v>43734.0</v>
      </c>
      <c r="P135" s="379" t="s">
        <v>133</v>
      </c>
      <c r="Q135" s="379" t="s">
        <v>259</v>
      </c>
      <c r="R135" s="476"/>
      <c r="S135" s="476"/>
      <c r="T135" s="379" t="s">
        <v>11</v>
      </c>
      <c r="U135" s="379" t="s">
        <v>10</v>
      </c>
      <c r="V135" s="476"/>
      <c r="W135" s="379"/>
      <c r="X135" s="379" t="s">
        <v>6056</v>
      </c>
      <c r="Y135" s="197" t="s">
        <v>6941</v>
      </c>
      <c r="Z135" s="197" t="s">
        <v>6942</v>
      </c>
      <c r="AA135" s="197" t="s">
        <v>6943</v>
      </c>
      <c r="AB135" s="197" t="s">
        <v>6944</v>
      </c>
      <c r="AC135" s="379" t="s">
        <v>6945</v>
      </c>
      <c r="AD135" s="379" t="s">
        <v>6946</v>
      </c>
      <c r="AE135" s="476"/>
      <c r="AF135" s="476"/>
      <c r="AG135" s="658"/>
      <c r="AH135" s="658"/>
      <c r="AI135" s="658"/>
      <c r="AJ135" s="658"/>
      <c r="AK135" s="658"/>
      <c r="AL135" s="658"/>
      <c r="AM135" s="658"/>
      <c r="AN135" s="658"/>
      <c r="AO135" s="658"/>
      <c r="AP135" s="658"/>
      <c r="AQ135" s="658"/>
      <c r="AR135" s="658"/>
      <c r="AS135" s="658"/>
      <c r="AT135" s="658"/>
      <c r="AU135" s="658"/>
      <c r="AV135" s="658"/>
      <c r="AW135" s="658"/>
      <c r="AX135" s="658"/>
      <c r="AY135" s="658"/>
      <c r="AZ135" s="658"/>
      <c r="BA135" s="658"/>
      <c r="BB135" s="658"/>
      <c r="BC135" s="658"/>
      <c r="BD135" s="658"/>
      <c r="BE135" s="658"/>
      <c r="BF135" s="658"/>
      <c r="BG135" s="658"/>
      <c r="BH135" s="658"/>
      <c r="BI135" s="658"/>
      <c r="BJ135" s="658"/>
      <c r="BK135" s="658"/>
      <c r="BL135" s="658"/>
      <c r="BM135" s="658"/>
      <c r="BN135" s="658"/>
      <c r="BO135" s="658"/>
      <c r="BP135" s="658"/>
      <c r="BQ135" s="658"/>
      <c r="BR135" s="658"/>
      <c r="BS135" s="658"/>
      <c r="BT135" s="658"/>
      <c r="BU135" s="658"/>
    </row>
    <row r="136" ht="22.5" customHeight="1">
      <c r="A136" s="379">
        <v>9.0</v>
      </c>
      <c r="B136" s="379">
        <v>2.0</v>
      </c>
      <c r="C136" s="379" t="s">
        <v>281</v>
      </c>
      <c r="D136" s="379"/>
      <c r="E136" s="476"/>
      <c r="F136" s="476"/>
      <c r="G136" s="863">
        <v>1.0</v>
      </c>
      <c r="H136" s="378" t="s">
        <v>6947</v>
      </c>
      <c r="I136" s="378" t="s">
        <v>6948</v>
      </c>
      <c r="J136" s="379" t="s">
        <v>423</v>
      </c>
      <c r="K136" s="379" t="s">
        <v>6949</v>
      </c>
      <c r="L136" s="380">
        <v>42611.0</v>
      </c>
      <c r="M136" s="379" t="s">
        <v>339</v>
      </c>
      <c r="N136" s="379" t="s">
        <v>152</v>
      </c>
      <c r="O136" s="380">
        <v>45155.0</v>
      </c>
      <c r="P136" s="379" t="s">
        <v>115</v>
      </c>
      <c r="Q136" s="379" t="s">
        <v>259</v>
      </c>
      <c r="R136" s="379"/>
      <c r="S136" s="379"/>
      <c r="T136" s="379" t="s">
        <v>11</v>
      </c>
      <c r="U136" s="379" t="s">
        <v>15</v>
      </c>
      <c r="V136" s="476"/>
      <c r="W136" s="625"/>
      <c r="X136" s="476"/>
      <c r="Y136" s="867" t="s">
        <v>6950</v>
      </c>
      <c r="Z136" s="867" t="s">
        <v>6951</v>
      </c>
      <c r="AA136" s="867"/>
      <c r="AB136" s="868"/>
      <c r="AC136" s="519"/>
      <c r="AD136" s="476"/>
      <c r="AE136" s="476"/>
      <c r="AF136" s="476"/>
      <c r="AG136" s="658"/>
      <c r="AH136" s="658"/>
      <c r="AI136" s="658"/>
      <c r="AJ136" s="658"/>
      <c r="AK136" s="658"/>
      <c r="AL136" s="658"/>
      <c r="AM136" s="658"/>
      <c r="AN136" s="658"/>
      <c r="AO136" s="658"/>
      <c r="AP136" s="658"/>
      <c r="AQ136" s="658"/>
      <c r="AR136" s="658"/>
      <c r="AS136" s="658"/>
      <c r="AT136" s="658"/>
      <c r="AU136" s="658"/>
      <c r="AV136" s="658"/>
      <c r="AW136" s="658"/>
      <c r="AX136" s="658"/>
      <c r="AY136" s="658"/>
      <c r="AZ136" s="658"/>
      <c r="BA136" s="658"/>
      <c r="BB136" s="658"/>
      <c r="BC136" s="658"/>
      <c r="BD136" s="658"/>
      <c r="BE136" s="658"/>
      <c r="BF136" s="658"/>
      <c r="BG136" s="658"/>
      <c r="BH136" s="658"/>
      <c r="BI136" s="658"/>
      <c r="BJ136" s="658"/>
      <c r="BK136" s="658"/>
      <c r="BL136" s="658"/>
      <c r="BM136" s="658"/>
      <c r="BN136" s="658"/>
      <c r="BO136" s="658"/>
      <c r="BP136" s="658"/>
      <c r="BQ136" s="658"/>
      <c r="BR136" s="658"/>
      <c r="BS136" s="658"/>
      <c r="BT136" s="658"/>
      <c r="BU136" s="658"/>
    </row>
    <row r="137" ht="22.5" customHeight="1">
      <c r="A137" s="379">
        <v>10.0</v>
      </c>
      <c r="B137" s="379">
        <v>2.0</v>
      </c>
      <c r="C137" s="379" t="s">
        <v>281</v>
      </c>
      <c r="D137" s="379"/>
      <c r="E137" s="476"/>
      <c r="F137" s="476"/>
      <c r="G137" s="863">
        <v>1.0</v>
      </c>
      <c r="H137" s="378" t="s">
        <v>6952</v>
      </c>
      <c r="I137" s="378" t="s">
        <v>6953</v>
      </c>
      <c r="J137" s="379" t="s">
        <v>1863</v>
      </c>
      <c r="K137" s="379" t="s">
        <v>6954</v>
      </c>
      <c r="L137" s="380">
        <v>42257.0</v>
      </c>
      <c r="M137" s="379" t="s">
        <v>351</v>
      </c>
      <c r="N137" s="379" t="s">
        <v>154</v>
      </c>
      <c r="O137" s="380">
        <v>43334.0</v>
      </c>
      <c r="P137" s="379" t="s">
        <v>133</v>
      </c>
      <c r="Q137" s="379" t="s">
        <v>261</v>
      </c>
      <c r="R137" s="379"/>
      <c r="S137" s="379"/>
      <c r="T137" s="379" t="s">
        <v>11</v>
      </c>
      <c r="U137" s="379" t="s">
        <v>10</v>
      </c>
      <c r="V137" s="476"/>
      <c r="W137" s="625" t="s">
        <v>6055</v>
      </c>
      <c r="X137" s="379" t="s">
        <v>6056</v>
      </c>
      <c r="Y137" s="867" t="s">
        <v>6955</v>
      </c>
      <c r="Z137" s="867" t="s">
        <v>6956</v>
      </c>
      <c r="AA137" s="867" t="s">
        <v>6957</v>
      </c>
      <c r="AB137" s="867" t="s">
        <v>6958</v>
      </c>
      <c r="AC137" s="927" t="s">
        <v>6959</v>
      </c>
      <c r="AD137" s="379" t="s">
        <v>6960</v>
      </c>
      <c r="AE137" s="379" t="s">
        <v>6961</v>
      </c>
      <c r="AF137" s="476"/>
      <c r="AG137" s="658"/>
      <c r="AH137" s="658"/>
      <c r="AI137" s="658"/>
      <c r="AJ137" s="658"/>
      <c r="AK137" s="658"/>
      <c r="AL137" s="658"/>
      <c r="AM137" s="658"/>
      <c r="AN137" s="658"/>
      <c r="AO137" s="658"/>
      <c r="AP137" s="658"/>
      <c r="AQ137" s="658"/>
      <c r="AR137" s="658"/>
      <c r="AS137" s="658"/>
      <c r="AT137" s="658"/>
      <c r="AU137" s="658"/>
      <c r="AV137" s="658"/>
      <c r="AW137" s="658"/>
      <c r="AX137" s="658"/>
      <c r="AY137" s="658"/>
      <c r="AZ137" s="658"/>
      <c r="BA137" s="658"/>
      <c r="BB137" s="658"/>
      <c r="BC137" s="658"/>
      <c r="BD137" s="658"/>
      <c r="BE137" s="658"/>
      <c r="BF137" s="658"/>
      <c r="BG137" s="658"/>
      <c r="BH137" s="658"/>
      <c r="BI137" s="658"/>
      <c r="BJ137" s="658"/>
      <c r="BK137" s="658"/>
      <c r="BL137" s="658"/>
      <c r="BM137" s="658"/>
      <c r="BN137" s="658"/>
      <c r="BO137" s="658"/>
      <c r="BP137" s="658"/>
      <c r="BQ137" s="658"/>
      <c r="BR137" s="658"/>
      <c r="BS137" s="658"/>
      <c r="BT137" s="658"/>
      <c r="BU137" s="658"/>
    </row>
    <row r="138" ht="22.5" customHeight="1">
      <c r="A138" s="379">
        <v>11.0</v>
      </c>
      <c r="B138" s="379">
        <v>2.0</v>
      </c>
      <c r="C138" s="379" t="s">
        <v>281</v>
      </c>
      <c r="D138" s="379"/>
      <c r="E138" s="476"/>
      <c r="F138" s="476"/>
      <c r="G138" s="863">
        <v>1.0</v>
      </c>
      <c r="H138" s="378" t="s">
        <v>6962</v>
      </c>
      <c r="I138" s="378" t="s">
        <v>6963</v>
      </c>
      <c r="J138" s="379" t="s">
        <v>344</v>
      </c>
      <c r="K138" s="379" t="s">
        <v>6964</v>
      </c>
      <c r="L138" s="380">
        <v>42342.0</v>
      </c>
      <c r="M138" s="379" t="s">
        <v>351</v>
      </c>
      <c r="N138" s="379" t="s">
        <v>154</v>
      </c>
      <c r="O138" s="380">
        <v>44790.0</v>
      </c>
      <c r="P138" s="379" t="s">
        <v>133</v>
      </c>
      <c r="Q138" s="379" t="s">
        <v>261</v>
      </c>
      <c r="R138" s="379"/>
      <c r="S138" s="379"/>
      <c r="T138" s="379" t="s">
        <v>11</v>
      </c>
      <c r="U138" s="379" t="s">
        <v>15</v>
      </c>
      <c r="V138" s="476"/>
      <c r="W138" s="866"/>
      <c r="X138" s="379" t="s">
        <v>6232</v>
      </c>
      <c r="Y138" s="867" t="s">
        <v>6965</v>
      </c>
      <c r="Z138" s="867" t="s">
        <v>6966</v>
      </c>
      <c r="AA138" s="867" t="s">
        <v>6967</v>
      </c>
      <c r="AB138" s="197"/>
      <c r="AC138" s="379"/>
      <c r="AD138" s="379"/>
      <c r="AE138" s="476"/>
      <c r="AF138" s="476"/>
      <c r="AG138" s="658"/>
      <c r="AH138" s="658"/>
      <c r="AI138" s="658"/>
      <c r="AJ138" s="658"/>
      <c r="AK138" s="658"/>
      <c r="AL138" s="658"/>
      <c r="AM138" s="658"/>
      <c r="AN138" s="658"/>
      <c r="AO138" s="658"/>
      <c r="AP138" s="658"/>
      <c r="AQ138" s="658"/>
      <c r="AR138" s="658"/>
      <c r="AS138" s="658"/>
      <c r="AT138" s="658"/>
      <c r="AU138" s="658"/>
      <c r="AV138" s="658"/>
      <c r="AW138" s="658"/>
      <c r="AX138" s="658"/>
      <c r="AY138" s="658"/>
      <c r="AZ138" s="658"/>
      <c r="BA138" s="658"/>
      <c r="BB138" s="658"/>
      <c r="BC138" s="658"/>
      <c r="BD138" s="658"/>
      <c r="BE138" s="658"/>
      <c r="BF138" s="658"/>
      <c r="BG138" s="658"/>
      <c r="BH138" s="658"/>
      <c r="BI138" s="658"/>
      <c r="BJ138" s="658"/>
      <c r="BK138" s="658"/>
      <c r="BL138" s="658"/>
      <c r="BM138" s="658"/>
      <c r="BN138" s="658"/>
      <c r="BO138" s="658"/>
      <c r="BP138" s="658"/>
      <c r="BQ138" s="658"/>
      <c r="BR138" s="658"/>
      <c r="BS138" s="658"/>
      <c r="BT138" s="658"/>
      <c r="BU138" s="658"/>
    </row>
    <row r="139" ht="22.5" customHeight="1">
      <c r="A139" s="379">
        <v>12.0</v>
      </c>
      <c r="B139" s="379">
        <v>2.0</v>
      </c>
      <c r="C139" s="379" t="s">
        <v>281</v>
      </c>
      <c r="D139" s="379"/>
      <c r="E139" s="476"/>
      <c r="F139" s="476"/>
      <c r="G139" s="863">
        <v>1.0</v>
      </c>
      <c r="H139" s="378" t="s">
        <v>6968</v>
      </c>
      <c r="I139" s="378" t="s">
        <v>6969</v>
      </c>
      <c r="J139" s="379" t="s">
        <v>793</v>
      </c>
      <c r="K139" s="379" t="s">
        <v>6970</v>
      </c>
      <c r="L139" s="380">
        <v>42398.0</v>
      </c>
      <c r="M139" s="379" t="s">
        <v>339</v>
      </c>
      <c r="N139" s="379" t="s">
        <v>152</v>
      </c>
      <c r="O139" s="380">
        <v>45355.0</v>
      </c>
      <c r="P139" s="379" t="s">
        <v>42</v>
      </c>
      <c r="Q139" s="379" t="s">
        <v>261</v>
      </c>
      <c r="R139" s="379"/>
      <c r="S139" s="379"/>
      <c r="T139" s="379" t="s">
        <v>11</v>
      </c>
      <c r="U139" s="379" t="s">
        <v>21</v>
      </c>
      <c r="V139" s="476"/>
      <c r="W139" s="625"/>
      <c r="X139" s="379"/>
      <c r="Y139" s="197" t="s">
        <v>6971</v>
      </c>
      <c r="Z139" s="197" t="s">
        <v>6972</v>
      </c>
      <c r="AA139" s="197"/>
      <c r="AB139" s="197"/>
      <c r="AC139" s="379"/>
      <c r="AD139" s="379"/>
      <c r="AE139" s="476"/>
      <c r="AF139" s="379"/>
      <c r="AG139" s="658"/>
      <c r="AH139" s="658"/>
      <c r="AI139" s="658"/>
      <c r="AJ139" s="658"/>
      <c r="AK139" s="658"/>
      <c r="AL139" s="658"/>
      <c r="AM139" s="658"/>
      <c r="AN139" s="658"/>
      <c r="AO139" s="658"/>
      <c r="AP139" s="658"/>
      <c r="AQ139" s="658"/>
      <c r="AR139" s="658"/>
      <c r="AS139" s="658"/>
      <c r="AT139" s="658"/>
      <c r="AU139" s="658"/>
      <c r="AV139" s="658"/>
      <c r="AW139" s="658"/>
      <c r="AX139" s="658"/>
      <c r="AY139" s="658"/>
      <c r="AZ139" s="658"/>
      <c r="BA139" s="658"/>
      <c r="BB139" s="658"/>
      <c r="BC139" s="658"/>
      <c r="BD139" s="658"/>
      <c r="BE139" s="658"/>
      <c r="BF139" s="658"/>
      <c r="BG139" s="658"/>
      <c r="BH139" s="658"/>
      <c r="BI139" s="658"/>
      <c r="BJ139" s="658"/>
      <c r="BK139" s="658"/>
      <c r="BL139" s="658"/>
      <c r="BM139" s="658"/>
      <c r="BN139" s="658"/>
      <c r="BO139" s="658"/>
      <c r="BP139" s="658"/>
      <c r="BQ139" s="658"/>
      <c r="BR139" s="658"/>
      <c r="BS139" s="658"/>
      <c r="BT139" s="658"/>
      <c r="BU139" s="658"/>
    </row>
    <row r="140" ht="22.5" customHeight="1">
      <c r="A140" s="379">
        <v>13.0</v>
      </c>
      <c r="B140" s="379">
        <v>2.0</v>
      </c>
      <c r="C140" s="379" t="s">
        <v>281</v>
      </c>
      <c r="D140" s="379"/>
      <c r="E140" s="476"/>
      <c r="F140" s="476"/>
      <c r="G140" s="863">
        <v>1.0</v>
      </c>
      <c r="H140" s="378" t="s">
        <v>6973</v>
      </c>
      <c r="I140" s="378" t="s">
        <v>6974</v>
      </c>
      <c r="J140" s="379" t="s">
        <v>1755</v>
      </c>
      <c r="K140" s="379" t="s">
        <v>6975</v>
      </c>
      <c r="L140" s="380">
        <v>42555.0</v>
      </c>
      <c r="M140" s="379" t="s">
        <v>351</v>
      </c>
      <c r="N140" s="379" t="s">
        <v>151</v>
      </c>
      <c r="O140" s="380">
        <v>43698.0</v>
      </c>
      <c r="P140" s="379" t="s">
        <v>133</v>
      </c>
      <c r="Q140" s="379" t="s">
        <v>261</v>
      </c>
      <c r="R140" s="379" t="s">
        <v>6342</v>
      </c>
      <c r="S140" s="476"/>
      <c r="T140" s="379" t="s">
        <v>11</v>
      </c>
      <c r="U140" s="379" t="s">
        <v>15</v>
      </c>
      <c r="V140" s="379"/>
      <c r="W140" s="625"/>
      <c r="X140" s="379" t="s">
        <v>6107</v>
      </c>
      <c r="Y140" s="197" t="s">
        <v>6976</v>
      </c>
      <c r="Z140" s="197" t="s">
        <v>6977</v>
      </c>
      <c r="AA140" s="197" t="s">
        <v>6978</v>
      </c>
      <c r="AB140" s="197" t="s">
        <v>6979</v>
      </c>
      <c r="AC140" s="379" t="s">
        <v>6980</v>
      </c>
      <c r="AD140" s="379" t="s">
        <v>6981</v>
      </c>
      <c r="AE140" s="476"/>
      <c r="AF140" s="379"/>
      <c r="AG140" s="658"/>
      <c r="AH140" s="658"/>
      <c r="AI140" s="658"/>
      <c r="AJ140" s="658"/>
      <c r="AK140" s="658"/>
      <c r="AL140" s="658"/>
      <c r="AM140" s="658"/>
      <c r="AN140" s="658"/>
      <c r="AO140" s="658"/>
      <c r="AP140" s="658"/>
      <c r="AQ140" s="658"/>
      <c r="AR140" s="658"/>
      <c r="AS140" s="658"/>
      <c r="AT140" s="658"/>
      <c r="AU140" s="658"/>
      <c r="AV140" s="658"/>
      <c r="AW140" s="658"/>
      <c r="AX140" s="658"/>
      <c r="AY140" s="658"/>
      <c r="AZ140" s="658"/>
      <c r="BA140" s="658"/>
      <c r="BB140" s="658"/>
      <c r="BC140" s="658"/>
      <c r="BD140" s="658"/>
      <c r="BE140" s="658"/>
      <c r="BF140" s="658"/>
      <c r="BG140" s="658"/>
      <c r="BH140" s="658"/>
      <c r="BI140" s="658"/>
      <c r="BJ140" s="658"/>
      <c r="BK140" s="658"/>
      <c r="BL140" s="658"/>
      <c r="BM140" s="658"/>
      <c r="BN140" s="658"/>
      <c r="BO140" s="658"/>
      <c r="BP140" s="658"/>
      <c r="BQ140" s="658"/>
      <c r="BR140" s="658"/>
      <c r="BS140" s="658"/>
      <c r="BT140" s="658"/>
      <c r="BU140" s="658"/>
    </row>
    <row r="141" ht="22.5" customHeight="1">
      <c r="A141" s="379">
        <v>14.0</v>
      </c>
      <c r="B141" s="379">
        <v>2.0</v>
      </c>
      <c r="C141" s="379" t="s">
        <v>281</v>
      </c>
      <c r="D141" s="379"/>
      <c r="E141" s="476"/>
      <c r="F141" s="476"/>
      <c r="G141" s="863">
        <v>1.0</v>
      </c>
      <c r="H141" s="378" t="s">
        <v>6982</v>
      </c>
      <c r="I141" s="378" t="s">
        <v>6983</v>
      </c>
      <c r="J141" s="379" t="s">
        <v>627</v>
      </c>
      <c r="K141" s="379" t="s">
        <v>6984</v>
      </c>
      <c r="L141" s="380">
        <v>42376.0</v>
      </c>
      <c r="M141" s="379" t="s">
        <v>339</v>
      </c>
      <c r="N141" s="379" t="s">
        <v>153</v>
      </c>
      <c r="O141" s="380">
        <v>44426.0</v>
      </c>
      <c r="P141" s="379" t="s">
        <v>39</v>
      </c>
      <c r="Q141" s="379" t="s">
        <v>263</v>
      </c>
      <c r="R141" s="379"/>
      <c r="S141" s="476"/>
      <c r="T141" s="379" t="s">
        <v>11</v>
      </c>
      <c r="U141" s="379" t="s">
        <v>15</v>
      </c>
      <c r="V141" s="476"/>
      <c r="W141" s="379" t="s">
        <v>6107</v>
      </c>
      <c r="X141" s="379" t="s">
        <v>6108</v>
      </c>
      <c r="Y141" s="197" t="s">
        <v>6985</v>
      </c>
      <c r="Z141" s="197" t="s">
        <v>6986</v>
      </c>
      <c r="AA141" s="197" t="s">
        <v>6987</v>
      </c>
      <c r="AB141" s="197" t="s">
        <v>6988</v>
      </c>
      <c r="AC141" s="379"/>
      <c r="AD141" s="379"/>
      <c r="AE141" s="379"/>
      <c r="AF141" s="379"/>
      <c r="AG141" s="658"/>
      <c r="AH141" s="658"/>
      <c r="AI141" s="658"/>
      <c r="AJ141" s="658"/>
      <c r="AK141" s="658"/>
      <c r="AL141" s="658"/>
      <c r="AM141" s="658"/>
      <c r="AN141" s="658"/>
      <c r="AO141" s="658"/>
      <c r="AP141" s="658"/>
      <c r="AQ141" s="1094" t="s">
        <v>6989</v>
      </c>
      <c r="AR141" s="658"/>
      <c r="AS141" s="658"/>
      <c r="AT141" s="658"/>
      <c r="AU141" s="658"/>
      <c r="AV141" s="658"/>
      <c r="AW141" s="658"/>
      <c r="AX141" s="658"/>
      <c r="AY141" s="658"/>
      <c r="AZ141" s="658"/>
      <c r="BA141" s="658"/>
      <c r="BB141" s="658"/>
      <c r="BC141" s="658"/>
      <c r="BD141" s="658"/>
      <c r="BE141" s="658"/>
      <c r="BF141" s="658"/>
      <c r="BG141" s="658"/>
      <c r="BH141" s="658"/>
      <c r="BI141" s="658"/>
      <c r="BJ141" s="658"/>
      <c r="BK141" s="658"/>
      <c r="BL141" s="658"/>
      <c r="BM141" s="658"/>
      <c r="BN141" s="658"/>
      <c r="BO141" s="658"/>
      <c r="BP141" s="658"/>
      <c r="BQ141" s="658"/>
      <c r="BR141" s="658"/>
      <c r="BS141" s="658"/>
      <c r="BT141" s="658"/>
      <c r="BU141" s="658"/>
    </row>
    <row r="142" ht="22.5" customHeight="1">
      <c r="A142" s="379">
        <v>15.0</v>
      </c>
      <c r="B142" s="379">
        <v>2.0</v>
      </c>
      <c r="C142" s="379" t="s">
        <v>281</v>
      </c>
      <c r="D142" s="379"/>
      <c r="E142" s="476"/>
      <c r="F142" s="476"/>
      <c r="G142" s="863">
        <v>1.0</v>
      </c>
      <c r="H142" s="378" t="s">
        <v>6990</v>
      </c>
      <c r="I142" s="378" t="s">
        <v>6991</v>
      </c>
      <c r="J142" s="379" t="s">
        <v>6196</v>
      </c>
      <c r="K142" s="379" t="s">
        <v>6992</v>
      </c>
      <c r="L142" s="380">
        <v>42458.0</v>
      </c>
      <c r="M142" s="379" t="s">
        <v>339</v>
      </c>
      <c r="N142" s="379" t="s">
        <v>152</v>
      </c>
      <c r="O142" s="380">
        <v>45519.0</v>
      </c>
      <c r="P142" s="379" t="s">
        <v>42</v>
      </c>
      <c r="Q142" s="379" t="s">
        <v>263</v>
      </c>
      <c r="R142" s="379"/>
      <c r="S142" s="379"/>
      <c r="T142" s="379" t="s">
        <v>11</v>
      </c>
      <c r="U142" s="379" t="s">
        <v>21</v>
      </c>
      <c r="V142" s="476"/>
      <c r="W142" s="625"/>
      <c r="X142" s="379"/>
      <c r="Y142" s="197" t="s">
        <v>6993</v>
      </c>
      <c r="Z142" s="197"/>
      <c r="AA142" s="197"/>
      <c r="AB142" s="197"/>
      <c r="AC142" s="379"/>
      <c r="AD142" s="379"/>
      <c r="AE142" s="379"/>
      <c r="AF142" s="379"/>
      <c r="AG142" s="658"/>
      <c r="AH142" s="658"/>
      <c r="AI142" s="658"/>
      <c r="AJ142" s="658"/>
      <c r="AK142" s="658"/>
      <c r="AL142" s="658"/>
      <c r="AM142" s="658"/>
      <c r="AN142" s="658"/>
      <c r="AO142" s="658"/>
      <c r="AP142" s="658"/>
      <c r="AQ142" s="658"/>
      <c r="AR142" s="658"/>
      <c r="AS142" s="658"/>
      <c r="AT142" s="658"/>
      <c r="AU142" s="658"/>
      <c r="AV142" s="658"/>
      <c r="AW142" s="658"/>
      <c r="AX142" s="658"/>
      <c r="AY142" s="658"/>
      <c r="AZ142" s="658"/>
      <c r="BA142" s="658"/>
      <c r="BB142" s="658"/>
      <c r="BC142" s="658"/>
      <c r="BD142" s="658"/>
      <c r="BE142" s="658"/>
      <c r="BF142" s="658"/>
      <c r="BG142" s="658"/>
      <c r="BH142" s="658"/>
      <c r="BI142" s="658"/>
      <c r="BJ142" s="658"/>
      <c r="BK142" s="658"/>
      <c r="BL142" s="658"/>
      <c r="BM142" s="658"/>
      <c r="BN142" s="658"/>
      <c r="BO142" s="658"/>
      <c r="BP142" s="658"/>
      <c r="BQ142" s="658"/>
      <c r="BR142" s="658"/>
      <c r="BS142" s="658"/>
      <c r="BT142" s="658"/>
      <c r="BU142" s="658"/>
    </row>
    <row r="143" ht="22.5" customHeight="1">
      <c r="A143" s="379">
        <v>16.0</v>
      </c>
      <c r="B143" s="379">
        <v>2.0</v>
      </c>
      <c r="C143" s="379" t="s">
        <v>281</v>
      </c>
      <c r="D143" s="379"/>
      <c r="E143" s="476"/>
      <c r="F143" s="476"/>
      <c r="G143" s="863">
        <v>1.0</v>
      </c>
      <c r="H143" s="378" t="s">
        <v>6994</v>
      </c>
      <c r="I143" s="378" t="s">
        <v>6995</v>
      </c>
      <c r="J143" s="379" t="s">
        <v>6996</v>
      </c>
      <c r="K143" s="379" t="s">
        <v>6997</v>
      </c>
      <c r="L143" s="380">
        <v>42266.0</v>
      </c>
      <c r="M143" s="379" t="s">
        <v>339</v>
      </c>
      <c r="N143" s="379" t="s">
        <v>153</v>
      </c>
      <c r="O143" s="380">
        <v>44930.0</v>
      </c>
      <c r="P143" s="379" t="s">
        <v>115</v>
      </c>
      <c r="Q143" s="379" t="s">
        <v>267</v>
      </c>
      <c r="R143" s="379"/>
      <c r="S143" s="379"/>
      <c r="T143" s="1082" t="s">
        <v>11</v>
      </c>
      <c r="U143" s="379" t="s">
        <v>15</v>
      </c>
      <c r="V143" s="476"/>
      <c r="W143" s="625"/>
      <c r="X143" s="379"/>
      <c r="Y143" s="197" t="s">
        <v>6998</v>
      </c>
      <c r="Z143" s="197" t="s">
        <v>6999</v>
      </c>
      <c r="AA143" s="197" t="s">
        <v>7000</v>
      </c>
      <c r="AB143" s="197"/>
      <c r="AC143" s="379"/>
      <c r="AD143" s="379"/>
      <c r="AE143" s="379"/>
      <c r="AF143" s="379"/>
      <c r="AG143" s="658"/>
      <c r="AH143" s="658"/>
      <c r="AI143" s="658"/>
      <c r="AJ143" s="658"/>
      <c r="AK143" s="658"/>
      <c r="AL143" s="658"/>
      <c r="AM143" s="658"/>
      <c r="AN143" s="658"/>
      <c r="AO143" s="658"/>
      <c r="AP143" s="658"/>
      <c r="AQ143" s="658"/>
      <c r="AR143" s="658"/>
      <c r="AS143" s="658"/>
      <c r="AT143" s="658"/>
      <c r="AU143" s="658"/>
      <c r="AV143" s="658"/>
      <c r="AW143" s="658"/>
      <c r="AX143" s="658"/>
      <c r="AY143" s="658"/>
      <c r="AZ143" s="658"/>
      <c r="BA143" s="658"/>
      <c r="BB143" s="658"/>
      <c r="BC143" s="658"/>
      <c r="BD143" s="658"/>
      <c r="BE143" s="658"/>
      <c r="BF143" s="658"/>
      <c r="BG143" s="658"/>
      <c r="BH143" s="658"/>
      <c r="BI143" s="658"/>
      <c r="BJ143" s="658"/>
      <c r="BK143" s="658"/>
      <c r="BL143" s="658"/>
      <c r="BM143" s="658"/>
      <c r="BN143" s="658"/>
      <c r="BO143" s="658"/>
      <c r="BP143" s="658"/>
      <c r="BQ143" s="658"/>
      <c r="BR143" s="658"/>
      <c r="BS143" s="658"/>
      <c r="BT143" s="658"/>
      <c r="BU143" s="658"/>
    </row>
    <row r="144" ht="22.5" customHeight="1">
      <c r="A144" s="379">
        <v>17.0</v>
      </c>
      <c r="B144" s="379">
        <v>2.0</v>
      </c>
      <c r="C144" s="379" t="s">
        <v>281</v>
      </c>
      <c r="D144" s="379"/>
      <c r="E144" s="476"/>
      <c r="F144" s="476"/>
      <c r="G144" s="863">
        <v>1.0</v>
      </c>
      <c r="H144" s="378" t="s">
        <v>7001</v>
      </c>
      <c r="I144" s="378" t="s">
        <v>7002</v>
      </c>
      <c r="J144" s="625" t="s">
        <v>2464</v>
      </c>
      <c r="K144" s="625" t="s">
        <v>7003</v>
      </c>
      <c r="L144" s="626">
        <v>42472.0</v>
      </c>
      <c r="M144" s="625" t="s">
        <v>339</v>
      </c>
      <c r="N144" s="625" t="s">
        <v>152</v>
      </c>
      <c r="O144" s="626">
        <v>44062.0</v>
      </c>
      <c r="P144" s="625" t="s">
        <v>125</v>
      </c>
      <c r="Q144" s="379" t="s">
        <v>267</v>
      </c>
      <c r="R144" s="379"/>
      <c r="S144" s="379"/>
      <c r="T144" s="379" t="s">
        <v>11</v>
      </c>
      <c r="U144" s="379" t="s">
        <v>10</v>
      </c>
      <c r="V144" s="476"/>
      <c r="W144" s="625" t="s">
        <v>6107</v>
      </c>
      <c r="X144" s="379" t="s">
        <v>6108</v>
      </c>
      <c r="Y144" s="197" t="s">
        <v>7004</v>
      </c>
      <c r="Z144" s="197" t="s">
        <v>7005</v>
      </c>
      <c r="AA144" s="197" t="s">
        <v>7006</v>
      </c>
      <c r="AB144" s="197" t="s">
        <v>7007</v>
      </c>
      <c r="AC144" s="379" t="s">
        <v>7008</v>
      </c>
      <c r="AD144" s="379"/>
      <c r="AE144" s="476"/>
      <c r="AF144" s="379"/>
      <c r="AG144" s="658"/>
      <c r="AH144" s="658"/>
      <c r="AI144" s="658"/>
      <c r="AJ144" s="658"/>
      <c r="AK144" s="658"/>
      <c r="AL144" s="658"/>
      <c r="AM144" s="658"/>
      <c r="AN144" s="658"/>
      <c r="AO144" s="658"/>
      <c r="AP144" s="658"/>
      <c r="AQ144" s="658"/>
      <c r="AR144" s="658"/>
      <c r="AS144" s="658"/>
      <c r="AT144" s="658"/>
      <c r="AU144" s="658"/>
      <c r="AV144" s="658"/>
      <c r="AW144" s="658"/>
      <c r="AX144" s="658"/>
      <c r="AY144" s="658"/>
      <c r="AZ144" s="658"/>
      <c r="BA144" s="658"/>
      <c r="BB144" s="658"/>
      <c r="BC144" s="658"/>
      <c r="BD144" s="658"/>
      <c r="BE144" s="658"/>
      <c r="BF144" s="658"/>
      <c r="BG144" s="658"/>
      <c r="BH144" s="658"/>
      <c r="BI144" s="658"/>
      <c r="BJ144" s="658"/>
      <c r="BK144" s="658"/>
      <c r="BL144" s="658"/>
      <c r="BM144" s="658"/>
      <c r="BN144" s="658"/>
      <c r="BO144" s="658"/>
      <c r="BP144" s="658"/>
      <c r="BQ144" s="658"/>
      <c r="BR144" s="658"/>
      <c r="BS144" s="658"/>
      <c r="BT144" s="658"/>
      <c r="BU144" s="658"/>
    </row>
    <row r="145" ht="22.5" customHeight="1">
      <c r="A145" s="379">
        <v>18.0</v>
      </c>
      <c r="B145" s="379">
        <v>2.0</v>
      </c>
      <c r="C145" s="379" t="s">
        <v>281</v>
      </c>
      <c r="D145" s="379" t="s">
        <v>335</v>
      </c>
      <c r="E145" s="476"/>
      <c r="F145" s="476"/>
      <c r="G145" s="863">
        <v>1.0</v>
      </c>
      <c r="H145" s="378" t="s">
        <v>7009</v>
      </c>
      <c r="I145" s="378" t="s">
        <v>7010</v>
      </c>
      <c r="J145" s="625" t="s">
        <v>2339</v>
      </c>
      <c r="K145" s="625" t="s">
        <v>7011</v>
      </c>
      <c r="L145" s="626">
        <v>42429.0</v>
      </c>
      <c r="M145" s="625" t="s">
        <v>351</v>
      </c>
      <c r="N145" s="625" t="s">
        <v>152</v>
      </c>
      <c r="O145" s="626">
        <v>44426.0</v>
      </c>
      <c r="P145" s="625" t="s">
        <v>9</v>
      </c>
      <c r="Q145" s="379" t="s">
        <v>269</v>
      </c>
      <c r="R145" s="379"/>
      <c r="S145" s="379"/>
      <c r="T145" s="379" t="s">
        <v>11</v>
      </c>
      <c r="U145" s="379" t="s">
        <v>15</v>
      </c>
      <c r="V145" s="476"/>
      <c r="W145" s="625" t="s">
        <v>6055</v>
      </c>
      <c r="X145" s="379" t="s">
        <v>6056</v>
      </c>
      <c r="Y145" s="197" t="s">
        <v>7012</v>
      </c>
      <c r="Z145" s="197" t="s">
        <v>7013</v>
      </c>
      <c r="AA145" s="197" t="s">
        <v>7014</v>
      </c>
      <c r="AB145" s="197" t="s">
        <v>7015</v>
      </c>
      <c r="AC145" s="1091"/>
      <c r="AD145" s="1091"/>
      <c r="AE145" s="1091"/>
      <c r="AF145" s="1091"/>
      <c r="AG145" s="658"/>
      <c r="AH145" s="658"/>
      <c r="AI145" s="658"/>
      <c r="AJ145" s="658"/>
      <c r="AK145" s="658"/>
      <c r="AL145" s="658"/>
      <c r="AM145" s="658"/>
      <c r="AN145" s="658"/>
      <c r="AO145" s="658"/>
      <c r="AP145" s="658"/>
      <c r="AQ145" s="658"/>
      <c r="AR145" s="658"/>
      <c r="AS145" s="658"/>
      <c r="AT145" s="658"/>
      <c r="AU145" s="658"/>
      <c r="AV145" s="658"/>
      <c r="AW145" s="658"/>
      <c r="AX145" s="658"/>
      <c r="AY145" s="658"/>
      <c r="AZ145" s="658"/>
      <c r="BA145" s="658"/>
      <c r="BB145" s="658"/>
      <c r="BC145" s="658"/>
      <c r="BD145" s="658"/>
      <c r="BE145" s="658"/>
      <c r="BF145" s="658"/>
      <c r="BG145" s="658"/>
      <c r="BH145" s="658"/>
      <c r="BI145" s="658"/>
      <c r="BJ145" s="658"/>
      <c r="BK145" s="658"/>
      <c r="BL145" s="658"/>
      <c r="BM145" s="658"/>
      <c r="BN145" s="658"/>
      <c r="BO145" s="658"/>
      <c r="BP145" s="658"/>
      <c r="BQ145" s="658"/>
      <c r="BR145" s="658"/>
      <c r="BS145" s="658"/>
      <c r="BT145" s="658"/>
      <c r="BU145" s="658"/>
    </row>
    <row r="146" ht="22.5" customHeight="1">
      <c r="A146" s="379">
        <v>19.0</v>
      </c>
      <c r="B146" s="379">
        <v>2.0</v>
      </c>
      <c r="C146" s="379" t="s">
        <v>281</v>
      </c>
      <c r="D146" s="379"/>
      <c r="E146" s="476"/>
      <c r="F146" s="476"/>
      <c r="G146" s="863">
        <v>1.0</v>
      </c>
      <c r="H146" s="378" t="s">
        <v>7016</v>
      </c>
      <c r="I146" s="378" t="s">
        <v>7017</v>
      </c>
      <c r="J146" s="625" t="s">
        <v>6824</v>
      </c>
      <c r="K146" s="625" t="s">
        <v>7018</v>
      </c>
      <c r="L146" s="626">
        <v>42459.0</v>
      </c>
      <c r="M146" s="625" t="s">
        <v>351</v>
      </c>
      <c r="N146" s="625" t="s">
        <v>151</v>
      </c>
      <c r="O146" s="626">
        <v>43482.0</v>
      </c>
      <c r="P146" s="625" t="s">
        <v>125</v>
      </c>
      <c r="Q146" s="379" t="s">
        <v>269</v>
      </c>
      <c r="R146" s="379"/>
      <c r="S146" s="379"/>
      <c r="T146" s="379" t="s">
        <v>11</v>
      </c>
      <c r="U146" s="379" t="s">
        <v>15</v>
      </c>
      <c r="V146" s="476"/>
      <c r="W146" s="625" t="s">
        <v>6044</v>
      </c>
      <c r="X146" s="379" t="s">
        <v>6108</v>
      </c>
      <c r="Y146" s="197" t="s">
        <v>7019</v>
      </c>
      <c r="Z146" s="197" t="s">
        <v>7020</v>
      </c>
      <c r="AA146" s="197" t="s">
        <v>7021</v>
      </c>
      <c r="AB146" s="197" t="s">
        <v>7022</v>
      </c>
      <c r="AC146" s="379" t="s">
        <v>7023</v>
      </c>
      <c r="AD146" s="379" t="s">
        <v>7024</v>
      </c>
      <c r="AE146" s="1091"/>
      <c r="AF146" s="1091"/>
      <c r="AG146" s="658"/>
      <c r="AH146" s="658"/>
      <c r="AI146" s="658"/>
      <c r="AJ146" s="658"/>
      <c r="AK146" s="658"/>
      <c r="AL146" s="658"/>
      <c r="AM146" s="658"/>
      <c r="AN146" s="658"/>
      <c r="AO146" s="658"/>
      <c r="AP146" s="658"/>
      <c r="AQ146" s="658"/>
      <c r="AR146" s="658"/>
      <c r="AS146" s="658"/>
      <c r="AT146" s="658"/>
      <c r="AU146" s="658"/>
      <c r="AV146" s="658"/>
      <c r="AW146" s="658"/>
      <c r="AX146" s="658"/>
      <c r="AY146" s="658"/>
      <c r="AZ146" s="658"/>
      <c r="BA146" s="658"/>
      <c r="BB146" s="658"/>
      <c r="BC146" s="658"/>
      <c r="BD146" s="658"/>
      <c r="BE146" s="658"/>
      <c r="BF146" s="658"/>
      <c r="BG146" s="658"/>
      <c r="BH146" s="658"/>
      <c r="BI146" s="658"/>
      <c r="BJ146" s="658"/>
      <c r="BK146" s="658"/>
      <c r="BL146" s="658"/>
      <c r="BM146" s="658"/>
      <c r="BN146" s="658"/>
      <c r="BO146" s="658"/>
      <c r="BP146" s="658"/>
      <c r="BQ146" s="658"/>
      <c r="BR146" s="658"/>
      <c r="BS146" s="658"/>
      <c r="BT146" s="658"/>
      <c r="BU146" s="658"/>
    </row>
    <row r="147" ht="22.5" customHeight="1">
      <c r="A147" s="379">
        <v>20.0</v>
      </c>
      <c r="B147" s="379">
        <v>2.0</v>
      </c>
      <c r="C147" s="379" t="s">
        <v>281</v>
      </c>
      <c r="D147" s="379"/>
      <c r="E147" s="476"/>
      <c r="F147" s="476"/>
      <c r="G147" s="863">
        <v>1.0</v>
      </c>
      <c r="H147" s="378" t="s">
        <v>7025</v>
      </c>
      <c r="I147" s="378" t="s">
        <v>7026</v>
      </c>
      <c r="J147" s="625" t="s">
        <v>396</v>
      </c>
      <c r="K147" s="625" t="s">
        <v>7027</v>
      </c>
      <c r="L147" s="626">
        <v>42303.0</v>
      </c>
      <c r="M147" s="625" t="s">
        <v>351</v>
      </c>
      <c r="N147" s="625" t="s">
        <v>151</v>
      </c>
      <c r="O147" s="626">
        <v>43129.0</v>
      </c>
      <c r="P147" s="625" t="s">
        <v>25</v>
      </c>
      <c r="Q147" s="379" t="s">
        <v>269</v>
      </c>
      <c r="R147" s="379"/>
      <c r="S147" s="379"/>
      <c r="T147" s="379" t="s">
        <v>11</v>
      </c>
      <c r="U147" s="379" t="s">
        <v>21</v>
      </c>
      <c r="V147" s="476"/>
      <c r="W147" s="379" t="s">
        <v>7028</v>
      </c>
      <c r="X147" s="197" t="s">
        <v>6354</v>
      </c>
      <c r="Y147" s="202" t="s">
        <v>7029</v>
      </c>
      <c r="Z147" s="202" t="s">
        <v>7030</v>
      </c>
      <c r="AA147" s="197" t="s">
        <v>7031</v>
      </c>
      <c r="AB147" s="197" t="s">
        <v>7032</v>
      </c>
      <c r="AC147" s="379" t="s">
        <v>7033</v>
      </c>
      <c r="AD147" s="379" t="s">
        <v>7034</v>
      </c>
      <c r="AE147" s="379" t="s">
        <v>7035</v>
      </c>
      <c r="AF147" s="1091"/>
      <c r="AG147" s="658"/>
      <c r="AH147" s="658"/>
      <c r="AI147" s="658"/>
      <c r="AJ147" s="658"/>
      <c r="AK147" s="658"/>
      <c r="AL147" s="658"/>
      <c r="AM147" s="658"/>
      <c r="AN147" s="658"/>
      <c r="AO147" s="658"/>
      <c r="AP147" s="658"/>
      <c r="AQ147" s="658"/>
      <c r="AR147" s="658"/>
      <c r="AS147" s="658"/>
      <c r="AT147" s="658"/>
      <c r="AU147" s="658"/>
      <c r="AV147" s="658"/>
      <c r="AW147" s="658"/>
      <c r="AX147" s="658"/>
      <c r="AY147" s="658"/>
      <c r="AZ147" s="658"/>
      <c r="BA147" s="658"/>
      <c r="BB147" s="658"/>
      <c r="BC147" s="658"/>
      <c r="BD147" s="658"/>
      <c r="BE147" s="658"/>
      <c r="BF147" s="658"/>
      <c r="BG147" s="658"/>
      <c r="BH147" s="658"/>
      <c r="BI147" s="658"/>
      <c r="BJ147" s="658"/>
      <c r="BK147" s="658"/>
      <c r="BL147" s="658"/>
      <c r="BM147" s="658"/>
      <c r="BN147" s="658"/>
      <c r="BO147" s="658"/>
      <c r="BP147" s="658"/>
      <c r="BQ147" s="658"/>
      <c r="BR147" s="658"/>
      <c r="BS147" s="658"/>
      <c r="BT147" s="658"/>
      <c r="BU147" s="658"/>
    </row>
    <row r="148" ht="22.5" customHeight="1">
      <c r="A148" s="379">
        <v>21.0</v>
      </c>
      <c r="B148" s="379">
        <v>2.0</v>
      </c>
      <c r="C148" s="379" t="s">
        <v>281</v>
      </c>
      <c r="D148" s="379"/>
      <c r="E148" s="476"/>
      <c r="F148" s="476"/>
      <c r="G148" s="863">
        <v>1.0</v>
      </c>
      <c r="H148" s="378" t="s">
        <v>7036</v>
      </c>
      <c r="I148" s="378" t="s">
        <v>7037</v>
      </c>
      <c r="J148" s="625" t="s">
        <v>5214</v>
      </c>
      <c r="K148" s="625" t="s">
        <v>7038</v>
      </c>
      <c r="L148" s="626">
        <v>42356.0</v>
      </c>
      <c r="M148" s="625" t="s">
        <v>351</v>
      </c>
      <c r="N148" s="625" t="s">
        <v>151</v>
      </c>
      <c r="O148" s="626">
        <v>44426.0</v>
      </c>
      <c r="P148" s="625" t="s">
        <v>115</v>
      </c>
      <c r="Q148" s="379" t="s">
        <v>269</v>
      </c>
      <c r="R148" s="379"/>
      <c r="S148" s="379"/>
      <c r="T148" s="379" t="s">
        <v>11</v>
      </c>
      <c r="U148" s="379" t="s">
        <v>21</v>
      </c>
      <c r="V148" s="476"/>
      <c r="W148" s="379" t="s">
        <v>6232</v>
      </c>
      <c r="X148" s="197" t="s">
        <v>6232</v>
      </c>
      <c r="Y148" s="202" t="s">
        <v>7039</v>
      </c>
      <c r="Z148" s="202" t="s">
        <v>7040</v>
      </c>
      <c r="AA148" s="202" t="s">
        <v>7041</v>
      </c>
      <c r="AB148" s="882" t="s">
        <v>7042</v>
      </c>
      <c r="AC148" s="653"/>
      <c r="AD148" s="653"/>
      <c r="AE148" s="653"/>
      <c r="AF148" s="653"/>
      <c r="AG148" s="653"/>
      <c r="AH148" s="653"/>
      <c r="AI148" s="653"/>
      <c r="AJ148" s="653"/>
      <c r="AK148" s="653"/>
      <c r="AL148" s="653"/>
      <c r="AM148" s="653"/>
      <c r="AN148" s="653"/>
      <c r="AO148" s="653"/>
      <c r="AP148" s="653"/>
      <c r="AQ148" s="653"/>
      <c r="AR148" s="653"/>
      <c r="AS148" s="653"/>
      <c r="AT148" s="653"/>
      <c r="AU148" s="653"/>
      <c r="AV148" s="653"/>
      <c r="AW148" s="658"/>
      <c r="AX148" s="658"/>
      <c r="AY148" s="658"/>
      <c r="AZ148" s="658"/>
      <c r="BA148" s="658"/>
      <c r="BB148" s="658"/>
      <c r="BC148" s="658"/>
      <c r="BD148" s="658"/>
      <c r="BE148" s="658"/>
      <c r="BF148" s="658"/>
      <c r="BG148" s="658"/>
      <c r="BH148" s="658"/>
      <c r="BI148" s="658"/>
      <c r="BJ148" s="658"/>
      <c r="BK148" s="658"/>
      <c r="BL148" s="658"/>
      <c r="BM148" s="658"/>
      <c r="BN148" s="658"/>
      <c r="BO148" s="658"/>
      <c r="BP148" s="658"/>
      <c r="BQ148" s="658"/>
      <c r="BR148" s="658"/>
      <c r="BS148" s="658"/>
      <c r="BT148" s="658"/>
      <c r="BU148" s="658"/>
    </row>
    <row r="149" ht="22.5" customHeight="1">
      <c r="A149" s="379">
        <v>22.0</v>
      </c>
      <c r="B149" s="379">
        <v>2.0</v>
      </c>
      <c r="C149" s="379" t="s">
        <v>281</v>
      </c>
      <c r="D149" s="379"/>
      <c r="E149" s="476"/>
      <c r="F149" s="476"/>
      <c r="G149" s="863">
        <v>1.0</v>
      </c>
      <c r="H149" s="378" t="s">
        <v>7043</v>
      </c>
      <c r="I149" s="378" t="s">
        <v>7044</v>
      </c>
      <c r="J149" s="625" t="s">
        <v>637</v>
      </c>
      <c r="K149" s="625" t="s">
        <v>7045</v>
      </c>
      <c r="L149" s="626">
        <v>42516.0</v>
      </c>
      <c r="M149" s="625" t="s">
        <v>351</v>
      </c>
      <c r="N149" s="625" t="s">
        <v>154</v>
      </c>
      <c r="O149" s="626">
        <v>44790.0</v>
      </c>
      <c r="P149" s="625" t="s">
        <v>115</v>
      </c>
      <c r="Q149" s="379" t="s">
        <v>269</v>
      </c>
      <c r="R149" s="379"/>
      <c r="S149" s="379"/>
      <c r="T149" s="379" t="s">
        <v>11</v>
      </c>
      <c r="U149" s="379" t="s">
        <v>21</v>
      </c>
      <c r="V149" s="476"/>
      <c r="W149" s="476"/>
      <c r="X149" s="197"/>
      <c r="Y149" s="202" t="s">
        <v>7046</v>
      </c>
      <c r="Z149" s="202" t="s">
        <v>7047</v>
      </c>
      <c r="AA149" s="202" t="s">
        <v>7048</v>
      </c>
      <c r="AB149" s="653"/>
      <c r="AC149" s="653"/>
      <c r="AD149" s="653"/>
      <c r="AE149" s="653"/>
      <c r="AF149" s="653"/>
      <c r="AG149" s="653"/>
      <c r="AH149" s="653"/>
      <c r="AI149" s="653"/>
      <c r="AJ149" s="653"/>
      <c r="AK149" s="653"/>
      <c r="AL149" s="653"/>
      <c r="AM149" s="653"/>
      <c r="AN149" s="653"/>
      <c r="AO149" s="653"/>
      <c r="AP149" s="653"/>
      <c r="AQ149" s="653"/>
      <c r="AR149" s="653"/>
      <c r="AS149" s="653"/>
      <c r="AT149" s="653"/>
      <c r="AU149" s="653"/>
      <c r="AV149" s="653"/>
      <c r="AW149" s="658"/>
      <c r="AX149" s="658"/>
      <c r="AY149" s="658"/>
      <c r="AZ149" s="658"/>
      <c r="BA149" s="658"/>
      <c r="BB149" s="658"/>
      <c r="BC149" s="658"/>
      <c r="BD149" s="658"/>
      <c r="BE149" s="658"/>
      <c r="BF149" s="658"/>
      <c r="BG149" s="658"/>
      <c r="BH149" s="658"/>
      <c r="BI149" s="658"/>
      <c r="BJ149" s="658"/>
      <c r="BK149" s="658"/>
      <c r="BL149" s="658"/>
      <c r="BM149" s="658"/>
      <c r="BN149" s="658"/>
      <c r="BO149" s="658"/>
      <c r="BP149" s="658"/>
      <c r="BQ149" s="658"/>
      <c r="BR149" s="658"/>
      <c r="BS149" s="658"/>
      <c r="BT149" s="658"/>
      <c r="BU149" s="658"/>
    </row>
    <row r="150" ht="22.5" customHeight="1">
      <c r="A150" s="379">
        <v>23.0</v>
      </c>
      <c r="B150" s="379">
        <v>2.0</v>
      </c>
      <c r="C150" s="873" t="s">
        <v>281</v>
      </c>
      <c r="D150" s="507"/>
      <c r="E150" s="738"/>
      <c r="F150" s="738"/>
      <c r="G150" s="874">
        <v>1.0</v>
      </c>
      <c r="H150" s="508" t="s">
        <v>7049</v>
      </c>
      <c r="I150" s="508" t="s">
        <v>7050</v>
      </c>
      <c r="J150" s="741" t="s">
        <v>6431</v>
      </c>
      <c r="K150" s="741" t="s">
        <v>7051</v>
      </c>
      <c r="L150" s="742">
        <v>42383.0</v>
      </c>
      <c r="M150" s="741" t="s">
        <v>351</v>
      </c>
      <c r="N150" s="741" t="s">
        <v>153</v>
      </c>
      <c r="O150" s="742">
        <v>45883.0</v>
      </c>
      <c r="P150" s="741" t="s">
        <v>42</v>
      </c>
      <c r="Q150" s="507" t="s">
        <v>346</v>
      </c>
      <c r="R150" s="507" t="s">
        <v>7052</v>
      </c>
      <c r="S150" s="507"/>
      <c r="T150" s="875" t="s">
        <v>11</v>
      </c>
      <c r="U150" s="507" t="s">
        <v>21</v>
      </c>
      <c r="V150" s="738"/>
      <c r="W150" s="738"/>
      <c r="X150" s="248"/>
      <c r="Y150" s="249"/>
      <c r="Z150" s="249"/>
      <c r="AA150" s="249"/>
      <c r="AB150" s="744"/>
      <c r="AC150" s="744"/>
      <c r="AD150" s="744"/>
      <c r="AE150" s="744"/>
      <c r="AF150" s="744"/>
      <c r="AG150" s="744"/>
      <c r="AH150" s="744"/>
      <c r="AI150" s="744"/>
      <c r="AJ150" s="744"/>
      <c r="AK150" s="744"/>
      <c r="AL150" s="744"/>
      <c r="AM150" s="744"/>
      <c r="AN150" s="744"/>
      <c r="AO150" s="744"/>
      <c r="AP150" s="744"/>
      <c r="AQ150" s="744"/>
      <c r="AR150" s="744"/>
      <c r="AS150" s="744"/>
      <c r="AT150" s="744"/>
      <c r="AU150" s="744"/>
      <c r="AV150" s="744"/>
      <c r="AW150" s="1083"/>
      <c r="AX150" s="1083"/>
      <c r="AY150" s="1083"/>
      <c r="AZ150" s="1083"/>
      <c r="BA150" s="1083"/>
      <c r="BB150" s="1083"/>
      <c r="BC150" s="1083"/>
      <c r="BD150" s="1083"/>
      <c r="BE150" s="1083"/>
      <c r="BF150" s="1083"/>
      <c r="BG150" s="1083"/>
      <c r="BH150" s="1083"/>
      <c r="BI150" s="1083"/>
      <c r="BJ150" s="1083"/>
      <c r="BK150" s="1083"/>
      <c r="BL150" s="1083"/>
      <c r="BM150" s="1083"/>
      <c r="BN150" s="1083"/>
      <c r="BO150" s="1083"/>
      <c r="BP150" s="1083"/>
      <c r="BQ150" s="1083"/>
      <c r="BR150" s="1083"/>
      <c r="BS150" s="1083"/>
      <c r="BT150" s="1083"/>
      <c r="BU150" s="1083"/>
    </row>
    <row r="151" ht="22.5" customHeight="1">
      <c r="A151" s="507">
        <v>24.0</v>
      </c>
      <c r="B151" s="507">
        <v>2.0</v>
      </c>
      <c r="C151" s="873" t="s">
        <v>281</v>
      </c>
      <c r="D151" s="507"/>
      <c r="E151" s="738"/>
      <c r="F151" s="738"/>
      <c r="G151" s="874">
        <v>1.0</v>
      </c>
      <c r="H151" s="508" t="s">
        <v>7053</v>
      </c>
      <c r="I151" s="508" t="s">
        <v>7054</v>
      </c>
      <c r="J151" s="741" t="s">
        <v>499</v>
      </c>
      <c r="K151" s="741" t="s">
        <v>7055</v>
      </c>
      <c r="L151" s="742">
        <v>42377.0</v>
      </c>
      <c r="M151" s="741" t="s">
        <v>351</v>
      </c>
      <c r="N151" s="741" t="s">
        <v>153</v>
      </c>
      <c r="O151" s="742">
        <v>45930.0</v>
      </c>
      <c r="P151" s="741" t="s">
        <v>133</v>
      </c>
      <c r="Q151" s="507" t="s">
        <v>3329</v>
      </c>
      <c r="R151" s="507" t="s">
        <v>7056</v>
      </c>
      <c r="S151" s="507" t="s">
        <v>7057</v>
      </c>
      <c r="T151" s="507" t="s">
        <v>26</v>
      </c>
      <c r="U151" s="507" t="s">
        <v>15</v>
      </c>
      <c r="V151" s="738"/>
      <c r="W151" s="738"/>
      <c r="X151" s="248"/>
      <c r="Y151" s="249"/>
      <c r="Z151" s="249"/>
      <c r="AA151" s="249"/>
      <c r="AB151" s="744"/>
      <c r="AC151" s="744"/>
      <c r="AD151" s="744"/>
      <c r="AE151" s="744"/>
      <c r="AF151" s="744"/>
      <c r="AG151" s="744"/>
      <c r="AH151" s="744"/>
      <c r="AI151" s="744"/>
      <c r="AJ151" s="744"/>
      <c r="AK151" s="744"/>
      <c r="AL151" s="744"/>
      <c r="AM151" s="744"/>
      <c r="AN151" s="744"/>
      <c r="AO151" s="744"/>
      <c r="AP151" s="744"/>
      <c r="AQ151" s="744"/>
      <c r="AR151" s="744"/>
      <c r="AS151" s="744"/>
      <c r="AT151" s="744"/>
      <c r="AU151" s="744"/>
      <c r="AV151" s="744"/>
      <c r="AW151" s="1083"/>
      <c r="AX151" s="1083"/>
      <c r="AY151" s="1083"/>
      <c r="AZ151" s="1083"/>
      <c r="BA151" s="1083"/>
      <c r="BB151" s="1083"/>
      <c r="BC151" s="1083"/>
      <c r="BD151" s="1083"/>
      <c r="BE151" s="1083"/>
      <c r="BF151" s="1083"/>
      <c r="BG151" s="1083"/>
      <c r="BH151" s="1083"/>
      <c r="BI151" s="1083"/>
      <c r="BJ151" s="1083"/>
      <c r="BK151" s="1083"/>
      <c r="BL151" s="1083"/>
      <c r="BM151" s="1083"/>
      <c r="BN151" s="1083"/>
      <c r="BO151" s="1083"/>
      <c r="BP151" s="1083"/>
      <c r="BQ151" s="1083"/>
      <c r="BR151" s="1083"/>
      <c r="BS151" s="1083"/>
      <c r="BT151" s="1083"/>
      <c r="BU151" s="1083"/>
    </row>
    <row r="152" ht="14.25" customHeight="1">
      <c r="A152" s="1069" t="s">
        <v>7058</v>
      </c>
      <c r="B152" s="30"/>
      <c r="C152" s="30"/>
      <c r="D152" s="30"/>
      <c r="E152" s="30"/>
      <c r="F152" s="30"/>
      <c r="G152" s="30"/>
      <c r="H152" s="30"/>
      <c r="I152" s="30"/>
      <c r="J152" s="30"/>
      <c r="K152" s="31"/>
      <c r="L152" s="1070"/>
      <c r="M152" s="1071"/>
      <c r="N152" s="1072"/>
      <c r="O152" s="1070"/>
      <c r="P152" s="1071"/>
      <c r="Q152" s="1071"/>
      <c r="R152" s="1071"/>
      <c r="S152" s="1071"/>
      <c r="T152" s="1071"/>
      <c r="U152" s="1071"/>
      <c r="V152" s="1073"/>
      <c r="W152" s="1073"/>
      <c r="X152" s="1073"/>
      <c r="Y152" s="1071"/>
      <c r="Z152" s="1071"/>
      <c r="AA152" s="1071"/>
      <c r="AB152" s="1071"/>
      <c r="AC152" s="1071"/>
      <c r="AD152" s="1071"/>
      <c r="AE152" s="1071"/>
      <c r="AF152" s="1071"/>
      <c r="AG152" s="715"/>
      <c r="AH152" s="715"/>
      <c r="AI152" s="715"/>
      <c r="AJ152" s="715"/>
      <c r="AK152" s="715"/>
      <c r="AL152" s="715"/>
      <c r="AM152" s="715"/>
      <c r="AN152" s="715"/>
      <c r="AO152" s="715"/>
      <c r="AP152" s="715"/>
      <c r="AQ152" s="715"/>
      <c r="AR152" s="715"/>
      <c r="AS152" s="715"/>
      <c r="AT152" s="715"/>
      <c r="AU152" s="715"/>
      <c r="AV152" s="715"/>
      <c r="AW152" s="715"/>
      <c r="AX152" s="715"/>
      <c r="AY152" s="715"/>
      <c r="AZ152" s="715"/>
      <c r="BA152" s="715"/>
      <c r="BB152" s="715"/>
      <c r="BC152" s="715"/>
      <c r="BD152" s="715"/>
      <c r="BE152" s="715"/>
      <c r="BF152" s="715"/>
      <c r="BG152" s="715"/>
      <c r="BH152" s="715"/>
      <c r="BI152" s="715"/>
      <c r="BJ152" s="715"/>
      <c r="BK152" s="715"/>
      <c r="BL152" s="715"/>
      <c r="BM152" s="715"/>
      <c r="BN152" s="715"/>
      <c r="BO152" s="715"/>
      <c r="BP152" s="715"/>
      <c r="BQ152" s="715"/>
      <c r="BR152" s="715"/>
      <c r="BS152" s="715"/>
      <c r="BT152" s="715"/>
      <c r="BU152" s="715"/>
    </row>
    <row r="153" ht="22.5" customHeight="1">
      <c r="A153" s="379">
        <v>1.0</v>
      </c>
      <c r="B153" s="379">
        <v>1.0</v>
      </c>
      <c r="C153" s="379" t="s">
        <v>283</v>
      </c>
      <c r="D153" s="379"/>
      <c r="E153" s="476"/>
      <c r="F153" s="476"/>
      <c r="G153" s="863">
        <v>1.0</v>
      </c>
      <c r="H153" s="378" t="s">
        <v>7059</v>
      </c>
      <c r="I153" s="378" t="s">
        <v>7060</v>
      </c>
      <c r="J153" s="379" t="s">
        <v>7061</v>
      </c>
      <c r="K153" s="379" t="s">
        <v>7062</v>
      </c>
      <c r="L153" s="380">
        <v>42608.0</v>
      </c>
      <c r="M153" s="379" t="s">
        <v>351</v>
      </c>
      <c r="N153" s="379" t="s">
        <v>151</v>
      </c>
      <c r="O153" s="380">
        <v>45519.0</v>
      </c>
      <c r="P153" s="379" t="s">
        <v>66</v>
      </c>
      <c r="Q153" s="379" t="s">
        <v>257</v>
      </c>
      <c r="R153" s="379"/>
      <c r="S153" s="476"/>
      <c r="T153" s="379" t="s">
        <v>11</v>
      </c>
      <c r="U153" s="379" t="s">
        <v>10</v>
      </c>
      <c r="V153" s="476"/>
      <c r="W153" s="379"/>
      <c r="X153" s="379"/>
      <c r="Y153" s="197" t="s">
        <v>7063</v>
      </c>
      <c r="Z153" s="197"/>
      <c r="AA153" s="197"/>
      <c r="AB153" s="197"/>
      <c r="AC153" s="379"/>
      <c r="AD153" s="379"/>
      <c r="AE153" s="476"/>
      <c r="AF153" s="476"/>
      <c r="AG153" s="658"/>
      <c r="AH153" s="658"/>
      <c r="AI153" s="658"/>
      <c r="AJ153" s="658"/>
      <c r="AK153" s="658"/>
      <c r="AL153" s="658"/>
      <c r="AM153" s="658"/>
      <c r="AN153" s="658"/>
      <c r="AO153" s="658"/>
      <c r="AP153" s="658"/>
      <c r="AQ153" s="658"/>
      <c r="AR153" s="658"/>
      <c r="AS153" s="658"/>
      <c r="AT153" s="658"/>
      <c r="AU153" s="658"/>
      <c r="AV153" s="658"/>
      <c r="AW153" s="658"/>
      <c r="AX153" s="658"/>
      <c r="AY153" s="658"/>
      <c r="AZ153" s="658"/>
      <c r="BA153" s="658"/>
      <c r="BB153" s="658"/>
      <c r="BC153" s="658"/>
      <c r="BD153" s="658"/>
      <c r="BE153" s="658"/>
      <c r="BF153" s="658"/>
      <c r="BG153" s="658"/>
      <c r="BH153" s="658"/>
      <c r="BI153" s="658"/>
      <c r="BJ153" s="658"/>
      <c r="BK153" s="658"/>
      <c r="BL153" s="658"/>
      <c r="BM153" s="658"/>
      <c r="BN153" s="658"/>
      <c r="BO153" s="658"/>
      <c r="BP153" s="658"/>
      <c r="BQ153" s="658"/>
      <c r="BR153" s="658"/>
      <c r="BS153" s="658"/>
      <c r="BT153" s="658"/>
      <c r="BU153" s="658"/>
    </row>
    <row r="154" ht="22.5" customHeight="1">
      <c r="A154" s="379">
        <v>2.0</v>
      </c>
      <c r="B154" s="379">
        <v>1.0</v>
      </c>
      <c r="C154" s="379" t="s">
        <v>283</v>
      </c>
      <c r="D154" s="379"/>
      <c r="E154" s="476"/>
      <c r="F154" s="476"/>
      <c r="G154" s="863">
        <v>1.0</v>
      </c>
      <c r="H154" s="378" t="s">
        <v>7064</v>
      </c>
      <c r="I154" s="378" t="s">
        <v>7065</v>
      </c>
      <c r="J154" s="379" t="s">
        <v>7066</v>
      </c>
      <c r="K154" s="379" t="s">
        <v>7067</v>
      </c>
      <c r="L154" s="380">
        <v>42268.0</v>
      </c>
      <c r="M154" s="379" t="s">
        <v>351</v>
      </c>
      <c r="N154" s="379" t="s">
        <v>152</v>
      </c>
      <c r="O154" s="380">
        <v>45519.0</v>
      </c>
      <c r="P154" s="379" t="s">
        <v>76</v>
      </c>
      <c r="Q154" s="379" t="s">
        <v>257</v>
      </c>
      <c r="R154" s="379"/>
      <c r="S154" s="476"/>
      <c r="T154" s="623" t="s">
        <v>26</v>
      </c>
      <c r="U154" s="379" t="s">
        <v>15</v>
      </c>
      <c r="V154" s="476"/>
      <c r="W154" s="379"/>
      <c r="X154" s="379"/>
      <c r="Y154" s="197" t="s">
        <v>7068</v>
      </c>
      <c r="Z154" s="197"/>
      <c r="AA154" s="197"/>
      <c r="AB154" s="197"/>
      <c r="AC154" s="379"/>
      <c r="AD154" s="379"/>
      <c r="AE154" s="379"/>
      <c r="AF154" s="476"/>
      <c r="AG154" s="658"/>
      <c r="AH154" s="658"/>
      <c r="AI154" s="658"/>
      <c r="AJ154" s="658"/>
      <c r="AK154" s="658"/>
      <c r="AL154" s="658"/>
      <c r="AM154" s="658"/>
      <c r="AN154" s="658"/>
      <c r="AO154" s="658"/>
      <c r="AP154" s="658"/>
      <c r="AQ154" s="658"/>
      <c r="AR154" s="658"/>
      <c r="AS154" s="658"/>
      <c r="AT154" s="658"/>
      <c r="AU154" s="658"/>
      <c r="AV154" s="658"/>
      <c r="AW154" s="658"/>
      <c r="AX154" s="658"/>
      <c r="AY154" s="658"/>
      <c r="AZ154" s="658"/>
      <c r="BA154" s="658"/>
      <c r="BB154" s="658"/>
      <c r="BC154" s="658"/>
      <c r="BD154" s="658"/>
      <c r="BE154" s="658"/>
      <c r="BF154" s="658"/>
      <c r="BG154" s="658"/>
      <c r="BH154" s="658"/>
      <c r="BI154" s="658"/>
      <c r="BJ154" s="658"/>
      <c r="BK154" s="658"/>
      <c r="BL154" s="658"/>
      <c r="BM154" s="658"/>
      <c r="BN154" s="658"/>
      <c r="BO154" s="658"/>
      <c r="BP154" s="658"/>
      <c r="BQ154" s="658"/>
      <c r="BR154" s="658"/>
      <c r="BS154" s="658"/>
      <c r="BT154" s="658"/>
      <c r="BU154" s="658"/>
    </row>
    <row r="155" ht="22.5" customHeight="1">
      <c r="A155" s="379">
        <v>3.0</v>
      </c>
      <c r="B155" s="379">
        <v>1.0</v>
      </c>
      <c r="C155" s="379" t="s">
        <v>283</v>
      </c>
      <c r="D155" s="379"/>
      <c r="E155" s="476"/>
      <c r="F155" s="476"/>
      <c r="G155" s="863">
        <v>1.0</v>
      </c>
      <c r="H155" s="378" t="s">
        <v>7069</v>
      </c>
      <c r="I155" s="378" t="s">
        <v>7070</v>
      </c>
      <c r="J155" s="379" t="s">
        <v>7071</v>
      </c>
      <c r="K155" s="379" t="s">
        <v>7072</v>
      </c>
      <c r="L155" s="380">
        <v>42463.0</v>
      </c>
      <c r="M155" s="379" t="s">
        <v>339</v>
      </c>
      <c r="N155" s="379" t="s">
        <v>153</v>
      </c>
      <c r="O155" s="380">
        <v>43698.0</v>
      </c>
      <c r="P155" s="379" t="s">
        <v>133</v>
      </c>
      <c r="Q155" s="379" t="s">
        <v>259</v>
      </c>
      <c r="R155" s="476"/>
      <c r="S155" s="476"/>
      <c r="T155" s="379" t="s">
        <v>11</v>
      </c>
      <c r="U155" s="379" t="s">
        <v>21</v>
      </c>
      <c r="V155" s="476"/>
      <c r="W155" s="379" t="s">
        <v>7073</v>
      </c>
      <c r="X155" s="379" t="s">
        <v>6107</v>
      </c>
      <c r="Y155" s="197" t="s">
        <v>7074</v>
      </c>
      <c r="Z155" s="197" t="s">
        <v>7075</v>
      </c>
      <c r="AA155" s="197" t="s">
        <v>7076</v>
      </c>
      <c r="AB155" s="197" t="s">
        <v>7077</v>
      </c>
      <c r="AC155" s="379" t="s">
        <v>7078</v>
      </c>
      <c r="AD155" s="379" t="s">
        <v>7079</v>
      </c>
      <c r="AE155" s="379" t="s">
        <v>7080</v>
      </c>
      <c r="AF155" s="476"/>
      <c r="AG155" s="658"/>
      <c r="AH155" s="658"/>
      <c r="AI155" s="658"/>
      <c r="AJ155" s="658"/>
      <c r="AK155" s="658"/>
      <c r="AL155" s="658"/>
      <c r="AM155" s="658"/>
      <c r="AN155" s="658"/>
      <c r="AO155" s="658"/>
      <c r="AP155" s="658"/>
      <c r="AQ155" s="658"/>
      <c r="AR155" s="658"/>
      <c r="AS155" s="658"/>
      <c r="AT155" s="658"/>
      <c r="AU155" s="658"/>
      <c r="AV155" s="658"/>
      <c r="AW155" s="658"/>
      <c r="AX155" s="658"/>
      <c r="AY155" s="658"/>
      <c r="AZ155" s="658"/>
      <c r="BA155" s="658"/>
      <c r="BB155" s="658"/>
      <c r="BC155" s="658"/>
      <c r="BD155" s="658"/>
      <c r="BE155" s="658"/>
      <c r="BF155" s="658"/>
      <c r="BG155" s="658"/>
      <c r="BH155" s="658"/>
      <c r="BI155" s="658"/>
      <c r="BJ155" s="658"/>
      <c r="BK155" s="658"/>
      <c r="BL155" s="658"/>
      <c r="BM155" s="658"/>
      <c r="BN155" s="658"/>
      <c r="BO155" s="658"/>
      <c r="BP155" s="658"/>
      <c r="BQ155" s="658"/>
      <c r="BR155" s="658"/>
      <c r="BS155" s="658"/>
      <c r="BT155" s="658"/>
      <c r="BU155" s="658"/>
    </row>
    <row r="156" ht="22.5" customHeight="1">
      <c r="A156" s="379">
        <v>4.0</v>
      </c>
      <c r="B156" s="379">
        <v>1.0</v>
      </c>
      <c r="C156" s="379" t="s">
        <v>283</v>
      </c>
      <c r="D156" s="379"/>
      <c r="E156" s="476"/>
      <c r="F156" s="476"/>
      <c r="G156" s="863">
        <v>1.0</v>
      </c>
      <c r="H156" s="378" t="s">
        <v>7081</v>
      </c>
      <c r="I156" s="378" t="s">
        <v>7082</v>
      </c>
      <c r="J156" s="379" t="s">
        <v>966</v>
      </c>
      <c r="K156" s="379" t="s">
        <v>7083</v>
      </c>
      <c r="L156" s="380">
        <v>42267.0</v>
      </c>
      <c r="M156" s="379" t="s">
        <v>339</v>
      </c>
      <c r="N156" s="379" t="s">
        <v>153</v>
      </c>
      <c r="O156" s="380">
        <v>44081.0</v>
      </c>
      <c r="P156" s="379" t="s">
        <v>42</v>
      </c>
      <c r="Q156" s="379" t="s">
        <v>259</v>
      </c>
      <c r="R156" s="379"/>
      <c r="S156" s="379"/>
      <c r="T156" s="1082" t="s">
        <v>11</v>
      </c>
      <c r="U156" s="379" t="s">
        <v>21</v>
      </c>
      <c r="V156" s="379"/>
      <c r="W156" s="625" t="s">
        <v>6108</v>
      </c>
      <c r="X156" s="379" t="s">
        <v>6232</v>
      </c>
      <c r="Y156" s="197" t="s">
        <v>7084</v>
      </c>
      <c r="Z156" s="197" t="s">
        <v>7085</v>
      </c>
      <c r="AA156" s="197" t="s">
        <v>7086</v>
      </c>
      <c r="AB156" s="197" t="s">
        <v>7087</v>
      </c>
      <c r="AC156" s="379" t="s">
        <v>7088</v>
      </c>
      <c r="AD156" s="379"/>
      <c r="AE156" s="379"/>
      <c r="AF156" s="476"/>
      <c r="AG156" s="658"/>
      <c r="AH156" s="658"/>
      <c r="AI156" s="658"/>
      <c r="AJ156" s="658"/>
      <c r="AK156" s="658"/>
      <c r="AL156" s="658"/>
      <c r="AM156" s="658"/>
      <c r="AN156" s="658"/>
      <c r="AO156" s="658"/>
      <c r="AP156" s="658"/>
      <c r="AQ156" s="658"/>
      <c r="AR156" s="658"/>
      <c r="AS156" s="658"/>
      <c r="AT156" s="658"/>
      <c r="AU156" s="658"/>
      <c r="AV156" s="658"/>
      <c r="AW156" s="658"/>
      <c r="AX156" s="658"/>
      <c r="AY156" s="658"/>
      <c r="AZ156" s="658"/>
      <c r="BA156" s="658"/>
      <c r="BB156" s="658"/>
      <c r="BC156" s="658"/>
      <c r="BD156" s="658"/>
      <c r="BE156" s="658"/>
      <c r="BF156" s="658"/>
      <c r="BG156" s="658"/>
      <c r="BH156" s="658"/>
      <c r="BI156" s="658"/>
      <c r="BJ156" s="658"/>
      <c r="BK156" s="658"/>
      <c r="BL156" s="658"/>
      <c r="BM156" s="658"/>
      <c r="BN156" s="658"/>
      <c r="BO156" s="658"/>
      <c r="BP156" s="658"/>
      <c r="BQ156" s="658"/>
      <c r="BR156" s="658"/>
      <c r="BS156" s="658"/>
      <c r="BT156" s="658"/>
      <c r="BU156" s="658"/>
    </row>
    <row r="157" ht="22.5" customHeight="1">
      <c r="A157" s="379">
        <v>5.0</v>
      </c>
      <c r="B157" s="379">
        <v>1.0</v>
      </c>
      <c r="C157" s="379" t="s">
        <v>283</v>
      </c>
      <c r="D157" s="379"/>
      <c r="E157" s="476"/>
      <c r="F157" s="476"/>
      <c r="G157" s="863">
        <v>1.0</v>
      </c>
      <c r="H157" s="378" t="s">
        <v>7089</v>
      </c>
      <c r="I157" s="378" t="s">
        <v>7090</v>
      </c>
      <c r="J157" s="379" t="s">
        <v>793</v>
      </c>
      <c r="K157" s="379" t="s">
        <v>7091</v>
      </c>
      <c r="L157" s="380">
        <v>42606.0</v>
      </c>
      <c r="M157" s="379" t="s">
        <v>351</v>
      </c>
      <c r="N157" s="379" t="s">
        <v>154</v>
      </c>
      <c r="O157" s="380">
        <v>45155.0</v>
      </c>
      <c r="P157" s="379" t="s">
        <v>42</v>
      </c>
      <c r="Q157" s="379" t="s">
        <v>259</v>
      </c>
      <c r="R157" s="379"/>
      <c r="S157" s="379"/>
      <c r="T157" s="1080" t="s">
        <v>11</v>
      </c>
      <c r="U157" s="379" t="s">
        <v>21</v>
      </c>
      <c r="V157" s="476"/>
      <c r="W157" s="379"/>
      <c r="X157" s="476"/>
      <c r="Y157" s="197" t="s">
        <v>7092</v>
      </c>
      <c r="Z157" s="197" t="s">
        <v>7093</v>
      </c>
      <c r="AA157" s="197"/>
      <c r="AB157" s="197"/>
      <c r="AC157" s="379"/>
      <c r="AD157" s="379"/>
      <c r="AE157" s="379"/>
      <c r="AF157" s="476"/>
      <c r="AG157" s="658"/>
      <c r="AH157" s="658"/>
      <c r="AI157" s="658"/>
      <c r="AJ157" s="658"/>
      <c r="AK157" s="658"/>
      <c r="AL157" s="658"/>
      <c r="AM157" s="658"/>
      <c r="AN157" s="658"/>
      <c r="AO157" s="658"/>
      <c r="AP157" s="658"/>
      <c r="AQ157" s="658"/>
      <c r="AR157" s="658"/>
      <c r="AS157" s="658"/>
      <c r="AT157" s="658"/>
      <c r="AU157" s="658"/>
      <c r="AV157" s="658"/>
      <c r="AW157" s="658"/>
      <c r="AX157" s="658"/>
      <c r="AY157" s="658"/>
      <c r="AZ157" s="658"/>
      <c r="BA157" s="658"/>
      <c r="BB157" s="658"/>
      <c r="BC157" s="658"/>
      <c r="BD157" s="658"/>
      <c r="BE157" s="658"/>
      <c r="BF157" s="658"/>
      <c r="BG157" s="658"/>
      <c r="BH157" s="658"/>
      <c r="BI157" s="658"/>
      <c r="BJ157" s="658"/>
      <c r="BK157" s="658"/>
      <c r="BL157" s="658"/>
      <c r="BM157" s="658"/>
      <c r="BN157" s="658"/>
      <c r="BO157" s="658"/>
      <c r="BP157" s="658"/>
      <c r="BQ157" s="658"/>
      <c r="BR157" s="658"/>
      <c r="BS157" s="658"/>
      <c r="BT157" s="658"/>
      <c r="BU157" s="658"/>
    </row>
    <row r="158" ht="22.5" customHeight="1">
      <c r="A158" s="379">
        <v>6.0</v>
      </c>
      <c r="B158" s="379">
        <v>1.0</v>
      </c>
      <c r="C158" s="379" t="s">
        <v>283</v>
      </c>
      <c r="D158" s="379"/>
      <c r="E158" s="476"/>
      <c r="F158" s="476"/>
      <c r="G158" s="863">
        <v>1.0</v>
      </c>
      <c r="H158" s="378" t="s">
        <v>7094</v>
      </c>
      <c r="I158" s="378" t="s">
        <v>7095</v>
      </c>
      <c r="J158" s="379" t="s">
        <v>7096</v>
      </c>
      <c r="K158" s="379" t="s">
        <v>6241</v>
      </c>
      <c r="L158" s="380">
        <v>42434.0</v>
      </c>
      <c r="M158" s="379" t="s">
        <v>351</v>
      </c>
      <c r="N158" s="379" t="s">
        <v>154</v>
      </c>
      <c r="O158" s="380">
        <v>45176.0</v>
      </c>
      <c r="P158" s="379" t="s">
        <v>9</v>
      </c>
      <c r="Q158" s="379" t="s">
        <v>259</v>
      </c>
      <c r="R158" s="379" t="s">
        <v>7097</v>
      </c>
      <c r="S158" s="476"/>
      <c r="T158" s="379" t="s">
        <v>11</v>
      </c>
      <c r="U158" s="379" t="s">
        <v>10</v>
      </c>
      <c r="V158" s="476"/>
      <c r="W158" s="379"/>
      <c r="X158" s="379"/>
      <c r="Y158" s="197" t="s">
        <v>7098</v>
      </c>
      <c r="Z158" s="197" t="s">
        <v>7099</v>
      </c>
      <c r="AA158" s="197"/>
      <c r="AB158" s="197"/>
      <c r="AC158" s="379"/>
      <c r="AD158" s="379"/>
      <c r="AE158" s="379"/>
      <c r="AF158" s="476"/>
      <c r="AG158" s="658"/>
      <c r="AH158" s="658"/>
      <c r="AI158" s="658"/>
      <c r="AJ158" s="658"/>
      <c r="AK158" s="658"/>
      <c r="AL158" s="658"/>
      <c r="AM158" s="658"/>
      <c r="AN158" s="658"/>
      <c r="AO158" s="658"/>
      <c r="AP158" s="658"/>
      <c r="AQ158" s="658"/>
      <c r="AR158" s="658"/>
      <c r="AS158" s="658"/>
      <c r="AT158" s="658"/>
      <c r="AU158" s="658"/>
      <c r="AV158" s="658"/>
      <c r="AW158" s="658"/>
      <c r="AX158" s="658"/>
      <c r="AY158" s="658"/>
      <c r="AZ158" s="658"/>
      <c r="BA158" s="658"/>
      <c r="BB158" s="658"/>
      <c r="BC158" s="658"/>
      <c r="BD158" s="658"/>
      <c r="BE158" s="658"/>
      <c r="BF158" s="658"/>
      <c r="BG158" s="658"/>
      <c r="BH158" s="658"/>
      <c r="BI158" s="658"/>
      <c r="BJ158" s="658"/>
      <c r="BK158" s="658"/>
      <c r="BL158" s="658"/>
      <c r="BM158" s="658"/>
      <c r="BN158" s="658"/>
      <c r="BO158" s="658"/>
      <c r="BP158" s="658"/>
      <c r="BQ158" s="658"/>
      <c r="BR158" s="658"/>
      <c r="BS158" s="658"/>
      <c r="BT158" s="658"/>
      <c r="BU158" s="658"/>
    </row>
    <row r="159" ht="22.5" customHeight="1">
      <c r="A159" s="379">
        <v>7.0</v>
      </c>
      <c r="B159" s="379">
        <v>1.0</v>
      </c>
      <c r="C159" s="379" t="s">
        <v>283</v>
      </c>
      <c r="D159" s="379"/>
      <c r="E159" s="476"/>
      <c r="F159" s="476"/>
      <c r="G159" s="863">
        <v>1.0</v>
      </c>
      <c r="H159" s="378" t="s">
        <v>7100</v>
      </c>
      <c r="I159" s="378" t="s">
        <v>7101</v>
      </c>
      <c r="J159" s="379" t="s">
        <v>793</v>
      </c>
      <c r="K159" s="379" t="s">
        <v>7102</v>
      </c>
      <c r="L159" s="380">
        <v>42606.0</v>
      </c>
      <c r="M159" s="379" t="s">
        <v>339</v>
      </c>
      <c r="N159" s="379" t="s">
        <v>154</v>
      </c>
      <c r="O159" s="380">
        <v>43698.0</v>
      </c>
      <c r="P159" s="379" t="s">
        <v>42</v>
      </c>
      <c r="Q159" s="379" t="s">
        <v>261</v>
      </c>
      <c r="R159" s="476"/>
      <c r="S159" s="476"/>
      <c r="T159" s="379" t="s">
        <v>11</v>
      </c>
      <c r="U159" s="379" t="s">
        <v>21</v>
      </c>
      <c r="V159" s="476"/>
      <c r="W159" s="379" t="s">
        <v>6055</v>
      </c>
      <c r="X159" s="379" t="s">
        <v>6056</v>
      </c>
      <c r="Y159" s="197" t="s">
        <v>7103</v>
      </c>
      <c r="Z159" s="197" t="s">
        <v>7104</v>
      </c>
      <c r="AA159" s="197" t="s">
        <v>7105</v>
      </c>
      <c r="AB159" s="197" t="s">
        <v>7106</v>
      </c>
      <c r="AC159" s="379" t="s">
        <v>7107</v>
      </c>
      <c r="AD159" s="379" t="s">
        <v>7108</v>
      </c>
      <c r="AE159" s="379"/>
      <c r="AF159" s="476"/>
      <c r="AG159" s="658"/>
      <c r="AH159" s="658"/>
      <c r="AI159" s="658"/>
      <c r="AJ159" s="658"/>
      <c r="AK159" s="658"/>
      <c r="AL159" s="658"/>
      <c r="AM159" s="658"/>
      <c r="AN159" s="658"/>
      <c r="AO159" s="658"/>
      <c r="AP159" s="658"/>
      <c r="AQ159" s="658"/>
      <c r="AR159" s="658"/>
      <c r="AS159" s="658"/>
      <c r="AT159" s="658"/>
      <c r="AU159" s="658"/>
      <c r="AV159" s="658"/>
      <c r="AW159" s="658"/>
      <c r="AX159" s="658"/>
      <c r="AY159" s="658"/>
      <c r="AZ159" s="658"/>
      <c r="BA159" s="658"/>
      <c r="BB159" s="658"/>
      <c r="BC159" s="658"/>
      <c r="BD159" s="658"/>
      <c r="BE159" s="658"/>
      <c r="BF159" s="658"/>
      <c r="BG159" s="658"/>
      <c r="BH159" s="658"/>
      <c r="BI159" s="658"/>
      <c r="BJ159" s="658"/>
      <c r="BK159" s="658"/>
      <c r="BL159" s="658"/>
      <c r="BM159" s="658"/>
      <c r="BN159" s="658"/>
      <c r="BO159" s="658"/>
      <c r="BP159" s="658"/>
      <c r="BQ159" s="658"/>
      <c r="BR159" s="658"/>
      <c r="BS159" s="658"/>
      <c r="BT159" s="658"/>
      <c r="BU159" s="658"/>
    </row>
    <row r="160" ht="22.5" customHeight="1">
      <c r="A160" s="379">
        <v>8.0</v>
      </c>
      <c r="B160" s="379">
        <v>1.0</v>
      </c>
      <c r="C160" s="379" t="s">
        <v>283</v>
      </c>
      <c r="D160" s="379"/>
      <c r="E160" s="379"/>
      <c r="F160" s="379"/>
      <c r="G160" s="863">
        <v>1.0</v>
      </c>
      <c r="H160" s="378" t="s">
        <v>7109</v>
      </c>
      <c r="I160" s="378" t="s">
        <v>7110</v>
      </c>
      <c r="J160" s="379" t="s">
        <v>7111</v>
      </c>
      <c r="K160" s="379" t="s">
        <v>7112</v>
      </c>
      <c r="L160" s="380">
        <v>42407.0</v>
      </c>
      <c r="M160" s="379" t="s">
        <v>339</v>
      </c>
      <c r="N160" s="379" t="s">
        <v>151</v>
      </c>
      <c r="O160" s="380">
        <v>44690.0</v>
      </c>
      <c r="P160" s="379" t="s">
        <v>66</v>
      </c>
      <c r="Q160" s="379" t="s">
        <v>261</v>
      </c>
      <c r="R160" s="476"/>
      <c r="S160" s="476"/>
      <c r="T160" s="379" t="s">
        <v>11</v>
      </c>
      <c r="U160" s="379" t="s">
        <v>21</v>
      </c>
      <c r="V160" s="476"/>
      <c r="W160" s="379" t="s">
        <v>6035</v>
      </c>
      <c r="X160" s="379" t="s">
        <v>6035</v>
      </c>
      <c r="Y160" s="197" t="s">
        <v>7113</v>
      </c>
      <c r="Z160" s="197" t="s">
        <v>7114</v>
      </c>
      <c r="AA160" s="197" t="s">
        <v>7115</v>
      </c>
      <c r="AB160" s="197" t="s">
        <v>7116</v>
      </c>
      <c r="AC160" s="379"/>
      <c r="AD160" s="379"/>
      <c r="AE160" s="379"/>
      <c r="AF160" s="476"/>
      <c r="AG160" s="658"/>
      <c r="AH160" s="658"/>
      <c r="AI160" s="658"/>
      <c r="AJ160" s="658"/>
      <c r="AK160" s="658"/>
      <c r="AL160" s="658"/>
      <c r="AM160" s="658"/>
      <c r="AN160" s="658"/>
      <c r="AO160" s="658"/>
      <c r="AP160" s="658"/>
      <c r="AQ160" s="658"/>
      <c r="AR160" s="658"/>
      <c r="AS160" s="658"/>
      <c r="AT160" s="658"/>
      <c r="AU160" s="658"/>
      <c r="AV160" s="658"/>
      <c r="AW160" s="658"/>
      <c r="AX160" s="658"/>
      <c r="AY160" s="658"/>
      <c r="AZ160" s="658"/>
      <c r="BA160" s="658"/>
      <c r="BB160" s="658"/>
      <c r="BC160" s="658"/>
      <c r="BD160" s="658"/>
      <c r="BE160" s="658"/>
      <c r="BF160" s="658"/>
      <c r="BG160" s="658"/>
      <c r="BH160" s="658"/>
      <c r="BI160" s="658"/>
      <c r="BJ160" s="658"/>
      <c r="BK160" s="658"/>
      <c r="BL160" s="658"/>
      <c r="BM160" s="658"/>
      <c r="BN160" s="658"/>
      <c r="BO160" s="658"/>
      <c r="BP160" s="658"/>
      <c r="BQ160" s="658"/>
      <c r="BR160" s="658"/>
      <c r="BS160" s="658"/>
      <c r="BT160" s="658"/>
      <c r="BU160" s="658"/>
    </row>
    <row r="161" ht="22.5" customHeight="1">
      <c r="A161" s="379">
        <v>9.0</v>
      </c>
      <c r="B161" s="379">
        <v>1.0</v>
      </c>
      <c r="C161" s="379" t="s">
        <v>283</v>
      </c>
      <c r="D161" s="379"/>
      <c r="E161" s="476"/>
      <c r="F161" s="476"/>
      <c r="G161" s="863">
        <v>1.0</v>
      </c>
      <c r="H161" s="378" t="s">
        <v>7117</v>
      </c>
      <c r="I161" s="378" t="s">
        <v>7118</v>
      </c>
      <c r="J161" s="379" t="s">
        <v>7119</v>
      </c>
      <c r="K161" s="379" t="s">
        <v>7120</v>
      </c>
      <c r="L161" s="380">
        <v>42311.0</v>
      </c>
      <c r="M161" s="379" t="s">
        <v>351</v>
      </c>
      <c r="N161" s="379" t="s">
        <v>151</v>
      </c>
      <c r="O161" s="380">
        <v>44426.0</v>
      </c>
      <c r="P161" s="379" t="s">
        <v>37</v>
      </c>
      <c r="Q161" s="379" t="s">
        <v>261</v>
      </c>
      <c r="R161" s="476"/>
      <c r="S161" s="476"/>
      <c r="T161" s="379" t="s">
        <v>11</v>
      </c>
      <c r="U161" s="379" t="s">
        <v>10</v>
      </c>
      <c r="V161" s="476"/>
      <c r="W161" s="379" t="s">
        <v>6044</v>
      </c>
      <c r="X161" s="379" t="s">
        <v>6108</v>
      </c>
      <c r="Y161" s="197" t="s">
        <v>7121</v>
      </c>
      <c r="Z161" s="197" t="s">
        <v>7122</v>
      </c>
      <c r="AA161" s="197" t="s">
        <v>7123</v>
      </c>
      <c r="AB161" s="197" t="s">
        <v>7124</v>
      </c>
      <c r="AC161" s="379"/>
      <c r="AD161" s="379"/>
      <c r="AE161" s="379"/>
      <c r="AF161" s="476"/>
      <c r="AG161" s="658"/>
      <c r="AH161" s="658"/>
      <c r="AI161" s="658"/>
      <c r="AJ161" s="658"/>
      <c r="AK161" s="658"/>
      <c r="AL161" s="658"/>
      <c r="AM161" s="658"/>
      <c r="AN161" s="658"/>
      <c r="AO161" s="658"/>
      <c r="AP161" s="658"/>
      <c r="AQ161" s="658"/>
      <c r="AR161" s="658"/>
      <c r="AS161" s="658"/>
      <c r="AT161" s="658"/>
      <c r="AU161" s="658"/>
      <c r="AV161" s="658"/>
      <c r="AW161" s="658"/>
      <c r="AX161" s="658"/>
      <c r="AY161" s="658"/>
      <c r="AZ161" s="658"/>
      <c r="BA161" s="658"/>
      <c r="BB161" s="658"/>
      <c r="BC161" s="658"/>
      <c r="BD161" s="658"/>
      <c r="BE161" s="658"/>
      <c r="BF161" s="658"/>
      <c r="BG161" s="658"/>
      <c r="BH161" s="658"/>
      <c r="BI161" s="658"/>
      <c r="BJ161" s="658"/>
      <c r="BK161" s="658"/>
      <c r="BL161" s="658"/>
      <c r="BM161" s="658"/>
      <c r="BN161" s="658"/>
      <c r="BO161" s="658"/>
      <c r="BP161" s="658"/>
      <c r="BQ161" s="658"/>
      <c r="BR161" s="658"/>
      <c r="BS161" s="658"/>
      <c r="BT161" s="658"/>
      <c r="BU161" s="658"/>
    </row>
    <row r="162" ht="22.5" customHeight="1">
      <c r="A162" s="379">
        <v>10.0</v>
      </c>
      <c r="B162" s="379">
        <v>1.0</v>
      </c>
      <c r="C162" s="379" t="s">
        <v>283</v>
      </c>
      <c r="D162" s="379"/>
      <c r="E162" s="476"/>
      <c r="F162" s="476"/>
      <c r="G162" s="863">
        <v>1.0</v>
      </c>
      <c r="H162" s="378" t="s">
        <v>7125</v>
      </c>
      <c r="I162" s="378" t="s">
        <v>7126</v>
      </c>
      <c r="J162" s="379" t="s">
        <v>3411</v>
      </c>
      <c r="K162" s="379" t="s">
        <v>7127</v>
      </c>
      <c r="L162" s="380">
        <v>42248.0</v>
      </c>
      <c r="M162" s="379" t="s">
        <v>351</v>
      </c>
      <c r="N162" s="379" t="s">
        <v>153</v>
      </c>
      <c r="O162" s="380">
        <v>45519.0</v>
      </c>
      <c r="P162" s="379" t="s">
        <v>115</v>
      </c>
      <c r="Q162" s="379" t="s">
        <v>261</v>
      </c>
      <c r="R162" s="379"/>
      <c r="S162" s="379"/>
      <c r="T162" s="1082" t="s">
        <v>11</v>
      </c>
      <c r="U162" s="379" t="s">
        <v>15</v>
      </c>
      <c r="V162" s="476"/>
      <c r="W162" s="625"/>
      <c r="X162" s="379"/>
      <c r="Y162" s="197" t="s">
        <v>7128</v>
      </c>
      <c r="Z162" s="197"/>
      <c r="AA162" s="197"/>
      <c r="AB162" s="197"/>
      <c r="AC162" s="379"/>
      <c r="AD162" s="379"/>
      <c r="AE162" s="379"/>
      <c r="AF162" s="476"/>
      <c r="AG162" s="658"/>
      <c r="AH162" s="658"/>
      <c r="AI162" s="658"/>
      <c r="AJ162" s="658"/>
      <c r="AK162" s="658"/>
      <c r="AL162" s="658"/>
      <c r="AM162" s="658"/>
      <c r="AN162" s="658"/>
      <c r="AO162" s="658"/>
      <c r="AP162" s="658"/>
      <c r="AQ162" s="658"/>
      <c r="AR162" s="658"/>
      <c r="AS162" s="658"/>
      <c r="AT162" s="658"/>
      <c r="AU162" s="658"/>
      <c r="AV162" s="658"/>
      <c r="AW162" s="658"/>
      <c r="AX162" s="658"/>
      <c r="AY162" s="658"/>
      <c r="AZ162" s="658"/>
      <c r="BA162" s="658"/>
      <c r="BB162" s="658"/>
      <c r="BC162" s="658"/>
      <c r="BD162" s="658"/>
      <c r="BE162" s="658"/>
      <c r="BF162" s="658"/>
      <c r="BG162" s="658"/>
      <c r="BH162" s="658"/>
      <c r="BI162" s="658"/>
      <c r="BJ162" s="658"/>
      <c r="BK162" s="658"/>
      <c r="BL162" s="658"/>
      <c r="BM162" s="658"/>
      <c r="BN162" s="658"/>
      <c r="BO162" s="658"/>
      <c r="BP162" s="658"/>
      <c r="BQ162" s="658"/>
      <c r="BR162" s="658"/>
      <c r="BS162" s="658"/>
      <c r="BT162" s="658"/>
      <c r="BU162" s="658"/>
    </row>
    <row r="163" ht="22.5" customHeight="1">
      <c r="A163" s="379">
        <v>11.0</v>
      </c>
      <c r="B163" s="379">
        <v>1.0</v>
      </c>
      <c r="C163" s="379" t="s">
        <v>283</v>
      </c>
      <c r="D163" s="379"/>
      <c r="E163" s="476"/>
      <c r="F163" s="476"/>
      <c r="G163" s="863">
        <v>1.0</v>
      </c>
      <c r="H163" s="378" t="s">
        <v>7129</v>
      </c>
      <c r="I163" s="378" t="s">
        <v>7130</v>
      </c>
      <c r="J163" s="379" t="s">
        <v>637</v>
      </c>
      <c r="K163" s="379" t="s">
        <v>7131</v>
      </c>
      <c r="L163" s="380">
        <v>42508.0</v>
      </c>
      <c r="M163" s="379" t="s">
        <v>351</v>
      </c>
      <c r="N163" s="379" t="s">
        <v>153</v>
      </c>
      <c r="O163" s="380">
        <v>45026.0</v>
      </c>
      <c r="P163" s="379" t="s">
        <v>115</v>
      </c>
      <c r="Q163" s="379" t="s">
        <v>263</v>
      </c>
      <c r="R163" s="476"/>
      <c r="S163" s="476"/>
      <c r="T163" s="379" t="s">
        <v>11</v>
      </c>
      <c r="U163" s="379" t="s">
        <v>15</v>
      </c>
      <c r="V163" s="476"/>
      <c r="W163" s="379"/>
      <c r="X163" s="379"/>
      <c r="Y163" s="197" t="s">
        <v>7132</v>
      </c>
      <c r="Z163" s="197" t="s">
        <v>7133</v>
      </c>
      <c r="AA163" s="197" t="s">
        <v>7134</v>
      </c>
      <c r="AB163" s="197"/>
      <c r="AC163" s="379"/>
      <c r="AD163" s="379"/>
      <c r="AE163" s="379"/>
      <c r="AF163" s="476"/>
      <c r="AG163" s="658"/>
      <c r="AH163" s="658"/>
      <c r="AI163" s="658"/>
      <c r="AJ163" s="658"/>
      <c r="AK163" s="658"/>
      <c r="AL163" s="658"/>
      <c r="AM163" s="658"/>
      <c r="AN163" s="658"/>
      <c r="AO163" s="658"/>
      <c r="AP163" s="658"/>
      <c r="AQ163" s="658"/>
      <c r="AR163" s="658"/>
      <c r="AS163" s="658"/>
      <c r="AT163" s="658"/>
      <c r="AU163" s="658"/>
      <c r="AV163" s="658"/>
      <c r="AW163" s="658"/>
      <c r="AX163" s="658"/>
      <c r="AY163" s="658"/>
      <c r="AZ163" s="658"/>
      <c r="BA163" s="658"/>
      <c r="BB163" s="658"/>
      <c r="BC163" s="658"/>
      <c r="BD163" s="658"/>
      <c r="BE163" s="658"/>
      <c r="BF163" s="658"/>
      <c r="BG163" s="658"/>
      <c r="BH163" s="658"/>
      <c r="BI163" s="658"/>
      <c r="BJ163" s="658"/>
      <c r="BK163" s="658"/>
      <c r="BL163" s="658"/>
      <c r="BM163" s="658"/>
      <c r="BN163" s="658"/>
      <c r="BO163" s="658"/>
      <c r="BP163" s="658"/>
      <c r="BQ163" s="658"/>
      <c r="BR163" s="658"/>
      <c r="BS163" s="658"/>
      <c r="BT163" s="658"/>
      <c r="BU163" s="658"/>
    </row>
    <row r="164" ht="22.5" customHeight="1">
      <c r="A164" s="379">
        <v>12.0</v>
      </c>
      <c r="B164" s="379">
        <v>1.0</v>
      </c>
      <c r="C164" s="379" t="s">
        <v>283</v>
      </c>
      <c r="D164" s="379"/>
      <c r="E164" s="476"/>
      <c r="F164" s="476"/>
      <c r="G164" s="863">
        <v>1.0</v>
      </c>
      <c r="H164" s="378" t="s">
        <v>7135</v>
      </c>
      <c r="I164" s="378" t="s">
        <v>7136</v>
      </c>
      <c r="J164" s="379" t="s">
        <v>7137</v>
      </c>
      <c r="K164" s="379" t="s">
        <v>7138</v>
      </c>
      <c r="L164" s="380">
        <v>42443.0</v>
      </c>
      <c r="M164" s="379" t="s">
        <v>339</v>
      </c>
      <c r="N164" s="379" t="s">
        <v>153</v>
      </c>
      <c r="O164" s="380">
        <v>43334.0</v>
      </c>
      <c r="P164" s="379" t="s">
        <v>37</v>
      </c>
      <c r="Q164" s="379" t="s">
        <v>263</v>
      </c>
      <c r="R164" s="379" t="s">
        <v>629</v>
      </c>
      <c r="S164" s="476"/>
      <c r="T164" s="379" t="s">
        <v>11</v>
      </c>
      <c r="U164" s="379" t="s">
        <v>10</v>
      </c>
      <c r="V164" s="379"/>
      <c r="W164" s="379" t="s">
        <v>6055</v>
      </c>
      <c r="X164" s="379" t="s">
        <v>6056</v>
      </c>
      <c r="Y164" s="197" t="s">
        <v>7139</v>
      </c>
      <c r="Z164" s="197" t="s">
        <v>7140</v>
      </c>
      <c r="AA164" s="197" t="s">
        <v>7141</v>
      </c>
      <c r="AB164" s="197" t="s">
        <v>7142</v>
      </c>
      <c r="AC164" s="379" t="s">
        <v>7143</v>
      </c>
      <c r="AD164" s="379" t="s">
        <v>7144</v>
      </c>
      <c r="AE164" s="379" t="s">
        <v>7145</v>
      </c>
      <c r="AF164" s="476"/>
      <c r="AG164" s="658"/>
      <c r="AH164" s="658"/>
      <c r="AI164" s="658"/>
      <c r="AJ164" s="658"/>
      <c r="AK164" s="658"/>
      <c r="AL164" s="658"/>
      <c r="AM164" s="658"/>
      <c r="AN164" s="658"/>
      <c r="AO164" s="658"/>
      <c r="AP164" s="658"/>
      <c r="AQ164" s="658"/>
      <c r="AR164" s="658"/>
      <c r="AS164" s="658"/>
      <c r="AT164" s="658"/>
      <c r="AU164" s="658"/>
      <c r="AV164" s="658"/>
      <c r="AW164" s="658"/>
      <c r="AX164" s="658"/>
      <c r="AY164" s="658"/>
      <c r="AZ164" s="658"/>
      <c r="BA164" s="658"/>
      <c r="BB164" s="658"/>
      <c r="BC164" s="658"/>
      <c r="BD164" s="658"/>
      <c r="BE164" s="658"/>
      <c r="BF164" s="658"/>
      <c r="BG164" s="658"/>
      <c r="BH164" s="658"/>
      <c r="BI164" s="658"/>
      <c r="BJ164" s="658"/>
      <c r="BK164" s="658"/>
      <c r="BL164" s="658"/>
      <c r="BM164" s="658"/>
      <c r="BN164" s="658"/>
      <c r="BO164" s="658"/>
      <c r="BP164" s="658"/>
      <c r="BQ164" s="658"/>
      <c r="BR164" s="658"/>
      <c r="BS164" s="658"/>
      <c r="BT164" s="658"/>
      <c r="BU164" s="658"/>
    </row>
    <row r="165" ht="22.5" customHeight="1">
      <c r="A165" s="379">
        <v>13.0</v>
      </c>
      <c r="B165" s="379">
        <v>1.0</v>
      </c>
      <c r="C165" s="379" t="s">
        <v>283</v>
      </c>
      <c r="D165" s="379"/>
      <c r="E165" s="476"/>
      <c r="F165" s="476"/>
      <c r="G165" s="863">
        <v>1.0</v>
      </c>
      <c r="H165" s="378" t="s">
        <v>7146</v>
      </c>
      <c r="I165" s="378" t="s">
        <v>7147</v>
      </c>
      <c r="J165" s="379" t="s">
        <v>524</v>
      </c>
      <c r="K165" s="379" t="s">
        <v>7148</v>
      </c>
      <c r="L165" s="380">
        <v>42422.0</v>
      </c>
      <c r="M165" s="379" t="s">
        <v>339</v>
      </c>
      <c r="N165" s="379" t="s">
        <v>151</v>
      </c>
      <c r="O165" s="380">
        <v>45155.0</v>
      </c>
      <c r="P165" s="379" t="s">
        <v>42</v>
      </c>
      <c r="Q165" s="379" t="s">
        <v>263</v>
      </c>
      <c r="R165" s="379"/>
      <c r="S165" s="379"/>
      <c r="T165" s="1080" t="s">
        <v>11</v>
      </c>
      <c r="U165" s="379" t="s">
        <v>21</v>
      </c>
      <c r="V165" s="379"/>
      <c r="W165" s="379"/>
      <c r="X165" s="379"/>
      <c r="Y165" s="197" t="s">
        <v>7149</v>
      </c>
      <c r="Z165" s="197" t="s">
        <v>7150</v>
      </c>
      <c r="AA165" s="197"/>
      <c r="AB165" s="197"/>
      <c r="AC165" s="379"/>
      <c r="AD165" s="379"/>
      <c r="AE165" s="379"/>
      <c r="AF165" s="476"/>
      <c r="AG165" s="658"/>
      <c r="AH165" s="658"/>
      <c r="AI165" s="658"/>
      <c r="AJ165" s="658"/>
      <c r="AK165" s="658"/>
      <c r="AL165" s="658"/>
      <c r="AM165" s="658"/>
      <c r="AN165" s="658"/>
      <c r="AO165" s="658"/>
      <c r="AP165" s="658"/>
      <c r="AQ165" s="658"/>
      <c r="AR165" s="658"/>
      <c r="AS165" s="658"/>
      <c r="AT165" s="658"/>
      <c r="AU165" s="658"/>
      <c r="AV165" s="658"/>
      <c r="AW165" s="658"/>
      <c r="AX165" s="658"/>
      <c r="AY165" s="658"/>
      <c r="AZ165" s="658"/>
      <c r="BA165" s="658"/>
      <c r="BB165" s="658"/>
      <c r="BC165" s="658"/>
      <c r="BD165" s="658"/>
      <c r="BE165" s="658"/>
      <c r="BF165" s="658"/>
      <c r="BG165" s="658"/>
      <c r="BH165" s="658"/>
      <c r="BI165" s="658"/>
      <c r="BJ165" s="658"/>
      <c r="BK165" s="658"/>
      <c r="BL165" s="658"/>
      <c r="BM165" s="658"/>
      <c r="BN165" s="658"/>
      <c r="BO165" s="658"/>
      <c r="BP165" s="658"/>
      <c r="BQ165" s="658"/>
      <c r="BR165" s="658"/>
      <c r="BS165" s="658"/>
      <c r="BT165" s="658"/>
      <c r="BU165" s="658"/>
    </row>
    <row r="166" ht="22.5" customHeight="1">
      <c r="A166" s="379">
        <v>14.0</v>
      </c>
      <c r="B166" s="379">
        <v>1.0</v>
      </c>
      <c r="C166" s="379" t="s">
        <v>283</v>
      </c>
      <c r="D166" s="379"/>
      <c r="E166" s="476"/>
      <c r="F166" s="476"/>
      <c r="G166" s="863">
        <v>1.0</v>
      </c>
      <c r="H166" s="378" t="s">
        <v>7151</v>
      </c>
      <c r="I166" s="378" t="s">
        <v>7152</v>
      </c>
      <c r="J166" s="379" t="s">
        <v>3654</v>
      </c>
      <c r="K166" s="379" t="s">
        <v>7153</v>
      </c>
      <c r="L166" s="380">
        <v>42261.0</v>
      </c>
      <c r="M166" s="379" t="s">
        <v>351</v>
      </c>
      <c r="N166" s="379" t="s">
        <v>151</v>
      </c>
      <c r="O166" s="380">
        <v>43222.0</v>
      </c>
      <c r="P166" s="379" t="s">
        <v>66</v>
      </c>
      <c r="Q166" s="379" t="s">
        <v>263</v>
      </c>
      <c r="R166" s="379" t="s">
        <v>6930</v>
      </c>
      <c r="S166" s="476"/>
      <c r="T166" s="379" t="s">
        <v>11</v>
      </c>
      <c r="U166" s="379" t="s">
        <v>10</v>
      </c>
      <c r="V166" s="476"/>
      <c r="W166" s="379"/>
      <c r="X166" s="379" t="s">
        <v>6188</v>
      </c>
      <c r="Y166" s="197" t="s">
        <v>7154</v>
      </c>
      <c r="Z166" s="197" t="s">
        <v>7155</v>
      </c>
      <c r="AA166" s="197" t="s">
        <v>7156</v>
      </c>
      <c r="AB166" s="197" t="s">
        <v>7157</v>
      </c>
      <c r="AC166" s="379" t="s">
        <v>7158</v>
      </c>
      <c r="AD166" s="379" t="s">
        <v>7159</v>
      </c>
      <c r="AE166" s="379" t="s">
        <v>7160</v>
      </c>
      <c r="AF166" s="476"/>
      <c r="AG166" s="658"/>
      <c r="AH166" s="658"/>
      <c r="AI166" s="658"/>
      <c r="AJ166" s="658"/>
      <c r="AK166" s="658"/>
      <c r="AL166" s="658"/>
      <c r="AM166" s="658"/>
      <c r="AN166" s="658"/>
      <c r="AO166" s="658"/>
      <c r="AP166" s="658"/>
      <c r="AQ166" s="658"/>
      <c r="AR166" s="658"/>
      <c r="AS166" s="658"/>
      <c r="AT166" s="658"/>
      <c r="AU166" s="658"/>
      <c r="AV166" s="658"/>
      <c r="AW166" s="658"/>
      <c r="AX166" s="658"/>
      <c r="AY166" s="658"/>
      <c r="AZ166" s="658"/>
      <c r="BA166" s="658"/>
      <c r="BB166" s="658"/>
      <c r="BC166" s="658"/>
      <c r="BD166" s="658"/>
      <c r="BE166" s="658"/>
      <c r="BF166" s="658"/>
      <c r="BG166" s="658"/>
      <c r="BH166" s="658"/>
      <c r="BI166" s="658"/>
      <c r="BJ166" s="658"/>
      <c r="BK166" s="658"/>
      <c r="BL166" s="658"/>
      <c r="BM166" s="658"/>
      <c r="BN166" s="658"/>
      <c r="BO166" s="658"/>
      <c r="BP166" s="658"/>
      <c r="BQ166" s="658"/>
      <c r="BR166" s="658"/>
      <c r="BS166" s="658"/>
      <c r="BT166" s="658"/>
      <c r="BU166" s="658"/>
    </row>
    <row r="167" ht="22.5" customHeight="1">
      <c r="A167" s="379">
        <v>15.0</v>
      </c>
      <c r="B167" s="379">
        <v>1.0</v>
      </c>
      <c r="C167" s="379" t="s">
        <v>283</v>
      </c>
      <c r="D167" s="379"/>
      <c r="E167" s="476"/>
      <c r="F167" s="379" t="s">
        <v>335</v>
      </c>
      <c r="G167" s="863">
        <v>1.0</v>
      </c>
      <c r="H167" s="378" t="s">
        <v>7161</v>
      </c>
      <c r="I167" s="378" t="s">
        <v>7162</v>
      </c>
      <c r="J167" s="379" t="s">
        <v>1877</v>
      </c>
      <c r="K167" s="379" t="s">
        <v>7163</v>
      </c>
      <c r="L167" s="380">
        <v>42471.0</v>
      </c>
      <c r="M167" s="379" t="s">
        <v>339</v>
      </c>
      <c r="N167" s="379" t="s">
        <v>154</v>
      </c>
      <c r="O167" s="380">
        <v>43164.0</v>
      </c>
      <c r="P167" s="379" t="s">
        <v>37</v>
      </c>
      <c r="Q167" s="379" t="s">
        <v>267</v>
      </c>
      <c r="R167" s="476"/>
      <c r="S167" s="476"/>
      <c r="T167" s="379" t="s">
        <v>11</v>
      </c>
      <c r="U167" s="379" t="s">
        <v>10</v>
      </c>
      <c r="V167" s="379"/>
      <c r="W167" s="625" t="s">
        <v>6582</v>
      </c>
      <c r="X167" s="379" t="s">
        <v>6583</v>
      </c>
      <c r="Y167" s="197" t="s">
        <v>7164</v>
      </c>
      <c r="Z167" s="197" t="s">
        <v>7165</v>
      </c>
      <c r="AA167" s="197" t="s">
        <v>7166</v>
      </c>
      <c r="AB167" s="197" t="s">
        <v>7167</v>
      </c>
      <c r="AC167" s="379" t="s">
        <v>7168</v>
      </c>
      <c r="AD167" s="379" t="s">
        <v>7169</v>
      </c>
      <c r="AE167" s="379"/>
      <c r="AF167" s="379"/>
      <c r="AG167" s="658"/>
      <c r="AH167" s="658"/>
      <c r="AI167" s="658"/>
      <c r="AJ167" s="658"/>
      <c r="AK167" s="658"/>
      <c r="AL167" s="658"/>
      <c r="AM167" s="658"/>
      <c r="AN167" s="658"/>
      <c r="AO167" s="658"/>
      <c r="AP167" s="658"/>
      <c r="AQ167" s="658"/>
      <c r="AR167" s="658"/>
      <c r="AS167" s="658"/>
      <c r="AT167" s="658"/>
      <c r="AU167" s="658"/>
      <c r="AV167" s="658"/>
      <c r="AW167" s="658"/>
      <c r="AX167" s="658"/>
      <c r="AY167" s="658"/>
      <c r="AZ167" s="658"/>
      <c r="BA167" s="658"/>
      <c r="BB167" s="658"/>
      <c r="BC167" s="658"/>
      <c r="BD167" s="658"/>
      <c r="BE167" s="658"/>
      <c r="BF167" s="658"/>
      <c r="BG167" s="658"/>
      <c r="BH167" s="658"/>
      <c r="BI167" s="658"/>
      <c r="BJ167" s="658"/>
      <c r="BK167" s="658"/>
      <c r="BL167" s="658"/>
      <c r="BM167" s="658"/>
      <c r="BN167" s="658"/>
      <c r="BO167" s="658"/>
      <c r="BP167" s="658"/>
      <c r="BQ167" s="658"/>
      <c r="BR167" s="658"/>
      <c r="BS167" s="658"/>
      <c r="BT167" s="658"/>
      <c r="BU167" s="658"/>
    </row>
    <row r="168" ht="22.5" customHeight="1">
      <c r="A168" s="379">
        <v>16.0</v>
      </c>
      <c r="B168" s="379">
        <v>1.0</v>
      </c>
      <c r="C168" s="379" t="s">
        <v>283</v>
      </c>
      <c r="D168" s="379"/>
      <c r="E168" s="476"/>
      <c r="F168" s="476"/>
      <c r="G168" s="863">
        <v>1.0</v>
      </c>
      <c r="H168" s="378" t="s">
        <v>7170</v>
      </c>
      <c r="I168" s="378" t="s">
        <v>7171</v>
      </c>
      <c r="J168" s="379" t="s">
        <v>362</v>
      </c>
      <c r="K168" s="379" t="s">
        <v>7172</v>
      </c>
      <c r="L168" s="380">
        <v>42598.0</v>
      </c>
      <c r="M168" s="379" t="s">
        <v>351</v>
      </c>
      <c r="N168" s="379" t="s">
        <v>151</v>
      </c>
      <c r="O168" s="380">
        <v>43698.0</v>
      </c>
      <c r="P168" s="379" t="s">
        <v>133</v>
      </c>
      <c r="Q168" s="379" t="s">
        <v>267</v>
      </c>
      <c r="R168" s="379"/>
      <c r="S168" s="476"/>
      <c r="T168" s="379" t="s">
        <v>11</v>
      </c>
      <c r="U168" s="379" t="s">
        <v>21</v>
      </c>
      <c r="V168" s="379" t="s">
        <v>335</v>
      </c>
      <c r="W168" s="625"/>
      <c r="X168" s="379" t="s">
        <v>6055</v>
      </c>
      <c r="Y168" s="197" t="s">
        <v>7173</v>
      </c>
      <c r="Z168" s="197" t="s">
        <v>7174</v>
      </c>
      <c r="AA168" s="197" t="s">
        <v>7175</v>
      </c>
      <c r="AB168" s="197" t="s">
        <v>7176</v>
      </c>
      <c r="AC168" s="379" t="s">
        <v>7177</v>
      </c>
      <c r="AD168" s="379" t="s">
        <v>7178</v>
      </c>
      <c r="AE168" s="476"/>
      <c r="AF168" s="379"/>
      <c r="AG168" s="658"/>
      <c r="AH168" s="658"/>
      <c r="AI168" s="658"/>
      <c r="AJ168" s="658"/>
      <c r="AK168" s="658"/>
      <c r="AL168" s="658"/>
      <c r="AM168" s="658"/>
      <c r="AN168" s="658"/>
      <c r="AO168" s="658"/>
      <c r="AP168" s="658"/>
      <c r="AQ168" s="658"/>
      <c r="AR168" s="658"/>
      <c r="AS168" s="658"/>
      <c r="AT168" s="658"/>
      <c r="AU168" s="658"/>
      <c r="AV168" s="658"/>
      <c r="AW168" s="658"/>
      <c r="AX168" s="658"/>
      <c r="AY168" s="658"/>
      <c r="AZ168" s="658"/>
      <c r="BA168" s="658"/>
      <c r="BB168" s="658"/>
      <c r="BC168" s="658"/>
      <c r="BD168" s="658"/>
      <c r="BE168" s="658"/>
      <c r="BF168" s="658"/>
      <c r="BG168" s="658"/>
      <c r="BH168" s="658"/>
      <c r="BI168" s="658"/>
      <c r="BJ168" s="658"/>
      <c r="BK168" s="658"/>
      <c r="BL168" s="658"/>
      <c r="BM168" s="658"/>
      <c r="BN168" s="658"/>
      <c r="BO168" s="658"/>
      <c r="BP168" s="658"/>
      <c r="BQ168" s="658"/>
      <c r="BR168" s="658"/>
      <c r="BS168" s="658"/>
      <c r="BT168" s="658"/>
      <c r="BU168" s="658"/>
    </row>
    <row r="169" ht="22.5" customHeight="1">
      <c r="A169" s="379">
        <v>17.0</v>
      </c>
      <c r="B169" s="379">
        <v>1.0</v>
      </c>
      <c r="C169" s="379" t="s">
        <v>283</v>
      </c>
      <c r="D169" s="379"/>
      <c r="E169" s="476"/>
      <c r="F169" s="476"/>
      <c r="G169" s="863">
        <v>1.0</v>
      </c>
      <c r="H169" s="378" t="s">
        <v>7179</v>
      </c>
      <c r="I169" s="378" t="s">
        <v>7180</v>
      </c>
      <c r="J169" s="379" t="s">
        <v>7181</v>
      </c>
      <c r="K169" s="379" t="s">
        <v>7182</v>
      </c>
      <c r="L169" s="380">
        <v>42366.0</v>
      </c>
      <c r="M169" s="379" t="s">
        <v>351</v>
      </c>
      <c r="N169" s="379" t="s">
        <v>151</v>
      </c>
      <c r="O169" s="380">
        <v>43334.0</v>
      </c>
      <c r="P169" s="379" t="s">
        <v>133</v>
      </c>
      <c r="Q169" s="379" t="s">
        <v>267</v>
      </c>
      <c r="R169" s="379"/>
      <c r="S169" s="476"/>
      <c r="T169" s="379" t="s">
        <v>11</v>
      </c>
      <c r="U169" s="379" t="s">
        <v>21</v>
      </c>
      <c r="V169" s="476"/>
      <c r="W169" s="625"/>
      <c r="X169" s="379" t="s">
        <v>6056</v>
      </c>
      <c r="Y169" s="197" t="s">
        <v>7183</v>
      </c>
      <c r="Z169" s="197" t="s">
        <v>7184</v>
      </c>
      <c r="AA169" s="197" t="s">
        <v>7185</v>
      </c>
      <c r="AB169" s="197" t="s">
        <v>7186</v>
      </c>
      <c r="AC169" s="379" t="s">
        <v>7187</v>
      </c>
      <c r="AD169" s="379" t="s">
        <v>7188</v>
      </c>
      <c r="AE169" s="379" t="s">
        <v>7189</v>
      </c>
      <c r="AF169" s="379"/>
      <c r="AG169" s="658"/>
      <c r="AH169" s="658"/>
      <c r="AI169" s="658"/>
      <c r="AJ169" s="658"/>
      <c r="AK169" s="658"/>
      <c r="AL169" s="658"/>
      <c r="AM169" s="658"/>
      <c r="AN169" s="658"/>
      <c r="AO169" s="658"/>
      <c r="AP169" s="658"/>
      <c r="AQ169" s="658"/>
      <c r="AR169" s="658"/>
      <c r="AS169" s="658"/>
      <c r="AT169" s="658"/>
      <c r="AU169" s="658"/>
      <c r="AV169" s="658"/>
      <c r="AW169" s="658"/>
      <c r="AX169" s="658"/>
      <c r="AY169" s="658"/>
      <c r="AZ169" s="658"/>
      <c r="BA169" s="658"/>
      <c r="BB169" s="658"/>
      <c r="BC169" s="658"/>
      <c r="BD169" s="658"/>
      <c r="BE169" s="658"/>
      <c r="BF169" s="658"/>
      <c r="BG169" s="658"/>
      <c r="BH169" s="658"/>
      <c r="BI169" s="658"/>
      <c r="BJ169" s="658"/>
      <c r="BK169" s="658"/>
      <c r="BL169" s="658"/>
      <c r="BM169" s="658"/>
      <c r="BN169" s="658"/>
      <c r="BO169" s="658"/>
      <c r="BP169" s="658"/>
      <c r="BQ169" s="658"/>
      <c r="BR169" s="658"/>
      <c r="BS169" s="658"/>
      <c r="BT169" s="658"/>
      <c r="BU169" s="658"/>
    </row>
    <row r="170" ht="22.5" customHeight="1">
      <c r="A170" s="379">
        <v>18.0</v>
      </c>
      <c r="B170" s="379">
        <v>1.0</v>
      </c>
      <c r="C170" s="379" t="s">
        <v>283</v>
      </c>
      <c r="D170" s="379"/>
      <c r="E170" s="476"/>
      <c r="F170" s="476"/>
      <c r="G170" s="863">
        <v>1.0</v>
      </c>
      <c r="H170" s="378" t="s">
        <v>7190</v>
      </c>
      <c r="I170" s="378" t="s">
        <v>7191</v>
      </c>
      <c r="J170" s="379" t="s">
        <v>344</v>
      </c>
      <c r="K170" s="379" t="s">
        <v>7192</v>
      </c>
      <c r="L170" s="380">
        <v>42250.0</v>
      </c>
      <c r="M170" s="379" t="s">
        <v>351</v>
      </c>
      <c r="N170" s="379" t="s">
        <v>154</v>
      </c>
      <c r="O170" s="380">
        <v>45519.0</v>
      </c>
      <c r="P170" s="379" t="s">
        <v>133</v>
      </c>
      <c r="Q170" s="379" t="s">
        <v>267</v>
      </c>
      <c r="R170" s="476"/>
      <c r="S170" s="476"/>
      <c r="T170" s="623" t="s">
        <v>22</v>
      </c>
      <c r="U170" s="379" t="s">
        <v>15</v>
      </c>
      <c r="V170" s="476"/>
      <c r="W170" s="625"/>
      <c r="X170" s="379"/>
      <c r="Y170" s="197" t="s">
        <v>7193</v>
      </c>
      <c r="Z170" s="197"/>
      <c r="AA170" s="197"/>
      <c r="AB170" s="197"/>
      <c r="AC170" s="379"/>
      <c r="AD170" s="379"/>
      <c r="AE170" s="476"/>
      <c r="AF170" s="379"/>
      <c r="AG170" s="519"/>
      <c r="AH170" s="519"/>
      <c r="AI170" s="519"/>
      <c r="AJ170" s="519"/>
      <c r="AK170" s="519"/>
      <c r="AL170" s="519"/>
      <c r="AM170" s="658"/>
      <c r="AN170" s="658"/>
      <c r="AO170" s="658"/>
      <c r="AP170" s="658"/>
      <c r="AQ170" s="658"/>
      <c r="AR170" s="658"/>
      <c r="AS170" s="658"/>
      <c r="AT170" s="658"/>
      <c r="AU170" s="658"/>
      <c r="AV170" s="658"/>
      <c r="AW170" s="658"/>
      <c r="AX170" s="658"/>
      <c r="AY170" s="658"/>
      <c r="AZ170" s="658"/>
      <c r="BA170" s="658"/>
      <c r="BB170" s="658"/>
      <c r="BC170" s="658"/>
      <c r="BD170" s="658"/>
      <c r="BE170" s="658"/>
      <c r="BF170" s="658"/>
      <c r="BG170" s="658"/>
      <c r="BH170" s="658"/>
      <c r="BI170" s="658"/>
      <c r="BJ170" s="658"/>
      <c r="BK170" s="658"/>
      <c r="BL170" s="658"/>
      <c r="BM170" s="658"/>
      <c r="BN170" s="658"/>
      <c r="BO170" s="658"/>
      <c r="BP170" s="658"/>
      <c r="BQ170" s="658"/>
      <c r="BR170" s="658"/>
      <c r="BS170" s="658"/>
      <c r="BT170" s="658"/>
      <c r="BU170" s="658"/>
    </row>
    <row r="171" ht="22.5" customHeight="1">
      <c r="A171" s="379">
        <v>19.0</v>
      </c>
      <c r="B171" s="379">
        <v>1.0</v>
      </c>
      <c r="C171" s="379" t="s">
        <v>283</v>
      </c>
      <c r="D171" s="379"/>
      <c r="E171" s="476"/>
      <c r="F171" s="379" t="s">
        <v>335</v>
      </c>
      <c r="G171" s="863">
        <v>1.0</v>
      </c>
      <c r="H171" s="378" t="s">
        <v>7194</v>
      </c>
      <c r="I171" s="378" t="s">
        <v>7195</v>
      </c>
      <c r="J171" s="379" t="s">
        <v>632</v>
      </c>
      <c r="K171" s="379" t="s">
        <v>7196</v>
      </c>
      <c r="L171" s="380">
        <v>42373.0</v>
      </c>
      <c r="M171" s="379" t="s">
        <v>339</v>
      </c>
      <c r="N171" s="379" t="s">
        <v>151</v>
      </c>
      <c r="O171" s="380">
        <v>45519.0</v>
      </c>
      <c r="P171" s="379" t="s">
        <v>37</v>
      </c>
      <c r="Q171" s="379" t="s">
        <v>267</v>
      </c>
      <c r="R171" s="379"/>
      <c r="S171" s="379"/>
      <c r="T171" s="379" t="s">
        <v>11</v>
      </c>
      <c r="U171" s="379" t="s">
        <v>21</v>
      </c>
      <c r="V171" s="476"/>
      <c r="W171" s="476"/>
      <c r="X171" s="379"/>
      <c r="Y171" s="197" t="s">
        <v>7197</v>
      </c>
      <c r="Z171" s="197"/>
      <c r="AA171" s="197"/>
      <c r="AB171" s="1004"/>
      <c r="AC171" s="1091"/>
      <c r="AD171" s="1091"/>
      <c r="AE171" s="1091"/>
      <c r="AF171" s="1091"/>
      <c r="AG171" s="545"/>
      <c r="AH171" s="545"/>
      <c r="AI171" s="545"/>
      <c r="AJ171" s="545"/>
      <c r="AK171" s="545"/>
      <c r="AL171" s="545"/>
      <c r="AM171" s="658"/>
      <c r="AN171" s="658"/>
      <c r="AO171" s="658"/>
      <c r="AP171" s="658"/>
      <c r="AQ171" s="658"/>
      <c r="AR171" s="658"/>
      <c r="AS171" s="658"/>
      <c r="AT171" s="658"/>
      <c r="AU171" s="658"/>
      <c r="AV171" s="658"/>
      <c r="AW171" s="658"/>
      <c r="AX171" s="658"/>
      <c r="AY171" s="658"/>
      <c r="AZ171" s="658"/>
      <c r="BA171" s="658"/>
      <c r="BB171" s="658"/>
      <c r="BC171" s="658"/>
      <c r="BD171" s="658"/>
      <c r="BE171" s="658"/>
      <c r="BF171" s="658"/>
      <c r="BG171" s="658"/>
      <c r="BH171" s="658"/>
      <c r="BI171" s="658"/>
      <c r="BJ171" s="658"/>
      <c r="BK171" s="658"/>
      <c r="BL171" s="658"/>
      <c r="BM171" s="658"/>
      <c r="BN171" s="658"/>
      <c r="BO171" s="658"/>
      <c r="BP171" s="658"/>
      <c r="BQ171" s="658"/>
      <c r="BR171" s="658"/>
      <c r="BS171" s="658"/>
      <c r="BT171" s="658"/>
      <c r="BU171" s="658"/>
    </row>
    <row r="172" ht="22.5" customHeight="1">
      <c r="A172" s="379">
        <v>20.0</v>
      </c>
      <c r="B172" s="379">
        <v>1.0</v>
      </c>
      <c r="C172" s="379" t="s">
        <v>283</v>
      </c>
      <c r="D172" s="379"/>
      <c r="E172" s="476"/>
      <c r="F172" s="476"/>
      <c r="G172" s="863">
        <v>1.0</v>
      </c>
      <c r="H172" s="378" t="s">
        <v>7198</v>
      </c>
      <c r="I172" s="378" t="s">
        <v>7199</v>
      </c>
      <c r="J172" s="379" t="s">
        <v>396</v>
      </c>
      <c r="K172" s="379" t="s">
        <v>7200</v>
      </c>
      <c r="L172" s="380">
        <v>42352.0</v>
      </c>
      <c r="M172" s="379" t="s">
        <v>351</v>
      </c>
      <c r="N172" s="379" t="s">
        <v>153</v>
      </c>
      <c r="O172" s="380">
        <v>43334.0</v>
      </c>
      <c r="P172" s="379" t="s">
        <v>133</v>
      </c>
      <c r="Q172" s="379" t="s">
        <v>269</v>
      </c>
      <c r="R172" s="379"/>
      <c r="S172" s="379"/>
      <c r="T172" s="379" t="s">
        <v>11</v>
      </c>
      <c r="U172" s="379" t="s">
        <v>15</v>
      </c>
      <c r="V172" s="476"/>
      <c r="W172" s="379" t="s">
        <v>6044</v>
      </c>
      <c r="X172" s="379" t="s">
        <v>6232</v>
      </c>
      <c r="Y172" s="197" t="s">
        <v>7201</v>
      </c>
      <c r="Z172" s="197" t="s">
        <v>7202</v>
      </c>
      <c r="AA172" s="197" t="s">
        <v>7203</v>
      </c>
      <c r="AB172" s="197" t="s">
        <v>7204</v>
      </c>
      <c r="AC172" s="379" t="s">
        <v>7205</v>
      </c>
      <c r="AD172" s="379" t="s">
        <v>7206</v>
      </c>
      <c r="AE172" s="379" t="s">
        <v>7207</v>
      </c>
      <c r="AF172" s="1091"/>
      <c r="AG172" s="545"/>
      <c r="AH172" s="545"/>
      <c r="AI172" s="545"/>
      <c r="AJ172" s="545"/>
      <c r="AK172" s="545"/>
      <c r="AL172" s="545"/>
      <c r="AM172" s="658"/>
      <c r="AN172" s="658"/>
      <c r="AO172" s="658"/>
      <c r="AP172" s="658"/>
      <c r="AQ172" s="658"/>
      <c r="AR172" s="658"/>
      <c r="AS172" s="658"/>
      <c r="AT172" s="658"/>
      <c r="AU172" s="658"/>
      <c r="AV172" s="658"/>
      <c r="AW172" s="658"/>
      <c r="AX172" s="658"/>
      <c r="AY172" s="658"/>
      <c r="AZ172" s="658"/>
      <c r="BA172" s="658"/>
      <c r="BB172" s="658"/>
      <c r="BC172" s="658"/>
      <c r="BD172" s="658"/>
      <c r="BE172" s="658"/>
      <c r="BF172" s="658"/>
      <c r="BG172" s="658"/>
      <c r="BH172" s="658"/>
      <c r="BI172" s="658"/>
      <c r="BJ172" s="658"/>
      <c r="BK172" s="658"/>
      <c r="BL172" s="658"/>
      <c r="BM172" s="658"/>
      <c r="BN172" s="658"/>
      <c r="BO172" s="658"/>
      <c r="BP172" s="658"/>
      <c r="BQ172" s="658"/>
      <c r="BR172" s="658"/>
      <c r="BS172" s="658"/>
      <c r="BT172" s="658"/>
      <c r="BU172" s="658"/>
    </row>
    <row r="173" ht="22.5" customHeight="1">
      <c r="A173" s="379">
        <v>21.0</v>
      </c>
      <c r="B173" s="379">
        <v>1.0</v>
      </c>
      <c r="C173" s="379" t="s">
        <v>283</v>
      </c>
      <c r="D173" s="379"/>
      <c r="E173" s="476"/>
      <c r="F173" s="476"/>
      <c r="G173" s="863">
        <v>1.0</v>
      </c>
      <c r="H173" s="378" t="s">
        <v>7208</v>
      </c>
      <c r="I173" s="378" t="s">
        <v>7209</v>
      </c>
      <c r="J173" s="625" t="s">
        <v>396</v>
      </c>
      <c r="K173" s="625" t="s">
        <v>7210</v>
      </c>
      <c r="L173" s="626">
        <v>42370.0</v>
      </c>
      <c r="M173" s="625" t="s">
        <v>351</v>
      </c>
      <c r="N173" s="625" t="s">
        <v>152</v>
      </c>
      <c r="O173" s="626">
        <v>43698.0</v>
      </c>
      <c r="P173" s="625" t="s">
        <v>9</v>
      </c>
      <c r="Q173" s="379" t="s">
        <v>269</v>
      </c>
      <c r="R173" s="379"/>
      <c r="S173" s="379"/>
      <c r="T173" s="623" t="s">
        <v>26</v>
      </c>
      <c r="U173" s="379" t="s">
        <v>10</v>
      </c>
      <c r="V173" s="476"/>
      <c r="W173" s="887"/>
      <c r="X173" s="379" t="s">
        <v>6107</v>
      </c>
      <c r="Y173" s="867" t="s">
        <v>7211</v>
      </c>
      <c r="Z173" s="867" t="s">
        <v>7212</v>
      </c>
      <c r="AA173" s="867" t="s">
        <v>7213</v>
      </c>
      <c r="AB173" s="867" t="s">
        <v>7214</v>
      </c>
      <c r="AC173" s="927" t="s">
        <v>7215</v>
      </c>
      <c r="AD173" s="379" t="s">
        <v>7216</v>
      </c>
      <c r="AE173" s="1091"/>
      <c r="AF173" s="1091"/>
      <c r="AG173" s="545"/>
      <c r="AH173" s="545"/>
      <c r="AI173" s="545"/>
      <c r="AJ173" s="545"/>
      <c r="AK173" s="545"/>
      <c r="AL173" s="545"/>
      <c r="AM173" s="545"/>
      <c r="AN173" s="545"/>
      <c r="AO173" s="545"/>
      <c r="AP173" s="545"/>
      <c r="AQ173" s="658"/>
      <c r="AR173" s="658"/>
      <c r="AS173" s="658"/>
      <c r="AT173" s="658"/>
      <c r="AU173" s="658"/>
      <c r="AV173" s="658"/>
      <c r="AW173" s="658"/>
      <c r="AX173" s="658"/>
      <c r="AY173" s="658"/>
      <c r="AZ173" s="658"/>
      <c r="BA173" s="658"/>
      <c r="BB173" s="658"/>
      <c r="BC173" s="658"/>
      <c r="BD173" s="658"/>
      <c r="BE173" s="658"/>
      <c r="BF173" s="658"/>
      <c r="BG173" s="658"/>
      <c r="BH173" s="658"/>
      <c r="BI173" s="658"/>
      <c r="BJ173" s="658"/>
      <c r="BK173" s="658"/>
      <c r="BL173" s="658"/>
      <c r="BM173" s="658"/>
      <c r="BN173" s="658"/>
      <c r="BO173" s="658"/>
      <c r="BP173" s="658"/>
      <c r="BQ173" s="658"/>
      <c r="BR173" s="658"/>
      <c r="BS173" s="658"/>
      <c r="BT173" s="658"/>
      <c r="BU173" s="658"/>
    </row>
    <row r="174" ht="22.5" customHeight="1">
      <c r="A174" s="379">
        <v>22.0</v>
      </c>
      <c r="B174" s="379">
        <v>1.0</v>
      </c>
      <c r="C174" s="379" t="s">
        <v>283</v>
      </c>
      <c r="D174" s="379"/>
      <c r="E174" s="476"/>
      <c r="F174" s="476"/>
      <c r="G174" s="863">
        <v>1.0</v>
      </c>
      <c r="H174" s="378" t="s">
        <v>7217</v>
      </c>
      <c r="I174" s="378" t="s">
        <v>7218</v>
      </c>
      <c r="J174" s="625" t="s">
        <v>7219</v>
      </c>
      <c r="K174" s="625" t="s">
        <v>7220</v>
      </c>
      <c r="L174" s="626">
        <v>42491.0</v>
      </c>
      <c r="M174" s="625" t="s">
        <v>339</v>
      </c>
      <c r="N174" s="625" t="s">
        <v>154</v>
      </c>
      <c r="O174" s="626">
        <v>43334.0</v>
      </c>
      <c r="P174" s="625" t="s">
        <v>9</v>
      </c>
      <c r="Q174" s="379" t="s">
        <v>269</v>
      </c>
      <c r="R174" s="379"/>
      <c r="S174" s="379"/>
      <c r="T174" s="379" t="s">
        <v>11</v>
      </c>
      <c r="U174" s="379" t="s">
        <v>15</v>
      </c>
      <c r="V174" s="476"/>
      <c r="W174" s="887"/>
      <c r="X174" s="379" t="s">
        <v>6107</v>
      </c>
      <c r="Y174" s="197" t="s">
        <v>7221</v>
      </c>
      <c r="Z174" s="197" t="s">
        <v>7222</v>
      </c>
      <c r="AA174" s="197" t="s">
        <v>7223</v>
      </c>
      <c r="AB174" s="197" t="s">
        <v>7224</v>
      </c>
      <c r="AC174" s="379" t="s">
        <v>7225</v>
      </c>
      <c r="AD174" s="379" t="s">
        <v>7226</v>
      </c>
      <c r="AE174" s="379" t="s">
        <v>7227</v>
      </c>
      <c r="AF174" s="1091"/>
      <c r="AG174" s="545"/>
      <c r="AH174" s="545"/>
      <c r="AI174" s="545"/>
      <c r="AJ174" s="545"/>
      <c r="AK174" s="545"/>
      <c r="AL174" s="545"/>
      <c r="AM174" s="658"/>
      <c r="AN174" s="658"/>
      <c r="AO174" s="658"/>
      <c r="AP174" s="658"/>
      <c r="AQ174" s="658"/>
      <c r="AR174" s="658"/>
      <c r="AS174" s="658"/>
      <c r="AT174" s="658"/>
      <c r="AU174" s="658"/>
      <c r="AV174" s="658"/>
      <c r="AW174" s="658"/>
      <c r="AX174" s="658"/>
      <c r="AY174" s="658"/>
      <c r="AZ174" s="658"/>
      <c r="BA174" s="658"/>
      <c r="BB174" s="658"/>
      <c r="BC174" s="658"/>
      <c r="BD174" s="658"/>
      <c r="BE174" s="658"/>
      <c r="BF174" s="658"/>
      <c r="BG174" s="658"/>
      <c r="BH174" s="658"/>
      <c r="BI174" s="658"/>
      <c r="BJ174" s="658"/>
      <c r="BK174" s="658"/>
      <c r="BL174" s="658"/>
      <c r="BM174" s="658"/>
      <c r="BN174" s="658"/>
      <c r="BO174" s="658"/>
      <c r="BP174" s="658"/>
      <c r="BQ174" s="658"/>
      <c r="BR174" s="658"/>
      <c r="BS174" s="658"/>
      <c r="BT174" s="658"/>
      <c r="BU174" s="658"/>
    </row>
    <row r="175" ht="22.5" customHeight="1">
      <c r="A175" s="379">
        <v>23.0</v>
      </c>
      <c r="B175" s="379">
        <v>1.0</v>
      </c>
      <c r="C175" s="379" t="s">
        <v>283</v>
      </c>
      <c r="D175" s="379"/>
      <c r="E175" s="476"/>
      <c r="F175" s="476"/>
      <c r="G175" s="863">
        <v>1.0</v>
      </c>
      <c r="H175" s="378" t="s">
        <v>7228</v>
      </c>
      <c r="I175" s="378" t="s">
        <v>7229</v>
      </c>
      <c r="J175" s="625" t="s">
        <v>362</v>
      </c>
      <c r="K175" s="625" t="s">
        <v>7230</v>
      </c>
      <c r="L175" s="626">
        <v>42448.0</v>
      </c>
      <c r="M175" s="625" t="s">
        <v>339</v>
      </c>
      <c r="N175" s="625" t="s">
        <v>152</v>
      </c>
      <c r="O175" s="626">
        <v>43334.0</v>
      </c>
      <c r="P175" s="625" t="s">
        <v>133</v>
      </c>
      <c r="Q175" s="379" t="s">
        <v>269</v>
      </c>
      <c r="R175" s="379" t="s">
        <v>629</v>
      </c>
      <c r="S175" s="379"/>
      <c r="T175" s="623" t="s">
        <v>11</v>
      </c>
      <c r="U175" s="379" t="s">
        <v>15</v>
      </c>
      <c r="V175" s="476"/>
      <c r="W175" s="887"/>
      <c r="X175" s="379" t="s">
        <v>6107</v>
      </c>
      <c r="Y175" s="197" t="s">
        <v>7231</v>
      </c>
      <c r="Z175" s="197" t="s">
        <v>7232</v>
      </c>
      <c r="AA175" s="197" t="s">
        <v>7233</v>
      </c>
      <c r="AB175" s="197" t="s">
        <v>7234</v>
      </c>
      <c r="AC175" s="379" t="s">
        <v>7235</v>
      </c>
      <c r="AD175" s="379" t="s">
        <v>7236</v>
      </c>
      <c r="AE175" s="379" t="s">
        <v>7237</v>
      </c>
      <c r="AF175" s="1091"/>
      <c r="AG175" s="545"/>
      <c r="AH175" s="545"/>
      <c r="AI175" s="545"/>
      <c r="AJ175" s="545"/>
      <c r="AK175" s="545"/>
      <c r="AL175" s="545"/>
      <c r="AM175" s="658"/>
      <c r="AN175" s="658"/>
      <c r="AO175" s="658"/>
      <c r="AP175" s="658"/>
      <c r="AQ175" s="658"/>
      <c r="AR175" s="658"/>
      <c r="AS175" s="658"/>
      <c r="AT175" s="658"/>
      <c r="AU175" s="658"/>
      <c r="AV175" s="658"/>
      <c r="AW175" s="658"/>
      <c r="AX175" s="658"/>
      <c r="AY175" s="658"/>
      <c r="AZ175" s="658"/>
      <c r="BA175" s="658"/>
      <c r="BB175" s="658"/>
      <c r="BC175" s="658"/>
      <c r="BD175" s="658"/>
      <c r="BE175" s="658"/>
      <c r="BF175" s="658"/>
      <c r="BG175" s="658"/>
      <c r="BH175" s="658"/>
      <c r="BI175" s="658"/>
      <c r="BJ175" s="658"/>
      <c r="BK175" s="658"/>
      <c r="BL175" s="658"/>
      <c r="BM175" s="658"/>
      <c r="BN175" s="658"/>
      <c r="BO175" s="658"/>
      <c r="BP175" s="658"/>
      <c r="BQ175" s="658"/>
      <c r="BR175" s="658"/>
      <c r="BS175" s="658"/>
      <c r="BT175" s="658"/>
      <c r="BU175" s="658"/>
    </row>
    <row r="176" ht="22.5" customHeight="1">
      <c r="A176" s="379">
        <v>24.0</v>
      </c>
      <c r="B176" s="379">
        <v>1.0</v>
      </c>
      <c r="C176" s="379" t="s">
        <v>283</v>
      </c>
      <c r="D176" s="379"/>
      <c r="E176" s="476"/>
      <c r="F176" s="476"/>
      <c r="G176" s="863">
        <v>1.0</v>
      </c>
      <c r="H176" s="378" t="s">
        <v>7238</v>
      </c>
      <c r="I176" s="378" t="s">
        <v>7239</v>
      </c>
      <c r="J176" s="379" t="s">
        <v>423</v>
      </c>
      <c r="K176" s="379" t="s">
        <v>7240</v>
      </c>
      <c r="L176" s="380">
        <v>42474.0</v>
      </c>
      <c r="M176" s="379" t="s">
        <v>339</v>
      </c>
      <c r="N176" s="379" t="s">
        <v>151</v>
      </c>
      <c r="O176" s="380">
        <v>45155.0</v>
      </c>
      <c r="P176" s="379" t="s">
        <v>115</v>
      </c>
      <c r="Q176" s="379" t="s">
        <v>269</v>
      </c>
      <c r="R176" s="379"/>
      <c r="S176" s="379"/>
      <c r="T176" s="379" t="s">
        <v>11</v>
      </c>
      <c r="U176" s="379" t="s">
        <v>10</v>
      </c>
      <c r="V176" s="476"/>
      <c r="W176" s="887"/>
      <c r="X176" s="379"/>
      <c r="Y176" s="197" t="s">
        <v>7241</v>
      </c>
      <c r="Z176" s="197" t="s">
        <v>7242</v>
      </c>
      <c r="AA176" s="197"/>
      <c r="AB176" s="1004"/>
      <c r="AC176" s="1091"/>
      <c r="AD176" s="1091"/>
      <c r="AE176" s="1091"/>
      <c r="AF176" s="1091"/>
      <c r="AG176" s="658"/>
      <c r="AH176" s="658"/>
      <c r="AI176" s="658"/>
      <c r="AJ176" s="658"/>
      <c r="AK176" s="658"/>
      <c r="AL176" s="658"/>
      <c r="AM176" s="658"/>
      <c r="AN176" s="658"/>
      <c r="AO176" s="658"/>
      <c r="AP176" s="658"/>
      <c r="AQ176" s="658"/>
      <c r="AR176" s="658"/>
      <c r="AS176" s="658"/>
      <c r="AT176" s="658"/>
      <c r="AU176" s="658"/>
      <c r="AV176" s="658"/>
      <c r="AW176" s="658"/>
      <c r="AX176" s="658"/>
      <c r="AY176" s="658"/>
      <c r="AZ176" s="658"/>
      <c r="BA176" s="658"/>
      <c r="BB176" s="658"/>
      <c r="BC176" s="658"/>
      <c r="BD176" s="658"/>
      <c r="BE176" s="658"/>
      <c r="BF176" s="658"/>
      <c r="BG176" s="658"/>
      <c r="BH176" s="658"/>
      <c r="BI176" s="658"/>
      <c r="BJ176" s="658"/>
      <c r="BK176" s="658"/>
      <c r="BL176" s="658"/>
      <c r="BM176" s="658"/>
      <c r="BN176" s="658"/>
      <c r="BO176" s="658"/>
      <c r="BP176" s="658"/>
      <c r="BQ176" s="658"/>
      <c r="BR176" s="658"/>
      <c r="BS176" s="658"/>
      <c r="BT176" s="658"/>
      <c r="BU176" s="658"/>
    </row>
    <row r="177" ht="14.25" customHeight="1">
      <c r="A177" s="1069" t="s">
        <v>7243</v>
      </c>
      <c r="B177" s="30"/>
      <c r="C177" s="30"/>
      <c r="D177" s="30"/>
      <c r="E177" s="30"/>
      <c r="F177" s="30"/>
      <c r="G177" s="30"/>
      <c r="H177" s="30"/>
      <c r="I177" s="30"/>
      <c r="J177" s="30"/>
      <c r="K177" s="31"/>
      <c r="L177" s="1070"/>
      <c r="M177" s="1071"/>
      <c r="N177" s="1072"/>
      <c r="O177" s="1070"/>
      <c r="P177" s="1071"/>
      <c r="Q177" s="1071"/>
      <c r="R177" s="1071"/>
      <c r="S177" s="1071"/>
      <c r="T177" s="1071"/>
      <c r="U177" s="1071"/>
      <c r="V177" s="1073"/>
      <c r="W177" s="1073"/>
      <c r="X177" s="1073"/>
      <c r="Y177" s="1071"/>
      <c r="Z177" s="1071"/>
      <c r="AA177" s="1071"/>
      <c r="AB177" s="1071"/>
      <c r="AC177" s="1071"/>
      <c r="AD177" s="1071"/>
      <c r="AE177" s="1071"/>
      <c r="AF177" s="1071"/>
      <c r="AG177" s="1095"/>
      <c r="AH177" s="1095"/>
      <c r="AI177" s="1095"/>
      <c r="AJ177" s="1095"/>
      <c r="AK177" s="1095"/>
      <c r="AL177" s="1095"/>
      <c r="AM177" s="1095"/>
      <c r="AN177" s="1095"/>
      <c r="AO177" s="1095"/>
      <c r="AP177" s="1095"/>
      <c r="AQ177" s="1095"/>
      <c r="AR177" s="1095"/>
      <c r="AS177" s="1095"/>
      <c r="AT177" s="1095"/>
      <c r="AU177" s="1095"/>
      <c r="AV177" s="1095"/>
      <c r="AW177" s="1095"/>
      <c r="AX177" s="1095"/>
      <c r="AY177" s="1095"/>
      <c r="AZ177" s="1095"/>
      <c r="BA177" s="1095"/>
      <c r="BB177" s="1095"/>
      <c r="BC177" s="1095"/>
      <c r="BD177" s="1095"/>
      <c r="BE177" s="1095"/>
      <c r="BF177" s="1095"/>
      <c r="BG177" s="1095"/>
      <c r="BH177" s="1095"/>
      <c r="BI177" s="1095"/>
      <c r="BJ177" s="1095"/>
      <c r="BK177" s="1095"/>
      <c r="BL177" s="1095"/>
      <c r="BM177" s="1095"/>
      <c r="BN177" s="1095"/>
      <c r="BO177" s="1095"/>
      <c r="BP177" s="1095"/>
      <c r="BQ177" s="1095"/>
      <c r="BR177" s="1095"/>
      <c r="BS177" s="1095"/>
      <c r="BT177" s="1095"/>
      <c r="BU177" s="1095"/>
    </row>
    <row r="178" ht="22.5" customHeight="1">
      <c r="A178" s="379">
        <v>1.0</v>
      </c>
      <c r="B178" s="379">
        <v>7.0</v>
      </c>
      <c r="C178" s="379" t="s">
        <v>285</v>
      </c>
      <c r="D178" s="379"/>
      <c r="E178" s="476"/>
      <c r="F178" s="476"/>
      <c r="G178" s="863">
        <v>1.0</v>
      </c>
      <c r="H178" s="378" t="s">
        <v>7244</v>
      </c>
      <c r="I178" s="378" t="s">
        <v>7245</v>
      </c>
      <c r="J178" s="379" t="s">
        <v>1760</v>
      </c>
      <c r="K178" s="379" t="s">
        <v>7246</v>
      </c>
      <c r="L178" s="380">
        <v>42476.0</v>
      </c>
      <c r="M178" s="379" t="s">
        <v>339</v>
      </c>
      <c r="N178" s="379" t="s">
        <v>151</v>
      </c>
      <c r="O178" s="380">
        <v>45665.0</v>
      </c>
      <c r="P178" s="379" t="s">
        <v>133</v>
      </c>
      <c r="Q178" s="379" t="s">
        <v>255</v>
      </c>
      <c r="R178" s="379"/>
      <c r="S178" s="476"/>
      <c r="T178" s="379" t="s">
        <v>11</v>
      </c>
      <c r="U178" s="379" t="s">
        <v>15</v>
      </c>
      <c r="V178" s="379"/>
      <c r="W178" s="379"/>
      <c r="X178" s="379"/>
      <c r="Y178" s="197" t="s">
        <v>7247</v>
      </c>
      <c r="Z178" s="197"/>
      <c r="AA178" s="197"/>
      <c r="AB178" s="197"/>
      <c r="AC178" s="379"/>
      <c r="AD178" s="379"/>
      <c r="AE178" s="379"/>
      <c r="AF178" s="379"/>
      <c r="AG178" s="658"/>
      <c r="AH178" s="658"/>
      <c r="AI178" s="658"/>
      <c r="AJ178" s="658"/>
      <c r="AK178" s="658"/>
      <c r="AL178" s="658"/>
      <c r="AM178" s="658"/>
      <c r="AN178" s="658"/>
      <c r="AO178" s="658"/>
      <c r="AP178" s="658"/>
      <c r="AQ178" s="658"/>
      <c r="AR178" s="658"/>
      <c r="AS178" s="658"/>
      <c r="AT178" s="658"/>
      <c r="AU178" s="658"/>
      <c r="AV178" s="658"/>
      <c r="AW178" s="658"/>
      <c r="AX178" s="658"/>
      <c r="AY178" s="658"/>
      <c r="AZ178" s="658"/>
      <c r="BA178" s="658"/>
      <c r="BB178" s="658"/>
      <c r="BC178" s="658"/>
      <c r="BD178" s="658"/>
      <c r="BE178" s="658"/>
      <c r="BF178" s="658"/>
      <c r="BG178" s="658"/>
      <c r="BH178" s="658"/>
      <c r="BI178" s="658"/>
      <c r="BJ178" s="658"/>
      <c r="BK178" s="658"/>
      <c r="BL178" s="658"/>
      <c r="BM178" s="658"/>
      <c r="BN178" s="658"/>
      <c r="BO178" s="658"/>
      <c r="BP178" s="658"/>
      <c r="BQ178" s="658"/>
      <c r="BR178" s="658"/>
      <c r="BS178" s="658"/>
      <c r="BT178" s="658"/>
      <c r="BU178" s="658"/>
    </row>
    <row r="179" ht="22.5" customHeight="1">
      <c r="A179" s="379">
        <v>2.0</v>
      </c>
      <c r="B179" s="379">
        <v>7.0</v>
      </c>
      <c r="C179" s="379" t="s">
        <v>285</v>
      </c>
      <c r="D179" s="379"/>
      <c r="E179" s="379"/>
      <c r="F179" s="379"/>
      <c r="G179" s="863">
        <v>1.0</v>
      </c>
      <c r="H179" s="378" t="s">
        <v>7248</v>
      </c>
      <c r="I179" s="378" t="s">
        <v>7249</v>
      </c>
      <c r="J179" s="379" t="s">
        <v>396</v>
      </c>
      <c r="K179" s="379" t="s">
        <v>7250</v>
      </c>
      <c r="L179" s="380">
        <v>42576.0</v>
      </c>
      <c r="M179" s="379" t="s">
        <v>351</v>
      </c>
      <c r="N179" s="379" t="s">
        <v>154</v>
      </c>
      <c r="O179" s="380">
        <v>43698.0</v>
      </c>
      <c r="P179" s="379" t="s">
        <v>133</v>
      </c>
      <c r="Q179" s="379" t="s">
        <v>257</v>
      </c>
      <c r="R179" s="476"/>
      <c r="S179" s="476"/>
      <c r="T179" s="379" t="s">
        <v>11</v>
      </c>
      <c r="U179" s="379" t="s">
        <v>15</v>
      </c>
      <c r="V179" s="476"/>
      <c r="W179" s="379"/>
      <c r="X179" s="379" t="s">
        <v>6056</v>
      </c>
      <c r="Y179" s="197" t="s">
        <v>7251</v>
      </c>
      <c r="Z179" s="197" t="s">
        <v>7252</v>
      </c>
      <c r="AA179" s="197" t="s">
        <v>7253</v>
      </c>
      <c r="AB179" s="197" t="s">
        <v>7254</v>
      </c>
      <c r="AC179" s="379" t="s">
        <v>7255</v>
      </c>
      <c r="AD179" s="379" t="s">
        <v>7256</v>
      </c>
      <c r="AE179" s="379" t="s">
        <v>7257</v>
      </c>
      <c r="AF179" s="379"/>
      <c r="AG179" s="658"/>
      <c r="AH179" s="658"/>
      <c r="AI179" s="658"/>
      <c r="AJ179" s="658"/>
      <c r="AK179" s="658"/>
      <c r="AL179" s="658"/>
      <c r="AM179" s="658"/>
      <c r="AN179" s="658"/>
      <c r="AO179" s="658"/>
      <c r="AP179" s="658"/>
      <c r="AQ179" s="658"/>
      <c r="AR179" s="658"/>
      <c r="AS179" s="658"/>
      <c r="AT179" s="658"/>
      <c r="AU179" s="658"/>
      <c r="AV179" s="658"/>
      <c r="AW179" s="658"/>
      <c r="AX179" s="658"/>
      <c r="AY179" s="658"/>
      <c r="AZ179" s="658"/>
      <c r="BA179" s="658"/>
      <c r="BB179" s="658"/>
      <c r="BC179" s="658"/>
      <c r="BD179" s="658"/>
      <c r="BE179" s="658"/>
      <c r="BF179" s="658"/>
      <c r="BG179" s="658"/>
      <c r="BH179" s="658"/>
      <c r="BI179" s="658"/>
      <c r="BJ179" s="658"/>
      <c r="BK179" s="658"/>
      <c r="BL179" s="658"/>
      <c r="BM179" s="658"/>
      <c r="BN179" s="658"/>
      <c r="BO179" s="658"/>
      <c r="BP179" s="658"/>
      <c r="BQ179" s="658"/>
      <c r="BR179" s="658"/>
      <c r="BS179" s="658"/>
      <c r="BT179" s="658"/>
      <c r="BU179" s="658"/>
    </row>
    <row r="180" ht="22.5" customHeight="1">
      <c r="A180" s="379">
        <v>3.0</v>
      </c>
      <c r="B180" s="379">
        <v>7.0</v>
      </c>
      <c r="C180" s="379" t="s">
        <v>285</v>
      </c>
      <c r="D180" s="379"/>
      <c r="E180" s="476"/>
      <c r="F180" s="379"/>
      <c r="G180" s="863">
        <v>1.0</v>
      </c>
      <c r="H180" s="378" t="s">
        <v>7258</v>
      </c>
      <c r="I180" s="378" t="s">
        <v>7259</v>
      </c>
      <c r="J180" s="379" t="s">
        <v>7260</v>
      </c>
      <c r="K180" s="379" t="s">
        <v>7261</v>
      </c>
      <c r="L180" s="380">
        <v>42613.0</v>
      </c>
      <c r="M180" s="379" t="s">
        <v>351</v>
      </c>
      <c r="N180" s="379" t="s">
        <v>153</v>
      </c>
      <c r="O180" s="380">
        <v>45301.0</v>
      </c>
      <c r="P180" s="379" t="s">
        <v>42</v>
      </c>
      <c r="Q180" s="379" t="s">
        <v>257</v>
      </c>
      <c r="R180" s="379"/>
      <c r="S180" s="476"/>
      <c r="T180" s="1089" t="s">
        <v>26</v>
      </c>
      <c r="U180" s="379" t="s">
        <v>10</v>
      </c>
      <c r="V180" s="379"/>
      <c r="W180" s="379"/>
      <c r="X180" s="379"/>
      <c r="Y180" s="197" t="s">
        <v>7262</v>
      </c>
      <c r="Z180" s="197" t="s">
        <v>7263</v>
      </c>
      <c r="AA180" s="197"/>
      <c r="AB180" s="197"/>
      <c r="AC180" s="379"/>
      <c r="AD180" s="379"/>
      <c r="AE180" s="476"/>
      <c r="AF180" s="379"/>
      <c r="AG180" s="658"/>
      <c r="AH180" s="658"/>
      <c r="AI180" s="658"/>
      <c r="AJ180" s="658"/>
      <c r="AK180" s="658"/>
      <c r="AL180" s="658"/>
      <c r="AM180" s="658"/>
      <c r="AN180" s="658"/>
      <c r="AO180" s="658"/>
      <c r="AP180" s="658"/>
      <c r="AQ180" s="658"/>
      <c r="AR180" s="658"/>
      <c r="AS180" s="658"/>
      <c r="AT180" s="658"/>
      <c r="AU180" s="658"/>
      <c r="AV180" s="658"/>
      <c r="AW180" s="658"/>
      <c r="AX180" s="658"/>
      <c r="AY180" s="658"/>
      <c r="AZ180" s="658"/>
      <c r="BA180" s="658"/>
      <c r="BB180" s="658"/>
      <c r="BC180" s="658"/>
      <c r="BD180" s="658"/>
      <c r="BE180" s="658"/>
      <c r="BF180" s="658"/>
      <c r="BG180" s="658"/>
      <c r="BH180" s="658"/>
      <c r="BI180" s="658"/>
      <c r="BJ180" s="658"/>
      <c r="BK180" s="658"/>
      <c r="BL180" s="658"/>
      <c r="BM180" s="658"/>
      <c r="BN180" s="658"/>
      <c r="BO180" s="658"/>
      <c r="BP180" s="658"/>
      <c r="BQ180" s="658"/>
      <c r="BR180" s="658"/>
      <c r="BS180" s="658"/>
      <c r="BT180" s="658"/>
      <c r="BU180" s="658"/>
    </row>
    <row r="181" ht="22.5" customHeight="1">
      <c r="A181" s="379">
        <v>4.0</v>
      </c>
      <c r="B181" s="379">
        <v>7.0</v>
      </c>
      <c r="C181" s="379" t="s">
        <v>285</v>
      </c>
      <c r="D181" s="379"/>
      <c r="E181" s="476"/>
      <c r="F181" s="476"/>
      <c r="G181" s="863">
        <v>1.0</v>
      </c>
      <c r="H181" s="378" t="s">
        <v>7264</v>
      </c>
      <c r="I181" s="378" t="s">
        <v>7265</v>
      </c>
      <c r="J181" s="379" t="s">
        <v>1151</v>
      </c>
      <c r="K181" s="379" t="s">
        <v>7266</v>
      </c>
      <c r="L181" s="1096">
        <v>42597.0</v>
      </c>
      <c r="M181" s="379" t="s">
        <v>339</v>
      </c>
      <c r="N181" s="379" t="s">
        <v>151</v>
      </c>
      <c r="O181" s="1096">
        <v>43836.0</v>
      </c>
      <c r="P181" s="379" t="s">
        <v>42</v>
      </c>
      <c r="Q181" s="379" t="s">
        <v>259</v>
      </c>
      <c r="R181" s="379" t="s">
        <v>7267</v>
      </c>
      <c r="S181" s="379"/>
      <c r="T181" s="379" t="s">
        <v>11</v>
      </c>
      <c r="U181" s="379" t="s">
        <v>10</v>
      </c>
      <c r="V181" s="476"/>
      <c r="W181" s="379"/>
      <c r="X181" s="379" t="s">
        <v>6232</v>
      </c>
      <c r="Y181" s="197" t="s">
        <v>7268</v>
      </c>
      <c r="Z181" s="197" t="s">
        <v>7269</v>
      </c>
      <c r="AA181" s="197" t="s">
        <v>7270</v>
      </c>
      <c r="AB181" s="197" t="s">
        <v>7271</v>
      </c>
      <c r="AC181" s="379" t="s">
        <v>7272</v>
      </c>
      <c r="AD181" s="379" t="s">
        <v>7273</v>
      </c>
      <c r="AE181" s="379"/>
      <c r="AF181" s="476"/>
      <c r="AG181" s="658"/>
      <c r="AH181" s="658"/>
      <c r="AI181" s="658"/>
      <c r="AJ181" s="658"/>
      <c r="AK181" s="658"/>
      <c r="AL181" s="658"/>
      <c r="AM181" s="658"/>
      <c r="AN181" s="658"/>
      <c r="AO181" s="658"/>
      <c r="AP181" s="658"/>
      <c r="AQ181" s="658"/>
      <c r="AR181" s="658"/>
      <c r="AS181" s="658"/>
      <c r="AT181" s="658"/>
      <c r="AU181" s="658"/>
      <c r="AV181" s="658"/>
      <c r="AW181" s="658"/>
      <c r="AX181" s="658"/>
      <c r="AY181" s="658"/>
      <c r="AZ181" s="658"/>
      <c r="BA181" s="658"/>
      <c r="BB181" s="658"/>
      <c r="BC181" s="658"/>
      <c r="BD181" s="658"/>
      <c r="BE181" s="658"/>
      <c r="BF181" s="658"/>
      <c r="BG181" s="658"/>
      <c r="BH181" s="658"/>
      <c r="BI181" s="658"/>
      <c r="BJ181" s="658"/>
      <c r="BK181" s="658"/>
      <c r="BL181" s="658"/>
      <c r="BM181" s="658"/>
      <c r="BN181" s="658"/>
      <c r="BO181" s="658"/>
      <c r="BP181" s="658"/>
      <c r="BQ181" s="658"/>
      <c r="BR181" s="658"/>
      <c r="BS181" s="658"/>
      <c r="BT181" s="658"/>
      <c r="BU181" s="658"/>
    </row>
    <row r="182" ht="22.5" customHeight="1">
      <c r="A182" s="379">
        <v>5.0</v>
      </c>
      <c r="B182" s="379">
        <v>7.0</v>
      </c>
      <c r="C182" s="379" t="s">
        <v>285</v>
      </c>
      <c r="D182" s="379"/>
      <c r="E182" s="476"/>
      <c r="F182" s="476"/>
      <c r="G182" s="863">
        <v>1.0</v>
      </c>
      <c r="H182" s="378" t="s">
        <v>7274</v>
      </c>
      <c r="I182" s="378" t="s">
        <v>7275</v>
      </c>
      <c r="J182" s="379" t="s">
        <v>637</v>
      </c>
      <c r="K182" s="379" t="s">
        <v>7276</v>
      </c>
      <c r="L182" s="380">
        <v>42371.0</v>
      </c>
      <c r="M182" s="379" t="s">
        <v>339</v>
      </c>
      <c r="N182" s="379" t="s">
        <v>152</v>
      </c>
      <c r="O182" s="380">
        <v>45519.0</v>
      </c>
      <c r="P182" s="379" t="s">
        <v>115</v>
      </c>
      <c r="Q182" s="379" t="s">
        <v>259</v>
      </c>
      <c r="R182" s="379"/>
      <c r="S182" s="379"/>
      <c r="T182" s="623" t="s">
        <v>26</v>
      </c>
      <c r="U182" s="379" t="s">
        <v>15</v>
      </c>
      <c r="V182" s="476"/>
      <c r="W182" s="625"/>
      <c r="X182" s="379"/>
      <c r="Y182" s="867" t="s">
        <v>7277</v>
      </c>
      <c r="Z182" s="867"/>
      <c r="AA182" s="867"/>
      <c r="AB182" s="197"/>
      <c r="AC182" s="379"/>
      <c r="AD182" s="379"/>
      <c r="AE182" s="476"/>
      <c r="AF182" s="476"/>
      <c r="AG182" s="658"/>
      <c r="AH182" s="658"/>
      <c r="AI182" s="658"/>
      <c r="AJ182" s="658"/>
      <c r="AK182" s="658"/>
      <c r="AL182" s="658"/>
      <c r="AM182" s="658"/>
      <c r="AN182" s="658"/>
      <c r="AO182" s="658"/>
      <c r="AP182" s="658"/>
      <c r="AQ182" s="658"/>
      <c r="AR182" s="658"/>
      <c r="AS182" s="658"/>
      <c r="AT182" s="658"/>
      <c r="AU182" s="658"/>
      <c r="AV182" s="658"/>
      <c r="AW182" s="658"/>
      <c r="AX182" s="658"/>
      <c r="AY182" s="658"/>
      <c r="AZ182" s="658"/>
      <c r="BA182" s="658"/>
      <c r="BB182" s="658"/>
      <c r="BC182" s="658"/>
      <c r="BD182" s="658"/>
      <c r="BE182" s="658"/>
      <c r="BF182" s="658"/>
      <c r="BG182" s="658"/>
      <c r="BH182" s="658"/>
      <c r="BI182" s="658"/>
      <c r="BJ182" s="658"/>
      <c r="BK182" s="658"/>
      <c r="BL182" s="658"/>
      <c r="BM182" s="658"/>
      <c r="BN182" s="658"/>
      <c r="BO182" s="658"/>
      <c r="BP182" s="658"/>
      <c r="BQ182" s="658"/>
      <c r="BR182" s="658"/>
      <c r="BS182" s="658"/>
      <c r="BT182" s="658"/>
      <c r="BU182" s="658"/>
    </row>
    <row r="183" ht="22.5" customHeight="1">
      <c r="A183" s="379">
        <v>6.0</v>
      </c>
      <c r="B183" s="379">
        <v>7.0</v>
      </c>
      <c r="C183" s="379" t="s">
        <v>285</v>
      </c>
      <c r="D183" s="379"/>
      <c r="E183" s="476"/>
      <c r="F183" s="476"/>
      <c r="G183" s="863">
        <v>1.0</v>
      </c>
      <c r="H183" s="378" t="s">
        <v>7278</v>
      </c>
      <c r="I183" s="378" t="s">
        <v>7279</v>
      </c>
      <c r="J183" s="379" t="s">
        <v>7280</v>
      </c>
      <c r="K183" s="379" t="s">
        <v>7281</v>
      </c>
      <c r="L183" s="380">
        <v>42380.0</v>
      </c>
      <c r="M183" s="379" t="s">
        <v>339</v>
      </c>
      <c r="N183" s="379" t="s">
        <v>153</v>
      </c>
      <c r="O183" s="380">
        <v>45155.0</v>
      </c>
      <c r="P183" s="379" t="s">
        <v>42</v>
      </c>
      <c r="Q183" s="379" t="s">
        <v>261</v>
      </c>
      <c r="R183" s="379"/>
      <c r="S183" s="379" t="s">
        <v>7282</v>
      </c>
      <c r="T183" s="623" t="s">
        <v>11</v>
      </c>
      <c r="U183" s="379" t="s">
        <v>10</v>
      </c>
      <c r="V183" s="476"/>
      <c r="W183" s="625"/>
      <c r="X183" s="379"/>
      <c r="Y183" s="197" t="s">
        <v>7283</v>
      </c>
      <c r="Z183" s="197" t="s">
        <v>7284</v>
      </c>
      <c r="AA183" s="197"/>
      <c r="AB183" s="197"/>
      <c r="AC183" s="379"/>
      <c r="AD183" s="379"/>
      <c r="AE183" s="379"/>
      <c r="AF183" s="379"/>
      <c r="AG183" s="658"/>
      <c r="AH183" s="658"/>
      <c r="AI183" s="658"/>
      <c r="AJ183" s="658"/>
      <c r="AK183" s="658"/>
      <c r="AL183" s="658"/>
      <c r="AM183" s="658"/>
      <c r="AN183" s="658"/>
      <c r="AO183" s="658"/>
      <c r="AP183" s="658"/>
      <c r="AQ183" s="658"/>
      <c r="AR183" s="658"/>
      <c r="AS183" s="658"/>
      <c r="AT183" s="658"/>
      <c r="AU183" s="658"/>
      <c r="AV183" s="658"/>
      <c r="AW183" s="658"/>
      <c r="AX183" s="658"/>
      <c r="AY183" s="658"/>
      <c r="AZ183" s="658"/>
      <c r="BA183" s="658"/>
      <c r="BB183" s="658"/>
      <c r="BC183" s="658"/>
      <c r="BD183" s="658"/>
      <c r="BE183" s="658"/>
      <c r="BF183" s="658"/>
      <c r="BG183" s="658"/>
      <c r="BH183" s="658"/>
      <c r="BI183" s="658"/>
      <c r="BJ183" s="658"/>
      <c r="BK183" s="658"/>
      <c r="BL183" s="658"/>
      <c r="BM183" s="658"/>
      <c r="BN183" s="658"/>
      <c r="BO183" s="658"/>
      <c r="BP183" s="658"/>
      <c r="BQ183" s="658"/>
      <c r="BR183" s="658"/>
      <c r="BS183" s="658"/>
      <c r="BT183" s="658"/>
      <c r="BU183" s="658"/>
    </row>
    <row r="184" ht="22.5" customHeight="1">
      <c r="A184" s="379">
        <v>7.0</v>
      </c>
      <c r="B184" s="379">
        <v>7.0</v>
      </c>
      <c r="C184" s="379" t="s">
        <v>285</v>
      </c>
      <c r="D184" s="379"/>
      <c r="E184" s="476"/>
      <c r="F184" s="476"/>
      <c r="G184" s="863">
        <v>1.0</v>
      </c>
      <c r="H184" s="378" t="s">
        <v>7285</v>
      </c>
      <c r="I184" s="378" t="s">
        <v>7286</v>
      </c>
      <c r="J184" s="379" t="s">
        <v>7287</v>
      </c>
      <c r="K184" s="379" t="s">
        <v>7288</v>
      </c>
      <c r="L184" s="380">
        <v>42566.0</v>
      </c>
      <c r="M184" s="379" t="s">
        <v>351</v>
      </c>
      <c r="N184" s="379" t="s">
        <v>152</v>
      </c>
      <c r="O184" s="380">
        <v>44790.0</v>
      </c>
      <c r="P184" s="379" t="s">
        <v>66</v>
      </c>
      <c r="Q184" s="379" t="s">
        <v>261</v>
      </c>
      <c r="R184" s="379"/>
      <c r="S184" s="476"/>
      <c r="T184" s="379" t="s">
        <v>11</v>
      </c>
      <c r="U184" s="379" t="s">
        <v>10</v>
      </c>
      <c r="V184" s="476"/>
      <c r="W184" s="625"/>
      <c r="X184" s="379"/>
      <c r="Y184" s="197" t="s">
        <v>7289</v>
      </c>
      <c r="Z184" s="197" t="s">
        <v>7290</v>
      </c>
      <c r="AA184" s="197" t="s">
        <v>7291</v>
      </c>
      <c r="AB184" s="197"/>
      <c r="AC184" s="379"/>
      <c r="AD184" s="379"/>
      <c r="AE184" s="379"/>
      <c r="AF184" s="379"/>
      <c r="AG184" s="658"/>
      <c r="AH184" s="658"/>
      <c r="AI184" s="658"/>
      <c r="AJ184" s="658"/>
      <c r="AK184" s="658"/>
      <c r="AL184" s="658"/>
      <c r="AM184" s="658"/>
      <c r="AN184" s="658"/>
      <c r="AO184" s="658"/>
      <c r="AP184" s="658"/>
      <c r="AQ184" s="658"/>
      <c r="AR184" s="658"/>
      <c r="AS184" s="658"/>
      <c r="AT184" s="658"/>
      <c r="AU184" s="658"/>
      <c r="AV184" s="658"/>
      <c r="AW184" s="658"/>
      <c r="AX184" s="658"/>
      <c r="AY184" s="658"/>
      <c r="AZ184" s="658"/>
      <c r="BA184" s="658"/>
      <c r="BB184" s="658"/>
      <c r="BC184" s="658"/>
      <c r="BD184" s="658"/>
      <c r="BE184" s="658"/>
      <c r="BF184" s="658"/>
      <c r="BG184" s="658"/>
      <c r="BH184" s="658"/>
      <c r="BI184" s="658"/>
      <c r="BJ184" s="658"/>
      <c r="BK184" s="658"/>
      <c r="BL184" s="658"/>
      <c r="BM184" s="658"/>
      <c r="BN184" s="658"/>
      <c r="BO184" s="658"/>
      <c r="BP184" s="658"/>
      <c r="BQ184" s="658"/>
      <c r="BR184" s="658"/>
      <c r="BS184" s="658"/>
      <c r="BT184" s="658"/>
      <c r="BU184" s="658"/>
    </row>
    <row r="185" ht="22.5" customHeight="1">
      <c r="A185" s="379">
        <v>8.0</v>
      </c>
      <c r="B185" s="379">
        <v>7.0</v>
      </c>
      <c r="C185" s="379" t="s">
        <v>285</v>
      </c>
      <c r="D185" s="379"/>
      <c r="E185" s="476"/>
      <c r="F185" s="476"/>
      <c r="G185" s="863">
        <v>1.0</v>
      </c>
      <c r="H185" s="378" t="s">
        <v>7292</v>
      </c>
      <c r="I185" s="378" t="s">
        <v>7293</v>
      </c>
      <c r="J185" s="379" t="s">
        <v>1020</v>
      </c>
      <c r="K185" s="379" t="s">
        <v>7294</v>
      </c>
      <c r="L185" s="380">
        <v>42449.0</v>
      </c>
      <c r="M185" s="379" t="s">
        <v>339</v>
      </c>
      <c r="N185" s="379" t="s">
        <v>153</v>
      </c>
      <c r="O185" s="380">
        <v>45519.0</v>
      </c>
      <c r="P185" s="379" t="s">
        <v>115</v>
      </c>
      <c r="Q185" s="379" t="s">
        <v>261</v>
      </c>
      <c r="R185" s="379"/>
      <c r="S185" s="476"/>
      <c r="T185" s="379" t="s">
        <v>11</v>
      </c>
      <c r="U185" s="379" t="s">
        <v>21</v>
      </c>
      <c r="V185" s="379"/>
      <c r="W185" s="625"/>
      <c r="X185" s="379"/>
      <c r="Y185" s="197" t="s">
        <v>7295</v>
      </c>
      <c r="Z185" s="197"/>
      <c r="AA185" s="197"/>
      <c r="AB185" s="197"/>
      <c r="AC185" s="379"/>
      <c r="AD185" s="379"/>
      <c r="AE185" s="476"/>
      <c r="AF185" s="379"/>
      <c r="AG185" s="658"/>
      <c r="AH185" s="658"/>
      <c r="AI185" s="658"/>
      <c r="AJ185" s="658"/>
      <c r="AK185" s="658"/>
      <c r="AL185" s="658"/>
      <c r="AM185" s="658"/>
      <c r="AN185" s="658"/>
      <c r="AO185" s="658"/>
      <c r="AP185" s="658"/>
      <c r="AQ185" s="658"/>
      <c r="AR185" s="658"/>
      <c r="AS185" s="658"/>
      <c r="AT185" s="658"/>
      <c r="AU185" s="658"/>
      <c r="AV185" s="658"/>
      <c r="AW185" s="658"/>
      <c r="AX185" s="658"/>
      <c r="AY185" s="658"/>
      <c r="AZ185" s="658"/>
      <c r="BA185" s="658"/>
      <c r="BB185" s="658"/>
      <c r="BC185" s="658"/>
      <c r="BD185" s="658"/>
      <c r="BE185" s="658"/>
      <c r="BF185" s="658"/>
      <c r="BG185" s="658"/>
      <c r="BH185" s="658"/>
      <c r="BI185" s="658"/>
      <c r="BJ185" s="658"/>
      <c r="BK185" s="658"/>
      <c r="BL185" s="658"/>
      <c r="BM185" s="658"/>
      <c r="BN185" s="658"/>
      <c r="BO185" s="658"/>
      <c r="BP185" s="658"/>
      <c r="BQ185" s="658"/>
      <c r="BR185" s="658"/>
      <c r="BS185" s="658"/>
      <c r="BT185" s="658"/>
      <c r="BU185" s="658"/>
    </row>
    <row r="186" ht="22.5" customHeight="1">
      <c r="A186" s="379">
        <v>9.0</v>
      </c>
      <c r="B186" s="379">
        <v>7.0</v>
      </c>
      <c r="C186" s="379" t="s">
        <v>285</v>
      </c>
      <c r="D186" s="379"/>
      <c r="E186" s="476"/>
      <c r="F186" s="379" t="s">
        <v>335</v>
      </c>
      <c r="G186" s="863">
        <v>1.0</v>
      </c>
      <c r="H186" s="378" t="s">
        <v>7296</v>
      </c>
      <c r="I186" s="378" t="s">
        <v>7297</v>
      </c>
      <c r="J186" s="379" t="s">
        <v>7298</v>
      </c>
      <c r="K186" s="379" t="s">
        <v>7299</v>
      </c>
      <c r="L186" s="380">
        <v>42312.0</v>
      </c>
      <c r="M186" s="379" t="s">
        <v>339</v>
      </c>
      <c r="N186" s="379" t="s">
        <v>154</v>
      </c>
      <c r="O186" s="380">
        <v>45519.0</v>
      </c>
      <c r="P186" s="379" t="s">
        <v>25</v>
      </c>
      <c r="Q186" s="379" t="s">
        <v>261</v>
      </c>
      <c r="R186" s="476"/>
      <c r="S186" s="379"/>
      <c r="T186" s="1080" t="s">
        <v>11</v>
      </c>
      <c r="U186" s="379" t="s">
        <v>21</v>
      </c>
      <c r="V186" s="476"/>
      <c r="W186" s="379"/>
      <c r="X186" s="379"/>
      <c r="Y186" s="197" t="s">
        <v>7300</v>
      </c>
      <c r="Z186" s="197"/>
      <c r="AA186" s="197"/>
      <c r="AB186" s="197"/>
      <c r="AC186" s="379"/>
      <c r="AD186" s="379"/>
      <c r="AE186" s="379"/>
      <c r="AF186" s="476"/>
      <c r="AG186" s="658"/>
      <c r="AH186" s="658"/>
      <c r="AI186" s="658"/>
      <c r="AJ186" s="658"/>
      <c r="AK186" s="658"/>
      <c r="AL186" s="658"/>
      <c r="AM186" s="658"/>
      <c r="AN186" s="658"/>
      <c r="AO186" s="658"/>
      <c r="AP186" s="658"/>
      <c r="AQ186" s="658"/>
      <c r="AR186" s="658"/>
      <c r="AS186" s="658"/>
      <c r="AT186" s="658"/>
      <c r="AU186" s="658"/>
      <c r="AV186" s="658"/>
      <c r="AW186" s="658"/>
      <c r="AX186" s="658"/>
      <c r="AY186" s="658"/>
      <c r="AZ186" s="658"/>
      <c r="BA186" s="658"/>
      <c r="BB186" s="658"/>
      <c r="BC186" s="658"/>
      <c r="BD186" s="658"/>
      <c r="BE186" s="658"/>
      <c r="BF186" s="658"/>
      <c r="BG186" s="658"/>
      <c r="BH186" s="658"/>
      <c r="BI186" s="658"/>
      <c r="BJ186" s="658"/>
      <c r="BK186" s="658"/>
      <c r="BL186" s="658"/>
      <c r="BM186" s="658"/>
      <c r="BN186" s="658"/>
      <c r="BO186" s="658"/>
      <c r="BP186" s="658"/>
      <c r="BQ186" s="658"/>
      <c r="BR186" s="658"/>
      <c r="BS186" s="658"/>
      <c r="BT186" s="658"/>
      <c r="BU186" s="658"/>
    </row>
    <row r="187" ht="22.5" customHeight="1">
      <c r="A187" s="379">
        <v>10.0</v>
      </c>
      <c r="B187" s="379">
        <v>7.0</v>
      </c>
      <c r="C187" s="379" t="s">
        <v>285</v>
      </c>
      <c r="D187" s="379"/>
      <c r="E187" s="379"/>
      <c r="F187" s="379"/>
      <c r="G187" s="863">
        <v>1.0</v>
      </c>
      <c r="H187" s="378" t="s">
        <v>7301</v>
      </c>
      <c r="I187" s="378" t="s">
        <v>7302</v>
      </c>
      <c r="J187" s="379" t="s">
        <v>483</v>
      </c>
      <c r="K187" s="379" t="s">
        <v>7303</v>
      </c>
      <c r="L187" s="380">
        <v>42564.0</v>
      </c>
      <c r="M187" s="379" t="s">
        <v>351</v>
      </c>
      <c r="N187" s="379" t="s">
        <v>151</v>
      </c>
      <c r="O187" s="380">
        <v>45665.0</v>
      </c>
      <c r="P187" s="379" t="s">
        <v>42</v>
      </c>
      <c r="Q187" s="379" t="s">
        <v>261</v>
      </c>
      <c r="R187" s="379" t="s">
        <v>7052</v>
      </c>
      <c r="S187" s="379"/>
      <c r="T187" s="1080" t="s">
        <v>11</v>
      </c>
      <c r="U187" s="379" t="s">
        <v>21</v>
      </c>
      <c r="V187" s="476"/>
      <c r="W187" s="379"/>
      <c r="X187" s="379"/>
      <c r="Y187" s="197" t="s">
        <v>7304</v>
      </c>
      <c r="Z187" s="197"/>
      <c r="AA187" s="197"/>
      <c r="AB187" s="197"/>
      <c r="AC187" s="379"/>
      <c r="AD187" s="379"/>
      <c r="AE187" s="476"/>
      <c r="AF187" s="476"/>
      <c r="AG187" s="658"/>
      <c r="AH187" s="658"/>
      <c r="AI187" s="658"/>
      <c r="AJ187" s="658"/>
      <c r="AK187" s="658"/>
      <c r="AL187" s="658"/>
      <c r="AM187" s="658"/>
      <c r="AN187" s="658"/>
      <c r="AO187" s="658"/>
      <c r="AP187" s="658"/>
      <c r="AQ187" s="658"/>
      <c r="AR187" s="658"/>
      <c r="AS187" s="658"/>
      <c r="AT187" s="658"/>
      <c r="AU187" s="658"/>
      <c r="AV187" s="658"/>
      <c r="AW187" s="658"/>
      <c r="AX187" s="658"/>
      <c r="AY187" s="658"/>
      <c r="AZ187" s="658"/>
      <c r="BA187" s="658"/>
      <c r="BB187" s="658"/>
      <c r="BC187" s="658"/>
      <c r="BD187" s="658"/>
      <c r="BE187" s="658"/>
      <c r="BF187" s="658"/>
      <c r="BG187" s="658"/>
      <c r="BH187" s="658"/>
      <c r="BI187" s="658"/>
      <c r="BJ187" s="658"/>
      <c r="BK187" s="658"/>
      <c r="BL187" s="658"/>
      <c r="BM187" s="658"/>
      <c r="BN187" s="658"/>
      <c r="BO187" s="658"/>
      <c r="BP187" s="658"/>
      <c r="BQ187" s="658"/>
      <c r="BR187" s="658"/>
      <c r="BS187" s="658"/>
      <c r="BT187" s="658"/>
      <c r="BU187" s="658"/>
    </row>
    <row r="188" ht="22.5" customHeight="1">
      <c r="A188" s="379">
        <v>11.0</v>
      </c>
      <c r="B188" s="379">
        <v>7.0</v>
      </c>
      <c r="C188" s="379" t="s">
        <v>285</v>
      </c>
      <c r="D188" s="379"/>
      <c r="E188" s="476"/>
      <c r="F188" s="476"/>
      <c r="G188" s="863">
        <v>1.0</v>
      </c>
      <c r="H188" s="378" t="s">
        <v>7305</v>
      </c>
      <c r="I188" s="378" t="s">
        <v>7306</v>
      </c>
      <c r="J188" s="379" t="s">
        <v>460</v>
      </c>
      <c r="K188" s="379" t="s">
        <v>7307</v>
      </c>
      <c r="L188" s="380">
        <v>42307.0</v>
      </c>
      <c r="M188" s="379" t="s">
        <v>339</v>
      </c>
      <c r="N188" s="379" t="s">
        <v>151</v>
      </c>
      <c r="O188" s="380">
        <v>44566.0</v>
      </c>
      <c r="P188" s="379" t="s">
        <v>133</v>
      </c>
      <c r="Q188" s="379" t="s">
        <v>263</v>
      </c>
      <c r="R188" s="476"/>
      <c r="S188" s="476"/>
      <c r="T188" s="623" t="s">
        <v>26</v>
      </c>
      <c r="U188" s="379" t="s">
        <v>15</v>
      </c>
      <c r="V188" s="476"/>
      <c r="W188" s="625"/>
      <c r="X188" s="379"/>
      <c r="Y188" s="197" t="s">
        <v>7308</v>
      </c>
      <c r="Z188" s="197" t="s">
        <v>7309</v>
      </c>
      <c r="AA188" s="197" t="s">
        <v>7310</v>
      </c>
      <c r="AB188" s="197" t="s">
        <v>7311</v>
      </c>
      <c r="AC188" s="379"/>
      <c r="AD188" s="379"/>
      <c r="AE188" s="476"/>
      <c r="AF188" s="379"/>
      <c r="AG188" s="658"/>
      <c r="AH188" s="658"/>
      <c r="AI188" s="658"/>
      <c r="AJ188" s="658"/>
      <c r="AK188" s="658"/>
      <c r="AL188" s="658"/>
      <c r="AM188" s="658"/>
      <c r="AN188" s="658"/>
      <c r="AO188" s="658"/>
      <c r="AP188" s="658"/>
      <c r="AQ188" s="658"/>
      <c r="AR188" s="658"/>
      <c r="AS188" s="658"/>
      <c r="AT188" s="658"/>
      <c r="AU188" s="658"/>
      <c r="AV188" s="658"/>
      <c r="AW188" s="658"/>
      <c r="AX188" s="658"/>
      <c r="AY188" s="658"/>
      <c r="AZ188" s="658"/>
      <c r="BA188" s="658"/>
      <c r="BB188" s="658"/>
      <c r="BC188" s="658"/>
      <c r="BD188" s="658"/>
      <c r="BE188" s="658"/>
      <c r="BF188" s="658"/>
      <c r="BG188" s="658"/>
      <c r="BH188" s="658"/>
      <c r="BI188" s="658"/>
      <c r="BJ188" s="658"/>
      <c r="BK188" s="658"/>
      <c r="BL188" s="658"/>
      <c r="BM188" s="658"/>
      <c r="BN188" s="658"/>
      <c r="BO188" s="658"/>
      <c r="BP188" s="658"/>
      <c r="BQ188" s="658"/>
      <c r="BR188" s="658"/>
      <c r="BS188" s="658"/>
      <c r="BT188" s="658"/>
      <c r="BU188" s="658"/>
    </row>
    <row r="189" ht="22.5" customHeight="1">
      <c r="A189" s="379">
        <v>12.0</v>
      </c>
      <c r="B189" s="379">
        <v>7.0</v>
      </c>
      <c r="C189" s="379" t="s">
        <v>285</v>
      </c>
      <c r="D189" s="379"/>
      <c r="E189" s="476"/>
      <c r="F189" s="476"/>
      <c r="G189" s="863">
        <v>1.0</v>
      </c>
      <c r="H189" s="378" t="s">
        <v>7312</v>
      </c>
      <c r="I189" s="378" t="s">
        <v>7313</v>
      </c>
      <c r="J189" s="379" t="s">
        <v>431</v>
      </c>
      <c r="K189" s="379" t="s">
        <v>7314</v>
      </c>
      <c r="L189" s="380">
        <v>42253.0</v>
      </c>
      <c r="M189" s="379" t="s">
        <v>351</v>
      </c>
      <c r="N189" s="379" t="s">
        <v>151</v>
      </c>
      <c r="O189" s="380">
        <v>44062.0</v>
      </c>
      <c r="P189" s="379" t="s">
        <v>133</v>
      </c>
      <c r="Q189" s="379" t="s">
        <v>263</v>
      </c>
      <c r="R189" s="476"/>
      <c r="S189" s="476"/>
      <c r="T189" s="379" t="s">
        <v>11</v>
      </c>
      <c r="U189" s="379" t="s">
        <v>15</v>
      </c>
      <c r="V189" s="476"/>
      <c r="W189" s="625"/>
      <c r="X189" s="379" t="s">
        <v>6107</v>
      </c>
      <c r="Y189" s="197" t="s">
        <v>7315</v>
      </c>
      <c r="Z189" s="197" t="s">
        <v>7316</v>
      </c>
      <c r="AA189" s="197" t="s">
        <v>7317</v>
      </c>
      <c r="AB189" s="197" t="s">
        <v>7318</v>
      </c>
      <c r="AC189" s="379" t="s">
        <v>7319</v>
      </c>
      <c r="AD189" s="379"/>
      <c r="AE189" s="476"/>
      <c r="AF189" s="379"/>
      <c r="AG189" s="658"/>
      <c r="AH189" s="658"/>
      <c r="AI189" s="658"/>
      <c r="AJ189" s="658"/>
      <c r="AK189" s="658"/>
      <c r="AL189" s="658"/>
      <c r="AM189" s="658"/>
      <c r="AN189" s="658"/>
      <c r="AO189" s="658"/>
      <c r="AP189" s="658"/>
      <c r="AQ189" s="658"/>
      <c r="AR189" s="658"/>
      <c r="AS189" s="658"/>
      <c r="AT189" s="658"/>
      <c r="AU189" s="658"/>
      <c r="AV189" s="658"/>
      <c r="AW189" s="658"/>
      <c r="AX189" s="658"/>
      <c r="AY189" s="658"/>
      <c r="AZ189" s="658"/>
      <c r="BA189" s="658"/>
      <c r="BB189" s="658"/>
      <c r="BC189" s="658"/>
      <c r="BD189" s="658"/>
      <c r="BE189" s="658"/>
      <c r="BF189" s="658"/>
      <c r="BG189" s="658"/>
      <c r="BH189" s="658"/>
      <c r="BI189" s="658"/>
      <c r="BJ189" s="658"/>
      <c r="BK189" s="658"/>
      <c r="BL189" s="658"/>
      <c r="BM189" s="658"/>
      <c r="BN189" s="658"/>
      <c r="BO189" s="658"/>
      <c r="BP189" s="658"/>
      <c r="BQ189" s="658"/>
      <c r="BR189" s="658"/>
      <c r="BS189" s="658"/>
      <c r="BT189" s="658"/>
      <c r="BU189" s="658"/>
    </row>
    <row r="190" ht="22.5" customHeight="1">
      <c r="A190" s="379">
        <v>13.0</v>
      </c>
      <c r="B190" s="379">
        <v>7.0</v>
      </c>
      <c r="C190" s="379" t="s">
        <v>285</v>
      </c>
      <c r="D190" s="379"/>
      <c r="E190" s="476"/>
      <c r="F190" s="476"/>
      <c r="G190" s="863">
        <v>1.0</v>
      </c>
      <c r="H190" s="378" t="s">
        <v>7320</v>
      </c>
      <c r="I190" s="378" t="s">
        <v>7321</v>
      </c>
      <c r="J190" s="379" t="s">
        <v>637</v>
      </c>
      <c r="K190" s="379" t="s">
        <v>7322</v>
      </c>
      <c r="L190" s="380">
        <v>42493.0</v>
      </c>
      <c r="M190" s="379" t="s">
        <v>339</v>
      </c>
      <c r="N190" s="379" t="s">
        <v>153</v>
      </c>
      <c r="O190" s="380">
        <v>43787.0</v>
      </c>
      <c r="P190" s="379" t="s">
        <v>115</v>
      </c>
      <c r="Q190" s="379" t="s">
        <v>263</v>
      </c>
      <c r="R190" s="476"/>
      <c r="S190" s="476"/>
      <c r="T190" s="379" t="s">
        <v>11</v>
      </c>
      <c r="U190" s="379" t="s">
        <v>21</v>
      </c>
      <c r="V190" s="476"/>
      <c r="W190" s="625" t="s">
        <v>6728</v>
      </c>
      <c r="X190" s="379" t="s">
        <v>6067</v>
      </c>
      <c r="Y190" s="197" t="s">
        <v>7323</v>
      </c>
      <c r="Z190" s="197" t="s">
        <v>7324</v>
      </c>
      <c r="AA190" s="197" t="s">
        <v>7325</v>
      </c>
      <c r="AB190" s="197" t="s">
        <v>7326</v>
      </c>
      <c r="AC190" s="379" t="s">
        <v>7327</v>
      </c>
      <c r="AD190" s="379" t="s">
        <v>7328</v>
      </c>
      <c r="AE190" s="476"/>
      <c r="AF190" s="379"/>
      <c r="AG190" s="658"/>
      <c r="AH190" s="658"/>
      <c r="AI190" s="658"/>
      <c r="AJ190" s="658"/>
      <c r="AK190" s="658"/>
      <c r="AL190" s="658"/>
      <c r="AM190" s="658"/>
      <c r="AN190" s="658"/>
      <c r="AO190" s="658"/>
      <c r="AP190" s="658"/>
      <c r="AQ190" s="658"/>
      <c r="AR190" s="658"/>
      <c r="AS190" s="658"/>
      <c r="AT190" s="658"/>
      <c r="AU190" s="658"/>
      <c r="AV190" s="658"/>
      <c r="AW190" s="658"/>
      <c r="AX190" s="658"/>
      <c r="AY190" s="658"/>
      <c r="AZ190" s="658"/>
      <c r="BA190" s="658"/>
      <c r="BB190" s="658"/>
      <c r="BC190" s="658"/>
      <c r="BD190" s="658"/>
      <c r="BE190" s="658"/>
      <c r="BF190" s="658"/>
      <c r="BG190" s="658"/>
      <c r="BH190" s="658"/>
      <c r="BI190" s="658"/>
      <c r="BJ190" s="658"/>
      <c r="BK190" s="658"/>
      <c r="BL190" s="658"/>
      <c r="BM190" s="658"/>
      <c r="BN190" s="658"/>
      <c r="BO190" s="658"/>
      <c r="BP190" s="658"/>
      <c r="BQ190" s="658"/>
      <c r="BR190" s="658"/>
      <c r="BS190" s="658"/>
      <c r="BT190" s="658"/>
      <c r="BU190" s="658"/>
    </row>
    <row r="191" ht="22.5" customHeight="1">
      <c r="A191" s="379">
        <v>14.0</v>
      </c>
      <c r="B191" s="496">
        <v>7.0</v>
      </c>
      <c r="C191" s="496" t="s">
        <v>285</v>
      </c>
      <c r="D191" s="496"/>
      <c r="E191" s="497"/>
      <c r="F191" s="497"/>
      <c r="G191" s="885">
        <v>1.0</v>
      </c>
      <c r="H191" s="531" t="s">
        <v>7329</v>
      </c>
      <c r="I191" s="531" t="s">
        <v>7330</v>
      </c>
      <c r="J191" s="496" t="s">
        <v>7331</v>
      </c>
      <c r="K191" s="496" t="s">
        <v>7332</v>
      </c>
      <c r="L191" s="533">
        <v>42395.0</v>
      </c>
      <c r="M191" s="496" t="s">
        <v>351</v>
      </c>
      <c r="N191" s="496" t="s">
        <v>152</v>
      </c>
      <c r="O191" s="533">
        <v>43339.0</v>
      </c>
      <c r="P191" s="496" t="s">
        <v>66</v>
      </c>
      <c r="Q191" s="496" t="s">
        <v>263</v>
      </c>
      <c r="R191" s="496" t="s">
        <v>7333</v>
      </c>
      <c r="S191" s="497"/>
      <c r="T191" s="496" t="s">
        <v>11</v>
      </c>
      <c r="U191" s="496" t="s">
        <v>10</v>
      </c>
      <c r="V191" s="497"/>
      <c r="W191" s="496" t="s">
        <v>6035</v>
      </c>
      <c r="X191" s="496" t="s">
        <v>6043</v>
      </c>
      <c r="Y191" s="226" t="s">
        <v>7334</v>
      </c>
      <c r="Z191" s="226" t="s">
        <v>7335</v>
      </c>
      <c r="AA191" s="226" t="s">
        <v>7336</v>
      </c>
      <c r="AB191" s="226" t="s">
        <v>7337</v>
      </c>
      <c r="AC191" s="496" t="s">
        <v>7338</v>
      </c>
      <c r="AD191" s="496" t="s">
        <v>7339</v>
      </c>
      <c r="AE191" s="497"/>
      <c r="AF191" s="497"/>
      <c r="AG191" s="672"/>
      <c r="AH191" s="672"/>
      <c r="AI191" s="672"/>
      <c r="AJ191" s="672"/>
      <c r="AK191" s="672"/>
      <c r="AL191" s="672"/>
      <c r="AM191" s="672"/>
      <c r="AN191" s="672"/>
      <c r="AO191" s="672"/>
      <c r="AP191" s="672"/>
      <c r="AQ191" s="672"/>
      <c r="AR191" s="672"/>
      <c r="AS191" s="672"/>
      <c r="AT191" s="672"/>
      <c r="AU191" s="672"/>
      <c r="AV191" s="672"/>
      <c r="AW191" s="672"/>
      <c r="AX191" s="672"/>
      <c r="AY191" s="672"/>
      <c r="AZ191" s="672"/>
      <c r="BA191" s="672"/>
      <c r="BB191" s="672"/>
      <c r="BC191" s="672"/>
      <c r="BD191" s="672"/>
      <c r="BE191" s="672"/>
      <c r="BF191" s="672"/>
      <c r="BG191" s="672"/>
      <c r="BH191" s="672"/>
      <c r="BI191" s="672"/>
      <c r="BJ191" s="672"/>
      <c r="BK191" s="672"/>
      <c r="BL191" s="672"/>
      <c r="BM191" s="672"/>
      <c r="BN191" s="672"/>
      <c r="BO191" s="672"/>
      <c r="BP191" s="672"/>
      <c r="BQ191" s="672"/>
      <c r="BR191" s="672"/>
      <c r="BS191" s="672"/>
      <c r="BT191" s="672"/>
      <c r="BU191" s="672"/>
    </row>
    <row r="192" ht="22.5" customHeight="1">
      <c r="A192" s="379">
        <v>15.0</v>
      </c>
      <c r="B192" s="379">
        <v>7.0</v>
      </c>
      <c r="C192" s="379" t="s">
        <v>285</v>
      </c>
      <c r="D192" s="379"/>
      <c r="E192" s="476"/>
      <c r="F192" s="476"/>
      <c r="G192" s="863">
        <v>1.0</v>
      </c>
      <c r="H192" s="378" t="s">
        <v>7340</v>
      </c>
      <c r="I192" s="378" t="s">
        <v>7341</v>
      </c>
      <c r="J192" s="625" t="s">
        <v>370</v>
      </c>
      <c r="K192" s="625" t="s">
        <v>7342</v>
      </c>
      <c r="L192" s="626">
        <v>42476.0</v>
      </c>
      <c r="M192" s="625" t="s">
        <v>351</v>
      </c>
      <c r="N192" s="625" t="s">
        <v>152</v>
      </c>
      <c r="O192" s="626">
        <v>43698.0</v>
      </c>
      <c r="P192" s="625" t="s">
        <v>133</v>
      </c>
      <c r="Q192" s="379" t="s">
        <v>265</v>
      </c>
      <c r="R192" s="379"/>
      <c r="S192" s="379"/>
      <c r="T192" s="379" t="s">
        <v>11</v>
      </c>
      <c r="U192" s="379" t="s">
        <v>21</v>
      </c>
      <c r="V192" s="476"/>
      <c r="W192" s="379" t="s">
        <v>6055</v>
      </c>
      <c r="X192" s="197" t="s">
        <v>6056</v>
      </c>
      <c r="Y192" s="202" t="s">
        <v>7343</v>
      </c>
      <c r="Z192" s="202" t="s">
        <v>7344</v>
      </c>
      <c r="AA192" s="202" t="s">
        <v>7345</v>
      </c>
      <c r="AB192" s="882" t="s">
        <v>7346</v>
      </c>
      <c r="AC192" s="882" t="s">
        <v>7347</v>
      </c>
      <c r="AD192" s="882" t="s">
        <v>7348</v>
      </c>
      <c r="AE192" s="882" t="s">
        <v>7349</v>
      </c>
      <c r="AF192" s="653"/>
      <c r="AG192" s="658"/>
      <c r="AH192" s="658"/>
      <c r="AI192" s="658"/>
      <c r="AJ192" s="658"/>
      <c r="AK192" s="658"/>
      <c r="AL192" s="658"/>
      <c r="AM192" s="658"/>
      <c r="AN192" s="658"/>
      <c r="AO192" s="658"/>
      <c r="AP192" s="658"/>
      <c r="AQ192" s="658"/>
      <c r="AR192" s="658"/>
      <c r="AS192" s="658"/>
      <c r="AT192" s="658"/>
      <c r="AU192" s="658"/>
      <c r="AV192" s="658"/>
      <c r="AW192" s="658"/>
      <c r="AX192" s="658"/>
      <c r="AY192" s="658"/>
      <c r="AZ192" s="658"/>
      <c r="BA192" s="658"/>
      <c r="BB192" s="658"/>
      <c r="BC192" s="658"/>
      <c r="BD192" s="658"/>
      <c r="BE192" s="658"/>
      <c r="BF192" s="658"/>
      <c r="BG192" s="658"/>
      <c r="BH192" s="658"/>
      <c r="BI192" s="658"/>
      <c r="BJ192" s="658"/>
      <c r="BK192" s="658"/>
      <c r="BL192" s="658"/>
      <c r="BM192" s="658"/>
      <c r="BN192" s="658"/>
      <c r="BO192" s="658"/>
      <c r="BP192" s="658"/>
      <c r="BQ192" s="658"/>
      <c r="BR192" s="658"/>
      <c r="BS192" s="658"/>
      <c r="BT192" s="658"/>
      <c r="BU192" s="658"/>
    </row>
    <row r="193" ht="22.5" customHeight="1">
      <c r="A193" s="379">
        <v>16.0</v>
      </c>
      <c r="B193" s="379">
        <v>7.0</v>
      </c>
      <c r="C193" s="379" t="s">
        <v>285</v>
      </c>
      <c r="D193" s="379"/>
      <c r="E193" s="476"/>
      <c r="F193" s="476"/>
      <c r="G193" s="863">
        <v>1.0</v>
      </c>
      <c r="H193" s="378" t="s">
        <v>7350</v>
      </c>
      <c r="I193" s="378" t="s">
        <v>7351</v>
      </c>
      <c r="J193" s="625" t="s">
        <v>1013</v>
      </c>
      <c r="K193" s="625" t="s">
        <v>7352</v>
      </c>
      <c r="L193" s="626">
        <v>42273.0</v>
      </c>
      <c r="M193" s="625" t="s">
        <v>351</v>
      </c>
      <c r="N193" s="625" t="s">
        <v>151</v>
      </c>
      <c r="O193" s="626">
        <v>43713.0</v>
      </c>
      <c r="P193" s="625" t="s">
        <v>133</v>
      </c>
      <c r="Q193" s="379" t="s">
        <v>265</v>
      </c>
      <c r="R193" s="379"/>
      <c r="S193" s="379"/>
      <c r="T193" s="379" t="s">
        <v>11</v>
      </c>
      <c r="U193" s="379" t="s">
        <v>15</v>
      </c>
      <c r="V193" s="476"/>
      <c r="W193" s="625"/>
      <c r="X193" s="379"/>
      <c r="Y193" s="197" t="s">
        <v>7353</v>
      </c>
      <c r="Z193" s="197" t="s">
        <v>7354</v>
      </c>
      <c r="AA193" s="197" t="s">
        <v>7355</v>
      </c>
      <c r="AB193" s="197" t="s">
        <v>7356</v>
      </c>
      <c r="AC193" s="379" t="s">
        <v>7357</v>
      </c>
      <c r="AD193" s="379" t="s">
        <v>7358</v>
      </c>
      <c r="AE193" s="476"/>
      <c r="AF193" s="379"/>
      <c r="AG193" s="658"/>
      <c r="AH193" s="658"/>
      <c r="AI193" s="658"/>
      <c r="AJ193" s="658"/>
      <c r="AK193" s="658"/>
      <c r="AL193" s="658"/>
      <c r="AM193" s="658"/>
      <c r="AN193" s="658"/>
      <c r="AO193" s="658"/>
      <c r="AP193" s="658"/>
      <c r="AQ193" s="658"/>
      <c r="AR193" s="658"/>
      <c r="AS193" s="658"/>
      <c r="AT193" s="658"/>
      <c r="AU193" s="658"/>
      <c r="AV193" s="658"/>
      <c r="AW193" s="658"/>
      <c r="AX193" s="658"/>
      <c r="AY193" s="658"/>
      <c r="AZ193" s="658"/>
      <c r="BA193" s="658"/>
      <c r="BB193" s="658"/>
      <c r="BC193" s="658"/>
      <c r="BD193" s="658"/>
      <c r="BE193" s="658"/>
      <c r="BF193" s="658"/>
      <c r="BG193" s="658"/>
      <c r="BH193" s="658"/>
      <c r="BI193" s="658"/>
      <c r="BJ193" s="658"/>
      <c r="BK193" s="658"/>
      <c r="BL193" s="658"/>
      <c r="BM193" s="658"/>
      <c r="BN193" s="658"/>
      <c r="BO193" s="658"/>
      <c r="BP193" s="658"/>
      <c r="BQ193" s="658"/>
      <c r="BR193" s="658"/>
      <c r="BS193" s="658"/>
      <c r="BT193" s="658"/>
      <c r="BU193" s="658"/>
    </row>
    <row r="194" ht="22.5" customHeight="1">
      <c r="A194" s="379">
        <v>17.0</v>
      </c>
      <c r="B194" s="379">
        <v>7.0</v>
      </c>
      <c r="C194" s="379" t="s">
        <v>285</v>
      </c>
      <c r="D194" s="379"/>
      <c r="E194" s="476"/>
      <c r="F194" s="476"/>
      <c r="G194" s="863">
        <v>1.0</v>
      </c>
      <c r="H194" s="378" t="s">
        <v>7359</v>
      </c>
      <c r="I194" s="378" t="s">
        <v>7360</v>
      </c>
      <c r="J194" s="625" t="s">
        <v>376</v>
      </c>
      <c r="K194" s="625" t="s">
        <v>7361</v>
      </c>
      <c r="L194" s="626">
        <v>42251.0</v>
      </c>
      <c r="M194" s="625" t="s">
        <v>351</v>
      </c>
      <c r="N194" s="625" t="s">
        <v>154</v>
      </c>
      <c r="O194" s="626">
        <v>43353.0</v>
      </c>
      <c r="P194" s="625" t="s">
        <v>9</v>
      </c>
      <c r="Q194" s="379" t="s">
        <v>265</v>
      </c>
      <c r="R194" s="379"/>
      <c r="S194" s="379"/>
      <c r="T194" s="379" t="s">
        <v>11</v>
      </c>
      <c r="U194" s="379" t="s">
        <v>15</v>
      </c>
      <c r="V194" s="476"/>
      <c r="W194" s="476"/>
      <c r="X194" s="197" t="s">
        <v>6055</v>
      </c>
      <c r="Y194" s="202" t="s">
        <v>7362</v>
      </c>
      <c r="Z194" s="202" t="s">
        <v>7363</v>
      </c>
      <c r="AA194" s="202" t="s">
        <v>7364</v>
      </c>
      <c r="AB194" s="197" t="s">
        <v>7365</v>
      </c>
      <c r="AC194" s="379" t="s">
        <v>7366</v>
      </c>
      <c r="AD194" s="379" t="s">
        <v>7367</v>
      </c>
      <c r="AE194" s="379" t="s">
        <v>7368</v>
      </c>
      <c r="AF194" s="379"/>
      <c r="AG194" s="658"/>
      <c r="AH194" s="658"/>
      <c r="AI194" s="658"/>
      <c r="AJ194" s="658"/>
      <c r="AK194" s="658"/>
      <c r="AL194" s="658"/>
      <c r="AM194" s="658"/>
      <c r="AN194" s="658"/>
      <c r="AO194" s="658"/>
      <c r="AP194" s="658"/>
      <c r="AQ194" s="658"/>
      <c r="AR194" s="658"/>
      <c r="AS194" s="658"/>
      <c r="AT194" s="658"/>
      <c r="AU194" s="658"/>
      <c r="AV194" s="658"/>
      <c r="AW194" s="658"/>
      <c r="AX194" s="658"/>
      <c r="AY194" s="658"/>
      <c r="AZ194" s="658"/>
      <c r="BA194" s="658"/>
      <c r="BB194" s="658"/>
      <c r="BC194" s="658"/>
      <c r="BD194" s="658"/>
      <c r="BE194" s="658"/>
      <c r="BF194" s="658"/>
      <c r="BG194" s="658"/>
      <c r="BH194" s="658"/>
      <c r="BI194" s="658"/>
      <c r="BJ194" s="658"/>
      <c r="BK194" s="658"/>
      <c r="BL194" s="658"/>
      <c r="BM194" s="658"/>
      <c r="BN194" s="658"/>
      <c r="BO194" s="658"/>
      <c r="BP194" s="658"/>
      <c r="BQ194" s="658"/>
      <c r="BR194" s="658"/>
      <c r="BS194" s="658"/>
      <c r="BT194" s="658"/>
      <c r="BU194" s="658"/>
    </row>
    <row r="195" ht="22.5" customHeight="1">
      <c r="A195" s="379">
        <v>18.0</v>
      </c>
      <c r="B195" s="379">
        <v>7.0</v>
      </c>
      <c r="C195" s="379" t="s">
        <v>285</v>
      </c>
      <c r="D195" s="379"/>
      <c r="E195" s="476"/>
      <c r="F195" s="476"/>
      <c r="G195" s="863">
        <v>1.0</v>
      </c>
      <c r="H195" s="378" t="s">
        <v>7369</v>
      </c>
      <c r="I195" s="378" t="s">
        <v>7370</v>
      </c>
      <c r="J195" s="625" t="s">
        <v>1695</v>
      </c>
      <c r="K195" s="625" t="s">
        <v>7371</v>
      </c>
      <c r="L195" s="626">
        <v>42298.0</v>
      </c>
      <c r="M195" s="625" t="s">
        <v>339</v>
      </c>
      <c r="N195" s="625" t="s">
        <v>154</v>
      </c>
      <c r="O195" s="626">
        <v>43136.0</v>
      </c>
      <c r="P195" s="625" t="s">
        <v>115</v>
      </c>
      <c r="Q195" s="379" t="s">
        <v>267</v>
      </c>
      <c r="R195" s="379" t="s">
        <v>7372</v>
      </c>
      <c r="S195" s="379"/>
      <c r="T195" s="379" t="s">
        <v>11</v>
      </c>
      <c r="U195" s="379" t="s">
        <v>21</v>
      </c>
      <c r="V195" s="476"/>
      <c r="W195" s="379" t="s">
        <v>6728</v>
      </c>
      <c r="X195" s="197" t="s">
        <v>6354</v>
      </c>
      <c r="Y195" s="202" t="s">
        <v>7373</v>
      </c>
      <c r="Z195" s="202" t="s">
        <v>7374</v>
      </c>
      <c r="AA195" s="197" t="s">
        <v>7375</v>
      </c>
      <c r="AB195" s="197" t="s">
        <v>7376</v>
      </c>
      <c r="AC195" s="379" t="s">
        <v>7377</v>
      </c>
      <c r="AD195" s="379" t="s">
        <v>7378</v>
      </c>
      <c r="AE195" s="379" t="s">
        <v>7379</v>
      </c>
      <c r="AF195" s="379"/>
      <c r="AG195" s="658"/>
      <c r="AH195" s="658"/>
      <c r="AI195" s="658"/>
      <c r="AJ195" s="658"/>
      <c r="AK195" s="658"/>
      <c r="AL195" s="658"/>
      <c r="AM195" s="658"/>
      <c r="AN195" s="658"/>
      <c r="AO195" s="658"/>
      <c r="AP195" s="658"/>
      <c r="AQ195" s="658"/>
      <c r="AR195" s="658"/>
      <c r="AS195" s="658"/>
      <c r="AT195" s="658"/>
      <c r="AU195" s="658"/>
      <c r="AV195" s="658"/>
      <c r="AW195" s="658"/>
      <c r="AX195" s="658"/>
      <c r="AY195" s="658"/>
      <c r="AZ195" s="658"/>
      <c r="BA195" s="658"/>
      <c r="BB195" s="658"/>
      <c r="BC195" s="658"/>
      <c r="BD195" s="658"/>
      <c r="BE195" s="658"/>
      <c r="BF195" s="658"/>
      <c r="BG195" s="658"/>
      <c r="BH195" s="658"/>
      <c r="BI195" s="658"/>
      <c r="BJ195" s="658"/>
      <c r="BK195" s="658"/>
      <c r="BL195" s="658"/>
      <c r="BM195" s="658"/>
      <c r="BN195" s="658"/>
      <c r="BO195" s="658"/>
      <c r="BP195" s="658"/>
      <c r="BQ195" s="658"/>
      <c r="BR195" s="658"/>
      <c r="BS195" s="658"/>
      <c r="BT195" s="658"/>
      <c r="BU195" s="658"/>
    </row>
    <row r="196" ht="22.5" customHeight="1">
      <c r="A196" s="379">
        <v>19.0</v>
      </c>
      <c r="B196" s="379">
        <v>7.0</v>
      </c>
      <c r="C196" s="379" t="s">
        <v>285</v>
      </c>
      <c r="D196" s="379"/>
      <c r="E196" s="476"/>
      <c r="F196" s="476"/>
      <c r="G196" s="863">
        <v>1.0</v>
      </c>
      <c r="H196" s="378" t="s">
        <v>7380</v>
      </c>
      <c r="I196" s="378" t="s">
        <v>7381</v>
      </c>
      <c r="J196" s="625" t="s">
        <v>627</v>
      </c>
      <c r="K196" s="625" t="s">
        <v>7382</v>
      </c>
      <c r="L196" s="626">
        <v>42386.0</v>
      </c>
      <c r="M196" s="625" t="s">
        <v>351</v>
      </c>
      <c r="N196" s="625" t="s">
        <v>152</v>
      </c>
      <c r="O196" s="626">
        <v>43334.0</v>
      </c>
      <c r="P196" s="625" t="s">
        <v>133</v>
      </c>
      <c r="Q196" s="379" t="s">
        <v>269</v>
      </c>
      <c r="R196" s="379" t="s">
        <v>629</v>
      </c>
      <c r="S196" s="379"/>
      <c r="T196" s="623" t="s">
        <v>11</v>
      </c>
      <c r="U196" s="379" t="s">
        <v>15</v>
      </c>
      <c r="V196" s="379" t="s">
        <v>335</v>
      </c>
      <c r="W196" s="476"/>
      <c r="X196" s="197"/>
      <c r="Y196" s="202" t="s">
        <v>7383</v>
      </c>
      <c r="Z196" s="202" t="s">
        <v>7384</v>
      </c>
      <c r="AA196" s="197" t="s">
        <v>7385</v>
      </c>
      <c r="AB196" s="197" t="s">
        <v>7386</v>
      </c>
      <c r="AC196" s="379" t="s">
        <v>7387</v>
      </c>
      <c r="AD196" s="379" t="s">
        <v>7388</v>
      </c>
      <c r="AE196" s="379" t="s">
        <v>7389</v>
      </c>
      <c r="AF196" s="1091"/>
      <c r="AG196" s="658"/>
      <c r="AH196" s="658"/>
      <c r="AI196" s="658"/>
      <c r="AJ196" s="658"/>
      <c r="AK196" s="658"/>
      <c r="AL196" s="658"/>
      <c r="AM196" s="658"/>
      <c r="AN196" s="658"/>
      <c r="AO196" s="658"/>
      <c r="AP196" s="658"/>
      <c r="AQ196" s="658"/>
      <c r="AR196" s="658"/>
      <c r="AS196" s="658"/>
      <c r="AT196" s="658"/>
      <c r="AU196" s="658"/>
      <c r="AV196" s="658"/>
      <c r="AW196" s="658"/>
      <c r="AX196" s="658"/>
      <c r="AY196" s="658"/>
      <c r="AZ196" s="658"/>
      <c r="BA196" s="658"/>
      <c r="BB196" s="658"/>
      <c r="BC196" s="658"/>
      <c r="BD196" s="658"/>
      <c r="BE196" s="658"/>
      <c r="BF196" s="658"/>
      <c r="BG196" s="658"/>
      <c r="BH196" s="658"/>
      <c r="BI196" s="658"/>
      <c r="BJ196" s="658"/>
      <c r="BK196" s="658"/>
      <c r="BL196" s="658"/>
      <c r="BM196" s="658"/>
      <c r="BN196" s="658"/>
      <c r="BO196" s="658"/>
      <c r="BP196" s="658"/>
      <c r="BQ196" s="658"/>
      <c r="BR196" s="658"/>
      <c r="BS196" s="658"/>
      <c r="BT196" s="658"/>
      <c r="BU196" s="658"/>
    </row>
    <row r="197" ht="22.5" customHeight="1">
      <c r="A197" s="379">
        <v>20.0</v>
      </c>
      <c r="B197" s="379">
        <v>7.0</v>
      </c>
      <c r="C197" s="379" t="s">
        <v>285</v>
      </c>
      <c r="D197" s="379"/>
      <c r="E197" s="476"/>
      <c r="F197" s="476"/>
      <c r="G197" s="863">
        <v>1.0</v>
      </c>
      <c r="H197" s="378" t="s">
        <v>7390</v>
      </c>
      <c r="I197" s="378" t="s">
        <v>7391</v>
      </c>
      <c r="J197" s="625" t="s">
        <v>7392</v>
      </c>
      <c r="K197" s="625" t="s">
        <v>7393</v>
      </c>
      <c r="L197" s="626">
        <v>42490.0</v>
      </c>
      <c r="M197" s="625" t="s">
        <v>339</v>
      </c>
      <c r="N197" s="625" t="s">
        <v>154</v>
      </c>
      <c r="O197" s="626">
        <v>45782.0</v>
      </c>
      <c r="P197" s="625" t="s">
        <v>25</v>
      </c>
      <c r="Q197" s="379" t="s">
        <v>346</v>
      </c>
      <c r="R197" s="379" t="s">
        <v>7394</v>
      </c>
      <c r="S197" s="379"/>
      <c r="T197" s="379" t="s">
        <v>11</v>
      </c>
      <c r="U197" s="379" t="s">
        <v>21</v>
      </c>
      <c r="V197" s="379"/>
      <c r="W197" s="476"/>
      <c r="X197" s="197"/>
      <c r="Y197" s="202" t="s">
        <v>7395</v>
      </c>
      <c r="Z197" s="202"/>
      <c r="AA197" s="197"/>
      <c r="AB197" s="197"/>
      <c r="AC197" s="379"/>
      <c r="AD197" s="379"/>
      <c r="AE197" s="379"/>
      <c r="AF197" s="1091"/>
      <c r="AG197" s="658"/>
      <c r="AH197" s="658"/>
      <c r="AI197" s="658"/>
      <c r="AJ197" s="658"/>
      <c r="AK197" s="658"/>
      <c r="AL197" s="658"/>
      <c r="AM197" s="658"/>
      <c r="AN197" s="658"/>
      <c r="AO197" s="658"/>
      <c r="AP197" s="658"/>
      <c r="AQ197" s="658"/>
      <c r="AR197" s="658"/>
      <c r="AS197" s="658"/>
      <c r="AT197" s="658"/>
      <c r="AU197" s="658"/>
      <c r="AV197" s="658"/>
      <c r="AW197" s="658"/>
      <c r="AX197" s="658"/>
      <c r="AY197" s="658"/>
      <c r="AZ197" s="658"/>
      <c r="BA197" s="658"/>
      <c r="BB197" s="658"/>
      <c r="BC197" s="658"/>
      <c r="BD197" s="658"/>
      <c r="BE197" s="658"/>
      <c r="BF197" s="658"/>
      <c r="BG197" s="658"/>
      <c r="BH197" s="658"/>
      <c r="BI197" s="658"/>
      <c r="BJ197" s="658"/>
      <c r="BK197" s="658"/>
      <c r="BL197" s="658"/>
      <c r="BM197" s="658"/>
      <c r="BN197" s="658"/>
      <c r="BO197" s="658"/>
      <c r="BP197" s="658"/>
      <c r="BQ197" s="658"/>
      <c r="BR197" s="658"/>
      <c r="BS197" s="658"/>
      <c r="BT197" s="658"/>
      <c r="BU197" s="658"/>
    </row>
    <row r="198" ht="22.5" customHeight="1">
      <c r="A198" s="379">
        <v>21.0</v>
      </c>
      <c r="B198" s="379">
        <v>7.0</v>
      </c>
      <c r="C198" s="873" t="s">
        <v>285</v>
      </c>
      <c r="D198" s="507"/>
      <c r="E198" s="738"/>
      <c r="F198" s="738"/>
      <c r="G198" s="874">
        <v>1.0</v>
      </c>
      <c r="H198" s="508" t="s">
        <v>7396</v>
      </c>
      <c r="I198" s="508" t="s">
        <v>7397</v>
      </c>
      <c r="J198" s="741" t="s">
        <v>1400</v>
      </c>
      <c r="K198" s="741" t="s">
        <v>7398</v>
      </c>
      <c r="L198" s="742">
        <v>42485.0</v>
      </c>
      <c r="M198" s="741" t="s">
        <v>351</v>
      </c>
      <c r="N198" s="741" t="s">
        <v>153</v>
      </c>
      <c r="O198" s="742">
        <v>45883.0</v>
      </c>
      <c r="P198" s="741" t="s">
        <v>109</v>
      </c>
      <c r="Q198" s="507" t="s">
        <v>346</v>
      </c>
      <c r="R198" s="507" t="s">
        <v>7399</v>
      </c>
      <c r="S198" s="507" t="s">
        <v>1403</v>
      </c>
      <c r="T198" s="507" t="s">
        <v>11</v>
      </c>
      <c r="U198" s="507" t="s">
        <v>21</v>
      </c>
      <c r="V198" s="738"/>
      <c r="W198" s="738"/>
      <c r="X198" s="248"/>
      <c r="Y198" s="249"/>
      <c r="Z198" s="249"/>
      <c r="AA198" s="249"/>
      <c r="AB198" s="744"/>
      <c r="AC198" s="744"/>
      <c r="AD198" s="744"/>
      <c r="AE198" s="744"/>
      <c r="AF198" s="744"/>
      <c r="AG198" s="744"/>
      <c r="AH198" s="744"/>
      <c r="AI198" s="744"/>
      <c r="AJ198" s="744"/>
      <c r="AK198" s="744"/>
      <c r="AL198" s="744"/>
      <c r="AM198" s="744"/>
      <c r="AN198" s="744"/>
      <c r="AO198" s="744"/>
      <c r="AP198" s="744"/>
      <c r="AQ198" s="744"/>
      <c r="AR198" s="744"/>
      <c r="AS198" s="744"/>
      <c r="AT198" s="744"/>
      <c r="AU198" s="744"/>
      <c r="AV198" s="744"/>
      <c r="AW198" s="1083"/>
      <c r="AX198" s="1083"/>
      <c r="AY198" s="1083"/>
      <c r="AZ198" s="1083"/>
      <c r="BA198" s="1083"/>
      <c r="BB198" s="1083"/>
      <c r="BC198" s="1083"/>
      <c r="BD198" s="1083"/>
      <c r="BE198" s="1083"/>
      <c r="BF198" s="1083"/>
      <c r="BG198" s="1083"/>
      <c r="BH198" s="1083"/>
      <c r="BI198" s="1083"/>
      <c r="BJ198" s="1083"/>
      <c r="BK198" s="1083"/>
      <c r="BL198" s="1083"/>
      <c r="BM198" s="1083"/>
      <c r="BN198" s="1083"/>
      <c r="BO198" s="1083"/>
      <c r="BP198" s="1083"/>
      <c r="BQ198" s="1083"/>
      <c r="BR198" s="1083"/>
      <c r="BS198" s="1083"/>
      <c r="BT198" s="1083"/>
      <c r="BU198" s="1083"/>
    </row>
    <row r="199" ht="22.5" customHeight="1">
      <c r="A199" s="507">
        <v>22.0</v>
      </c>
      <c r="B199" s="507">
        <v>7.0</v>
      </c>
      <c r="C199" s="873" t="s">
        <v>285</v>
      </c>
      <c r="D199" s="507"/>
      <c r="E199" s="738"/>
      <c r="F199" s="738"/>
      <c r="G199" s="874">
        <v>1.0</v>
      </c>
      <c r="H199" s="508" t="s">
        <v>7400</v>
      </c>
      <c r="I199" s="1097" t="s">
        <v>7401</v>
      </c>
      <c r="J199" s="741" t="s">
        <v>7402</v>
      </c>
      <c r="K199" s="741" t="s">
        <v>7403</v>
      </c>
      <c r="L199" s="742">
        <v>42432.0</v>
      </c>
      <c r="M199" s="741" t="s">
        <v>351</v>
      </c>
      <c r="N199" s="741" t="s">
        <v>152</v>
      </c>
      <c r="O199" s="742">
        <v>45883.0</v>
      </c>
      <c r="P199" s="741" t="s">
        <v>70</v>
      </c>
      <c r="Q199" s="507" t="s">
        <v>346</v>
      </c>
      <c r="R199" s="507" t="s">
        <v>7404</v>
      </c>
      <c r="S199" s="507"/>
      <c r="T199" s="507" t="s">
        <v>11</v>
      </c>
      <c r="U199" s="507" t="s">
        <v>21</v>
      </c>
      <c r="V199" s="738"/>
      <c r="W199" s="738"/>
      <c r="X199" s="248"/>
      <c r="Y199" s="249"/>
      <c r="Z199" s="249"/>
      <c r="AA199" s="249"/>
      <c r="AB199" s="744"/>
      <c r="AC199" s="744"/>
      <c r="AD199" s="744"/>
      <c r="AE199" s="744"/>
      <c r="AF199" s="744"/>
      <c r="AG199" s="744"/>
      <c r="AH199" s="744"/>
      <c r="AI199" s="744"/>
      <c r="AJ199" s="744"/>
      <c r="AK199" s="744"/>
      <c r="AL199" s="744"/>
      <c r="AM199" s="744"/>
      <c r="AN199" s="744"/>
      <c r="AO199" s="744"/>
      <c r="AP199" s="744"/>
      <c r="AQ199" s="744"/>
      <c r="AR199" s="744"/>
      <c r="AS199" s="744"/>
      <c r="AT199" s="744"/>
      <c r="AU199" s="744"/>
      <c r="AV199" s="744"/>
      <c r="AW199" s="1083"/>
      <c r="AX199" s="1083"/>
      <c r="AY199" s="1083"/>
      <c r="AZ199" s="1083"/>
      <c r="BA199" s="1083"/>
      <c r="BB199" s="1083"/>
      <c r="BC199" s="1083"/>
      <c r="BD199" s="1083"/>
      <c r="BE199" s="1083"/>
      <c r="BF199" s="1083"/>
      <c r="BG199" s="1083"/>
      <c r="BH199" s="1083"/>
      <c r="BI199" s="1083"/>
      <c r="BJ199" s="1083"/>
      <c r="BK199" s="1083"/>
      <c r="BL199" s="1083"/>
      <c r="BM199" s="1083"/>
      <c r="BN199" s="1083"/>
      <c r="BO199" s="1083"/>
      <c r="BP199" s="1083"/>
      <c r="BQ199" s="1083"/>
      <c r="BR199" s="1083"/>
      <c r="BS199" s="1083"/>
      <c r="BT199" s="1083"/>
      <c r="BU199" s="1083"/>
    </row>
    <row r="200" ht="22.5" customHeight="1">
      <c r="A200" s="507">
        <v>23.0</v>
      </c>
      <c r="B200" s="507">
        <v>7.0</v>
      </c>
      <c r="C200" s="507" t="s">
        <v>285</v>
      </c>
      <c r="D200" s="507"/>
      <c r="E200" s="738"/>
      <c r="F200" s="738"/>
      <c r="G200" s="874">
        <v>1.0</v>
      </c>
      <c r="H200" s="508" t="s">
        <v>7405</v>
      </c>
      <c r="I200" s="508" t="s">
        <v>7406</v>
      </c>
      <c r="J200" s="741" t="s">
        <v>7407</v>
      </c>
      <c r="K200" s="741" t="s">
        <v>7408</v>
      </c>
      <c r="L200" s="742">
        <v>42377.0</v>
      </c>
      <c r="M200" s="741" t="s">
        <v>351</v>
      </c>
      <c r="N200" s="741" t="s">
        <v>153</v>
      </c>
      <c r="O200" s="742">
        <v>45930.0</v>
      </c>
      <c r="P200" s="741" t="s">
        <v>133</v>
      </c>
      <c r="Q200" s="507" t="s">
        <v>3329</v>
      </c>
      <c r="R200" s="507" t="s">
        <v>7056</v>
      </c>
      <c r="S200" s="507" t="s">
        <v>7057</v>
      </c>
      <c r="T200" s="507" t="s">
        <v>26</v>
      </c>
      <c r="U200" s="507" t="s">
        <v>15</v>
      </c>
      <c r="V200" s="738"/>
      <c r="W200" s="738"/>
      <c r="X200" s="248"/>
      <c r="Y200" s="249"/>
      <c r="Z200" s="249"/>
      <c r="AA200" s="249"/>
      <c r="AB200" s="744"/>
      <c r="AC200" s="744"/>
      <c r="AD200" s="744"/>
      <c r="AE200" s="744"/>
      <c r="AF200" s="744"/>
      <c r="AG200" s="744"/>
      <c r="AH200" s="744"/>
      <c r="AI200" s="744"/>
      <c r="AJ200" s="744"/>
      <c r="AK200" s="744"/>
      <c r="AL200" s="744"/>
      <c r="AM200" s="744"/>
      <c r="AN200" s="744"/>
      <c r="AO200" s="744"/>
      <c r="AP200" s="744"/>
      <c r="AQ200" s="744"/>
      <c r="AR200" s="744"/>
      <c r="AS200" s="744"/>
      <c r="AT200" s="744"/>
      <c r="AU200" s="744"/>
      <c r="AV200" s="744"/>
      <c r="AW200" s="1083"/>
      <c r="AX200" s="1083"/>
      <c r="AY200" s="1083"/>
      <c r="AZ200" s="1083"/>
      <c r="BA200" s="1083"/>
      <c r="BB200" s="1083"/>
      <c r="BC200" s="1083"/>
      <c r="BD200" s="1083"/>
      <c r="BE200" s="1083"/>
      <c r="BF200" s="1083"/>
      <c r="BG200" s="1083"/>
      <c r="BH200" s="1083"/>
      <c r="BI200" s="1083"/>
      <c r="BJ200" s="1083"/>
      <c r="BK200" s="1083"/>
      <c r="BL200" s="1083"/>
      <c r="BM200" s="1083"/>
      <c r="BN200" s="1083"/>
      <c r="BO200" s="1083"/>
      <c r="BP200" s="1083"/>
      <c r="BQ200" s="1083"/>
      <c r="BR200" s="1083"/>
      <c r="BS200" s="1083"/>
      <c r="BT200" s="1083"/>
      <c r="BU200" s="1083"/>
    </row>
    <row r="201" ht="22.5" customHeight="1">
      <c r="A201" s="379">
        <v>24.0</v>
      </c>
      <c r="B201" s="496"/>
      <c r="C201" s="496"/>
      <c r="D201" s="496"/>
      <c r="E201" s="497"/>
      <c r="F201" s="497"/>
      <c r="G201" s="885"/>
      <c r="H201" s="531"/>
      <c r="I201" s="531"/>
      <c r="J201" s="646"/>
      <c r="K201" s="646"/>
      <c r="L201" s="647"/>
      <c r="M201" s="646"/>
      <c r="N201" s="646"/>
      <c r="O201" s="647"/>
      <c r="P201" s="646"/>
      <c r="Q201" s="496"/>
      <c r="R201" s="496"/>
      <c r="S201" s="496"/>
      <c r="T201" s="496"/>
      <c r="U201" s="496"/>
      <c r="V201" s="497"/>
      <c r="W201" s="497"/>
      <c r="X201" s="226"/>
      <c r="Y201" s="231"/>
      <c r="Z201" s="231"/>
      <c r="AA201" s="231"/>
      <c r="AB201" s="649"/>
      <c r="AC201" s="649"/>
      <c r="AD201" s="649"/>
      <c r="AE201" s="649"/>
      <c r="AF201" s="649"/>
      <c r="AG201" s="649"/>
      <c r="AH201" s="649"/>
      <c r="AI201" s="649"/>
      <c r="AJ201" s="649"/>
      <c r="AK201" s="649"/>
      <c r="AL201" s="649"/>
      <c r="AM201" s="649"/>
      <c r="AN201" s="649"/>
      <c r="AO201" s="649"/>
      <c r="AP201" s="649"/>
      <c r="AQ201" s="649"/>
      <c r="AR201" s="649"/>
      <c r="AS201" s="649"/>
      <c r="AT201" s="649"/>
      <c r="AU201" s="649"/>
      <c r="AV201" s="649"/>
      <c r="AW201" s="672"/>
      <c r="AX201" s="672"/>
      <c r="AY201" s="672"/>
      <c r="AZ201" s="672"/>
      <c r="BA201" s="672"/>
      <c r="BB201" s="672"/>
      <c r="BC201" s="672"/>
      <c r="BD201" s="672"/>
      <c r="BE201" s="672"/>
      <c r="BF201" s="672"/>
      <c r="BG201" s="672"/>
      <c r="BH201" s="672"/>
      <c r="BI201" s="672"/>
      <c r="BJ201" s="672"/>
      <c r="BK201" s="672"/>
      <c r="BL201" s="672"/>
      <c r="BM201" s="672"/>
      <c r="BN201" s="672"/>
      <c r="BO201" s="672"/>
      <c r="BP201" s="672"/>
      <c r="BQ201" s="672"/>
      <c r="BR201" s="672"/>
      <c r="BS201" s="672"/>
      <c r="BT201" s="672"/>
      <c r="BU201" s="672"/>
    </row>
    <row r="202" ht="14.25" customHeight="1">
      <c r="A202" s="1098">
        <v>23.0</v>
      </c>
      <c r="B202" s="1098"/>
      <c r="C202" s="1099"/>
      <c r="D202" s="1099"/>
      <c r="E202" s="1099"/>
      <c r="F202" s="1099"/>
      <c r="G202" s="1100"/>
      <c r="H202" s="1101"/>
      <c r="I202" s="1101"/>
      <c r="J202" s="1099"/>
      <c r="K202" s="1099"/>
      <c r="L202" s="1102"/>
      <c r="M202" s="1099"/>
      <c r="N202" s="1099"/>
      <c r="O202" s="1102"/>
      <c r="P202" s="1099"/>
      <c r="Q202" s="1099"/>
      <c r="R202" s="1099"/>
      <c r="S202" s="1099"/>
      <c r="T202" s="1099"/>
      <c r="U202" s="1099"/>
      <c r="V202" s="1103"/>
      <c r="W202" s="1103"/>
      <c r="X202" s="1103"/>
      <c r="Y202" s="1104"/>
      <c r="Z202" s="1104"/>
      <c r="AA202" s="1104"/>
      <c r="AB202" s="1104"/>
      <c r="AC202" s="1099"/>
      <c r="AD202" s="1099"/>
      <c r="AE202" s="1099"/>
      <c r="AF202" s="1099"/>
      <c r="AG202" s="843"/>
      <c r="AH202" s="843"/>
      <c r="AI202" s="843"/>
      <c r="AJ202" s="843"/>
      <c r="AK202" s="843"/>
      <c r="AL202" s="843"/>
      <c r="AM202" s="843"/>
      <c r="AN202" s="843"/>
      <c r="AO202" s="843"/>
      <c r="AP202" s="843"/>
      <c r="AQ202" s="843"/>
      <c r="AR202" s="843"/>
      <c r="AS202" s="843"/>
      <c r="AT202" s="843"/>
      <c r="AU202" s="843"/>
      <c r="AV202" s="843"/>
      <c r="AW202" s="843"/>
      <c r="AX202" s="843"/>
      <c r="AY202" s="843"/>
      <c r="AZ202" s="843"/>
      <c r="BA202" s="843"/>
      <c r="BB202" s="843"/>
      <c r="BC202" s="843"/>
      <c r="BD202" s="843"/>
      <c r="BE202" s="843"/>
      <c r="BF202" s="843"/>
      <c r="BG202" s="843"/>
      <c r="BH202" s="843"/>
      <c r="BI202" s="843"/>
      <c r="BJ202" s="843"/>
      <c r="BK202" s="843"/>
      <c r="BL202" s="843"/>
      <c r="BM202" s="843"/>
      <c r="BN202" s="843"/>
      <c r="BO202" s="843"/>
      <c r="BP202" s="843"/>
      <c r="BQ202" s="843"/>
      <c r="BR202" s="843"/>
      <c r="BS202" s="843"/>
      <c r="BT202" s="843"/>
      <c r="BU202" s="843"/>
    </row>
    <row r="203" ht="18.75" customHeight="1">
      <c r="A203" s="557" t="s">
        <v>2325</v>
      </c>
      <c r="B203" s="30"/>
      <c r="C203" s="30"/>
      <c r="D203" s="30"/>
      <c r="E203" s="30"/>
      <c r="F203" s="30"/>
      <c r="G203" s="30"/>
      <c r="H203" s="30"/>
      <c r="I203" s="30"/>
      <c r="J203" s="30"/>
      <c r="K203" s="31"/>
      <c r="L203" s="735"/>
      <c r="M203" s="735"/>
      <c r="N203" s="564"/>
      <c r="O203" s="735"/>
      <c r="P203" s="735"/>
      <c r="Q203" s="735"/>
      <c r="R203" s="735"/>
      <c r="S203" s="735"/>
      <c r="T203" s="735"/>
      <c r="U203" s="735"/>
      <c r="V203" s="564"/>
      <c r="W203" s="564"/>
      <c r="X203" s="335"/>
      <c r="Y203" s="333"/>
      <c r="Z203" s="333"/>
      <c r="AA203" s="333"/>
      <c r="AB203" s="658"/>
      <c r="AC203" s="658"/>
      <c r="AD203" s="658"/>
      <c r="AE203" s="658"/>
      <c r="AF203" s="658"/>
      <c r="AG203" s="658"/>
      <c r="AH203" s="658"/>
      <c r="AI203" s="658"/>
      <c r="AJ203" s="658"/>
      <c r="AK203" s="658"/>
      <c r="AL203" s="658"/>
      <c r="AM203" s="658"/>
      <c r="AN203" s="658"/>
      <c r="AO203" s="658"/>
      <c r="AP203" s="658"/>
      <c r="AQ203" s="658"/>
      <c r="AR203" s="658"/>
      <c r="AS203" s="658"/>
      <c r="AT203" s="658"/>
      <c r="AU203" s="658"/>
      <c r="AV203" s="658"/>
      <c r="AW203" s="658"/>
      <c r="AX203" s="658"/>
      <c r="AY203" s="658"/>
      <c r="AZ203" s="658"/>
      <c r="BA203" s="658"/>
      <c r="BB203" s="658"/>
      <c r="BC203" s="658"/>
      <c r="BD203" s="658"/>
      <c r="BE203" s="658"/>
      <c r="BF203" s="658"/>
      <c r="BG203" s="658"/>
      <c r="BH203" s="658"/>
      <c r="BI203" s="658"/>
      <c r="BJ203" s="658"/>
      <c r="BK203" s="658"/>
      <c r="BL203" s="658"/>
      <c r="BM203" s="658"/>
      <c r="BN203" s="658"/>
      <c r="BO203" s="658"/>
      <c r="BP203" s="658"/>
      <c r="BQ203" s="658"/>
      <c r="BR203" s="658"/>
      <c r="BS203" s="658"/>
      <c r="BT203" s="658"/>
      <c r="BU203" s="658"/>
    </row>
    <row r="204" ht="22.5" customHeight="1">
      <c r="A204" s="379"/>
      <c r="B204" s="379"/>
      <c r="C204" s="379"/>
      <c r="D204" s="379"/>
      <c r="E204" s="476"/>
      <c r="F204" s="476"/>
      <c r="G204" s="863"/>
      <c r="H204" s="378"/>
      <c r="I204" s="378"/>
      <c r="J204" s="379"/>
      <c r="K204" s="379"/>
      <c r="L204" s="380"/>
      <c r="M204" s="1105"/>
      <c r="N204" s="625"/>
      <c r="O204" s="626"/>
      <c r="P204" s="625"/>
      <c r="Q204" s="379"/>
      <c r="R204" s="379"/>
      <c r="S204" s="379"/>
      <c r="T204" s="379"/>
      <c r="U204" s="379"/>
      <c r="V204" s="476"/>
      <c r="W204" s="476"/>
      <c r="X204" s="197"/>
      <c r="Y204" s="202"/>
      <c r="Z204" s="202"/>
      <c r="AA204" s="202"/>
      <c r="AB204" s="653"/>
      <c r="AC204" s="653"/>
      <c r="AD204" s="653"/>
      <c r="AE204" s="653"/>
      <c r="AF204" s="653"/>
      <c r="AG204" s="653"/>
      <c r="AH204" s="653"/>
      <c r="AI204" s="653"/>
      <c r="AJ204" s="653"/>
      <c r="AK204" s="653"/>
      <c r="AL204" s="653"/>
      <c r="AM204" s="653"/>
      <c r="AN204" s="653"/>
      <c r="AO204" s="653"/>
      <c r="AP204" s="653"/>
      <c r="AQ204" s="653"/>
      <c r="AR204" s="653"/>
      <c r="AS204" s="653"/>
      <c r="AT204" s="653"/>
      <c r="AU204" s="653"/>
      <c r="AV204" s="653"/>
      <c r="AW204" s="658"/>
      <c r="AX204" s="658"/>
      <c r="AY204" s="658"/>
      <c r="AZ204" s="658"/>
      <c r="BA204" s="658"/>
      <c r="BB204" s="658"/>
      <c r="BC204" s="658"/>
      <c r="BD204" s="658"/>
      <c r="BE204" s="658"/>
      <c r="BF204" s="658"/>
      <c r="BG204" s="658"/>
      <c r="BH204" s="658"/>
      <c r="BI204" s="658"/>
      <c r="BJ204" s="658"/>
      <c r="BK204" s="658"/>
      <c r="BL204" s="658"/>
      <c r="BM204" s="658"/>
      <c r="BN204" s="658"/>
      <c r="BO204" s="658"/>
      <c r="BP204" s="658"/>
      <c r="BQ204" s="658"/>
      <c r="BR204" s="658"/>
      <c r="BS204" s="658"/>
      <c r="BT204" s="658"/>
      <c r="BU204" s="658"/>
    </row>
    <row r="205" ht="22.5" customHeight="1">
      <c r="A205" s="379"/>
      <c r="B205" s="379"/>
      <c r="C205" s="379"/>
      <c r="D205" s="379"/>
      <c r="E205" s="476"/>
      <c r="F205" s="476"/>
      <c r="G205" s="863"/>
      <c r="H205" s="378"/>
      <c r="I205" s="378"/>
      <c r="J205" s="379"/>
      <c r="K205" s="379"/>
      <c r="L205" s="380"/>
      <c r="M205" s="1105"/>
      <c r="N205" s="625"/>
      <c r="O205" s="626"/>
      <c r="P205" s="625"/>
      <c r="Q205" s="379"/>
      <c r="R205" s="379"/>
      <c r="S205" s="379"/>
      <c r="T205" s="379"/>
      <c r="U205" s="379"/>
      <c r="V205" s="476"/>
      <c r="W205" s="476"/>
      <c r="X205" s="197"/>
      <c r="Y205" s="202"/>
      <c r="Z205" s="202"/>
      <c r="AA205" s="202"/>
      <c r="AB205" s="653"/>
      <c r="AC205" s="653"/>
      <c r="AD205" s="653"/>
      <c r="AE205" s="653"/>
      <c r="AF205" s="653"/>
      <c r="AG205" s="653"/>
      <c r="AH205" s="653"/>
      <c r="AI205" s="653"/>
      <c r="AJ205" s="653"/>
      <c r="AK205" s="653"/>
      <c r="AL205" s="653"/>
      <c r="AM205" s="653"/>
      <c r="AN205" s="653"/>
      <c r="AO205" s="653"/>
      <c r="AP205" s="653"/>
      <c r="AQ205" s="653"/>
      <c r="AR205" s="653"/>
      <c r="AS205" s="653"/>
      <c r="AT205" s="653"/>
      <c r="AU205" s="653"/>
      <c r="AV205" s="653"/>
      <c r="AW205" s="658"/>
      <c r="AX205" s="658"/>
      <c r="AY205" s="658"/>
      <c r="AZ205" s="658"/>
      <c r="BA205" s="658"/>
      <c r="BB205" s="658"/>
      <c r="BC205" s="658"/>
      <c r="BD205" s="658"/>
      <c r="BE205" s="658"/>
      <c r="BF205" s="658"/>
      <c r="BG205" s="658"/>
      <c r="BH205" s="658"/>
      <c r="BI205" s="658"/>
      <c r="BJ205" s="658"/>
      <c r="BK205" s="658"/>
      <c r="BL205" s="658"/>
      <c r="BM205" s="658"/>
      <c r="BN205" s="658"/>
      <c r="BO205" s="658"/>
      <c r="BP205" s="658"/>
      <c r="BQ205" s="658"/>
      <c r="BR205" s="658"/>
      <c r="BS205" s="658"/>
      <c r="BT205" s="658"/>
      <c r="BU205" s="658"/>
    </row>
    <row r="206" ht="22.5" customHeight="1">
      <c r="A206" s="379"/>
      <c r="B206" s="379"/>
      <c r="C206" s="379"/>
      <c r="D206" s="379"/>
      <c r="E206" s="476"/>
      <c r="F206" s="476"/>
      <c r="G206" s="863"/>
      <c r="H206" s="378"/>
      <c r="I206" s="378"/>
      <c r="J206" s="625"/>
      <c r="K206" s="625"/>
      <c r="L206" s="625"/>
      <c r="M206" s="625"/>
      <c r="N206" s="625"/>
      <c r="O206" s="626"/>
      <c r="P206" s="625"/>
      <c r="Q206" s="379"/>
      <c r="R206" s="379"/>
      <c r="S206" s="379"/>
      <c r="T206" s="379"/>
      <c r="U206" s="379"/>
      <c r="V206" s="476"/>
      <c r="W206" s="476"/>
      <c r="X206" s="197"/>
      <c r="Y206" s="202"/>
      <c r="Z206" s="202"/>
      <c r="AA206" s="202"/>
      <c r="AB206" s="653"/>
      <c r="AC206" s="653"/>
      <c r="AD206" s="653"/>
      <c r="AE206" s="653"/>
      <c r="AF206" s="653"/>
      <c r="AG206" s="653"/>
      <c r="AH206" s="653"/>
      <c r="AI206" s="653"/>
      <c r="AJ206" s="653"/>
      <c r="AK206" s="653"/>
      <c r="AL206" s="653"/>
      <c r="AM206" s="653"/>
      <c r="AN206" s="653"/>
      <c r="AO206" s="653"/>
      <c r="AP206" s="653"/>
      <c r="AQ206" s="653"/>
      <c r="AR206" s="653"/>
      <c r="AS206" s="653"/>
      <c r="AT206" s="653"/>
      <c r="AU206" s="653"/>
      <c r="AV206" s="653"/>
      <c r="AW206" s="658"/>
      <c r="AX206" s="658"/>
      <c r="AY206" s="658"/>
      <c r="AZ206" s="658"/>
      <c r="BA206" s="658"/>
      <c r="BB206" s="658"/>
      <c r="BC206" s="658"/>
      <c r="BD206" s="658"/>
      <c r="BE206" s="658"/>
      <c r="BF206" s="658"/>
      <c r="BG206" s="658"/>
      <c r="BH206" s="658"/>
      <c r="BI206" s="658"/>
      <c r="BJ206" s="658"/>
      <c r="BK206" s="658"/>
      <c r="BL206" s="658"/>
      <c r="BM206" s="658"/>
      <c r="BN206" s="658"/>
      <c r="BO206" s="658"/>
      <c r="BP206" s="658"/>
      <c r="BQ206" s="658"/>
      <c r="BR206" s="658"/>
      <c r="BS206" s="658"/>
      <c r="BT206" s="658"/>
      <c r="BU206" s="658"/>
    </row>
    <row r="207" ht="22.5" customHeight="1">
      <c r="A207" s="379"/>
      <c r="B207" s="379"/>
      <c r="C207" s="379"/>
      <c r="D207" s="379"/>
      <c r="E207" s="476"/>
      <c r="F207" s="476"/>
      <c r="G207" s="863"/>
      <c r="H207" s="378"/>
      <c r="I207" s="378"/>
      <c r="J207" s="625"/>
      <c r="K207" s="625"/>
      <c r="L207" s="626"/>
      <c r="M207" s="625"/>
      <c r="N207" s="625"/>
      <c r="O207" s="626"/>
      <c r="P207" s="625"/>
      <c r="Q207" s="379"/>
      <c r="R207" s="379"/>
      <c r="S207" s="379"/>
      <c r="T207" s="379"/>
      <c r="U207" s="379"/>
      <c r="V207" s="476"/>
      <c r="W207" s="476"/>
      <c r="X207" s="197"/>
      <c r="Y207" s="202"/>
      <c r="Z207" s="202"/>
      <c r="AA207" s="202"/>
      <c r="AB207" s="653"/>
      <c r="AC207" s="653"/>
      <c r="AD207" s="653"/>
      <c r="AE207" s="653"/>
      <c r="AF207" s="653"/>
      <c r="AG207" s="653"/>
      <c r="AH207" s="653"/>
      <c r="AI207" s="653"/>
      <c r="AJ207" s="653"/>
      <c r="AK207" s="653"/>
      <c r="AL207" s="653"/>
      <c r="AM207" s="653"/>
      <c r="AN207" s="653"/>
      <c r="AO207" s="653"/>
      <c r="AP207" s="653"/>
      <c r="AQ207" s="653"/>
      <c r="AR207" s="653"/>
      <c r="AS207" s="653"/>
      <c r="AT207" s="653"/>
      <c r="AU207" s="653"/>
      <c r="AV207" s="653"/>
      <c r="AW207" s="658"/>
      <c r="AX207" s="658"/>
      <c r="AY207" s="658"/>
      <c r="AZ207" s="658"/>
      <c r="BA207" s="658"/>
      <c r="BB207" s="658"/>
      <c r="BC207" s="658"/>
      <c r="BD207" s="658"/>
      <c r="BE207" s="658"/>
      <c r="BF207" s="658"/>
      <c r="BG207" s="658"/>
      <c r="BH207" s="658"/>
      <c r="BI207" s="658"/>
      <c r="BJ207" s="658"/>
      <c r="BK207" s="658"/>
      <c r="BL207" s="658"/>
      <c r="BM207" s="658"/>
      <c r="BN207" s="658"/>
      <c r="BO207" s="658"/>
      <c r="BP207" s="658"/>
      <c r="BQ207" s="658"/>
      <c r="BR207" s="658"/>
      <c r="BS207" s="658"/>
      <c r="BT207" s="658"/>
      <c r="BU207" s="658"/>
    </row>
    <row r="208" ht="22.5" customHeight="1">
      <c r="A208" s="379"/>
      <c r="B208" s="379"/>
      <c r="C208" s="379"/>
      <c r="D208" s="379"/>
      <c r="E208" s="476"/>
      <c r="F208" s="476"/>
      <c r="G208" s="863"/>
      <c r="H208" s="378"/>
      <c r="I208" s="378"/>
      <c r="J208" s="625"/>
      <c r="K208" s="625"/>
      <c r="L208" s="626"/>
      <c r="M208" s="625"/>
      <c r="N208" s="625"/>
      <c r="O208" s="626"/>
      <c r="P208" s="625"/>
      <c r="Q208" s="379"/>
      <c r="R208" s="379"/>
      <c r="S208" s="379"/>
      <c r="T208" s="379"/>
      <c r="U208" s="379"/>
      <c r="V208" s="476"/>
      <c r="W208" s="476"/>
      <c r="X208" s="197"/>
      <c r="Y208" s="202"/>
      <c r="Z208" s="202"/>
      <c r="AA208" s="202"/>
      <c r="AB208" s="653"/>
      <c r="AC208" s="653"/>
      <c r="AD208" s="653"/>
      <c r="AE208" s="653"/>
      <c r="AF208" s="653"/>
      <c r="AG208" s="653"/>
      <c r="AH208" s="653"/>
      <c r="AI208" s="653"/>
      <c r="AJ208" s="653"/>
      <c r="AK208" s="653"/>
      <c r="AL208" s="653"/>
      <c r="AM208" s="653"/>
      <c r="AN208" s="653"/>
      <c r="AO208" s="653"/>
      <c r="AP208" s="653"/>
      <c r="AQ208" s="653"/>
      <c r="AR208" s="653"/>
      <c r="AS208" s="653"/>
      <c r="AT208" s="653"/>
      <c r="AU208" s="653"/>
      <c r="AV208" s="653"/>
      <c r="AW208" s="658"/>
      <c r="AX208" s="658"/>
      <c r="AY208" s="658"/>
      <c r="AZ208" s="658"/>
      <c r="BA208" s="658"/>
      <c r="BB208" s="658"/>
      <c r="BC208" s="658"/>
      <c r="BD208" s="658"/>
      <c r="BE208" s="658"/>
      <c r="BF208" s="658"/>
      <c r="BG208" s="658"/>
      <c r="BH208" s="658"/>
      <c r="BI208" s="658"/>
      <c r="BJ208" s="658"/>
      <c r="BK208" s="658"/>
      <c r="BL208" s="658"/>
      <c r="BM208" s="658"/>
      <c r="BN208" s="658"/>
      <c r="BO208" s="658"/>
      <c r="BP208" s="658"/>
      <c r="BQ208" s="658"/>
      <c r="BR208" s="658"/>
      <c r="BS208" s="658"/>
      <c r="BT208" s="658"/>
      <c r="BU208" s="658"/>
    </row>
    <row r="209" ht="22.5" customHeight="1">
      <c r="A209" s="379"/>
      <c r="B209" s="379"/>
      <c r="C209" s="379"/>
      <c r="D209" s="379"/>
      <c r="E209" s="476"/>
      <c r="F209" s="476"/>
      <c r="G209" s="863"/>
      <c r="H209" s="378"/>
      <c r="I209" s="378"/>
      <c r="J209" s="625"/>
      <c r="K209" s="625"/>
      <c r="L209" s="626"/>
      <c r="M209" s="625"/>
      <c r="N209" s="625"/>
      <c r="O209" s="626"/>
      <c r="P209" s="625"/>
      <c r="Q209" s="379"/>
      <c r="R209" s="379"/>
      <c r="S209" s="379"/>
      <c r="T209" s="379"/>
      <c r="U209" s="379"/>
      <c r="V209" s="476"/>
      <c r="W209" s="476"/>
      <c r="X209" s="197"/>
      <c r="Y209" s="202"/>
      <c r="Z209" s="202"/>
      <c r="AA209" s="202"/>
      <c r="AB209" s="653"/>
      <c r="AC209" s="653"/>
      <c r="AD209" s="653"/>
      <c r="AE209" s="653"/>
      <c r="AF209" s="653"/>
      <c r="AG209" s="653"/>
      <c r="AH209" s="653"/>
      <c r="AI209" s="653"/>
      <c r="AJ209" s="653"/>
      <c r="AK209" s="653"/>
      <c r="AL209" s="653"/>
      <c r="AM209" s="653"/>
      <c r="AN209" s="653"/>
      <c r="AO209" s="653"/>
      <c r="AP209" s="653"/>
      <c r="AQ209" s="653"/>
      <c r="AR209" s="653"/>
      <c r="AS209" s="653"/>
      <c r="AT209" s="653"/>
      <c r="AU209" s="653"/>
      <c r="AV209" s="653"/>
      <c r="AW209" s="658"/>
      <c r="AX209" s="658"/>
      <c r="AY209" s="658"/>
      <c r="AZ209" s="658"/>
      <c r="BA209" s="658"/>
      <c r="BB209" s="658"/>
      <c r="BC209" s="658"/>
      <c r="BD209" s="658"/>
      <c r="BE209" s="658"/>
      <c r="BF209" s="658"/>
      <c r="BG209" s="658"/>
      <c r="BH209" s="658"/>
      <c r="BI209" s="658"/>
      <c r="BJ209" s="658"/>
      <c r="BK209" s="658"/>
      <c r="BL209" s="658"/>
      <c r="BM209" s="658"/>
      <c r="BN209" s="658"/>
      <c r="BO209" s="658"/>
      <c r="BP209" s="658"/>
      <c r="BQ209" s="658"/>
      <c r="BR209" s="658"/>
      <c r="BS209" s="658"/>
      <c r="BT209" s="658"/>
      <c r="BU209" s="658"/>
    </row>
    <row r="210" ht="22.5" customHeight="1">
      <c r="A210" s="379"/>
      <c r="B210" s="379"/>
      <c r="C210" s="379"/>
      <c r="D210" s="379"/>
      <c r="E210" s="476"/>
      <c r="F210" s="476"/>
      <c r="G210" s="863"/>
      <c r="H210" s="378"/>
      <c r="I210" s="378"/>
      <c r="J210" s="625"/>
      <c r="K210" s="625"/>
      <c r="L210" s="626"/>
      <c r="M210" s="625"/>
      <c r="N210" s="625"/>
      <c r="O210" s="626"/>
      <c r="P210" s="625"/>
      <c r="Q210" s="379"/>
      <c r="R210" s="379"/>
      <c r="S210" s="379"/>
      <c r="T210" s="379"/>
      <c r="U210" s="379"/>
      <c r="V210" s="476"/>
      <c r="W210" s="476"/>
      <c r="X210" s="197"/>
      <c r="Y210" s="202"/>
      <c r="Z210" s="202"/>
      <c r="AA210" s="202"/>
      <c r="AB210" s="653"/>
      <c r="AC210" s="653"/>
      <c r="AD210" s="653"/>
      <c r="AE210" s="653"/>
      <c r="AF210" s="653"/>
      <c r="AG210" s="653"/>
      <c r="AH210" s="653"/>
      <c r="AI210" s="653"/>
      <c r="AJ210" s="653"/>
      <c r="AK210" s="653"/>
      <c r="AL210" s="653"/>
      <c r="AM210" s="653"/>
      <c r="AN210" s="653"/>
      <c r="AO210" s="653"/>
      <c r="AP210" s="653"/>
      <c r="AQ210" s="653"/>
      <c r="AR210" s="653"/>
      <c r="AS210" s="653"/>
      <c r="AT210" s="653"/>
      <c r="AU210" s="653"/>
      <c r="AV210" s="653"/>
      <c r="AW210" s="658"/>
      <c r="AX210" s="658"/>
      <c r="AY210" s="658"/>
      <c r="AZ210" s="658"/>
      <c r="BA210" s="658"/>
      <c r="BB210" s="658"/>
      <c r="BC210" s="658"/>
      <c r="BD210" s="658"/>
      <c r="BE210" s="658"/>
      <c r="BF210" s="658"/>
      <c r="BG210" s="658"/>
      <c r="BH210" s="658"/>
      <c r="BI210" s="658"/>
      <c r="BJ210" s="658"/>
      <c r="BK210" s="658"/>
      <c r="BL210" s="658"/>
      <c r="BM210" s="658"/>
      <c r="BN210" s="658"/>
      <c r="BO210" s="658"/>
      <c r="BP210" s="658"/>
      <c r="BQ210" s="658"/>
      <c r="BR210" s="658"/>
      <c r="BS210" s="658"/>
      <c r="BT210" s="658"/>
      <c r="BU210" s="658"/>
    </row>
    <row r="211" ht="14.25" customHeight="1">
      <c r="A211" s="728"/>
      <c r="B211" s="728"/>
      <c r="C211" s="728"/>
      <c r="D211" s="728"/>
      <c r="E211" s="728"/>
      <c r="F211" s="728"/>
      <c r="G211" s="1048"/>
      <c r="H211" s="824"/>
      <c r="I211" s="824"/>
      <c r="J211" s="728"/>
      <c r="K211" s="728"/>
      <c r="L211" s="728"/>
      <c r="M211" s="728"/>
      <c r="N211" s="730"/>
      <c r="O211" s="728"/>
      <c r="P211" s="728"/>
      <c r="Q211" s="728"/>
      <c r="R211" s="728"/>
      <c r="S211" s="728"/>
      <c r="T211" s="728"/>
      <c r="U211" s="728"/>
      <c r="V211" s="730"/>
      <c r="W211" s="730"/>
      <c r="X211" s="827"/>
      <c r="Y211" s="734"/>
      <c r="Z211" s="734"/>
      <c r="AA211" s="734"/>
      <c r="AB211" s="658"/>
      <c r="AC211" s="658"/>
      <c r="AD211" s="658"/>
      <c r="AE211" s="658"/>
      <c r="AF211" s="658"/>
      <c r="AG211" s="658"/>
      <c r="AH211" s="658"/>
      <c r="AI211" s="658"/>
      <c r="AJ211" s="658"/>
      <c r="AK211" s="658"/>
      <c r="AL211" s="658"/>
      <c r="AM211" s="658"/>
      <c r="AN211" s="658"/>
      <c r="AO211" s="658"/>
      <c r="AP211" s="658"/>
      <c r="AQ211" s="658"/>
      <c r="AR211" s="658"/>
      <c r="AS211" s="658"/>
      <c r="AT211" s="658"/>
      <c r="AU211" s="658"/>
      <c r="AV211" s="658"/>
      <c r="AW211" s="658"/>
      <c r="AX211" s="658"/>
      <c r="AY211" s="658"/>
      <c r="AZ211" s="658"/>
      <c r="BA211" s="658"/>
      <c r="BB211" s="658"/>
      <c r="BC211" s="658"/>
      <c r="BD211" s="658"/>
      <c r="BE211" s="658"/>
      <c r="BF211" s="658"/>
      <c r="BG211" s="658"/>
      <c r="BH211" s="658"/>
      <c r="BI211" s="658"/>
      <c r="BJ211" s="658"/>
      <c r="BK211" s="658"/>
      <c r="BL211" s="658"/>
      <c r="BM211" s="658"/>
      <c r="BN211" s="658"/>
      <c r="BO211" s="658"/>
      <c r="BP211" s="658"/>
      <c r="BQ211" s="658"/>
      <c r="BR211" s="658"/>
      <c r="BS211" s="658"/>
      <c r="BT211" s="658"/>
      <c r="BU211" s="658"/>
    </row>
    <row r="212" ht="14.25" customHeight="1">
      <c r="A212" s="578" t="s">
        <v>593</v>
      </c>
      <c r="B212" s="30"/>
      <c r="C212" s="30"/>
      <c r="D212" s="30"/>
      <c r="E212" s="30"/>
      <c r="F212" s="30"/>
      <c r="G212" s="30"/>
      <c r="H212" s="30"/>
      <c r="I212" s="30"/>
      <c r="J212" s="30"/>
      <c r="K212" s="31"/>
      <c r="L212" s="810"/>
      <c r="M212" s="810"/>
      <c r="N212" s="585"/>
      <c r="O212" s="810"/>
      <c r="P212" s="810"/>
      <c r="Q212" s="810"/>
      <c r="R212" s="810"/>
      <c r="S212" s="810"/>
      <c r="T212" s="810"/>
      <c r="U212" s="810"/>
      <c r="V212" s="585"/>
      <c r="W212" s="585"/>
      <c r="X212" s="359"/>
      <c r="Y212" s="357"/>
      <c r="Z212" s="357"/>
      <c r="AA212" s="357"/>
      <c r="AB212" s="658"/>
      <c r="AC212" s="658"/>
      <c r="AD212" s="658"/>
      <c r="AE212" s="658"/>
      <c r="AF212" s="658"/>
      <c r="AG212" s="658"/>
      <c r="AH212" s="658"/>
      <c r="AI212" s="658"/>
      <c r="AJ212" s="658"/>
      <c r="AK212" s="658"/>
      <c r="AL212" s="658"/>
      <c r="AM212" s="658"/>
      <c r="AN212" s="658"/>
      <c r="AO212" s="658"/>
      <c r="AP212" s="658"/>
      <c r="AQ212" s="658"/>
      <c r="AR212" s="658"/>
      <c r="AS212" s="658"/>
      <c r="AT212" s="658"/>
      <c r="AU212" s="658"/>
      <c r="AV212" s="658"/>
      <c r="AW212" s="658"/>
      <c r="AX212" s="658"/>
      <c r="AY212" s="658"/>
      <c r="AZ212" s="658"/>
      <c r="BA212" s="658"/>
      <c r="BB212" s="658"/>
      <c r="BC212" s="658"/>
      <c r="BD212" s="658"/>
      <c r="BE212" s="658"/>
      <c r="BF212" s="658"/>
      <c r="BG212" s="658"/>
      <c r="BH212" s="658"/>
      <c r="BI212" s="658"/>
      <c r="BJ212" s="658"/>
      <c r="BK212" s="658"/>
      <c r="BL212" s="658"/>
      <c r="BM212" s="658"/>
      <c r="BN212" s="658"/>
      <c r="BO212" s="658"/>
      <c r="BP212" s="658"/>
      <c r="BQ212" s="658"/>
      <c r="BR212" s="658"/>
      <c r="BS212" s="658"/>
      <c r="BT212" s="658"/>
      <c r="BU212" s="658"/>
    </row>
    <row r="213" ht="22.5" customHeight="1">
      <c r="A213" s="484">
        <v>19.0</v>
      </c>
      <c r="B213" s="484">
        <v>8.0</v>
      </c>
      <c r="C213" s="484" t="s">
        <v>280</v>
      </c>
      <c r="D213" s="484"/>
      <c r="E213" s="588"/>
      <c r="F213" s="588"/>
      <c r="G213" s="966"/>
      <c r="H213" s="485" t="s">
        <v>7409</v>
      </c>
      <c r="I213" s="485" t="s">
        <v>7410</v>
      </c>
      <c r="J213" s="484" t="s">
        <v>7411</v>
      </c>
      <c r="K213" s="484" t="s">
        <v>7412</v>
      </c>
      <c r="L213" s="487">
        <v>42535.0</v>
      </c>
      <c r="M213" s="484" t="s">
        <v>351</v>
      </c>
      <c r="N213" s="484" t="s">
        <v>153</v>
      </c>
      <c r="O213" s="487">
        <v>44062.0</v>
      </c>
      <c r="P213" s="484" t="s">
        <v>66</v>
      </c>
      <c r="Q213" s="484" t="s">
        <v>267</v>
      </c>
      <c r="R213" s="588"/>
      <c r="S213" s="484"/>
      <c r="T213" s="484" t="s">
        <v>11</v>
      </c>
      <c r="U213" s="484" t="s">
        <v>10</v>
      </c>
      <c r="V213" s="484"/>
      <c r="W213" s="484"/>
      <c r="X213" s="484" t="s">
        <v>6188</v>
      </c>
      <c r="Y213" s="451" t="s">
        <v>7413</v>
      </c>
      <c r="Z213" s="451" t="s">
        <v>7414</v>
      </c>
      <c r="AA213" s="451" t="s">
        <v>7415</v>
      </c>
      <c r="AB213" s="451" t="s">
        <v>7416</v>
      </c>
      <c r="AC213" s="484" t="s">
        <v>7417</v>
      </c>
      <c r="AD213" s="484"/>
      <c r="AE213" s="588"/>
      <c r="AF213" s="588"/>
      <c r="AG213" s="847"/>
      <c r="AH213" s="847"/>
      <c r="AI213" s="847"/>
      <c r="AJ213" s="847"/>
      <c r="AK213" s="847"/>
      <c r="AL213" s="847"/>
      <c r="AM213" s="847"/>
      <c r="AN213" s="847"/>
      <c r="AO213" s="847"/>
      <c r="AP213" s="847"/>
      <c r="AQ213" s="847"/>
      <c r="AR213" s="847"/>
      <c r="AS213" s="847"/>
      <c r="AT213" s="847"/>
      <c r="AU213" s="847"/>
      <c r="AV213" s="847"/>
      <c r="AW213" s="847"/>
      <c r="AX213" s="847"/>
      <c r="AY213" s="847"/>
      <c r="AZ213" s="847"/>
      <c r="BA213" s="847"/>
      <c r="BB213" s="847"/>
      <c r="BC213" s="847"/>
      <c r="BD213" s="847"/>
      <c r="BE213" s="847"/>
      <c r="BF213" s="847"/>
      <c r="BG213" s="847"/>
      <c r="BH213" s="847"/>
      <c r="BI213" s="847"/>
      <c r="BJ213" s="847"/>
      <c r="BK213" s="847"/>
      <c r="BL213" s="847"/>
      <c r="BM213" s="847"/>
      <c r="BN213" s="847"/>
      <c r="BO213" s="847"/>
      <c r="BP213" s="847"/>
      <c r="BQ213" s="847"/>
      <c r="BR213" s="847"/>
      <c r="BS213" s="847"/>
      <c r="BT213" s="847"/>
      <c r="BU213" s="847"/>
    </row>
    <row r="214" ht="22.5" customHeight="1">
      <c r="A214" s="484">
        <v>10.0</v>
      </c>
      <c r="B214" s="484">
        <v>8.0</v>
      </c>
      <c r="C214" s="484" t="s">
        <v>280</v>
      </c>
      <c r="D214" s="484"/>
      <c r="E214" s="588"/>
      <c r="F214" s="588"/>
      <c r="G214" s="966"/>
      <c r="H214" s="485" t="s">
        <v>7418</v>
      </c>
      <c r="I214" s="485" t="s">
        <v>7419</v>
      </c>
      <c r="J214" s="484" t="s">
        <v>4548</v>
      </c>
      <c r="K214" s="484" t="s">
        <v>7420</v>
      </c>
      <c r="L214" s="487">
        <v>42423.0</v>
      </c>
      <c r="M214" s="484" t="s">
        <v>339</v>
      </c>
      <c r="N214" s="484" t="s">
        <v>153</v>
      </c>
      <c r="O214" s="487">
        <v>44669.0</v>
      </c>
      <c r="P214" s="484" t="s">
        <v>115</v>
      </c>
      <c r="Q214" s="484" t="s">
        <v>265</v>
      </c>
      <c r="R214" s="588"/>
      <c r="S214" s="588"/>
      <c r="T214" s="484" t="s">
        <v>11</v>
      </c>
      <c r="U214" s="484" t="s">
        <v>15</v>
      </c>
      <c r="V214" s="588"/>
      <c r="W214" s="752" t="s">
        <v>6044</v>
      </c>
      <c r="X214" s="484" t="s">
        <v>216</v>
      </c>
      <c r="Y214" s="451" t="s">
        <v>7421</v>
      </c>
      <c r="Z214" s="451" t="s">
        <v>7422</v>
      </c>
      <c r="AA214" s="451" t="s">
        <v>7423</v>
      </c>
      <c r="AB214" s="451" t="s">
        <v>7424</v>
      </c>
      <c r="AC214" s="484"/>
      <c r="AD214" s="484"/>
      <c r="AE214" s="588"/>
      <c r="AF214" s="484"/>
      <c r="AG214" s="847"/>
      <c r="AH214" s="847"/>
      <c r="AI214" s="847"/>
      <c r="AJ214" s="847"/>
      <c r="AK214" s="847"/>
      <c r="AL214" s="847"/>
      <c r="AM214" s="847"/>
      <c r="AN214" s="847"/>
      <c r="AO214" s="847"/>
      <c r="AP214" s="847"/>
      <c r="AQ214" s="847"/>
      <c r="AR214" s="847"/>
      <c r="AS214" s="847"/>
      <c r="AT214" s="847"/>
      <c r="AU214" s="847"/>
      <c r="AV214" s="847"/>
      <c r="AW214" s="847"/>
      <c r="AX214" s="847"/>
      <c r="AY214" s="847"/>
      <c r="AZ214" s="847"/>
      <c r="BA214" s="847"/>
      <c r="BB214" s="847"/>
      <c r="BC214" s="847"/>
      <c r="BD214" s="847"/>
      <c r="BE214" s="847"/>
      <c r="BF214" s="847"/>
      <c r="BG214" s="847"/>
      <c r="BH214" s="847"/>
      <c r="BI214" s="847"/>
      <c r="BJ214" s="847"/>
      <c r="BK214" s="847"/>
      <c r="BL214" s="847"/>
      <c r="BM214" s="847"/>
      <c r="BN214" s="847"/>
      <c r="BO214" s="847"/>
      <c r="BP214" s="847"/>
      <c r="BQ214" s="847"/>
      <c r="BR214" s="847"/>
      <c r="BS214" s="847"/>
      <c r="BT214" s="847"/>
      <c r="BU214" s="847"/>
    </row>
    <row r="215" ht="22.5" customHeight="1">
      <c r="A215" s="484">
        <v>15.0</v>
      </c>
      <c r="B215" s="484">
        <v>5.0</v>
      </c>
      <c r="C215" s="484" t="s">
        <v>274</v>
      </c>
      <c r="D215" s="484"/>
      <c r="E215" s="588"/>
      <c r="F215" s="588"/>
      <c r="G215" s="966"/>
      <c r="H215" s="485" t="s">
        <v>7425</v>
      </c>
      <c r="I215" s="485" t="s">
        <v>7426</v>
      </c>
      <c r="J215" s="484" t="s">
        <v>2237</v>
      </c>
      <c r="K215" s="484" t="s">
        <v>7427</v>
      </c>
      <c r="L215" s="487">
        <v>42470.0</v>
      </c>
      <c r="M215" s="484" t="s">
        <v>339</v>
      </c>
      <c r="N215" s="484" t="s">
        <v>152</v>
      </c>
      <c r="O215" s="487">
        <v>45159.0</v>
      </c>
      <c r="P215" s="484" t="s">
        <v>133</v>
      </c>
      <c r="Q215" s="484" t="s">
        <v>269</v>
      </c>
      <c r="R215" s="484" t="s">
        <v>7428</v>
      </c>
      <c r="S215" s="484"/>
      <c r="T215" s="1055" t="s">
        <v>11</v>
      </c>
      <c r="U215" s="484" t="s">
        <v>15</v>
      </c>
      <c r="V215" s="484"/>
      <c r="W215" s="484"/>
      <c r="X215" s="484"/>
      <c r="Y215" s="451" t="s">
        <v>7429</v>
      </c>
      <c r="Z215" s="451" t="s">
        <v>7430</v>
      </c>
      <c r="AA215" s="451"/>
      <c r="AB215" s="451"/>
      <c r="AC215" s="484"/>
      <c r="AD215" s="484"/>
      <c r="AE215" s="484"/>
      <c r="AF215" s="588"/>
      <c r="AG215" s="847"/>
      <c r="AH215" s="847"/>
      <c r="AI215" s="847"/>
      <c r="AJ215" s="847"/>
      <c r="AK215" s="847"/>
      <c r="AL215" s="847"/>
      <c r="AM215" s="847"/>
      <c r="AN215" s="847"/>
      <c r="AO215" s="847"/>
      <c r="AP215" s="847"/>
      <c r="AQ215" s="847"/>
      <c r="AR215" s="847"/>
      <c r="AS215" s="847"/>
      <c r="AT215" s="847"/>
      <c r="AU215" s="847"/>
      <c r="AV215" s="847"/>
      <c r="AW215" s="847"/>
      <c r="AX215" s="847"/>
      <c r="AY215" s="847"/>
      <c r="AZ215" s="847"/>
      <c r="BA215" s="847"/>
      <c r="BB215" s="847"/>
      <c r="BC215" s="847"/>
      <c r="BD215" s="847"/>
      <c r="BE215" s="847"/>
      <c r="BF215" s="847"/>
      <c r="BG215" s="847"/>
      <c r="BH215" s="847"/>
      <c r="BI215" s="847"/>
      <c r="BJ215" s="847"/>
      <c r="BK215" s="847"/>
      <c r="BL215" s="847"/>
      <c r="BM215" s="847"/>
      <c r="BN215" s="847"/>
      <c r="BO215" s="847"/>
      <c r="BP215" s="847"/>
      <c r="BQ215" s="847"/>
      <c r="BR215" s="847"/>
      <c r="BS215" s="847"/>
      <c r="BT215" s="847"/>
      <c r="BU215" s="847"/>
    </row>
    <row r="216" ht="22.5" customHeight="1">
      <c r="A216" s="379">
        <v>17.0</v>
      </c>
      <c r="B216" s="379">
        <v>3.0</v>
      </c>
      <c r="C216" s="379" t="s">
        <v>278</v>
      </c>
      <c r="D216" s="379"/>
      <c r="E216" s="476"/>
      <c r="F216" s="379"/>
      <c r="G216" s="966"/>
      <c r="H216" s="378" t="s">
        <v>7431</v>
      </c>
      <c r="I216" s="378" t="s">
        <v>7432</v>
      </c>
      <c r="J216" s="379" t="s">
        <v>667</v>
      </c>
      <c r="K216" s="379" t="s">
        <v>7433</v>
      </c>
      <c r="L216" s="380">
        <v>42322.0</v>
      </c>
      <c r="M216" s="379" t="s">
        <v>339</v>
      </c>
      <c r="N216" s="379" t="s">
        <v>152</v>
      </c>
      <c r="O216" s="380">
        <v>44566.0</v>
      </c>
      <c r="P216" s="379" t="s">
        <v>115</v>
      </c>
      <c r="Q216" s="379" t="s">
        <v>265</v>
      </c>
      <c r="R216" s="379" t="s">
        <v>7434</v>
      </c>
      <c r="S216" s="476"/>
      <c r="T216" s="379" t="s">
        <v>11</v>
      </c>
      <c r="U216" s="379" t="s">
        <v>21</v>
      </c>
      <c r="V216" s="379"/>
      <c r="W216" s="625"/>
      <c r="X216" s="379" t="s">
        <v>6043</v>
      </c>
      <c r="Y216" s="197" t="s">
        <v>7435</v>
      </c>
      <c r="Z216" s="197" t="s">
        <v>7436</v>
      </c>
      <c r="AA216" s="197" t="s">
        <v>7437</v>
      </c>
      <c r="AB216" s="197" t="s">
        <v>7438</v>
      </c>
      <c r="AC216" s="379"/>
      <c r="AD216" s="379"/>
      <c r="AE216" s="379"/>
      <c r="AF216" s="379"/>
      <c r="AG216" s="658"/>
      <c r="AH216" s="658"/>
      <c r="AI216" s="658"/>
      <c r="AJ216" s="658"/>
      <c r="AK216" s="658"/>
      <c r="AL216" s="658"/>
      <c r="AM216" s="658"/>
      <c r="AN216" s="658"/>
      <c r="AO216" s="658"/>
      <c r="AP216" s="658"/>
      <c r="AQ216" s="658"/>
      <c r="AR216" s="658"/>
      <c r="AS216" s="658"/>
      <c r="AT216" s="658"/>
      <c r="AU216" s="658"/>
      <c r="AV216" s="658"/>
      <c r="AW216" s="658"/>
      <c r="AX216" s="658"/>
      <c r="AY216" s="658"/>
      <c r="AZ216" s="658"/>
      <c r="BA216" s="658"/>
      <c r="BB216" s="658"/>
      <c r="BC216" s="658"/>
      <c r="BD216" s="658"/>
      <c r="BE216" s="658"/>
      <c r="BF216" s="658"/>
      <c r="BG216" s="658"/>
      <c r="BH216" s="658"/>
      <c r="BI216" s="658"/>
      <c r="BJ216" s="658"/>
      <c r="BK216" s="658"/>
      <c r="BL216" s="658"/>
      <c r="BM216" s="658"/>
      <c r="BN216" s="658"/>
      <c r="BO216" s="658"/>
      <c r="BP216" s="658"/>
      <c r="BQ216" s="658"/>
      <c r="BR216" s="658"/>
      <c r="BS216" s="658"/>
      <c r="BT216" s="658"/>
      <c r="BU216" s="658"/>
    </row>
    <row r="217" ht="22.5" customHeight="1">
      <c r="A217" s="484">
        <v>5.0</v>
      </c>
      <c r="B217" s="484">
        <v>7.0</v>
      </c>
      <c r="C217" s="484" t="s">
        <v>285</v>
      </c>
      <c r="D217" s="484"/>
      <c r="E217" s="588"/>
      <c r="F217" s="588"/>
      <c r="G217" s="966"/>
      <c r="H217" s="485" t="s">
        <v>7439</v>
      </c>
      <c r="I217" s="485" t="s">
        <v>7440</v>
      </c>
      <c r="J217" s="484" t="s">
        <v>1728</v>
      </c>
      <c r="K217" s="484" t="s">
        <v>7441</v>
      </c>
      <c r="L217" s="487">
        <v>42271.0</v>
      </c>
      <c r="M217" s="484" t="s">
        <v>351</v>
      </c>
      <c r="N217" s="484" t="s">
        <v>153</v>
      </c>
      <c r="O217" s="487">
        <v>43698.0</v>
      </c>
      <c r="P217" s="484" t="s">
        <v>66</v>
      </c>
      <c r="Q217" s="484" t="s">
        <v>259</v>
      </c>
      <c r="R217" s="484"/>
      <c r="S217" s="484"/>
      <c r="T217" s="1106" t="s">
        <v>11</v>
      </c>
      <c r="U217" s="484" t="s">
        <v>21</v>
      </c>
      <c r="V217" s="588"/>
      <c r="W217" s="484"/>
      <c r="X217" s="484"/>
      <c r="Y217" s="1076" t="s">
        <v>7442</v>
      </c>
      <c r="Z217" s="1076" t="s">
        <v>6594</v>
      </c>
      <c r="AA217" s="1076" t="s">
        <v>7443</v>
      </c>
      <c r="AB217" s="451" t="s">
        <v>7444</v>
      </c>
      <c r="AC217" s="484" t="s">
        <v>7445</v>
      </c>
      <c r="AD217" s="484" t="s">
        <v>7446</v>
      </c>
      <c r="AE217" s="484"/>
      <c r="AF217" s="484"/>
      <c r="AG217" s="1107"/>
      <c r="AH217" s="1107"/>
      <c r="AI217" s="1107"/>
      <c r="AJ217" s="1107"/>
      <c r="AK217" s="1107"/>
      <c r="AL217" s="1107"/>
      <c r="AM217" s="1107"/>
      <c r="AN217" s="1107"/>
      <c r="AO217" s="1107"/>
      <c r="AP217" s="1107"/>
      <c r="AQ217" s="1107"/>
      <c r="AR217" s="1107"/>
      <c r="AS217" s="1107"/>
      <c r="AT217" s="1107"/>
      <c r="AU217" s="1107"/>
      <c r="AV217" s="1107"/>
      <c r="AW217" s="1107"/>
      <c r="AX217" s="1107"/>
      <c r="AY217" s="1107"/>
      <c r="AZ217" s="1107"/>
      <c r="BA217" s="1107"/>
      <c r="BB217" s="1107"/>
      <c r="BC217" s="1107"/>
      <c r="BD217" s="1107"/>
      <c r="BE217" s="1107"/>
      <c r="BF217" s="1107"/>
      <c r="BG217" s="1107"/>
      <c r="BH217" s="1107"/>
      <c r="BI217" s="1107"/>
      <c r="BJ217" s="1107"/>
      <c r="BK217" s="1107"/>
      <c r="BL217" s="1107"/>
      <c r="BM217" s="1107"/>
      <c r="BN217" s="1107"/>
      <c r="BO217" s="1107"/>
      <c r="BP217" s="1107"/>
      <c r="BQ217" s="1107"/>
      <c r="BR217" s="1107"/>
      <c r="BS217" s="1107"/>
      <c r="BT217" s="1107"/>
      <c r="BU217" s="1107"/>
    </row>
    <row r="218" ht="22.5" customHeight="1">
      <c r="A218" s="484">
        <v>22.0</v>
      </c>
      <c r="B218" s="484">
        <v>3.0</v>
      </c>
      <c r="C218" s="484" t="s">
        <v>278</v>
      </c>
      <c r="D218" s="484"/>
      <c r="E218" s="588"/>
      <c r="F218" s="588"/>
      <c r="G218" s="966"/>
      <c r="H218" s="485" t="s">
        <v>7447</v>
      </c>
      <c r="I218" s="485" t="s">
        <v>7448</v>
      </c>
      <c r="J218" s="752" t="s">
        <v>793</v>
      </c>
      <c r="K218" s="752" t="s">
        <v>7449</v>
      </c>
      <c r="L218" s="753">
        <v>42457.0</v>
      </c>
      <c r="M218" s="752" t="s">
        <v>351</v>
      </c>
      <c r="N218" s="752" t="s">
        <v>152</v>
      </c>
      <c r="O218" s="753">
        <v>43698.0</v>
      </c>
      <c r="P218" s="752" t="s">
        <v>42</v>
      </c>
      <c r="Q218" s="484" t="s">
        <v>269</v>
      </c>
      <c r="R218" s="484"/>
      <c r="S218" s="484"/>
      <c r="T218" s="1108" t="s">
        <v>11</v>
      </c>
      <c r="U218" s="484" t="s">
        <v>10</v>
      </c>
      <c r="V218" s="484" t="s">
        <v>335</v>
      </c>
      <c r="W218" s="752"/>
      <c r="X218" s="484"/>
      <c r="Y218" s="451" t="s">
        <v>7450</v>
      </c>
      <c r="Z218" s="451" t="s">
        <v>7451</v>
      </c>
      <c r="AA218" s="451" t="s">
        <v>7452</v>
      </c>
      <c r="AB218" s="451" t="s">
        <v>7453</v>
      </c>
      <c r="AC218" s="484" t="s">
        <v>7454</v>
      </c>
      <c r="AD218" s="484" t="s">
        <v>7455</v>
      </c>
      <c r="AE218" s="588"/>
      <c r="AF218" s="484"/>
      <c r="AG218" s="847"/>
      <c r="AH218" s="847"/>
      <c r="AI218" s="847"/>
      <c r="AJ218" s="847"/>
      <c r="AK218" s="847"/>
      <c r="AL218" s="847"/>
      <c r="AM218" s="847"/>
      <c r="AN218" s="847"/>
      <c r="AO218" s="847"/>
      <c r="AP218" s="847"/>
      <c r="AQ218" s="847"/>
      <c r="AR218" s="847"/>
      <c r="AS218" s="847"/>
      <c r="AT218" s="847"/>
      <c r="AU218" s="847"/>
      <c r="AV218" s="847"/>
      <c r="AW218" s="847"/>
      <c r="AX218" s="847"/>
      <c r="AY218" s="847"/>
      <c r="AZ218" s="847"/>
      <c r="BA218" s="847"/>
      <c r="BB218" s="847"/>
      <c r="BC218" s="847"/>
      <c r="BD218" s="847"/>
      <c r="BE218" s="847"/>
      <c r="BF218" s="847"/>
      <c r="BG218" s="847"/>
      <c r="BH218" s="847"/>
      <c r="BI218" s="847"/>
      <c r="BJ218" s="847"/>
      <c r="BK218" s="847"/>
      <c r="BL218" s="847"/>
      <c r="BM218" s="847"/>
      <c r="BN218" s="847"/>
      <c r="BO218" s="847"/>
      <c r="BP218" s="847"/>
      <c r="BQ218" s="847"/>
      <c r="BR218" s="847"/>
      <c r="BS218" s="847"/>
      <c r="BT218" s="847"/>
      <c r="BU218" s="847"/>
    </row>
    <row r="219" ht="22.5" customHeight="1">
      <c r="A219" s="484">
        <v>5.0</v>
      </c>
      <c r="B219" s="484">
        <v>6.0</v>
      </c>
      <c r="C219" s="484" t="s">
        <v>272</v>
      </c>
      <c r="D219" s="484"/>
      <c r="E219" s="588"/>
      <c r="F219" s="588"/>
      <c r="G219" s="966"/>
      <c r="H219" s="485" t="s">
        <v>7456</v>
      </c>
      <c r="I219" s="485" t="s">
        <v>7457</v>
      </c>
      <c r="J219" s="484" t="s">
        <v>460</v>
      </c>
      <c r="K219" s="484" t="s">
        <v>7458</v>
      </c>
      <c r="L219" s="487">
        <v>42294.0</v>
      </c>
      <c r="M219" s="484" t="s">
        <v>351</v>
      </c>
      <c r="N219" s="484" t="s">
        <v>151</v>
      </c>
      <c r="O219" s="487">
        <v>43038.0</v>
      </c>
      <c r="P219" s="484" t="s">
        <v>133</v>
      </c>
      <c r="Q219" s="484" t="s">
        <v>261</v>
      </c>
      <c r="R219" s="484" t="s">
        <v>7372</v>
      </c>
      <c r="S219" s="484"/>
      <c r="T219" s="484" t="s">
        <v>11</v>
      </c>
      <c r="U219" s="484" t="s">
        <v>15</v>
      </c>
      <c r="V219" s="588"/>
      <c r="W219" s="484" t="s">
        <v>6208</v>
      </c>
      <c r="X219" s="484" t="s">
        <v>6108</v>
      </c>
      <c r="Y219" s="451" t="s">
        <v>7459</v>
      </c>
      <c r="Z219" s="451" t="s">
        <v>7460</v>
      </c>
      <c r="AA219" s="451" t="s">
        <v>7461</v>
      </c>
      <c r="AB219" s="451" t="s">
        <v>7462</v>
      </c>
      <c r="AC219" s="484" t="s">
        <v>7463</v>
      </c>
      <c r="AD219" s="484" t="s">
        <v>7464</v>
      </c>
      <c r="AE219" s="484" t="s">
        <v>7465</v>
      </c>
      <c r="AF219" s="588"/>
      <c r="AG219" s="818"/>
      <c r="AH219" s="818"/>
      <c r="AI219" s="818"/>
      <c r="AJ219" s="818"/>
      <c r="AK219" s="818"/>
      <c r="AL219" s="818"/>
      <c r="AM219" s="818"/>
      <c r="AN219" s="818"/>
      <c r="AO219" s="818"/>
      <c r="AP219" s="818"/>
      <c r="AQ219" s="818"/>
      <c r="AR219" s="818"/>
      <c r="AS219" s="818"/>
      <c r="AT219" s="818"/>
      <c r="AU219" s="818"/>
      <c r="AV219" s="818"/>
      <c r="AW219" s="818"/>
      <c r="AX219" s="818"/>
      <c r="AY219" s="818"/>
      <c r="AZ219" s="818"/>
      <c r="BA219" s="818"/>
      <c r="BB219" s="818"/>
      <c r="BC219" s="818"/>
      <c r="BD219" s="818"/>
      <c r="BE219" s="818"/>
      <c r="BF219" s="818"/>
      <c r="BG219" s="818"/>
      <c r="BH219" s="818"/>
      <c r="BI219" s="818"/>
      <c r="BJ219" s="818"/>
      <c r="BK219" s="818"/>
      <c r="BL219" s="818"/>
      <c r="BM219" s="818"/>
      <c r="BN219" s="818"/>
      <c r="BO219" s="818"/>
      <c r="BP219" s="818"/>
      <c r="BQ219" s="818"/>
      <c r="BR219" s="818"/>
      <c r="BS219" s="818"/>
      <c r="BT219" s="818"/>
      <c r="BU219" s="818"/>
    </row>
    <row r="220" ht="22.5" customHeight="1">
      <c r="A220" s="484">
        <v>16.0</v>
      </c>
      <c r="B220" s="484">
        <v>2.0</v>
      </c>
      <c r="C220" s="484" t="s">
        <v>281</v>
      </c>
      <c r="D220" s="484"/>
      <c r="E220" s="588"/>
      <c r="F220" s="588"/>
      <c r="G220" s="966"/>
      <c r="H220" s="485" t="s">
        <v>7466</v>
      </c>
      <c r="I220" s="485" t="s">
        <v>7467</v>
      </c>
      <c r="J220" s="484" t="s">
        <v>5453</v>
      </c>
      <c r="K220" s="484" t="s">
        <v>7468</v>
      </c>
      <c r="L220" s="487">
        <v>42333.0</v>
      </c>
      <c r="M220" s="484" t="s">
        <v>339</v>
      </c>
      <c r="N220" s="484" t="s">
        <v>152</v>
      </c>
      <c r="O220" s="487">
        <v>45301.0</v>
      </c>
      <c r="P220" s="484" t="s">
        <v>115</v>
      </c>
      <c r="Q220" s="484" t="s">
        <v>267</v>
      </c>
      <c r="R220" s="588"/>
      <c r="S220" s="484"/>
      <c r="T220" s="749" t="s">
        <v>26</v>
      </c>
      <c r="U220" s="484" t="s">
        <v>21</v>
      </c>
      <c r="V220" s="484"/>
      <c r="W220" s="484"/>
      <c r="X220" s="484"/>
      <c r="Y220" s="451" t="s">
        <v>7469</v>
      </c>
      <c r="Z220" s="451" t="s">
        <v>7470</v>
      </c>
      <c r="AA220" s="451"/>
      <c r="AB220" s="451"/>
      <c r="AC220" s="484"/>
      <c r="AD220" s="484"/>
      <c r="AE220" s="484"/>
      <c r="AF220" s="484"/>
      <c r="AG220" s="847"/>
      <c r="AH220" s="847"/>
      <c r="AI220" s="847"/>
      <c r="AJ220" s="847"/>
      <c r="AK220" s="847"/>
      <c r="AL220" s="847"/>
      <c r="AM220" s="847"/>
      <c r="AN220" s="847"/>
      <c r="AO220" s="847"/>
      <c r="AP220" s="847"/>
      <c r="AQ220" s="847"/>
      <c r="AR220" s="847"/>
      <c r="AS220" s="847"/>
      <c r="AT220" s="847"/>
      <c r="AU220" s="847"/>
      <c r="AV220" s="847"/>
      <c r="AW220" s="847"/>
      <c r="AX220" s="847"/>
      <c r="AY220" s="847"/>
      <c r="AZ220" s="847"/>
      <c r="BA220" s="847"/>
      <c r="BB220" s="847"/>
      <c r="BC220" s="847"/>
      <c r="BD220" s="847"/>
      <c r="BE220" s="847"/>
      <c r="BF220" s="847"/>
      <c r="BG220" s="847"/>
      <c r="BH220" s="847"/>
      <c r="BI220" s="847"/>
      <c r="BJ220" s="847"/>
      <c r="BK220" s="847"/>
      <c r="BL220" s="847"/>
      <c r="BM220" s="847"/>
      <c r="BN220" s="847"/>
      <c r="BO220" s="847"/>
      <c r="BP220" s="847"/>
      <c r="BQ220" s="847"/>
      <c r="BR220" s="847"/>
      <c r="BS220" s="847"/>
      <c r="BT220" s="847"/>
      <c r="BU220" s="847"/>
    </row>
    <row r="221" ht="22.5" customHeight="1">
      <c r="A221" s="484"/>
      <c r="B221" s="484"/>
      <c r="C221" s="484"/>
      <c r="D221" s="484"/>
      <c r="E221" s="588"/>
      <c r="F221" s="588"/>
      <c r="G221" s="966"/>
      <c r="H221" s="485"/>
      <c r="I221" s="485"/>
      <c r="J221" s="484"/>
      <c r="K221" s="484"/>
      <c r="L221" s="487"/>
      <c r="M221" s="484"/>
      <c r="N221" s="484"/>
      <c r="O221" s="487"/>
      <c r="P221" s="484"/>
      <c r="Q221" s="484"/>
      <c r="R221" s="484"/>
      <c r="S221" s="588"/>
      <c r="T221" s="484"/>
      <c r="U221" s="484"/>
      <c r="V221" s="484"/>
      <c r="W221" s="752"/>
      <c r="X221" s="484"/>
      <c r="Y221" s="451"/>
      <c r="Z221" s="451"/>
      <c r="AA221" s="451"/>
      <c r="AB221" s="451"/>
      <c r="AC221" s="484"/>
      <c r="AD221" s="484"/>
      <c r="AE221" s="588"/>
      <c r="AF221" s="484"/>
      <c r="AG221" s="847"/>
      <c r="AH221" s="847"/>
      <c r="AI221" s="847"/>
      <c r="AJ221" s="847"/>
      <c r="AK221" s="847"/>
      <c r="AL221" s="847"/>
      <c r="AM221" s="847"/>
      <c r="AN221" s="847"/>
      <c r="AO221" s="847"/>
      <c r="AP221" s="847"/>
      <c r="AQ221" s="847"/>
      <c r="AR221" s="847"/>
      <c r="AS221" s="847"/>
      <c r="AT221" s="847"/>
      <c r="AU221" s="847"/>
      <c r="AV221" s="847"/>
      <c r="AW221" s="847"/>
      <c r="AX221" s="847"/>
      <c r="AY221" s="847"/>
      <c r="AZ221" s="847"/>
      <c r="BA221" s="847"/>
      <c r="BB221" s="847"/>
      <c r="BC221" s="847"/>
      <c r="BD221" s="847"/>
      <c r="BE221" s="847"/>
      <c r="BF221" s="847"/>
      <c r="BG221" s="847"/>
      <c r="BH221" s="847"/>
      <c r="BI221" s="847"/>
      <c r="BJ221" s="847"/>
      <c r="BK221" s="847"/>
      <c r="BL221" s="847"/>
      <c r="BM221" s="847"/>
      <c r="BN221" s="847"/>
      <c r="BO221" s="847"/>
      <c r="BP221" s="847"/>
      <c r="BQ221" s="847"/>
      <c r="BR221" s="847"/>
      <c r="BS221" s="847"/>
      <c r="BT221" s="847"/>
      <c r="BU221" s="847"/>
    </row>
    <row r="222" ht="22.5" customHeight="1">
      <c r="A222" s="484"/>
      <c r="B222" s="484"/>
      <c r="C222" s="484"/>
      <c r="D222" s="484"/>
      <c r="E222" s="588"/>
      <c r="F222" s="588"/>
      <c r="G222" s="966"/>
      <c r="H222" s="485"/>
      <c r="I222" s="485"/>
      <c r="J222" s="484"/>
      <c r="K222" s="484"/>
      <c r="L222" s="487"/>
      <c r="M222" s="484"/>
      <c r="N222" s="484"/>
      <c r="O222" s="487"/>
      <c r="P222" s="484"/>
      <c r="Q222" s="484"/>
      <c r="R222" s="484"/>
      <c r="S222" s="588"/>
      <c r="T222" s="484"/>
      <c r="U222" s="484"/>
      <c r="V222" s="588"/>
      <c r="W222" s="484"/>
      <c r="X222" s="484"/>
      <c r="Y222" s="451"/>
      <c r="Z222" s="451"/>
      <c r="AA222" s="451"/>
      <c r="AB222" s="451"/>
      <c r="AC222" s="484"/>
      <c r="AD222" s="484"/>
      <c r="AE222" s="484"/>
      <c r="AF222" s="484"/>
      <c r="AG222" s="847"/>
      <c r="AH222" s="847"/>
      <c r="AI222" s="847"/>
      <c r="AJ222" s="847"/>
      <c r="AK222" s="847"/>
      <c r="AL222" s="847"/>
      <c r="AM222" s="847"/>
      <c r="AN222" s="847"/>
      <c r="AO222" s="847"/>
      <c r="AP222" s="847"/>
      <c r="AQ222" s="847"/>
      <c r="AR222" s="847"/>
      <c r="AS222" s="847"/>
      <c r="AT222" s="847"/>
      <c r="AU222" s="847"/>
      <c r="AV222" s="847"/>
      <c r="AW222" s="847"/>
      <c r="AX222" s="847"/>
      <c r="AY222" s="847"/>
      <c r="AZ222" s="847"/>
      <c r="BA222" s="847"/>
      <c r="BB222" s="847"/>
      <c r="BC222" s="847"/>
      <c r="BD222" s="847"/>
      <c r="BE222" s="847"/>
      <c r="BF222" s="847"/>
      <c r="BG222" s="847"/>
      <c r="BH222" s="847"/>
      <c r="BI222" s="847"/>
      <c r="BJ222" s="847"/>
      <c r="BK222" s="847"/>
      <c r="BL222" s="847"/>
      <c r="BM222" s="847"/>
      <c r="BN222" s="847"/>
      <c r="BO222" s="847"/>
      <c r="BP222" s="847"/>
      <c r="BQ222" s="847"/>
      <c r="BR222" s="847"/>
      <c r="BS222" s="847"/>
      <c r="BT222" s="847"/>
      <c r="BU222" s="847"/>
    </row>
    <row r="223" ht="22.5" customHeight="1">
      <c r="A223" s="484"/>
      <c r="B223" s="484"/>
      <c r="C223" s="484"/>
      <c r="D223" s="484"/>
      <c r="E223" s="588"/>
      <c r="F223" s="588"/>
      <c r="G223" s="966"/>
      <c r="H223" s="485"/>
      <c r="I223" s="485"/>
      <c r="J223" s="484"/>
      <c r="K223" s="484"/>
      <c r="L223" s="487"/>
      <c r="M223" s="484"/>
      <c r="N223" s="484"/>
      <c r="O223" s="487"/>
      <c r="P223" s="484"/>
      <c r="Q223" s="484"/>
      <c r="R223" s="484"/>
      <c r="S223" s="588"/>
      <c r="T223" s="484"/>
      <c r="U223" s="484"/>
      <c r="V223" s="588"/>
      <c r="W223" s="752"/>
      <c r="X223" s="484"/>
      <c r="Y223" s="451"/>
      <c r="Z223" s="451"/>
      <c r="AA223" s="451"/>
      <c r="AB223" s="451"/>
      <c r="AC223" s="484"/>
      <c r="AD223" s="484"/>
      <c r="AE223" s="588"/>
      <c r="AF223" s="484"/>
      <c r="AG223" s="847"/>
      <c r="AH223" s="847"/>
      <c r="AI223" s="847"/>
      <c r="AJ223" s="847"/>
      <c r="AK223" s="847"/>
      <c r="AL223" s="847"/>
      <c r="AM223" s="847"/>
      <c r="AN223" s="847"/>
      <c r="AO223" s="847"/>
      <c r="AP223" s="847"/>
      <c r="AQ223" s="847"/>
      <c r="AR223" s="847"/>
      <c r="AS223" s="847"/>
      <c r="AT223" s="847"/>
      <c r="AU223" s="847"/>
      <c r="AV223" s="847"/>
      <c r="AW223" s="847"/>
      <c r="AX223" s="847"/>
      <c r="AY223" s="847"/>
      <c r="AZ223" s="847"/>
      <c r="BA223" s="847"/>
      <c r="BB223" s="847"/>
      <c r="BC223" s="847"/>
      <c r="BD223" s="847"/>
      <c r="BE223" s="847"/>
      <c r="BF223" s="847"/>
      <c r="BG223" s="847"/>
      <c r="BH223" s="847"/>
      <c r="BI223" s="847"/>
      <c r="BJ223" s="847"/>
      <c r="BK223" s="847"/>
      <c r="BL223" s="847"/>
      <c r="BM223" s="847"/>
      <c r="BN223" s="847"/>
      <c r="BO223" s="847"/>
      <c r="BP223" s="847"/>
      <c r="BQ223" s="847"/>
      <c r="BR223" s="847"/>
      <c r="BS223" s="847"/>
      <c r="BT223" s="847"/>
      <c r="BU223" s="847"/>
    </row>
    <row r="224" ht="22.5" customHeight="1">
      <c r="A224" s="484"/>
      <c r="B224" s="484"/>
      <c r="C224" s="484"/>
      <c r="D224" s="484"/>
      <c r="E224" s="588"/>
      <c r="F224" s="588"/>
      <c r="G224" s="966"/>
      <c r="H224" s="485"/>
      <c r="I224" s="485"/>
      <c r="J224" s="752"/>
      <c r="K224" s="752"/>
      <c r="L224" s="753"/>
      <c r="M224" s="752"/>
      <c r="N224" s="752"/>
      <c r="O224" s="753"/>
      <c r="P224" s="752"/>
      <c r="Q224" s="484"/>
      <c r="R224" s="484"/>
      <c r="S224" s="484"/>
      <c r="T224" s="484"/>
      <c r="U224" s="484"/>
      <c r="V224" s="588"/>
      <c r="W224" s="588"/>
      <c r="X224" s="451"/>
      <c r="Y224" s="1076"/>
      <c r="Z224" s="1076"/>
      <c r="AA224" s="1076"/>
      <c r="AB224" s="1076"/>
      <c r="AC224" s="594"/>
      <c r="AD224" s="588"/>
      <c r="AE224" s="588"/>
      <c r="AF224" s="588"/>
      <c r="AG224" s="847"/>
      <c r="AH224" s="847"/>
      <c r="AI224" s="847"/>
      <c r="AJ224" s="847"/>
      <c r="AK224" s="847"/>
      <c r="AL224" s="847"/>
      <c r="AM224" s="847"/>
      <c r="AN224" s="847"/>
      <c r="AO224" s="847"/>
      <c r="AP224" s="847"/>
      <c r="AQ224" s="847"/>
      <c r="AR224" s="847"/>
      <c r="AS224" s="847"/>
      <c r="AT224" s="847"/>
      <c r="AU224" s="847"/>
      <c r="AV224" s="847"/>
      <c r="AW224" s="847"/>
      <c r="AX224" s="847"/>
      <c r="AY224" s="847"/>
      <c r="AZ224" s="847"/>
      <c r="BA224" s="847"/>
      <c r="BB224" s="847"/>
      <c r="BC224" s="847"/>
      <c r="BD224" s="847"/>
      <c r="BE224" s="847"/>
      <c r="BF224" s="847"/>
      <c r="BG224" s="847"/>
      <c r="BH224" s="847"/>
      <c r="BI224" s="847"/>
      <c r="BJ224" s="847"/>
      <c r="BK224" s="847"/>
      <c r="BL224" s="847"/>
      <c r="BM224" s="847"/>
      <c r="BN224" s="847"/>
      <c r="BO224" s="847"/>
      <c r="BP224" s="847"/>
      <c r="BQ224" s="847"/>
      <c r="BR224" s="847"/>
      <c r="BS224" s="847"/>
      <c r="BT224" s="847"/>
      <c r="BU224" s="847"/>
    </row>
    <row r="225" ht="22.5" customHeight="1">
      <c r="A225" s="484"/>
      <c r="B225" s="484"/>
      <c r="C225" s="484"/>
      <c r="D225" s="484"/>
      <c r="E225" s="588"/>
      <c r="F225" s="588"/>
      <c r="G225" s="966"/>
      <c r="H225" s="485"/>
      <c r="I225" s="485"/>
      <c r="J225" s="484"/>
      <c r="K225" s="484"/>
      <c r="L225" s="487"/>
      <c r="M225" s="484"/>
      <c r="N225" s="484"/>
      <c r="O225" s="487"/>
      <c r="P225" s="484"/>
      <c r="Q225" s="484"/>
      <c r="R225" s="484"/>
      <c r="S225" s="588"/>
      <c r="T225" s="484"/>
      <c r="U225" s="484"/>
      <c r="V225" s="484"/>
      <c r="W225" s="484"/>
      <c r="X225" s="484"/>
      <c r="Y225" s="451"/>
      <c r="Z225" s="451"/>
      <c r="AA225" s="451"/>
      <c r="AB225" s="451"/>
      <c r="AC225" s="484"/>
      <c r="AD225" s="484"/>
      <c r="AE225" s="484"/>
      <c r="AF225" s="588"/>
      <c r="AG225" s="818"/>
      <c r="AH225" s="818"/>
      <c r="AI225" s="818"/>
      <c r="AJ225" s="818"/>
      <c r="AK225" s="818"/>
      <c r="AL225" s="818"/>
      <c r="AM225" s="818"/>
      <c r="AN225" s="818"/>
      <c r="AO225" s="818"/>
      <c r="AP225" s="818"/>
      <c r="AQ225" s="818"/>
      <c r="AR225" s="818"/>
      <c r="AS225" s="818"/>
      <c r="AT225" s="818"/>
      <c r="AU225" s="818"/>
      <c r="AV225" s="818"/>
      <c r="AW225" s="818"/>
      <c r="AX225" s="818"/>
      <c r="AY225" s="818"/>
      <c r="AZ225" s="818"/>
      <c r="BA225" s="818"/>
      <c r="BB225" s="818"/>
      <c r="BC225" s="818"/>
      <c r="BD225" s="818"/>
      <c r="BE225" s="818"/>
      <c r="BF225" s="818"/>
      <c r="BG225" s="818"/>
      <c r="BH225" s="818"/>
      <c r="BI225" s="818"/>
      <c r="BJ225" s="818"/>
      <c r="BK225" s="818"/>
      <c r="BL225" s="818"/>
      <c r="BM225" s="818"/>
      <c r="BN225" s="818"/>
      <c r="BO225" s="818"/>
      <c r="BP225" s="818"/>
      <c r="BQ225" s="818"/>
      <c r="BR225" s="818"/>
      <c r="BS225" s="818"/>
      <c r="BT225" s="818"/>
      <c r="BU225" s="818"/>
    </row>
    <row r="226" ht="22.5" customHeight="1">
      <c r="A226" s="484"/>
      <c r="B226" s="484"/>
      <c r="C226" s="484"/>
      <c r="D226" s="484"/>
      <c r="E226" s="588"/>
      <c r="F226" s="588"/>
      <c r="G226" s="966"/>
      <c r="H226" s="485"/>
      <c r="I226" s="485"/>
      <c r="J226" s="484"/>
      <c r="K226" s="484"/>
      <c r="L226" s="487"/>
      <c r="M226" s="484"/>
      <c r="N226" s="484"/>
      <c r="O226" s="487"/>
      <c r="P226" s="484"/>
      <c r="Q226" s="484"/>
      <c r="R226" s="484"/>
      <c r="S226" s="588"/>
      <c r="T226" s="484"/>
      <c r="U226" s="484"/>
      <c r="V226" s="588"/>
      <c r="W226" s="484"/>
      <c r="X226" s="484"/>
      <c r="Y226" s="451"/>
      <c r="Z226" s="451"/>
      <c r="AA226" s="451"/>
      <c r="AB226" s="451"/>
      <c r="AC226" s="484"/>
      <c r="AD226" s="484"/>
      <c r="AE226" s="484"/>
      <c r="AF226" s="484"/>
      <c r="AG226" s="847"/>
      <c r="AH226" s="847"/>
      <c r="AI226" s="847"/>
      <c r="AJ226" s="847"/>
      <c r="AK226" s="847"/>
      <c r="AL226" s="847"/>
      <c r="AM226" s="847"/>
      <c r="AN226" s="847"/>
      <c r="AO226" s="847"/>
      <c r="AP226" s="847"/>
      <c r="AQ226" s="847"/>
      <c r="AR226" s="847"/>
      <c r="AS226" s="847"/>
      <c r="AT226" s="847"/>
      <c r="AU226" s="847"/>
      <c r="AV226" s="847"/>
      <c r="AW226" s="847"/>
      <c r="AX226" s="847"/>
      <c r="AY226" s="847"/>
      <c r="AZ226" s="847"/>
      <c r="BA226" s="847"/>
      <c r="BB226" s="847"/>
      <c r="BC226" s="847"/>
      <c r="BD226" s="847"/>
      <c r="BE226" s="847"/>
      <c r="BF226" s="847"/>
      <c r="BG226" s="847"/>
      <c r="BH226" s="847"/>
      <c r="BI226" s="847"/>
      <c r="BJ226" s="847"/>
      <c r="BK226" s="847"/>
      <c r="BL226" s="847"/>
      <c r="BM226" s="847"/>
      <c r="BN226" s="847"/>
      <c r="BO226" s="847"/>
      <c r="BP226" s="847"/>
      <c r="BQ226" s="847"/>
      <c r="BR226" s="847"/>
      <c r="BS226" s="847"/>
      <c r="BT226" s="847"/>
      <c r="BU226" s="847"/>
    </row>
    <row r="227" ht="14.25" customHeight="1">
      <c r="A227" s="484"/>
      <c r="B227" s="484"/>
      <c r="C227" s="484"/>
      <c r="D227" s="484"/>
      <c r="E227" s="588"/>
      <c r="F227" s="588"/>
      <c r="G227" s="1109"/>
      <c r="H227" s="485"/>
      <c r="I227" s="485"/>
      <c r="J227" s="484"/>
      <c r="K227" s="484"/>
      <c r="L227" s="487"/>
      <c r="M227" s="484"/>
      <c r="N227" s="484"/>
      <c r="O227" s="487"/>
      <c r="P227" s="484"/>
      <c r="Q227" s="484"/>
      <c r="R227" s="588"/>
      <c r="S227" s="588"/>
      <c r="T227" s="484"/>
      <c r="U227" s="484"/>
      <c r="V227" s="588"/>
      <c r="W227" s="484"/>
      <c r="X227" s="484"/>
      <c r="Y227" s="451"/>
      <c r="Z227" s="451"/>
      <c r="AA227" s="451"/>
      <c r="AB227" s="451"/>
      <c r="AC227" s="484"/>
      <c r="AD227" s="484"/>
      <c r="AE227" s="588"/>
      <c r="AF227" s="588"/>
      <c r="AG227" s="847"/>
      <c r="AH227" s="847"/>
      <c r="AI227" s="847"/>
      <c r="AJ227" s="847"/>
      <c r="AK227" s="847"/>
      <c r="AL227" s="847"/>
      <c r="AM227" s="847"/>
      <c r="AN227" s="847"/>
      <c r="AO227" s="658"/>
      <c r="AP227" s="658"/>
      <c r="AQ227" s="658"/>
      <c r="AR227" s="658"/>
      <c r="AS227" s="658"/>
      <c r="AT227" s="658"/>
      <c r="AU227" s="658"/>
      <c r="AV227" s="658"/>
      <c r="AW227" s="658"/>
      <c r="AX227" s="658"/>
      <c r="AY227" s="658"/>
      <c r="AZ227" s="658"/>
      <c r="BA227" s="658"/>
      <c r="BB227" s="658"/>
      <c r="BC227" s="658"/>
      <c r="BD227" s="658"/>
      <c r="BE227" s="658"/>
      <c r="BF227" s="658"/>
      <c r="BG227" s="658"/>
      <c r="BH227" s="658"/>
      <c r="BI227" s="658"/>
      <c r="BJ227" s="658"/>
      <c r="BK227" s="658"/>
      <c r="BL227" s="658"/>
      <c r="BM227" s="658"/>
      <c r="BN227" s="658"/>
      <c r="BO227" s="658"/>
      <c r="BP227" s="658"/>
      <c r="BQ227" s="658"/>
      <c r="BR227" s="658"/>
      <c r="BS227" s="658"/>
      <c r="BT227" s="658"/>
      <c r="BU227" s="658"/>
    </row>
    <row r="228" ht="14.25" customHeight="1">
      <c r="A228" s="484"/>
      <c r="B228" s="484"/>
      <c r="C228" s="484"/>
      <c r="D228" s="484"/>
      <c r="E228" s="588"/>
      <c r="F228" s="588"/>
      <c r="G228" s="1109"/>
      <c r="H228" s="485"/>
      <c r="I228" s="485"/>
      <c r="J228" s="484"/>
      <c r="K228" s="484"/>
      <c r="L228" s="487"/>
      <c r="M228" s="484"/>
      <c r="N228" s="484"/>
      <c r="O228" s="487"/>
      <c r="P228" s="484"/>
      <c r="Q228" s="484"/>
      <c r="R228" s="588"/>
      <c r="S228" s="588"/>
      <c r="T228" s="484"/>
      <c r="U228" s="484"/>
      <c r="V228" s="588"/>
      <c r="W228" s="484"/>
      <c r="X228" s="484"/>
      <c r="Y228" s="451"/>
      <c r="Z228" s="451"/>
      <c r="AA228" s="451"/>
      <c r="AB228" s="451"/>
      <c r="AC228" s="484"/>
      <c r="AD228" s="484"/>
      <c r="AE228" s="588"/>
      <c r="AF228" s="588"/>
      <c r="AG228" s="658"/>
      <c r="AH228" s="658"/>
      <c r="AI228" s="658"/>
      <c r="AJ228" s="658"/>
      <c r="AK228" s="658"/>
      <c r="AL228" s="658"/>
      <c r="AM228" s="658"/>
      <c r="AN228" s="658"/>
      <c r="AO228" s="658"/>
      <c r="AP228" s="658"/>
      <c r="AQ228" s="658"/>
      <c r="AR228" s="658"/>
      <c r="AS228" s="658"/>
      <c r="AT228" s="658"/>
      <c r="AU228" s="658"/>
      <c r="AV228" s="658"/>
      <c r="AW228" s="658"/>
      <c r="AX228" s="658"/>
      <c r="AY228" s="658"/>
      <c r="AZ228" s="658"/>
      <c r="BA228" s="658"/>
      <c r="BB228" s="658"/>
      <c r="BC228" s="658"/>
      <c r="BD228" s="658"/>
      <c r="BE228" s="658"/>
      <c r="BF228" s="658"/>
      <c r="BG228" s="658"/>
      <c r="BH228" s="658"/>
      <c r="BI228" s="658"/>
      <c r="BJ228" s="658"/>
      <c r="BK228" s="658"/>
      <c r="BL228" s="658"/>
      <c r="BM228" s="658"/>
      <c r="BN228" s="658"/>
      <c r="BO228" s="658"/>
      <c r="BP228" s="658"/>
      <c r="BQ228" s="658"/>
      <c r="BR228" s="658"/>
      <c r="BS228" s="658"/>
      <c r="BT228" s="658"/>
      <c r="BU228" s="658"/>
    </row>
    <row r="229" ht="14.25" customHeight="1">
      <c r="A229" s="484"/>
      <c r="B229" s="484"/>
      <c r="C229" s="484"/>
      <c r="D229" s="484"/>
      <c r="E229" s="588"/>
      <c r="F229" s="588"/>
      <c r="G229" s="1109"/>
      <c r="H229" s="485"/>
      <c r="I229" s="485"/>
      <c r="J229" s="484"/>
      <c r="K229" s="484"/>
      <c r="L229" s="487"/>
      <c r="M229" s="484"/>
      <c r="N229" s="484"/>
      <c r="O229" s="487"/>
      <c r="P229" s="484"/>
      <c r="Q229" s="484"/>
      <c r="R229" s="588"/>
      <c r="S229" s="588"/>
      <c r="T229" s="484"/>
      <c r="U229" s="484"/>
      <c r="V229" s="588"/>
      <c r="W229" s="484"/>
      <c r="X229" s="484"/>
      <c r="Y229" s="451"/>
      <c r="Z229" s="451"/>
      <c r="AA229" s="451"/>
      <c r="AB229" s="451"/>
      <c r="AC229" s="484"/>
      <c r="AD229" s="484"/>
      <c r="AE229" s="484"/>
      <c r="AF229" s="588"/>
      <c r="AG229" s="847"/>
      <c r="AH229" s="658"/>
      <c r="AI229" s="658"/>
      <c r="AJ229" s="658"/>
      <c r="AK229" s="658"/>
      <c r="AL229" s="658"/>
      <c r="AM229" s="658"/>
      <c r="AN229" s="658"/>
      <c r="AO229" s="658"/>
      <c r="AP229" s="658"/>
      <c r="AQ229" s="658"/>
      <c r="AR229" s="658"/>
      <c r="AS229" s="658"/>
      <c r="AT229" s="658"/>
      <c r="AU229" s="658"/>
      <c r="AV229" s="658"/>
      <c r="AW229" s="658"/>
      <c r="AX229" s="658"/>
      <c r="AY229" s="658"/>
      <c r="AZ229" s="658"/>
      <c r="BA229" s="658"/>
      <c r="BB229" s="658"/>
      <c r="BC229" s="658"/>
      <c r="BD229" s="658"/>
      <c r="BE229" s="658"/>
      <c r="BF229" s="658"/>
      <c r="BG229" s="658"/>
      <c r="BH229" s="658"/>
      <c r="BI229" s="658"/>
      <c r="BJ229" s="658"/>
      <c r="BK229" s="658"/>
      <c r="BL229" s="658"/>
      <c r="BM229" s="658"/>
      <c r="BN229" s="658"/>
      <c r="BO229" s="658"/>
      <c r="BP229" s="658"/>
      <c r="BQ229" s="658"/>
      <c r="BR229" s="658"/>
      <c r="BS229" s="658"/>
      <c r="BT229" s="658"/>
      <c r="BU229" s="658"/>
    </row>
    <row r="230" ht="14.25" customHeight="1">
      <c r="A230" s="484"/>
      <c r="B230" s="484"/>
      <c r="C230" s="484"/>
      <c r="D230" s="484"/>
      <c r="E230" s="588"/>
      <c r="F230" s="588"/>
      <c r="G230" s="1109"/>
      <c r="H230" s="485"/>
      <c r="I230" s="485"/>
      <c r="J230" s="484"/>
      <c r="K230" s="484"/>
      <c r="L230" s="487"/>
      <c r="M230" s="484"/>
      <c r="N230" s="484"/>
      <c r="O230" s="487"/>
      <c r="P230" s="484"/>
      <c r="Q230" s="484"/>
      <c r="R230" s="588"/>
      <c r="S230" s="588"/>
      <c r="T230" s="484"/>
      <c r="U230" s="484"/>
      <c r="V230" s="588"/>
      <c r="W230" s="752"/>
      <c r="X230" s="484"/>
      <c r="Y230" s="1110"/>
      <c r="Z230" s="1110"/>
      <c r="AA230" s="1110"/>
      <c r="AB230" s="1110"/>
      <c r="AC230" s="1111"/>
      <c r="AD230" s="1111"/>
      <c r="AE230" s="1112"/>
      <c r="AF230" s="1113"/>
      <c r="AG230" s="847"/>
      <c r="AH230" s="847"/>
      <c r="AI230" s="847"/>
      <c r="AJ230" s="847"/>
      <c r="AK230" s="847"/>
      <c r="AL230" s="847"/>
      <c r="AM230" s="847"/>
      <c r="AN230" s="847"/>
      <c r="AO230" s="847"/>
      <c r="AP230" s="847"/>
      <c r="AQ230" s="847"/>
      <c r="AR230" s="847"/>
      <c r="AS230" s="847"/>
      <c r="AT230" s="847"/>
      <c r="AU230" s="658"/>
      <c r="AV230" s="658"/>
      <c r="AW230" s="658"/>
      <c r="AX230" s="658"/>
      <c r="AY230" s="658"/>
      <c r="AZ230" s="658"/>
      <c r="BA230" s="658"/>
      <c r="BB230" s="658"/>
      <c r="BC230" s="658"/>
      <c r="BD230" s="658"/>
      <c r="BE230" s="658"/>
      <c r="BF230" s="658"/>
      <c r="BG230" s="658"/>
      <c r="BH230" s="658"/>
      <c r="BI230" s="658"/>
      <c r="BJ230" s="658"/>
      <c r="BK230" s="658"/>
      <c r="BL230" s="658"/>
      <c r="BM230" s="658"/>
      <c r="BN230" s="658"/>
      <c r="BO230" s="658"/>
      <c r="BP230" s="658"/>
      <c r="BQ230" s="658"/>
      <c r="BR230" s="658"/>
      <c r="BS230" s="658"/>
      <c r="BT230" s="658"/>
      <c r="BU230" s="658"/>
    </row>
    <row r="231" ht="14.25" customHeight="1">
      <c r="A231" s="484"/>
      <c r="B231" s="484"/>
      <c r="C231" s="484"/>
      <c r="D231" s="484"/>
      <c r="E231" s="484"/>
      <c r="F231" s="484"/>
      <c r="G231" s="1109"/>
      <c r="H231" s="485"/>
      <c r="I231" s="485"/>
      <c r="J231" s="484"/>
      <c r="K231" s="484"/>
      <c r="L231" s="487"/>
      <c r="M231" s="484"/>
      <c r="N231" s="484"/>
      <c r="O231" s="487"/>
      <c r="P231" s="484"/>
      <c r="Q231" s="484"/>
      <c r="R231" s="484"/>
      <c r="S231" s="484"/>
      <c r="T231" s="788"/>
      <c r="U231" s="484"/>
      <c r="V231" s="588"/>
      <c r="W231" s="973"/>
      <c r="X231" s="588"/>
      <c r="Y231" s="1076"/>
      <c r="Z231" s="1076"/>
      <c r="AA231" s="1076"/>
      <c r="AB231" s="975"/>
      <c r="AC231" s="1058"/>
      <c r="AD231" s="588"/>
      <c r="AE231" s="588"/>
      <c r="AF231" s="1058"/>
      <c r="AG231" s="847"/>
      <c r="AH231" s="847"/>
      <c r="AI231" s="847"/>
      <c r="AJ231" s="847"/>
      <c r="AK231" s="847"/>
      <c r="AL231" s="658"/>
      <c r="AM231" s="658"/>
      <c r="AN231" s="658"/>
      <c r="AO231" s="658"/>
      <c r="AP231" s="658"/>
      <c r="AQ231" s="658"/>
      <c r="AR231" s="658"/>
      <c r="AS231" s="658"/>
      <c r="AT231" s="658"/>
      <c r="AU231" s="658"/>
      <c r="AV231" s="658"/>
      <c r="AW231" s="658"/>
      <c r="AX231" s="658"/>
      <c r="AY231" s="658"/>
      <c r="AZ231" s="658"/>
      <c r="BA231" s="658"/>
      <c r="BB231" s="658"/>
      <c r="BC231" s="658"/>
      <c r="BD231" s="658"/>
      <c r="BE231" s="658"/>
      <c r="BF231" s="658"/>
      <c r="BG231" s="658"/>
      <c r="BH231" s="658"/>
      <c r="BI231" s="658"/>
      <c r="BJ231" s="658"/>
      <c r="BK231" s="658"/>
      <c r="BL231" s="658"/>
      <c r="BM231" s="658"/>
      <c r="BN231" s="658"/>
      <c r="BO231" s="658"/>
      <c r="BP231" s="658"/>
      <c r="BQ231" s="658"/>
      <c r="BR231" s="658"/>
      <c r="BS231" s="658"/>
      <c r="BT231" s="658"/>
      <c r="BU231" s="658"/>
    </row>
    <row r="232" ht="18.75" customHeight="1">
      <c r="A232" s="484"/>
      <c r="B232" s="484"/>
      <c r="C232" s="484"/>
      <c r="D232" s="484"/>
      <c r="E232" s="588"/>
      <c r="F232" s="588"/>
      <c r="G232" s="1109"/>
      <c r="H232" s="485"/>
      <c r="I232" s="485"/>
      <c r="J232" s="484"/>
      <c r="K232" s="484"/>
      <c r="L232" s="487"/>
      <c r="M232" s="484"/>
      <c r="N232" s="484"/>
      <c r="O232" s="487"/>
      <c r="P232" s="484"/>
      <c r="Q232" s="484"/>
      <c r="R232" s="588"/>
      <c r="S232" s="588"/>
      <c r="T232" s="484"/>
      <c r="U232" s="484"/>
      <c r="V232" s="588"/>
      <c r="W232" s="484"/>
      <c r="X232" s="484"/>
      <c r="Y232" s="451"/>
      <c r="Z232" s="451"/>
      <c r="AA232" s="452"/>
      <c r="AB232" s="452"/>
      <c r="AC232" s="588"/>
      <c r="AD232" s="588"/>
      <c r="AE232" s="588"/>
      <c r="AF232" s="588"/>
      <c r="AG232" s="847"/>
      <c r="AH232" s="847"/>
      <c r="AI232" s="847"/>
      <c r="AJ232" s="847"/>
      <c r="AK232" s="847"/>
      <c r="AL232" s="847"/>
      <c r="AM232" s="847"/>
      <c r="AN232" s="847"/>
      <c r="AO232" s="847"/>
      <c r="AP232" s="847"/>
      <c r="AQ232" s="847"/>
      <c r="AR232" s="847"/>
      <c r="AS232" s="847"/>
      <c r="AT232" s="847"/>
      <c r="AU232" s="847"/>
      <c r="AV232" s="847"/>
      <c r="AW232" s="847"/>
      <c r="AX232" s="847"/>
      <c r="AY232" s="847"/>
      <c r="AZ232" s="847"/>
      <c r="BA232" s="847"/>
      <c r="BB232" s="847"/>
      <c r="BC232" s="847"/>
      <c r="BD232" s="847"/>
      <c r="BE232" s="847"/>
      <c r="BF232" s="847"/>
      <c r="BG232" s="847"/>
      <c r="BH232" s="847"/>
      <c r="BI232" s="847"/>
      <c r="BJ232" s="847"/>
      <c r="BK232" s="847"/>
      <c r="BL232" s="847"/>
      <c r="BM232" s="847"/>
      <c r="BN232" s="847"/>
      <c r="BO232" s="847"/>
      <c r="BP232" s="847"/>
      <c r="BQ232" s="847"/>
      <c r="BR232" s="847"/>
      <c r="BS232" s="847"/>
      <c r="BT232" s="847"/>
      <c r="BU232" s="847"/>
    </row>
    <row r="233" ht="18.75" customHeight="1">
      <c r="A233" s="484"/>
      <c r="B233" s="484"/>
      <c r="C233" s="484"/>
      <c r="D233" s="484"/>
      <c r="E233" s="588"/>
      <c r="F233" s="588"/>
      <c r="G233" s="1109"/>
      <c r="H233" s="485"/>
      <c r="I233" s="485"/>
      <c r="J233" s="484"/>
      <c r="K233" s="484"/>
      <c r="L233" s="487"/>
      <c r="M233" s="484"/>
      <c r="N233" s="484"/>
      <c r="O233" s="487"/>
      <c r="P233" s="484"/>
      <c r="Q233" s="484"/>
      <c r="R233" s="588"/>
      <c r="S233" s="484"/>
      <c r="T233" s="1055"/>
      <c r="U233" s="484"/>
      <c r="V233" s="588"/>
      <c r="W233" s="484"/>
      <c r="X233" s="484"/>
      <c r="Y233" s="451"/>
      <c r="Z233" s="451"/>
      <c r="AA233" s="451"/>
      <c r="AB233" s="451"/>
      <c r="AC233" s="484"/>
      <c r="AD233" s="484"/>
      <c r="AE233" s="588"/>
      <c r="AF233" s="588"/>
      <c r="AG233" s="847"/>
      <c r="AH233" s="847"/>
      <c r="AI233" s="847"/>
      <c r="AJ233" s="847"/>
      <c r="AK233" s="847"/>
      <c r="AL233" s="847"/>
      <c r="AM233" s="847"/>
      <c r="AN233" s="847"/>
      <c r="AO233" s="847"/>
      <c r="AP233" s="847"/>
      <c r="AQ233" s="847"/>
      <c r="AR233" s="847"/>
      <c r="AS233" s="847"/>
      <c r="AT233" s="847"/>
      <c r="AU233" s="847"/>
      <c r="AV233" s="847"/>
      <c r="AW233" s="847"/>
      <c r="AX233" s="847"/>
      <c r="AY233" s="847"/>
      <c r="AZ233" s="847"/>
      <c r="BA233" s="847"/>
      <c r="BB233" s="847"/>
      <c r="BC233" s="847"/>
      <c r="BD233" s="847"/>
      <c r="BE233" s="847"/>
      <c r="BF233" s="847"/>
      <c r="BG233" s="847"/>
      <c r="BH233" s="847"/>
      <c r="BI233" s="847"/>
      <c r="BJ233" s="847"/>
      <c r="BK233" s="847"/>
      <c r="BL233" s="847"/>
      <c r="BM233" s="847"/>
      <c r="BN233" s="847"/>
      <c r="BO233" s="847"/>
      <c r="BP233" s="847"/>
      <c r="BQ233" s="847"/>
      <c r="BR233" s="847"/>
      <c r="BS233" s="847"/>
      <c r="BT233" s="847"/>
      <c r="BU233" s="847"/>
    </row>
    <row r="234" ht="14.25" customHeight="1">
      <c r="A234" s="1067"/>
      <c r="B234" s="1067"/>
      <c r="C234" s="1067"/>
      <c r="D234" s="1067"/>
      <c r="E234" s="1067"/>
      <c r="F234" s="1067"/>
      <c r="G234" s="1114"/>
      <c r="H234" s="485"/>
      <c r="I234" s="485"/>
      <c r="J234" s="484"/>
      <c r="K234" s="484"/>
      <c r="L234" s="487"/>
      <c r="M234" s="484"/>
      <c r="N234" s="484"/>
      <c r="O234" s="487"/>
      <c r="P234" s="484"/>
      <c r="Q234" s="484"/>
      <c r="R234" s="484"/>
      <c r="S234" s="484"/>
      <c r="T234" s="788"/>
      <c r="U234" s="484"/>
      <c r="V234" s="588"/>
      <c r="W234" s="973"/>
      <c r="X234" s="588"/>
      <c r="Y234" s="451"/>
      <c r="Z234" s="451"/>
      <c r="AA234" s="451"/>
      <c r="AB234" s="451"/>
      <c r="AC234" s="484"/>
      <c r="AD234" s="484"/>
      <c r="AE234" s="588"/>
      <c r="AF234" s="484"/>
      <c r="AG234" s="658"/>
      <c r="AH234" s="658"/>
      <c r="AI234" s="658"/>
      <c r="AJ234" s="658"/>
      <c r="AK234" s="658"/>
      <c r="AL234" s="658"/>
      <c r="AM234" s="658"/>
      <c r="AN234" s="658"/>
      <c r="AO234" s="658"/>
      <c r="AP234" s="658"/>
      <c r="AQ234" s="658"/>
      <c r="AR234" s="658"/>
      <c r="AS234" s="658"/>
      <c r="AT234" s="658"/>
      <c r="AU234" s="658"/>
      <c r="AV234" s="658"/>
      <c r="AW234" s="658"/>
      <c r="AX234" s="658"/>
      <c r="AY234" s="658"/>
      <c r="AZ234" s="658"/>
      <c r="BA234" s="658"/>
      <c r="BB234" s="658"/>
      <c r="BC234" s="658"/>
      <c r="BD234" s="658"/>
      <c r="BE234" s="658"/>
      <c r="BF234" s="658"/>
      <c r="BG234" s="658"/>
      <c r="BH234" s="658"/>
      <c r="BI234" s="658"/>
      <c r="BJ234" s="658"/>
      <c r="BK234" s="658"/>
      <c r="BL234" s="658"/>
      <c r="BM234" s="658"/>
      <c r="BN234" s="658"/>
      <c r="BO234" s="658"/>
      <c r="BP234" s="658"/>
      <c r="BQ234" s="658"/>
      <c r="BR234" s="658"/>
      <c r="BS234" s="658"/>
      <c r="BT234" s="658"/>
      <c r="BU234" s="658"/>
    </row>
    <row r="235" ht="18.75" customHeight="1">
      <c r="A235" s="484"/>
      <c r="B235" s="484"/>
      <c r="C235" s="484"/>
      <c r="D235" s="484"/>
      <c r="E235" s="588"/>
      <c r="F235" s="588"/>
      <c r="G235" s="999"/>
      <c r="H235" s="485"/>
      <c r="I235" s="485"/>
      <c r="J235" s="484"/>
      <c r="K235" s="484"/>
      <c r="L235" s="487"/>
      <c r="M235" s="484"/>
      <c r="N235" s="484"/>
      <c r="O235" s="487"/>
      <c r="P235" s="484"/>
      <c r="Q235" s="484"/>
      <c r="R235" s="484"/>
      <c r="S235" s="484"/>
      <c r="T235" s="788"/>
      <c r="U235" s="484"/>
      <c r="V235" s="588"/>
      <c r="W235" s="973"/>
      <c r="X235" s="588"/>
      <c r="Y235" s="1076"/>
      <c r="Z235" s="1076"/>
      <c r="AA235" s="1076"/>
      <c r="AB235" s="975"/>
      <c r="AC235" s="1058"/>
      <c r="AD235" s="588"/>
      <c r="AE235" s="588"/>
      <c r="AF235" s="484"/>
      <c r="AG235" s="1058"/>
      <c r="AH235" s="1058"/>
      <c r="AI235" s="1058"/>
      <c r="AJ235" s="1058"/>
      <c r="AK235" s="1058"/>
      <c r="AL235" s="1058"/>
      <c r="AM235" s="1058"/>
      <c r="AN235" s="1058"/>
      <c r="AO235" s="1058"/>
      <c r="AP235" s="1058"/>
      <c r="AQ235" s="1058"/>
      <c r="AR235" s="1058"/>
      <c r="AS235" s="1058"/>
      <c r="AT235" s="1058"/>
      <c r="AU235" s="1058"/>
      <c r="AV235" s="1058"/>
      <c r="AW235" s="1058"/>
      <c r="AX235" s="1058"/>
      <c r="AY235" s="1058"/>
      <c r="AZ235" s="1058"/>
      <c r="BA235" s="1058"/>
      <c r="BB235" s="1058"/>
      <c r="BC235" s="1058"/>
      <c r="BD235" s="1058"/>
      <c r="BE235" s="1058"/>
      <c r="BF235" s="1058"/>
      <c r="BG235" s="1058"/>
      <c r="BH235" s="1058"/>
      <c r="BI235" s="1058"/>
      <c r="BJ235" s="1058"/>
      <c r="BK235" s="1058"/>
      <c r="BL235" s="1058"/>
      <c r="BM235" s="1058"/>
      <c r="BN235" s="1058"/>
      <c r="BO235" s="1058"/>
      <c r="BP235" s="1058"/>
      <c r="BQ235" s="1058"/>
      <c r="BR235" s="1058"/>
      <c r="BS235" s="1058"/>
      <c r="BT235" s="1058"/>
      <c r="BU235" s="1058"/>
    </row>
    <row r="236" ht="18.75" customHeight="1">
      <c r="A236" s="484"/>
      <c r="B236" s="484"/>
      <c r="C236" s="484"/>
      <c r="D236" s="484"/>
      <c r="E236" s="588"/>
      <c r="F236" s="588"/>
      <c r="G236" s="999"/>
      <c r="H236" s="485"/>
      <c r="I236" s="485"/>
      <c r="J236" s="484"/>
      <c r="K236" s="484"/>
      <c r="L236" s="487"/>
      <c r="M236" s="484"/>
      <c r="N236" s="484"/>
      <c r="O236" s="487"/>
      <c r="P236" s="484"/>
      <c r="Q236" s="484"/>
      <c r="R236" s="484"/>
      <c r="S236" s="484"/>
      <c r="T236" s="484"/>
      <c r="U236" s="484"/>
      <c r="V236" s="588"/>
      <c r="W236" s="484"/>
      <c r="X236" s="484"/>
      <c r="Y236" s="451"/>
      <c r="Z236" s="451"/>
      <c r="AA236" s="451"/>
      <c r="AB236" s="451"/>
      <c r="AC236" s="484"/>
      <c r="AD236" s="484"/>
      <c r="AE236" s="484"/>
      <c r="AF236" s="484"/>
      <c r="AG236" s="847"/>
      <c r="AH236" s="847"/>
      <c r="AI236" s="847"/>
      <c r="AJ236" s="847"/>
      <c r="AK236" s="847"/>
      <c r="AL236" s="847"/>
      <c r="AM236" s="847"/>
      <c r="AN236" s="847"/>
      <c r="AO236" s="847"/>
      <c r="AP236" s="847"/>
      <c r="AQ236" s="847"/>
      <c r="AR236" s="847"/>
      <c r="AS236" s="847"/>
      <c r="AT236" s="847"/>
      <c r="AU236" s="847"/>
      <c r="AV236" s="847"/>
      <c r="AW236" s="847"/>
      <c r="AX236" s="847"/>
      <c r="AY236" s="847"/>
      <c r="AZ236" s="847"/>
      <c r="BA236" s="847"/>
      <c r="BB236" s="847"/>
      <c r="BC236" s="847"/>
      <c r="BD236" s="847"/>
      <c r="BE236" s="847"/>
      <c r="BF236" s="847"/>
      <c r="BG236" s="847"/>
      <c r="BH236" s="847"/>
      <c r="BI236" s="847"/>
      <c r="BJ236" s="847"/>
      <c r="BK236" s="847"/>
      <c r="BL236" s="847"/>
      <c r="BM236" s="847"/>
      <c r="BN236" s="847"/>
      <c r="BO236" s="847"/>
      <c r="BP236" s="847"/>
      <c r="BQ236" s="847"/>
      <c r="BR236" s="847"/>
      <c r="BS236" s="847"/>
      <c r="BT236" s="847"/>
      <c r="BU236" s="847"/>
    </row>
    <row r="237" ht="18.75" customHeight="1">
      <c r="A237" s="484"/>
      <c r="B237" s="484"/>
      <c r="C237" s="484"/>
      <c r="D237" s="484"/>
      <c r="E237" s="588"/>
      <c r="F237" s="588"/>
      <c r="G237" s="999"/>
      <c r="H237" s="485"/>
      <c r="I237" s="485"/>
      <c r="J237" s="484"/>
      <c r="K237" s="484"/>
      <c r="L237" s="487"/>
      <c r="M237" s="484"/>
      <c r="N237" s="484"/>
      <c r="O237" s="487"/>
      <c r="P237" s="484"/>
      <c r="Q237" s="484"/>
      <c r="R237" s="484"/>
      <c r="S237" s="484"/>
      <c r="T237" s="788"/>
      <c r="U237" s="484"/>
      <c r="V237" s="588"/>
      <c r="W237" s="973"/>
      <c r="X237" s="588"/>
      <c r="Y237" s="451"/>
      <c r="Z237" s="451"/>
      <c r="AA237" s="451"/>
      <c r="AB237" s="451"/>
      <c r="AC237" s="484"/>
      <c r="AD237" s="484"/>
      <c r="AE237" s="588"/>
      <c r="AF237" s="484"/>
      <c r="AG237" s="847"/>
      <c r="AH237" s="847"/>
      <c r="AI237" s="847"/>
      <c r="AJ237" s="847"/>
      <c r="AK237" s="847"/>
      <c r="AL237" s="847"/>
      <c r="AM237" s="847"/>
      <c r="AN237" s="847"/>
      <c r="AO237" s="847"/>
      <c r="AP237" s="847"/>
      <c r="AQ237" s="847"/>
      <c r="AR237" s="847"/>
      <c r="AS237" s="847"/>
      <c r="AT237" s="847"/>
      <c r="AU237" s="847"/>
      <c r="AV237" s="847"/>
      <c r="AW237" s="847"/>
      <c r="AX237" s="847"/>
      <c r="AY237" s="847"/>
      <c r="AZ237" s="847"/>
      <c r="BA237" s="847"/>
      <c r="BB237" s="847"/>
      <c r="BC237" s="847"/>
      <c r="BD237" s="847"/>
      <c r="BE237" s="847"/>
      <c r="BF237" s="847"/>
      <c r="BG237" s="847"/>
      <c r="BH237" s="847"/>
      <c r="BI237" s="847"/>
      <c r="BJ237" s="847"/>
      <c r="BK237" s="847"/>
      <c r="BL237" s="847"/>
      <c r="BM237" s="847"/>
      <c r="BN237" s="847"/>
      <c r="BO237" s="847"/>
      <c r="BP237" s="847"/>
      <c r="BQ237" s="847"/>
      <c r="BR237" s="847"/>
      <c r="BS237" s="847"/>
      <c r="BT237" s="847"/>
      <c r="BU237" s="847"/>
    </row>
    <row r="238" ht="14.25" customHeight="1">
      <c r="A238" s="1067"/>
      <c r="B238" s="1067"/>
      <c r="C238" s="1067"/>
      <c r="D238" s="1067"/>
      <c r="E238" s="1067"/>
      <c r="F238" s="1067"/>
      <c r="G238" s="1114"/>
      <c r="H238" s="1115"/>
      <c r="I238" s="1115"/>
      <c r="J238" s="1067"/>
      <c r="K238" s="1116"/>
      <c r="L238" s="1117"/>
      <c r="M238" s="1067"/>
      <c r="N238" s="1067"/>
      <c r="O238" s="1117"/>
      <c r="P238" s="1067"/>
      <c r="Q238" s="1067"/>
      <c r="R238" s="1067"/>
      <c r="S238" s="1067"/>
      <c r="T238" s="1067"/>
      <c r="U238" s="1067"/>
      <c r="V238" s="866"/>
      <c r="W238" s="866"/>
      <c r="X238" s="866"/>
      <c r="Y238" s="394"/>
      <c r="Z238" s="394"/>
      <c r="AA238" s="394"/>
      <c r="AB238" s="394"/>
      <c r="AC238" s="1067"/>
      <c r="AD238" s="1067"/>
      <c r="AE238" s="1067"/>
      <c r="AF238" s="1067"/>
      <c r="AG238" s="658"/>
      <c r="AH238" s="658"/>
      <c r="AI238" s="658"/>
      <c r="AJ238" s="658"/>
      <c r="AK238" s="658"/>
      <c r="AL238" s="658"/>
      <c r="AM238" s="658"/>
      <c r="AN238" s="658"/>
      <c r="AO238" s="658"/>
      <c r="AP238" s="658"/>
      <c r="AQ238" s="658"/>
      <c r="AR238" s="658"/>
      <c r="AS238" s="658"/>
      <c r="AT238" s="658"/>
      <c r="AU238" s="658"/>
      <c r="AV238" s="658"/>
      <c r="AW238" s="658"/>
      <c r="AX238" s="658"/>
      <c r="AY238" s="658"/>
      <c r="AZ238" s="658"/>
      <c r="BA238" s="658"/>
      <c r="BB238" s="658"/>
      <c r="BC238" s="658"/>
      <c r="BD238" s="658"/>
      <c r="BE238" s="658"/>
      <c r="BF238" s="658"/>
      <c r="BG238" s="658"/>
      <c r="BH238" s="658"/>
      <c r="BI238" s="658"/>
      <c r="BJ238" s="658"/>
      <c r="BK238" s="658"/>
      <c r="BL238" s="658"/>
      <c r="BM238" s="658"/>
      <c r="BN238" s="658"/>
      <c r="BO238" s="658"/>
      <c r="BP238" s="658"/>
      <c r="BQ238" s="658"/>
      <c r="BR238" s="658"/>
      <c r="BS238" s="658"/>
      <c r="BT238" s="658"/>
      <c r="BU238" s="658"/>
    </row>
    <row r="239" ht="14.25" customHeight="1">
      <c r="A239" s="1067"/>
      <c r="B239" s="1067"/>
      <c r="C239" s="1067"/>
      <c r="D239" s="1067"/>
      <c r="E239" s="1067"/>
      <c r="F239" s="1067"/>
      <c r="G239" s="1114"/>
      <c r="H239" s="1115"/>
      <c r="I239" s="1115"/>
      <c r="J239" s="1067"/>
      <c r="K239" s="1116"/>
      <c r="L239" s="1117"/>
      <c r="M239" s="1067"/>
      <c r="N239" s="1067"/>
      <c r="O239" s="1117"/>
      <c r="P239" s="1067"/>
      <c r="Q239" s="1067"/>
      <c r="R239" s="1067"/>
      <c r="S239" s="1067"/>
      <c r="T239" s="1067"/>
      <c r="U239" s="1067"/>
      <c r="V239" s="866"/>
      <c r="W239" s="866"/>
      <c r="X239" s="866"/>
      <c r="Y239" s="394"/>
      <c r="Z239" s="394"/>
      <c r="AA239" s="394"/>
      <c r="AB239" s="394"/>
      <c r="AC239" s="1067"/>
      <c r="AD239" s="1067"/>
      <c r="AE239" s="1067"/>
      <c r="AF239" s="1067"/>
      <c r="AG239" s="658"/>
      <c r="AH239" s="658"/>
      <c r="AI239" s="658"/>
      <c r="AJ239" s="658"/>
      <c r="AK239" s="658"/>
      <c r="AL239" s="658"/>
      <c r="AM239" s="658"/>
      <c r="AN239" s="658"/>
      <c r="AO239" s="658"/>
      <c r="AP239" s="658"/>
      <c r="AQ239" s="658"/>
      <c r="AR239" s="658"/>
      <c r="AS239" s="658"/>
      <c r="AT239" s="658"/>
      <c r="AU239" s="658"/>
      <c r="AV239" s="658"/>
      <c r="AW239" s="658"/>
      <c r="AX239" s="658"/>
      <c r="AY239" s="658"/>
      <c r="AZ239" s="658"/>
      <c r="BA239" s="658"/>
      <c r="BB239" s="658"/>
      <c r="BC239" s="658"/>
      <c r="BD239" s="658"/>
      <c r="BE239" s="658"/>
      <c r="BF239" s="658"/>
      <c r="BG239" s="658"/>
      <c r="BH239" s="658"/>
      <c r="BI239" s="658"/>
      <c r="BJ239" s="658"/>
      <c r="BK239" s="658"/>
      <c r="BL239" s="658"/>
      <c r="BM239" s="658"/>
      <c r="BN239" s="658"/>
      <c r="BO239" s="658"/>
      <c r="BP239" s="658"/>
      <c r="BQ239" s="658"/>
      <c r="BR239" s="658"/>
      <c r="BS239" s="658"/>
      <c r="BT239" s="658"/>
      <c r="BU239" s="658"/>
    </row>
    <row r="240" ht="14.25" customHeight="1">
      <c r="A240" s="1067"/>
      <c r="B240" s="1067"/>
      <c r="C240" s="1067"/>
      <c r="D240" s="1067"/>
      <c r="E240" s="1067"/>
      <c r="F240" s="1067"/>
      <c r="G240" s="1114"/>
      <c r="H240" s="1115"/>
      <c r="I240" s="1115"/>
      <c r="J240" s="1067"/>
      <c r="K240" s="1116"/>
      <c r="L240" s="1117"/>
      <c r="M240" s="1067"/>
      <c r="N240" s="1067"/>
      <c r="O240" s="1117"/>
      <c r="P240" s="1067"/>
      <c r="Q240" s="1067"/>
      <c r="R240" s="1067"/>
      <c r="S240" s="1067"/>
      <c r="T240" s="1067"/>
      <c r="U240" s="1067"/>
      <c r="V240" s="866"/>
      <c r="W240" s="866"/>
      <c r="X240" s="866"/>
      <c r="Y240" s="394"/>
      <c r="Z240" s="394"/>
      <c r="AA240" s="394"/>
      <c r="AB240" s="394"/>
      <c r="AC240" s="1067"/>
      <c r="AD240" s="1067"/>
      <c r="AE240" s="1067"/>
      <c r="AF240" s="1067"/>
      <c r="AG240" s="658"/>
      <c r="AH240" s="658"/>
      <c r="AI240" s="658"/>
      <c r="AJ240" s="658"/>
      <c r="AK240" s="658"/>
      <c r="AL240" s="658"/>
      <c r="AM240" s="658"/>
      <c r="AN240" s="658"/>
      <c r="AO240" s="658"/>
      <c r="AP240" s="658"/>
      <c r="AQ240" s="658"/>
      <c r="AR240" s="658"/>
      <c r="AS240" s="658"/>
      <c r="AT240" s="658"/>
      <c r="AU240" s="658"/>
      <c r="AV240" s="658"/>
      <c r="AW240" s="658"/>
      <c r="AX240" s="658"/>
      <c r="AY240" s="658"/>
      <c r="AZ240" s="658"/>
      <c r="BA240" s="658"/>
      <c r="BB240" s="658"/>
      <c r="BC240" s="658"/>
      <c r="BD240" s="658"/>
      <c r="BE240" s="658"/>
      <c r="BF240" s="658"/>
      <c r="BG240" s="658"/>
      <c r="BH240" s="658"/>
      <c r="BI240" s="658"/>
      <c r="BJ240" s="658"/>
      <c r="BK240" s="658"/>
      <c r="BL240" s="658"/>
      <c r="BM240" s="658"/>
      <c r="BN240" s="658"/>
      <c r="BO240" s="658"/>
      <c r="BP240" s="658"/>
      <c r="BQ240" s="658"/>
      <c r="BR240" s="658"/>
      <c r="BS240" s="658"/>
      <c r="BT240" s="658"/>
      <c r="BU240" s="658"/>
    </row>
    <row r="241" ht="14.25" customHeight="1">
      <c r="A241" s="1067"/>
      <c r="B241" s="1067"/>
      <c r="C241" s="1067"/>
      <c r="D241" s="1067"/>
      <c r="E241" s="1067"/>
      <c r="F241" s="1067"/>
      <c r="G241" s="1114"/>
      <c r="H241" s="1115"/>
      <c r="I241" s="1115"/>
      <c r="J241" s="1067"/>
      <c r="K241" s="1116"/>
      <c r="L241" s="1117"/>
      <c r="M241" s="1067"/>
      <c r="N241" s="1067"/>
      <c r="O241" s="1117"/>
      <c r="P241" s="1067"/>
      <c r="Q241" s="1067"/>
      <c r="R241" s="1067"/>
      <c r="S241" s="1067"/>
      <c r="T241" s="1067"/>
      <c r="U241" s="1067"/>
      <c r="V241" s="866"/>
      <c r="W241" s="866"/>
      <c r="X241" s="866"/>
      <c r="Y241" s="394"/>
      <c r="Z241" s="394"/>
      <c r="AA241" s="394"/>
      <c r="AB241" s="394"/>
      <c r="AC241" s="1067"/>
      <c r="AD241" s="1067"/>
      <c r="AE241" s="1067"/>
      <c r="AF241" s="1067"/>
      <c r="AG241" s="658"/>
      <c r="AH241" s="658"/>
      <c r="AI241" s="658"/>
      <c r="AJ241" s="658"/>
      <c r="AK241" s="658"/>
      <c r="AL241" s="658"/>
      <c r="AM241" s="658"/>
      <c r="AN241" s="658"/>
      <c r="AO241" s="658"/>
      <c r="AP241" s="658"/>
      <c r="AQ241" s="658"/>
      <c r="AR241" s="658"/>
      <c r="AS241" s="658"/>
      <c r="AT241" s="658"/>
      <c r="AU241" s="658"/>
      <c r="AV241" s="658"/>
      <c r="AW241" s="658"/>
      <c r="AX241" s="658"/>
      <c r="AY241" s="658"/>
      <c r="AZ241" s="658"/>
      <c r="BA241" s="658"/>
      <c r="BB241" s="658"/>
      <c r="BC241" s="658"/>
      <c r="BD241" s="658"/>
      <c r="BE241" s="658"/>
      <c r="BF241" s="658"/>
      <c r="BG241" s="658"/>
      <c r="BH241" s="658"/>
      <c r="BI241" s="658"/>
      <c r="BJ241" s="658"/>
      <c r="BK241" s="658"/>
      <c r="BL241" s="658"/>
      <c r="BM241" s="658"/>
      <c r="BN241" s="658"/>
      <c r="BO241" s="658"/>
      <c r="BP241" s="658"/>
      <c r="BQ241" s="658"/>
      <c r="BR241" s="658"/>
      <c r="BS241" s="658"/>
      <c r="BT241" s="658"/>
      <c r="BU241" s="658"/>
    </row>
    <row r="242" ht="14.25" customHeight="1">
      <c r="A242" s="1067"/>
      <c r="B242" s="1067"/>
      <c r="C242" s="1067"/>
      <c r="D242" s="1067"/>
      <c r="E242" s="1067"/>
      <c r="F242" s="1067"/>
      <c r="G242" s="1114"/>
      <c r="H242" s="1115"/>
      <c r="I242" s="1115"/>
      <c r="J242" s="1067"/>
      <c r="K242" s="1116"/>
      <c r="L242" s="1117"/>
      <c r="M242" s="1067"/>
      <c r="N242" s="1067"/>
      <c r="O242" s="1117"/>
      <c r="P242" s="1067"/>
      <c r="Q242" s="1067"/>
      <c r="R242" s="1067"/>
      <c r="S242" s="1067"/>
      <c r="T242" s="1067"/>
      <c r="U242" s="1067"/>
      <c r="V242" s="866"/>
      <c r="W242" s="866"/>
      <c r="X242" s="866"/>
      <c r="Y242" s="394"/>
      <c r="Z242" s="394"/>
      <c r="AA242" s="394"/>
      <c r="AB242" s="394"/>
      <c r="AC242" s="1067"/>
      <c r="AD242" s="1067"/>
      <c r="AE242" s="1067"/>
      <c r="AF242" s="1067"/>
      <c r="AG242" s="658"/>
      <c r="AH242" s="658"/>
      <c r="AI242" s="658"/>
      <c r="AJ242" s="658"/>
      <c r="AK242" s="658"/>
      <c r="AL242" s="658"/>
      <c r="AM242" s="658"/>
      <c r="AN242" s="658"/>
      <c r="AO242" s="658"/>
      <c r="AP242" s="658"/>
      <c r="AQ242" s="658"/>
      <c r="AR242" s="658"/>
      <c r="AS242" s="658"/>
      <c r="AT242" s="658"/>
      <c r="AU242" s="658"/>
      <c r="AV242" s="658"/>
      <c r="AW242" s="658"/>
      <c r="AX242" s="658"/>
      <c r="AY242" s="658"/>
      <c r="AZ242" s="658"/>
      <c r="BA242" s="658"/>
      <c r="BB242" s="658"/>
      <c r="BC242" s="658"/>
      <c r="BD242" s="658"/>
      <c r="BE242" s="658"/>
      <c r="BF242" s="658"/>
      <c r="BG242" s="658"/>
      <c r="BH242" s="658"/>
      <c r="BI242" s="658"/>
      <c r="BJ242" s="658"/>
      <c r="BK242" s="658"/>
      <c r="BL242" s="658"/>
      <c r="BM242" s="658"/>
      <c r="BN242" s="658"/>
      <c r="BO242" s="658"/>
      <c r="BP242" s="658"/>
      <c r="BQ242" s="658"/>
      <c r="BR242" s="658"/>
      <c r="BS242" s="658"/>
      <c r="BT242" s="658"/>
      <c r="BU242" s="658"/>
    </row>
    <row r="243" ht="14.25" customHeight="1">
      <c r="A243" s="1067"/>
      <c r="B243" s="1067"/>
      <c r="C243" s="1067"/>
      <c r="D243" s="1067"/>
      <c r="E243" s="1067"/>
      <c r="F243" s="1067"/>
      <c r="G243" s="1114"/>
      <c r="H243" s="1115"/>
      <c r="I243" s="1115"/>
      <c r="J243" s="1067"/>
      <c r="K243" s="1116"/>
      <c r="L243" s="1117"/>
      <c r="M243" s="1067"/>
      <c r="N243" s="1067"/>
      <c r="O243" s="1117"/>
      <c r="P243" s="1067"/>
      <c r="Q243" s="1067"/>
      <c r="R243" s="1067"/>
      <c r="S243" s="1067"/>
      <c r="T243" s="1067"/>
      <c r="U243" s="1067"/>
      <c r="V243" s="866"/>
      <c r="W243" s="866"/>
      <c r="X243" s="866"/>
      <c r="Y243" s="394"/>
      <c r="Z243" s="394"/>
      <c r="AA243" s="394"/>
      <c r="AB243" s="394"/>
      <c r="AC243" s="1067"/>
      <c r="AD243" s="1067"/>
      <c r="AE243" s="1067"/>
      <c r="AF243" s="1067"/>
      <c r="AG243" s="658"/>
      <c r="AH243" s="658"/>
      <c r="AI243" s="658"/>
      <c r="AJ243" s="658"/>
      <c r="AK243" s="658"/>
      <c r="AL243" s="658"/>
      <c r="AM243" s="658"/>
      <c r="AN243" s="658"/>
      <c r="AO243" s="658"/>
      <c r="AP243" s="658"/>
      <c r="AQ243" s="658"/>
      <c r="AR243" s="658"/>
      <c r="AS243" s="658"/>
      <c r="AT243" s="658"/>
      <c r="AU243" s="658"/>
      <c r="AV243" s="658"/>
      <c r="AW243" s="658"/>
      <c r="AX243" s="658"/>
      <c r="AY243" s="658"/>
      <c r="AZ243" s="658"/>
      <c r="BA243" s="658"/>
      <c r="BB243" s="658"/>
      <c r="BC243" s="658"/>
      <c r="BD243" s="658"/>
      <c r="BE243" s="658"/>
      <c r="BF243" s="658"/>
      <c r="BG243" s="658"/>
      <c r="BH243" s="658"/>
      <c r="BI243" s="658"/>
      <c r="BJ243" s="658"/>
      <c r="BK243" s="658"/>
      <c r="BL243" s="658"/>
      <c r="BM243" s="658"/>
      <c r="BN243" s="658"/>
      <c r="BO243" s="658"/>
      <c r="BP243" s="658"/>
      <c r="BQ243" s="658"/>
      <c r="BR243" s="658"/>
      <c r="BS243" s="658"/>
      <c r="BT243" s="658"/>
      <c r="BU243" s="658"/>
    </row>
    <row r="244" ht="14.25" customHeight="1">
      <c r="A244" s="1067"/>
      <c r="B244" s="1067"/>
      <c r="C244" s="1067"/>
      <c r="D244" s="1067"/>
      <c r="E244" s="1067"/>
      <c r="F244" s="1067"/>
      <c r="G244" s="1114"/>
      <c r="H244" s="1115"/>
      <c r="I244" s="1115"/>
      <c r="J244" s="1067"/>
      <c r="K244" s="1116"/>
      <c r="L244" s="1117"/>
      <c r="M244" s="1067"/>
      <c r="N244" s="1067"/>
      <c r="O244" s="1117"/>
      <c r="P244" s="1067"/>
      <c r="Q244" s="1067"/>
      <c r="R244" s="1067"/>
      <c r="S244" s="1067"/>
      <c r="T244" s="1067"/>
      <c r="U244" s="1067"/>
      <c r="V244" s="866"/>
      <c r="W244" s="866"/>
      <c r="X244" s="866"/>
      <c r="Y244" s="394"/>
      <c r="Z244" s="394"/>
      <c r="AA244" s="394"/>
      <c r="AB244" s="394"/>
      <c r="AC244" s="1067"/>
      <c r="AD244" s="1067"/>
      <c r="AE244" s="1067"/>
      <c r="AF244" s="1067"/>
      <c r="AG244" s="658"/>
      <c r="AH244" s="658"/>
      <c r="AI244" s="658"/>
      <c r="AJ244" s="658"/>
      <c r="AK244" s="658"/>
      <c r="AL244" s="658"/>
      <c r="AM244" s="658"/>
      <c r="AN244" s="658"/>
      <c r="AO244" s="658"/>
      <c r="AP244" s="658"/>
      <c r="AQ244" s="658"/>
      <c r="AR244" s="658"/>
      <c r="AS244" s="658"/>
      <c r="AT244" s="658"/>
      <c r="AU244" s="658"/>
      <c r="AV244" s="658"/>
      <c r="AW244" s="658"/>
      <c r="AX244" s="658"/>
      <c r="AY244" s="658"/>
      <c r="AZ244" s="658"/>
      <c r="BA244" s="658"/>
      <c r="BB244" s="658"/>
      <c r="BC244" s="658"/>
      <c r="BD244" s="658"/>
      <c r="BE244" s="658"/>
      <c r="BF244" s="658"/>
      <c r="BG244" s="658"/>
      <c r="BH244" s="658"/>
      <c r="BI244" s="658"/>
      <c r="BJ244" s="658"/>
      <c r="BK244" s="658"/>
      <c r="BL244" s="658"/>
      <c r="BM244" s="658"/>
      <c r="BN244" s="658"/>
      <c r="BO244" s="658"/>
      <c r="BP244" s="658"/>
      <c r="BQ244" s="658"/>
      <c r="BR244" s="658"/>
      <c r="BS244" s="658"/>
      <c r="BT244" s="658"/>
      <c r="BU244" s="658"/>
    </row>
    <row r="245" ht="14.25" customHeight="1">
      <c r="A245" s="1067"/>
      <c r="B245" s="1067"/>
      <c r="C245" s="1067"/>
      <c r="D245" s="1067"/>
      <c r="E245" s="1067"/>
      <c r="F245" s="1067"/>
      <c r="G245" s="1114"/>
      <c r="H245" s="1115"/>
      <c r="I245" s="1115"/>
      <c r="J245" s="1067"/>
      <c r="K245" s="1116"/>
      <c r="L245" s="1117"/>
      <c r="M245" s="1067"/>
      <c r="N245" s="1067"/>
      <c r="O245" s="1117"/>
      <c r="P245" s="1067"/>
      <c r="Q245" s="1067"/>
      <c r="R245" s="1067"/>
      <c r="S245" s="1067"/>
      <c r="T245" s="1067"/>
      <c r="U245" s="1067"/>
      <c r="V245" s="866"/>
      <c r="W245" s="866"/>
      <c r="X245" s="866"/>
      <c r="Y245" s="394"/>
      <c r="Z245" s="394"/>
      <c r="AA245" s="394"/>
      <c r="AB245" s="394"/>
      <c r="AC245" s="1067"/>
      <c r="AD245" s="1067"/>
      <c r="AE245" s="1067"/>
      <c r="AF245" s="1067"/>
      <c r="AG245" s="658"/>
      <c r="AH245" s="658"/>
      <c r="AI245" s="658"/>
      <c r="AJ245" s="658"/>
      <c r="AK245" s="658"/>
      <c r="AL245" s="658"/>
      <c r="AM245" s="658"/>
      <c r="AN245" s="658"/>
      <c r="AO245" s="658"/>
      <c r="AP245" s="658"/>
      <c r="AQ245" s="658"/>
      <c r="AR245" s="658"/>
      <c r="AS245" s="658"/>
      <c r="AT245" s="658"/>
      <c r="AU245" s="658"/>
      <c r="AV245" s="658"/>
      <c r="AW245" s="658"/>
      <c r="AX245" s="658"/>
      <c r="AY245" s="658"/>
      <c r="AZ245" s="658"/>
      <c r="BA245" s="658"/>
      <c r="BB245" s="658"/>
      <c r="BC245" s="658"/>
      <c r="BD245" s="658"/>
      <c r="BE245" s="658"/>
      <c r="BF245" s="658"/>
      <c r="BG245" s="658"/>
      <c r="BH245" s="658"/>
      <c r="BI245" s="658"/>
      <c r="BJ245" s="658"/>
      <c r="BK245" s="658"/>
      <c r="BL245" s="658"/>
      <c r="BM245" s="658"/>
      <c r="BN245" s="658"/>
      <c r="BO245" s="658"/>
      <c r="BP245" s="658"/>
      <c r="BQ245" s="658"/>
      <c r="BR245" s="658"/>
      <c r="BS245" s="658"/>
      <c r="BT245" s="658"/>
      <c r="BU245" s="658"/>
    </row>
    <row r="246" ht="14.25" customHeight="1">
      <c r="A246" s="1067"/>
      <c r="B246" s="1067"/>
      <c r="C246" s="1067"/>
      <c r="D246" s="1067"/>
      <c r="E246" s="1067"/>
      <c r="F246" s="1067"/>
      <c r="G246" s="1114"/>
      <c r="H246" s="1115"/>
      <c r="I246" s="1115"/>
      <c r="J246" s="1067"/>
      <c r="K246" s="1116"/>
      <c r="L246" s="1117"/>
      <c r="M246" s="1067"/>
      <c r="N246" s="1067"/>
      <c r="O246" s="1117"/>
      <c r="P246" s="1067"/>
      <c r="Q246" s="1067"/>
      <c r="R246" s="1067"/>
      <c r="S246" s="1067"/>
      <c r="T246" s="1067"/>
      <c r="U246" s="1067"/>
      <c r="V246" s="866"/>
      <c r="W246" s="866"/>
      <c r="X246" s="866"/>
      <c r="Y246" s="394"/>
      <c r="Z246" s="394"/>
      <c r="AA246" s="394"/>
      <c r="AB246" s="394"/>
      <c r="AC246" s="1067"/>
      <c r="AD246" s="1067"/>
      <c r="AE246" s="1067"/>
      <c r="AF246" s="1067"/>
      <c r="AG246" s="658"/>
      <c r="AH246" s="658"/>
      <c r="AI246" s="658"/>
      <c r="AJ246" s="658"/>
      <c r="AK246" s="658"/>
      <c r="AL246" s="658"/>
      <c r="AM246" s="658"/>
      <c r="AN246" s="658"/>
      <c r="AO246" s="658"/>
      <c r="AP246" s="658"/>
      <c r="AQ246" s="658"/>
      <c r="AR246" s="658"/>
      <c r="AS246" s="658"/>
      <c r="AT246" s="658"/>
      <c r="AU246" s="658"/>
      <c r="AV246" s="658"/>
      <c r="AW246" s="658"/>
      <c r="AX246" s="658"/>
      <c r="AY246" s="658"/>
      <c r="AZ246" s="658"/>
      <c r="BA246" s="658"/>
      <c r="BB246" s="658"/>
      <c r="BC246" s="658"/>
      <c r="BD246" s="658"/>
      <c r="BE246" s="658"/>
      <c r="BF246" s="658"/>
      <c r="BG246" s="658"/>
      <c r="BH246" s="658"/>
      <c r="BI246" s="658"/>
      <c r="BJ246" s="658"/>
      <c r="BK246" s="658"/>
      <c r="BL246" s="658"/>
      <c r="BM246" s="658"/>
      <c r="BN246" s="658"/>
      <c r="BO246" s="658"/>
      <c r="BP246" s="658"/>
      <c r="BQ246" s="658"/>
      <c r="BR246" s="658"/>
      <c r="BS246" s="658"/>
      <c r="BT246" s="658"/>
      <c r="BU246" s="658"/>
    </row>
    <row r="247" ht="14.25" customHeight="1">
      <c r="A247" s="1067"/>
      <c r="B247" s="1067"/>
      <c r="C247" s="1067"/>
      <c r="D247" s="1067"/>
      <c r="E247" s="1067"/>
      <c r="F247" s="1067"/>
      <c r="G247" s="1114"/>
      <c r="H247" s="1115"/>
      <c r="I247" s="1115"/>
      <c r="J247" s="1067"/>
      <c r="K247" s="1116"/>
      <c r="L247" s="1117"/>
      <c r="M247" s="1067"/>
      <c r="N247" s="1067"/>
      <c r="O247" s="1117"/>
      <c r="P247" s="1067"/>
      <c r="Q247" s="1067"/>
      <c r="R247" s="1067"/>
      <c r="S247" s="1067"/>
      <c r="T247" s="1067"/>
      <c r="U247" s="1067"/>
      <c r="V247" s="866"/>
      <c r="W247" s="866"/>
      <c r="X247" s="866"/>
      <c r="Y247" s="394"/>
      <c r="Z247" s="394"/>
      <c r="AA247" s="394"/>
      <c r="AB247" s="394"/>
      <c r="AC247" s="1067"/>
      <c r="AD247" s="1067"/>
      <c r="AE247" s="1067"/>
      <c r="AF247" s="1067"/>
      <c r="AG247" s="658"/>
      <c r="AH247" s="658"/>
      <c r="AI247" s="658"/>
      <c r="AJ247" s="658"/>
      <c r="AK247" s="658"/>
      <c r="AL247" s="658"/>
      <c r="AM247" s="658"/>
      <c r="AN247" s="658"/>
      <c r="AO247" s="658"/>
      <c r="AP247" s="658"/>
      <c r="AQ247" s="658"/>
      <c r="AR247" s="658"/>
      <c r="AS247" s="658"/>
      <c r="AT247" s="658"/>
      <c r="AU247" s="658"/>
      <c r="AV247" s="658"/>
      <c r="AW247" s="658"/>
      <c r="AX247" s="658"/>
      <c r="AY247" s="658"/>
      <c r="AZ247" s="658"/>
      <c r="BA247" s="658"/>
      <c r="BB247" s="658"/>
      <c r="BC247" s="658"/>
      <c r="BD247" s="658"/>
      <c r="BE247" s="658"/>
      <c r="BF247" s="658"/>
      <c r="BG247" s="658"/>
      <c r="BH247" s="658"/>
      <c r="BI247" s="658"/>
      <c r="BJ247" s="658"/>
      <c r="BK247" s="658"/>
      <c r="BL247" s="658"/>
      <c r="BM247" s="658"/>
      <c r="BN247" s="658"/>
      <c r="BO247" s="658"/>
      <c r="BP247" s="658"/>
      <c r="BQ247" s="658"/>
      <c r="BR247" s="658"/>
      <c r="BS247" s="658"/>
      <c r="BT247" s="658"/>
      <c r="BU247" s="658"/>
    </row>
    <row r="248" ht="14.25" customHeight="1">
      <c r="A248" s="1067"/>
      <c r="B248" s="1067"/>
      <c r="C248" s="1067"/>
      <c r="D248" s="1067"/>
      <c r="E248" s="1067"/>
      <c r="F248" s="1067"/>
      <c r="G248" s="1114"/>
      <c r="H248" s="1115"/>
      <c r="I248" s="1115"/>
      <c r="J248" s="1067"/>
      <c r="K248" s="1116"/>
      <c r="L248" s="1117"/>
      <c r="M248" s="1067"/>
      <c r="N248" s="1067"/>
      <c r="O248" s="1117"/>
      <c r="P248" s="1067"/>
      <c r="Q248" s="1067"/>
      <c r="R248" s="1067"/>
      <c r="S248" s="1067"/>
      <c r="T248" s="1067"/>
      <c r="U248" s="1067"/>
      <c r="V248" s="866"/>
      <c r="W248" s="866"/>
      <c r="X248" s="866"/>
      <c r="Y248" s="394"/>
      <c r="Z248" s="394"/>
      <c r="AA248" s="394"/>
      <c r="AB248" s="394"/>
      <c r="AC248" s="1067"/>
      <c r="AD248" s="1067"/>
      <c r="AE248" s="1067"/>
      <c r="AF248" s="1067"/>
      <c r="AG248" s="658"/>
      <c r="AH248" s="658"/>
      <c r="AI248" s="658"/>
      <c r="AJ248" s="658"/>
      <c r="AK248" s="658"/>
      <c r="AL248" s="658"/>
      <c r="AM248" s="658"/>
      <c r="AN248" s="658"/>
      <c r="AO248" s="658"/>
      <c r="AP248" s="658"/>
      <c r="AQ248" s="658"/>
      <c r="AR248" s="658"/>
      <c r="AS248" s="658"/>
      <c r="AT248" s="658"/>
      <c r="AU248" s="658"/>
      <c r="AV248" s="658"/>
      <c r="AW248" s="658"/>
      <c r="AX248" s="658"/>
      <c r="AY248" s="658"/>
      <c r="AZ248" s="658"/>
      <c r="BA248" s="658"/>
      <c r="BB248" s="658"/>
      <c r="BC248" s="658"/>
      <c r="BD248" s="658"/>
      <c r="BE248" s="658"/>
      <c r="BF248" s="658"/>
      <c r="BG248" s="658"/>
      <c r="BH248" s="658"/>
      <c r="BI248" s="658"/>
      <c r="BJ248" s="658"/>
      <c r="BK248" s="658"/>
      <c r="BL248" s="658"/>
      <c r="BM248" s="658"/>
      <c r="BN248" s="658"/>
      <c r="BO248" s="658"/>
      <c r="BP248" s="658"/>
      <c r="BQ248" s="658"/>
      <c r="BR248" s="658"/>
      <c r="BS248" s="658"/>
      <c r="BT248" s="658"/>
      <c r="BU248" s="658"/>
    </row>
    <row r="249" ht="14.25" customHeight="1">
      <c r="A249" s="1067"/>
      <c r="B249" s="1067"/>
      <c r="C249" s="1067"/>
      <c r="D249" s="1067"/>
      <c r="E249" s="1067"/>
      <c r="F249" s="1067"/>
      <c r="G249" s="1114"/>
      <c r="H249" s="1115"/>
      <c r="I249" s="1115"/>
      <c r="J249" s="1067"/>
      <c r="K249" s="1116"/>
      <c r="L249" s="1117"/>
      <c r="M249" s="1067"/>
      <c r="N249" s="1067"/>
      <c r="O249" s="1117"/>
      <c r="P249" s="1067"/>
      <c r="Q249" s="1067"/>
      <c r="R249" s="1067"/>
      <c r="S249" s="1067"/>
      <c r="T249" s="1067"/>
      <c r="U249" s="1067"/>
      <c r="V249" s="866"/>
      <c r="W249" s="866"/>
      <c r="X249" s="866"/>
      <c r="Y249" s="394"/>
      <c r="Z249" s="394"/>
      <c r="AA249" s="394"/>
      <c r="AB249" s="394"/>
      <c r="AC249" s="1067"/>
      <c r="AD249" s="1067"/>
      <c r="AE249" s="1067"/>
      <c r="AF249" s="1067"/>
      <c r="AG249" s="658"/>
      <c r="AH249" s="658"/>
      <c r="AI249" s="658"/>
      <c r="AJ249" s="658"/>
      <c r="AK249" s="658"/>
      <c r="AL249" s="658"/>
      <c r="AM249" s="658"/>
      <c r="AN249" s="658"/>
      <c r="AO249" s="658"/>
      <c r="AP249" s="658"/>
      <c r="AQ249" s="658"/>
      <c r="AR249" s="658"/>
      <c r="AS249" s="658"/>
      <c r="AT249" s="658"/>
      <c r="AU249" s="658"/>
      <c r="AV249" s="658"/>
      <c r="AW249" s="658"/>
      <c r="AX249" s="658"/>
      <c r="AY249" s="658"/>
      <c r="AZ249" s="658"/>
      <c r="BA249" s="658"/>
      <c r="BB249" s="658"/>
      <c r="BC249" s="658"/>
      <c r="BD249" s="658"/>
      <c r="BE249" s="658"/>
      <c r="BF249" s="658"/>
      <c r="BG249" s="658"/>
      <c r="BH249" s="658"/>
      <c r="BI249" s="658"/>
      <c r="BJ249" s="658"/>
      <c r="BK249" s="658"/>
      <c r="BL249" s="658"/>
      <c r="BM249" s="658"/>
      <c r="BN249" s="658"/>
      <c r="BO249" s="658"/>
      <c r="BP249" s="658"/>
      <c r="BQ249" s="658"/>
      <c r="BR249" s="658"/>
      <c r="BS249" s="658"/>
      <c r="BT249" s="658"/>
      <c r="BU249" s="658"/>
    </row>
    <row r="250" ht="14.25" customHeight="1">
      <c r="A250" s="1067"/>
      <c r="B250" s="1067"/>
      <c r="C250" s="1067"/>
      <c r="D250" s="1067"/>
      <c r="E250" s="1067"/>
      <c r="F250" s="1067"/>
      <c r="G250" s="1114"/>
      <c r="H250" s="1115"/>
      <c r="I250" s="1115"/>
      <c r="J250" s="1067"/>
      <c r="K250" s="1116"/>
      <c r="L250" s="1117"/>
      <c r="M250" s="1067"/>
      <c r="N250" s="1067"/>
      <c r="O250" s="1117"/>
      <c r="P250" s="1067"/>
      <c r="Q250" s="1067"/>
      <c r="R250" s="1067"/>
      <c r="S250" s="1067"/>
      <c r="T250" s="1067"/>
      <c r="U250" s="1067"/>
      <c r="V250" s="866"/>
      <c r="W250" s="866"/>
      <c r="X250" s="866"/>
      <c r="Y250" s="394"/>
      <c r="Z250" s="394"/>
      <c r="AA250" s="394"/>
      <c r="AB250" s="394"/>
      <c r="AC250" s="1067"/>
      <c r="AD250" s="1067"/>
      <c r="AE250" s="1067"/>
      <c r="AF250" s="1067"/>
      <c r="AG250" s="658"/>
      <c r="AH250" s="658"/>
      <c r="AI250" s="658"/>
      <c r="AJ250" s="658"/>
      <c r="AK250" s="658"/>
      <c r="AL250" s="658"/>
      <c r="AM250" s="658"/>
      <c r="AN250" s="658"/>
      <c r="AO250" s="658"/>
      <c r="AP250" s="658"/>
      <c r="AQ250" s="658"/>
      <c r="AR250" s="658"/>
      <c r="AS250" s="658"/>
      <c r="AT250" s="658"/>
      <c r="AU250" s="658"/>
      <c r="AV250" s="658"/>
      <c r="AW250" s="658"/>
      <c r="AX250" s="658"/>
      <c r="AY250" s="658"/>
      <c r="AZ250" s="658"/>
      <c r="BA250" s="658"/>
      <c r="BB250" s="658"/>
      <c r="BC250" s="658"/>
      <c r="BD250" s="658"/>
      <c r="BE250" s="658"/>
      <c r="BF250" s="658"/>
      <c r="BG250" s="658"/>
      <c r="BH250" s="658"/>
      <c r="BI250" s="658"/>
      <c r="BJ250" s="658"/>
      <c r="BK250" s="658"/>
      <c r="BL250" s="658"/>
      <c r="BM250" s="658"/>
      <c r="BN250" s="658"/>
      <c r="BO250" s="658"/>
      <c r="BP250" s="658"/>
      <c r="BQ250" s="658"/>
      <c r="BR250" s="658"/>
      <c r="BS250" s="658"/>
      <c r="BT250" s="658"/>
      <c r="BU250" s="658"/>
    </row>
    <row r="251" ht="14.25" customHeight="1">
      <c r="A251" s="1067"/>
      <c r="B251" s="1067"/>
      <c r="C251" s="1067"/>
      <c r="D251" s="1067"/>
      <c r="E251" s="1067"/>
      <c r="F251" s="1067"/>
      <c r="G251" s="1114"/>
      <c r="H251" s="1115"/>
      <c r="I251" s="1115"/>
      <c r="J251" s="1067"/>
      <c r="K251" s="1116"/>
      <c r="L251" s="1117"/>
      <c r="M251" s="1067"/>
      <c r="N251" s="1067"/>
      <c r="O251" s="1117"/>
      <c r="P251" s="1067"/>
      <c r="Q251" s="1067"/>
      <c r="R251" s="1067"/>
      <c r="S251" s="1067"/>
      <c r="T251" s="1067"/>
      <c r="U251" s="1067"/>
      <c r="V251" s="866"/>
      <c r="W251" s="866"/>
      <c r="X251" s="866"/>
      <c r="Y251" s="394"/>
      <c r="Z251" s="394"/>
      <c r="AA251" s="394"/>
      <c r="AB251" s="394"/>
      <c r="AC251" s="1067"/>
      <c r="AD251" s="1067"/>
      <c r="AE251" s="1067"/>
      <c r="AF251" s="1067"/>
      <c r="AG251" s="658"/>
      <c r="AH251" s="658"/>
      <c r="AI251" s="658"/>
      <c r="AJ251" s="658"/>
      <c r="AK251" s="658"/>
      <c r="AL251" s="658"/>
      <c r="AM251" s="658"/>
      <c r="AN251" s="658"/>
      <c r="AO251" s="658"/>
      <c r="AP251" s="658"/>
      <c r="AQ251" s="658"/>
      <c r="AR251" s="658"/>
      <c r="AS251" s="658"/>
      <c r="AT251" s="658"/>
      <c r="AU251" s="658"/>
      <c r="AV251" s="658"/>
      <c r="AW251" s="658"/>
      <c r="AX251" s="658"/>
      <c r="AY251" s="658"/>
      <c r="AZ251" s="658"/>
      <c r="BA251" s="658"/>
      <c r="BB251" s="658"/>
      <c r="BC251" s="658"/>
      <c r="BD251" s="658"/>
      <c r="BE251" s="658"/>
      <c r="BF251" s="658"/>
      <c r="BG251" s="658"/>
      <c r="BH251" s="658"/>
      <c r="BI251" s="658"/>
      <c r="BJ251" s="658"/>
      <c r="BK251" s="658"/>
      <c r="BL251" s="658"/>
      <c r="BM251" s="658"/>
      <c r="BN251" s="658"/>
      <c r="BO251" s="658"/>
      <c r="BP251" s="658"/>
      <c r="BQ251" s="658"/>
      <c r="BR251" s="658"/>
      <c r="BS251" s="658"/>
      <c r="BT251" s="658"/>
      <c r="BU251" s="658"/>
    </row>
    <row r="252" ht="14.25" customHeight="1">
      <c r="A252" s="1067"/>
      <c r="B252" s="1067"/>
      <c r="C252" s="1067"/>
      <c r="D252" s="1067"/>
      <c r="E252" s="1067"/>
      <c r="F252" s="1067"/>
      <c r="G252" s="1114"/>
      <c r="H252" s="1115"/>
      <c r="I252" s="1115"/>
      <c r="J252" s="1067"/>
      <c r="K252" s="1116"/>
      <c r="L252" s="1117"/>
      <c r="M252" s="1067"/>
      <c r="N252" s="1067"/>
      <c r="O252" s="1117"/>
      <c r="P252" s="1067"/>
      <c r="Q252" s="1067"/>
      <c r="R252" s="1067"/>
      <c r="S252" s="1067"/>
      <c r="T252" s="1067"/>
      <c r="U252" s="1067"/>
      <c r="V252" s="866"/>
      <c r="W252" s="866"/>
      <c r="X252" s="866"/>
      <c r="Y252" s="394"/>
      <c r="Z252" s="394"/>
      <c r="AA252" s="394"/>
      <c r="AB252" s="394"/>
      <c r="AC252" s="1067"/>
      <c r="AD252" s="1067"/>
      <c r="AE252" s="1067"/>
      <c r="AF252" s="1067"/>
      <c r="AG252" s="658"/>
      <c r="AH252" s="658"/>
      <c r="AI252" s="658"/>
      <c r="AJ252" s="658"/>
      <c r="AK252" s="658"/>
      <c r="AL252" s="658"/>
      <c r="AM252" s="658"/>
      <c r="AN252" s="658"/>
      <c r="AO252" s="658"/>
      <c r="AP252" s="658"/>
      <c r="AQ252" s="658"/>
      <c r="AR252" s="658"/>
      <c r="AS252" s="658"/>
      <c r="AT252" s="658"/>
      <c r="AU252" s="658"/>
      <c r="AV252" s="658"/>
      <c r="AW252" s="658"/>
      <c r="AX252" s="658"/>
      <c r="AY252" s="658"/>
      <c r="AZ252" s="658"/>
      <c r="BA252" s="658"/>
      <c r="BB252" s="658"/>
      <c r="BC252" s="658"/>
      <c r="BD252" s="658"/>
      <c r="BE252" s="658"/>
      <c r="BF252" s="658"/>
      <c r="BG252" s="658"/>
      <c r="BH252" s="658"/>
      <c r="BI252" s="658"/>
      <c r="BJ252" s="658"/>
      <c r="BK252" s="658"/>
      <c r="BL252" s="658"/>
      <c r="BM252" s="658"/>
      <c r="BN252" s="658"/>
      <c r="BO252" s="658"/>
      <c r="BP252" s="658"/>
      <c r="BQ252" s="658"/>
      <c r="BR252" s="658"/>
      <c r="BS252" s="658"/>
      <c r="BT252" s="658"/>
      <c r="BU252" s="658"/>
    </row>
    <row r="253" ht="14.25" customHeight="1">
      <c r="A253" s="1067"/>
      <c r="B253" s="1067"/>
      <c r="C253" s="1067"/>
      <c r="D253" s="1067"/>
      <c r="E253" s="1067"/>
      <c r="F253" s="1067"/>
      <c r="G253" s="1114"/>
      <c r="H253" s="1115"/>
      <c r="I253" s="1115"/>
      <c r="J253" s="1067"/>
      <c r="K253" s="1116"/>
      <c r="L253" s="1117"/>
      <c r="M253" s="1067"/>
      <c r="N253" s="1067"/>
      <c r="O253" s="1117"/>
      <c r="P253" s="1067"/>
      <c r="Q253" s="1067"/>
      <c r="R253" s="1067"/>
      <c r="S253" s="1067"/>
      <c r="T253" s="1067"/>
      <c r="U253" s="1067"/>
      <c r="V253" s="866"/>
      <c r="W253" s="866"/>
      <c r="X253" s="866"/>
      <c r="Y253" s="394"/>
      <c r="Z253" s="394"/>
      <c r="AA253" s="394"/>
      <c r="AB253" s="394"/>
      <c r="AC253" s="1067"/>
      <c r="AD253" s="1067"/>
      <c r="AE253" s="1067"/>
      <c r="AF253" s="1067"/>
      <c r="AG253" s="658"/>
      <c r="AH253" s="658"/>
      <c r="AI253" s="658"/>
      <c r="AJ253" s="658"/>
      <c r="AK253" s="658"/>
      <c r="AL253" s="658"/>
      <c r="AM253" s="658"/>
      <c r="AN253" s="658"/>
      <c r="AO253" s="658"/>
      <c r="AP253" s="658"/>
      <c r="AQ253" s="658"/>
      <c r="AR253" s="658"/>
      <c r="AS253" s="658"/>
      <c r="AT253" s="658"/>
      <c r="AU253" s="658"/>
      <c r="AV253" s="658"/>
      <c r="AW253" s="658"/>
      <c r="AX253" s="658"/>
      <c r="AY253" s="658"/>
      <c r="AZ253" s="658"/>
      <c r="BA253" s="658"/>
      <c r="BB253" s="658"/>
      <c r="BC253" s="658"/>
      <c r="BD253" s="658"/>
      <c r="BE253" s="658"/>
      <c r="BF253" s="658"/>
      <c r="BG253" s="658"/>
      <c r="BH253" s="658"/>
      <c r="BI253" s="658"/>
      <c r="BJ253" s="658"/>
      <c r="BK253" s="658"/>
      <c r="BL253" s="658"/>
      <c r="BM253" s="658"/>
      <c r="BN253" s="658"/>
      <c r="BO253" s="658"/>
      <c r="BP253" s="658"/>
      <c r="BQ253" s="658"/>
      <c r="BR253" s="658"/>
      <c r="BS253" s="658"/>
      <c r="BT253" s="658"/>
      <c r="BU253" s="658"/>
    </row>
    <row r="254" ht="14.25" customHeight="1">
      <c r="A254" s="1067"/>
      <c r="B254" s="1067"/>
      <c r="C254" s="1067"/>
      <c r="D254" s="1067"/>
      <c r="E254" s="1067"/>
      <c r="F254" s="1067"/>
      <c r="G254" s="1114"/>
      <c r="H254" s="1115"/>
      <c r="I254" s="1115"/>
      <c r="J254" s="1067"/>
      <c r="K254" s="1116"/>
      <c r="L254" s="1117"/>
      <c r="M254" s="1067"/>
      <c r="N254" s="1067"/>
      <c r="O254" s="1117"/>
      <c r="P254" s="1067"/>
      <c r="Q254" s="1067"/>
      <c r="R254" s="1067"/>
      <c r="S254" s="1067"/>
      <c r="T254" s="1067"/>
      <c r="U254" s="1067"/>
      <c r="V254" s="866"/>
      <c r="W254" s="866"/>
      <c r="X254" s="866"/>
      <c r="Y254" s="394"/>
      <c r="Z254" s="394"/>
      <c r="AA254" s="394"/>
      <c r="AB254" s="394"/>
      <c r="AC254" s="1067"/>
      <c r="AD254" s="1067"/>
      <c r="AE254" s="1067"/>
      <c r="AF254" s="1067"/>
      <c r="AG254" s="658"/>
      <c r="AH254" s="658"/>
      <c r="AI254" s="658"/>
      <c r="AJ254" s="658"/>
      <c r="AK254" s="658"/>
      <c r="AL254" s="658"/>
      <c r="AM254" s="658"/>
      <c r="AN254" s="658"/>
      <c r="AO254" s="658"/>
      <c r="AP254" s="658"/>
      <c r="AQ254" s="658"/>
      <c r="AR254" s="658"/>
      <c r="AS254" s="658"/>
      <c r="AT254" s="658"/>
      <c r="AU254" s="658"/>
      <c r="AV254" s="658"/>
      <c r="AW254" s="658"/>
      <c r="AX254" s="658"/>
      <c r="AY254" s="658"/>
      <c r="AZ254" s="658"/>
      <c r="BA254" s="658"/>
      <c r="BB254" s="658"/>
      <c r="BC254" s="658"/>
      <c r="BD254" s="658"/>
      <c r="BE254" s="658"/>
      <c r="BF254" s="658"/>
      <c r="BG254" s="658"/>
      <c r="BH254" s="658"/>
      <c r="BI254" s="658"/>
      <c r="BJ254" s="658"/>
      <c r="BK254" s="658"/>
      <c r="BL254" s="658"/>
      <c r="BM254" s="658"/>
      <c r="BN254" s="658"/>
      <c r="BO254" s="658"/>
      <c r="BP254" s="658"/>
      <c r="BQ254" s="658"/>
      <c r="BR254" s="658"/>
      <c r="BS254" s="658"/>
      <c r="BT254" s="658"/>
      <c r="BU254" s="658"/>
    </row>
    <row r="255" ht="14.25" customHeight="1">
      <c r="A255" s="1067"/>
      <c r="B255" s="1067"/>
      <c r="C255" s="1067"/>
      <c r="D255" s="1067"/>
      <c r="E255" s="1067"/>
      <c r="F255" s="1067"/>
      <c r="G255" s="1114"/>
      <c r="H255" s="1115"/>
      <c r="I255" s="1115"/>
      <c r="J255" s="1067"/>
      <c r="K255" s="1116"/>
      <c r="L255" s="1117"/>
      <c r="M255" s="1067"/>
      <c r="N255" s="1067"/>
      <c r="O255" s="1117"/>
      <c r="P255" s="1067"/>
      <c r="Q255" s="1067"/>
      <c r="R255" s="1067"/>
      <c r="S255" s="1067"/>
      <c r="T255" s="1067"/>
      <c r="U255" s="1067"/>
      <c r="V255" s="866"/>
      <c r="W255" s="866"/>
      <c r="X255" s="866"/>
      <c r="Y255" s="394"/>
      <c r="Z255" s="394"/>
      <c r="AA255" s="394"/>
      <c r="AB255" s="394"/>
      <c r="AC255" s="1067"/>
      <c r="AD255" s="1067"/>
      <c r="AE255" s="1067"/>
      <c r="AF255" s="1067"/>
      <c r="AG255" s="658"/>
      <c r="AH255" s="658"/>
      <c r="AI255" s="658"/>
      <c r="AJ255" s="658"/>
      <c r="AK255" s="658"/>
      <c r="AL255" s="658"/>
      <c r="AM255" s="658"/>
      <c r="AN255" s="658"/>
      <c r="AO255" s="658"/>
      <c r="AP255" s="658"/>
      <c r="AQ255" s="658"/>
      <c r="AR255" s="658"/>
      <c r="AS255" s="658"/>
      <c r="AT255" s="658"/>
      <c r="AU255" s="658"/>
      <c r="AV255" s="658"/>
      <c r="AW255" s="658"/>
      <c r="AX255" s="658"/>
      <c r="AY255" s="658"/>
      <c r="AZ255" s="658"/>
      <c r="BA255" s="658"/>
      <c r="BB255" s="658"/>
      <c r="BC255" s="658"/>
      <c r="BD255" s="658"/>
      <c r="BE255" s="658"/>
      <c r="BF255" s="658"/>
      <c r="BG255" s="658"/>
      <c r="BH255" s="658"/>
      <c r="BI255" s="658"/>
      <c r="BJ255" s="658"/>
      <c r="BK255" s="658"/>
      <c r="BL255" s="658"/>
      <c r="BM255" s="658"/>
      <c r="BN255" s="658"/>
      <c r="BO255" s="658"/>
      <c r="BP255" s="658"/>
      <c r="BQ255" s="658"/>
      <c r="BR255" s="658"/>
      <c r="BS255" s="658"/>
      <c r="BT255" s="658"/>
      <c r="BU255" s="658"/>
    </row>
    <row r="256" ht="14.25" customHeight="1">
      <c r="A256" s="1067"/>
      <c r="B256" s="1067"/>
      <c r="C256" s="1067"/>
      <c r="D256" s="1067"/>
      <c r="E256" s="1067"/>
      <c r="F256" s="1067"/>
      <c r="G256" s="1114"/>
      <c r="H256" s="1115"/>
      <c r="I256" s="1115"/>
      <c r="J256" s="1067"/>
      <c r="K256" s="1116"/>
      <c r="L256" s="1117"/>
      <c r="M256" s="1067"/>
      <c r="N256" s="1067"/>
      <c r="O256" s="1117"/>
      <c r="P256" s="1067"/>
      <c r="Q256" s="1067"/>
      <c r="R256" s="1067"/>
      <c r="S256" s="1067"/>
      <c r="T256" s="1067"/>
      <c r="U256" s="1067"/>
      <c r="V256" s="866"/>
      <c r="W256" s="866"/>
      <c r="X256" s="866"/>
      <c r="Y256" s="394"/>
      <c r="Z256" s="394"/>
      <c r="AA256" s="394"/>
      <c r="AB256" s="394"/>
      <c r="AC256" s="1067"/>
      <c r="AD256" s="1067"/>
      <c r="AE256" s="1067"/>
      <c r="AF256" s="1067"/>
      <c r="AG256" s="658"/>
      <c r="AH256" s="658"/>
      <c r="AI256" s="658"/>
      <c r="AJ256" s="658"/>
      <c r="AK256" s="658"/>
      <c r="AL256" s="658"/>
      <c r="AM256" s="658"/>
      <c r="AN256" s="658"/>
      <c r="AO256" s="658"/>
      <c r="AP256" s="658"/>
      <c r="AQ256" s="658"/>
      <c r="AR256" s="658"/>
      <c r="AS256" s="658"/>
      <c r="AT256" s="658"/>
      <c r="AU256" s="658"/>
      <c r="AV256" s="658"/>
      <c r="AW256" s="658"/>
      <c r="AX256" s="658"/>
      <c r="AY256" s="658"/>
      <c r="AZ256" s="658"/>
      <c r="BA256" s="658"/>
      <c r="BB256" s="658"/>
      <c r="BC256" s="658"/>
      <c r="BD256" s="658"/>
      <c r="BE256" s="658"/>
      <c r="BF256" s="658"/>
      <c r="BG256" s="658"/>
      <c r="BH256" s="658"/>
      <c r="BI256" s="658"/>
      <c r="BJ256" s="658"/>
      <c r="BK256" s="658"/>
      <c r="BL256" s="658"/>
      <c r="BM256" s="658"/>
      <c r="BN256" s="658"/>
      <c r="BO256" s="658"/>
      <c r="BP256" s="658"/>
      <c r="BQ256" s="658"/>
      <c r="BR256" s="658"/>
      <c r="BS256" s="658"/>
      <c r="BT256" s="658"/>
      <c r="BU256" s="658"/>
    </row>
    <row r="257" ht="14.25" customHeight="1">
      <c r="A257" s="1067"/>
      <c r="B257" s="1067"/>
      <c r="C257" s="1067"/>
      <c r="D257" s="1067"/>
      <c r="E257" s="1067"/>
      <c r="F257" s="1067"/>
      <c r="G257" s="1114"/>
      <c r="H257" s="1115"/>
      <c r="I257" s="1115"/>
      <c r="J257" s="1067"/>
      <c r="K257" s="1116"/>
      <c r="L257" s="1117"/>
      <c r="M257" s="1067"/>
      <c r="N257" s="1067"/>
      <c r="O257" s="1117"/>
      <c r="P257" s="1067"/>
      <c r="Q257" s="1067"/>
      <c r="R257" s="1067"/>
      <c r="S257" s="1067"/>
      <c r="T257" s="1067"/>
      <c r="U257" s="1067"/>
      <c r="V257" s="866"/>
      <c r="W257" s="866"/>
      <c r="X257" s="866"/>
      <c r="Y257" s="394"/>
      <c r="Z257" s="394"/>
      <c r="AA257" s="394"/>
      <c r="AB257" s="394"/>
      <c r="AC257" s="1067"/>
      <c r="AD257" s="1067"/>
      <c r="AE257" s="1067"/>
      <c r="AF257" s="1067"/>
      <c r="AG257" s="658"/>
      <c r="AH257" s="658"/>
      <c r="AI257" s="658"/>
      <c r="AJ257" s="658"/>
      <c r="AK257" s="658"/>
      <c r="AL257" s="658"/>
      <c r="AM257" s="658"/>
      <c r="AN257" s="658"/>
      <c r="AO257" s="658"/>
      <c r="AP257" s="658"/>
      <c r="AQ257" s="658"/>
      <c r="AR257" s="658"/>
      <c r="AS257" s="658"/>
      <c r="AT257" s="658"/>
      <c r="AU257" s="658"/>
      <c r="AV257" s="658"/>
      <c r="AW257" s="658"/>
      <c r="AX257" s="658"/>
      <c r="AY257" s="658"/>
      <c r="AZ257" s="658"/>
      <c r="BA257" s="658"/>
      <c r="BB257" s="658"/>
      <c r="BC257" s="658"/>
      <c r="BD257" s="658"/>
      <c r="BE257" s="658"/>
      <c r="BF257" s="658"/>
      <c r="BG257" s="658"/>
      <c r="BH257" s="658"/>
      <c r="BI257" s="658"/>
      <c r="BJ257" s="658"/>
      <c r="BK257" s="658"/>
      <c r="BL257" s="658"/>
      <c r="BM257" s="658"/>
      <c r="BN257" s="658"/>
      <c r="BO257" s="658"/>
      <c r="BP257" s="658"/>
      <c r="BQ257" s="658"/>
      <c r="BR257" s="658"/>
      <c r="BS257" s="658"/>
      <c r="BT257" s="658"/>
      <c r="BU257" s="658"/>
    </row>
    <row r="258" ht="14.25" customHeight="1">
      <c r="A258" s="1067"/>
      <c r="B258" s="1067"/>
      <c r="C258" s="1067"/>
      <c r="D258" s="1067"/>
      <c r="E258" s="1067"/>
      <c r="F258" s="1067"/>
      <c r="G258" s="1114"/>
      <c r="H258" s="1115"/>
      <c r="I258" s="1115"/>
      <c r="J258" s="1067"/>
      <c r="K258" s="1116"/>
      <c r="L258" s="1117"/>
      <c r="M258" s="1067"/>
      <c r="N258" s="1067"/>
      <c r="O258" s="1117"/>
      <c r="P258" s="1067"/>
      <c r="Q258" s="1067"/>
      <c r="R258" s="1067"/>
      <c r="S258" s="1067"/>
      <c r="T258" s="1067"/>
      <c r="U258" s="1067"/>
      <c r="V258" s="866"/>
      <c r="W258" s="866"/>
      <c r="X258" s="866"/>
      <c r="Y258" s="394"/>
      <c r="Z258" s="394"/>
      <c r="AA258" s="394"/>
      <c r="AB258" s="394"/>
      <c r="AC258" s="1067"/>
      <c r="AD258" s="1067"/>
      <c r="AE258" s="1067"/>
      <c r="AF258" s="1067"/>
      <c r="AG258" s="658"/>
      <c r="AH258" s="658"/>
      <c r="AI258" s="658"/>
      <c r="AJ258" s="658"/>
      <c r="AK258" s="658"/>
      <c r="AL258" s="658"/>
      <c r="AM258" s="658"/>
      <c r="AN258" s="658"/>
      <c r="AO258" s="658"/>
      <c r="AP258" s="658"/>
      <c r="AQ258" s="658"/>
      <c r="AR258" s="658"/>
      <c r="AS258" s="658"/>
      <c r="AT258" s="658"/>
      <c r="AU258" s="658"/>
      <c r="AV258" s="658"/>
      <c r="AW258" s="658"/>
      <c r="AX258" s="658"/>
      <c r="AY258" s="658"/>
      <c r="AZ258" s="658"/>
      <c r="BA258" s="658"/>
      <c r="BB258" s="658"/>
      <c r="BC258" s="658"/>
      <c r="BD258" s="658"/>
      <c r="BE258" s="658"/>
      <c r="BF258" s="658"/>
      <c r="BG258" s="658"/>
      <c r="BH258" s="658"/>
      <c r="BI258" s="658"/>
      <c r="BJ258" s="658"/>
      <c r="BK258" s="658"/>
      <c r="BL258" s="658"/>
      <c r="BM258" s="658"/>
      <c r="BN258" s="658"/>
      <c r="BO258" s="658"/>
      <c r="BP258" s="658"/>
      <c r="BQ258" s="658"/>
      <c r="BR258" s="658"/>
      <c r="BS258" s="658"/>
      <c r="BT258" s="658"/>
      <c r="BU258" s="658"/>
    </row>
    <row r="259" ht="14.25" customHeight="1">
      <c r="A259" s="1067"/>
      <c r="B259" s="1067"/>
      <c r="C259" s="1067"/>
      <c r="D259" s="1067"/>
      <c r="E259" s="1067"/>
      <c r="F259" s="1067"/>
      <c r="G259" s="1114"/>
      <c r="H259" s="1115"/>
      <c r="I259" s="1115"/>
      <c r="J259" s="1067"/>
      <c r="K259" s="1116"/>
      <c r="L259" s="1117"/>
      <c r="M259" s="1067"/>
      <c r="N259" s="1067"/>
      <c r="O259" s="1117"/>
      <c r="P259" s="1067"/>
      <c r="Q259" s="1067"/>
      <c r="R259" s="1067"/>
      <c r="S259" s="1067"/>
      <c r="T259" s="1067"/>
      <c r="U259" s="1067"/>
      <c r="V259" s="866"/>
      <c r="W259" s="866"/>
      <c r="X259" s="866"/>
      <c r="Y259" s="394"/>
      <c r="Z259" s="394"/>
      <c r="AA259" s="394"/>
      <c r="AB259" s="394"/>
      <c r="AC259" s="1067"/>
      <c r="AD259" s="1067"/>
      <c r="AE259" s="1067"/>
      <c r="AF259" s="1067"/>
      <c r="AG259" s="658"/>
      <c r="AH259" s="658"/>
      <c r="AI259" s="658"/>
      <c r="AJ259" s="658"/>
      <c r="AK259" s="658"/>
      <c r="AL259" s="658"/>
      <c r="AM259" s="658"/>
      <c r="AN259" s="658"/>
      <c r="AO259" s="658"/>
      <c r="AP259" s="658"/>
      <c r="AQ259" s="658"/>
      <c r="AR259" s="658"/>
      <c r="AS259" s="658"/>
      <c r="AT259" s="658"/>
      <c r="AU259" s="658"/>
      <c r="AV259" s="658"/>
      <c r="AW259" s="658"/>
      <c r="AX259" s="658"/>
      <c r="AY259" s="658"/>
      <c r="AZ259" s="658"/>
      <c r="BA259" s="658"/>
      <c r="BB259" s="658"/>
      <c r="BC259" s="658"/>
      <c r="BD259" s="658"/>
      <c r="BE259" s="658"/>
      <c r="BF259" s="658"/>
      <c r="BG259" s="658"/>
      <c r="BH259" s="658"/>
      <c r="BI259" s="658"/>
      <c r="BJ259" s="658"/>
      <c r="BK259" s="658"/>
      <c r="BL259" s="658"/>
      <c r="BM259" s="658"/>
      <c r="BN259" s="658"/>
      <c r="BO259" s="658"/>
      <c r="BP259" s="658"/>
      <c r="BQ259" s="658"/>
      <c r="BR259" s="658"/>
      <c r="BS259" s="658"/>
      <c r="BT259" s="658"/>
      <c r="BU259" s="658"/>
    </row>
    <row r="260" ht="14.25" customHeight="1">
      <c r="A260" s="1067"/>
      <c r="B260" s="1067"/>
      <c r="C260" s="1067"/>
      <c r="D260" s="1067"/>
      <c r="E260" s="1067"/>
      <c r="F260" s="1067"/>
      <c r="G260" s="1114"/>
      <c r="H260" s="1115"/>
      <c r="I260" s="1115"/>
      <c r="J260" s="1067"/>
      <c r="K260" s="1116"/>
      <c r="L260" s="1117"/>
      <c r="M260" s="1067"/>
      <c r="N260" s="1067"/>
      <c r="O260" s="1117"/>
      <c r="P260" s="1067"/>
      <c r="Q260" s="1067"/>
      <c r="R260" s="1067"/>
      <c r="S260" s="1067"/>
      <c r="T260" s="1067"/>
      <c r="U260" s="1067"/>
      <c r="V260" s="866"/>
      <c r="W260" s="866"/>
      <c r="X260" s="866"/>
      <c r="Y260" s="394"/>
      <c r="Z260" s="394"/>
      <c r="AA260" s="394"/>
      <c r="AB260" s="394"/>
      <c r="AC260" s="1067"/>
      <c r="AD260" s="1067"/>
      <c r="AE260" s="1067"/>
      <c r="AF260" s="1067"/>
      <c r="AG260" s="658"/>
      <c r="AH260" s="658"/>
      <c r="AI260" s="658"/>
      <c r="AJ260" s="658"/>
      <c r="AK260" s="658"/>
      <c r="AL260" s="658"/>
      <c r="AM260" s="658"/>
      <c r="AN260" s="658"/>
      <c r="AO260" s="658"/>
      <c r="AP260" s="658"/>
      <c r="AQ260" s="658"/>
      <c r="AR260" s="658"/>
      <c r="AS260" s="658"/>
      <c r="AT260" s="658"/>
      <c r="AU260" s="658"/>
      <c r="AV260" s="658"/>
      <c r="AW260" s="658"/>
      <c r="AX260" s="658"/>
      <c r="AY260" s="658"/>
      <c r="AZ260" s="658"/>
      <c r="BA260" s="658"/>
      <c r="BB260" s="658"/>
      <c r="BC260" s="658"/>
      <c r="BD260" s="658"/>
      <c r="BE260" s="658"/>
      <c r="BF260" s="658"/>
      <c r="BG260" s="658"/>
      <c r="BH260" s="658"/>
      <c r="BI260" s="658"/>
      <c r="BJ260" s="658"/>
      <c r="BK260" s="658"/>
      <c r="BL260" s="658"/>
      <c r="BM260" s="658"/>
      <c r="BN260" s="658"/>
      <c r="BO260" s="658"/>
      <c r="BP260" s="658"/>
      <c r="BQ260" s="658"/>
      <c r="BR260" s="658"/>
      <c r="BS260" s="658"/>
      <c r="BT260" s="658"/>
      <c r="BU260" s="658"/>
    </row>
    <row r="261" ht="14.25" customHeight="1">
      <c r="A261" s="1067"/>
      <c r="B261" s="1067"/>
      <c r="C261" s="1067"/>
      <c r="D261" s="1067"/>
      <c r="E261" s="1067"/>
      <c r="F261" s="1067"/>
      <c r="G261" s="1114"/>
      <c r="H261" s="1115"/>
      <c r="I261" s="1115"/>
      <c r="J261" s="1067"/>
      <c r="K261" s="1116"/>
      <c r="L261" s="1117"/>
      <c r="M261" s="1067"/>
      <c r="N261" s="1067"/>
      <c r="O261" s="1117"/>
      <c r="P261" s="1067"/>
      <c r="Q261" s="1067"/>
      <c r="R261" s="1067"/>
      <c r="S261" s="1067"/>
      <c r="T261" s="1067"/>
      <c r="U261" s="1067"/>
      <c r="V261" s="866"/>
      <c r="W261" s="866"/>
      <c r="X261" s="866"/>
      <c r="Y261" s="394"/>
      <c r="Z261" s="394"/>
      <c r="AA261" s="394"/>
      <c r="AB261" s="394"/>
      <c r="AC261" s="1067"/>
      <c r="AD261" s="1067"/>
      <c r="AE261" s="1067"/>
      <c r="AF261" s="1067"/>
      <c r="AG261" s="658"/>
      <c r="AH261" s="658"/>
      <c r="AI261" s="658"/>
      <c r="AJ261" s="658"/>
      <c r="AK261" s="658"/>
      <c r="AL261" s="658"/>
      <c r="AM261" s="658"/>
      <c r="AN261" s="658"/>
      <c r="AO261" s="658"/>
      <c r="AP261" s="658"/>
      <c r="AQ261" s="658"/>
      <c r="AR261" s="658"/>
      <c r="AS261" s="658"/>
      <c r="AT261" s="658"/>
      <c r="AU261" s="658"/>
      <c r="AV261" s="658"/>
      <c r="AW261" s="658"/>
      <c r="AX261" s="658"/>
      <c r="AY261" s="658"/>
      <c r="AZ261" s="658"/>
      <c r="BA261" s="658"/>
      <c r="BB261" s="658"/>
      <c r="BC261" s="658"/>
      <c r="BD261" s="658"/>
      <c r="BE261" s="658"/>
      <c r="BF261" s="658"/>
      <c r="BG261" s="658"/>
      <c r="BH261" s="658"/>
      <c r="BI261" s="658"/>
      <c r="BJ261" s="658"/>
      <c r="BK261" s="658"/>
      <c r="BL261" s="658"/>
      <c r="BM261" s="658"/>
      <c r="BN261" s="658"/>
      <c r="BO261" s="658"/>
      <c r="BP261" s="658"/>
      <c r="BQ261" s="658"/>
      <c r="BR261" s="658"/>
      <c r="BS261" s="658"/>
      <c r="BT261" s="658"/>
      <c r="BU261" s="658"/>
    </row>
    <row r="262" ht="14.25" customHeight="1">
      <c r="A262" s="1067"/>
      <c r="B262" s="1067"/>
      <c r="C262" s="1067"/>
      <c r="D262" s="1067"/>
      <c r="E262" s="1067"/>
      <c r="F262" s="1067"/>
      <c r="G262" s="1114"/>
      <c r="H262" s="1115"/>
      <c r="I262" s="1115"/>
      <c r="J262" s="1067"/>
      <c r="K262" s="1116"/>
      <c r="L262" s="1117"/>
      <c r="M262" s="1067"/>
      <c r="N262" s="1067"/>
      <c r="O262" s="1117"/>
      <c r="P262" s="1067"/>
      <c r="Q262" s="1067"/>
      <c r="R262" s="1067"/>
      <c r="S262" s="1067"/>
      <c r="T262" s="1067"/>
      <c r="U262" s="1067"/>
      <c r="V262" s="866"/>
      <c r="W262" s="866"/>
      <c r="X262" s="866"/>
      <c r="Y262" s="394"/>
      <c r="Z262" s="394"/>
      <c r="AA262" s="394"/>
      <c r="AB262" s="394"/>
      <c r="AC262" s="1067"/>
      <c r="AD262" s="1067"/>
      <c r="AE262" s="1067"/>
      <c r="AF262" s="1067"/>
      <c r="AG262" s="658"/>
      <c r="AH262" s="658"/>
      <c r="AI262" s="658"/>
      <c r="AJ262" s="658"/>
      <c r="AK262" s="658"/>
      <c r="AL262" s="658"/>
      <c r="AM262" s="658"/>
      <c r="AN262" s="658"/>
      <c r="AO262" s="658"/>
      <c r="AP262" s="658"/>
      <c r="AQ262" s="658"/>
      <c r="AR262" s="658"/>
      <c r="AS262" s="658"/>
      <c r="AT262" s="658"/>
      <c r="AU262" s="658"/>
      <c r="AV262" s="658"/>
      <c r="AW262" s="658"/>
      <c r="AX262" s="658"/>
      <c r="AY262" s="658"/>
      <c r="AZ262" s="658"/>
      <c r="BA262" s="658"/>
      <c r="BB262" s="658"/>
      <c r="BC262" s="658"/>
      <c r="BD262" s="658"/>
      <c r="BE262" s="658"/>
      <c r="BF262" s="658"/>
      <c r="BG262" s="658"/>
      <c r="BH262" s="658"/>
      <c r="BI262" s="658"/>
      <c r="BJ262" s="658"/>
      <c r="BK262" s="658"/>
      <c r="BL262" s="658"/>
      <c r="BM262" s="658"/>
      <c r="BN262" s="658"/>
      <c r="BO262" s="658"/>
      <c r="BP262" s="658"/>
      <c r="BQ262" s="658"/>
      <c r="BR262" s="658"/>
      <c r="BS262" s="658"/>
      <c r="BT262" s="658"/>
      <c r="BU262" s="658"/>
    </row>
    <row r="263" ht="14.25" customHeight="1">
      <c r="A263" s="1067"/>
      <c r="B263" s="1067"/>
      <c r="C263" s="1067"/>
      <c r="D263" s="1067"/>
      <c r="E263" s="1067"/>
      <c r="F263" s="1067"/>
      <c r="G263" s="1114"/>
      <c r="H263" s="1115"/>
      <c r="I263" s="1115"/>
      <c r="J263" s="1067"/>
      <c r="K263" s="1116"/>
      <c r="L263" s="1117"/>
      <c r="M263" s="1067"/>
      <c r="N263" s="1067"/>
      <c r="O263" s="1117"/>
      <c r="P263" s="1067"/>
      <c r="Q263" s="1067"/>
      <c r="R263" s="1067"/>
      <c r="S263" s="1067"/>
      <c r="T263" s="1067"/>
      <c r="U263" s="1067"/>
      <c r="V263" s="866"/>
      <c r="W263" s="866"/>
      <c r="X263" s="866"/>
      <c r="Y263" s="394"/>
      <c r="Z263" s="394"/>
      <c r="AA263" s="394"/>
      <c r="AB263" s="394"/>
      <c r="AC263" s="1067"/>
      <c r="AD263" s="1067"/>
      <c r="AE263" s="1067"/>
      <c r="AF263" s="1067"/>
      <c r="AG263" s="658"/>
      <c r="AH263" s="658"/>
      <c r="AI263" s="658"/>
      <c r="AJ263" s="658"/>
      <c r="AK263" s="658"/>
      <c r="AL263" s="658"/>
      <c r="AM263" s="658"/>
      <c r="AN263" s="658"/>
      <c r="AO263" s="658"/>
      <c r="AP263" s="658"/>
      <c r="AQ263" s="658"/>
      <c r="AR263" s="658"/>
      <c r="AS263" s="658"/>
      <c r="AT263" s="658"/>
      <c r="AU263" s="658"/>
      <c r="AV263" s="658"/>
      <c r="AW263" s="658"/>
      <c r="AX263" s="658"/>
      <c r="AY263" s="658"/>
      <c r="AZ263" s="658"/>
      <c r="BA263" s="658"/>
      <c r="BB263" s="658"/>
      <c r="BC263" s="658"/>
      <c r="BD263" s="658"/>
      <c r="BE263" s="658"/>
      <c r="BF263" s="658"/>
      <c r="BG263" s="658"/>
      <c r="BH263" s="658"/>
      <c r="BI263" s="658"/>
      <c r="BJ263" s="658"/>
      <c r="BK263" s="658"/>
      <c r="BL263" s="658"/>
      <c r="BM263" s="658"/>
      <c r="BN263" s="658"/>
      <c r="BO263" s="658"/>
      <c r="BP263" s="658"/>
      <c r="BQ263" s="658"/>
      <c r="BR263" s="658"/>
      <c r="BS263" s="658"/>
      <c r="BT263" s="658"/>
      <c r="BU263" s="658"/>
    </row>
    <row r="264" ht="14.25" customHeight="1">
      <c r="A264" s="1067"/>
      <c r="B264" s="1067"/>
      <c r="C264" s="1067"/>
      <c r="D264" s="1067"/>
      <c r="E264" s="1067"/>
      <c r="F264" s="1067"/>
      <c r="G264" s="1114"/>
      <c r="H264" s="1115"/>
      <c r="I264" s="1115"/>
      <c r="J264" s="1067"/>
      <c r="K264" s="1116"/>
      <c r="L264" s="1117"/>
      <c r="M264" s="1067"/>
      <c r="N264" s="1067"/>
      <c r="O264" s="1117"/>
      <c r="P264" s="1067"/>
      <c r="Q264" s="1067"/>
      <c r="R264" s="1067"/>
      <c r="S264" s="1067"/>
      <c r="T264" s="1067"/>
      <c r="U264" s="1067"/>
      <c r="V264" s="866"/>
      <c r="W264" s="866"/>
      <c r="X264" s="866"/>
      <c r="Y264" s="394"/>
      <c r="Z264" s="394"/>
      <c r="AA264" s="394"/>
      <c r="AB264" s="394"/>
      <c r="AC264" s="1067"/>
      <c r="AD264" s="1067"/>
      <c r="AE264" s="1067"/>
      <c r="AF264" s="1067"/>
      <c r="AG264" s="658"/>
      <c r="AH264" s="658"/>
      <c r="AI264" s="658"/>
      <c r="AJ264" s="658"/>
      <c r="AK264" s="658"/>
      <c r="AL264" s="658"/>
      <c r="AM264" s="658"/>
      <c r="AN264" s="658"/>
      <c r="AO264" s="658"/>
      <c r="AP264" s="658"/>
      <c r="AQ264" s="658"/>
      <c r="AR264" s="658"/>
      <c r="AS264" s="658"/>
      <c r="AT264" s="658"/>
      <c r="AU264" s="658"/>
      <c r="AV264" s="658"/>
      <c r="AW264" s="658"/>
      <c r="AX264" s="658"/>
      <c r="AY264" s="658"/>
      <c r="AZ264" s="658"/>
      <c r="BA264" s="658"/>
      <c r="BB264" s="658"/>
      <c r="BC264" s="658"/>
      <c r="BD264" s="658"/>
      <c r="BE264" s="658"/>
      <c r="BF264" s="658"/>
      <c r="BG264" s="658"/>
      <c r="BH264" s="658"/>
      <c r="BI264" s="658"/>
      <c r="BJ264" s="658"/>
      <c r="BK264" s="658"/>
      <c r="BL264" s="658"/>
      <c r="BM264" s="658"/>
      <c r="BN264" s="658"/>
      <c r="BO264" s="658"/>
      <c r="BP264" s="658"/>
      <c r="BQ264" s="658"/>
      <c r="BR264" s="658"/>
      <c r="BS264" s="658"/>
      <c r="BT264" s="658"/>
      <c r="BU264" s="658"/>
    </row>
    <row r="265" ht="14.25" customHeight="1">
      <c r="A265" s="1067"/>
      <c r="B265" s="1067"/>
      <c r="C265" s="1067"/>
      <c r="D265" s="1067"/>
      <c r="E265" s="1067"/>
      <c r="F265" s="1067"/>
      <c r="G265" s="1114"/>
      <c r="H265" s="1115"/>
      <c r="I265" s="1115"/>
      <c r="J265" s="1067"/>
      <c r="K265" s="1116"/>
      <c r="L265" s="1117"/>
      <c r="M265" s="1067"/>
      <c r="N265" s="1067"/>
      <c r="O265" s="1117"/>
      <c r="P265" s="1067"/>
      <c r="Q265" s="1067"/>
      <c r="R265" s="1067"/>
      <c r="S265" s="1067"/>
      <c r="T265" s="1067"/>
      <c r="U265" s="1067"/>
      <c r="V265" s="866"/>
      <c r="W265" s="866"/>
      <c r="X265" s="866"/>
      <c r="Y265" s="394"/>
      <c r="Z265" s="394"/>
      <c r="AA265" s="394"/>
      <c r="AB265" s="394"/>
      <c r="AC265" s="1067"/>
      <c r="AD265" s="1067"/>
      <c r="AE265" s="1067"/>
      <c r="AF265" s="1067"/>
      <c r="AG265" s="658"/>
      <c r="AH265" s="658"/>
      <c r="AI265" s="658"/>
      <c r="AJ265" s="658"/>
      <c r="AK265" s="658"/>
      <c r="AL265" s="658"/>
      <c r="AM265" s="658"/>
      <c r="AN265" s="658"/>
      <c r="AO265" s="658"/>
      <c r="AP265" s="658"/>
      <c r="AQ265" s="658"/>
      <c r="AR265" s="658"/>
      <c r="AS265" s="658"/>
      <c r="AT265" s="658"/>
      <c r="AU265" s="658"/>
      <c r="AV265" s="658"/>
      <c r="AW265" s="658"/>
      <c r="AX265" s="658"/>
      <c r="AY265" s="658"/>
      <c r="AZ265" s="658"/>
      <c r="BA265" s="658"/>
      <c r="BB265" s="658"/>
      <c r="BC265" s="658"/>
      <c r="BD265" s="658"/>
      <c r="BE265" s="658"/>
      <c r="BF265" s="658"/>
      <c r="BG265" s="658"/>
      <c r="BH265" s="658"/>
      <c r="BI265" s="658"/>
      <c r="BJ265" s="658"/>
      <c r="BK265" s="658"/>
      <c r="BL265" s="658"/>
      <c r="BM265" s="658"/>
      <c r="BN265" s="658"/>
      <c r="BO265" s="658"/>
      <c r="BP265" s="658"/>
      <c r="BQ265" s="658"/>
      <c r="BR265" s="658"/>
      <c r="BS265" s="658"/>
      <c r="BT265" s="658"/>
      <c r="BU265" s="658"/>
    </row>
    <row r="266" ht="14.25" customHeight="1">
      <c r="A266" s="1067"/>
      <c r="B266" s="1067"/>
      <c r="C266" s="1067"/>
      <c r="D266" s="1067"/>
      <c r="E266" s="1067"/>
      <c r="F266" s="1067"/>
      <c r="G266" s="1114"/>
      <c r="H266" s="1115"/>
      <c r="I266" s="1115"/>
      <c r="J266" s="1067"/>
      <c r="K266" s="1116"/>
      <c r="L266" s="1117"/>
      <c r="M266" s="1067"/>
      <c r="N266" s="1067"/>
      <c r="O266" s="1117"/>
      <c r="P266" s="1067"/>
      <c r="Q266" s="1067"/>
      <c r="R266" s="1067"/>
      <c r="S266" s="1067"/>
      <c r="T266" s="1067"/>
      <c r="U266" s="1067"/>
      <c r="V266" s="866"/>
      <c r="W266" s="866"/>
      <c r="X266" s="866"/>
      <c r="Y266" s="394"/>
      <c r="Z266" s="394"/>
      <c r="AA266" s="394"/>
      <c r="AB266" s="394"/>
      <c r="AC266" s="1067"/>
      <c r="AD266" s="1067"/>
      <c r="AE266" s="1067"/>
      <c r="AF266" s="1067"/>
      <c r="AG266" s="658"/>
      <c r="AH266" s="658"/>
      <c r="AI266" s="658"/>
      <c r="AJ266" s="658"/>
      <c r="AK266" s="658"/>
      <c r="AL266" s="658"/>
      <c r="AM266" s="658"/>
      <c r="AN266" s="658"/>
      <c r="AO266" s="658"/>
      <c r="AP266" s="658"/>
      <c r="AQ266" s="658"/>
      <c r="AR266" s="658"/>
      <c r="AS266" s="658"/>
      <c r="AT266" s="658"/>
      <c r="AU266" s="658"/>
      <c r="AV266" s="658"/>
      <c r="AW266" s="658"/>
      <c r="AX266" s="658"/>
      <c r="AY266" s="658"/>
      <c r="AZ266" s="658"/>
      <c r="BA266" s="658"/>
      <c r="BB266" s="658"/>
      <c r="BC266" s="658"/>
      <c r="BD266" s="658"/>
      <c r="BE266" s="658"/>
      <c r="BF266" s="658"/>
      <c r="BG266" s="658"/>
      <c r="BH266" s="658"/>
      <c r="BI266" s="658"/>
      <c r="BJ266" s="658"/>
      <c r="BK266" s="658"/>
      <c r="BL266" s="658"/>
      <c r="BM266" s="658"/>
      <c r="BN266" s="658"/>
      <c r="BO266" s="658"/>
      <c r="BP266" s="658"/>
      <c r="BQ266" s="658"/>
      <c r="BR266" s="658"/>
      <c r="BS266" s="658"/>
      <c r="BT266" s="658"/>
      <c r="BU266" s="658"/>
    </row>
    <row r="267" ht="14.25" customHeight="1">
      <c r="A267" s="1067"/>
      <c r="B267" s="1067"/>
      <c r="C267" s="1067"/>
      <c r="D267" s="1067"/>
      <c r="E267" s="1067"/>
      <c r="F267" s="1067"/>
      <c r="G267" s="1114"/>
      <c r="H267" s="1115"/>
      <c r="I267" s="1115"/>
      <c r="J267" s="1067"/>
      <c r="K267" s="1116"/>
      <c r="L267" s="1117"/>
      <c r="M267" s="1067"/>
      <c r="N267" s="1067"/>
      <c r="O267" s="1117"/>
      <c r="P267" s="1067"/>
      <c r="Q267" s="1067"/>
      <c r="R267" s="1067"/>
      <c r="S267" s="1067"/>
      <c r="T267" s="1067"/>
      <c r="U267" s="1067"/>
      <c r="V267" s="866"/>
      <c r="W267" s="866"/>
      <c r="X267" s="866"/>
      <c r="Y267" s="394"/>
      <c r="Z267" s="394"/>
      <c r="AA267" s="394"/>
      <c r="AB267" s="394"/>
      <c r="AC267" s="1067"/>
      <c r="AD267" s="1067"/>
      <c r="AE267" s="1067"/>
      <c r="AF267" s="1067"/>
      <c r="AG267" s="658"/>
      <c r="AH267" s="658"/>
      <c r="AI267" s="658"/>
      <c r="AJ267" s="658"/>
      <c r="AK267" s="658"/>
      <c r="AL267" s="658"/>
      <c r="AM267" s="658"/>
      <c r="AN267" s="658"/>
      <c r="AO267" s="658"/>
      <c r="AP267" s="658"/>
      <c r="AQ267" s="658"/>
      <c r="AR267" s="658"/>
      <c r="AS267" s="658"/>
      <c r="AT267" s="658"/>
      <c r="AU267" s="658"/>
      <c r="AV267" s="658"/>
      <c r="AW267" s="658"/>
      <c r="AX267" s="658"/>
      <c r="AY267" s="658"/>
      <c r="AZ267" s="658"/>
      <c r="BA267" s="658"/>
      <c r="BB267" s="658"/>
      <c r="BC267" s="658"/>
      <c r="BD267" s="658"/>
      <c r="BE267" s="658"/>
      <c r="BF267" s="658"/>
      <c r="BG267" s="658"/>
      <c r="BH267" s="658"/>
      <c r="BI267" s="658"/>
      <c r="BJ267" s="658"/>
      <c r="BK267" s="658"/>
      <c r="BL267" s="658"/>
      <c r="BM267" s="658"/>
      <c r="BN267" s="658"/>
      <c r="BO267" s="658"/>
      <c r="BP267" s="658"/>
      <c r="BQ267" s="658"/>
      <c r="BR267" s="658"/>
      <c r="BS267" s="658"/>
      <c r="BT267" s="658"/>
      <c r="BU267" s="658"/>
    </row>
    <row r="268" ht="14.25" customHeight="1">
      <c r="A268" s="1067"/>
      <c r="B268" s="1067"/>
      <c r="C268" s="1067"/>
      <c r="D268" s="1067"/>
      <c r="E268" s="1067"/>
      <c r="F268" s="1067"/>
      <c r="G268" s="1114"/>
      <c r="H268" s="1115"/>
      <c r="I268" s="1115"/>
      <c r="J268" s="1067"/>
      <c r="K268" s="1116"/>
      <c r="L268" s="1117"/>
      <c r="M268" s="1067"/>
      <c r="N268" s="1067"/>
      <c r="O268" s="1117"/>
      <c r="P268" s="1067"/>
      <c r="Q268" s="1067"/>
      <c r="R268" s="1067"/>
      <c r="S268" s="1067"/>
      <c r="T268" s="1067"/>
      <c r="U268" s="1067"/>
      <c r="V268" s="866"/>
      <c r="W268" s="866"/>
      <c r="X268" s="866"/>
      <c r="Y268" s="394"/>
      <c r="Z268" s="394"/>
      <c r="AA268" s="394"/>
      <c r="AB268" s="394"/>
      <c r="AC268" s="1067"/>
      <c r="AD268" s="1067"/>
      <c r="AE268" s="1067"/>
      <c r="AF268" s="1067"/>
      <c r="AG268" s="658"/>
      <c r="AH268" s="658"/>
      <c r="AI268" s="658"/>
      <c r="AJ268" s="658"/>
      <c r="AK268" s="658"/>
      <c r="AL268" s="658"/>
      <c r="AM268" s="658"/>
      <c r="AN268" s="658"/>
      <c r="AO268" s="658"/>
      <c r="AP268" s="658"/>
      <c r="AQ268" s="658"/>
      <c r="AR268" s="658"/>
      <c r="AS268" s="658"/>
      <c r="AT268" s="658"/>
      <c r="AU268" s="658"/>
      <c r="AV268" s="658"/>
      <c r="AW268" s="658"/>
      <c r="AX268" s="658"/>
      <c r="AY268" s="658"/>
      <c r="AZ268" s="658"/>
      <c r="BA268" s="658"/>
      <c r="BB268" s="658"/>
      <c r="BC268" s="658"/>
      <c r="BD268" s="658"/>
      <c r="BE268" s="658"/>
      <c r="BF268" s="658"/>
      <c r="BG268" s="658"/>
      <c r="BH268" s="658"/>
      <c r="BI268" s="658"/>
      <c r="BJ268" s="658"/>
      <c r="BK268" s="658"/>
      <c r="BL268" s="658"/>
      <c r="BM268" s="658"/>
      <c r="BN268" s="658"/>
      <c r="BO268" s="658"/>
      <c r="BP268" s="658"/>
      <c r="BQ268" s="658"/>
      <c r="BR268" s="658"/>
      <c r="BS268" s="658"/>
      <c r="BT268" s="658"/>
      <c r="BU268" s="658"/>
    </row>
    <row r="269" ht="14.25" customHeight="1">
      <c r="A269" s="1067"/>
      <c r="B269" s="1067"/>
      <c r="C269" s="1067"/>
      <c r="D269" s="1067"/>
      <c r="E269" s="1067"/>
      <c r="F269" s="1067"/>
      <c r="G269" s="1114"/>
      <c r="H269" s="1115"/>
      <c r="I269" s="1115"/>
      <c r="J269" s="1067"/>
      <c r="K269" s="1116"/>
      <c r="L269" s="1117"/>
      <c r="M269" s="1067"/>
      <c r="N269" s="1067"/>
      <c r="O269" s="1117"/>
      <c r="P269" s="1067"/>
      <c r="Q269" s="1067"/>
      <c r="R269" s="1067"/>
      <c r="S269" s="1067"/>
      <c r="T269" s="1067"/>
      <c r="U269" s="1067"/>
      <c r="V269" s="866"/>
      <c r="W269" s="866"/>
      <c r="X269" s="866"/>
      <c r="Y269" s="394"/>
      <c r="Z269" s="394"/>
      <c r="AA269" s="394"/>
      <c r="AB269" s="394"/>
      <c r="AC269" s="1067"/>
      <c r="AD269" s="1067"/>
      <c r="AE269" s="1067"/>
      <c r="AF269" s="1067"/>
      <c r="AG269" s="658"/>
      <c r="AH269" s="658"/>
      <c r="AI269" s="658"/>
      <c r="AJ269" s="658"/>
      <c r="AK269" s="658"/>
      <c r="AL269" s="658"/>
      <c r="AM269" s="658"/>
      <c r="AN269" s="658"/>
      <c r="AO269" s="658"/>
      <c r="AP269" s="658"/>
      <c r="AQ269" s="658"/>
      <c r="AR269" s="658"/>
      <c r="AS269" s="658"/>
      <c r="AT269" s="658"/>
      <c r="AU269" s="658"/>
      <c r="AV269" s="658"/>
      <c r="AW269" s="658"/>
      <c r="AX269" s="658"/>
      <c r="AY269" s="658"/>
      <c r="AZ269" s="658"/>
      <c r="BA269" s="658"/>
      <c r="BB269" s="658"/>
      <c r="BC269" s="658"/>
      <c r="BD269" s="658"/>
      <c r="BE269" s="658"/>
      <c r="BF269" s="658"/>
      <c r="BG269" s="658"/>
      <c r="BH269" s="658"/>
      <c r="BI269" s="658"/>
      <c r="BJ269" s="658"/>
      <c r="BK269" s="658"/>
      <c r="BL269" s="658"/>
      <c r="BM269" s="658"/>
      <c r="BN269" s="658"/>
      <c r="BO269" s="658"/>
      <c r="BP269" s="658"/>
      <c r="BQ269" s="658"/>
      <c r="BR269" s="658"/>
      <c r="BS269" s="658"/>
      <c r="BT269" s="658"/>
      <c r="BU269" s="658"/>
    </row>
    <row r="270" ht="14.25" customHeight="1">
      <c r="A270" s="1067"/>
      <c r="B270" s="1067"/>
      <c r="C270" s="1067"/>
      <c r="D270" s="1067"/>
      <c r="E270" s="1067"/>
      <c r="F270" s="1067"/>
      <c r="G270" s="1114"/>
      <c r="H270" s="1115"/>
      <c r="I270" s="1115"/>
      <c r="J270" s="1067"/>
      <c r="K270" s="1116"/>
      <c r="L270" s="1117"/>
      <c r="M270" s="1067"/>
      <c r="N270" s="1067"/>
      <c r="O270" s="1117"/>
      <c r="P270" s="1067"/>
      <c r="Q270" s="1067"/>
      <c r="R270" s="1067"/>
      <c r="S270" s="1067"/>
      <c r="T270" s="1067"/>
      <c r="U270" s="1067"/>
      <c r="V270" s="866"/>
      <c r="W270" s="866"/>
      <c r="X270" s="866"/>
      <c r="Y270" s="394"/>
      <c r="Z270" s="394"/>
      <c r="AA270" s="394"/>
      <c r="AB270" s="394"/>
      <c r="AC270" s="1067"/>
      <c r="AD270" s="1067"/>
      <c r="AE270" s="1067"/>
      <c r="AF270" s="1067"/>
      <c r="AG270" s="658"/>
      <c r="AH270" s="658"/>
      <c r="AI270" s="658"/>
      <c r="AJ270" s="658"/>
      <c r="AK270" s="658"/>
      <c r="AL270" s="658"/>
      <c r="AM270" s="658"/>
      <c r="AN270" s="658"/>
      <c r="AO270" s="658"/>
      <c r="AP270" s="658"/>
      <c r="AQ270" s="658"/>
      <c r="AR270" s="658"/>
      <c r="AS270" s="658"/>
      <c r="AT270" s="658"/>
      <c r="AU270" s="658"/>
      <c r="AV270" s="658"/>
      <c r="AW270" s="658"/>
      <c r="AX270" s="658"/>
      <c r="AY270" s="658"/>
      <c r="AZ270" s="658"/>
      <c r="BA270" s="658"/>
      <c r="BB270" s="658"/>
      <c r="BC270" s="658"/>
      <c r="BD270" s="658"/>
      <c r="BE270" s="658"/>
      <c r="BF270" s="658"/>
      <c r="BG270" s="658"/>
      <c r="BH270" s="658"/>
      <c r="BI270" s="658"/>
      <c r="BJ270" s="658"/>
      <c r="BK270" s="658"/>
      <c r="BL270" s="658"/>
      <c r="BM270" s="658"/>
      <c r="BN270" s="658"/>
      <c r="BO270" s="658"/>
      <c r="BP270" s="658"/>
      <c r="BQ270" s="658"/>
      <c r="BR270" s="658"/>
      <c r="BS270" s="658"/>
      <c r="BT270" s="658"/>
      <c r="BU270" s="658"/>
    </row>
    <row r="271" ht="14.25" customHeight="1">
      <c r="A271" s="1067"/>
      <c r="B271" s="1067"/>
      <c r="C271" s="1067"/>
      <c r="D271" s="1067"/>
      <c r="E271" s="1067"/>
      <c r="F271" s="1067"/>
      <c r="G271" s="1114"/>
      <c r="H271" s="1115"/>
      <c r="I271" s="1115"/>
      <c r="J271" s="1067"/>
      <c r="K271" s="1116"/>
      <c r="L271" s="1117"/>
      <c r="M271" s="1067"/>
      <c r="N271" s="1067"/>
      <c r="O271" s="1117"/>
      <c r="P271" s="1067"/>
      <c r="Q271" s="1067"/>
      <c r="R271" s="1067"/>
      <c r="S271" s="1067"/>
      <c r="T271" s="1067"/>
      <c r="U271" s="1067"/>
      <c r="V271" s="866"/>
      <c r="W271" s="866"/>
      <c r="X271" s="866"/>
      <c r="Y271" s="394"/>
      <c r="Z271" s="394"/>
      <c r="AA271" s="394"/>
      <c r="AB271" s="394"/>
      <c r="AC271" s="1067"/>
      <c r="AD271" s="1067"/>
      <c r="AE271" s="1067"/>
      <c r="AF271" s="1067"/>
      <c r="AG271" s="658"/>
      <c r="AH271" s="658"/>
      <c r="AI271" s="658"/>
      <c r="AJ271" s="658"/>
      <c r="AK271" s="658"/>
      <c r="AL271" s="658"/>
      <c r="AM271" s="658"/>
      <c r="AN271" s="658"/>
      <c r="AO271" s="658"/>
      <c r="AP271" s="658"/>
      <c r="AQ271" s="658"/>
      <c r="AR271" s="658"/>
      <c r="AS271" s="658"/>
      <c r="AT271" s="658"/>
      <c r="AU271" s="658"/>
      <c r="AV271" s="658"/>
      <c r="AW271" s="658"/>
      <c r="AX271" s="658"/>
      <c r="AY271" s="658"/>
      <c r="AZ271" s="658"/>
      <c r="BA271" s="658"/>
      <c r="BB271" s="658"/>
      <c r="BC271" s="658"/>
      <c r="BD271" s="658"/>
      <c r="BE271" s="658"/>
      <c r="BF271" s="658"/>
      <c r="BG271" s="658"/>
      <c r="BH271" s="658"/>
      <c r="BI271" s="658"/>
      <c r="BJ271" s="658"/>
      <c r="BK271" s="658"/>
      <c r="BL271" s="658"/>
      <c r="BM271" s="658"/>
      <c r="BN271" s="658"/>
      <c r="BO271" s="658"/>
      <c r="BP271" s="658"/>
      <c r="BQ271" s="658"/>
      <c r="BR271" s="658"/>
      <c r="BS271" s="658"/>
      <c r="BT271" s="658"/>
      <c r="BU271" s="658"/>
    </row>
    <row r="272" ht="14.25" customHeight="1">
      <c r="A272" s="1067"/>
      <c r="B272" s="1067"/>
      <c r="C272" s="1067"/>
      <c r="D272" s="1067"/>
      <c r="E272" s="1067"/>
      <c r="F272" s="1067"/>
      <c r="G272" s="1114"/>
      <c r="H272" s="1115"/>
      <c r="I272" s="1115"/>
      <c r="J272" s="1067"/>
      <c r="K272" s="1116"/>
      <c r="L272" s="1117"/>
      <c r="M272" s="1067"/>
      <c r="N272" s="1067"/>
      <c r="O272" s="1117"/>
      <c r="P272" s="1067"/>
      <c r="Q272" s="1067"/>
      <c r="R272" s="1067"/>
      <c r="S272" s="1067"/>
      <c r="T272" s="1067"/>
      <c r="U272" s="1067"/>
      <c r="V272" s="866"/>
      <c r="W272" s="866"/>
      <c r="X272" s="866"/>
      <c r="Y272" s="394"/>
      <c r="Z272" s="394"/>
      <c r="AA272" s="394"/>
      <c r="AB272" s="394"/>
      <c r="AC272" s="1067"/>
      <c r="AD272" s="1067"/>
      <c r="AE272" s="1067"/>
      <c r="AF272" s="1067"/>
      <c r="AG272" s="658"/>
      <c r="AH272" s="658"/>
      <c r="AI272" s="658"/>
      <c r="AJ272" s="658"/>
      <c r="AK272" s="658"/>
      <c r="AL272" s="658"/>
      <c r="AM272" s="658"/>
      <c r="AN272" s="658"/>
      <c r="AO272" s="658"/>
      <c r="AP272" s="658"/>
      <c r="AQ272" s="658"/>
      <c r="AR272" s="658"/>
      <c r="AS272" s="658"/>
      <c r="AT272" s="658"/>
      <c r="AU272" s="658"/>
      <c r="AV272" s="658"/>
      <c r="AW272" s="658"/>
      <c r="AX272" s="658"/>
      <c r="AY272" s="658"/>
      <c r="AZ272" s="658"/>
      <c r="BA272" s="658"/>
      <c r="BB272" s="658"/>
      <c r="BC272" s="658"/>
      <c r="BD272" s="658"/>
      <c r="BE272" s="658"/>
      <c r="BF272" s="658"/>
      <c r="BG272" s="658"/>
      <c r="BH272" s="658"/>
      <c r="BI272" s="658"/>
      <c r="BJ272" s="658"/>
      <c r="BK272" s="658"/>
      <c r="BL272" s="658"/>
      <c r="BM272" s="658"/>
      <c r="BN272" s="658"/>
      <c r="BO272" s="658"/>
      <c r="BP272" s="658"/>
      <c r="BQ272" s="658"/>
      <c r="BR272" s="658"/>
      <c r="BS272" s="658"/>
      <c r="BT272" s="658"/>
      <c r="BU272" s="658"/>
    </row>
    <row r="273" ht="14.25" customHeight="1">
      <c r="A273" s="1067"/>
      <c r="B273" s="1067"/>
      <c r="C273" s="1067"/>
      <c r="D273" s="1067"/>
      <c r="E273" s="1067"/>
      <c r="F273" s="1067"/>
      <c r="G273" s="1114"/>
      <c r="H273" s="1115"/>
      <c r="I273" s="1115"/>
      <c r="J273" s="1067"/>
      <c r="K273" s="1116"/>
      <c r="L273" s="1117"/>
      <c r="M273" s="1067"/>
      <c r="N273" s="1067"/>
      <c r="O273" s="1117"/>
      <c r="P273" s="1067"/>
      <c r="Q273" s="1067"/>
      <c r="R273" s="1067"/>
      <c r="S273" s="1067"/>
      <c r="T273" s="1067"/>
      <c r="U273" s="1067"/>
      <c r="V273" s="866"/>
      <c r="W273" s="866"/>
      <c r="X273" s="866"/>
      <c r="Y273" s="394"/>
      <c r="Z273" s="394"/>
      <c r="AA273" s="394"/>
      <c r="AB273" s="394"/>
      <c r="AC273" s="1067"/>
      <c r="AD273" s="1067"/>
      <c r="AE273" s="1067"/>
      <c r="AF273" s="1067"/>
      <c r="AG273" s="658"/>
      <c r="AH273" s="658"/>
      <c r="AI273" s="658"/>
      <c r="AJ273" s="658"/>
      <c r="AK273" s="658"/>
      <c r="AL273" s="658"/>
      <c r="AM273" s="658"/>
      <c r="AN273" s="658"/>
      <c r="AO273" s="658"/>
      <c r="AP273" s="658"/>
      <c r="AQ273" s="658"/>
      <c r="AR273" s="658"/>
      <c r="AS273" s="658"/>
      <c r="AT273" s="658"/>
      <c r="AU273" s="658"/>
      <c r="AV273" s="658"/>
      <c r="AW273" s="658"/>
      <c r="AX273" s="658"/>
      <c r="AY273" s="658"/>
      <c r="AZ273" s="658"/>
      <c r="BA273" s="658"/>
      <c r="BB273" s="658"/>
      <c r="BC273" s="658"/>
      <c r="BD273" s="658"/>
      <c r="BE273" s="658"/>
      <c r="BF273" s="658"/>
      <c r="BG273" s="658"/>
      <c r="BH273" s="658"/>
      <c r="BI273" s="658"/>
      <c r="BJ273" s="658"/>
      <c r="BK273" s="658"/>
      <c r="BL273" s="658"/>
      <c r="BM273" s="658"/>
      <c r="BN273" s="658"/>
      <c r="BO273" s="658"/>
      <c r="BP273" s="658"/>
      <c r="BQ273" s="658"/>
      <c r="BR273" s="658"/>
      <c r="BS273" s="658"/>
      <c r="BT273" s="658"/>
      <c r="BU273" s="658"/>
    </row>
    <row r="274" ht="14.25" customHeight="1">
      <c r="A274" s="1067"/>
      <c r="B274" s="1067"/>
      <c r="C274" s="1067"/>
      <c r="D274" s="1067"/>
      <c r="E274" s="1067"/>
      <c r="F274" s="1067"/>
      <c r="G274" s="1114"/>
      <c r="H274" s="1115"/>
      <c r="I274" s="1115"/>
      <c r="J274" s="1067"/>
      <c r="K274" s="1116"/>
      <c r="L274" s="1117"/>
      <c r="M274" s="1067"/>
      <c r="N274" s="1067"/>
      <c r="O274" s="1117"/>
      <c r="P274" s="1067"/>
      <c r="Q274" s="1067"/>
      <c r="R274" s="1067"/>
      <c r="S274" s="1067"/>
      <c r="T274" s="1067"/>
      <c r="U274" s="1067"/>
      <c r="V274" s="866"/>
      <c r="W274" s="866"/>
      <c r="X274" s="866"/>
      <c r="Y274" s="394"/>
      <c r="Z274" s="394"/>
      <c r="AA274" s="394"/>
      <c r="AB274" s="394"/>
      <c r="AC274" s="1067"/>
      <c r="AD274" s="1067"/>
      <c r="AE274" s="1067"/>
      <c r="AF274" s="1067"/>
      <c r="AG274" s="658"/>
      <c r="AH274" s="658"/>
      <c r="AI274" s="658"/>
      <c r="AJ274" s="658"/>
      <c r="AK274" s="658"/>
      <c r="AL274" s="658"/>
      <c r="AM274" s="658"/>
      <c r="AN274" s="658"/>
      <c r="AO274" s="658"/>
      <c r="AP274" s="658"/>
      <c r="AQ274" s="658"/>
      <c r="AR274" s="658"/>
      <c r="AS274" s="658"/>
      <c r="AT274" s="658"/>
      <c r="AU274" s="658"/>
      <c r="AV274" s="658"/>
      <c r="AW274" s="658"/>
      <c r="AX274" s="658"/>
      <c r="AY274" s="658"/>
      <c r="AZ274" s="658"/>
      <c r="BA274" s="658"/>
      <c r="BB274" s="658"/>
      <c r="BC274" s="658"/>
      <c r="BD274" s="658"/>
      <c r="BE274" s="658"/>
      <c r="BF274" s="658"/>
      <c r="BG274" s="658"/>
      <c r="BH274" s="658"/>
      <c r="BI274" s="658"/>
      <c r="BJ274" s="658"/>
      <c r="BK274" s="658"/>
      <c r="BL274" s="658"/>
      <c r="BM274" s="658"/>
      <c r="BN274" s="658"/>
      <c r="BO274" s="658"/>
      <c r="BP274" s="658"/>
      <c r="BQ274" s="658"/>
      <c r="BR274" s="658"/>
      <c r="BS274" s="658"/>
      <c r="BT274" s="658"/>
      <c r="BU274" s="658"/>
    </row>
    <row r="275" ht="14.25" customHeight="1">
      <c r="A275" s="1067"/>
      <c r="B275" s="1067"/>
      <c r="C275" s="1067"/>
      <c r="D275" s="1067"/>
      <c r="E275" s="1067"/>
      <c r="F275" s="1067"/>
      <c r="G275" s="1114"/>
      <c r="H275" s="1115"/>
      <c r="I275" s="1115"/>
      <c r="J275" s="1067"/>
      <c r="K275" s="1116"/>
      <c r="L275" s="1117"/>
      <c r="M275" s="1067"/>
      <c r="N275" s="1067"/>
      <c r="O275" s="1117"/>
      <c r="P275" s="1067"/>
      <c r="Q275" s="1067"/>
      <c r="R275" s="1067"/>
      <c r="S275" s="1067"/>
      <c r="T275" s="1067"/>
      <c r="U275" s="1067"/>
      <c r="V275" s="866"/>
      <c r="W275" s="866"/>
      <c r="X275" s="866"/>
      <c r="Y275" s="394"/>
      <c r="Z275" s="394"/>
      <c r="AA275" s="394"/>
      <c r="AB275" s="394"/>
      <c r="AC275" s="1067"/>
      <c r="AD275" s="1067"/>
      <c r="AE275" s="1067"/>
      <c r="AF275" s="1067"/>
      <c r="AG275" s="658"/>
      <c r="AH275" s="658"/>
      <c r="AI275" s="658"/>
      <c r="AJ275" s="658"/>
      <c r="AK275" s="658"/>
      <c r="AL275" s="658"/>
      <c r="AM275" s="658"/>
      <c r="AN275" s="658"/>
      <c r="AO275" s="658"/>
      <c r="AP275" s="658"/>
      <c r="AQ275" s="658"/>
      <c r="AR275" s="658"/>
      <c r="AS275" s="658"/>
      <c r="AT275" s="658"/>
      <c r="AU275" s="658"/>
      <c r="AV275" s="658"/>
      <c r="AW275" s="658"/>
      <c r="AX275" s="658"/>
      <c r="AY275" s="658"/>
      <c r="AZ275" s="658"/>
      <c r="BA275" s="658"/>
      <c r="BB275" s="658"/>
      <c r="BC275" s="658"/>
      <c r="BD275" s="658"/>
      <c r="BE275" s="658"/>
      <c r="BF275" s="658"/>
      <c r="BG275" s="658"/>
      <c r="BH275" s="658"/>
      <c r="BI275" s="658"/>
      <c r="BJ275" s="658"/>
      <c r="BK275" s="658"/>
      <c r="BL275" s="658"/>
      <c r="BM275" s="658"/>
      <c r="BN275" s="658"/>
      <c r="BO275" s="658"/>
      <c r="BP275" s="658"/>
      <c r="BQ275" s="658"/>
      <c r="BR275" s="658"/>
      <c r="BS275" s="658"/>
      <c r="BT275" s="658"/>
      <c r="BU275" s="658"/>
    </row>
    <row r="276" ht="14.25" customHeight="1">
      <c r="A276" s="1067"/>
      <c r="B276" s="1067"/>
      <c r="C276" s="1067"/>
      <c r="D276" s="1067"/>
      <c r="E276" s="1067"/>
      <c r="F276" s="1067"/>
      <c r="G276" s="1114"/>
      <c r="H276" s="1115"/>
      <c r="I276" s="1115"/>
      <c r="J276" s="1067"/>
      <c r="K276" s="1116"/>
      <c r="L276" s="1117"/>
      <c r="M276" s="1067"/>
      <c r="N276" s="1067"/>
      <c r="O276" s="1117"/>
      <c r="P276" s="1067"/>
      <c r="Q276" s="1067"/>
      <c r="R276" s="1067"/>
      <c r="S276" s="1067"/>
      <c r="T276" s="1067"/>
      <c r="U276" s="1067"/>
      <c r="V276" s="866"/>
      <c r="W276" s="866"/>
      <c r="X276" s="866"/>
      <c r="Y276" s="394"/>
      <c r="Z276" s="394"/>
      <c r="AA276" s="394"/>
      <c r="AB276" s="394"/>
      <c r="AC276" s="1067"/>
      <c r="AD276" s="1067"/>
      <c r="AE276" s="1067"/>
      <c r="AF276" s="1067"/>
      <c r="AG276" s="658"/>
      <c r="AH276" s="658"/>
      <c r="AI276" s="658"/>
      <c r="AJ276" s="658"/>
      <c r="AK276" s="658"/>
      <c r="AL276" s="658"/>
      <c r="AM276" s="658"/>
      <c r="AN276" s="658"/>
      <c r="AO276" s="658"/>
      <c r="AP276" s="658"/>
      <c r="AQ276" s="658"/>
      <c r="AR276" s="658"/>
      <c r="AS276" s="658"/>
      <c r="AT276" s="658"/>
      <c r="AU276" s="658"/>
      <c r="AV276" s="658"/>
      <c r="AW276" s="658"/>
      <c r="AX276" s="658"/>
      <c r="AY276" s="658"/>
      <c r="AZ276" s="658"/>
      <c r="BA276" s="658"/>
      <c r="BB276" s="658"/>
      <c r="BC276" s="658"/>
      <c r="BD276" s="658"/>
      <c r="BE276" s="658"/>
      <c r="BF276" s="658"/>
      <c r="BG276" s="658"/>
      <c r="BH276" s="658"/>
      <c r="BI276" s="658"/>
      <c r="BJ276" s="658"/>
      <c r="BK276" s="658"/>
      <c r="BL276" s="658"/>
      <c r="BM276" s="658"/>
      <c r="BN276" s="658"/>
      <c r="BO276" s="658"/>
      <c r="BP276" s="658"/>
      <c r="BQ276" s="658"/>
      <c r="BR276" s="658"/>
      <c r="BS276" s="658"/>
      <c r="BT276" s="658"/>
      <c r="BU276" s="658"/>
    </row>
    <row r="277" ht="14.25" customHeight="1">
      <c r="A277" s="1067"/>
      <c r="B277" s="1067"/>
      <c r="C277" s="1067"/>
      <c r="D277" s="1067"/>
      <c r="E277" s="1067"/>
      <c r="F277" s="1067"/>
      <c r="G277" s="1114"/>
      <c r="H277" s="1115"/>
      <c r="I277" s="1115"/>
      <c r="J277" s="1067"/>
      <c r="K277" s="1116"/>
      <c r="L277" s="1117"/>
      <c r="M277" s="1067"/>
      <c r="N277" s="1067"/>
      <c r="O277" s="1117"/>
      <c r="P277" s="1067"/>
      <c r="Q277" s="1067"/>
      <c r="R277" s="1067"/>
      <c r="S277" s="1067"/>
      <c r="T277" s="1067"/>
      <c r="U277" s="1067"/>
      <c r="V277" s="866"/>
      <c r="W277" s="866"/>
      <c r="X277" s="866"/>
      <c r="Y277" s="394"/>
      <c r="Z277" s="394"/>
      <c r="AA277" s="394"/>
      <c r="AB277" s="394"/>
      <c r="AC277" s="1067"/>
      <c r="AD277" s="1067"/>
      <c r="AE277" s="1067"/>
      <c r="AF277" s="1067"/>
      <c r="AG277" s="658"/>
      <c r="AH277" s="658"/>
      <c r="AI277" s="658"/>
      <c r="AJ277" s="658"/>
      <c r="AK277" s="658"/>
      <c r="AL277" s="658"/>
      <c r="AM277" s="658"/>
      <c r="AN277" s="658"/>
      <c r="AO277" s="658"/>
      <c r="AP277" s="658"/>
      <c r="AQ277" s="658"/>
      <c r="AR277" s="658"/>
      <c r="AS277" s="658"/>
      <c r="AT277" s="658"/>
      <c r="AU277" s="658"/>
      <c r="AV277" s="658"/>
      <c r="AW277" s="658"/>
      <c r="AX277" s="658"/>
      <c r="AY277" s="658"/>
      <c r="AZ277" s="658"/>
      <c r="BA277" s="658"/>
      <c r="BB277" s="658"/>
      <c r="BC277" s="658"/>
      <c r="BD277" s="658"/>
      <c r="BE277" s="658"/>
      <c r="BF277" s="658"/>
      <c r="BG277" s="658"/>
      <c r="BH277" s="658"/>
      <c r="BI277" s="658"/>
      <c r="BJ277" s="658"/>
      <c r="BK277" s="658"/>
      <c r="BL277" s="658"/>
      <c r="BM277" s="658"/>
      <c r="BN277" s="658"/>
      <c r="BO277" s="658"/>
      <c r="BP277" s="658"/>
      <c r="BQ277" s="658"/>
      <c r="BR277" s="658"/>
      <c r="BS277" s="658"/>
      <c r="BT277" s="658"/>
      <c r="BU277" s="658"/>
    </row>
    <row r="278" ht="14.25" customHeight="1">
      <c r="A278" s="1067"/>
      <c r="B278" s="1067"/>
      <c r="C278" s="1067"/>
      <c r="D278" s="1067"/>
      <c r="E278" s="1067"/>
      <c r="F278" s="1067"/>
      <c r="G278" s="1114"/>
      <c r="H278" s="1115"/>
      <c r="I278" s="1115"/>
      <c r="J278" s="1067"/>
      <c r="K278" s="1116"/>
      <c r="L278" s="1117"/>
      <c r="M278" s="1067"/>
      <c r="N278" s="1067"/>
      <c r="O278" s="1117"/>
      <c r="P278" s="1067"/>
      <c r="Q278" s="1067"/>
      <c r="R278" s="1067"/>
      <c r="S278" s="1067"/>
      <c r="T278" s="1067"/>
      <c r="U278" s="1067"/>
      <c r="V278" s="866"/>
      <c r="W278" s="866"/>
      <c r="X278" s="866"/>
      <c r="Y278" s="394"/>
      <c r="Z278" s="394"/>
      <c r="AA278" s="394"/>
      <c r="AB278" s="394"/>
      <c r="AC278" s="1067"/>
      <c r="AD278" s="1067"/>
      <c r="AE278" s="1067"/>
      <c r="AF278" s="1067"/>
      <c r="AG278" s="658"/>
      <c r="AH278" s="658"/>
      <c r="AI278" s="658"/>
      <c r="AJ278" s="658"/>
      <c r="AK278" s="658"/>
      <c r="AL278" s="658"/>
      <c r="AM278" s="658"/>
      <c r="AN278" s="658"/>
      <c r="AO278" s="658"/>
      <c r="AP278" s="658"/>
      <c r="AQ278" s="658"/>
      <c r="AR278" s="658"/>
      <c r="AS278" s="658"/>
      <c r="AT278" s="658"/>
      <c r="AU278" s="658"/>
      <c r="AV278" s="658"/>
      <c r="AW278" s="658"/>
      <c r="AX278" s="658"/>
      <c r="AY278" s="658"/>
      <c r="AZ278" s="658"/>
      <c r="BA278" s="658"/>
      <c r="BB278" s="658"/>
      <c r="BC278" s="658"/>
      <c r="BD278" s="658"/>
      <c r="BE278" s="658"/>
      <c r="BF278" s="658"/>
      <c r="BG278" s="658"/>
      <c r="BH278" s="658"/>
      <c r="BI278" s="658"/>
      <c r="BJ278" s="658"/>
      <c r="BK278" s="658"/>
      <c r="BL278" s="658"/>
      <c r="BM278" s="658"/>
      <c r="BN278" s="658"/>
      <c r="BO278" s="658"/>
      <c r="BP278" s="658"/>
      <c r="BQ278" s="658"/>
      <c r="BR278" s="658"/>
      <c r="BS278" s="658"/>
      <c r="BT278" s="658"/>
      <c r="BU278" s="658"/>
    </row>
    <row r="279" ht="14.25" customHeight="1">
      <c r="A279" s="1067"/>
      <c r="B279" s="1067"/>
      <c r="C279" s="1067"/>
      <c r="D279" s="1067"/>
      <c r="E279" s="1067"/>
      <c r="F279" s="1067"/>
      <c r="G279" s="1114"/>
      <c r="H279" s="1115"/>
      <c r="I279" s="1115"/>
      <c r="J279" s="1067"/>
      <c r="K279" s="1116"/>
      <c r="L279" s="1117"/>
      <c r="M279" s="1067"/>
      <c r="N279" s="1067"/>
      <c r="O279" s="1117"/>
      <c r="P279" s="1067"/>
      <c r="Q279" s="1067"/>
      <c r="R279" s="1067"/>
      <c r="S279" s="1067"/>
      <c r="T279" s="1067"/>
      <c r="U279" s="1067"/>
      <c r="V279" s="866"/>
      <c r="W279" s="866"/>
      <c r="X279" s="866"/>
      <c r="Y279" s="394"/>
      <c r="Z279" s="394"/>
      <c r="AA279" s="394"/>
      <c r="AB279" s="394"/>
      <c r="AC279" s="1067"/>
      <c r="AD279" s="1067"/>
      <c r="AE279" s="1067"/>
      <c r="AF279" s="1067"/>
      <c r="AG279" s="658"/>
      <c r="AH279" s="658"/>
      <c r="AI279" s="658"/>
      <c r="AJ279" s="658"/>
      <c r="AK279" s="658"/>
      <c r="AL279" s="658"/>
      <c r="AM279" s="658"/>
      <c r="AN279" s="658"/>
      <c r="AO279" s="658"/>
      <c r="AP279" s="658"/>
      <c r="AQ279" s="658"/>
      <c r="AR279" s="658"/>
      <c r="AS279" s="658"/>
      <c r="AT279" s="658"/>
      <c r="AU279" s="658"/>
      <c r="AV279" s="658"/>
      <c r="AW279" s="658"/>
      <c r="AX279" s="658"/>
      <c r="AY279" s="658"/>
      <c r="AZ279" s="658"/>
      <c r="BA279" s="658"/>
      <c r="BB279" s="658"/>
      <c r="BC279" s="658"/>
      <c r="BD279" s="658"/>
      <c r="BE279" s="658"/>
      <c r="BF279" s="658"/>
      <c r="BG279" s="658"/>
      <c r="BH279" s="658"/>
      <c r="BI279" s="658"/>
      <c r="BJ279" s="658"/>
      <c r="BK279" s="658"/>
      <c r="BL279" s="658"/>
      <c r="BM279" s="658"/>
      <c r="BN279" s="658"/>
      <c r="BO279" s="658"/>
      <c r="BP279" s="658"/>
      <c r="BQ279" s="658"/>
      <c r="BR279" s="658"/>
      <c r="BS279" s="658"/>
      <c r="BT279" s="658"/>
      <c r="BU279" s="658"/>
    </row>
    <row r="280" ht="14.25" customHeight="1">
      <c r="A280" s="1067"/>
      <c r="B280" s="1067"/>
      <c r="C280" s="1067"/>
      <c r="D280" s="1067"/>
      <c r="E280" s="1067"/>
      <c r="F280" s="1067"/>
      <c r="G280" s="1114"/>
      <c r="H280" s="1115"/>
      <c r="I280" s="1115"/>
      <c r="J280" s="1067"/>
      <c r="K280" s="1116"/>
      <c r="L280" s="1117"/>
      <c r="M280" s="1067"/>
      <c r="N280" s="1067"/>
      <c r="O280" s="1117"/>
      <c r="P280" s="1067"/>
      <c r="Q280" s="1067"/>
      <c r="R280" s="1067"/>
      <c r="S280" s="1067"/>
      <c r="T280" s="1067"/>
      <c r="U280" s="1067"/>
      <c r="V280" s="866"/>
      <c r="W280" s="866"/>
      <c r="X280" s="866"/>
      <c r="Y280" s="394"/>
      <c r="Z280" s="394"/>
      <c r="AA280" s="394"/>
      <c r="AB280" s="394"/>
      <c r="AC280" s="1067"/>
      <c r="AD280" s="1067"/>
      <c r="AE280" s="1067"/>
      <c r="AF280" s="1067"/>
      <c r="AG280" s="658"/>
      <c r="AH280" s="658"/>
      <c r="AI280" s="658"/>
      <c r="AJ280" s="658"/>
      <c r="AK280" s="658"/>
      <c r="AL280" s="658"/>
      <c r="AM280" s="658"/>
      <c r="AN280" s="658"/>
      <c r="AO280" s="658"/>
      <c r="AP280" s="658"/>
      <c r="AQ280" s="658"/>
      <c r="AR280" s="658"/>
      <c r="AS280" s="658"/>
      <c r="AT280" s="658"/>
      <c r="AU280" s="658"/>
      <c r="AV280" s="658"/>
      <c r="AW280" s="658"/>
      <c r="AX280" s="658"/>
      <c r="AY280" s="658"/>
      <c r="AZ280" s="658"/>
      <c r="BA280" s="658"/>
      <c r="BB280" s="658"/>
      <c r="BC280" s="658"/>
      <c r="BD280" s="658"/>
      <c r="BE280" s="658"/>
      <c r="BF280" s="658"/>
      <c r="BG280" s="658"/>
      <c r="BH280" s="658"/>
      <c r="BI280" s="658"/>
      <c r="BJ280" s="658"/>
      <c r="BK280" s="658"/>
      <c r="BL280" s="658"/>
      <c r="BM280" s="658"/>
      <c r="BN280" s="658"/>
      <c r="BO280" s="658"/>
      <c r="BP280" s="658"/>
      <c r="BQ280" s="658"/>
      <c r="BR280" s="658"/>
      <c r="BS280" s="658"/>
      <c r="BT280" s="658"/>
      <c r="BU280" s="658"/>
    </row>
    <row r="281" ht="14.25" customHeight="1">
      <c r="A281" s="1067"/>
      <c r="B281" s="1067"/>
      <c r="C281" s="1067"/>
      <c r="D281" s="1067"/>
      <c r="E281" s="1067"/>
      <c r="F281" s="1067"/>
      <c r="G281" s="1114"/>
      <c r="H281" s="1115"/>
      <c r="I281" s="1115"/>
      <c r="J281" s="1067"/>
      <c r="K281" s="1116"/>
      <c r="L281" s="1117"/>
      <c r="M281" s="1067"/>
      <c r="N281" s="1067"/>
      <c r="O281" s="1117"/>
      <c r="P281" s="1067"/>
      <c r="Q281" s="1067"/>
      <c r="R281" s="1067"/>
      <c r="S281" s="1067"/>
      <c r="T281" s="1067"/>
      <c r="U281" s="1067"/>
      <c r="V281" s="866"/>
      <c r="W281" s="866"/>
      <c r="X281" s="866"/>
      <c r="Y281" s="394"/>
      <c r="Z281" s="394"/>
      <c r="AA281" s="394"/>
      <c r="AB281" s="394"/>
      <c r="AC281" s="1067"/>
      <c r="AD281" s="1067"/>
      <c r="AE281" s="1067"/>
      <c r="AF281" s="1067"/>
      <c r="AG281" s="658"/>
      <c r="AH281" s="658"/>
      <c r="AI281" s="658"/>
      <c r="AJ281" s="658"/>
      <c r="AK281" s="658"/>
      <c r="AL281" s="658"/>
      <c r="AM281" s="658"/>
      <c r="AN281" s="658"/>
      <c r="AO281" s="658"/>
      <c r="AP281" s="658"/>
      <c r="AQ281" s="658"/>
      <c r="AR281" s="658"/>
      <c r="AS281" s="658"/>
      <c r="AT281" s="658"/>
      <c r="AU281" s="658"/>
      <c r="AV281" s="658"/>
      <c r="AW281" s="658"/>
      <c r="AX281" s="658"/>
      <c r="AY281" s="658"/>
      <c r="AZ281" s="658"/>
      <c r="BA281" s="658"/>
      <c r="BB281" s="658"/>
      <c r="BC281" s="658"/>
      <c r="BD281" s="658"/>
      <c r="BE281" s="658"/>
      <c r="BF281" s="658"/>
      <c r="BG281" s="658"/>
      <c r="BH281" s="658"/>
      <c r="BI281" s="658"/>
      <c r="BJ281" s="658"/>
      <c r="BK281" s="658"/>
      <c r="BL281" s="658"/>
      <c r="BM281" s="658"/>
      <c r="BN281" s="658"/>
      <c r="BO281" s="658"/>
      <c r="BP281" s="658"/>
      <c r="BQ281" s="658"/>
      <c r="BR281" s="658"/>
      <c r="BS281" s="658"/>
      <c r="BT281" s="658"/>
      <c r="BU281" s="658"/>
    </row>
    <row r="282" ht="14.25" customHeight="1">
      <c r="A282" s="1067"/>
      <c r="B282" s="1067"/>
      <c r="C282" s="1067"/>
      <c r="D282" s="1067"/>
      <c r="E282" s="1067"/>
      <c r="F282" s="1067"/>
      <c r="G282" s="1114"/>
      <c r="H282" s="1115"/>
      <c r="I282" s="1115"/>
      <c r="J282" s="1067"/>
      <c r="K282" s="1116"/>
      <c r="L282" s="1117"/>
      <c r="M282" s="1067"/>
      <c r="N282" s="1067"/>
      <c r="O282" s="1117"/>
      <c r="P282" s="1067"/>
      <c r="Q282" s="1067"/>
      <c r="R282" s="1067"/>
      <c r="S282" s="1067"/>
      <c r="T282" s="1067"/>
      <c r="U282" s="1067"/>
      <c r="V282" s="866"/>
      <c r="W282" s="866"/>
      <c r="X282" s="866"/>
      <c r="Y282" s="394"/>
      <c r="Z282" s="394"/>
      <c r="AA282" s="394"/>
      <c r="AB282" s="394"/>
      <c r="AC282" s="1067"/>
      <c r="AD282" s="1067"/>
      <c r="AE282" s="1067"/>
      <c r="AF282" s="1067"/>
      <c r="AG282" s="658"/>
      <c r="AH282" s="658"/>
      <c r="AI282" s="658"/>
      <c r="AJ282" s="658"/>
      <c r="AK282" s="658"/>
      <c r="AL282" s="658"/>
      <c r="AM282" s="658"/>
      <c r="AN282" s="658"/>
      <c r="AO282" s="658"/>
      <c r="AP282" s="658"/>
      <c r="AQ282" s="658"/>
      <c r="AR282" s="658"/>
      <c r="AS282" s="658"/>
      <c r="AT282" s="658"/>
      <c r="AU282" s="658"/>
      <c r="AV282" s="658"/>
      <c r="AW282" s="658"/>
      <c r="AX282" s="658"/>
      <c r="AY282" s="658"/>
      <c r="AZ282" s="658"/>
      <c r="BA282" s="658"/>
      <c r="BB282" s="658"/>
      <c r="BC282" s="658"/>
      <c r="BD282" s="658"/>
      <c r="BE282" s="658"/>
      <c r="BF282" s="658"/>
      <c r="BG282" s="658"/>
      <c r="BH282" s="658"/>
      <c r="BI282" s="658"/>
      <c r="BJ282" s="658"/>
      <c r="BK282" s="658"/>
      <c r="BL282" s="658"/>
      <c r="BM282" s="658"/>
      <c r="BN282" s="658"/>
      <c r="BO282" s="658"/>
      <c r="BP282" s="658"/>
      <c r="BQ282" s="658"/>
      <c r="BR282" s="658"/>
      <c r="BS282" s="658"/>
      <c r="BT282" s="658"/>
      <c r="BU282" s="658"/>
    </row>
    <row r="283" ht="14.25" customHeight="1">
      <c r="A283" s="1067"/>
      <c r="B283" s="1067"/>
      <c r="C283" s="1067"/>
      <c r="D283" s="1067"/>
      <c r="E283" s="1067"/>
      <c r="F283" s="1067"/>
      <c r="G283" s="1114"/>
      <c r="H283" s="1115"/>
      <c r="I283" s="1115"/>
      <c r="J283" s="1067"/>
      <c r="K283" s="1116"/>
      <c r="L283" s="1117"/>
      <c r="M283" s="1067"/>
      <c r="N283" s="1067"/>
      <c r="O283" s="1117"/>
      <c r="P283" s="1067"/>
      <c r="Q283" s="1067"/>
      <c r="R283" s="1067"/>
      <c r="S283" s="1067"/>
      <c r="T283" s="1067"/>
      <c r="U283" s="1067"/>
      <c r="V283" s="866"/>
      <c r="W283" s="866"/>
      <c r="X283" s="866"/>
      <c r="Y283" s="394"/>
      <c r="Z283" s="394"/>
      <c r="AA283" s="394"/>
      <c r="AB283" s="394"/>
      <c r="AC283" s="1067"/>
      <c r="AD283" s="1067"/>
      <c r="AE283" s="1067"/>
      <c r="AF283" s="1067"/>
      <c r="AG283" s="658"/>
      <c r="AH283" s="658"/>
      <c r="AI283" s="658"/>
      <c r="AJ283" s="658"/>
      <c r="AK283" s="658"/>
      <c r="AL283" s="658"/>
      <c r="AM283" s="658"/>
      <c r="AN283" s="658"/>
      <c r="AO283" s="658"/>
      <c r="AP283" s="658"/>
      <c r="AQ283" s="658"/>
      <c r="AR283" s="658"/>
      <c r="AS283" s="658"/>
      <c r="AT283" s="658"/>
      <c r="AU283" s="658"/>
      <c r="AV283" s="658"/>
      <c r="AW283" s="658"/>
      <c r="AX283" s="658"/>
      <c r="AY283" s="658"/>
      <c r="AZ283" s="658"/>
      <c r="BA283" s="658"/>
      <c r="BB283" s="658"/>
      <c r="BC283" s="658"/>
      <c r="BD283" s="658"/>
      <c r="BE283" s="658"/>
      <c r="BF283" s="658"/>
      <c r="BG283" s="658"/>
      <c r="BH283" s="658"/>
      <c r="BI283" s="658"/>
      <c r="BJ283" s="658"/>
      <c r="BK283" s="658"/>
      <c r="BL283" s="658"/>
      <c r="BM283" s="658"/>
      <c r="BN283" s="658"/>
      <c r="BO283" s="658"/>
      <c r="BP283" s="658"/>
      <c r="BQ283" s="658"/>
      <c r="BR283" s="658"/>
      <c r="BS283" s="658"/>
      <c r="BT283" s="658"/>
      <c r="BU283" s="658"/>
    </row>
    <row r="284" ht="14.25" customHeight="1">
      <c r="A284" s="1067"/>
      <c r="B284" s="1067"/>
      <c r="C284" s="1067"/>
      <c r="D284" s="1067"/>
      <c r="E284" s="1067"/>
      <c r="F284" s="1067"/>
      <c r="G284" s="1114"/>
      <c r="H284" s="1115"/>
      <c r="I284" s="1115"/>
      <c r="J284" s="1067"/>
      <c r="K284" s="1116"/>
      <c r="L284" s="1117"/>
      <c r="M284" s="1067"/>
      <c r="N284" s="1067"/>
      <c r="O284" s="1117"/>
      <c r="P284" s="1067"/>
      <c r="Q284" s="1067"/>
      <c r="R284" s="1067"/>
      <c r="S284" s="1067"/>
      <c r="T284" s="1067"/>
      <c r="U284" s="1067"/>
      <c r="V284" s="866"/>
      <c r="W284" s="866"/>
      <c r="X284" s="866"/>
      <c r="Y284" s="394"/>
      <c r="Z284" s="394"/>
      <c r="AA284" s="394"/>
      <c r="AB284" s="394"/>
      <c r="AC284" s="1067"/>
      <c r="AD284" s="1067"/>
      <c r="AE284" s="1067"/>
      <c r="AF284" s="1067"/>
      <c r="AG284" s="658"/>
      <c r="AH284" s="658"/>
      <c r="AI284" s="658"/>
      <c r="AJ284" s="658"/>
      <c r="AK284" s="658"/>
      <c r="AL284" s="658"/>
      <c r="AM284" s="658"/>
      <c r="AN284" s="658"/>
      <c r="AO284" s="658"/>
      <c r="AP284" s="658"/>
      <c r="AQ284" s="658"/>
      <c r="AR284" s="658"/>
      <c r="AS284" s="658"/>
      <c r="AT284" s="658"/>
      <c r="AU284" s="658"/>
      <c r="AV284" s="658"/>
      <c r="AW284" s="658"/>
      <c r="AX284" s="658"/>
      <c r="AY284" s="658"/>
      <c r="AZ284" s="658"/>
      <c r="BA284" s="658"/>
      <c r="BB284" s="658"/>
      <c r="BC284" s="658"/>
      <c r="BD284" s="658"/>
      <c r="BE284" s="658"/>
      <c r="BF284" s="658"/>
      <c r="BG284" s="658"/>
      <c r="BH284" s="658"/>
      <c r="BI284" s="658"/>
      <c r="BJ284" s="658"/>
      <c r="BK284" s="658"/>
      <c r="BL284" s="658"/>
      <c r="BM284" s="658"/>
      <c r="BN284" s="658"/>
      <c r="BO284" s="658"/>
      <c r="BP284" s="658"/>
      <c r="BQ284" s="658"/>
      <c r="BR284" s="658"/>
      <c r="BS284" s="658"/>
      <c r="BT284" s="658"/>
      <c r="BU284" s="658"/>
    </row>
    <row r="285" ht="14.25" customHeight="1">
      <c r="A285" s="1067"/>
      <c r="B285" s="1067"/>
      <c r="C285" s="1067"/>
      <c r="D285" s="1067"/>
      <c r="E285" s="1067"/>
      <c r="F285" s="1067"/>
      <c r="G285" s="1114"/>
      <c r="H285" s="1115"/>
      <c r="I285" s="1115"/>
      <c r="J285" s="1067"/>
      <c r="K285" s="1116"/>
      <c r="L285" s="1117"/>
      <c r="M285" s="1067"/>
      <c r="N285" s="1067"/>
      <c r="O285" s="1117"/>
      <c r="P285" s="1067"/>
      <c r="Q285" s="1067"/>
      <c r="R285" s="1067"/>
      <c r="S285" s="1067"/>
      <c r="T285" s="1067"/>
      <c r="U285" s="1067"/>
      <c r="V285" s="866"/>
      <c r="W285" s="866"/>
      <c r="X285" s="866"/>
      <c r="Y285" s="394"/>
      <c r="Z285" s="394"/>
      <c r="AA285" s="394"/>
      <c r="AB285" s="394"/>
      <c r="AC285" s="1067"/>
      <c r="AD285" s="1067"/>
      <c r="AE285" s="1067"/>
      <c r="AF285" s="1067"/>
      <c r="AG285" s="658"/>
      <c r="AH285" s="658"/>
      <c r="AI285" s="658"/>
      <c r="AJ285" s="658"/>
      <c r="AK285" s="658"/>
      <c r="AL285" s="658"/>
      <c r="AM285" s="658"/>
      <c r="AN285" s="658"/>
      <c r="AO285" s="658"/>
      <c r="AP285" s="658"/>
      <c r="AQ285" s="658"/>
      <c r="AR285" s="658"/>
      <c r="AS285" s="658"/>
      <c r="AT285" s="658"/>
      <c r="AU285" s="658"/>
      <c r="AV285" s="658"/>
      <c r="AW285" s="658"/>
      <c r="AX285" s="658"/>
      <c r="AY285" s="658"/>
      <c r="AZ285" s="658"/>
      <c r="BA285" s="658"/>
      <c r="BB285" s="658"/>
      <c r="BC285" s="658"/>
      <c r="BD285" s="658"/>
      <c r="BE285" s="658"/>
      <c r="BF285" s="658"/>
      <c r="BG285" s="658"/>
      <c r="BH285" s="658"/>
      <c r="BI285" s="658"/>
      <c r="BJ285" s="658"/>
      <c r="BK285" s="658"/>
      <c r="BL285" s="658"/>
      <c r="BM285" s="658"/>
      <c r="BN285" s="658"/>
      <c r="BO285" s="658"/>
      <c r="BP285" s="658"/>
      <c r="BQ285" s="658"/>
      <c r="BR285" s="658"/>
      <c r="BS285" s="658"/>
      <c r="BT285" s="658"/>
      <c r="BU285" s="658"/>
    </row>
    <row r="286" ht="14.25" customHeight="1">
      <c r="A286" s="1067"/>
      <c r="B286" s="1067"/>
      <c r="C286" s="1067"/>
      <c r="D286" s="1067"/>
      <c r="E286" s="1067"/>
      <c r="F286" s="1067"/>
      <c r="G286" s="1114"/>
      <c r="H286" s="1115"/>
      <c r="I286" s="1115"/>
      <c r="J286" s="1067"/>
      <c r="K286" s="1116"/>
      <c r="L286" s="1117"/>
      <c r="M286" s="1067"/>
      <c r="N286" s="1067"/>
      <c r="O286" s="1117"/>
      <c r="P286" s="1067"/>
      <c r="Q286" s="1067"/>
      <c r="R286" s="1067"/>
      <c r="S286" s="1067"/>
      <c r="T286" s="1067"/>
      <c r="U286" s="1067"/>
      <c r="V286" s="866"/>
      <c r="W286" s="866"/>
      <c r="X286" s="866"/>
      <c r="Y286" s="394"/>
      <c r="Z286" s="394"/>
      <c r="AA286" s="394"/>
      <c r="AB286" s="394"/>
      <c r="AC286" s="1067"/>
      <c r="AD286" s="1067"/>
      <c r="AE286" s="1067"/>
      <c r="AF286" s="1067"/>
      <c r="AG286" s="658"/>
      <c r="AH286" s="658"/>
      <c r="AI286" s="658"/>
      <c r="AJ286" s="658"/>
      <c r="AK286" s="658"/>
      <c r="AL286" s="658"/>
      <c r="AM286" s="658"/>
      <c r="AN286" s="658"/>
      <c r="AO286" s="658"/>
      <c r="AP286" s="658"/>
      <c r="AQ286" s="658"/>
      <c r="AR286" s="658"/>
      <c r="AS286" s="658"/>
      <c r="AT286" s="658"/>
      <c r="AU286" s="658"/>
      <c r="AV286" s="658"/>
      <c r="AW286" s="658"/>
      <c r="AX286" s="658"/>
      <c r="AY286" s="658"/>
      <c r="AZ286" s="658"/>
      <c r="BA286" s="658"/>
      <c r="BB286" s="658"/>
      <c r="BC286" s="658"/>
      <c r="BD286" s="658"/>
      <c r="BE286" s="658"/>
      <c r="BF286" s="658"/>
      <c r="BG286" s="658"/>
      <c r="BH286" s="658"/>
      <c r="BI286" s="658"/>
      <c r="BJ286" s="658"/>
      <c r="BK286" s="658"/>
      <c r="BL286" s="658"/>
      <c r="BM286" s="658"/>
      <c r="BN286" s="658"/>
      <c r="BO286" s="658"/>
      <c r="BP286" s="658"/>
      <c r="BQ286" s="658"/>
      <c r="BR286" s="658"/>
      <c r="BS286" s="658"/>
      <c r="BT286" s="658"/>
      <c r="BU286" s="658"/>
    </row>
    <row r="287" ht="14.25" customHeight="1">
      <c r="A287" s="1067"/>
      <c r="B287" s="1067"/>
      <c r="C287" s="1067"/>
      <c r="D287" s="1067"/>
      <c r="E287" s="1067"/>
      <c r="F287" s="1067"/>
      <c r="G287" s="1114"/>
      <c r="H287" s="1115"/>
      <c r="I287" s="1115"/>
      <c r="J287" s="1067"/>
      <c r="K287" s="1116"/>
      <c r="L287" s="1117"/>
      <c r="M287" s="1067"/>
      <c r="N287" s="1067"/>
      <c r="O287" s="1117"/>
      <c r="P287" s="1067"/>
      <c r="Q287" s="1067"/>
      <c r="R287" s="1067"/>
      <c r="S287" s="1067"/>
      <c r="T287" s="1067"/>
      <c r="U287" s="1067"/>
      <c r="V287" s="866"/>
      <c r="W287" s="866"/>
      <c r="X287" s="866"/>
      <c r="Y287" s="394"/>
      <c r="Z287" s="394"/>
      <c r="AA287" s="394"/>
      <c r="AB287" s="394"/>
      <c r="AC287" s="1067"/>
      <c r="AD287" s="1067"/>
      <c r="AE287" s="1067"/>
      <c r="AF287" s="1067"/>
      <c r="AG287" s="658"/>
      <c r="AH287" s="658"/>
      <c r="AI287" s="658"/>
      <c r="AJ287" s="658"/>
      <c r="AK287" s="658"/>
      <c r="AL287" s="658"/>
      <c r="AM287" s="658"/>
      <c r="AN287" s="658"/>
      <c r="AO287" s="658"/>
      <c r="AP287" s="658"/>
      <c r="AQ287" s="658"/>
      <c r="AR287" s="658"/>
      <c r="AS287" s="658"/>
      <c r="AT287" s="658"/>
      <c r="AU287" s="658"/>
      <c r="AV287" s="658"/>
      <c r="AW287" s="658"/>
      <c r="AX287" s="658"/>
      <c r="AY287" s="658"/>
      <c r="AZ287" s="658"/>
      <c r="BA287" s="658"/>
      <c r="BB287" s="658"/>
      <c r="BC287" s="658"/>
      <c r="BD287" s="658"/>
      <c r="BE287" s="658"/>
      <c r="BF287" s="658"/>
      <c r="BG287" s="658"/>
      <c r="BH287" s="658"/>
      <c r="BI287" s="658"/>
      <c r="BJ287" s="658"/>
      <c r="BK287" s="658"/>
      <c r="BL287" s="658"/>
      <c r="BM287" s="658"/>
      <c r="BN287" s="658"/>
      <c r="BO287" s="658"/>
      <c r="BP287" s="658"/>
      <c r="BQ287" s="658"/>
      <c r="BR287" s="658"/>
      <c r="BS287" s="658"/>
      <c r="BT287" s="658"/>
      <c r="BU287" s="658"/>
    </row>
    <row r="288" ht="14.25" customHeight="1">
      <c r="A288" s="1067"/>
      <c r="B288" s="1067"/>
      <c r="C288" s="1067"/>
      <c r="D288" s="1067"/>
      <c r="E288" s="1067"/>
      <c r="F288" s="1067"/>
      <c r="G288" s="1114"/>
      <c r="H288" s="1115"/>
      <c r="I288" s="1115"/>
      <c r="J288" s="1067"/>
      <c r="K288" s="1116"/>
      <c r="L288" s="1117"/>
      <c r="M288" s="1067"/>
      <c r="N288" s="1067"/>
      <c r="O288" s="1117"/>
      <c r="P288" s="1067"/>
      <c r="Q288" s="1067"/>
      <c r="R288" s="1067"/>
      <c r="S288" s="1067"/>
      <c r="T288" s="1067"/>
      <c r="U288" s="1067"/>
      <c r="V288" s="866"/>
      <c r="W288" s="866"/>
      <c r="X288" s="866"/>
      <c r="Y288" s="394"/>
      <c r="Z288" s="394"/>
      <c r="AA288" s="394"/>
      <c r="AB288" s="394"/>
      <c r="AC288" s="1067"/>
      <c r="AD288" s="1067"/>
      <c r="AE288" s="1067"/>
      <c r="AF288" s="1067"/>
      <c r="AG288" s="658"/>
      <c r="AH288" s="658"/>
      <c r="AI288" s="658"/>
      <c r="AJ288" s="658"/>
      <c r="AK288" s="658"/>
      <c r="AL288" s="658"/>
      <c r="AM288" s="658"/>
      <c r="AN288" s="658"/>
      <c r="AO288" s="658"/>
      <c r="AP288" s="658"/>
      <c r="AQ288" s="658"/>
      <c r="AR288" s="658"/>
      <c r="AS288" s="658"/>
      <c r="AT288" s="658"/>
      <c r="AU288" s="658"/>
      <c r="AV288" s="658"/>
      <c r="AW288" s="658"/>
      <c r="AX288" s="658"/>
      <c r="AY288" s="658"/>
      <c r="AZ288" s="658"/>
      <c r="BA288" s="658"/>
      <c r="BB288" s="658"/>
      <c r="BC288" s="658"/>
      <c r="BD288" s="658"/>
      <c r="BE288" s="658"/>
      <c r="BF288" s="658"/>
      <c r="BG288" s="658"/>
      <c r="BH288" s="658"/>
      <c r="BI288" s="658"/>
      <c r="BJ288" s="658"/>
      <c r="BK288" s="658"/>
      <c r="BL288" s="658"/>
      <c r="BM288" s="658"/>
      <c r="BN288" s="658"/>
      <c r="BO288" s="658"/>
      <c r="BP288" s="658"/>
      <c r="BQ288" s="658"/>
      <c r="BR288" s="658"/>
      <c r="BS288" s="658"/>
      <c r="BT288" s="658"/>
      <c r="BU288" s="658"/>
    </row>
    <row r="289" ht="14.25" customHeight="1">
      <c r="A289" s="1067"/>
      <c r="B289" s="1067"/>
      <c r="C289" s="1067"/>
      <c r="D289" s="1067"/>
      <c r="E289" s="1067"/>
      <c r="F289" s="1067"/>
      <c r="G289" s="1114"/>
      <c r="H289" s="1115"/>
      <c r="I289" s="1115"/>
      <c r="J289" s="1067"/>
      <c r="K289" s="1116"/>
      <c r="L289" s="1117"/>
      <c r="M289" s="1067"/>
      <c r="N289" s="1067"/>
      <c r="O289" s="1117"/>
      <c r="P289" s="1067"/>
      <c r="Q289" s="1067"/>
      <c r="R289" s="1067"/>
      <c r="S289" s="1067"/>
      <c r="T289" s="1067"/>
      <c r="U289" s="1067"/>
      <c r="V289" s="866"/>
      <c r="W289" s="866"/>
      <c r="X289" s="866"/>
      <c r="Y289" s="394"/>
      <c r="Z289" s="394"/>
      <c r="AA289" s="394"/>
      <c r="AB289" s="394"/>
      <c r="AC289" s="1067"/>
      <c r="AD289" s="1067"/>
      <c r="AE289" s="1067"/>
      <c r="AF289" s="1067"/>
      <c r="AG289" s="658"/>
      <c r="AH289" s="658"/>
      <c r="AI289" s="658"/>
      <c r="AJ289" s="658"/>
      <c r="AK289" s="658"/>
      <c r="AL289" s="658"/>
      <c r="AM289" s="658"/>
      <c r="AN289" s="658"/>
      <c r="AO289" s="658"/>
      <c r="AP289" s="658"/>
      <c r="AQ289" s="658"/>
      <c r="AR289" s="658"/>
      <c r="AS289" s="658"/>
      <c r="AT289" s="658"/>
      <c r="AU289" s="658"/>
      <c r="AV289" s="658"/>
      <c r="AW289" s="658"/>
      <c r="AX289" s="658"/>
      <c r="AY289" s="658"/>
      <c r="AZ289" s="658"/>
      <c r="BA289" s="658"/>
      <c r="BB289" s="658"/>
      <c r="BC289" s="658"/>
      <c r="BD289" s="658"/>
      <c r="BE289" s="658"/>
      <c r="BF289" s="658"/>
      <c r="BG289" s="658"/>
      <c r="BH289" s="658"/>
      <c r="BI289" s="658"/>
      <c r="BJ289" s="658"/>
      <c r="BK289" s="658"/>
      <c r="BL289" s="658"/>
      <c r="BM289" s="658"/>
      <c r="BN289" s="658"/>
      <c r="BO289" s="658"/>
      <c r="BP289" s="658"/>
      <c r="BQ289" s="658"/>
      <c r="BR289" s="658"/>
      <c r="BS289" s="658"/>
      <c r="BT289" s="658"/>
      <c r="BU289" s="658"/>
    </row>
    <row r="290" ht="14.25" customHeight="1">
      <c r="A290" s="1067"/>
      <c r="B290" s="1067"/>
      <c r="C290" s="1067"/>
      <c r="D290" s="1067"/>
      <c r="E290" s="1067"/>
      <c r="F290" s="1067"/>
      <c r="G290" s="1114"/>
      <c r="H290" s="1115"/>
      <c r="I290" s="1115"/>
      <c r="J290" s="1067"/>
      <c r="K290" s="1116"/>
      <c r="L290" s="1117"/>
      <c r="M290" s="1067"/>
      <c r="N290" s="1067"/>
      <c r="O290" s="1117"/>
      <c r="P290" s="1067"/>
      <c r="Q290" s="1067"/>
      <c r="R290" s="1067"/>
      <c r="S290" s="1067"/>
      <c r="T290" s="1067"/>
      <c r="U290" s="1067"/>
      <c r="V290" s="866"/>
      <c r="W290" s="866"/>
      <c r="X290" s="866"/>
      <c r="Y290" s="394"/>
      <c r="Z290" s="394"/>
      <c r="AA290" s="394"/>
      <c r="AB290" s="394"/>
      <c r="AC290" s="1067"/>
      <c r="AD290" s="1067"/>
      <c r="AE290" s="1067"/>
      <c r="AF290" s="1067"/>
      <c r="AG290" s="658"/>
      <c r="AH290" s="658"/>
      <c r="AI290" s="658"/>
      <c r="AJ290" s="658"/>
      <c r="AK290" s="658"/>
      <c r="AL290" s="658"/>
      <c r="AM290" s="658"/>
      <c r="AN290" s="658"/>
      <c r="AO290" s="658"/>
      <c r="AP290" s="658"/>
      <c r="AQ290" s="658"/>
      <c r="AR290" s="658"/>
      <c r="AS290" s="658"/>
      <c r="AT290" s="658"/>
      <c r="AU290" s="658"/>
      <c r="AV290" s="658"/>
      <c r="AW290" s="658"/>
      <c r="AX290" s="658"/>
      <c r="AY290" s="658"/>
      <c r="AZ290" s="658"/>
      <c r="BA290" s="658"/>
      <c r="BB290" s="658"/>
      <c r="BC290" s="658"/>
      <c r="BD290" s="658"/>
      <c r="BE290" s="658"/>
      <c r="BF290" s="658"/>
      <c r="BG290" s="658"/>
      <c r="BH290" s="658"/>
      <c r="BI290" s="658"/>
      <c r="BJ290" s="658"/>
      <c r="BK290" s="658"/>
      <c r="BL290" s="658"/>
      <c r="BM290" s="658"/>
      <c r="BN290" s="658"/>
      <c r="BO290" s="658"/>
      <c r="BP290" s="658"/>
      <c r="BQ290" s="658"/>
      <c r="BR290" s="658"/>
      <c r="BS290" s="658"/>
      <c r="BT290" s="658"/>
      <c r="BU290" s="658"/>
    </row>
    <row r="291" ht="14.25" customHeight="1">
      <c r="A291" s="1067"/>
      <c r="B291" s="1067"/>
      <c r="C291" s="1067"/>
      <c r="D291" s="1067"/>
      <c r="E291" s="1067"/>
      <c r="F291" s="1067"/>
      <c r="G291" s="1114"/>
      <c r="H291" s="1115"/>
      <c r="I291" s="1115"/>
      <c r="J291" s="1067"/>
      <c r="K291" s="1116"/>
      <c r="L291" s="1117"/>
      <c r="M291" s="1067"/>
      <c r="N291" s="1067"/>
      <c r="O291" s="1117"/>
      <c r="P291" s="1067"/>
      <c r="Q291" s="1067"/>
      <c r="R291" s="1067"/>
      <c r="S291" s="1067"/>
      <c r="T291" s="1067"/>
      <c r="U291" s="1067"/>
      <c r="V291" s="866"/>
      <c r="W291" s="866"/>
      <c r="X291" s="866"/>
      <c r="Y291" s="394"/>
      <c r="Z291" s="394"/>
      <c r="AA291" s="394"/>
      <c r="AB291" s="394"/>
      <c r="AC291" s="1067"/>
      <c r="AD291" s="1067"/>
      <c r="AE291" s="1067"/>
      <c r="AF291" s="1067"/>
      <c r="AG291" s="658"/>
      <c r="AH291" s="658"/>
      <c r="AI291" s="658"/>
      <c r="AJ291" s="658"/>
      <c r="AK291" s="658"/>
      <c r="AL291" s="658"/>
      <c r="AM291" s="658"/>
      <c r="AN291" s="658"/>
      <c r="AO291" s="658"/>
      <c r="AP291" s="658"/>
      <c r="AQ291" s="658"/>
      <c r="AR291" s="658"/>
      <c r="AS291" s="658"/>
      <c r="AT291" s="658"/>
      <c r="AU291" s="658"/>
      <c r="AV291" s="658"/>
      <c r="AW291" s="658"/>
      <c r="AX291" s="658"/>
      <c r="AY291" s="658"/>
      <c r="AZ291" s="658"/>
      <c r="BA291" s="658"/>
      <c r="BB291" s="658"/>
      <c r="BC291" s="658"/>
      <c r="BD291" s="658"/>
      <c r="BE291" s="658"/>
      <c r="BF291" s="658"/>
      <c r="BG291" s="658"/>
      <c r="BH291" s="658"/>
      <c r="BI291" s="658"/>
      <c r="BJ291" s="658"/>
      <c r="BK291" s="658"/>
      <c r="BL291" s="658"/>
      <c r="BM291" s="658"/>
      <c r="BN291" s="658"/>
      <c r="BO291" s="658"/>
      <c r="BP291" s="658"/>
      <c r="BQ291" s="658"/>
      <c r="BR291" s="658"/>
      <c r="BS291" s="658"/>
      <c r="BT291" s="658"/>
      <c r="BU291" s="658"/>
    </row>
    <row r="292" ht="14.25" customHeight="1">
      <c r="A292" s="1067"/>
      <c r="B292" s="1067"/>
      <c r="C292" s="1067"/>
      <c r="D292" s="1067"/>
      <c r="E292" s="1067"/>
      <c r="F292" s="1067"/>
      <c r="G292" s="1114"/>
      <c r="H292" s="1115"/>
      <c r="I292" s="1115"/>
      <c r="J292" s="1067"/>
      <c r="K292" s="1116"/>
      <c r="L292" s="1117"/>
      <c r="M292" s="1067"/>
      <c r="N292" s="1067"/>
      <c r="O292" s="1117"/>
      <c r="P292" s="1067"/>
      <c r="Q292" s="1067"/>
      <c r="R292" s="1067"/>
      <c r="S292" s="1067"/>
      <c r="T292" s="1067"/>
      <c r="U292" s="1067"/>
      <c r="V292" s="866"/>
      <c r="W292" s="866"/>
      <c r="X292" s="866"/>
      <c r="Y292" s="394"/>
      <c r="Z292" s="394"/>
      <c r="AA292" s="394"/>
      <c r="AB292" s="394"/>
      <c r="AC292" s="1067"/>
      <c r="AD292" s="1067"/>
      <c r="AE292" s="1067"/>
      <c r="AF292" s="1067"/>
      <c r="AG292" s="658"/>
      <c r="AH292" s="658"/>
      <c r="AI292" s="658"/>
      <c r="AJ292" s="658"/>
      <c r="AK292" s="658"/>
      <c r="AL292" s="658"/>
      <c r="AM292" s="658"/>
      <c r="AN292" s="658"/>
      <c r="AO292" s="658"/>
      <c r="AP292" s="658"/>
      <c r="AQ292" s="658"/>
      <c r="AR292" s="658"/>
      <c r="AS292" s="658"/>
      <c r="AT292" s="658"/>
      <c r="AU292" s="658"/>
      <c r="AV292" s="658"/>
      <c r="AW292" s="658"/>
      <c r="AX292" s="658"/>
      <c r="AY292" s="658"/>
      <c r="AZ292" s="658"/>
      <c r="BA292" s="658"/>
      <c r="BB292" s="658"/>
      <c r="BC292" s="658"/>
      <c r="BD292" s="658"/>
      <c r="BE292" s="658"/>
      <c r="BF292" s="658"/>
      <c r="BG292" s="658"/>
      <c r="BH292" s="658"/>
      <c r="BI292" s="658"/>
      <c r="BJ292" s="658"/>
      <c r="BK292" s="658"/>
      <c r="BL292" s="658"/>
      <c r="BM292" s="658"/>
      <c r="BN292" s="658"/>
      <c r="BO292" s="658"/>
      <c r="BP292" s="658"/>
      <c r="BQ292" s="658"/>
      <c r="BR292" s="658"/>
      <c r="BS292" s="658"/>
      <c r="BT292" s="658"/>
      <c r="BU292" s="658"/>
    </row>
    <row r="293" ht="14.25" customHeight="1">
      <c r="A293" s="1067"/>
      <c r="B293" s="1067"/>
      <c r="C293" s="1067"/>
      <c r="D293" s="1067"/>
      <c r="E293" s="1067"/>
      <c r="F293" s="1067"/>
      <c r="G293" s="1114"/>
      <c r="H293" s="1115"/>
      <c r="I293" s="1115"/>
      <c r="J293" s="1067"/>
      <c r="K293" s="1116"/>
      <c r="L293" s="1117"/>
      <c r="M293" s="1067"/>
      <c r="N293" s="1067"/>
      <c r="O293" s="1117"/>
      <c r="P293" s="1067"/>
      <c r="Q293" s="1067"/>
      <c r="R293" s="1067"/>
      <c r="S293" s="1067"/>
      <c r="T293" s="1067"/>
      <c r="U293" s="1067"/>
      <c r="V293" s="866"/>
      <c r="W293" s="866"/>
      <c r="X293" s="866"/>
      <c r="Y293" s="394"/>
      <c r="Z293" s="394"/>
      <c r="AA293" s="394"/>
      <c r="AB293" s="394"/>
      <c r="AC293" s="1067"/>
      <c r="AD293" s="1067"/>
      <c r="AE293" s="1067"/>
      <c r="AF293" s="1067"/>
      <c r="AG293" s="658"/>
      <c r="AH293" s="658"/>
      <c r="AI293" s="658"/>
      <c r="AJ293" s="658"/>
      <c r="AK293" s="658"/>
      <c r="AL293" s="658"/>
      <c r="AM293" s="658"/>
      <c r="AN293" s="658"/>
      <c r="AO293" s="658"/>
      <c r="AP293" s="658"/>
      <c r="AQ293" s="658"/>
      <c r="AR293" s="658"/>
      <c r="AS293" s="658"/>
      <c r="AT293" s="658"/>
      <c r="AU293" s="658"/>
      <c r="AV293" s="658"/>
      <c r="AW293" s="658"/>
      <c r="AX293" s="658"/>
      <c r="AY293" s="658"/>
      <c r="AZ293" s="658"/>
      <c r="BA293" s="658"/>
      <c r="BB293" s="658"/>
      <c r="BC293" s="658"/>
      <c r="BD293" s="658"/>
      <c r="BE293" s="658"/>
      <c r="BF293" s="658"/>
      <c r="BG293" s="658"/>
      <c r="BH293" s="658"/>
      <c r="BI293" s="658"/>
      <c r="BJ293" s="658"/>
      <c r="BK293" s="658"/>
      <c r="BL293" s="658"/>
      <c r="BM293" s="658"/>
      <c r="BN293" s="658"/>
      <c r="BO293" s="658"/>
      <c r="BP293" s="658"/>
      <c r="BQ293" s="658"/>
      <c r="BR293" s="658"/>
      <c r="BS293" s="658"/>
      <c r="BT293" s="658"/>
      <c r="BU293" s="658"/>
    </row>
    <row r="294" ht="14.25" customHeight="1">
      <c r="A294" s="1067"/>
      <c r="B294" s="1067"/>
      <c r="C294" s="1067"/>
      <c r="D294" s="1067"/>
      <c r="E294" s="1067"/>
      <c r="F294" s="1067"/>
      <c r="G294" s="1114"/>
      <c r="H294" s="1115"/>
      <c r="I294" s="1115"/>
      <c r="J294" s="1067"/>
      <c r="K294" s="1116"/>
      <c r="L294" s="1117"/>
      <c r="M294" s="1067"/>
      <c r="N294" s="1067"/>
      <c r="O294" s="1117"/>
      <c r="P294" s="1067"/>
      <c r="Q294" s="1067"/>
      <c r="R294" s="1067"/>
      <c r="S294" s="1067"/>
      <c r="T294" s="1067"/>
      <c r="U294" s="1067"/>
      <c r="V294" s="866"/>
      <c r="W294" s="866"/>
      <c r="X294" s="866"/>
      <c r="Y294" s="394"/>
      <c r="Z294" s="394"/>
      <c r="AA294" s="394"/>
      <c r="AB294" s="394"/>
      <c r="AC294" s="1067"/>
      <c r="AD294" s="1067"/>
      <c r="AE294" s="1067"/>
      <c r="AF294" s="1067"/>
      <c r="AG294" s="658"/>
      <c r="AH294" s="658"/>
      <c r="AI294" s="658"/>
      <c r="AJ294" s="658"/>
      <c r="AK294" s="658"/>
      <c r="AL294" s="658"/>
      <c r="AM294" s="658"/>
      <c r="AN294" s="658"/>
      <c r="AO294" s="658"/>
      <c r="AP294" s="658"/>
      <c r="AQ294" s="658"/>
      <c r="AR294" s="658"/>
      <c r="AS294" s="658"/>
      <c r="AT294" s="658"/>
      <c r="AU294" s="658"/>
      <c r="AV294" s="658"/>
      <c r="AW294" s="658"/>
      <c r="AX294" s="658"/>
      <c r="AY294" s="658"/>
      <c r="AZ294" s="658"/>
      <c r="BA294" s="658"/>
      <c r="BB294" s="658"/>
      <c r="BC294" s="658"/>
      <c r="BD294" s="658"/>
      <c r="BE294" s="658"/>
      <c r="BF294" s="658"/>
      <c r="BG294" s="658"/>
      <c r="BH294" s="658"/>
      <c r="BI294" s="658"/>
      <c r="BJ294" s="658"/>
      <c r="BK294" s="658"/>
      <c r="BL294" s="658"/>
      <c r="BM294" s="658"/>
      <c r="BN294" s="658"/>
      <c r="BO294" s="658"/>
      <c r="BP294" s="658"/>
      <c r="BQ294" s="658"/>
      <c r="BR294" s="658"/>
      <c r="BS294" s="658"/>
      <c r="BT294" s="658"/>
      <c r="BU294" s="658"/>
    </row>
    <row r="295" ht="14.25" customHeight="1">
      <c r="A295" s="1067"/>
      <c r="B295" s="1067"/>
      <c r="C295" s="1067"/>
      <c r="D295" s="1067"/>
      <c r="E295" s="1067"/>
      <c r="F295" s="1067"/>
      <c r="G295" s="1114"/>
      <c r="H295" s="1115"/>
      <c r="I295" s="1115"/>
      <c r="J295" s="1067"/>
      <c r="K295" s="1116"/>
      <c r="L295" s="1117"/>
      <c r="M295" s="1067"/>
      <c r="N295" s="1067"/>
      <c r="O295" s="1117"/>
      <c r="P295" s="1067"/>
      <c r="Q295" s="1067"/>
      <c r="R295" s="1067"/>
      <c r="S295" s="1067"/>
      <c r="T295" s="1067"/>
      <c r="U295" s="1067"/>
      <c r="V295" s="866"/>
      <c r="W295" s="866"/>
      <c r="X295" s="866"/>
      <c r="Y295" s="394"/>
      <c r="Z295" s="394"/>
      <c r="AA295" s="394"/>
      <c r="AB295" s="394"/>
      <c r="AC295" s="1067"/>
      <c r="AD295" s="1067"/>
      <c r="AE295" s="1067"/>
      <c r="AF295" s="1067"/>
      <c r="AG295" s="658"/>
      <c r="AH295" s="658"/>
      <c r="AI295" s="658"/>
      <c r="AJ295" s="658"/>
      <c r="AK295" s="658"/>
      <c r="AL295" s="658"/>
      <c r="AM295" s="658"/>
      <c r="AN295" s="658"/>
      <c r="AO295" s="658"/>
      <c r="AP295" s="658"/>
      <c r="AQ295" s="658"/>
      <c r="AR295" s="658"/>
      <c r="AS295" s="658"/>
      <c r="AT295" s="658"/>
      <c r="AU295" s="658"/>
      <c r="AV295" s="658"/>
      <c r="AW295" s="658"/>
      <c r="AX295" s="658"/>
      <c r="AY295" s="658"/>
      <c r="AZ295" s="658"/>
      <c r="BA295" s="658"/>
      <c r="BB295" s="658"/>
      <c r="BC295" s="658"/>
      <c r="BD295" s="658"/>
      <c r="BE295" s="658"/>
      <c r="BF295" s="658"/>
      <c r="BG295" s="658"/>
      <c r="BH295" s="658"/>
      <c r="BI295" s="658"/>
      <c r="BJ295" s="658"/>
      <c r="BK295" s="658"/>
      <c r="BL295" s="658"/>
      <c r="BM295" s="658"/>
      <c r="BN295" s="658"/>
      <c r="BO295" s="658"/>
      <c r="BP295" s="658"/>
      <c r="BQ295" s="658"/>
      <c r="BR295" s="658"/>
      <c r="BS295" s="658"/>
      <c r="BT295" s="658"/>
      <c r="BU295" s="658"/>
    </row>
    <row r="296" ht="14.25" customHeight="1">
      <c r="A296" s="1067"/>
      <c r="B296" s="1067"/>
      <c r="C296" s="1067"/>
      <c r="D296" s="1067"/>
      <c r="E296" s="1067"/>
      <c r="F296" s="1067"/>
      <c r="G296" s="1114"/>
      <c r="H296" s="1115"/>
      <c r="I296" s="1115"/>
      <c r="J296" s="1067"/>
      <c r="K296" s="1116"/>
      <c r="L296" s="1117"/>
      <c r="M296" s="1067"/>
      <c r="N296" s="1067"/>
      <c r="O296" s="1117"/>
      <c r="P296" s="1067"/>
      <c r="Q296" s="1067"/>
      <c r="R296" s="1067"/>
      <c r="S296" s="1067"/>
      <c r="T296" s="1067"/>
      <c r="U296" s="1067"/>
      <c r="V296" s="866"/>
      <c r="W296" s="866"/>
      <c r="X296" s="866"/>
      <c r="Y296" s="394"/>
      <c r="Z296" s="394"/>
      <c r="AA296" s="394"/>
      <c r="AB296" s="394"/>
      <c r="AC296" s="1067"/>
      <c r="AD296" s="1067"/>
      <c r="AE296" s="1067"/>
      <c r="AF296" s="1067"/>
      <c r="AG296" s="658"/>
      <c r="AH296" s="658"/>
      <c r="AI296" s="658"/>
      <c r="AJ296" s="658"/>
      <c r="AK296" s="658"/>
      <c r="AL296" s="658"/>
      <c r="AM296" s="658"/>
      <c r="AN296" s="658"/>
      <c r="AO296" s="658"/>
      <c r="AP296" s="658"/>
      <c r="AQ296" s="658"/>
      <c r="AR296" s="658"/>
      <c r="AS296" s="658"/>
      <c r="AT296" s="658"/>
      <c r="AU296" s="658"/>
      <c r="AV296" s="658"/>
      <c r="AW296" s="658"/>
      <c r="AX296" s="658"/>
      <c r="AY296" s="658"/>
      <c r="AZ296" s="658"/>
      <c r="BA296" s="658"/>
      <c r="BB296" s="658"/>
      <c r="BC296" s="658"/>
      <c r="BD296" s="658"/>
      <c r="BE296" s="658"/>
      <c r="BF296" s="658"/>
      <c r="BG296" s="658"/>
      <c r="BH296" s="658"/>
      <c r="BI296" s="658"/>
      <c r="BJ296" s="658"/>
      <c r="BK296" s="658"/>
      <c r="BL296" s="658"/>
      <c r="BM296" s="658"/>
      <c r="BN296" s="658"/>
      <c r="BO296" s="658"/>
      <c r="BP296" s="658"/>
      <c r="BQ296" s="658"/>
      <c r="BR296" s="658"/>
      <c r="BS296" s="658"/>
      <c r="BT296" s="658"/>
      <c r="BU296" s="658"/>
    </row>
    <row r="297" ht="14.25" customHeight="1">
      <c r="A297" s="1067"/>
      <c r="B297" s="1067"/>
      <c r="C297" s="1067"/>
      <c r="D297" s="1067"/>
      <c r="E297" s="1067"/>
      <c r="F297" s="1067"/>
      <c r="G297" s="1114"/>
      <c r="H297" s="1115"/>
      <c r="I297" s="1115"/>
      <c r="J297" s="1067"/>
      <c r="K297" s="1116"/>
      <c r="L297" s="1117"/>
      <c r="M297" s="1067"/>
      <c r="N297" s="1067"/>
      <c r="O297" s="1117"/>
      <c r="P297" s="1067"/>
      <c r="Q297" s="1067"/>
      <c r="R297" s="1067"/>
      <c r="S297" s="1067"/>
      <c r="T297" s="1067"/>
      <c r="U297" s="1067"/>
      <c r="V297" s="866"/>
      <c r="W297" s="866"/>
      <c r="X297" s="866"/>
      <c r="Y297" s="394"/>
      <c r="Z297" s="394"/>
      <c r="AA297" s="394"/>
      <c r="AB297" s="394"/>
      <c r="AC297" s="1067"/>
      <c r="AD297" s="1067"/>
      <c r="AE297" s="1067"/>
      <c r="AF297" s="1067"/>
      <c r="AG297" s="658"/>
      <c r="AH297" s="658"/>
      <c r="AI297" s="658"/>
      <c r="AJ297" s="658"/>
      <c r="AK297" s="658"/>
      <c r="AL297" s="658"/>
      <c r="AM297" s="658"/>
      <c r="AN297" s="658"/>
      <c r="AO297" s="658"/>
      <c r="AP297" s="658"/>
      <c r="AQ297" s="658"/>
      <c r="AR297" s="658"/>
      <c r="AS297" s="658"/>
      <c r="AT297" s="658"/>
      <c r="AU297" s="658"/>
      <c r="AV297" s="658"/>
      <c r="AW297" s="658"/>
      <c r="AX297" s="658"/>
      <c r="AY297" s="658"/>
      <c r="AZ297" s="658"/>
      <c r="BA297" s="658"/>
      <c r="BB297" s="658"/>
      <c r="BC297" s="658"/>
      <c r="BD297" s="658"/>
      <c r="BE297" s="658"/>
      <c r="BF297" s="658"/>
      <c r="BG297" s="658"/>
      <c r="BH297" s="658"/>
      <c r="BI297" s="658"/>
      <c r="BJ297" s="658"/>
      <c r="BK297" s="658"/>
      <c r="BL297" s="658"/>
      <c r="BM297" s="658"/>
      <c r="BN297" s="658"/>
      <c r="BO297" s="658"/>
      <c r="BP297" s="658"/>
      <c r="BQ297" s="658"/>
      <c r="BR297" s="658"/>
      <c r="BS297" s="658"/>
      <c r="BT297" s="658"/>
      <c r="BU297" s="658"/>
    </row>
    <row r="298" ht="14.25" customHeight="1">
      <c r="A298" s="1067"/>
      <c r="B298" s="1067"/>
      <c r="C298" s="1067"/>
      <c r="D298" s="1067"/>
      <c r="E298" s="1067"/>
      <c r="F298" s="1067"/>
      <c r="G298" s="1114"/>
      <c r="H298" s="1115"/>
      <c r="I298" s="1115"/>
      <c r="J298" s="1067"/>
      <c r="K298" s="1116"/>
      <c r="L298" s="1117"/>
      <c r="M298" s="1067"/>
      <c r="N298" s="1067"/>
      <c r="O298" s="1117"/>
      <c r="P298" s="1067"/>
      <c r="Q298" s="1067"/>
      <c r="R298" s="1067"/>
      <c r="S298" s="1067"/>
      <c r="T298" s="1067"/>
      <c r="U298" s="1067"/>
      <c r="V298" s="866"/>
      <c r="W298" s="866"/>
      <c r="X298" s="866"/>
      <c r="Y298" s="394"/>
      <c r="Z298" s="394"/>
      <c r="AA298" s="394"/>
      <c r="AB298" s="394"/>
      <c r="AC298" s="1067"/>
      <c r="AD298" s="1067"/>
      <c r="AE298" s="1067"/>
      <c r="AF298" s="1067"/>
      <c r="AG298" s="658"/>
      <c r="AH298" s="658"/>
      <c r="AI298" s="658"/>
      <c r="AJ298" s="658"/>
      <c r="AK298" s="658"/>
      <c r="AL298" s="658"/>
      <c r="AM298" s="658"/>
      <c r="AN298" s="658"/>
      <c r="AO298" s="658"/>
      <c r="AP298" s="658"/>
      <c r="AQ298" s="658"/>
      <c r="AR298" s="658"/>
      <c r="AS298" s="658"/>
      <c r="AT298" s="658"/>
      <c r="AU298" s="658"/>
      <c r="AV298" s="658"/>
      <c r="AW298" s="658"/>
      <c r="AX298" s="658"/>
      <c r="AY298" s="658"/>
      <c r="AZ298" s="658"/>
      <c r="BA298" s="658"/>
      <c r="BB298" s="658"/>
      <c r="BC298" s="658"/>
      <c r="BD298" s="658"/>
      <c r="BE298" s="658"/>
      <c r="BF298" s="658"/>
      <c r="BG298" s="658"/>
      <c r="BH298" s="658"/>
      <c r="BI298" s="658"/>
      <c r="BJ298" s="658"/>
      <c r="BK298" s="658"/>
      <c r="BL298" s="658"/>
      <c r="BM298" s="658"/>
      <c r="BN298" s="658"/>
      <c r="BO298" s="658"/>
      <c r="BP298" s="658"/>
      <c r="BQ298" s="658"/>
      <c r="BR298" s="658"/>
      <c r="BS298" s="658"/>
      <c r="BT298" s="658"/>
      <c r="BU298" s="658"/>
    </row>
    <row r="299" ht="14.25" customHeight="1">
      <c r="A299" s="1067"/>
      <c r="B299" s="1067"/>
      <c r="C299" s="1067"/>
      <c r="D299" s="1067"/>
      <c r="E299" s="1067"/>
      <c r="F299" s="1067"/>
      <c r="G299" s="1114"/>
      <c r="H299" s="1115"/>
      <c r="I299" s="1115"/>
      <c r="J299" s="1067"/>
      <c r="K299" s="1116"/>
      <c r="L299" s="1117"/>
      <c r="M299" s="1067"/>
      <c r="N299" s="1067"/>
      <c r="O299" s="1117"/>
      <c r="P299" s="1067"/>
      <c r="Q299" s="1067"/>
      <c r="R299" s="1067"/>
      <c r="S299" s="1067"/>
      <c r="T299" s="1067"/>
      <c r="U299" s="1067"/>
      <c r="V299" s="866"/>
      <c r="W299" s="866"/>
      <c r="X299" s="866"/>
      <c r="Y299" s="394"/>
      <c r="Z299" s="394"/>
      <c r="AA299" s="394"/>
      <c r="AB299" s="394"/>
      <c r="AC299" s="1067"/>
      <c r="AD299" s="1067"/>
      <c r="AE299" s="1067"/>
      <c r="AF299" s="1067"/>
      <c r="AG299" s="658"/>
      <c r="AH299" s="658"/>
      <c r="AI299" s="658"/>
      <c r="AJ299" s="658"/>
      <c r="AK299" s="658"/>
      <c r="AL299" s="658"/>
      <c r="AM299" s="658"/>
      <c r="AN299" s="658"/>
      <c r="AO299" s="658"/>
      <c r="AP299" s="658"/>
      <c r="AQ299" s="658"/>
      <c r="AR299" s="658"/>
      <c r="AS299" s="658"/>
      <c r="AT299" s="658"/>
      <c r="AU299" s="658"/>
      <c r="AV299" s="658"/>
      <c r="AW299" s="658"/>
      <c r="AX299" s="658"/>
      <c r="AY299" s="658"/>
      <c r="AZ299" s="658"/>
      <c r="BA299" s="658"/>
      <c r="BB299" s="658"/>
      <c r="BC299" s="658"/>
      <c r="BD299" s="658"/>
      <c r="BE299" s="658"/>
      <c r="BF299" s="658"/>
      <c r="BG299" s="658"/>
      <c r="BH299" s="658"/>
      <c r="BI299" s="658"/>
      <c r="BJ299" s="658"/>
      <c r="BK299" s="658"/>
      <c r="BL299" s="658"/>
      <c r="BM299" s="658"/>
      <c r="BN299" s="658"/>
      <c r="BO299" s="658"/>
      <c r="BP299" s="658"/>
      <c r="BQ299" s="658"/>
      <c r="BR299" s="658"/>
      <c r="BS299" s="658"/>
      <c r="BT299" s="658"/>
      <c r="BU299" s="658"/>
    </row>
    <row r="300" ht="14.25" customHeight="1">
      <c r="A300" s="1067"/>
      <c r="B300" s="1067"/>
      <c r="C300" s="1067"/>
      <c r="D300" s="1067"/>
      <c r="E300" s="1067"/>
      <c r="F300" s="1067"/>
      <c r="G300" s="1114"/>
      <c r="H300" s="1115"/>
      <c r="I300" s="1115"/>
      <c r="J300" s="1067"/>
      <c r="K300" s="1116"/>
      <c r="L300" s="1117"/>
      <c r="M300" s="1067"/>
      <c r="N300" s="1067"/>
      <c r="O300" s="1117"/>
      <c r="P300" s="1067"/>
      <c r="Q300" s="1067"/>
      <c r="R300" s="1067"/>
      <c r="S300" s="1067"/>
      <c r="T300" s="1067"/>
      <c r="U300" s="1067"/>
      <c r="V300" s="866"/>
      <c r="W300" s="866"/>
      <c r="X300" s="866"/>
      <c r="Y300" s="394"/>
      <c r="Z300" s="394"/>
      <c r="AA300" s="394"/>
      <c r="AB300" s="394"/>
      <c r="AC300" s="1067"/>
      <c r="AD300" s="1067"/>
      <c r="AE300" s="1067"/>
      <c r="AF300" s="1067"/>
      <c r="AG300" s="658"/>
      <c r="AH300" s="658"/>
      <c r="AI300" s="658"/>
      <c r="AJ300" s="658"/>
      <c r="AK300" s="658"/>
      <c r="AL300" s="658"/>
      <c r="AM300" s="658"/>
      <c r="AN300" s="658"/>
      <c r="AO300" s="658"/>
      <c r="AP300" s="658"/>
      <c r="AQ300" s="658"/>
      <c r="AR300" s="658"/>
      <c r="AS300" s="658"/>
      <c r="AT300" s="658"/>
      <c r="AU300" s="658"/>
      <c r="AV300" s="658"/>
      <c r="AW300" s="658"/>
      <c r="AX300" s="658"/>
      <c r="AY300" s="658"/>
      <c r="AZ300" s="658"/>
      <c r="BA300" s="658"/>
      <c r="BB300" s="658"/>
      <c r="BC300" s="658"/>
      <c r="BD300" s="658"/>
      <c r="BE300" s="658"/>
      <c r="BF300" s="658"/>
      <c r="BG300" s="658"/>
      <c r="BH300" s="658"/>
      <c r="BI300" s="658"/>
      <c r="BJ300" s="658"/>
      <c r="BK300" s="658"/>
      <c r="BL300" s="658"/>
      <c r="BM300" s="658"/>
      <c r="BN300" s="658"/>
      <c r="BO300" s="658"/>
      <c r="BP300" s="658"/>
      <c r="BQ300" s="658"/>
      <c r="BR300" s="658"/>
      <c r="BS300" s="658"/>
      <c r="BT300" s="658"/>
      <c r="BU300" s="658"/>
    </row>
    <row r="301" ht="14.25" customHeight="1">
      <c r="A301" s="1067"/>
      <c r="B301" s="1067"/>
      <c r="C301" s="1067"/>
      <c r="D301" s="1067"/>
      <c r="E301" s="1067"/>
      <c r="F301" s="1067"/>
      <c r="G301" s="1114"/>
      <c r="H301" s="1115"/>
      <c r="I301" s="1115"/>
      <c r="J301" s="1067"/>
      <c r="K301" s="1116"/>
      <c r="L301" s="1117"/>
      <c r="M301" s="1067"/>
      <c r="N301" s="1067"/>
      <c r="O301" s="1117"/>
      <c r="P301" s="1067"/>
      <c r="Q301" s="1067"/>
      <c r="R301" s="1067"/>
      <c r="S301" s="1067"/>
      <c r="T301" s="1067"/>
      <c r="U301" s="1067"/>
      <c r="V301" s="866"/>
      <c r="W301" s="866"/>
      <c r="X301" s="866"/>
      <c r="Y301" s="394"/>
      <c r="Z301" s="394"/>
      <c r="AA301" s="394"/>
      <c r="AB301" s="394"/>
      <c r="AC301" s="1067"/>
      <c r="AD301" s="1067"/>
      <c r="AE301" s="1067"/>
      <c r="AF301" s="1067"/>
      <c r="AG301" s="658"/>
      <c r="AH301" s="658"/>
      <c r="AI301" s="658"/>
      <c r="AJ301" s="658"/>
      <c r="AK301" s="658"/>
      <c r="AL301" s="658"/>
      <c r="AM301" s="658"/>
      <c r="AN301" s="658"/>
      <c r="AO301" s="658"/>
      <c r="AP301" s="658"/>
      <c r="AQ301" s="658"/>
      <c r="AR301" s="658"/>
      <c r="AS301" s="658"/>
      <c r="AT301" s="658"/>
      <c r="AU301" s="658"/>
      <c r="AV301" s="658"/>
      <c r="AW301" s="658"/>
      <c r="AX301" s="658"/>
      <c r="AY301" s="658"/>
      <c r="AZ301" s="658"/>
      <c r="BA301" s="658"/>
      <c r="BB301" s="658"/>
      <c r="BC301" s="658"/>
      <c r="BD301" s="658"/>
      <c r="BE301" s="658"/>
      <c r="BF301" s="658"/>
      <c r="BG301" s="658"/>
      <c r="BH301" s="658"/>
      <c r="BI301" s="658"/>
      <c r="BJ301" s="658"/>
      <c r="BK301" s="658"/>
      <c r="BL301" s="658"/>
      <c r="BM301" s="658"/>
      <c r="BN301" s="658"/>
      <c r="BO301" s="658"/>
      <c r="BP301" s="658"/>
      <c r="BQ301" s="658"/>
      <c r="BR301" s="658"/>
      <c r="BS301" s="658"/>
      <c r="BT301" s="658"/>
      <c r="BU301" s="658"/>
    </row>
    <row r="302" ht="14.25" customHeight="1">
      <c r="A302" s="1067"/>
      <c r="B302" s="1067"/>
      <c r="C302" s="1067"/>
      <c r="D302" s="1067"/>
      <c r="E302" s="1067"/>
      <c r="F302" s="1067"/>
      <c r="G302" s="1114"/>
      <c r="H302" s="1115"/>
      <c r="I302" s="1115"/>
      <c r="J302" s="1067"/>
      <c r="K302" s="1116"/>
      <c r="L302" s="1117"/>
      <c r="M302" s="1067"/>
      <c r="N302" s="1067"/>
      <c r="O302" s="1117"/>
      <c r="P302" s="1067"/>
      <c r="Q302" s="1067"/>
      <c r="R302" s="1067"/>
      <c r="S302" s="1067"/>
      <c r="T302" s="1067"/>
      <c r="U302" s="1067"/>
      <c r="V302" s="866"/>
      <c r="W302" s="866"/>
      <c r="X302" s="866"/>
      <c r="Y302" s="394"/>
      <c r="Z302" s="394"/>
      <c r="AA302" s="394"/>
      <c r="AB302" s="394"/>
      <c r="AC302" s="1067"/>
      <c r="AD302" s="1067"/>
      <c r="AE302" s="1067"/>
      <c r="AF302" s="1067"/>
      <c r="AG302" s="658"/>
      <c r="AH302" s="658"/>
      <c r="AI302" s="658"/>
      <c r="AJ302" s="658"/>
      <c r="AK302" s="658"/>
      <c r="AL302" s="658"/>
      <c r="AM302" s="658"/>
      <c r="AN302" s="658"/>
      <c r="AO302" s="658"/>
      <c r="AP302" s="658"/>
      <c r="AQ302" s="658"/>
      <c r="AR302" s="658"/>
      <c r="AS302" s="658"/>
      <c r="AT302" s="658"/>
      <c r="AU302" s="658"/>
      <c r="AV302" s="658"/>
      <c r="AW302" s="658"/>
      <c r="AX302" s="658"/>
      <c r="AY302" s="658"/>
      <c r="AZ302" s="658"/>
      <c r="BA302" s="658"/>
      <c r="BB302" s="658"/>
      <c r="BC302" s="658"/>
      <c r="BD302" s="658"/>
      <c r="BE302" s="658"/>
      <c r="BF302" s="658"/>
      <c r="BG302" s="658"/>
      <c r="BH302" s="658"/>
      <c r="BI302" s="658"/>
      <c r="BJ302" s="658"/>
      <c r="BK302" s="658"/>
      <c r="BL302" s="658"/>
      <c r="BM302" s="658"/>
      <c r="BN302" s="658"/>
      <c r="BO302" s="658"/>
      <c r="BP302" s="658"/>
      <c r="BQ302" s="658"/>
      <c r="BR302" s="658"/>
      <c r="BS302" s="658"/>
      <c r="BT302" s="658"/>
      <c r="BU302" s="658"/>
    </row>
    <row r="303" ht="14.25" customHeight="1">
      <c r="A303" s="1067"/>
      <c r="B303" s="1067"/>
      <c r="C303" s="1067"/>
      <c r="D303" s="1067"/>
      <c r="E303" s="1067"/>
      <c r="F303" s="1067"/>
      <c r="G303" s="1114"/>
      <c r="H303" s="1115"/>
      <c r="I303" s="1115"/>
      <c r="J303" s="1067"/>
      <c r="K303" s="1116"/>
      <c r="L303" s="1117"/>
      <c r="M303" s="1067"/>
      <c r="N303" s="1067"/>
      <c r="O303" s="1117"/>
      <c r="P303" s="1067"/>
      <c r="Q303" s="1067"/>
      <c r="R303" s="1067"/>
      <c r="S303" s="1067"/>
      <c r="T303" s="1067"/>
      <c r="U303" s="1067"/>
      <c r="V303" s="866"/>
      <c r="W303" s="866"/>
      <c r="X303" s="866"/>
      <c r="Y303" s="394"/>
      <c r="Z303" s="394"/>
      <c r="AA303" s="394"/>
      <c r="AB303" s="394"/>
      <c r="AC303" s="1067"/>
      <c r="AD303" s="1067"/>
      <c r="AE303" s="1067"/>
      <c r="AF303" s="1067"/>
      <c r="AG303" s="658"/>
      <c r="AH303" s="658"/>
      <c r="AI303" s="658"/>
      <c r="AJ303" s="658"/>
      <c r="AK303" s="658"/>
      <c r="AL303" s="658"/>
      <c r="AM303" s="658"/>
      <c r="AN303" s="658"/>
      <c r="AO303" s="658"/>
      <c r="AP303" s="658"/>
      <c r="AQ303" s="658"/>
      <c r="AR303" s="658"/>
      <c r="AS303" s="658"/>
      <c r="AT303" s="658"/>
      <c r="AU303" s="658"/>
      <c r="AV303" s="658"/>
      <c r="AW303" s="658"/>
      <c r="AX303" s="658"/>
      <c r="AY303" s="658"/>
      <c r="AZ303" s="658"/>
      <c r="BA303" s="658"/>
      <c r="BB303" s="658"/>
      <c r="BC303" s="658"/>
      <c r="BD303" s="658"/>
      <c r="BE303" s="658"/>
      <c r="BF303" s="658"/>
      <c r="BG303" s="658"/>
      <c r="BH303" s="658"/>
      <c r="BI303" s="658"/>
      <c r="BJ303" s="658"/>
      <c r="BK303" s="658"/>
      <c r="BL303" s="658"/>
      <c r="BM303" s="658"/>
      <c r="BN303" s="658"/>
      <c r="BO303" s="658"/>
      <c r="BP303" s="658"/>
      <c r="BQ303" s="658"/>
      <c r="BR303" s="658"/>
      <c r="BS303" s="658"/>
      <c r="BT303" s="658"/>
      <c r="BU303" s="658"/>
    </row>
    <row r="304" ht="14.25" customHeight="1">
      <c r="A304" s="1067"/>
      <c r="B304" s="1067"/>
      <c r="C304" s="1067"/>
      <c r="D304" s="1067"/>
      <c r="E304" s="1067"/>
      <c r="F304" s="1067"/>
      <c r="G304" s="1114"/>
      <c r="H304" s="1115"/>
      <c r="I304" s="1115"/>
      <c r="J304" s="1067"/>
      <c r="K304" s="1116"/>
      <c r="L304" s="1117"/>
      <c r="M304" s="1067"/>
      <c r="N304" s="1067"/>
      <c r="O304" s="1117"/>
      <c r="P304" s="1067"/>
      <c r="Q304" s="1067"/>
      <c r="R304" s="1067"/>
      <c r="S304" s="1067"/>
      <c r="T304" s="1067"/>
      <c r="U304" s="1067"/>
      <c r="V304" s="866"/>
      <c r="W304" s="866"/>
      <c r="X304" s="866"/>
      <c r="Y304" s="394"/>
      <c r="Z304" s="394"/>
      <c r="AA304" s="394"/>
      <c r="AB304" s="394"/>
      <c r="AC304" s="1067"/>
      <c r="AD304" s="1067"/>
      <c r="AE304" s="1067"/>
      <c r="AF304" s="1067"/>
      <c r="AG304" s="658"/>
      <c r="AH304" s="658"/>
      <c r="AI304" s="658"/>
      <c r="AJ304" s="658"/>
      <c r="AK304" s="658"/>
      <c r="AL304" s="658"/>
      <c r="AM304" s="658"/>
      <c r="AN304" s="658"/>
      <c r="AO304" s="658"/>
      <c r="AP304" s="658"/>
      <c r="AQ304" s="658"/>
      <c r="AR304" s="658"/>
      <c r="AS304" s="658"/>
      <c r="AT304" s="658"/>
      <c r="AU304" s="658"/>
      <c r="AV304" s="658"/>
      <c r="AW304" s="658"/>
      <c r="AX304" s="658"/>
      <c r="AY304" s="658"/>
      <c r="AZ304" s="658"/>
      <c r="BA304" s="658"/>
      <c r="BB304" s="658"/>
      <c r="BC304" s="658"/>
      <c r="BD304" s="658"/>
      <c r="BE304" s="658"/>
      <c r="BF304" s="658"/>
      <c r="BG304" s="658"/>
      <c r="BH304" s="658"/>
      <c r="BI304" s="658"/>
      <c r="BJ304" s="658"/>
      <c r="BK304" s="658"/>
      <c r="BL304" s="658"/>
      <c r="BM304" s="658"/>
      <c r="BN304" s="658"/>
      <c r="BO304" s="658"/>
      <c r="BP304" s="658"/>
      <c r="BQ304" s="658"/>
      <c r="BR304" s="658"/>
      <c r="BS304" s="658"/>
      <c r="BT304" s="658"/>
      <c r="BU304" s="658"/>
    </row>
    <row r="305" ht="14.25" customHeight="1">
      <c r="A305" s="1067"/>
      <c r="B305" s="1067"/>
      <c r="C305" s="1067"/>
      <c r="D305" s="1067"/>
      <c r="E305" s="1067"/>
      <c r="F305" s="1067"/>
      <c r="G305" s="1114"/>
      <c r="H305" s="1115"/>
      <c r="I305" s="1115"/>
      <c r="J305" s="1067"/>
      <c r="K305" s="1116"/>
      <c r="L305" s="1117"/>
      <c r="M305" s="1067"/>
      <c r="N305" s="1067"/>
      <c r="O305" s="1117"/>
      <c r="P305" s="1067"/>
      <c r="Q305" s="1067"/>
      <c r="R305" s="1067"/>
      <c r="S305" s="1067"/>
      <c r="T305" s="1067"/>
      <c r="U305" s="1067"/>
      <c r="V305" s="866"/>
      <c r="W305" s="866"/>
      <c r="X305" s="866"/>
      <c r="Y305" s="394"/>
      <c r="Z305" s="394"/>
      <c r="AA305" s="394"/>
      <c r="AB305" s="394"/>
      <c r="AC305" s="1067"/>
      <c r="AD305" s="1067"/>
      <c r="AE305" s="1067"/>
      <c r="AF305" s="1067"/>
      <c r="AG305" s="658"/>
      <c r="AH305" s="658"/>
      <c r="AI305" s="658"/>
      <c r="AJ305" s="658"/>
      <c r="AK305" s="658"/>
      <c r="AL305" s="658"/>
      <c r="AM305" s="658"/>
      <c r="AN305" s="658"/>
      <c r="AO305" s="658"/>
      <c r="AP305" s="658"/>
      <c r="AQ305" s="658"/>
      <c r="AR305" s="658"/>
      <c r="AS305" s="658"/>
      <c r="AT305" s="658"/>
      <c r="AU305" s="658"/>
      <c r="AV305" s="658"/>
      <c r="AW305" s="658"/>
      <c r="AX305" s="658"/>
      <c r="AY305" s="658"/>
      <c r="AZ305" s="658"/>
      <c r="BA305" s="658"/>
      <c r="BB305" s="658"/>
      <c r="BC305" s="658"/>
      <c r="BD305" s="658"/>
      <c r="BE305" s="658"/>
      <c r="BF305" s="658"/>
      <c r="BG305" s="658"/>
      <c r="BH305" s="658"/>
      <c r="BI305" s="658"/>
      <c r="BJ305" s="658"/>
      <c r="BK305" s="658"/>
      <c r="BL305" s="658"/>
      <c r="BM305" s="658"/>
      <c r="BN305" s="658"/>
      <c r="BO305" s="658"/>
      <c r="BP305" s="658"/>
      <c r="BQ305" s="658"/>
      <c r="BR305" s="658"/>
      <c r="BS305" s="658"/>
      <c r="BT305" s="658"/>
      <c r="BU305" s="658"/>
    </row>
    <row r="306" ht="14.25" customHeight="1">
      <c r="A306" s="1067"/>
      <c r="B306" s="1067"/>
      <c r="C306" s="1067"/>
      <c r="D306" s="1067"/>
      <c r="E306" s="1067"/>
      <c r="F306" s="1067"/>
      <c r="G306" s="1114"/>
      <c r="H306" s="1115"/>
      <c r="I306" s="1115"/>
      <c r="J306" s="1067"/>
      <c r="K306" s="1116"/>
      <c r="L306" s="1117"/>
      <c r="M306" s="1067"/>
      <c r="N306" s="1067"/>
      <c r="O306" s="1117"/>
      <c r="P306" s="1067"/>
      <c r="Q306" s="1067"/>
      <c r="R306" s="1067"/>
      <c r="S306" s="1067"/>
      <c r="T306" s="1067"/>
      <c r="U306" s="1067"/>
      <c r="V306" s="866"/>
      <c r="W306" s="866"/>
      <c r="X306" s="866"/>
      <c r="Y306" s="394"/>
      <c r="Z306" s="394"/>
      <c r="AA306" s="394"/>
      <c r="AB306" s="394"/>
      <c r="AC306" s="1067"/>
      <c r="AD306" s="1067"/>
      <c r="AE306" s="1067"/>
      <c r="AF306" s="1067"/>
      <c r="AG306" s="658"/>
      <c r="AH306" s="658"/>
      <c r="AI306" s="658"/>
      <c r="AJ306" s="658"/>
      <c r="AK306" s="658"/>
      <c r="AL306" s="658"/>
      <c r="AM306" s="658"/>
      <c r="AN306" s="658"/>
      <c r="AO306" s="658"/>
      <c r="AP306" s="658"/>
      <c r="AQ306" s="658"/>
      <c r="AR306" s="658"/>
      <c r="AS306" s="658"/>
      <c r="AT306" s="658"/>
      <c r="AU306" s="658"/>
      <c r="AV306" s="658"/>
      <c r="AW306" s="658"/>
      <c r="AX306" s="658"/>
      <c r="AY306" s="658"/>
      <c r="AZ306" s="658"/>
      <c r="BA306" s="658"/>
      <c r="BB306" s="658"/>
      <c r="BC306" s="658"/>
      <c r="BD306" s="658"/>
      <c r="BE306" s="658"/>
      <c r="BF306" s="658"/>
      <c r="BG306" s="658"/>
      <c r="BH306" s="658"/>
      <c r="BI306" s="658"/>
      <c r="BJ306" s="658"/>
      <c r="BK306" s="658"/>
      <c r="BL306" s="658"/>
      <c r="BM306" s="658"/>
      <c r="BN306" s="658"/>
      <c r="BO306" s="658"/>
      <c r="BP306" s="658"/>
      <c r="BQ306" s="658"/>
      <c r="BR306" s="658"/>
      <c r="BS306" s="658"/>
      <c r="BT306" s="658"/>
      <c r="BU306" s="658"/>
    </row>
    <row r="307" ht="14.25" customHeight="1">
      <c r="A307" s="1067"/>
      <c r="B307" s="1067"/>
      <c r="C307" s="1067"/>
      <c r="D307" s="1067"/>
      <c r="E307" s="1067"/>
      <c r="F307" s="1067"/>
      <c r="G307" s="1114"/>
      <c r="H307" s="1115"/>
      <c r="I307" s="1115"/>
      <c r="J307" s="1067"/>
      <c r="K307" s="1116"/>
      <c r="L307" s="1117"/>
      <c r="M307" s="1067"/>
      <c r="N307" s="1067"/>
      <c r="O307" s="1117"/>
      <c r="P307" s="1067"/>
      <c r="Q307" s="1067"/>
      <c r="R307" s="1067"/>
      <c r="S307" s="1067"/>
      <c r="T307" s="1067"/>
      <c r="U307" s="1067"/>
      <c r="V307" s="866"/>
      <c r="W307" s="866"/>
      <c r="X307" s="866"/>
      <c r="Y307" s="394"/>
      <c r="Z307" s="394"/>
      <c r="AA307" s="394"/>
      <c r="AB307" s="394"/>
      <c r="AC307" s="1067"/>
      <c r="AD307" s="1067"/>
      <c r="AE307" s="1067"/>
      <c r="AF307" s="1067"/>
      <c r="AG307" s="658"/>
      <c r="AH307" s="658"/>
      <c r="AI307" s="658"/>
      <c r="AJ307" s="658"/>
      <c r="AK307" s="658"/>
      <c r="AL307" s="658"/>
      <c r="AM307" s="658"/>
      <c r="AN307" s="658"/>
      <c r="AO307" s="658"/>
      <c r="AP307" s="658"/>
      <c r="AQ307" s="658"/>
      <c r="AR307" s="658"/>
      <c r="AS307" s="658"/>
      <c r="AT307" s="658"/>
      <c r="AU307" s="658"/>
      <c r="AV307" s="658"/>
      <c r="AW307" s="658"/>
      <c r="AX307" s="658"/>
      <c r="AY307" s="658"/>
      <c r="AZ307" s="658"/>
      <c r="BA307" s="658"/>
      <c r="BB307" s="658"/>
      <c r="BC307" s="658"/>
      <c r="BD307" s="658"/>
      <c r="BE307" s="658"/>
      <c r="BF307" s="658"/>
      <c r="BG307" s="658"/>
      <c r="BH307" s="658"/>
      <c r="BI307" s="658"/>
      <c r="BJ307" s="658"/>
      <c r="BK307" s="658"/>
      <c r="BL307" s="658"/>
      <c r="BM307" s="658"/>
      <c r="BN307" s="658"/>
      <c r="BO307" s="658"/>
      <c r="BP307" s="658"/>
      <c r="BQ307" s="658"/>
      <c r="BR307" s="658"/>
      <c r="BS307" s="658"/>
      <c r="BT307" s="658"/>
      <c r="BU307" s="658"/>
    </row>
    <row r="308" ht="14.25" customHeight="1">
      <c r="A308" s="1067"/>
      <c r="B308" s="1067"/>
      <c r="C308" s="1067"/>
      <c r="D308" s="1067"/>
      <c r="E308" s="1067"/>
      <c r="F308" s="1067"/>
      <c r="G308" s="1114"/>
      <c r="H308" s="1115"/>
      <c r="I308" s="1115"/>
      <c r="J308" s="1067"/>
      <c r="K308" s="1116"/>
      <c r="L308" s="1117"/>
      <c r="M308" s="1067"/>
      <c r="N308" s="1067"/>
      <c r="O308" s="1117"/>
      <c r="P308" s="1067"/>
      <c r="Q308" s="1067"/>
      <c r="R308" s="1067"/>
      <c r="S308" s="1067"/>
      <c r="T308" s="1067"/>
      <c r="U308" s="1067"/>
      <c r="V308" s="866"/>
      <c r="W308" s="866"/>
      <c r="X308" s="866"/>
      <c r="Y308" s="394"/>
      <c r="Z308" s="394"/>
      <c r="AA308" s="394"/>
      <c r="AB308" s="394"/>
      <c r="AC308" s="1067"/>
      <c r="AD308" s="1067"/>
      <c r="AE308" s="1067"/>
      <c r="AF308" s="1067"/>
      <c r="AG308" s="658"/>
      <c r="AH308" s="658"/>
      <c r="AI308" s="658"/>
      <c r="AJ308" s="658"/>
      <c r="AK308" s="658"/>
      <c r="AL308" s="658"/>
      <c r="AM308" s="658"/>
      <c r="AN308" s="658"/>
      <c r="AO308" s="658"/>
      <c r="AP308" s="658"/>
      <c r="AQ308" s="658"/>
      <c r="AR308" s="658"/>
      <c r="AS308" s="658"/>
      <c r="AT308" s="658"/>
      <c r="AU308" s="658"/>
      <c r="AV308" s="658"/>
      <c r="AW308" s="658"/>
      <c r="AX308" s="658"/>
      <c r="AY308" s="658"/>
      <c r="AZ308" s="658"/>
      <c r="BA308" s="658"/>
      <c r="BB308" s="658"/>
      <c r="BC308" s="658"/>
      <c r="BD308" s="658"/>
      <c r="BE308" s="658"/>
      <c r="BF308" s="658"/>
      <c r="BG308" s="658"/>
      <c r="BH308" s="658"/>
      <c r="BI308" s="658"/>
      <c r="BJ308" s="658"/>
      <c r="BK308" s="658"/>
      <c r="BL308" s="658"/>
      <c r="BM308" s="658"/>
      <c r="BN308" s="658"/>
      <c r="BO308" s="658"/>
      <c r="BP308" s="658"/>
      <c r="BQ308" s="658"/>
      <c r="BR308" s="658"/>
      <c r="BS308" s="658"/>
      <c r="BT308" s="658"/>
      <c r="BU308" s="658"/>
    </row>
    <row r="309" ht="14.25" customHeight="1">
      <c r="A309" s="1067"/>
      <c r="B309" s="1067"/>
      <c r="C309" s="1067"/>
      <c r="D309" s="1067"/>
      <c r="E309" s="1067"/>
      <c r="F309" s="1067"/>
      <c r="G309" s="1114"/>
      <c r="H309" s="1115"/>
      <c r="I309" s="1115"/>
      <c r="J309" s="1067"/>
      <c r="K309" s="1116"/>
      <c r="L309" s="1117"/>
      <c r="M309" s="1067"/>
      <c r="N309" s="1067"/>
      <c r="O309" s="1117"/>
      <c r="P309" s="1067"/>
      <c r="Q309" s="1067"/>
      <c r="R309" s="1067"/>
      <c r="S309" s="1067"/>
      <c r="T309" s="1067"/>
      <c r="U309" s="1067"/>
      <c r="V309" s="866"/>
      <c r="W309" s="866"/>
      <c r="X309" s="866"/>
      <c r="Y309" s="394"/>
      <c r="Z309" s="394"/>
      <c r="AA309" s="394"/>
      <c r="AB309" s="394"/>
      <c r="AC309" s="1067"/>
      <c r="AD309" s="1067"/>
      <c r="AE309" s="1067"/>
      <c r="AF309" s="1067"/>
      <c r="AG309" s="658"/>
      <c r="AH309" s="658"/>
      <c r="AI309" s="658"/>
      <c r="AJ309" s="658"/>
      <c r="AK309" s="658"/>
      <c r="AL309" s="658"/>
      <c r="AM309" s="658"/>
      <c r="AN309" s="658"/>
      <c r="AO309" s="658"/>
      <c r="AP309" s="658"/>
      <c r="AQ309" s="658"/>
      <c r="AR309" s="658"/>
      <c r="AS309" s="658"/>
      <c r="AT309" s="658"/>
      <c r="AU309" s="658"/>
      <c r="AV309" s="658"/>
      <c r="AW309" s="658"/>
      <c r="AX309" s="658"/>
      <c r="AY309" s="658"/>
      <c r="AZ309" s="658"/>
      <c r="BA309" s="658"/>
      <c r="BB309" s="658"/>
      <c r="BC309" s="658"/>
      <c r="BD309" s="658"/>
      <c r="BE309" s="658"/>
      <c r="BF309" s="658"/>
      <c r="BG309" s="658"/>
      <c r="BH309" s="658"/>
      <c r="BI309" s="658"/>
      <c r="BJ309" s="658"/>
      <c r="BK309" s="658"/>
      <c r="BL309" s="658"/>
      <c r="BM309" s="658"/>
      <c r="BN309" s="658"/>
      <c r="BO309" s="658"/>
      <c r="BP309" s="658"/>
      <c r="BQ309" s="658"/>
      <c r="BR309" s="658"/>
      <c r="BS309" s="658"/>
      <c r="BT309" s="658"/>
      <c r="BU309" s="658"/>
    </row>
    <row r="310" ht="14.25" customHeight="1">
      <c r="A310" s="1067"/>
      <c r="B310" s="1067"/>
      <c r="C310" s="1067"/>
      <c r="D310" s="1067"/>
      <c r="E310" s="1067"/>
      <c r="F310" s="1067"/>
      <c r="G310" s="1114"/>
      <c r="H310" s="1115"/>
      <c r="I310" s="1115"/>
      <c r="J310" s="1067"/>
      <c r="K310" s="1116"/>
      <c r="L310" s="1117"/>
      <c r="M310" s="1067"/>
      <c r="N310" s="1067"/>
      <c r="O310" s="1117"/>
      <c r="P310" s="1067"/>
      <c r="Q310" s="1067"/>
      <c r="R310" s="1067"/>
      <c r="S310" s="1067"/>
      <c r="T310" s="1067"/>
      <c r="U310" s="1067"/>
      <c r="V310" s="866"/>
      <c r="W310" s="866"/>
      <c r="X310" s="866"/>
      <c r="Y310" s="394"/>
      <c r="Z310" s="394"/>
      <c r="AA310" s="394"/>
      <c r="AB310" s="394"/>
      <c r="AC310" s="1067"/>
      <c r="AD310" s="1067"/>
      <c r="AE310" s="1067"/>
      <c r="AF310" s="1067"/>
      <c r="AG310" s="658"/>
      <c r="AH310" s="658"/>
      <c r="AI310" s="658"/>
      <c r="AJ310" s="658"/>
      <c r="AK310" s="658"/>
      <c r="AL310" s="658"/>
      <c r="AM310" s="658"/>
      <c r="AN310" s="658"/>
      <c r="AO310" s="658"/>
      <c r="AP310" s="658"/>
      <c r="AQ310" s="658"/>
      <c r="AR310" s="658"/>
      <c r="AS310" s="658"/>
      <c r="AT310" s="658"/>
      <c r="AU310" s="658"/>
      <c r="AV310" s="658"/>
      <c r="AW310" s="658"/>
      <c r="AX310" s="658"/>
      <c r="AY310" s="658"/>
      <c r="AZ310" s="658"/>
      <c r="BA310" s="658"/>
      <c r="BB310" s="658"/>
      <c r="BC310" s="658"/>
      <c r="BD310" s="658"/>
      <c r="BE310" s="658"/>
      <c r="BF310" s="658"/>
      <c r="BG310" s="658"/>
      <c r="BH310" s="658"/>
      <c r="BI310" s="658"/>
      <c r="BJ310" s="658"/>
      <c r="BK310" s="658"/>
      <c r="BL310" s="658"/>
      <c r="BM310" s="658"/>
      <c r="BN310" s="658"/>
      <c r="BO310" s="658"/>
      <c r="BP310" s="658"/>
      <c r="BQ310" s="658"/>
      <c r="BR310" s="658"/>
      <c r="BS310" s="658"/>
      <c r="BT310" s="658"/>
      <c r="BU310" s="658"/>
    </row>
    <row r="311" ht="14.25" customHeight="1">
      <c r="A311" s="1067"/>
      <c r="B311" s="1067"/>
      <c r="C311" s="1067"/>
      <c r="D311" s="1067"/>
      <c r="E311" s="1067"/>
      <c r="F311" s="1067"/>
      <c r="G311" s="1114"/>
      <c r="H311" s="1115"/>
      <c r="I311" s="1115"/>
      <c r="J311" s="1067"/>
      <c r="K311" s="1116"/>
      <c r="L311" s="1117"/>
      <c r="M311" s="1067"/>
      <c r="N311" s="1067"/>
      <c r="O311" s="1117"/>
      <c r="P311" s="1067"/>
      <c r="Q311" s="1067"/>
      <c r="R311" s="1067"/>
      <c r="S311" s="1067"/>
      <c r="T311" s="1067"/>
      <c r="U311" s="1067"/>
      <c r="V311" s="866"/>
      <c r="W311" s="866"/>
      <c r="X311" s="866"/>
      <c r="Y311" s="394"/>
      <c r="Z311" s="394"/>
      <c r="AA311" s="394"/>
      <c r="AB311" s="394"/>
      <c r="AC311" s="1067"/>
      <c r="AD311" s="1067"/>
      <c r="AE311" s="1067"/>
      <c r="AF311" s="1067"/>
      <c r="AG311" s="658"/>
      <c r="AH311" s="658"/>
      <c r="AI311" s="658"/>
      <c r="AJ311" s="658"/>
      <c r="AK311" s="658"/>
      <c r="AL311" s="658"/>
      <c r="AM311" s="658"/>
      <c r="AN311" s="658"/>
      <c r="AO311" s="658"/>
      <c r="AP311" s="658"/>
      <c r="AQ311" s="658"/>
      <c r="AR311" s="658"/>
      <c r="AS311" s="658"/>
      <c r="AT311" s="658"/>
      <c r="AU311" s="658"/>
      <c r="AV311" s="658"/>
      <c r="AW311" s="658"/>
      <c r="AX311" s="658"/>
      <c r="AY311" s="658"/>
      <c r="AZ311" s="658"/>
      <c r="BA311" s="658"/>
      <c r="BB311" s="658"/>
      <c r="BC311" s="658"/>
      <c r="BD311" s="658"/>
      <c r="BE311" s="658"/>
      <c r="BF311" s="658"/>
      <c r="BG311" s="658"/>
      <c r="BH311" s="658"/>
      <c r="BI311" s="658"/>
      <c r="BJ311" s="658"/>
      <c r="BK311" s="658"/>
      <c r="BL311" s="658"/>
      <c r="BM311" s="658"/>
      <c r="BN311" s="658"/>
      <c r="BO311" s="658"/>
      <c r="BP311" s="658"/>
      <c r="BQ311" s="658"/>
      <c r="BR311" s="658"/>
      <c r="BS311" s="658"/>
      <c r="BT311" s="658"/>
      <c r="BU311" s="658"/>
    </row>
    <row r="312" ht="14.25" customHeight="1">
      <c r="A312" s="1067"/>
      <c r="B312" s="1067"/>
      <c r="C312" s="1067"/>
      <c r="D312" s="1067"/>
      <c r="E312" s="1067"/>
      <c r="F312" s="1067"/>
      <c r="G312" s="1114"/>
      <c r="H312" s="1115"/>
      <c r="I312" s="1115"/>
      <c r="J312" s="1067"/>
      <c r="K312" s="1116"/>
      <c r="L312" s="1117"/>
      <c r="M312" s="1067"/>
      <c r="N312" s="1067"/>
      <c r="O312" s="1117"/>
      <c r="P312" s="1067"/>
      <c r="Q312" s="1067"/>
      <c r="R312" s="1067"/>
      <c r="S312" s="1067"/>
      <c r="T312" s="1067"/>
      <c r="U312" s="1067"/>
      <c r="V312" s="866"/>
      <c r="W312" s="866"/>
      <c r="X312" s="866"/>
      <c r="Y312" s="394"/>
      <c r="Z312" s="394"/>
      <c r="AA312" s="394"/>
      <c r="AB312" s="394"/>
      <c r="AC312" s="1067"/>
      <c r="AD312" s="1067"/>
      <c r="AE312" s="1067"/>
      <c r="AF312" s="1067"/>
      <c r="AG312" s="658"/>
      <c r="AH312" s="658"/>
      <c r="AI312" s="658"/>
      <c r="AJ312" s="658"/>
      <c r="AK312" s="658"/>
      <c r="AL312" s="658"/>
      <c r="AM312" s="658"/>
      <c r="AN312" s="658"/>
      <c r="AO312" s="658"/>
      <c r="AP312" s="658"/>
      <c r="AQ312" s="658"/>
      <c r="AR312" s="658"/>
      <c r="AS312" s="658"/>
      <c r="AT312" s="658"/>
      <c r="AU312" s="658"/>
      <c r="AV312" s="658"/>
      <c r="AW312" s="658"/>
      <c r="AX312" s="658"/>
      <c r="AY312" s="658"/>
      <c r="AZ312" s="658"/>
      <c r="BA312" s="658"/>
      <c r="BB312" s="658"/>
      <c r="BC312" s="658"/>
      <c r="BD312" s="658"/>
      <c r="BE312" s="658"/>
      <c r="BF312" s="658"/>
      <c r="BG312" s="658"/>
      <c r="BH312" s="658"/>
      <c r="BI312" s="658"/>
      <c r="BJ312" s="658"/>
      <c r="BK312" s="658"/>
      <c r="BL312" s="658"/>
      <c r="BM312" s="658"/>
      <c r="BN312" s="658"/>
      <c r="BO312" s="658"/>
      <c r="BP312" s="658"/>
      <c r="BQ312" s="658"/>
      <c r="BR312" s="658"/>
      <c r="BS312" s="658"/>
      <c r="BT312" s="658"/>
      <c r="BU312" s="658"/>
    </row>
    <row r="313" ht="14.25" customHeight="1">
      <c r="A313" s="1067"/>
      <c r="B313" s="1067"/>
      <c r="C313" s="1067"/>
      <c r="D313" s="1067"/>
      <c r="E313" s="1067"/>
      <c r="F313" s="1067"/>
      <c r="G313" s="1114"/>
      <c r="H313" s="1115"/>
      <c r="I313" s="1115"/>
      <c r="J313" s="1067"/>
      <c r="K313" s="1116"/>
      <c r="L313" s="1117"/>
      <c r="M313" s="1067"/>
      <c r="N313" s="1067"/>
      <c r="O313" s="1117"/>
      <c r="P313" s="1067"/>
      <c r="Q313" s="1067"/>
      <c r="R313" s="1067"/>
      <c r="S313" s="1067"/>
      <c r="T313" s="1067"/>
      <c r="U313" s="1067"/>
      <c r="V313" s="866"/>
      <c r="W313" s="866"/>
      <c r="X313" s="866"/>
      <c r="Y313" s="394"/>
      <c r="Z313" s="394"/>
      <c r="AA313" s="394"/>
      <c r="AB313" s="394"/>
      <c r="AC313" s="1067"/>
      <c r="AD313" s="1067"/>
      <c r="AE313" s="1067"/>
      <c r="AF313" s="1067"/>
      <c r="AG313" s="658"/>
      <c r="AH313" s="658"/>
      <c r="AI313" s="658"/>
      <c r="AJ313" s="658"/>
      <c r="AK313" s="658"/>
      <c r="AL313" s="658"/>
      <c r="AM313" s="658"/>
      <c r="AN313" s="658"/>
      <c r="AO313" s="658"/>
      <c r="AP313" s="658"/>
      <c r="AQ313" s="658"/>
      <c r="AR313" s="658"/>
      <c r="AS313" s="658"/>
      <c r="AT313" s="658"/>
      <c r="AU313" s="658"/>
      <c r="AV313" s="658"/>
      <c r="AW313" s="658"/>
      <c r="AX313" s="658"/>
      <c r="AY313" s="658"/>
      <c r="AZ313" s="658"/>
      <c r="BA313" s="658"/>
      <c r="BB313" s="658"/>
      <c r="BC313" s="658"/>
      <c r="BD313" s="658"/>
      <c r="BE313" s="658"/>
      <c r="BF313" s="658"/>
      <c r="BG313" s="658"/>
      <c r="BH313" s="658"/>
      <c r="BI313" s="658"/>
      <c r="BJ313" s="658"/>
      <c r="BK313" s="658"/>
      <c r="BL313" s="658"/>
      <c r="BM313" s="658"/>
      <c r="BN313" s="658"/>
      <c r="BO313" s="658"/>
      <c r="BP313" s="658"/>
      <c r="BQ313" s="658"/>
      <c r="BR313" s="658"/>
      <c r="BS313" s="658"/>
      <c r="BT313" s="658"/>
      <c r="BU313" s="658"/>
    </row>
    <row r="314" ht="14.25" customHeight="1">
      <c r="A314" s="1067"/>
      <c r="B314" s="1067"/>
      <c r="C314" s="1067"/>
      <c r="D314" s="1067"/>
      <c r="E314" s="1067"/>
      <c r="F314" s="1067"/>
      <c r="G314" s="1114"/>
      <c r="H314" s="1115"/>
      <c r="I314" s="1115"/>
      <c r="J314" s="1067"/>
      <c r="K314" s="1116"/>
      <c r="L314" s="1117"/>
      <c r="M314" s="1067"/>
      <c r="N314" s="1067"/>
      <c r="O314" s="1117"/>
      <c r="P314" s="1067"/>
      <c r="Q314" s="1067"/>
      <c r="R314" s="1067"/>
      <c r="S314" s="1067"/>
      <c r="T314" s="1067"/>
      <c r="U314" s="1067"/>
      <c r="V314" s="866"/>
      <c r="W314" s="866"/>
      <c r="X314" s="866"/>
      <c r="Y314" s="394"/>
      <c r="Z314" s="394"/>
      <c r="AA314" s="394"/>
      <c r="AB314" s="394"/>
      <c r="AC314" s="1067"/>
      <c r="AD314" s="1067"/>
      <c r="AE314" s="1067"/>
      <c r="AF314" s="1067"/>
      <c r="AG314" s="658"/>
      <c r="AH314" s="658"/>
      <c r="AI314" s="658"/>
      <c r="AJ314" s="658"/>
      <c r="AK314" s="658"/>
      <c r="AL314" s="658"/>
      <c r="AM314" s="658"/>
      <c r="AN314" s="658"/>
      <c r="AO314" s="658"/>
      <c r="AP314" s="658"/>
      <c r="AQ314" s="658"/>
      <c r="AR314" s="658"/>
      <c r="AS314" s="658"/>
      <c r="AT314" s="658"/>
      <c r="AU314" s="658"/>
      <c r="AV314" s="658"/>
      <c r="AW314" s="658"/>
      <c r="AX314" s="658"/>
      <c r="AY314" s="658"/>
      <c r="AZ314" s="658"/>
      <c r="BA314" s="658"/>
      <c r="BB314" s="658"/>
      <c r="BC314" s="658"/>
      <c r="BD314" s="658"/>
      <c r="BE314" s="658"/>
      <c r="BF314" s="658"/>
      <c r="BG314" s="658"/>
      <c r="BH314" s="658"/>
      <c r="BI314" s="658"/>
      <c r="BJ314" s="658"/>
      <c r="BK314" s="658"/>
      <c r="BL314" s="658"/>
      <c r="BM314" s="658"/>
      <c r="BN314" s="658"/>
      <c r="BO314" s="658"/>
      <c r="BP314" s="658"/>
      <c r="BQ314" s="658"/>
      <c r="BR314" s="658"/>
      <c r="BS314" s="658"/>
      <c r="BT314" s="658"/>
      <c r="BU314" s="658"/>
    </row>
    <row r="315" ht="14.25" customHeight="1">
      <c r="A315" s="1067"/>
      <c r="B315" s="1067"/>
      <c r="C315" s="1067"/>
      <c r="D315" s="1067"/>
      <c r="E315" s="1067"/>
      <c r="F315" s="1067"/>
      <c r="G315" s="1114"/>
      <c r="H315" s="1115"/>
      <c r="I315" s="1115"/>
      <c r="J315" s="1067"/>
      <c r="K315" s="1116"/>
      <c r="L315" s="1117"/>
      <c r="M315" s="1067"/>
      <c r="N315" s="1067"/>
      <c r="O315" s="1117"/>
      <c r="P315" s="1067"/>
      <c r="Q315" s="1067"/>
      <c r="R315" s="1067"/>
      <c r="S315" s="1067"/>
      <c r="T315" s="1067"/>
      <c r="U315" s="1067"/>
      <c r="V315" s="866"/>
      <c r="W315" s="866"/>
      <c r="X315" s="866"/>
      <c r="Y315" s="394"/>
      <c r="Z315" s="394"/>
      <c r="AA315" s="394"/>
      <c r="AB315" s="394"/>
      <c r="AC315" s="1067"/>
      <c r="AD315" s="1067"/>
      <c r="AE315" s="1067"/>
      <c r="AF315" s="1067"/>
      <c r="AG315" s="658"/>
      <c r="AH315" s="658"/>
      <c r="AI315" s="658"/>
      <c r="AJ315" s="658"/>
      <c r="AK315" s="658"/>
      <c r="AL315" s="658"/>
      <c r="AM315" s="658"/>
      <c r="AN315" s="658"/>
      <c r="AO315" s="658"/>
      <c r="AP315" s="658"/>
      <c r="AQ315" s="658"/>
      <c r="AR315" s="658"/>
      <c r="AS315" s="658"/>
      <c r="AT315" s="658"/>
      <c r="AU315" s="658"/>
      <c r="AV315" s="658"/>
      <c r="AW315" s="658"/>
      <c r="AX315" s="658"/>
      <c r="AY315" s="658"/>
      <c r="AZ315" s="658"/>
      <c r="BA315" s="658"/>
      <c r="BB315" s="658"/>
      <c r="BC315" s="658"/>
      <c r="BD315" s="658"/>
      <c r="BE315" s="658"/>
      <c r="BF315" s="658"/>
      <c r="BG315" s="658"/>
      <c r="BH315" s="658"/>
      <c r="BI315" s="658"/>
      <c r="BJ315" s="658"/>
      <c r="BK315" s="658"/>
      <c r="BL315" s="658"/>
      <c r="BM315" s="658"/>
      <c r="BN315" s="658"/>
      <c r="BO315" s="658"/>
      <c r="BP315" s="658"/>
      <c r="BQ315" s="658"/>
      <c r="BR315" s="658"/>
      <c r="BS315" s="658"/>
      <c r="BT315" s="658"/>
      <c r="BU315" s="658"/>
    </row>
    <row r="316" ht="14.25" customHeight="1">
      <c r="A316" s="1067"/>
      <c r="B316" s="1067"/>
      <c r="C316" s="1067"/>
      <c r="D316" s="1067"/>
      <c r="E316" s="1067"/>
      <c r="F316" s="1067"/>
      <c r="G316" s="1114"/>
      <c r="H316" s="1115"/>
      <c r="I316" s="1115"/>
      <c r="J316" s="1067"/>
      <c r="K316" s="1116"/>
      <c r="L316" s="1117"/>
      <c r="M316" s="1067"/>
      <c r="N316" s="1067"/>
      <c r="O316" s="1117"/>
      <c r="P316" s="1067"/>
      <c r="Q316" s="1067"/>
      <c r="R316" s="1067"/>
      <c r="S316" s="1067"/>
      <c r="T316" s="1067"/>
      <c r="U316" s="1067"/>
      <c r="V316" s="866"/>
      <c r="W316" s="866"/>
      <c r="X316" s="866"/>
      <c r="Y316" s="394"/>
      <c r="Z316" s="394"/>
      <c r="AA316" s="394"/>
      <c r="AB316" s="394"/>
      <c r="AC316" s="1067"/>
      <c r="AD316" s="1067"/>
      <c r="AE316" s="1067"/>
      <c r="AF316" s="1067"/>
      <c r="AG316" s="658"/>
      <c r="AH316" s="658"/>
      <c r="AI316" s="658"/>
      <c r="AJ316" s="658"/>
      <c r="AK316" s="658"/>
      <c r="AL316" s="658"/>
      <c r="AM316" s="658"/>
      <c r="AN316" s="658"/>
      <c r="AO316" s="658"/>
      <c r="AP316" s="658"/>
      <c r="AQ316" s="658"/>
      <c r="AR316" s="658"/>
      <c r="AS316" s="658"/>
      <c r="AT316" s="658"/>
      <c r="AU316" s="658"/>
      <c r="AV316" s="658"/>
      <c r="AW316" s="658"/>
      <c r="AX316" s="658"/>
      <c r="AY316" s="658"/>
      <c r="AZ316" s="658"/>
      <c r="BA316" s="658"/>
      <c r="BB316" s="658"/>
      <c r="BC316" s="658"/>
      <c r="BD316" s="658"/>
      <c r="BE316" s="658"/>
      <c r="BF316" s="658"/>
      <c r="BG316" s="658"/>
      <c r="BH316" s="658"/>
      <c r="BI316" s="658"/>
      <c r="BJ316" s="658"/>
      <c r="BK316" s="658"/>
      <c r="BL316" s="658"/>
      <c r="BM316" s="658"/>
      <c r="BN316" s="658"/>
      <c r="BO316" s="658"/>
      <c r="BP316" s="658"/>
      <c r="BQ316" s="658"/>
      <c r="BR316" s="658"/>
      <c r="BS316" s="658"/>
      <c r="BT316" s="658"/>
      <c r="BU316" s="658"/>
    </row>
    <row r="317" ht="14.25" customHeight="1">
      <c r="A317" s="1067"/>
      <c r="B317" s="1067"/>
      <c r="C317" s="1067"/>
      <c r="D317" s="1067"/>
      <c r="E317" s="1067"/>
      <c r="F317" s="1067"/>
      <c r="G317" s="1114"/>
      <c r="H317" s="1115"/>
      <c r="I317" s="1115"/>
      <c r="J317" s="1067"/>
      <c r="K317" s="1116"/>
      <c r="L317" s="1117"/>
      <c r="M317" s="1067"/>
      <c r="N317" s="1067"/>
      <c r="O317" s="1117"/>
      <c r="P317" s="1067"/>
      <c r="Q317" s="1067"/>
      <c r="R317" s="1067"/>
      <c r="S317" s="1067"/>
      <c r="T317" s="1067"/>
      <c r="U317" s="1067"/>
      <c r="V317" s="866"/>
      <c r="W317" s="866"/>
      <c r="X317" s="866"/>
      <c r="Y317" s="394"/>
      <c r="Z317" s="394"/>
      <c r="AA317" s="394"/>
      <c r="AB317" s="394"/>
      <c r="AC317" s="1067"/>
      <c r="AD317" s="1067"/>
      <c r="AE317" s="1067"/>
      <c r="AF317" s="1067"/>
      <c r="AG317" s="658"/>
      <c r="AH317" s="658"/>
      <c r="AI317" s="658"/>
      <c r="AJ317" s="658"/>
      <c r="AK317" s="658"/>
      <c r="AL317" s="658"/>
      <c r="AM317" s="658"/>
      <c r="AN317" s="658"/>
      <c r="AO317" s="658"/>
      <c r="AP317" s="658"/>
      <c r="AQ317" s="658"/>
      <c r="AR317" s="658"/>
      <c r="AS317" s="658"/>
      <c r="AT317" s="658"/>
      <c r="AU317" s="658"/>
      <c r="AV317" s="658"/>
      <c r="AW317" s="658"/>
      <c r="AX317" s="658"/>
      <c r="AY317" s="658"/>
      <c r="AZ317" s="658"/>
      <c r="BA317" s="658"/>
      <c r="BB317" s="658"/>
      <c r="BC317" s="658"/>
      <c r="BD317" s="658"/>
      <c r="BE317" s="658"/>
      <c r="BF317" s="658"/>
      <c r="BG317" s="658"/>
      <c r="BH317" s="658"/>
      <c r="BI317" s="658"/>
      <c r="BJ317" s="658"/>
      <c r="BK317" s="658"/>
      <c r="BL317" s="658"/>
      <c r="BM317" s="658"/>
      <c r="BN317" s="658"/>
      <c r="BO317" s="658"/>
      <c r="BP317" s="658"/>
      <c r="BQ317" s="658"/>
      <c r="BR317" s="658"/>
      <c r="BS317" s="658"/>
      <c r="BT317" s="658"/>
      <c r="BU317" s="658"/>
    </row>
    <row r="318" ht="14.25" customHeight="1">
      <c r="A318" s="1067"/>
      <c r="B318" s="1067"/>
      <c r="C318" s="1067"/>
      <c r="D318" s="1067"/>
      <c r="E318" s="1067"/>
      <c r="F318" s="1067"/>
      <c r="G318" s="1114"/>
      <c r="H318" s="1115"/>
      <c r="I318" s="1115"/>
      <c r="J318" s="1067"/>
      <c r="K318" s="1116"/>
      <c r="L318" s="1117"/>
      <c r="M318" s="1067"/>
      <c r="N318" s="1067"/>
      <c r="O318" s="1117"/>
      <c r="P318" s="1067"/>
      <c r="Q318" s="1067"/>
      <c r="R318" s="1067"/>
      <c r="S318" s="1067"/>
      <c r="T318" s="1067"/>
      <c r="U318" s="1067"/>
      <c r="V318" s="866"/>
      <c r="W318" s="866"/>
      <c r="X318" s="866"/>
      <c r="Y318" s="394"/>
      <c r="Z318" s="394"/>
      <c r="AA318" s="394"/>
      <c r="AB318" s="394"/>
      <c r="AC318" s="1067"/>
      <c r="AD318" s="1067"/>
      <c r="AE318" s="1067"/>
      <c r="AF318" s="1067"/>
      <c r="AG318" s="658"/>
      <c r="AH318" s="658"/>
      <c r="AI318" s="658"/>
      <c r="AJ318" s="658"/>
      <c r="AK318" s="658"/>
      <c r="AL318" s="658"/>
      <c r="AM318" s="658"/>
      <c r="AN318" s="658"/>
      <c r="AO318" s="658"/>
      <c r="AP318" s="658"/>
      <c r="AQ318" s="658"/>
      <c r="AR318" s="658"/>
      <c r="AS318" s="658"/>
      <c r="AT318" s="658"/>
      <c r="AU318" s="658"/>
      <c r="AV318" s="658"/>
      <c r="AW318" s="658"/>
      <c r="AX318" s="658"/>
      <c r="AY318" s="658"/>
      <c r="AZ318" s="658"/>
      <c r="BA318" s="658"/>
      <c r="BB318" s="658"/>
      <c r="BC318" s="658"/>
      <c r="BD318" s="658"/>
      <c r="BE318" s="658"/>
      <c r="BF318" s="658"/>
      <c r="BG318" s="658"/>
      <c r="BH318" s="658"/>
      <c r="BI318" s="658"/>
      <c r="BJ318" s="658"/>
      <c r="BK318" s="658"/>
      <c r="BL318" s="658"/>
      <c r="BM318" s="658"/>
      <c r="BN318" s="658"/>
      <c r="BO318" s="658"/>
      <c r="BP318" s="658"/>
      <c r="BQ318" s="658"/>
      <c r="BR318" s="658"/>
      <c r="BS318" s="658"/>
      <c r="BT318" s="658"/>
      <c r="BU318" s="658"/>
    </row>
    <row r="319" ht="14.25" customHeight="1">
      <c r="A319" s="1067"/>
      <c r="B319" s="1067"/>
      <c r="C319" s="1067"/>
      <c r="D319" s="1067"/>
      <c r="E319" s="1067"/>
      <c r="F319" s="1067"/>
      <c r="G319" s="1114"/>
      <c r="H319" s="1115"/>
      <c r="I319" s="1115"/>
      <c r="J319" s="1067"/>
      <c r="K319" s="1116"/>
      <c r="L319" s="1117"/>
      <c r="M319" s="1067"/>
      <c r="N319" s="1067"/>
      <c r="O319" s="1117"/>
      <c r="P319" s="1067"/>
      <c r="Q319" s="1067"/>
      <c r="R319" s="1067"/>
      <c r="S319" s="1067"/>
      <c r="T319" s="1067"/>
      <c r="U319" s="1067"/>
      <c r="V319" s="866"/>
      <c r="W319" s="866"/>
      <c r="X319" s="866"/>
      <c r="Y319" s="394"/>
      <c r="Z319" s="394"/>
      <c r="AA319" s="394"/>
      <c r="AB319" s="394"/>
      <c r="AC319" s="1067"/>
      <c r="AD319" s="1067"/>
      <c r="AE319" s="1067"/>
      <c r="AF319" s="1067"/>
      <c r="AG319" s="658"/>
      <c r="AH319" s="658"/>
      <c r="AI319" s="658"/>
      <c r="AJ319" s="658"/>
      <c r="AK319" s="658"/>
      <c r="AL319" s="658"/>
      <c r="AM319" s="658"/>
      <c r="AN319" s="658"/>
      <c r="AO319" s="658"/>
      <c r="AP319" s="658"/>
      <c r="AQ319" s="658"/>
      <c r="AR319" s="658"/>
      <c r="AS319" s="658"/>
      <c r="AT319" s="658"/>
      <c r="AU319" s="658"/>
      <c r="AV319" s="658"/>
      <c r="AW319" s="658"/>
      <c r="AX319" s="658"/>
      <c r="AY319" s="658"/>
      <c r="AZ319" s="658"/>
      <c r="BA319" s="658"/>
      <c r="BB319" s="658"/>
      <c r="BC319" s="658"/>
      <c r="BD319" s="658"/>
      <c r="BE319" s="658"/>
      <c r="BF319" s="658"/>
      <c r="BG319" s="658"/>
      <c r="BH319" s="658"/>
      <c r="BI319" s="658"/>
      <c r="BJ319" s="658"/>
      <c r="BK319" s="658"/>
      <c r="BL319" s="658"/>
      <c r="BM319" s="658"/>
      <c r="BN319" s="658"/>
      <c r="BO319" s="658"/>
      <c r="BP319" s="658"/>
      <c r="BQ319" s="658"/>
      <c r="BR319" s="658"/>
      <c r="BS319" s="658"/>
      <c r="BT319" s="658"/>
      <c r="BU319" s="658"/>
    </row>
    <row r="320" ht="14.25" customHeight="1">
      <c r="A320" s="1067"/>
      <c r="B320" s="1067"/>
      <c r="C320" s="1067"/>
      <c r="D320" s="1067"/>
      <c r="E320" s="1067"/>
      <c r="F320" s="1067"/>
      <c r="G320" s="1114"/>
      <c r="H320" s="1115"/>
      <c r="I320" s="1115"/>
      <c r="J320" s="1067"/>
      <c r="K320" s="1116"/>
      <c r="L320" s="1117"/>
      <c r="M320" s="1067"/>
      <c r="N320" s="1067"/>
      <c r="O320" s="1117"/>
      <c r="P320" s="1067"/>
      <c r="Q320" s="1067"/>
      <c r="R320" s="1067"/>
      <c r="S320" s="1067"/>
      <c r="T320" s="1067"/>
      <c r="U320" s="1067"/>
      <c r="V320" s="866"/>
      <c r="W320" s="866"/>
      <c r="X320" s="866"/>
      <c r="Y320" s="394"/>
      <c r="Z320" s="394"/>
      <c r="AA320" s="394"/>
      <c r="AB320" s="394"/>
      <c r="AC320" s="1067"/>
      <c r="AD320" s="1067"/>
      <c r="AE320" s="1067"/>
      <c r="AF320" s="1067"/>
      <c r="AG320" s="658"/>
      <c r="AH320" s="658"/>
      <c r="AI320" s="658"/>
      <c r="AJ320" s="658"/>
      <c r="AK320" s="658"/>
      <c r="AL320" s="658"/>
      <c r="AM320" s="658"/>
      <c r="AN320" s="658"/>
      <c r="AO320" s="658"/>
      <c r="AP320" s="658"/>
      <c r="AQ320" s="658"/>
      <c r="AR320" s="658"/>
      <c r="AS320" s="658"/>
      <c r="AT320" s="658"/>
      <c r="AU320" s="658"/>
      <c r="AV320" s="658"/>
      <c r="AW320" s="658"/>
      <c r="AX320" s="658"/>
      <c r="AY320" s="658"/>
      <c r="AZ320" s="658"/>
      <c r="BA320" s="658"/>
      <c r="BB320" s="658"/>
      <c r="BC320" s="658"/>
      <c r="BD320" s="658"/>
      <c r="BE320" s="658"/>
      <c r="BF320" s="658"/>
      <c r="BG320" s="658"/>
      <c r="BH320" s="658"/>
      <c r="BI320" s="658"/>
      <c r="BJ320" s="658"/>
      <c r="BK320" s="658"/>
      <c r="BL320" s="658"/>
      <c r="BM320" s="658"/>
      <c r="BN320" s="658"/>
      <c r="BO320" s="658"/>
      <c r="BP320" s="658"/>
      <c r="BQ320" s="658"/>
      <c r="BR320" s="658"/>
      <c r="BS320" s="658"/>
      <c r="BT320" s="658"/>
      <c r="BU320" s="658"/>
    </row>
    <row r="321" ht="14.25" customHeight="1">
      <c r="A321" s="1067"/>
      <c r="B321" s="1067"/>
      <c r="C321" s="1067"/>
      <c r="D321" s="1067"/>
      <c r="E321" s="1067"/>
      <c r="F321" s="1067"/>
      <c r="G321" s="1114"/>
      <c r="H321" s="1115"/>
      <c r="I321" s="1115"/>
      <c r="J321" s="1067"/>
      <c r="K321" s="1116"/>
      <c r="L321" s="1117"/>
      <c r="M321" s="1067"/>
      <c r="N321" s="1067"/>
      <c r="O321" s="1117"/>
      <c r="P321" s="1067"/>
      <c r="Q321" s="1067"/>
      <c r="R321" s="1067"/>
      <c r="S321" s="1067"/>
      <c r="T321" s="1067"/>
      <c r="U321" s="1067"/>
      <c r="V321" s="866"/>
      <c r="W321" s="866"/>
      <c r="X321" s="866"/>
      <c r="Y321" s="394"/>
      <c r="Z321" s="394"/>
      <c r="AA321" s="394"/>
      <c r="AB321" s="394"/>
      <c r="AC321" s="1067"/>
      <c r="AD321" s="1067"/>
      <c r="AE321" s="1067"/>
      <c r="AF321" s="1067"/>
      <c r="AG321" s="658"/>
      <c r="AH321" s="658"/>
      <c r="AI321" s="658"/>
      <c r="AJ321" s="658"/>
      <c r="AK321" s="658"/>
      <c r="AL321" s="658"/>
      <c r="AM321" s="658"/>
      <c r="AN321" s="658"/>
      <c r="AO321" s="658"/>
      <c r="AP321" s="658"/>
      <c r="AQ321" s="658"/>
      <c r="AR321" s="658"/>
      <c r="AS321" s="658"/>
      <c r="AT321" s="658"/>
      <c r="AU321" s="658"/>
      <c r="AV321" s="658"/>
      <c r="AW321" s="658"/>
      <c r="AX321" s="658"/>
      <c r="AY321" s="658"/>
      <c r="AZ321" s="658"/>
      <c r="BA321" s="658"/>
      <c r="BB321" s="658"/>
      <c r="BC321" s="658"/>
      <c r="BD321" s="658"/>
      <c r="BE321" s="658"/>
      <c r="BF321" s="658"/>
      <c r="BG321" s="658"/>
      <c r="BH321" s="658"/>
      <c r="BI321" s="658"/>
      <c r="BJ321" s="658"/>
      <c r="BK321" s="658"/>
      <c r="BL321" s="658"/>
      <c r="BM321" s="658"/>
      <c r="BN321" s="658"/>
      <c r="BO321" s="658"/>
      <c r="BP321" s="658"/>
      <c r="BQ321" s="658"/>
      <c r="BR321" s="658"/>
      <c r="BS321" s="658"/>
      <c r="BT321" s="658"/>
      <c r="BU321" s="658"/>
    </row>
    <row r="322" ht="14.25" customHeight="1">
      <c r="A322" s="1067"/>
      <c r="B322" s="1067"/>
      <c r="C322" s="1067"/>
      <c r="D322" s="1067"/>
      <c r="E322" s="1067"/>
      <c r="F322" s="1067"/>
      <c r="G322" s="1114"/>
      <c r="H322" s="1115"/>
      <c r="I322" s="1115"/>
      <c r="J322" s="1067"/>
      <c r="K322" s="1116"/>
      <c r="L322" s="1117"/>
      <c r="M322" s="1067"/>
      <c r="N322" s="1067"/>
      <c r="O322" s="1117"/>
      <c r="P322" s="1067"/>
      <c r="Q322" s="1067"/>
      <c r="R322" s="1067"/>
      <c r="S322" s="1067"/>
      <c r="T322" s="1067"/>
      <c r="U322" s="1067"/>
      <c r="V322" s="866"/>
      <c r="W322" s="866"/>
      <c r="X322" s="866"/>
      <c r="Y322" s="394"/>
      <c r="Z322" s="394"/>
      <c r="AA322" s="394"/>
      <c r="AB322" s="394"/>
      <c r="AC322" s="1067"/>
      <c r="AD322" s="1067"/>
      <c r="AE322" s="1067"/>
      <c r="AF322" s="1067"/>
      <c r="AG322" s="658"/>
      <c r="AH322" s="658"/>
      <c r="AI322" s="658"/>
      <c r="AJ322" s="658"/>
      <c r="AK322" s="658"/>
      <c r="AL322" s="658"/>
      <c r="AM322" s="658"/>
      <c r="AN322" s="658"/>
      <c r="AO322" s="658"/>
      <c r="AP322" s="658"/>
      <c r="AQ322" s="658"/>
      <c r="AR322" s="658"/>
      <c r="AS322" s="658"/>
      <c r="AT322" s="658"/>
      <c r="AU322" s="658"/>
      <c r="AV322" s="658"/>
      <c r="AW322" s="658"/>
      <c r="AX322" s="658"/>
      <c r="AY322" s="658"/>
      <c r="AZ322" s="658"/>
      <c r="BA322" s="658"/>
      <c r="BB322" s="658"/>
      <c r="BC322" s="658"/>
      <c r="BD322" s="658"/>
      <c r="BE322" s="658"/>
      <c r="BF322" s="658"/>
      <c r="BG322" s="658"/>
      <c r="BH322" s="658"/>
      <c r="BI322" s="658"/>
      <c r="BJ322" s="658"/>
      <c r="BK322" s="658"/>
      <c r="BL322" s="658"/>
      <c r="BM322" s="658"/>
      <c r="BN322" s="658"/>
      <c r="BO322" s="658"/>
      <c r="BP322" s="658"/>
      <c r="BQ322" s="658"/>
      <c r="BR322" s="658"/>
      <c r="BS322" s="658"/>
      <c r="BT322" s="658"/>
      <c r="BU322" s="658"/>
    </row>
    <row r="323" ht="14.25" customHeight="1">
      <c r="A323" s="1067"/>
      <c r="B323" s="1067"/>
      <c r="C323" s="1067"/>
      <c r="D323" s="1067"/>
      <c r="E323" s="1067"/>
      <c r="F323" s="1067"/>
      <c r="G323" s="1114"/>
      <c r="H323" s="1115"/>
      <c r="I323" s="1115"/>
      <c r="J323" s="1067"/>
      <c r="K323" s="1116"/>
      <c r="L323" s="1117"/>
      <c r="M323" s="1067"/>
      <c r="N323" s="1067"/>
      <c r="O323" s="1117"/>
      <c r="P323" s="1067"/>
      <c r="Q323" s="1067"/>
      <c r="R323" s="1067"/>
      <c r="S323" s="1067"/>
      <c r="T323" s="1067"/>
      <c r="U323" s="1067"/>
      <c r="V323" s="866"/>
      <c r="W323" s="866"/>
      <c r="X323" s="866"/>
      <c r="Y323" s="394"/>
      <c r="Z323" s="394"/>
      <c r="AA323" s="394"/>
      <c r="AB323" s="394"/>
      <c r="AC323" s="1067"/>
      <c r="AD323" s="1067"/>
      <c r="AE323" s="1067"/>
      <c r="AF323" s="1067"/>
      <c r="AG323" s="658"/>
      <c r="AH323" s="658"/>
      <c r="AI323" s="658"/>
      <c r="AJ323" s="658"/>
      <c r="AK323" s="658"/>
      <c r="AL323" s="658"/>
      <c r="AM323" s="658"/>
      <c r="AN323" s="658"/>
      <c r="AO323" s="658"/>
      <c r="AP323" s="658"/>
      <c r="AQ323" s="658"/>
      <c r="AR323" s="658"/>
      <c r="AS323" s="658"/>
      <c r="AT323" s="658"/>
      <c r="AU323" s="658"/>
      <c r="AV323" s="658"/>
      <c r="AW323" s="658"/>
      <c r="AX323" s="658"/>
      <c r="AY323" s="658"/>
      <c r="AZ323" s="658"/>
      <c r="BA323" s="658"/>
      <c r="BB323" s="658"/>
      <c r="BC323" s="658"/>
      <c r="BD323" s="658"/>
      <c r="BE323" s="658"/>
      <c r="BF323" s="658"/>
      <c r="BG323" s="658"/>
      <c r="BH323" s="658"/>
      <c r="BI323" s="658"/>
      <c r="BJ323" s="658"/>
      <c r="BK323" s="658"/>
      <c r="BL323" s="658"/>
      <c r="BM323" s="658"/>
      <c r="BN323" s="658"/>
      <c r="BO323" s="658"/>
      <c r="BP323" s="658"/>
      <c r="BQ323" s="658"/>
      <c r="BR323" s="658"/>
      <c r="BS323" s="658"/>
      <c r="BT323" s="658"/>
      <c r="BU323" s="658"/>
    </row>
    <row r="324" ht="14.25" customHeight="1">
      <c r="A324" s="1067"/>
      <c r="B324" s="1067"/>
      <c r="C324" s="1067"/>
      <c r="D324" s="1067"/>
      <c r="E324" s="1067"/>
      <c r="F324" s="1067"/>
      <c r="G324" s="1114"/>
      <c r="H324" s="1115"/>
      <c r="I324" s="1115"/>
      <c r="J324" s="1067"/>
      <c r="K324" s="1116"/>
      <c r="L324" s="1117"/>
      <c r="M324" s="1067"/>
      <c r="N324" s="1067"/>
      <c r="O324" s="1117"/>
      <c r="P324" s="1067"/>
      <c r="Q324" s="1067"/>
      <c r="R324" s="1067"/>
      <c r="S324" s="1067"/>
      <c r="T324" s="1067"/>
      <c r="U324" s="1067"/>
      <c r="V324" s="866"/>
      <c r="W324" s="866"/>
      <c r="X324" s="866"/>
      <c r="Y324" s="394"/>
      <c r="Z324" s="394"/>
      <c r="AA324" s="394"/>
      <c r="AB324" s="394"/>
      <c r="AC324" s="1067"/>
      <c r="AD324" s="1067"/>
      <c r="AE324" s="1067"/>
      <c r="AF324" s="1067"/>
      <c r="AG324" s="658"/>
      <c r="AH324" s="658"/>
      <c r="AI324" s="658"/>
      <c r="AJ324" s="658"/>
      <c r="AK324" s="658"/>
      <c r="AL324" s="658"/>
      <c r="AM324" s="658"/>
      <c r="AN324" s="658"/>
      <c r="AO324" s="658"/>
      <c r="AP324" s="658"/>
      <c r="AQ324" s="658"/>
      <c r="AR324" s="658"/>
      <c r="AS324" s="658"/>
      <c r="AT324" s="658"/>
      <c r="AU324" s="658"/>
      <c r="AV324" s="658"/>
      <c r="AW324" s="658"/>
      <c r="AX324" s="658"/>
      <c r="AY324" s="658"/>
      <c r="AZ324" s="658"/>
      <c r="BA324" s="658"/>
      <c r="BB324" s="658"/>
      <c r="BC324" s="658"/>
      <c r="BD324" s="658"/>
      <c r="BE324" s="658"/>
      <c r="BF324" s="658"/>
      <c r="BG324" s="658"/>
      <c r="BH324" s="658"/>
      <c r="BI324" s="658"/>
      <c r="BJ324" s="658"/>
      <c r="BK324" s="658"/>
      <c r="BL324" s="658"/>
      <c r="BM324" s="658"/>
      <c r="BN324" s="658"/>
      <c r="BO324" s="658"/>
      <c r="BP324" s="658"/>
      <c r="BQ324" s="658"/>
      <c r="BR324" s="658"/>
      <c r="BS324" s="658"/>
      <c r="BT324" s="658"/>
      <c r="BU324" s="658"/>
    </row>
    <row r="325" ht="14.25" customHeight="1">
      <c r="A325" s="1067"/>
      <c r="B325" s="1067"/>
      <c r="C325" s="1067"/>
      <c r="D325" s="1067"/>
      <c r="E325" s="1067"/>
      <c r="F325" s="1067"/>
      <c r="G325" s="1114"/>
      <c r="H325" s="1115"/>
      <c r="I325" s="1115"/>
      <c r="J325" s="1067"/>
      <c r="K325" s="1116"/>
      <c r="L325" s="1117"/>
      <c r="M325" s="1067"/>
      <c r="N325" s="1067"/>
      <c r="O325" s="1117"/>
      <c r="P325" s="1067"/>
      <c r="Q325" s="1067"/>
      <c r="R325" s="1067"/>
      <c r="S325" s="1067"/>
      <c r="T325" s="1067"/>
      <c r="U325" s="1067"/>
      <c r="V325" s="866"/>
      <c r="W325" s="866"/>
      <c r="X325" s="866"/>
      <c r="Y325" s="394"/>
      <c r="Z325" s="394"/>
      <c r="AA325" s="394"/>
      <c r="AB325" s="394"/>
      <c r="AC325" s="1067"/>
      <c r="AD325" s="1067"/>
      <c r="AE325" s="1067"/>
      <c r="AF325" s="1067"/>
      <c r="AG325" s="658"/>
      <c r="AH325" s="658"/>
      <c r="AI325" s="658"/>
      <c r="AJ325" s="658"/>
      <c r="AK325" s="658"/>
      <c r="AL325" s="658"/>
      <c r="AM325" s="658"/>
      <c r="AN325" s="658"/>
      <c r="AO325" s="658"/>
      <c r="AP325" s="658"/>
      <c r="AQ325" s="658"/>
      <c r="AR325" s="658"/>
      <c r="AS325" s="658"/>
      <c r="AT325" s="658"/>
      <c r="AU325" s="658"/>
      <c r="AV325" s="658"/>
      <c r="AW325" s="658"/>
      <c r="AX325" s="658"/>
      <c r="AY325" s="658"/>
      <c r="AZ325" s="658"/>
      <c r="BA325" s="658"/>
      <c r="BB325" s="658"/>
      <c r="BC325" s="658"/>
      <c r="BD325" s="658"/>
      <c r="BE325" s="658"/>
      <c r="BF325" s="658"/>
      <c r="BG325" s="658"/>
      <c r="BH325" s="658"/>
      <c r="BI325" s="658"/>
      <c r="BJ325" s="658"/>
      <c r="BK325" s="658"/>
      <c r="BL325" s="658"/>
      <c r="BM325" s="658"/>
      <c r="BN325" s="658"/>
      <c r="BO325" s="658"/>
      <c r="BP325" s="658"/>
      <c r="BQ325" s="658"/>
      <c r="BR325" s="658"/>
      <c r="BS325" s="658"/>
      <c r="BT325" s="658"/>
      <c r="BU325" s="658"/>
    </row>
    <row r="326" ht="14.25" customHeight="1">
      <c r="A326" s="1067"/>
      <c r="B326" s="1067"/>
      <c r="C326" s="1067"/>
      <c r="D326" s="1067"/>
      <c r="E326" s="1067"/>
      <c r="F326" s="1067"/>
      <c r="G326" s="1114"/>
      <c r="H326" s="1115"/>
      <c r="I326" s="1115"/>
      <c r="J326" s="1067"/>
      <c r="K326" s="1116"/>
      <c r="L326" s="1117"/>
      <c r="M326" s="1067"/>
      <c r="N326" s="1067"/>
      <c r="O326" s="1117"/>
      <c r="P326" s="1067"/>
      <c r="Q326" s="1067"/>
      <c r="R326" s="1067"/>
      <c r="S326" s="1067"/>
      <c r="T326" s="1067"/>
      <c r="U326" s="1067"/>
      <c r="V326" s="866"/>
      <c r="W326" s="866"/>
      <c r="X326" s="866"/>
      <c r="Y326" s="394"/>
      <c r="Z326" s="394"/>
      <c r="AA326" s="394"/>
      <c r="AB326" s="394"/>
      <c r="AC326" s="1067"/>
      <c r="AD326" s="1067"/>
      <c r="AE326" s="1067"/>
      <c r="AF326" s="1067"/>
      <c r="AG326" s="658"/>
      <c r="AH326" s="658"/>
      <c r="AI326" s="658"/>
      <c r="AJ326" s="658"/>
      <c r="AK326" s="658"/>
      <c r="AL326" s="658"/>
      <c r="AM326" s="658"/>
      <c r="AN326" s="658"/>
      <c r="AO326" s="658"/>
      <c r="AP326" s="658"/>
      <c r="AQ326" s="658"/>
      <c r="AR326" s="658"/>
      <c r="AS326" s="658"/>
      <c r="AT326" s="658"/>
      <c r="AU326" s="658"/>
      <c r="AV326" s="658"/>
      <c r="AW326" s="658"/>
      <c r="AX326" s="658"/>
      <c r="AY326" s="658"/>
      <c r="AZ326" s="658"/>
      <c r="BA326" s="658"/>
      <c r="BB326" s="658"/>
      <c r="BC326" s="658"/>
      <c r="BD326" s="658"/>
      <c r="BE326" s="658"/>
      <c r="BF326" s="658"/>
      <c r="BG326" s="658"/>
      <c r="BH326" s="658"/>
      <c r="BI326" s="658"/>
      <c r="BJ326" s="658"/>
      <c r="BK326" s="658"/>
      <c r="BL326" s="658"/>
      <c r="BM326" s="658"/>
      <c r="BN326" s="658"/>
      <c r="BO326" s="658"/>
      <c r="BP326" s="658"/>
      <c r="BQ326" s="658"/>
      <c r="BR326" s="658"/>
      <c r="BS326" s="658"/>
      <c r="BT326" s="658"/>
      <c r="BU326" s="658"/>
    </row>
    <row r="327" ht="14.25" customHeight="1">
      <c r="A327" s="1067"/>
      <c r="B327" s="1067"/>
      <c r="C327" s="1067"/>
      <c r="D327" s="1067"/>
      <c r="E327" s="1067"/>
      <c r="F327" s="1067"/>
      <c r="G327" s="1114"/>
      <c r="H327" s="1115"/>
      <c r="I327" s="1115"/>
      <c r="J327" s="1067"/>
      <c r="K327" s="1116"/>
      <c r="L327" s="1117"/>
      <c r="M327" s="1067"/>
      <c r="N327" s="1067"/>
      <c r="O327" s="1117"/>
      <c r="P327" s="1067"/>
      <c r="Q327" s="1067"/>
      <c r="R327" s="1067"/>
      <c r="S327" s="1067"/>
      <c r="T327" s="1067"/>
      <c r="U327" s="1067"/>
      <c r="V327" s="866"/>
      <c r="W327" s="866"/>
      <c r="X327" s="866"/>
      <c r="Y327" s="394"/>
      <c r="Z327" s="394"/>
      <c r="AA327" s="394"/>
      <c r="AB327" s="394"/>
      <c r="AC327" s="1067"/>
      <c r="AD327" s="1067"/>
      <c r="AE327" s="1067"/>
      <c r="AF327" s="1067"/>
      <c r="AG327" s="658"/>
      <c r="AH327" s="658"/>
      <c r="AI327" s="658"/>
      <c r="AJ327" s="658"/>
      <c r="AK327" s="658"/>
      <c r="AL327" s="658"/>
      <c r="AM327" s="658"/>
      <c r="AN327" s="658"/>
      <c r="AO327" s="658"/>
      <c r="AP327" s="658"/>
      <c r="AQ327" s="658"/>
      <c r="AR327" s="658"/>
      <c r="AS327" s="658"/>
      <c r="AT327" s="658"/>
      <c r="AU327" s="658"/>
      <c r="AV327" s="658"/>
      <c r="AW327" s="658"/>
      <c r="AX327" s="658"/>
      <c r="AY327" s="658"/>
      <c r="AZ327" s="658"/>
      <c r="BA327" s="658"/>
      <c r="BB327" s="658"/>
      <c r="BC327" s="658"/>
      <c r="BD327" s="658"/>
      <c r="BE327" s="658"/>
      <c r="BF327" s="658"/>
      <c r="BG327" s="658"/>
      <c r="BH327" s="658"/>
      <c r="BI327" s="658"/>
      <c r="BJ327" s="658"/>
      <c r="BK327" s="658"/>
      <c r="BL327" s="658"/>
      <c r="BM327" s="658"/>
      <c r="BN327" s="658"/>
      <c r="BO327" s="658"/>
      <c r="BP327" s="658"/>
      <c r="BQ327" s="658"/>
      <c r="BR327" s="658"/>
      <c r="BS327" s="658"/>
      <c r="BT327" s="658"/>
      <c r="BU327" s="658"/>
    </row>
    <row r="328" ht="14.25" customHeight="1">
      <c r="A328" s="1067"/>
      <c r="B328" s="1067"/>
      <c r="C328" s="1067"/>
      <c r="D328" s="1067"/>
      <c r="E328" s="1067"/>
      <c r="F328" s="1067"/>
      <c r="G328" s="1114"/>
      <c r="H328" s="1115"/>
      <c r="I328" s="1115"/>
      <c r="J328" s="1067"/>
      <c r="K328" s="1116"/>
      <c r="L328" s="1117"/>
      <c r="M328" s="1067"/>
      <c r="N328" s="1067"/>
      <c r="O328" s="1117"/>
      <c r="P328" s="1067"/>
      <c r="Q328" s="1067"/>
      <c r="R328" s="1067"/>
      <c r="S328" s="1067"/>
      <c r="T328" s="1067"/>
      <c r="U328" s="1067"/>
      <c r="V328" s="866"/>
      <c r="W328" s="866"/>
      <c r="X328" s="866"/>
      <c r="Y328" s="394"/>
      <c r="Z328" s="394"/>
      <c r="AA328" s="394"/>
      <c r="AB328" s="394"/>
      <c r="AC328" s="1067"/>
      <c r="AD328" s="1067"/>
      <c r="AE328" s="1067"/>
      <c r="AF328" s="1067"/>
      <c r="AG328" s="658"/>
      <c r="AH328" s="658"/>
      <c r="AI328" s="658"/>
      <c r="AJ328" s="658"/>
      <c r="AK328" s="658"/>
      <c r="AL328" s="658"/>
      <c r="AM328" s="658"/>
      <c r="AN328" s="658"/>
      <c r="AO328" s="658"/>
      <c r="AP328" s="658"/>
      <c r="AQ328" s="658"/>
      <c r="AR328" s="658"/>
      <c r="AS328" s="658"/>
      <c r="AT328" s="658"/>
      <c r="AU328" s="658"/>
      <c r="AV328" s="658"/>
      <c r="AW328" s="658"/>
      <c r="AX328" s="658"/>
      <c r="AY328" s="658"/>
      <c r="AZ328" s="658"/>
      <c r="BA328" s="658"/>
      <c r="BB328" s="658"/>
      <c r="BC328" s="658"/>
      <c r="BD328" s="658"/>
      <c r="BE328" s="658"/>
      <c r="BF328" s="658"/>
      <c r="BG328" s="658"/>
      <c r="BH328" s="658"/>
      <c r="BI328" s="658"/>
      <c r="BJ328" s="658"/>
      <c r="BK328" s="658"/>
      <c r="BL328" s="658"/>
      <c r="BM328" s="658"/>
      <c r="BN328" s="658"/>
      <c r="BO328" s="658"/>
      <c r="BP328" s="658"/>
      <c r="BQ328" s="658"/>
      <c r="BR328" s="658"/>
      <c r="BS328" s="658"/>
      <c r="BT328" s="658"/>
      <c r="BU328" s="658"/>
    </row>
    <row r="329" ht="14.25" customHeight="1">
      <c r="A329" s="1067"/>
      <c r="B329" s="1067"/>
      <c r="C329" s="1067"/>
      <c r="D329" s="1067"/>
      <c r="E329" s="1067"/>
      <c r="F329" s="1067"/>
      <c r="G329" s="1114"/>
      <c r="H329" s="1115"/>
      <c r="I329" s="1115"/>
      <c r="J329" s="1067"/>
      <c r="K329" s="1116"/>
      <c r="L329" s="1117"/>
      <c r="M329" s="1067"/>
      <c r="N329" s="1067"/>
      <c r="O329" s="1117"/>
      <c r="P329" s="1067"/>
      <c r="Q329" s="1067"/>
      <c r="R329" s="1067"/>
      <c r="S329" s="1067"/>
      <c r="T329" s="1067"/>
      <c r="U329" s="1067"/>
      <c r="V329" s="866"/>
      <c r="W329" s="866"/>
      <c r="X329" s="866"/>
      <c r="Y329" s="394"/>
      <c r="Z329" s="394"/>
      <c r="AA329" s="394"/>
      <c r="AB329" s="394"/>
      <c r="AC329" s="1067"/>
      <c r="AD329" s="1067"/>
      <c r="AE329" s="1067"/>
      <c r="AF329" s="1067"/>
      <c r="AG329" s="658"/>
      <c r="AH329" s="658"/>
      <c r="AI329" s="658"/>
      <c r="AJ329" s="658"/>
      <c r="AK329" s="658"/>
      <c r="AL329" s="658"/>
      <c r="AM329" s="658"/>
      <c r="AN329" s="658"/>
      <c r="AO329" s="658"/>
      <c r="AP329" s="658"/>
      <c r="AQ329" s="658"/>
      <c r="AR329" s="658"/>
      <c r="AS329" s="658"/>
      <c r="AT329" s="658"/>
      <c r="AU329" s="658"/>
      <c r="AV329" s="658"/>
      <c r="AW329" s="658"/>
      <c r="AX329" s="658"/>
      <c r="AY329" s="658"/>
      <c r="AZ329" s="658"/>
      <c r="BA329" s="658"/>
      <c r="BB329" s="658"/>
      <c r="BC329" s="658"/>
      <c r="BD329" s="658"/>
      <c r="BE329" s="658"/>
      <c r="BF329" s="658"/>
      <c r="BG329" s="658"/>
      <c r="BH329" s="658"/>
      <c r="BI329" s="658"/>
      <c r="BJ329" s="658"/>
      <c r="BK329" s="658"/>
      <c r="BL329" s="658"/>
      <c r="BM329" s="658"/>
      <c r="BN329" s="658"/>
      <c r="BO329" s="658"/>
      <c r="BP329" s="658"/>
      <c r="BQ329" s="658"/>
      <c r="BR329" s="658"/>
      <c r="BS329" s="658"/>
      <c r="BT329" s="658"/>
      <c r="BU329" s="658"/>
    </row>
    <row r="330" ht="14.25" customHeight="1">
      <c r="A330" s="1067"/>
      <c r="B330" s="1067"/>
      <c r="C330" s="1067"/>
      <c r="D330" s="1067"/>
      <c r="E330" s="1067"/>
      <c r="F330" s="1067"/>
      <c r="G330" s="1114"/>
      <c r="H330" s="1115"/>
      <c r="I330" s="1115"/>
      <c r="J330" s="1067"/>
      <c r="K330" s="1116"/>
      <c r="L330" s="1117"/>
      <c r="M330" s="1067"/>
      <c r="N330" s="1067"/>
      <c r="O330" s="1117"/>
      <c r="P330" s="1067"/>
      <c r="Q330" s="1067"/>
      <c r="R330" s="1067"/>
      <c r="S330" s="1067"/>
      <c r="T330" s="1067"/>
      <c r="U330" s="1067"/>
      <c r="V330" s="866"/>
      <c r="W330" s="866"/>
      <c r="X330" s="866"/>
      <c r="Y330" s="394"/>
      <c r="Z330" s="394"/>
      <c r="AA330" s="394"/>
      <c r="AB330" s="394"/>
      <c r="AC330" s="1067"/>
      <c r="AD330" s="1067"/>
      <c r="AE330" s="1067"/>
      <c r="AF330" s="1067"/>
      <c r="AG330" s="658"/>
      <c r="AH330" s="658"/>
      <c r="AI330" s="658"/>
      <c r="AJ330" s="658"/>
      <c r="AK330" s="658"/>
      <c r="AL330" s="658"/>
      <c r="AM330" s="658"/>
      <c r="AN330" s="658"/>
      <c r="AO330" s="658"/>
      <c r="AP330" s="658"/>
      <c r="AQ330" s="658"/>
      <c r="AR330" s="658"/>
      <c r="AS330" s="658"/>
      <c r="AT330" s="658"/>
      <c r="AU330" s="658"/>
      <c r="AV330" s="658"/>
      <c r="AW330" s="658"/>
      <c r="AX330" s="658"/>
      <c r="AY330" s="658"/>
      <c r="AZ330" s="658"/>
      <c r="BA330" s="658"/>
      <c r="BB330" s="658"/>
      <c r="BC330" s="658"/>
      <c r="BD330" s="658"/>
      <c r="BE330" s="658"/>
      <c r="BF330" s="658"/>
      <c r="BG330" s="658"/>
      <c r="BH330" s="658"/>
      <c r="BI330" s="658"/>
      <c r="BJ330" s="658"/>
      <c r="BK330" s="658"/>
      <c r="BL330" s="658"/>
      <c r="BM330" s="658"/>
      <c r="BN330" s="658"/>
      <c r="BO330" s="658"/>
      <c r="BP330" s="658"/>
      <c r="BQ330" s="658"/>
      <c r="BR330" s="658"/>
      <c r="BS330" s="658"/>
      <c r="BT330" s="658"/>
      <c r="BU330" s="658"/>
    </row>
    <row r="331" ht="14.25" customHeight="1">
      <c r="A331" s="1067"/>
      <c r="B331" s="1067"/>
      <c r="C331" s="1067"/>
      <c r="D331" s="1067"/>
      <c r="E331" s="1067"/>
      <c r="F331" s="1067"/>
      <c r="G331" s="1114"/>
      <c r="H331" s="1115"/>
      <c r="I331" s="1115"/>
      <c r="J331" s="1067"/>
      <c r="K331" s="1116"/>
      <c r="L331" s="1117"/>
      <c r="M331" s="1067"/>
      <c r="N331" s="1067"/>
      <c r="O331" s="1117"/>
      <c r="P331" s="1067"/>
      <c r="Q331" s="1067"/>
      <c r="R331" s="1067"/>
      <c r="S331" s="1067"/>
      <c r="T331" s="1067"/>
      <c r="U331" s="1067"/>
      <c r="V331" s="866"/>
      <c r="W331" s="866"/>
      <c r="X331" s="866"/>
      <c r="Y331" s="394"/>
      <c r="Z331" s="394"/>
      <c r="AA331" s="394"/>
      <c r="AB331" s="394"/>
      <c r="AC331" s="1067"/>
      <c r="AD331" s="1067"/>
      <c r="AE331" s="1067"/>
      <c r="AF331" s="1067"/>
      <c r="AG331" s="658"/>
      <c r="AH331" s="658"/>
      <c r="AI331" s="658"/>
      <c r="AJ331" s="658"/>
      <c r="AK331" s="658"/>
      <c r="AL331" s="658"/>
      <c r="AM331" s="658"/>
      <c r="AN331" s="658"/>
      <c r="AO331" s="658"/>
      <c r="AP331" s="658"/>
      <c r="AQ331" s="658"/>
      <c r="AR331" s="658"/>
      <c r="AS331" s="658"/>
      <c r="AT331" s="658"/>
      <c r="AU331" s="658"/>
      <c r="AV331" s="658"/>
      <c r="AW331" s="658"/>
      <c r="AX331" s="658"/>
      <c r="AY331" s="658"/>
      <c r="AZ331" s="658"/>
      <c r="BA331" s="658"/>
      <c r="BB331" s="658"/>
      <c r="BC331" s="658"/>
      <c r="BD331" s="658"/>
      <c r="BE331" s="658"/>
      <c r="BF331" s="658"/>
      <c r="BG331" s="658"/>
      <c r="BH331" s="658"/>
      <c r="BI331" s="658"/>
      <c r="BJ331" s="658"/>
      <c r="BK331" s="658"/>
      <c r="BL331" s="658"/>
      <c r="BM331" s="658"/>
      <c r="BN331" s="658"/>
      <c r="BO331" s="658"/>
      <c r="BP331" s="658"/>
      <c r="BQ331" s="658"/>
      <c r="BR331" s="658"/>
      <c r="BS331" s="658"/>
      <c r="BT331" s="658"/>
      <c r="BU331" s="658"/>
    </row>
    <row r="332" ht="14.25" customHeight="1">
      <c r="A332" s="1067"/>
      <c r="B332" s="1067"/>
      <c r="C332" s="1067"/>
      <c r="D332" s="1067"/>
      <c r="E332" s="1067"/>
      <c r="F332" s="1067"/>
      <c r="G332" s="1114"/>
      <c r="H332" s="1115"/>
      <c r="I332" s="1115"/>
      <c r="J332" s="1067"/>
      <c r="K332" s="1116"/>
      <c r="L332" s="1117"/>
      <c r="M332" s="1067"/>
      <c r="N332" s="1067"/>
      <c r="O332" s="1117"/>
      <c r="P332" s="1067"/>
      <c r="Q332" s="1067"/>
      <c r="R332" s="1067"/>
      <c r="S332" s="1067"/>
      <c r="T332" s="1067"/>
      <c r="U332" s="1067"/>
      <c r="V332" s="866"/>
      <c r="W332" s="866"/>
      <c r="X332" s="866"/>
      <c r="Y332" s="394"/>
      <c r="Z332" s="394"/>
      <c r="AA332" s="394"/>
      <c r="AB332" s="394"/>
      <c r="AC332" s="1067"/>
      <c r="AD332" s="1067"/>
      <c r="AE332" s="1067"/>
      <c r="AF332" s="1067"/>
      <c r="AG332" s="658"/>
      <c r="AH332" s="658"/>
      <c r="AI332" s="658"/>
      <c r="AJ332" s="658"/>
      <c r="AK332" s="658"/>
      <c r="AL332" s="658"/>
      <c r="AM332" s="658"/>
      <c r="AN332" s="658"/>
      <c r="AO332" s="658"/>
      <c r="AP332" s="658"/>
      <c r="AQ332" s="658"/>
      <c r="AR332" s="658"/>
      <c r="AS332" s="658"/>
      <c r="AT332" s="658"/>
      <c r="AU332" s="658"/>
      <c r="AV332" s="658"/>
      <c r="AW332" s="658"/>
      <c r="AX332" s="658"/>
      <c r="AY332" s="658"/>
      <c r="AZ332" s="658"/>
      <c r="BA332" s="658"/>
      <c r="BB332" s="658"/>
      <c r="BC332" s="658"/>
      <c r="BD332" s="658"/>
      <c r="BE332" s="658"/>
      <c r="BF332" s="658"/>
      <c r="BG332" s="658"/>
      <c r="BH332" s="658"/>
      <c r="BI332" s="658"/>
      <c r="BJ332" s="658"/>
      <c r="BK332" s="658"/>
      <c r="BL332" s="658"/>
      <c r="BM332" s="658"/>
      <c r="BN332" s="658"/>
      <c r="BO332" s="658"/>
      <c r="BP332" s="658"/>
      <c r="BQ332" s="658"/>
      <c r="BR332" s="658"/>
      <c r="BS332" s="658"/>
      <c r="BT332" s="658"/>
      <c r="BU332" s="658"/>
    </row>
    <row r="333" ht="14.25" customHeight="1">
      <c r="A333" s="1067"/>
      <c r="B333" s="1067"/>
      <c r="C333" s="1067"/>
      <c r="D333" s="1067"/>
      <c r="E333" s="1067"/>
      <c r="F333" s="1067"/>
      <c r="G333" s="1114"/>
      <c r="H333" s="1115"/>
      <c r="I333" s="1115"/>
      <c r="J333" s="1067"/>
      <c r="K333" s="1116"/>
      <c r="L333" s="1117"/>
      <c r="M333" s="1067"/>
      <c r="N333" s="1067"/>
      <c r="O333" s="1117"/>
      <c r="P333" s="1067"/>
      <c r="Q333" s="1067"/>
      <c r="R333" s="1067"/>
      <c r="S333" s="1067"/>
      <c r="T333" s="1067"/>
      <c r="U333" s="1067"/>
      <c r="V333" s="866"/>
      <c r="W333" s="866"/>
      <c r="X333" s="866"/>
      <c r="Y333" s="394"/>
      <c r="Z333" s="394"/>
      <c r="AA333" s="394"/>
      <c r="AB333" s="394"/>
      <c r="AC333" s="1067"/>
      <c r="AD333" s="1067"/>
      <c r="AE333" s="1067"/>
      <c r="AF333" s="1067"/>
      <c r="AG333" s="658"/>
      <c r="AH333" s="658"/>
      <c r="AI333" s="658"/>
      <c r="AJ333" s="658"/>
      <c r="AK333" s="658"/>
      <c r="AL333" s="658"/>
      <c r="AM333" s="658"/>
      <c r="AN333" s="658"/>
      <c r="AO333" s="658"/>
      <c r="AP333" s="658"/>
      <c r="AQ333" s="658"/>
      <c r="AR333" s="658"/>
      <c r="AS333" s="658"/>
      <c r="AT333" s="658"/>
      <c r="AU333" s="658"/>
      <c r="AV333" s="658"/>
      <c r="AW333" s="658"/>
      <c r="AX333" s="658"/>
      <c r="AY333" s="658"/>
      <c r="AZ333" s="658"/>
      <c r="BA333" s="658"/>
      <c r="BB333" s="658"/>
      <c r="BC333" s="658"/>
      <c r="BD333" s="658"/>
      <c r="BE333" s="658"/>
      <c r="BF333" s="658"/>
      <c r="BG333" s="658"/>
      <c r="BH333" s="658"/>
      <c r="BI333" s="658"/>
      <c r="BJ333" s="658"/>
      <c r="BK333" s="658"/>
      <c r="BL333" s="658"/>
      <c r="BM333" s="658"/>
      <c r="BN333" s="658"/>
      <c r="BO333" s="658"/>
      <c r="BP333" s="658"/>
      <c r="BQ333" s="658"/>
      <c r="BR333" s="658"/>
      <c r="BS333" s="658"/>
      <c r="BT333" s="658"/>
      <c r="BU333" s="658"/>
    </row>
    <row r="334" ht="14.25" customHeight="1">
      <c r="A334" s="1067"/>
      <c r="B334" s="1067"/>
      <c r="C334" s="1067"/>
      <c r="D334" s="1067"/>
      <c r="E334" s="1067"/>
      <c r="F334" s="1067"/>
      <c r="G334" s="1114"/>
      <c r="H334" s="1115"/>
      <c r="I334" s="1115"/>
      <c r="J334" s="1067"/>
      <c r="K334" s="1116"/>
      <c r="L334" s="1117"/>
      <c r="M334" s="1067"/>
      <c r="N334" s="1067"/>
      <c r="O334" s="1117"/>
      <c r="P334" s="1067"/>
      <c r="Q334" s="1067"/>
      <c r="R334" s="1067"/>
      <c r="S334" s="1067"/>
      <c r="T334" s="1067"/>
      <c r="U334" s="1067"/>
      <c r="V334" s="866"/>
      <c r="W334" s="866"/>
      <c r="X334" s="866"/>
      <c r="Y334" s="394"/>
      <c r="Z334" s="394"/>
      <c r="AA334" s="394"/>
      <c r="AB334" s="394"/>
      <c r="AC334" s="1067"/>
      <c r="AD334" s="1067"/>
      <c r="AE334" s="1067"/>
      <c r="AF334" s="1067"/>
      <c r="AG334" s="658"/>
      <c r="AH334" s="658"/>
      <c r="AI334" s="658"/>
      <c r="AJ334" s="658"/>
      <c r="AK334" s="658"/>
      <c r="AL334" s="658"/>
      <c r="AM334" s="658"/>
      <c r="AN334" s="658"/>
      <c r="AO334" s="658"/>
      <c r="AP334" s="658"/>
      <c r="AQ334" s="658"/>
      <c r="AR334" s="658"/>
      <c r="AS334" s="658"/>
      <c r="AT334" s="658"/>
      <c r="AU334" s="658"/>
      <c r="AV334" s="658"/>
      <c r="AW334" s="658"/>
      <c r="AX334" s="658"/>
      <c r="AY334" s="658"/>
      <c r="AZ334" s="658"/>
      <c r="BA334" s="658"/>
      <c r="BB334" s="658"/>
      <c r="BC334" s="658"/>
      <c r="BD334" s="658"/>
      <c r="BE334" s="658"/>
      <c r="BF334" s="658"/>
      <c r="BG334" s="658"/>
      <c r="BH334" s="658"/>
      <c r="BI334" s="658"/>
      <c r="BJ334" s="658"/>
      <c r="BK334" s="658"/>
      <c r="BL334" s="658"/>
      <c r="BM334" s="658"/>
      <c r="BN334" s="658"/>
      <c r="BO334" s="658"/>
      <c r="BP334" s="658"/>
      <c r="BQ334" s="658"/>
      <c r="BR334" s="658"/>
      <c r="BS334" s="658"/>
      <c r="BT334" s="658"/>
      <c r="BU334" s="658"/>
    </row>
    <row r="335" ht="14.25" customHeight="1">
      <c r="A335" s="1067"/>
      <c r="B335" s="1067"/>
      <c r="C335" s="1067"/>
      <c r="D335" s="1067"/>
      <c r="E335" s="1067"/>
      <c r="F335" s="1067"/>
      <c r="G335" s="1114"/>
      <c r="H335" s="1115"/>
      <c r="I335" s="1115"/>
      <c r="J335" s="1067"/>
      <c r="K335" s="1116"/>
      <c r="L335" s="1117"/>
      <c r="M335" s="1067"/>
      <c r="N335" s="1067"/>
      <c r="O335" s="1117"/>
      <c r="P335" s="1067"/>
      <c r="Q335" s="1067"/>
      <c r="R335" s="1067"/>
      <c r="S335" s="1067"/>
      <c r="T335" s="1067"/>
      <c r="U335" s="1067"/>
      <c r="V335" s="866"/>
      <c r="W335" s="866"/>
      <c r="X335" s="866"/>
      <c r="Y335" s="394"/>
      <c r="Z335" s="394"/>
      <c r="AA335" s="394"/>
      <c r="AB335" s="394"/>
      <c r="AC335" s="1067"/>
      <c r="AD335" s="1067"/>
      <c r="AE335" s="1067"/>
      <c r="AF335" s="1067"/>
      <c r="AG335" s="658"/>
      <c r="AH335" s="658"/>
      <c r="AI335" s="658"/>
      <c r="AJ335" s="658"/>
      <c r="AK335" s="658"/>
      <c r="AL335" s="658"/>
      <c r="AM335" s="658"/>
      <c r="AN335" s="658"/>
      <c r="AO335" s="658"/>
      <c r="AP335" s="658"/>
      <c r="AQ335" s="658"/>
      <c r="AR335" s="658"/>
      <c r="AS335" s="658"/>
      <c r="AT335" s="658"/>
      <c r="AU335" s="658"/>
      <c r="AV335" s="658"/>
      <c r="AW335" s="658"/>
      <c r="AX335" s="658"/>
      <c r="AY335" s="658"/>
      <c r="AZ335" s="658"/>
      <c r="BA335" s="658"/>
      <c r="BB335" s="658"/>
      <c r="BC335" s="658"/>
      <c r="BD335" s="658"/>
      <c r="BE335" s="658"/>
      <c r="BF335" s="658"/>
      <c r="BG335" s="658"/>
      <c r="BH335" s="658"/>
      <c r="BI335" s="658"/>
      <c r="BJ335" s="658"/>
      <c r="BK335" s="658"/>
      <c r="BL335" s="658"/>
      <c r="BM335" s="658"/>
      <c r="BN335" s="658"/>
      <c r="BO335" s="658"/>
      <c r="BP335" s="658"/>
      <c r="BQ335" s="658"/>
      <c r="BR335" s="658"/>
      <c r="BS335" s="658"/>
      <c r="BT335" s="658"/>
      <c r="BU335" s="658"/>
    </row>
    <row r="336" ht="14.25" customHeight="1">
      <c r="A336" s="1067"/>
      <c r="B336" s="1067"/>
      <c r="C336" s="1067"/>
      <c r="D336" s="1067"/>
      <c r="E336" s="1067"/>
      <c r="F336" s="1067"/>
      <c r="G336" s="1114"/>
      <c r="H336" s="1115"/>
      <c r="I336" s="1115"/>
      <c r="J336" s="1067"/>
      <c r="K336" s="1116"/>
      <c r="L336" s="1117"/>
      <c r="M336" s="1067"/>
      <c r="N336" s="1067"/>
      <c r="O336" s="1117"/>
      <c r="P336" s="1067"/>
      <c r="Q336" s="1067"/>
      <c r="R336" s="1067"/>
      <c r="S336" s="1067"/>
      <c r="T336" s="1067"/>
      <c r="U336" s="1067"/>
      <c r="V336" s="866"/>
      <c r="W336" s="866"/>
      <c r="X336" s="866"/>
      <c r="Y336" s="394"/>
      <c r="Z336" s="394"/>
      <c r="AA336" s="394"/>
      <c r="AB336" s="394"/>
      <c r="AC336" s="1067"/>
      <c r="AD336" s="1067"/>
      <c r="AE336" s="1067"/>
      <c r="AF336" s="1067"/>
      <c r="AG336" s="658"/>
      <c r="AH336" s="658"/>
      <c r="AI336" s="658"/>
      <c r="AJ336" s="658"/>
      <c r="AK336" s="658"/>
      <c r="AL336" s="658"/>
      <c r="AM336" s="658"/>
      <c r="AN336" s="658"/>
      <c r="AO336" s="658"/>
      <c r="AP336" s="658"/>
      <c r="AQ336" s="658"/>
      <c r="AR336" s="658"/>
      <c r="AS336" s="658"/>
      <c r="AT336" s="658"/>
      <c r="AU336" s="658"/>
      <c r="AV336" s="658"/>
      <c r="AW336" s="658"/>
      <c r="AX336" s="658"/>
      <c r="AY336" s="658"/>
      <c r="AZ336" s="658"/>
      <c r="BA336" s="658"/>
      <c r="BB336" s="658"/>
      <c r="BC336" s="658"/>
      <c r="BD336" s="658"/>
      <c r="BE336" s="658"/>
      <c r="BF336" s="658"/>
      <c r="BG336" s="658"/>
      <c r="BH336" s="658"/>
      <c r="BI336" s="658"/>
      <c r="BJ336" s="658"/>
      <c r="BK336" s="658"/>
      <c r="BL336" s="658"/>
      <c r="BM336" s="658"/>
      <c r="BN336" s="658"/>
      <c r="BO336" s="658"/>
      <c r="BP336" s="658"/>
      <c r="BQ336" s="658"/>
      <c r="BR336" s="658"/>
      <c r="BS336" s="658"/>
      <c r="BT336" s="658"/>
      <c r="BU336" s="658"/>
    </row>
    <row r="337" ht="14.25" customHeight="1">
      <c r="A337" s="1067"/>
      <c r="B337" s="1067"/>
      <c r="C337" s="1067"/>
      <c r="D337" s="1067"/>
      <c r="E337" s="1067"/>
      <c r="F337" s="1067"/>
      <c r="G337" s="1114"/>
      <c r="H337" s="1115"/>
      <c r="I337" s="1115"/>
      <c r="J337" s="1067"/>
      <c r="K337" s="1116"/>
      <c r="L337" s="1117"/>
      <c r="M337" s="1067"/>
      <c r="N337" s="1067"/>
      <c r="O337" s="1117"/>
      <c r="P337" s="1067"/>
      <c r="Q337" s="1067"/>
      <c r="R337" s="1067"/>
      <c r="S337" s="1067"/>
      <c r="T337" s="1067"/>
      <c r="U337" s="1067"/>
      <c r="V337" s="866"/>
      <c r="W337" s="866"/>
      <c r="X337" s="866"/>
      <c r="Y337" s="394"/>
      <c r="Z337" s="394"/>
      <c r="AA337" s="394"/>
      <c r="AB337" s="394"/>
      <c r="AC337" s="1067"/>
      <c r="AD337" s="1067"/>
      <c r="AE337" s="1067"/>
      <c r="AF337" s="1067"/>
      <c r="AG337" s="658"/>
      <c r="AH337" s="658"/>
      <c r="AI337" s="658"/>
      <c r="AJ337" s="658"/>
      <c r="AK337" s="658"/>
      <c r="AL337" s="658"/>
      <c r="AM337" s="658"/>
      <c r="AN337" s="658"/>
      <c r="AO337" s="658"/>
      <c r="AP337" s="658"/>
      <c r="AQ337" s="658"/>
      <c r="AR337" s="658"/>
      <c r="AS337" s="658"/>
      <c r="AT337" s="658"/>
      <c r="AU337" s="658"/>
      <c r="AV337" s="658"/>
      <c r="AW337" s="658"/>
      <c r="AX337" s="658"/>
      <c r="AY337" s="658"/>
      <c r="AZ337" s="658"/>
      <c r="BA337" s="658"/>
      <c r="BB337" s="658"/>
      <c r="BC337" s="658"/>
      <c r="BD337" s="658"/>
      <c r="BE337" s="658"/>
      <c r="BF337" s="658"/>
      <c r="BG337" s="658"/>
      <c r="BH337" s="658"/>
      <c r="BI337" s="658"/>
      <c r="BJ337" s="658"/>
      <c r="BK337" s="658"/>
      <c r="BL337" s="658"/>
      <c r="BM337" s="658"/>
      <c r="BN337" s="658"/>
      <c r="BO337" s="658"/>
      <c r="BP337" s="658"/>
      <c r="BQ337" s="658"/>
      <c r="BR337" s="658"/>
      <c r="BS337" s="658"/>
      <c r="BT337" s="658"/>
      <c r="BU337" s="658"/>
    </row>
    <row r="338" ht="14.25" customHeight="1">
      <c r="A338" s="1067"/>
      <c r="B338" s="1067"/>
      <c r="C338" s="1067"/>
      <c r="D338" s="1067"/>
      <c r="E338" s="1067"/>
      <c r="F338" s="1067"/>
      <c r="G338" s="1114"/>
      <c r="H338" s="1115"/>
      <c r="I338" s="1115"/>
      <c r="J338" s="1067"/>
      <c r="K338" s="1116"/>
      <c r="L338" s="1117"/>
      <c r="M338" s="1067"/>
      <c r="N338" s="1067"/>
      <c r="O338" s="1117"/>
      <c r="P338" s="1067"/>
      <c r="Q338" s="1067"/>
      <c r="R338" s="1067"/>
      <c r="S338" s="1067"/>
      <c r="T338" s="1067"/>
      <c r="U338" s="1067"/>
      <c r="V338" s="866"/>
      <c r="W338" s="866"/>
      <c r="X338" s="866"/>
      <c r="Y338" s="394"/>
      <c r="Z338" s="394"/>
      <c r="AA338" s="394"/>
      <c r="AB338" s="394"/>
      <c r="AC338" s="1067"/>
      <c r="AD338" s="1067"/>
      <c r="AE338" s="1067"/>
      <c r="AF338" s="1067"/>
      <c r="AG338" s="658"/>
      <c r="AH338" s="658"/>
      <c r="AI338" s="658"/>
      <c r="AJ338" s="658"/>
      <c r="AK338" s="658"/>
      <c r="AL338" s="658"/>
      <c r="AM338" s="658"/>
      <c r="AN338" s="658"/>
      <c r="AO338" s="658"/>
      <c r="AP338" s="658"/>
      <c r="AQ338" s="658"/>
      <c r="AR338" s="658"/>
      <c r="AS338" s="658"/>
      <c r="AT338" s="658"/>
      <c r="AU338" s="658"/>
      <c r="AV338" s="658"/>
      <c r="AW338" s="658"/>
      <c r="AX338" s="658"/>
      <c r="AY338" s="658"/>
      <c r="AZ338" s="658"/>
      <c r="BA338" s="658"/>
      <c r="BB338" s="658"/>
      <c r="BC338" s="658"/>
      <c r="BD338" s="658"/>
      <c r="BE338" s="658"/>
      <c r="BF338" s="658"/>
      <c r="BG338" s="658"/>
      <c r="BH338" s="658"/>
      <c r="BI338" s="658"/>
      <c r="BJ338" s="658"/>
      <c r="BK338" s="658"/>
      <c r="BL338" s="658"/>
      <c r="BM338" s="658"/>
      <c r="BN338" s="658"/>
      <c r="BO338" s="658"/>
      <c r="BP338" s="658"/>
      <c r="BQ338" s="658"/>
      <c r="BR338" s="658"/>
      <c r="BS338" s="658"/>
      <c r="BT338" s="658"/>
      <c r="BU338" s="658"/>
    </row>
    <row r="339" ht="14.25" customHeight="1">
      <c r="A339" s="1067"/>
      <c r="B339" s="1067"/>
      <c r="C339" s="1067"/>
      <c r="D339" s="1067"/>
      <c r="E339" s="1067"/>
      <c r="F339" s="1067"/>
      <c r="G339" s="1114"/>
      <c r="H339" s="1115"/>
      <c r="I339" s="1115"/>
      <c r="J339" s="1067"/>
      <c r="K339" s="1116"/>
      <c r="L339" s="1117"/>
      <c r="M339" s="1067"/>
      <c r="N339" s="1067"/>
      <c r="O339" s="1117"/>
      <c r="P339" s="1067"/>
      <c r="Q339" s="1067"/>
      <c r="R339" s="1067"/>
      <c r="S339" s="1067"/>
      <c r="T339" s="1067"/>
      <c r="U339" s="1067"/>
      <c r="V339" s="866"/>
      <c r="W339" s="866"/>
      <c r="X339" s="866"/>
      <c r="Y339" s="394"/>
      <c r="Z339" s="394"/>
      <c r="AA339" s="394"/>
      <c r="AB339" s="394"/>
      <c r="AC339" s="1067"/>
      <c r="AD339" s="1067"/>
      <c r="AE339" s="1067"/>
      <c r="AF339" s="1067"/>
      <c r="AG339" s="658"/>
      <c r="AH339" s="658"/>
      <c r="AI339" s="658"/>
      <c r="AJ339" s="658"/>
      <c r="AK339" s="658"/>
      <c r="AL339" s="658"/>
      <c r="AM339" s="658"/>
      <c r="AN339" s="658"/>
      <c r="AO339" s="658"/>
      <c r="AP339" s="658"/>
      <c r="AQ339" s="658"/>
      <c r="AR339" s="658"/>
      <c r="AS339" s="658"/>
      <c r="AT339" s="658"/>
      <c r="AU339" s="658"/>
      <c r="AV339" s="658"/>
      <c r="AW339" s="658"/>
      <c r="AX339" s="658"/>
      <c r="AY339" s="658"/>
      <c r="AZ339" s="658"/>
      <c r="BA339" s="658"/>
      <c r="BB339" s="658"/>
      <c r="BC339" s="658"/>
      <c r="BD339" s="658"/>
      <c r="BE339" s="658"/>
      <c r="BF339" s="658"/>
      <c r="BG339" s="658"/>
      <c r="BH339" s="658"/>
      <c r="BI339" s="658"/>
      <c r="BJ339" s="658"/>
      <c r="BK339" s="658"/>
      <c r="BL339" s="658"/>
      <c r="BM339" s="658"/>
      <c r="BN339" s="658"/>
      <c r="BO339" s="658"/>
      <c r="BP339" s="658"/>
      <c r="BQ339" s="658"/>
      <c r="BR339" s="658"/>
      <c r="BS339" s="658"/>
      <c r="BT339" s="658"/>
      <c r="BU339" s="658"/>
    </row>
    <row r="340" ht="14.25" customHeight="1">
      <c r="A340" s="1067"/>
      <c r="B340" s="1067"/>
      <c r="C340" s="1067"/>
      <c r="D340" s="1067"/>
      <c r="E340" s="1067"/>
      <c r="F340" s="1067"/>
      <c r="G340" s="1114"/>
      <c r="H340" s="1115"/>
      <c r="I340" s="1115"/>
      <c r="J340" s="1067"/>
      <c r="K340" s="1116"/>
      <c r="L340" s="1117"/>
      <c r="M340" s="1067"/>
      <c r="N340" s="1067"/>
      <c r="O340" s="1117"/>
      <c r="P340" s="1067"/>
      <c r="Q340" s="1067"/>
      <c r="R340" s="1067"/>
      <c r="S340" s="1067"/>
      <c r="T340" s="1067"/>
      <c r="U340" s="1067"/>
      <c r="V340" s="866"/>
      <c r="W340" s="866"/>
      <c r="X340" s="866"/>
      <c r="Y340" s="394"/>
      <c r="Z340" s="394"/>
      <c r="AA340" s="394"/>
      <c r="AB340" s="394"/>
      <c r="AC340" s="1067"/>
      <c r="AD340" s="1067"/>
      <c r="AE340" s="1067"/>
      <c r="AF340" s="1067"/>
      <c r="AG340" s="658"/>
      <c r="AH340" s="658"/>
      <c r="AI340" s="658"/>
      <c r="AJ340" s="658"/>
      <c r="AK340" s="658"/>
      <c r="AL340" s="658"/>
      <c r="AM340" s="658"/>
      <c r="AN340" s="658"/>
      <c r="AO340" s="658"/>
      <c r="AP340" s="658"/>
      <c r="AQ340" s="658"/>
      <c r="AR340" s="658"/>
      <c r="AS340" s="658"/>
      <c r="AT340" s="658"/>
      <c r="AU340" s="658"/>
      <c r="AV340" s="658"/>
      <c r="AW340" s="658"/>
      <c r="AX340" s="658"/>
      <c r="AY340" s="658"/>
      <c r="AZ340" s="658"/>
      <c r="BA340" s="658"/>
      <c r="BB340" s="658"/>
      <c r="BC340" s="658"/>
      <c r="BD340" s="658"/>
      <c r="BE340" s="658"/>
      <c r="BF340" s="658"/>
      <c r="BG340" s="658"/>
      <c r="BH340" s="658"/>
      <c r="BI340" s="658"/>
      <c r="BJ340" s="658"/>
      <c r="BK340" s="658"/>
      <c r="BL340" s="658"/>
      <c r="BM340" s="658"/>
      <c r="BN340" s="658"/>
      <c r="BO340" s="658"/>
      <c r="BP340" s="658"/>
      <c r="BQ340" s="658"/>
      <c r="BR340" s="658"/>
      <c r="BS340" s="658"/>
      <c r="BT340" s="658"/>
      <c r="BU340" s="658"/>
    </row>
    <row r="341" ht="14.25" customHeight="1">
      <c r="A341" s="1067"/>
      <c r="B341" s="1067"/>
      <c r="C341" s="1067"/>
      <c r="D341" s="1067"/>
      <c r="E341" s="1067"/>
      <c r="F341" s="1067"/>
      <c r="G341" s="1114"/>
      <c r="H341" s="1115"/>
      <c r="I341" s="1115"/>
      <c r="J341" s="1067"/>
      <c r="K341" s="1116"/>
      <c r="L341" s="1117"/>
      <c r="M341" s="1067"/>
      <c r="N341" s="1067"/>
      <c r="O341" s="1117"/>
      <c r="P341" s="1067"/>
      <c r="Q341" s="1067"/>
      <c r="R341" s="1067"/>
      <c r="S341" s="1067"/>
      <c r="T341" s="1067"/>
      <c r="U341" s="1067"/>
      <c r="V341" s="866"/>
      <c r="W341" s="866"/>
      <c r="X341" s="866"/>
      <c r="Y341" s="394"/>
      <c r="Z341" s="394"/>
      <c r="AA341" s="394"/>
      <c r="AB341" s="394"/>
      <c r="AC341" s="1067"/>
      <c r="AD341" s="1067"/>
      <c r="AE341" s="1067"/>
      <c r="AF341" s="1067"/>
      <c r="AG341" s="658"/>
      <c r="AH341" s="658"/>
      <c r="AI341" s="658"/>
      <c r="AJ341" s="658"/>
      <c r="AK341" s="658"/>
      <c r="AL341" s="658"/>
      <c r="AM341" s="658"/>
      <c r="AN341" s="658"/>
      <c r="AO341" s="658"/>
      <c r="AP341" s="658"/>
      <c r="AQ341" s="658"/>
      <c r="AR341" s="658"/>
      <c r="AS341" s="658"/>
      <c r="AT341" s="658"/>
      <c r="AU341" s="658"/>
      <c r="AV341" s="658"/>
      <c r="AW341" s="658"/>
      <c r="AX341" s="658"/>
      <c r="AY341" s="658"/>
      <c r="AZ341" s="658"/>
      <c r="BA341" s="658"/>
      <c r="BB341" s="658"/>
      <c r="BC341" s="658"/>
      <c r="BD341" s="658"/>
      <c r="BE341" s="658"/>
      <c r="BF341" s="658"/>
      <c r="BG341" s="658"/>
      <c r="BH341" s="658"/>
      <c r="BI341" s="658"/>
      <c r="BJ341" s="658"/>
      <c r="BK341" s="658"/>
      <c r="BL341" s="658"/>
      <c r="BM341" s="658"/>
      <c r="BN341" s="658"/>
      <c r="BO341" s="658"/>
      <c r="BP341" s="658"/>
      <c r="BQ341" s="658"/>
      <c r="BR341" s="658"/>
      <c r="BS341" s="658"/>
      <c r="BT341" s="658"/>
      <c r="BU341" s="658"/>
    </row>
    <row r="342" ht="14.25" customHeight="1">
      <c r="A342" s="1067"/>
      <c r="B342" s="1067"/>
      <c r="C342" s="1067"/>
      <c r="D342" s="1067"/>
      <c r="E342" s="1067"/>
      <c r="F342" s="1067"/>
      <c r="G342" s="1114"/>
      <c r="H342" s="1115"/>
      <c r="I342" s="1115"/>
      <c r="J342" s="1067"/>
      <c r="K342" s="1116"/>
      <c r="L342" s="1117"/>
      <c r="M342" s="1067"/>
      <c r="N342" s="1067"/>
      <c r="O342" s="1117"/>
      <c r="P342" s="1067"/>
      <c r="Q342" s="1067"/>
      <c r="R342" s="1067"/>
      <c r="S342" s="1067"/>
      <c r="T342" s="1067"/>
      <c r="U342" s="1067"/>
      <c r="V342" s="866"/>
      <c r="W342" s="866"/>
      <c r="X342" s="866"/>
      <c r="Y342" s="394"/>
      <c r="Z342" s="394"/>
      <c r="AA342" s="394"/>
      <c r="AB342" s="394"/>
      <c r="AC342" s="1067"/>
      <c r="AD342" s="1067"/>
      <c r="AE342" s="1067"/>
      <c r="AF342" s="1067"/>
      <c r="AG342" s="658"/>
      <c r="AH342" s="658"/>
      <c r="AI342" s="658"/>
      <c r="AJ342" s="658"/>
      <c r="AK342" s="658"/>
      <c r="AL342" s="658"/>
      <c r="AM342" s="658"/>
      <c r="AN342" s="658"/>
      <c r="AO342" s="658"/>
      <c r="AP342" s="658"/>
      <c r="AQ342" s="658"/>
      <c r="AR342" s="658"/>
      <c r="AS342" s="658"/>
      <c r="AT342" s="658"/>
      <c r="AU342" s="658"/>
      <c r="AV342" s="658"/>
      <c r="AW342" s="658"/>
      <c r="AX342" s="658"/>
      <c r="AY342" s="658"/>
      <c r="AZ342" s="658"/>
      <c r="BA342" s="658"/>
      <c r="BB342" s="658"/>
      <c r="BC342" s="658"/>
      <c r="BD342" s="658"/>
      <c r="BE342" s="658"/>
      <c r="BF342" s="658"/>
      <c r="BG342" s="658"/>
      <c r="BH342" s="658"/>
      <c r="BI342" s="658"/>
      <c r="BJ342" s="658"/>
      <c r="BK342" s="658"/>
      <c r="BL342" s="658"/>
      <c r="BM342" s="658"/>
      <c r="BN342" s="658"/>
      <c r="BO342" s="658"/>
      <c r="BP342" s="658"/>
      <c r="BQ342" s="658"/>
      <c r="BR342" s="658"/>
      <c r="BS342" s="658"/>
      <c r="BT342" s="658"/>
      <c r="BU342" s="658"/>
    </row>
    <row r="343" ht="14.25" customHeight="1">
      <c r="A343" s="1067"/>
      <c r="B343" s="1067"/>
      <c r="C343" s="1067"/>
      <c r="D343" s="1067"/>
      <c r="E343" s="1067"/>
      <c r="F343" s="1067"/>
      <c r="G343" s="1114"/>
      <c r="H343" s="1115"/>
      <c r="I343" s="1115"/>
      <c r="J343" s="1067"/>
      <c r="K343" s="1116"/>
      <c r="L343" s="1117"/>
      <c r="M343" s="1067"/>
      <c r="N343" s="1067"/>
      <c r="O343" s="1117"/>
      <c r="P343" s="1067"/>
      <c r="Q343" s="1067"/>
      <c r="R343" s="1067"/>
      <c r="S343" s="1067"/>
      <c r="T343" s="1067"/>
      <c r="U343" s="1067"/>
      <c r="V343" s="866"/>
      <c r="W343" s="866"/>
      <c r="X343" s="866"/>
      <c r="Y343" s="394"/>
      <c r="Z343" s="394"/>
      <c r="AA343" s="394"/>
      <c r="AB343" s="394"/>
      <c r="AC343" s="1067"/>
      <c r="AD343" s="1067"/>
      <c r="AE343" s="1067"/>
      <c r="AF343" s="1067"/>
      <c r="AG343" s="658"/>
      <c r="AH343" s="658"/>
      <c r="AI343" s="658"/>
      <c r="AJ343" s="658"/>
      <c r="AK343" s="658"/>
      <c r="AL343" s="658"/>
      <c r="AM343" s="658"/>
      <c r="AN343" s="658"/>
      <c r="AO343" s="658"/>
      <c r="AP343" s="658"/>
      <c r="AQ343" s="658"/>
      <c r="AR343" s="658"/>
      <c r="AS343" s="658"/>
      <c r="AT343" s="658"/>
      <c r="AU343" s="658"/>
      <c r="AV343" s="658"/>
      <c r="AW343" s="658"/>
      <c r="AX343" s="658"/>
      <c r="AY343" s="658"/>
      <c r="AZ343" s="658"/>
      <c r="BA343" s="658"/>
      <c r="BB343" s="658"/>
      <c r="BC343" s="658"/>
      <c r="BD343" s="658"/>
      <c r="BE343" s="658"/>
      <c r="BF343" s="658"/>
      <c r="BG343" s="658"/>
      <c r="BH343" s="658"/>
      <c r="BI343" s="658"/>
      <c r="BJ343" s="658"/>
      <c r="BK343" s="658"/>
      <c r="BL343" s="658"/>
      <c r="BM343" s="658"/>
      <c r="BN343" s="658"/>
      <c r="BO343" s="658"/>
      <c r="BP343" s="658"/>
      <c r="BQ343" s="658"/>
      <c r="BR343" s="658"/>
      <c r="BS343" s="658"/>
      <c r="BT343" s="658"/>
      <c r="BU343" s="658"/>
    </row>
    <row r="344" ht="14.25" customHeight="1">
      <c r="A344" s="1067"/>
      <c r="B344" s="1067"/>
      <c r="C344" s="1067"/>
      <c r="D344" s="1067"/>
      <c r="E344" s="1067"/>
      <c r="F344" s="1067"/>
      <c r="G344" s="1114"/>
      <c r="H344" s="1115"/>
      <c r="I344" s="1115"/>
      <c r="J344" s="1067"/>
      <c r="K344" s="1116"/>
      <c r="L344" s="1117"/>
      <c r="M344" s="1067"/>
      <c r="N344" s="1067"/>
      <c r="O344" s="1117"/>
      <c r="P344" s="1067"/>
      <c r="Q344" s="1067"/>
      <c r="R344" s="1067"/>
      <c r="S344" s="1067"/>
      <c r="T344" s="1067"/>
      <c r="U344" s="1067"/>
      <c r="V344" s="866"/>
      <c r="W344" s="866"/>
      <c r="X344" s="866"/>
      <c r="Y344" s="394"/>
      <c r="Z344" s="394"/>
      <c r="AA344" s="394"/>
      <c r="AB344" s="394"/>
      <c r="AC344" s="1067"/>
      <c r="AD344" s="1067"/>
      <c r="AE344" s="1067"/>
      <c r="AF344" s="1067"/>
      <c r="AG344" s="658"/>
      <c r="AH344" s="658"/>
      <c r="AI344" s="658"/>
      <c r="AJ344" s="658"/>
      <c r="AK344" s="658"/>
      <c r="AL344" s="658"/>
      <c r="AM344" s="658"/>
      <c r="AN344" s="658"/>
      <c r="AO344" s="658"/>
      <c r="AP344" s="658"/>
      <c r="AQ344" s="658"/>
      <c r="AR344" s="658"/>
      <c r="AS344" s="658"/>
      <c r="AT344" s="658"/>
      <c r="AU344" s="658"/>
      <c r="AV344" s="658"/>
      <c r="AW344" s="658"/>
      <c r="AX344" s="658"/>
      <c r="AY344" s="658"/>
      <c r="AZ344" s="658"/>
      <c r="BA344" s="658"/>
      <c r="BB344" s="658"/>
      <c r="BC344" s="658"/>
      <c r="BD344" s="658"/>
      <c r="BE344" s="658"/>
      <c r="BF344" s="658"/>
      <c r="BG344" s="658"/>
      <c r="BH344" s="658"/>
      <c r="BI344" s="658"/>
      <c r="BJ344" s="658"/>
      <c r="BK344" s="658"/>
      <c r="BL344" s="658"/>
      <c r="BM344" s="658"/>
      <c r="BN344" s="658"/>
      <c r="BO344" s="658"/>
      <c r="BP344" s="658"/>
      <c r="BQ344" s="658"/>
      <c r="BR344" s="658"/>
      <c r="BS344" s="658"/>
      <c r="BT344" s="658"/>
      <c r="BU344" s="658"/>
    </row>
    <row r="345" ht="14.25" customHeight="1">
      <c r="A345" s="1067"/>
      <c r="B345" s="1067"/>
      <c r="C345" s="1067"/>
      <c r="D345" s="1067"/>
      <c r="E345" s="1067"/>
      <c r="F345" s="1067"/>
      <c r="G345" s="1114"/>
      <c r="H345" s="1115"/>
      <c r="I345" s="1115"/>
      <c r="J345" s="1067"/>
      <c r="K345" s="1116"/>
      <c r="L345" s="1117"/>
      <c r="M345" s="1067"/>
      <c r="N345" s="1067"/>
      <c r="O345" s="1117"/>
      <c r="P345" s="1067"/>
      <c r="Q345" s="1067"/>
      <c r="R345" s="1067"/>
      <c r="S345" s="1067"/>
      <c r="T345" s="1067"/>
      <c r="U345" s="1067"/>
      <c r="V345" s="866"/>
      <c r="W345" s="866"/>
      <c r="X345" s="866"/>
      <c r="Y345" s="394"/>
      <c r="Z345" s="394"/>
      <c r="AA345" s="394"/>
      <c r="AB345" s="394"/>
      <c r="AC345" s="1067"/>
      <c r="AD345" s="1067"/>
      <c r="AE345" s="1067"/>
      <c r="AF345" s="1067"/>
      <c r="AG345" s="658"/>
      <c r="AH345" s="658"/>
      <c r="AI345" s="658"/>
      <c r="AJ345" s="658"/>
      <c r="AK345" s="658"/>
      <c r="AL345" s="658"/>
      <c r="AM345" s="658"/>
      <c r="AN345" s="658"/>
      <c r="AO345" s="658"/>
      <c r="AP345" s="658"/>
      <c r="AQ345" s="658"/>
      <c r="AR345" s="658"/>
      <c r="AS345" s="658"/>
      <c r="AT345" s="658"/>
      <c r="AU345" s="658"/>
      <c r="AV345" s="658"/>
      <c r="AW345" s="658"/>
      <c r="AX345" s="658"/>
      <c r="AY345" s="658"/>
      <c r="AZ345" s="658"/>
      <c r="BA345" s="658"/>
      <c r="BB345" s="658"/>
      <c r="BC345" s="658"/>
      <c r="BD345" s="658"/>
      <c r="BE345" s="658"/>
      <c r="BF345" s="658"/>
      <c r="BG345" s="658"/>
      <c r="BH345" s="658"/>
      <c r="BI345" s="658"/>
      <c r="BJ345" s="658"/>
      <c r="BK345" s="658"/>
      <c r="BL345" s="658"/>
      <c r="BM345" s="658"/>
      <c r="BN345" s="658"/>
      <c r="BO345" s="658"/>
      <c r="BP345" s="658"/>
      <c r="BQ345" s="658"/>
      <c r="BR345" s="658"/>
      <c r="BS345" s="658"/>
      <c r="BT345" s="658"/>
      <c r="BU345" s="658"/>
    </row>
    <row r="346" ht="14.25" customHeight="1">
      <c r="A346" s="1067"/>
      <c r="B346" s="1067"/>
      <c r="C346" s="1067"/>
      <c r="D346" s="1067"/>
      <c r="E346" s="1067"/>
      <c r="F346" s="1067"/>
      <c r="G346" s="1114"/>
      <c r="H346" s="1115"/>
      <c r="I346" s="1115"/>
      <c r="J346" s="1067"/>
      <c r="K346" s="1116"/>
      <c r="L346" s="1117"/>
      <c r="M346" s="1067"/>
      <c r="N346" s="1067"/>
      <c r="O346" s="1117"/>
      <c r="P346" s="1067"/>
      <c r="Q346" s="1067"/>
      <c r="R346" s="1067"/>
      <c r="S346" s="1067"/>
      <c r="T346" s="1067"/>
      <c r="U346" s="1067"/>
      <c r="V346" s="866"/>
      <c r="W346" s="866"/>
      <c r="X346" s="866"/>
      <c r="Y346" s="394"/>
      <c r="Z346" s="394"/>
      <c r="AA346" s="394"/>
      <c r="AB346" s="394"/>
      <c r="AC346" s="1067"/>
      <c r="AD346" s="1067"/>
      <c r="AE346" s="1067"/>
      <c r="AF346" s="1067"/>
      <c r="AG346" s="658"/>
      <c r="AH346" s="658"/>
      <c r="AI346" s="658"/>
      <c r="AJ346" s="658"/>
      <c r="AK346" s="658"/>
      <c r="AL346" s="658"/>
      <c r="AM346" s="658"/>
      <c r="AN346" s="658"/>
      <c r="AO346" s="658"/>
      <c r="AP346" s="658"/>
      <c r="AQ346" s="658"/>
      <c r="AR346" s="658"/>
      <c r="AS346" s="658"/>
      <c r="AT346" s="658"/>
      <c r="AU346" s="658"/>
      <c r="AV346" s="658"/>
      <c r="AW346" s="658"/>
      <c r="AX346" s="658"/>
      <c r="AY346" s="658"/>
      <c r="AZ346" s="658"/>
      <c r="BA346" s="658"/>
      <c r="BB346" s="658"/>
      <c r="BC346" s="658"/>
      <c r="BD346" s="658"/>
      <c r="BE346" s="658"/>
      <c r="BF346" s="658"/>
      <c r="BG346" s="658"/>
      <c r="BH346" s="658"/>
      <c r="BI346" s="658"/>
      <c r="BJ346" s="658"/>
      <c r="BK346" s="658"/>
      <c r="BL346" s="658"/>
      <c r="BM346" s="658"/>
      <c r="BN346" s="658"/>
      <c r="BO346" s="658"/>
      <c r="BP346" s="658"/>
      <c r="BQ346" s="658"/>
      <c r="BR346" s="658"/>
      <c r="BS346" s="658"/>
      <c r="BT346" s="658"/>
      <c r="BU346" s="658"/>
    </row>
    <row r="347" ht="14.25" customHeight="1">
      <c r="A347" s="1067"/>
      <c r="B347" s="1067"/>
      <c r="C347" s="1067"/>
      <c r="D347" s="1067"/>
      <c r="E347" s="1067"/>
      <c r="F347" s="1067"/>
      <c r="G347" s="1114"/>
      <c r="H347" s="1115"/>
      <c r="I347" s="1115"/>
      <c r="J347" s="1067"/>
      <c r="K347" s="1116"/>
      <c r="L347" s="1117"/>
      <c r="M347" s="1067"/>
      <c r="N347" s="1067"/>
      <c r="O347" s="1117"/>
      <c r="P347" s="1067"/>
      <c r="Q347" s="1067"/>
      <c r="R347" s="1067"/>
      <c r="S347" s="1067"/>
      <c r="T347" s="1067"/>
      <c r="U347" s="1067"/>
      <c r="V347" s="866"/>
      <c r="W347" s="866"/>
      <c r="X347" s="866"/>
      <c r="Y347" s="394"/>
      <c r="Z347" s="394"/>
      <c r="AA347" s="394"/>
      <c r="AB347" s="394"/>
      <c r="AC347" s="1067"/>
      <c r="AD347" s="1067"/>
      <c r="AE347" s="1067"/>
      <c r="AF347" s="1067"/>
      <c r="AG347" s="658"/>
      <c r="AH347" s="658"/>
      <c r="AI347" s="658"/>
      <c r="AJ347" s="658"/>
      <c r="AK347" s="658"/>
      <c r="AL347" s="658"/>
      <c r="AM347" s="658"/>
      <c r="AN347" s="658"/>
      <c r="AO347" s="658"/>
      <c r="AP347" s="658"/>
      <c r="AQ347" s="658"/>
      <c r="AR347" s="658"/>
      <c r="AS347" s="658"/>
      <c r="AT347" s="658"/>
      <c r="AU347" s="658"/>
      <c r="AV347" s="658"/>
      <c r="AW347" s="658"/>
      <c r="AX347" s="658"/>
      <c r="AY347" s="658"/>
      <c r="AZ347" s="658"/>
      <c r="BA347" s="658"/>
      <c r="BB347" s="658"/>
      <c r="BC347" s="658"/>
      <c r="BD347" s="658"/>
      <c r="BE347" s="658"/>
      <c r="BF347" s="658"/>
      <c r="BG347" s="658"/>
      <c r="BH347" s="658"/>
      <c r="BI347" s="658"/>
      <c r="BJ347" s="658"/>
      <c r="BK347" s="658"/>
      <c r="BL347" s="658"/>
      <c r="BM347" s="658"/>
      <c r="BN347" s="658"/>
      <c r="BO347" s="658"/>
      <c r="BP347" s="658"/>
      <c r="BQ347" s="658"/>
      <c r="BR347" s="658"/>
      <c r="BS347" s="658"/>
      <c r="BT347" s="658"/>
      <c r="BU347" s="658"/>
    </row>
    <row r="348" ht="14.25" customHeight="1">
      <c r="A348" s="1067"/>
      <c r="B348" s="1067"/>
      <c r="C348" s="1067"/>
      <c r="D348" s="1067"/>
      <c r="E348" s="1067"/>
      <c r="F348" s="1067"/>
      <c r="G348" s="1114"/>
      <c r="H348" s="1115"/>
      <c r="I348" s="1115"/>
      <c r="J348" s="1067"/>
      <c r="K348" s="1116"/>
      <c r="L348" s="1117"/>
      <c r="M348" s="1067"/>
      <c r="N348" s="1067"/>
      <c r="O348" s="1117"/>
      <c r="P348" s="1067"/>
      <c r="Q348" s="1067"/>
      <c r="R348" s="1067"/>
      <c r="S348" s="1067"/>
      <c r="T348" s="1067"/>
      <c r="U348" s="1067"/>
      <c r="V348" s="866"/>
      <c r="W348" s="866"/>
      <c r="X348" s="866"/>
      <c r="Y348" s="394"/>
      <c r="Z348" s="394"/>
      <c r="AA348" s="394"/>
      <c r="AB348" s="394"/>
      <c r="AC348" s="1067"/>
      <c r="AD348" s="1067"/>
      <c r="AE348" s="1067"/>
      <c r="AF348" s="1067"/>
      <c r="AG348" s="658"/>
      <c r="AH348" s="658"/>
      <c r="AI348" s="658"/>
      <c r="AJ348" s="658"/>
      <c r="AK348" s="658"/>
      <c r="AL348" s="658"/>
      <c r="AM348" s="658"/>
      <c r="AN348" s="658"/>
      <c r="AO348" s="658"/>
      <c r="AP348" s="658"/>
      <c r="AQ348" s="658"/>
      <c r="AR348" s="658"/>
      <c r="AS348" s="658"/>
      <c r="AT348" s="658"/>
      <c r="AU348" s="658"/>
      <c r="AV348" s="658"/>
      <c r="AW348" s="658"/>
      <c r="AX348" s="658"/>
      <c r="AY348" s="658"/>
      <c r="AZ348" s="658"/>
      <c r="BA348" s="658"/>
      <c r="BB348" s="658"/>
      <c r="BC348" s="658"/>
      <c r="BD348" s="658"/>
      <c r="BE348" s="658"/>
      <c r="BF348" s="658"/>
      <c r="BG348" s="658"/>
      <c r="BH348" s="658"/>
      <c r="BI348" s="658"/>
      <c r="BJ348" s="658"/>
      <c r="BK348" s="658"/>
      <c r="BL348" s="658"/>
      <c r="BM348" s="658"/>
      <c r="BN348" s="658"/>
      <c r="BO348" s="658"/>
      <c r="BP348" s="658"/>
      <c r="BQ348" s="658"/>
      <c r="BR348" s="658"/>
      <c r="BS348" s="658"/>
      <c r="BT348" s="658"/>
      <c r="BU348" s="658"/>
    </row>
    <row r="349" ht="14.25" customHeight="1">
      <c r="A349" s="1067"/>
      <c r="B349" s="1067"/>
      <c r="C349" s="1067"/>
      <c r="D349" s="1067"/>
      <c r="E349" s="1067"/>
      <c r="F349" s="1067"/>
      <c r="G349" s="1114"/>
      <c r="H349" s="1115"/>
      <c r="I349" s="1115"/>
      <c r="J349" s="1067"/>
      <c r="K349" s="1116"/>
      <c r="L349" s="1117"/>
      <c r="M349" s="1067"/>
      <c r="N349" s="1067"/>
      <c r="O349" s="1117"/>
      <c r="P349" s="1067"/>
      <c r="Q349" s="1067"/>
      <c r="R349" s="1067"/>
      <c r="S349" s="1067"/>
      <c r="T349" s="1067"/>
      <c r="U349" s="1067"/>
      <c r="V349" s="866"/>
      <c r="W349" s="866"/>
      <c r="X349" s="866"/>
      <c r="Y349" s="394"/>
      <c r="Z349" s="394"/>
      <c r="AA349" s="394"/>
      <c r="AB349" s="394"/>
      <c r="AC349" s="1067"/>
      <c r="AD349" s="1067"/>
      <c r="AE349" s="1067"/>
      <c r="AF349" s="1067"/>
      <c r="AG349" s="658"/>
      <c r="AH349" s="658"/>
      <c r="AI349" s="658"/>
      <c r="AJ349" s="658"/>
      <c r="AK349" s="658"/>
      <c r="AL349" s="658"/>
      <c r="AM349" s="658"/>
      <c r="AN349" s="658"/>
      <c r="AO349" s="658"/>
      <c r="AP349" s="658"/>
      <c r="AQ349" s="658"/>
      <c r="AR349" s="658"/>
      <c r="AS349" s="658"/>
      <c r="AT349" s="658"/>
      <c r="AU349" s="658"/>
      <c r="AV349" s="658"/>
      <c r="AW349" s="658"/>
      <c r="AX349" s="658"/>
      <c r="AY349" s="658"/>
      <c r="AZ349" s="658"/>
      <c r="BA349" s="658"/>
      <c r="BB349" s="658"/>
      <c r="BC349" s="658"/>
      <c r="BD349" s="658"/>
      <c r="BE349" s="658"/>
      <c r="BF349" s="658"/>
      <c r="BG349" s="658"/>
      <c r="BH349" s="658"/>
      <c r="BI349" s="658"/>
      <c r="BJ349" s="658"/>
      <c r="BK349" s="658"/>
      <c r="BL349" s="658"/>
      <c r="BM349" s="658"/>
      <c r="BN349" s="658"/>
      <c r="BO349" s="658"/>
      <c r="BP349" s="658"/>
      <c r="BQ349" s="658"/>
      <c r="BR349" s="658"/>
      <c r="BS349" s="658"/>
      <c r="BT349" s="658"/>
      <c r="BU349" s="658"/>
    </row>
    <row r="350" ht="14.25" customHeight="1">
      <c r="A350" s="1067"/>
      <c r="B350" s="1067"/>
      <c r="C350" s="1067"/>
      <c r="D350" s="1067"/>
      <c r="E350" s="1067"/>
      <c r="F350" s="1067"/>
      <c r="G350" s="1114"/>
      <c r="H350" s="1115"/>
      <c r="I350" s="1115"/>
      <c r="J350" s="1067"/>
      <c r="K350" s="1116"/>
      <c r="L350" s="1117"/>
      <c r="M350" s="1067"/>
      <c r="N350" s="1067"/>
      <c r="O350" s="1117"/>
      <c r="P350" s="1067"/>
      <c r="Q350" s="1067"/>
      <c r="R350" s="1067"/>
      <c r="S350" s="1067"/>
      <c r="T350" s="1067"/>
      <c r="U350" s="1067"/>
      <c r="V350" s="866"/>
      <c r="W350" s="866"/>
      <c r="X350" s="866"/>
      <c r="Y350" s="394"/>
      <c r="Z350" s="394"/>
      <c r="AA350" s="394"/>
      <c r="AB350" s="394"/>
      <c r="AC350" s="1067"/>
      <c r="AD350" s="1067"/>
      <c r="AE350" s="1067"/>
      <c r="AF350" s="1067"/>
      <c r="AG350" s="658"/>
      <c r="AH350" s="658"/>
      <c r="AI350" s="658"/>
      <c r="AJ350" s="658"/>
      <c r="AK350" s="658"/>
      <c r="AL350" s="658"/>
      <c r="AM350" s="658"/>
      <c r="AN350" s="658"/>
      <c r="AO350" s="658"/>
      <c r="AP350" s="658"/>
      <c r="AQ350" s="658"/>
      <c r="AR350" s="658"/>
      <c r="AS350" s="658"/>
      <c r="AT350" s="658"/>
      <c r="AU350" s="658"/>
      <c r="AV350" s="658"/>
      <c r="AW350" s="658"/>
      <c r="AX350" s="658"/>
      <c r="AY350" s="658"/>
      <c r="AZ350" s="658"/>
      <c r="BA350" s="658"/>
      <c r="BB350" s="658"/>
      <c r="BC350" s="658"/>
      <c r="BD350" s="658"/>
      <c r="BE350" s="658"/>
      <c r="BF350" s="658"/>
      <c r="BG350" s="658"/>
      <c r="BH350" s="658"/>
      <c r="BI350" s="658"/>
      <c r="BJ350" s="658"/>
      <c r="BK350" s="658"/>
      <c r="BL350" s="658"/>
      <c r="BM350" s="658"/>
      <c r="BN350" s="658"/>
      <c r="BO350" s="658"/>
      <c r="BP350" s="658"/>
      <c r="BQ350" s="658"/>
      <c r="BR350" s="658"/>
      <c r="BS350" s="658"/>
      <c r="BT350" s="658"/>
      <c r="BU350" s="658"/>
    </row>
    <row r="351" ht="14.25" customHeight="1">
      <c r="A351" s="1067"/>
      <c r="B351" s="1067"/>
      <c r="C351" s="1067"/>
      <c r="D351" s="1067"/>
      <c r="E351" s="1067"/>
      <c r="F351" s="1067"/>
      <c r="G351" s="1114"/>
      <c r="H351" s="1115"/>
      <c r="I351" s="1115"/>
      <c r="J351" s="1067"/>
      <c r="K351" s="1116"/>
      <c r="L351" s="1117"/>
      <c r="M351" s="1067"/>
      <c r="N351" s="1067"/>
      <c r="O351" s="1117"/>
      <c r="P351" s="1067"/>
      <c r="Q351" s="1067"/>
      <c r="R351" s="1067"/>
      <c r="S351" s="1067"/>
      <c r="T351" s="1067"/>
      <c r="U351" s="1067"/>
      <c r="V351" s="866"/>
      <c r="W351" s="866"/>
      <c r="X351" s="866"/>
      <c r="Y351" s="394"/>
      <c r="Z351" s="394"/>
      <c r="AA351" s="394"/>
      <c r="AB351" s="394"/>
      <c r="AC351" s="1067"/>
      <c r="AD351" s="1067"/>
      <c r="AE351" s="1067"/>
      <c r="AF351" s="1067"/>
      <c r="AG351" s="658"/>
      <c r="AH351" s="658"/>
      <c r="AI351" s="658"/>
      <c r="AJ351" s="658"/>
      <c r="AK351" s="658"/>
      <c r="AL351" s="658"/>
      <c r="AM351" s="658"/>
      <c r="AN351" s="658"/>
      <c r="AO351" s="658"/>
      <c r="AP351" s="658"/>
      <c r="AQ351" s="658"/>
      <c r="AR351" s="658"/>
      <c r="AS351" s="658"/>
      <c r="AT351" s="658"/>
      <c r="AU351" s="658"/>
      <c r="AV351" s="658"/>
      <c r="AW351" s="658"/>
      <c r="AX351" s="658"/>
      <c r="AY351" s="658"/>
      <c r="AZ351" s="658"/>
      <c r="BA351" s="658"/>
      <c r="BB351" s="658"/>
      <c r="BC351" s="658"/>
      <c r="BD351" s="658"/>
      <c r="BE351" s="658"/>
      <c r="BF351" s="658"/>
      <c r="BG351" s="658"/>
      <c r="BH351" s="658"/>
      <c r="BI351" s="658"/>
      <c r="BJ351" s="658"/>
      <c r="BK351" s="658"/>
      <c r="BL351" s="658"/>
      <c r="BM351" s="658"/>
      <c r="BN351" s="658"/>
      <c r="BO351" s="658"/>
      <c r="BP351" s="658"/>
      <c r="BQ351" s="658"/>
      <c r="BR351" s="658"/>
      <c r="BS351" s="658"/>
      <c r="BT351" s="658"/>
      <c r="BU351" s="658"/>
    </row>
    <row r="352" ht="14.25" customHeight="1">
      <c r="A352" s="1067"/>
      <c r="B352" s="1067"/>
      <c r="C352" s="1067"/>
      <c r="D352" s="1067"/>
      <c r="E352" s="1067"/>
      <c r="F352" s="1067"/>
      <c r="G352" s="1114"/>
      <c r="H352" s="1115"/>
      <c r="I352" s="1115"/>
      <c r="J352" s="1067"/>
      <c r="K352" s="1116"/>
      <c r="L352" s="1117"/>
      <c r="M352" s="1067"/>
      <c r="N352" s="1067"/>
      <c r="O352" s="1117"/>
      <c r="P352" s="1067"/>
      <c r="Q352" s="1067"/>
      <c r="R352" s="1067"/>
      <c r="S352" s="1067"/>
      <c r="T352" s="1067"/>
      <c r="U352" s="1067"/>
      <c r="V352" s="866"/>
      <c r="W352" s="866"/>
      <c r="X352" s="866"/>
      <c r="Y352" s="394"/>
      <c r="Z352" s="394"/>
      <c r="AA352" s="394"/>
      <c r="AB352" s="394"/>
      <c r="AC352" s="1067"/>
      <c r="AD352" s="1067"/>
      <c r="AE352" s="1067"/>
      <c r="AF352" s="1067"/>
      <c r="AG352" s="658"/>
      <c r="AH352" s="658"/>
      <c r="AI352" s="658"/>
      <c r="AJ352" s="658"/>
      <c r="AK352" s="658"/>
      <c r="AL352" s="658"/>
      <c r="AM352" s="658"/>
      <c r="AN352" s="658"/>
      <c r="AO352" s="658"/>
      <c r="AP352" s="658"/>
      <c r="AQ352" s="658"/>
      <c r="AR352" s="658"/>
      <c r="AS352" s="658"/>
      <c r="AT352" s="658"/>
      <c r="AU352" s="658"/>
      <c r="AV352" s="658"/>
      <c r="AW352" s="658"/>
      <c r="AX352" s="658"/>
      <c r="AY352" s="658"/>
      <c r="AZ352" s="658"/>
      <c r="BA352" s="658"/>
      <c r="BB352" s="658"/>
      <c r="BC352" s="658"/>
      <c r="BD352" s="658"/>
      <c r="BE352" s="658"/>
      <c r="BF352" s="658"/>
      <c r="BG352" s="658"/>
      <c r="BH352" s="658"/>
      <c r="BI352" s="658"/>
      <c r="BJ352" s="658"/>
      <c r="BK352" s="658"/>
      <c r="BL352" s="658"/>
      <c r="BM352" s="658"/>
      <c r="BN352" s="658"/>
      <c r="BO352" s="658"/>
      <c r="BP352" s="658"/>
      <c r="BQ352" s="658"/>
      <c r="BR352" s="658"/>
      <c r="BS352" s="658"/>
      <c r="BT352" s="658"/>
      <c r="BU352" s="658"/>
    </row>
    <row r="353" ht="14.25" customHeight="1">
      <c r="A353" s="1067"/>
      <c r="B353" s="1067"/>
      <c r="C353" s="1067"/>
      <c r="D353" s="1067"/>
      <c r="E353" s="1067"/>
      <c r="F353" s="1067"/>
      <c r="G353" s="1114"/>
      <c r="H353" s="1115"/>
      <c r="I353" s="1115"/>
      <c r="J353" s="1067"/>
      <c r="K353" s="1116"/>
      <c r="L353" s="1117"/>
      <c r="M353" s="1067"/>
      <c r="N353" s="1067"/>
      <c r="O353" s="1117"/>
      <c r="P353" s="1067"/>
      <c r="Q353" s="1067"/>
      <c r="R353" s="1067"/>
      <c r="S353" s="1067"/>
      <c r="T353" s="1067"/>
      <c r="U353" s="1067"/>
      <c r="V353" s="866"/>
      <c r="W353" s="866"/>
      <c r="X353" s="866"/>
      <c r="Y353" s="394"/>
      <c r="Z353" s="394"/>
      <c r="AA353" s="394"/>
      <c r="AB353" s="394"/>
      <c r="AC353" s="1067"/>
      <c r="AD353" s="1067"/>
      <c r="AE353" s="1067"/>
      <c r="AF353" s="1067"/>
      <c r="AG353" s="658"/>
      <c r="AH353" s="658"/>
      <c r="AI353" s="658"/>
      <c r="AJ353" s="658"/>
      <c r="AK353" s="658"/>
      <c r="AL353" s="658"/>
      <c r="AM353" s="658"/>
      <c r="AN353" s="658"/>
      <c r="AO353" s="658"/>
      <c r="AP353" s="658"/>
      <c r="AQ353" s="658"/>
      <c r="AR353" s="658"/>
      <c r="AS353" s="658"/>
      <c r="AT353" s="658"/>
      <c r="AU353" s="658"/>
      <c r="AV353" s="658"/>
      <c r="AW353" s="658"/>
      <c r="AX353" s="658"/>
      <c r="AY353" s="658"/>
      <c r="AZ353" s="658"/>
      <c r="BA353" s="658"/>
      <c r="BB353" s="658"/>
      <c r="BC353" s="658"/>
      <c r="BD353" s="658"/>
      <c r="BE353" s="658"/>
      <c r="BF353" s="658"/>
      <c r="BG353" s="658"/>
      <c r="BH353" s="658"/>
      <c r="BI353" s="658"/>
      <c r="BJ353" s="658"/>
      <c r="BK353" s="658"/>
      <c r="BL353" s="658"/>
      <c r="BM353" s="658"/>
      <c r="BN353" s="658"/>
      <c r="BO353" s="658"/>
      <c r="BP353" s="658"/>
      <c r="BQ353" s="658"/>
      <c r="BR353" s="658"/>
      <c r="BS353" s="658"/>
      <c r="BT353" s="658"/>
      <c r="BU353" s="658"/>
    </row>
    <row r="354" ht="14.25" customHeight="1">
      <c r="A354" s="1067"/>
      <c r="B354" s="1067"/>
      <c r="C354" s="1067"/>
      <c r="D354" s="1067"/>
      <c r="E354" s="1067"/>
      <c r="F354" s="1067"/>
      <c r="G354" s="1114"/>
      <c r="H354" s="1115"/>
      <c r="I354" s="1115"/>
      <c r="J354" s="1067"/>
      <c r="K354" s="1116"/>
      <c r="L354" s="1117"/>
      <c r="M354" s="1067"/>
      <c r="N354" s="1067"/>
      <c r="O354" s="1117"/>
      <c r="P354" s="1067"/>
      <c r="Q354" s="1067"/>
      <c r="R354" s="1067"/>
      <c r="S354" s="1067"/>
      <c r="T354" s="1067"/>
      <c r="U354" s="1067"/>
      <c r="V354" s="866"/>
      <c r="W354" s="866"/>
      <c r="X354" s="866"/>
      <c r="Y354" s="394"/>
      <c r="Z354" s="394"/>
      <c r="AA354" s="394"/>
      <c r="AB354" s="394"/>
      <c r="AC354" s="1067"/>
      <c r="AD354" s="1067"/>
      <c r="AE354" s="1067"/>
      <c r="AF354" s="1067"/>
      <c r="AG354" s="658"/>
      <c r="AH354" s="658"/>
      <c r="AI354" s="658"/>
      <c r="AJ354" s="658"/>
      <c r="AK354" s="658"/>
      <c r="AL354" s="658"/>
      <c r="AM354" s="658"/>
      <c r="AN354" s="658"/>
      <c r="AO354" s="658"/>
      <c r="AP354" s="658"/>
      <c r="AQ354" s="658"/>
      <c r="AR354" s="658"/>
      <c r="AS354" s="658"/>
      <c r="AT354" s="658"/>
      <c r="AU354" s="658"/>
      <c r="AV354" s="658"/>
      <c r="AW354" s="658"/>
      <c r="AX354" s="658"/>
      <c r="AY354" s="658"/>
      <c r="AZ354" s="658"/>
      <c r="BA354" s="658"/>
      <c r="BB354" s="658"/>
      <c r="BC354" s="658"/>
      <c r="BD354" s="658"/>
      <c r="BE354" s="658"/>
      <c r="BF354" s="658"/>
      <c r="BG354" s="658"/>
      <c r="BH354" s="658"/>
      <c r="BI354" s="658"/>
      <c r="BJ354" s="658"/>
      <c r="BK354" s="658"/>
      <c r="BL354" s="658"/>
      <c r="BM354" s="658"/>
      <c r="BN354" s="658"/>
      <c r="BO354" s="658"/>
      <c r="BP354" s="658"/>
      <c r="BQ354" s="658"/>
      <c r="BR354" s="658"/>
      <c r="BS354" s="658"/>
      <c r="BT354" s="658"/>
      <c r="BU354" s="658"/>
    </row>
    <row r="355" ht="14.25" customHeight="1">
      <c r="A355" s="1067"/>
      <c r="B355" s="1067"/>
      <c r="C355" s="1067"/>
      <c r="D355" s="1067"/>
      <c r="E355" s="1067"/>
      <c r="F355" s="1067"/>
      <c r="G355" s="1114"/>
      <c r="H355" s="1115"/>
      <c r="I355" s="1115"/>
      <c r="J355" s="1067"/>
      <c r="K355" s="1116"/>
      <c r="L355" s="1117"/>
      <c r="M355" s="1067"/>
      <c r="N355" s="1067"/>
      <c r="O355" s="1117"/>
      <c r="P355" s="1067"/>
      <c r="Q355" s="1067"/>
      <c r="R355" s="1067"/>
      <c r="S355" s="1067"/>
      <c r="T355" s="1067"/>
      <c r="U355" s="1067"/>
      <c r="V355" s="866"/>
      <c r="W355" s="866"/>
      <c r="X355" s="866"/>
      <c r="Y355" s="394"/>
      <c r="Z355" s="394"/>
      <c r="AA355" s="394"/>
      <c r="AB355" s="394"/>
      <c r="AC355" s="1067"/>
      <c r="AD355" s="1067"/>
      <c r="AE355" s="1067"/>
      <c r="AF355" s="1067"/>
      <c r="AG355" s="658"/>
      <c r="AH355" s="658"/>
      <c r="AI355" s="658"/>
      <c r="AJ355" s="658"/>
      <c r="AK355" s="658"/>
      <c r="AL355" s="658"/>
      <c r="AM355" s="658"/>
      <c r="AN355" s="658"/>
      <c r="AO355" s="658"/>
      <c r="AP355" s="658"/>
      <c r="AQ355" s="658"/>
      <c r="AR355" s="658"/>
      <c r="AS355" s="658"/>
      <c r="AT355" s="658"/>
      <c r="AU355" s="658"/>
      <c r="AV355" s="658"/>
      <c r="AW355" s="658"/>
      <c r="AX355" s="658"/>
      <c r="AY355" s="658"/>
      <c r="AZ355" s="658"/>
      <c r="BA355" s="658"/>
      <c r="BB355" s="658"/>
      <c r="BC355" s="658"/>
      <c r="BD355" s="658"/>
      <c r="BE355" s="658"/>
      <c r="BF355" s="658"/>
      <c r="BG355" s="658"/>
      <c r="BH355" s="658"/>
      <c r="BI355" s="658"/>
      <c r="BJ355" s="658"/>
      <c r="BK355" s="658"/>
      <c r="BL355" s="658"/>
      <c r="BM355" s="658"/>
      <c r="BN355" s="658"/>
      <c r="BO355" s="658"/>
      <c r="BP355" s="658"/>
      <c r="BQ355" s="658"/>
      <c r="BR355" s="658"/>
      <c r="BS355" s="658"/>
      <c r="BT355" s="658"/>
      <c r="BU355" s="658"/>
    </row>
    <row r="356" ht="14.25" customHeight="1">
      <c r="A356" s="1067"/>
      <c r="B356" s="1067"/>
      <c r="C356" s="1067"/>
      <c r="D356" s="1067"/>
      <c r="E356" s="1067"/>
      <c r="F356" s="1067"/>
      <c r="G356" s="1114"/>
      <c r="H356" s="1115"/>
      <c r="I356" s="1115"/>
      <c r="J356" s="1067"/>
      <c r="K356" s="1116"/>
      <c r="L356" s="1117"/>
      <c r="M356" s="1067"/>
      <c r="N356" s="1067"/>
      <c r="O356" s="1117"/>
      <c r="P356" s="1067"/>
      <c r="Q356" s="1067"/>
      <c r="R356" s="1067"/>
      <c r="S356" s="1067"/>
      <c r="T356" s="1067"/>
      <c r="U356" s="1067"/>
      <c r="V356" s="866"/>
      <c r="W356" s="866"/>
      <c r="X356" s="866"/>
      <c r="Y356" s="394"/>
      <c r="Z356" s="394"/>
      <c r="AA356" s="394"/>
      <c r="AB356" s="394"/>
      <c r="AC356" s="1067"/>
      <c r="AD356" s="1067"/>
      <c r="AE356" s="1067"/>
      <c r="AF356" s="1067"/>
      <c r="AG356" s="658"/>
      <c r="AH356" s="658"/>
      <c r="AI356" s="658"/>
      <c r="AJ356" s="658"/>
      <c r="AK356" s="658"/>
      <c r="AL356" s="658"/>
      <c r="AM356" s="658"/>
      <c r="AN356" s="658"/>
      <c r="AO356" s="658"/>
      <c r="AP356" s="658"/>
      <c r="AQ356" s="658"/>
      <c r="AR356" s="658"/>
      <c r="AS356" s="658"/>
      <c r="AT356" s="658"/>
      <c r="AU356" s="658"/>
      <c r="AV356" s="658"/>
      <c r="AW356" s="658"/>
      <c r="AX356" s="658"/>
      <c r="AY356" s="658"/>
      <c r="AZ356" s="658"/>
      <c r="BA356" s="658"/>
      <c r="BB356" s="658"/>
      <c r="BC356" s="658"/>
      <c r="BD356" s="658"/>
      <c r="BE356" s="658"/>
      <c r="BF356" s="658"/>
      <c r="BG356" s="658"/>
      <c r="BH356" s="658"/>
      <c r="BI356" s="658"/>
      <c r="BJ356" s="658"/>
      <c r="BK356" s="658"/>
      <c r="BL356" s="658"/>
      <c r="BM356" s="658"/>
      <c r="BN356" s="658"/>
      <c r="BO356" s="658"/>
      <c r="BP356" s="658"/>
      <c r="BQ356" s="658"/>
      <c r="BR356" s="658"/>
      <c r="BS356" s="658"/>
      <c r="BT356" s="658"/>
      <c r="BU356" s="658"/>
    </row>
    <row r="357" ht="14.25" customHeight="1">
      <c r="A357" s="1067"/>
      <c r="B357" s="1067"/>
      <c r="C357" s="1067"/>
      <c r="D357" s="1067"/>
      <c r="E357" s="1067"/>
      <c r="F357" s="1067"/>
      <c r="G357" s="1114"/>
      <c r="H357" s="1115"/>
      <c r="I357" s="1115"/>
      <c r="J357" s="1067"/>
      <c r="K357" s="1116"/>
      <c r="L357" s="1117"/>
      <c r="M357" s="1067"/>
      <c r="N357" s="1067"/>
      <c r="O357" s="1117"/>
      <c r="P357" s="1067"/>
      <c r="Q357" s="1067"/>
      <c r="R357" s="1067"/>
      <c r="S357" s="1067"/>
      <c r="T357" s="1067"/>
      <c r="U357" s="1067"/>
      <c r="V357" s="866"/>
      <c r="W357" s="866"/>
      <c r="X357" s="866"/>
      <c r="Y357" s="394"/>
      <c r="Z357" s="394"/>
      <c r="AA357" s="394"/>
      <c r="AB357" s="394"/>
      <c r="AC357" s="1067"/>
      <c r="AD357" s="1067"/>
      <c r="AE357" s="1067"/>
      <c r="AF357" s="1067"/>
      <c r="AG357" s="658"/>
      <c r="AH357" s="658"/>
      <c r="AI357" s="658"/>
      <c r="AJ357" s="658"/>
      <c r="AK357" s="658"/>
      <c r="AL357" s="658"/>
      <c r="AM357" s="658"/>
      <c r="AN357" s="658"/>
      <c r="AO357" s="658"/>
      <c r="AP357" s="658"/>
      <c r="AQ357" s="658"/>
      <c r="AR357" s="658"/>
      <c r="AS357" s="658"/>
      <c r="AT357" s="658"/>
      <c r="AU357" s="658"/>
      <c r="AV357" s="658"/>
      <c r="AW357" s="658"/>
      <c r="AX357" s="658"/>
      <c r="AY357" s="658"/>
      <c r="AZ357" s="658"/>
      <c r="BA357" s="658"/>
      <c r="BB357" s="658"/>
      <c r="BC357" s="658"/>
      <c r="BD357" s="658"/>
      <c r="BE357" s="658"/>
      <c r="BF357" s="658"/>
      <c r="BG357" s="658"/>
      <c r="BH357" s="658"/>
      <c r="BI357" s="658"/>
      <c r="BJ357" s="658"/>
      <c r="BK357" s="658"/>
      <c r="BL357" s="658"/>
      <c r="BM357" s="658"/>
      <c r="BN357" s="658"/>
      <c r="BO357" s="658"/>
      <c r="BP357" s="658"/>
      <c r="BQ357" s="658"/>
      <c r="BR357" s="658"/>
      <c r="BS357" s="658"/>
      <c r="BT357" s="658"/>
      <c r="BU357" s="658"/>
    </row>
    <row r="358" ht="14.25" customHeight="1">
      <c r="A358" s="1067"/>
      <c r="B358" s="1067"/>
      <c r="C358" s="1067"/>
      <c r="D358" s="1067"/>
      <c r="E358" s="1067"/>
      <c r="F358" s="1067"/>
      <c r="G358" s="1114"/>
      <c r="H358" s="1115"/>
      <c r="I358" s="1115"/>
      <c r="J358" s="1067"/>
      <c r="K358" s="1116"/>
      <c r="L358" s="1117"/>
      <c r="M358" s="1067"/>
      <c r="N358" s="1067"/>
      <c r="O358" s="1117"/>
      <c r="P358" s="1067"/>
      <c r="Q358" s="1067"/>
      <c r="R358" s="1067"/>
      <c r="S358" s="1067"/>
      <c r="T358" s="1067"/>
      <c r="U358" s="1067"/>
      <c r="V358" s="866"/>
      <c r="W358" s="866"/>
      <c r="X358" s="866"/>
      <c r="Y358" s="394"/>
      <c r="Z358" s="394"/>
      <c r="AA358" s="394"/>
      <c r="AB358" s="394"/>
      <c r="AC358" s="1067"/>
      <c r="AD358" s="1067"/>
      <c r="AE358" s="1067"/>
      <c r="AF358" s="1067"/>
      <c r="AG358" s="658"/>
      <c r="AH358" s="658"/>
      <c r="AI358" s="658"/>
      <c r="AJ358" s="658"/>
      <c r="AK358" s="658"/>
      <c r="AL358" s="658"/>
      <c r="AM358" s="658"/>
      <c r="AN358" s="658"/>
      <c r="AO358" s="658"/>
      <c r="AP358" s="658"/>
      <c r="AQ358" s="658"/>
      <c r="AR358" s="658"/>
      <c r="AS358" s="658"/>
      <c r="AT358" s="658"/>
      <c r="AU358" s="658"/>
      <c r="AV358" s="658"/>
      <c r="AW358" s="658"/>
      <c r="AX358" s="658"/>
      <c r="AY358" s="658"/>
      <c r="AZ358" s="658"/>
      <c r="BA358" s="658"/>
      <c r="BB358" s="658"/>
      <c r="BC358" s="658"/>
      <c r="BD358" s="658"/>
      <c r="BE358" s="658"/>
      <c r="BF358" s="658"/>
      <c r="BG358" s="658"/>
      <c r="BH358" s="658"/>
      <c r="BI358" s="658"/>
      <c r="BJ358" s="658"/>
      <c r="BK358" s="658"/>
      <c r="BL358" s="658"/>
      <c r="BM358" s="658"/>
      <c r="BN358" s="658"/>
      <c r="BO358" s="658"/>
      <c r="BP358" s="658"/>
      <c r="BQ358" s="658"/>
      <c r="BR358" s="658"/>
      <c r="BS358" s="658"/>
      <c r="BT358" s="658"/>
      <c r="BU358" s="658"/>
    </row>
    <row r="359" ht="14.25" customHeight="1">
      <c r="A359" s="1067"/>
      <c r="B359" s="1067"/>
      <c r="C359" s="1067"/>
      <c r="D359" s="1067"/>
      <c r="E359" s="1067"/>
      <c r="F359" s="1067"/>
      <c r="G359" s="1114"/>
      <c r="H359" s="1115"/>
      <c r="I359" s="1115"/>
      <c r="J359" s="1067"/>
      <c r="K359" s="1116"/>
      <c r="L359" s="1117"/>
      <c r="M359" s="1067"/>
      <c r="N359" s="1067"/>
      <c r="O359" s="1117"/>
      <c r="P359" s="1067"/>
      <c r="Q359" s="1067"/>
      <c r="R359" s="1067"/>
      <c r="S359" s="1067"/>
      <c r="T359" s="1067"/>
      <c r="U359" s="1067"/>
      <c r="V359" s="866"/>
      <c r="W359" s="866"/>
      <c r="X359" s="866"/>
      <c r="Y359" s="394"/>
      <c r="Z359" s="394"/>
      <c r="AA359" s="394"/>
      <c r="AB359" s="394"/>
      <c r="AC359" s="1067"/>
      <c r="AD359" s="1067"/>
      <c r="AE359" s="1067"/>
      <c r="AF359" s="1067"/>
      <c r="AG359" s="658"/>
      <c r="AH359" s="658"/>
      <c r="AI359" s="658"/>
      <c r="AJ359" s="658"/>
      <c r="AK359" s="658"/>
      <c r="AL359" s="658"/>
      <c r="AM359" s="658"/>
      <c r="AN359" s="658"/>
      <c r="AO359" s="658"/>
      <c r="AP359" s="658"/>
      <c r="AQ359" s="658"/>
      <c r="AR359" s="658"/>
      <c r="AS359" s="658"/>
      <c r="AT359" s="658"/>
      <c r="AU359" s="658"/>
      <c r="AV359" s="658"/>
      <c r="AW359" s="658"/>
      <c r="AX359" s="658"/>
      <c r="AY359" s="658"/>
      <c r="AZ359" s="658"/>
      <c r="BA359" s="658"/>
      <c r="BB359" s="658"/>
      <c r="BC359" s="658"/>
      <c r="BD359" s="658"/>
      <c r="BE359" s="658"/>
      <c r="BF359" s="658"/>
      <c r="BG359" s="658"/>
      <c r="BH359" s="658"/>
      <c r="BI359" s="658"/>
      <c r="BJ359" s="658"/>
      <c r="BK359" s="658"/>
      <c r="BL359" s="658"/>
      <c r="BM359" s="658"/>
      <c r="BN359" s="658"/>
      <c r="BO359" s="658"/>
      <c r="BP359" s="658"/>
      <c r="BQ359" s="658"/>
      <c r="BR359" s="658"/>
      <c r="BS359" s="658"/>
      <c r="BT359" s="658"/>
      <c r="BU359" s="658"/>
    </row>
    <row r="360" ht="14.25" customHeight="1">
      <c r="A360" s="1067"/>
      <c r="B360" s="1067"/>
      <c r="C360" s="1067"/>
      <c r="D360" s="1067"/>
      <c r="E360" s="1067"/>
      <c r="F360" s="1067"/>
      <c r="G360" s="1114"/>
      <c r="H360" s="1115"/>
      <c r="I360" s="1115"/>
      <c r="J360" s="1067"/>
      <c r="K360" s="1116"/>
      <c r="L360" s="1117"/>
      <c r="M360" s="1067"/>
      <c r="N360" s="1067"/>
      <c r="O360" s="1117"/>
      <c r="P360" s="1067"/>
      <c r="Q360" s="1067"/>
      <c r="R360" s="1067"/>
      <c r="S360" s="1067"/>
      <c r="T360" s="1067"/>
      <c r="U360" s="1067"/>
      <c r="V360" s="866"/>
      <c r="W360" s="866"/>
      <c r="X360" s="866"/>
      <c r="Y360" s="394"/>
      <c r="Z360" s="394"/>
      <c r="AA360" s="394"/>
      <c r="AB360" s="394"/>
      <c r="AC360" s="1067"/>
      <c r="AD360" s="1067"/>
      <c r="AE360" s="1067"/>
      <c r="AF360" s="1067"/>
      <c r="AG360" s="658"/>
      <c r="AH360" s="658"/>
      <c r="AI360" s="658"/>
      <c r="AJ360" s="658"/>
      <c r="AK360" s="658"/>
      <c r="AL360" s="658"/>
      <c r="AM360" s="658"/>
      <c r="AN360" s="658"/>
      <c r="AO360" s="658"/>
      <c r="AP360" s="658"/>
      <c r="AQ360" s="658"/>
      <c r="AR360" s="658"/>
      <c r="AS360" s="658"/>
      <c r="AT360" s="658"/>
      <c r="AU360" s="658"/>
      <c r="AV360" s="658"/>
      <c r="AW360" s="658"/>
      <c r="AX360" s="658"/>
      <c r="AY360" s="658"/>
      <c r="AZ360" s="658"/>
      <c r="BA360" s="658"/>
      <c r="BB360" s="658"/>
      <c r="BC360" s="658"/>
      <c r="BD360" s="658"/>
      <c r="BE360" s="658"/>
      <c r="BF360" s="658"/>
      <c r="BG360" s="658"/>
      <c r="BH360" s="658"/>
      <c r="BI360" s="658"/>
      <c r="BJ360" s="658"/>
      <c r="BK360" s="658"/>
      <c r="BL360" s="658"/>
      <c r="BM360" s="658"/>
      <c r="BN360" s="658"/>
      <c r="BO360" s="658"/>
      <c r="BP360" s="658"/>
      <c r="BQ360" s="658"/>
      <c r="BR360" s="658"/>
      <c r="BS360" s="658"/>
      <c r="BT360" s="658"/>
      <c r="BU360" s="658"/>
    </row>
    <row r="361" ht="14.25" customHeight="1">
      <c r="A361" s="1067"/>
      <c r="B361" s="1067"/>
      <c r="C361" s="1067"/>
      <c r="D361" s="1067"/>
      <c r="E361" s="1067"/>
      <c r="F361" s="1067"/>
      <c r="G361" s="1114"/>
      <c r="H361" s="1115"/>
      <c r="I361" s="1115"/>
      <c r="J361" s="1067"/>
      <c r="K361" s="1116"/>
      <c r="L361" s="1117"/>
      <c r="M361" s="1067"/>
      <c r="N361" s="1067"/>
      <c r="O361" s="1117"/>
      <c r="P361" s="1067"/>
      <c r="Q361" s="1067"/>
      <c r="R361" s="1067"/>
      <c r="S361" s="1067"/>
      <c r="T361" s="1067"/>
      <c r="U361" s="1067"/>
      <c r="V361" s="866"/>
      <c r="W361" s="866"/>
      <c r="X361" s="866"/>
      <c r="Y361" s="394"/>
      <c r="Z361" s="394"/>
      <c r="AA361" s="394"/>
      <c r="AB361" s="394"/>
      <c r="AC361" s="1067"/>
      <c r="AD361" s="1067"/>
      <c r="AE361" s="1067"/>
      <c r="AF361" s="1067"/>
      <c r="AG361" s="658"/>
      <c r="AH361" s="658"/>
      <c r="AI361" s="658"/>
      <c r="AJ361" s="658"/>
      <c r="AK361" s="658"/>
      <c r="AL361" s="658"/>
      <c r="AM361" s="658"/>
      <c r="AN361" s="658"/>
      <c r="AO361" s="658"/>
      <c r="AP361" s="658"/>
      <c r="AQ361" s="658"/>
      <c r="AR361" s="658"/>
      <c r="AS361" s="658"/>
      <c r="AT361" s="658"/>
      <c r="AU361" s="658"/>
      <c r="AV361" s="658"/>
      <c r="AW361" s="658"/>
      <c r="AX361" s="658"/>
      <c r="AY361" s="658"/>
      <c r="AZ361" s="658"/>
      <c r="BA361" s="658"/>
      <c r="BB361" s="658"/>
      <c r="BC361" s="658"/>
      <c r="BD361" s="658"/>
      <c r="BE361" s="658"/>
      <c r="BF361" s="658"/>
      <c r="BG361" s="658"/>
      <c r="BH361" s="658"/>
      <c r="BI361" s="658"/>
      <c r="BJ361" s="658"/>
      <c r="BK361" s="658"/>
      <c r="BL361" s="658"/>
      <c r="BM361" s="658"/>
      <c r="BN361" s="658"/>
      <c r="BO361" s="658"/>
      <c r="BP361" s="658"/>
      <c r="BQ361" s="658"/>
      <c r="BR361" s="658"/>
      <c r="BS361" s="658"/>
      <c r="BT361" s="658"/>
      <c r="BU361" s="658"/>
    </row>
    <row r="362" ht="14.25" customHeight="1">
      <c r="A362" s="1067"/>
      <c r="B362" s="1067"/>
      <c r="C362" s="1067"/>
      <c r="D362" s="1067"/>
      <c r="E362" s="1067"/>
      <c r="F362" s="1067"/>
      <c r="G362" s="1114"/>
      <c r="H362" s="1115"/>
      <c r="I362" s="1115"/>
      <c r="J362" s="1067"/>
      <c r="K362" s="1116"/>
      <c r="L362" s="1117"/>
      <c r="M362" s="1067"/>
      <c r="N362" s="1067"/>
      <c r="O362" s="1117"/>
      <c r="P362" s="1067"/>
      <c r="Q362" s="1067"/>
      <c r="R362" s="1067"/>
      <c r="S362" s="1067"/>
      <c r="T362" s="1067"/>
      <c r="U362" s="1067"/>
      <c r="V362" s="866"/>
      <c r="W362" s="866"/>
      <c r="X362" s="866"/>
      <c r="Y362" s="394"/>
      <c r="Z362" s="394"/>
      <c r="AA362" s="394"/>
      <c r="AB362" s="394"/>
      <c r="AC362" s="1067"/>
      <c r="AD362" s="1067"/>
      <c r="AE362" s="1067"/>
      <c r="AF362" s="1067"/>
      <c r="AG362" s="658"/>
      <c r="AH362" s="658"/>
      <c r="AI362" s="658"/>
      <c r="AJ362" s="658"/>
      <c r="AK362" s="658"/>
      <c r="AL362" s="658"/>
      <c r="AM362" s="658"/>
      <c r="AN362" s="658"/>
      <c r="AO362" s="658"/>
      <c r="AP362" s="658"/>
      <c r="AQ362" s="658"/>
      <c r="AR362" s="658"/>
      <c r="AS362" s="658"/>
      <c r="AT362" s="658"/>
      <c r="AU362" s="658"/>
      <c r="AV362" s="658"/>
      <c r="AW362" s="658"/>
      <c r="AX362" s="658"/>
      <c r="AY362" s="658"/>
      <c r="AZ362" s="658"/>
      <c r="BA362" s="658"/>
      <c r="BB362" s="658"/>
      <c r="BC362" s="658"/>
      <c r="BD362" s="658"/>
      <c r="BE362" s="658"/>
      <c r="BF362" s="658"/>
      <c r="BG362" s="658"/>
      <c r="BH362" s="658"/>
      <c r="BI362" s="658"/>
      <c r="BJ362" s="658"/>
      <c r="BK362" s="658"/>
      <c r="BL362" s="658"/>
      <c r="BM362" s="658"/>
      <c r="BN362" s="658"/>
      <c r="BO362" s="658"/>
      <c r="BP362" s="658"/>
      <c r="BQ362" s="658"/>
      <c r="BR362" s="658"/>
      <c r="BS362" s="658"/>
      <c r="BT362" s="658"/>
      <c r="BU362" s="658"/>
    </row>
    <row r="363" ht="14.25" customHeight="1">
      <c r="A363" s="1067"/>
      <c r="B363" s="1067"/>
      <c r="C363" s="1067"/>
      <c r="D363" s="1067"/>
      <c r="E363" s="1067"/>
      <c r="F363" s="1067"/>
      <c r="G363" s="1114"/>
      <c r="H363" s="1115"/>
      <c r="I363" s="1115"/>
      <c r="J363" s="1067"/>
      <c r="K363" s="1116"/>
      <c r="L363" s="1117"/>
      <c r="M363" s="1067"/>
      <c r="N363" s="1067"/>
      <c r="O363" s="1117"/>
      <c r="P363" s="1067"/>
      <c r="Q363" s="1067"/>
      <c r="R363" s="1067"/>
      <c r="S363" s="1067"/>
      <c r="T363" s="1067"/>
      <c r="U363" s="1067"/>
      <c r="V363" s="866"/>
      <c r="W363" s="866"/>
      <c r="X363" s="866"/>
      <c r="Y363" s="394"/>
      <c r="Z363" s="394"/>
      <c r="AA363" s="394"/>
      <c r="AB363" s="394"/>
      <c r="AC363" s="1067"/>
      <c r="AD363" s="1067"/>
      <c r="AE363" s="1067"/>
      <c r="AF363" s="1067"/>
      <c r="AG363" s="658"/>
      <c r="AH363" s="658"/>
      <c r="AI363" s="658"/>
      <c r="AJ363" s="658"/>
      <c r="AK363" s="658"/>
      <c r="AL363" s="658"/>
      <c r="AM363" s="658"/>
      <c r="AN363" s="658"/>
      <c r="AO363" s="658"/>
      <c r="AP363" s="658"/>
      <c r="AQ363" s="658"/>
      <c r="AR363" s="658"/>
      <c r="AS363" s="658"/>
      <c r="AT363" s="658"/>
      <c r="AU363" s="658"/>
      <c r="AV363" s="658"/>
      <c r="AW363" s="658"/>
      <c r="AX363" s="658"/>
      <c r="AY363" s="658"/>
      <c r="AZ363" s="658"/>
      <c r="BA363" s="658"/>
      <c r="BB363" s="658"/>
      <c r="BC363" s="658"/>
      <c r="BD363" s="658"/>
      <c r="BE363" s="658"/>
      <c r="BF363" s="658"/>
      <c r="BG363" s="658"/>
      <c r="BH363" s="658"/>
      <c r="BI363" s="658"/>
      <c r="BJ363" s="658"/>
      <c r="BK363" s="658"/>
      <c r="BL363" s="658"/>
      <c r="BM363" s="658"/>
      <c r="BN363" s="658"/>
      <c r="BO363" s="658"/>
      <c r="BP363" s="658"/>
      <c r="BQ363" s="658"/>
      <c r="BR363" s="658"/>
      <c r="BS363" s="658"/>
      <c r="BT363" s="658"/>
      <c r="BU363" s="658"/>
    </row>
    <row r="364" ht="14.25" customHeight="1">
      <c r="A364" s="1067"/>
      <c r="B364" s="1067"/>
      <c r="C364" s="1067"/>
      <c r="D364" s="1067"/>
      <c r="E364" s="1067"/>
      <c r="F364" s="1067"/>
      <c r="G364" s="1114"/>
      <c r="H364" s="1115"/>
      <c r="I364" s="1115"/>
      <c r="J364" s="1067"/>
      <c r="K364" s="1116"/>
      <c r="L364" s="1117"/>
      <c r="M364" s="1067"/>
      <c r="N364" s="1067"/>
      <c r="O364" s="1117"/>
      <c r="P364" s="1067"/>
      <c r="Q364" s="1067"/>
      <c r="R364" s="1067"/>
      <c r="S364" s="1067"/>
      <c r="T364" s="1067"/>
      <c r="U364" s="1067"/>
      <c r="V364" s="866"/>
      <c r="W364" s="866"/>
      <c r="X364" s="866"/>
      <c r="Y364" s="394"/>
      <c r="Z364" s="394"/>
      <c r="AA364" s="394"/>
      <c r="AB364" s="394"/>
      <c r="AC364" s="1067"/>
      <c r="AD364" s="1067"/>
      <c r="AE364" s="1067"/>
      <c r="AF364" s="1067"/>
      <c r="AG364" s="658"/>
      <c r="AH364" s="658"/>
      <c r="AI364" s="658"/>
      <c r="AJ364" s="658"/>
      <c r="AK364" s="658"/>
      <c r="AL364" s="658"/>
      <c r="AM364" s="658"/>
      <c r="AN364" s="658"/>
      <c r="AO364" s="658"/>
      <c r="AP364" s="658"/>
      <c r="AQ364" s="658"/>
      <c r="AR364" s="658"/>
      <c r="AS364" s="658"/>
      <c r="AT364" s="658"/>
      <c r="AU364" s="658"/>
      <c r="AV364" s="658"/>
      <c r="AW364" s="658"/>
      <c r="AX364" s="658"/>
      <c r="AY364" s="658"/>
      <c r="AZ364" s="658"/>
      <c r="BA364" s="658"/>
      <c r="BB364" s="658"/>
      <c r="BC364" s="658"/>
      <c r="BD364" s="658"/>
      <c r="BE364" s="658"/>
      <c r="BF364" s="658"/>
      <c r="BG364" s="658"/>
      <c r="BH364" s="658"/>
      <c r="BI364" s="658"/>
      <c r="BJ364" s="658"/>
      <c r="BK364" s="658"/>
      <c r="BL364" s="658"/>
      <c r="BM364" s="658"/>
      <c r="BN364" s="658"/>
      <c r="BO364" s="658"/>
      <c r="BP364" s="658"/>
      <c r="BQ364" s="658"/>
      <c r="BR364" s="658"/>
      <c r="BS364" s="658"/>
      <c r="BT364" s="658"/>
      <c r="BU364" s="658"/>
    </row>
    <row r="365" ht="14.25" customHeight="1">
      <c r="A365" s="1067"/>
      <c r="B365" s="1067"/>
      <c r="C365" s="1067"/>
      <c r="D365" s="1067"/>
      <c r="E365" s="1067"/>
      <c r="F365" s="1067"/>
      <c r="G365" s="1114"/>
      <c r="H365" s="1115"/>
      <c r="I365" s="1115"/>
      <c r="J365" s="1067"/>
      <c r="K365" s="1116"/>
      <c r="L365" s="1117"/>
      <c r="M365" s="1067"/>
      <c r="N365" s="1067"/>
      <c r="O365" s="1117"/>
      <c r="P365" s="1067"/>
      <c r="Q365" s="1067"/>
      <c r="R365" s="1067"/>
      <c r="S365" s="1067"/>
      <c r="T365" s="1067"/>
      <c r="U365" s="1067"/>
      <c r="V365" s="866"/>
      <c r="W365" s="866"/>
      <c r="X365" s="866"/>
      <c r="Y365" s="394"/>
      <c r="Z365" s="394"/>
      <c r="AA365" s="394"/>
      <c r="AB365" s="394"/>
      <c r="AC365" s="1067"/>
      <c r="AD365" s="1067"/>
      <c r="AE365" s="1067"/>
      <c r="AF365" s="1067"/>
      <c r="AG365" s="658"/>
      <c r="AH365" s="658"/>
      <c r="AI365" s="658"/>
      <c r="AJ365" s="658"/>
      <c r="AK365" s="658"/>
      <c r="AL365" s="658"/>
      <c r="AM365" s="658"/>
      <c r="AN365" s="658"/>
      <c r="AO365" s="658"/>
      <c r="AP365" s="658"/>
      <c r="AQ365" s="658"/>
      <c r="AR365" s="658"/>
      <c r="AS365" s="658"/>
      <c r="AT365" s="658"/>
      <c r="AU365" s="658"/>
      <c r="AV365" s="658"/>
      <c r="AW365" s="658"/>
      <c r="AX365" s="658"/>
      <c r="AY365" s="658"/>
      <c r="AZ365" s="658"/>
      <c r="BA365" s="658"/>
      <c r="BB365" s="658"/>
      <c r="BC365" s="658"/>
      <c r="BD365" s="658"/>
      <c r="BE365" s="658"/>
      <c r="BF365" s="658"/>
      <c r="BG365" s="658"/>
      <c r="BH365" s="658"/>
      <c r="BI365" s="658"/>
      <c r="BJ365" s="658"/>
      <c r="BK365" s="658"/>
      <c r="BL365" s="658"/>
      <c r="BM365" s="658"/>
      <c r="BN365" s="658"/>
      <c r="BO365" s="658"/>
      <c r="BP365" s="658"/>
      <c r="BQ365" s="658"/>
      <c r="BR365" s="658"/>
      <c r="BS365" s="658"/>
      <c r="BT365" s="658"/>
      <c r="BU365" s="658"/>
    </row>
    <row r="366" ht="14.25" customHeight="1">
      <c r="A366" s="1067"/>
      <c r="B366" s="1067"/>
      <c r="C366" s="1067"/>
      <c r="D366" s="1067"/>
      <c r="E366" s="1067"/>
      <c r="F366" s="1067"/>
      <c r="G366" s="1114"/>
      <c r="H366" s="1115"/>
      <c r="I366" s="1115"/>
      <c r="J366" s="1067"/>
      <c r="K366" s="1116"/>
      <c r="L366" s="1117"/>
      <c r="M366" s="1067"/>
      <c r="N366" s="1067"/>
      <c r="O366" s="1117"/>
      <c r="P366" s="1067"/>
      <c r="Q366" s="1067"/>
      <c r="R366" s="1067"/>
      <c r="S366" s="1067"/>
      <c r="T366" s="1067"/>
      <c r="U366" s="1067"/>
      <c r="V366" s="866"/>
      <c r="W366" s="866"/>
      <c r="X366" s="866"/>
      <c r="Y366" s="394"/>
      <c r="Z366" s="394"/>
      <c r="AA366" s="394"/>
      <c r="AB366" s="394"/>
      <c r="AC366" s="1067"/>
      <c r="AD366" s="1067"/>
      <c r="AE366" s="1067"/>
      <c r="AF366" s="1067"/>
      <c r="AG366" s="658"/>
      <c r="AH366" s="658"/>
      <c r="AI366" s="658"/>
      <c r="AJ366" s="658"/>
      <c r="AK366" s="658"/>
      <c r="AL366" s="658"/>
      <c r="AM366" s="658"/>
      <c r="AN366" s="658"/>
      <c r="AO366" s="658"/>
      <c r="AP366" s="658"/>
      <c r="AQ366" s="658"/>
      <c r="AR366" s="658"/>
      <c r="AS366" s="658"/>
      <c r="AT366" s="658"/>
      <c r="AU366" s="658"/>
      <c r="AV366" s="658"/>
      <c r="AW366" s="658"/>
      <c r="AX366" s="658"/>
      <c r="AY366" s="658"/>
      <c r="AZ366" s="658"/>
      <c r="BA366" s="658"/>
      <c r="BB366" s="658"/>
      <c r="BC366" s="658"/>
      <c r="BD366" s="658"/>
      <c r="BE366" s="658"/>
      <c r="BF366" s="658"/>
      <c r="BG366" s="658"/>
      <c r="BH366" s="658"/>
      <c r="BI366" s="658"/>
      <c r="BJ366" s="658"/>
      <c r="BK366" s="658"/>
      <c r="BL366" s="658"/>
      <c r="BM366" s="658"/>
      <c r="BN366" s="658"/>
      <c r="BO366" s="658"/>
      <c r="BP366" s="658"/>
      <c r="BQ366" s="658"/>
      <c r="BR366" s="658"/>
      <c r="BS366" s="658"/>
      <c r="BT366" s="658"/>
      <c r="BU366" s="658"/>
    </row>
    <row r="367" ht="14.25" customHeight="1">
      <c r="A367" s="1067"/>
      <c r="B367" s="1067"/>
      <c r="C367" s="1067"/>
      <c r="D367" s="1067"/>
      <c r="E367" s="1067"/>
      <c r="F367" s="1067"/>
      <c r="G367" s="1114"/>
      <c r="H367" s="1115"/>
      <c r="I367" s="1115"/>
      <c r="J367" s="1067"/>
      <c r="K367" s="1116"/>
      <c r="L367" s="1117"/>
      <c r="M367" s="1067"/>
      <c r="N367" s="1067"/>
      <c r="O367" s="1117"/>
      <c r="P367" s="1067"/>
      <c r="Q367" s="1067"/>
      <c r="R367" s="1067"/>
      <c r="S367" s="1067"/>
      <c r="T367" s="1067"/>
      <c r="U367" s="1067"/>
      <c r="V367" s="866"/>
      <c r="W367" s="866"/>
      <c r="X367" s="866"/>
      <c r="Y367" s="394"/>
      <c r="Z367" s="394"/>
      <c r="AA367" s="394"/>
      <c r="AB367" s="394"/>
      <c r="AC367" s="1067"/>
      <c r="AD367" s="1067"/>
      <c r="AE367" s="1067"/>
      <c r="AF367" s="1067"/>
      <c r="AG367" s="658"/>
      <c r="AH367" s="658"/>
      <c r="AI367" s="658"/>
      <c r="AJ367" s="658"/>
      <c r="AK367" s="658"/>
      <c r="AL367" s="658"/>
      <c r="AM367" s="658"/>
      <c r="AN367" s="658"/>
      <c r="AO367" s="658"/>
      <c r="AP367" s="658"/>
      <c r="AQ367" s="658"/>
      <c r="AR367" s="658"/>
      <c r="AS367" s="658"/>
      <c r="AT367" s="658"/>
      <c r="AU367" s="658"/>
      <c r="AV367" s="658"/>
      <c r="AW367" s="658"/>
      <c r="AX367" s="658"/>
      <c r="AY367" s="658"/>
      <c r="AZ367" s="658"/>
      <c r="BA367" s="658"/>
      <c r="BB367" s="658"/>
      <c r="BC367" s="658"/>
      <c r="BD367" s="658"/>
      <c r="BE367" s="658"/>
      <c r="BF367" s="658"/>
      <c r="BG367" s="658"/>
      <c r="BH367" s="658"/>
      <c r="BI367" s="658"/>
      <c r="BJ367" s="658"/>
      <c r="BK367" s="658"/>
      <c r="BL367" s="658"/>
      <c r="BM367" s="658"/>
      <c r="BN367" s="658"/>
      <c r="BO367" s="658"/>
      <c r="BP367" s="658"/>
      <c r="BQ367" s="658"/>
      <c r="BR367" s="658"/>
      <c r="BS367" s="658"/>
      <c r="BT367" s="658"/>
      <c r="BU367" s="658"/>
    </row>
    <row r="368" ht="14.25" customHeight="1">
      <c r="A368" s="1067"/>
      <c r="B368" s="1067"/>
      <c r="C368" s="1067"/>
      <c r="D368" s="1067"/>
      <c r="E368" s="1067"/>
      <c r="F368" s="1067"/>
      <c r="G368" s="1114"/>
      <c r="H368" s="1115"/>
      <c r="I368" s="1115"/>
      <c r="J368" s="1067"/>
      <c r="K368" s="1116"/>
      <c r="L368" s="1117"/>
      <c r="M368" s="1067"/>
      <c r="N368" s="1067"/>
      <c r="O368" s="1117"/>
      <c r="P368" s="1067"/>
      <c r="Q368" s="1067"/>
      <c r="R368" s="1067"/>
      <c r="S368" s="1067"/>
      <c r="T368" s="1067"/>
      <c r="U368" s="1067"/>
      <c r="V368" s="866"/>
      <c r="W368" s="866"/>
      <c r="X368" s="866"/>
      <c r="Y368" s="394"/>
      <c r="Z368" s="394"/>
      <c r="AA368" s="394"/>
      <c r="AB368" s="394"/>
      <c r="AC368" s="1067"/>
      <c r="AD368" s="1067"/>
      <c r="AE368" s="1067"/>
      <c r="AF368" s="1067"/>
      <c r="AG368" s="658"/>
      <c r="AH368" s="658"/>
      <c r="AI368" s="658"/>
      <c r="AJ368" s="658"/>
      <c r="AK368" s="658"/>
      <c r="AL368" s="658"/>
      <c r="AM368" s="658"/>
      <c r="AN368" s="658"/>
      <c r="AO368" s="658"/>
      <c r="AP368" s="658"/>
      <c r="AQ368" s="658"/>
      <c r="AR368" s="658"/>
      <c r="AS368" s="658"/>
      <c r="AT368" s="658"/>
      <c r="AU368" s="658"/>
      <c r="AV368" s="658"/>
      <c r="AW368" s="658"/>
      <c r="AX368" s="658"/>
      <c r="AY368" s="658"/>
      <c r="AZ368" s="658"/>
      <c r="BA368" s="658"/>
      <c r="BB368" s="658"/>
      <c r="BC368" s="658"/>
      <c r="BD368" s="658"/>
      <c r="BE368" s="658"/>
      <c r="BF368" s="658"/>
      <c r="BG368" s="658"/>
      <c r="BH368" s="658"/>
      <c r="BI368" s="658"/>
      <c r="BJ368" s="658"/>
      <c r="BK368" s="658"/>
      <c r="BL368" s="658"/>
      <c r="BM368" s="658"/>
      <c r="BN368" s="658"/>
      <c r="BO368" s="658"/>
      <c r="BP368" s="658"/>
      <c r="BQ368" s="658"/>
      <c r="BR368" s="658"/>
      <c r="BS368" s="658"/>
      <c r="BT368" s="658"/>
      <c r="BU368" s="658"/>
    </row>
    <row r="369" ht="14.25" customHeight="1">
      <c r="A369" s="1067"/>
      <c r="B369" s="1067"/>
      <c r="C369" s="1067"/>
      <c r="D369" s="1067"/>
      <c r="E369" s="1067"/>
      <c r="F369" s="1067"/>
      <c r="G369" s="1114"/>
      <c r="H369" s="1115"/>
      <c r="I369" s="1115"/>
      <c r="J369" s="1067"/>
      <c r="K369" s="1116"/>
      <c r="L369" s="1117"/>
      <c r="M369" s="1067"/>
      <c r="N369" s="1067"/>
      <c r="O369" s="1117"/>
      <c r="P369" s="1067"/>
      <c r="Q369" s="1067"/>
      <c r="R369" s="1067"/>
      <c r="S369" s="1067"/>
      <c r="T369" s="1067"/>
      <c r="U369" s="1067"/>
      <c r="V369" s="866"/>
      <c r="W369" s="866"/>
      <c r="X369" s="866"/>
      <c r="Y369" s="394"/>
      <c r="Z369" s="394"/>
      <c r="AA369" s="394"/>
      <c r="AB369" s="394"/>
      <c r="AC369" s="1067"/>
      <c r="AD369" s="1067"/>
      <c r="AE369" s="1067"/>
      <c r="AF369" s="1067"/>
      <c r="AG369" s="658"/>
      <c r="AH369" s="658"/>
      <c r="AI369" s="658"/>
      <c r="AJ369" s="658"/>
      <c r="AK369" s="658"/>
      <c r="AL369" s="658"/>
      <c r="AM369" s="658"/>
      <c r="AN369" s="658"/>
      <c r="AO369" s="658"/>
      <c r="AP369" s="658"/>
      <c r="AQ369" s="658"/>
      <c r="AR369" s="658"/>
      <c r="AS369" s="658"/>
      <c r="AT369" s="658"/>
      <c r="AU369" s="658"/>
      <c r="AV369" s="658"/>
      <c r="AW369" s="658"/>
      <c r="AX369" s="658"/>
      <c r="AY369" s="658"/>
      <c r="AZ369" s="658"/>
      <c r="BA369" s="658"/>
      <c r="BB369" s="658"/>
      <c r="BC369" s="658"/>
      <c r="BD369" s="658"/>
      <c r="BE369" s="658"/>
      <c r="BF369" s="658"/>
      <c r="BG369" s="658"/>
      <c r="BH369" s="658"/>
      <c r="BI369" s="658"/>
      <c r="BJ369" s="658"/>
      <c r="BK369" s="658"/>
      <c r="BL369" s="658"/>
      <c r="BM369" s="658"/>
      <c r="BN369" s="658"/>
      <c r="BO369" s="658"/>
      <c r="BP369" s="658"/>
      <c r="BQ369" s="658"/>
      <c r="BR369" s="658"/>
      <c r="BS369" s="658"/>
      <c r="BT369" s="658"/>
      <c r="BU369" s="658"/>
    </row>
    <row r="370" ht="14.25" customHeight="1">
      <c r="A370" s="1067"/>
      <c r="B370" s="1067"/>
      <c r="C370" s="1067"/>
      <c r="D370" s="1067"/>
      <c r="E370" s="1067"/>
      <c r="F370" s="1067"/>
      <c r="G370" s="1114"/>
      <c r="H370" s="1115"/>
      <c r="I370" s="1115"/>
      <c r="J370" s="1067"/>
      <c r="K370" s="1116"/>
      <c r="L370" s="1117"/>
      <c r="M370" s="1067"/>
      <c r="N370" s="1067"/>
      <c r="O370" s="1117"/>
      <c r="P370" s="1067"/>
      <c r="Q370" s="1067"/>
      <c r="R370" s="1067"/>
      <c r="S370" s="1067"/>
      <c r="T370" s="1067"/>
      <c r="U370" s="1067"/>
      <c r="V370" s="866"/>
      <c r="W370" s="866"/>
      <c r="X370" s="866"/>
      <c r="Y370" s="394"/>
      <c r="Z370" s="394"/>
      <c r="AA370" s="394"/>
      <c r="AB370" s="394"/>
      <c r="AC370" s="1067"/>
      <c r="AD370" s="1067"/>
      <c r="AE370" s="1067"/>
      <c r="AF370" s="1067"/>
      <c r="AG370" s="658"/>
      <c r="AH370" s="658"/>
      <c r="AI370" s="658"/>
      <c r="AJ370" s="658"/>
      <c r="AK370" s="658"/>
      <c r="AL370" s="658"/>
      <c r="AM370" s="658"/>
      <c r="AN370" s="658"/>
      <c r="AO370" s="658"/>
      <c r="AP370" s="658"/>
      <c r="AQ370" s="658"/>
      <c r="AR370" s="658"/>
      <c r="AS370" s="658"/>
      <c r="AT370" s="658"/>
      <c r="AU370" s="658"/>
      <c r="AV370" s="658"/>
      <c r="AW370" s="658"/>
      <c r="AX370" s="658"/>
      <c r="AY370" s="658"/>
      <c r="AZ370" s="658"/>
      <c r="BA370" s="658"/>
      <c r="BB370" s="658"/>
      <c r="BC370" s="658"/>
      <c r="BD370" s="658"/>
      <c r="BE370" s="658"/>
      <c r="BF370" s="658"/>
      <c r="BG370" s="658"/>
      <c r="BH370" s="658"/>
      <c r="BI370" s="658"/>
      <c r="BJ370" s="658"/>
      <c r="BK370" s="658"/>
      <c r="BL370" s="658"/>
      <c r="BM370" s="658"/>
      <c r="BN370" s="658"/>
      <c r="BO370" s="658"/>
      <c r="BP370" s="658"/>
      <c r="BQ370" s="658"/>
      <c r="BR370" s="658"/>
      <c r="BS370" s="658"/>
      <c r="BT370" s="658"/>
      <c r="BU370" s="658"/>
    </row>
    <row r="371" ht="14.25" customHeight="1">
      <c r="A371" s="1067"/>
      <c r="B371" s="1067"/>
      <c r="C371" s="1067"/>
      <c r="D371" s="1067"/>
      <c r="E371" s="1067"/>
      <c r="F371" s="1067"/>
      <c r="G371" s="1114"/>
      <c r="H371" s="1115"/>
      <c r="I371" s="1115"/>
      <c r="J371" s="1067"/>
      <c r="K371" s="1116"/>
      <c r="L371" s="1117"/>
      <c r="M371" s="1067"/>
      <c r="N371" s="1067"/>
      <c r="O371" s="1117"/>
      <c r="P371" s="1067"/>
      <c r="Q371" s="1067"/>
      <c r="R371" s="1067"/>
      <c r="S371" s="1067"/>
      <c r="T371" s="1067"/>
      <c r="U371" s="1067"/>
      <c r="V371" s="866"/>
      <c r="W371" s="866"/>
      <c r="X371" s="866"/>
      <c r="Y371" s="394"/>
      <c r="Z371" s="394"/>
      <c r="AA371" s="394"/>
      <c r="AB371" s="394"/>
      <c r="AC371" s="1067"/>
      <c r="AD371" s="1067"/>
      <c r="AE371" s="1067"/>
      <c r="AF371" s="1067"/>
      <c r="AG371" s="658"/>
      <c r="AH371" s="658"/>
      <c r="AI371" s="658"/>
      <c r="AJ371" s="658"/>
      <c r="AK371" s="658"/>
      <c r="AL371" s="658"/>
      <c r="AM371" s="658"/>
      <c r="AN371" s="658"/>
      <c r="AO371" s="658"/>
      <c r="AP371" s="658"/>
      <c r="AQ371" s="658"/>
      <c r="AR371" s="658"/>
      <c r="AS371" s="658"/>
      <c r="AT371" s="658"/>
      <c r="AU371" s="658"/>
      <c r="AV371" s="658"/>
      <c r="AW371" s="658"/>
      <c r="AX371" s="658"/>
      <c r="AY371" s="658"/>
      <c r="AZ371" s="658"/>
      <c r="BA371" s="658"/>
      <c r="BB371" s="658"/>
      <c r="BC371" s="658"/>
      <c r="BD371" s="658"/>
      <c r="BE371" s="658"/>
      <c r="BF371" s="658"/>
      <c r="BG371" s="658"/>
      <c r="BH371" s="658"/>
      <c r="BI371" s="658"/>
      <c r="BJ371" s="658"/>
      <c r="BK371" s="658"/>
      <c r="BL371" s="658"/>
      <c r="BM371" s="658"/>
      <c r="BN371" s="658"/>
      <c r="BO371" s="658"/>
      <c r="BP371" s="658"/>
      <c r="BQ371" s="658"/>
      <c r="BR371" s="658"/>
      <c r="BS371" s="658"/>
      <c r="BT371" s="658"/>
      <c r="BU371" s="658"/>
    </row>
    <row r="372" ht="14.25" customHeight="1">
      <c r="A372" s="1067"/>
      <c r="B372" s="1067"/>
      <c r="C372" s="1067"/>
      <c r="D372" s="1067"/>
      <c r="E372" s="1067"/>
      <c r="F372" s="1067"/>
      <c r="G372" s="1114"/>
      <c r="H372" s="1115"/>
      <c r="I372" s="1115"/>
      <c r="J372" s="1067"/>
      <c r="K372" s="1116"/>
      <c r="L372" s="1117"/>
      <c r="M372" s="1067"/>
      <c r="N372" s="1067"/>
      <c r="O372" s="1117"/>
      <c r="P372" s="1067"/>
      <c r="Q372" s="1067"/>
      <c r="R372" s="1067"/>
      <c r="S372" s="1067"/>
      <c r="T372" s="1067"/>
      <c r="U372" s="1067"/>
      <c r="V372" s="866"/>
      <c r="W372" s="866"/>
      <c r="X372" s="866"/>
      <c r="Y372" s="394"/>
      <c r="Z372" s="394"/>
      <c r="AA372" s="394"/>
      <c r="AB372" s="394"/>
      <c r="AC372" s="1067"/>
      <c r="AD372" s="1067"/>
      <c r="AE372" s="1067"/>
      <c r="AF372" s="1067"/>
      <c r="AG372" s="658"/>
      <c r="AH372" s="658"/>
      <c r="AI372" s="658"/>
      <c r="AJ372" s="658"/>
      <c r="AK372" s="658"/>
      <c r="AL372" s="658"/>
      <c r="AM372" s="658"/>
      <c r="AN372" s="658"/>
      <c r="AO372" s="658"/>
      <c r="AP372" s="658"/>
      <c r="AQ372" s="658"/>
      <c r="AR372" s="658"/>
      <c r="AS372" s="658"/>
      <c r="AT372" s="658"/>
      <c r="AU372" s="658"/>
      <c r="AV372" s="658"/>
      <c r="AW372" s="658"/>
      <c r="AX372" s="658"/>
      <c r="AY372" s="658"/>
      <c r="AZ372" s="658"/>
      <c r="BA372" s="658"/>
      <c r="BB372" s="658"/>
      <c r="BC372" s="658"/>
      <c r="BD372" s="658"/>
      <c r="BE372" s="658"/>
      <c r="BF372" s="658"/>
      <c r="BG372" s="658"/>
      <c r="BH372" s="658"/>
      <c r="BI372" s="658"/>
      <c r="BJ372" s="658"/>
      <c r="BK372" s="658"/>
      <c r="BL372" s="658"/>
      <c r="BM372" s="658"/>
      <c r="BN372" s="658"/>
      <c r="BO372" s="658"/>
      <c r="BP372" s="658"/>
      <c r="BQ372" s="658"/>
      <c r="BR372" s="658"/>
      <c r="BS372" s="658"/>
      <c r="BT372" s="658"/>
      <c r="BU372" s="658"/>
    </row>
    <row r="373" ht="14.25" customHeight="1">
      <c r="A373" s="1067"/>
      <c r="B373" s="1067"/>
      <c r="C373" s="1067"/>
      <c r="D373" s="1067"/>
      <c r="E373" s="1067"/>
      <c r="F373" s="1067"/>
      <c r="G373" s="1114"/>
      <c r="H373" s="1115"/>
      <c r="I373" s="1115"/>
      <c r="J373" s="1067"/>
      <c r="K373" s="1116"/>
      <c r="L373" s="1117"/>
      <c r="M373" s="1067"/>
      <c r="N373" s="1067"/>
      <c r="O373" s="1117"/>
      <c r="P373" s="1067"/>
      <c r="Q373" s="1067"/>
      <c r="R373" s="1067"/>
      <c r="S373" s="1067"/>
      <c r="T373" s="1067"/>
      <c r="U373" s="1067"/>
      <c r="V373" s="866"/>
      <c r="W373" s="866"/>
      <c r="X373" s="866"/>
      <c r="Y373" s="394"/>
      <c r="Z373" s="394"/>
      <c r="AA373" s="394"/>
      <c r="AB373" s="394"/>
      <c r="AC373" s="1067"/>
      <c r="AD373" s="1067"/>
      <c r="AE373" s="1067"/>
      <c r="AF373" s="1067"/>
      <c r="AG373" s="658"/>
      <c r="AH373" s="658"/>
      <c r="AI373" s="658"/>
      <c r="AJ373" s="658"/>
      <c r="AK373" s="658"/>
      <c r="AL373" s="658"/>
      <c r="AM373" s="658"/>
      <c r="AN373" s="658"/>
      <c r="AO373" s="658"/>
      <c r="AP373" s="658"/>
      <c r="AQ373" s="658"/>
      <c r="AR373" s="658"/>
      <c r="AS373" s="658"/>
      <c r="AT373" s="658"/>
      <c r="AU373" s="658"/>
      <c r="AV373" s="658"/>
      <c r="AW373" s="658"/>
      <c r="AX373" s="658"/>
      <c r="AY373" s="658"/>
      <c r="AZ373" s="658"/>
      <c r="BA373" s="658"/>
      <c r="BB373" s="658"/>
      <c r="BC373" s="658"/>
      <c r="BD373" s="658"/>
      <c r="BE373" s="658"/>
      <c r="BF373" s="658"/>
      <c r="BG373" s="658"/>
      <c r="BH373" s="658"/>
      <c r="BI373" s="658"/>
      <c r="BJ373" s="658"/>
      <c r="BK373" s="658"/>
      <c r="BL373" s="658"/>
      <c r="BM373" s="658"/>
      <c r="BN373" s="658"/>
      <c r="BO373" s="658"/>
      <c r="BP373" s="658"/>
      <c r="BQ373" s="658"/>
      <c r="BR373" s="658"/>
      <c r="BS373" s="658"/>
      <c r="BT373" s="658"/>
      <c r="BU373" s="658"/>
    </row>
    <row r="374" ht="14.25" customHeight="1">
      <c r="A374" s="1067"/>
      <c r="B374" s="1067"/>
      <c r="C374" s="1067"/>
      <c r="D374" s="1067"/>
      <c r="E374" s="1067"/>
      <c r="F374" s="1067"/>
      <c r="G374" s="1114"/>
      <c r="H374" s="1115"/>
      <c r="I374" s="1115"/>
      <c r="J374" s="1067"/>
      <c r="K374" s="1116"/>
      <c r="L374" s="1117"/>
      <c r="M374" s="1067"/>
      <c r="N374" s="1067"/>
      <c r="O374" s="1117"/>
      <c r="P374" s="1067"/>
      <c r="Q374" s="1067"/>
      <c r="R374" s="1067"/>
      <c r="S374" s="1067"/>
      <c r="T374" s="1067"/>
      <c r="U374" s="1067"/>
      <c r="V374" s="866"/>
      <c r="W374" s="866"/>
      <c r="X374" s="866"/>
      <c r="Y374" s="394"/>
      <c r="Z374" s="394"/>
      <c r="AA374" s="394"/>
      <c r="AB374" s="394"/>
      <c r="AC374" s="1067"/>
      <c r="AD374" s="1067"/>
      <c r="AE374" s="1067"/>
      <c r="AF374" s="1067"/>
      <c r="AG374" s="658"/>
      <c r="AH374" s="658"/>
      <c r="AI374" s="658"/>
      <c r="AJ374" s="658"/>
      <c r="AK374" s="658"/>
      <c r="AL374" s="658"/>
      <c r="AM374" s="658"/>
      <c r="AN374" s="658"/>
      <c r="AO374" s="658"/>
      <c r="AP374" s="658"/>
      <c r="AQ374" s="658"/>
      <c r="AR374" s="658"/>
      <c r="AS374" s="658"/>
      <c r="AT374" s="658"/>
      <c r="AU374" s="658"/>
      <c r="AV374" s="658"/>
      <c r="AW374" s="658"/>
      <c r="AX374" s="658"/>
      <c r="AY374" s="658"/>
      <c r="AZ374" s="658"/>
      <c r="BA374" s="658"/>
      <c r="BB374" s="658"/>
      <c r="BC374" s="658"/>
      <c r="BD374" s="658"/>
      <c r="BE374" s="658"/>
      <c r="BF374" s="658"/>
      <c r="BG374" s="658"/>
      <c r="BH374" s="658"/>
      <c r="BI374" s="658"/>
      <c r="BJ374" s="658"/>
      <c r="BK374" s="658"/>
      <c r="BL374" s="658"/>
      <c r="BM374" s="658"/>
      <c r="BN374" s="658"/>
      <c r="BO374" s="658"/>
      <c r="BP374" s="658"/>
      <c r="BQ374" s="658"/>
      <c r="BR374" s="658"/>
      <c r="BS374" s="658"/>
      <c r="BT374" s="658"/>
      <c r="BU374" s="658"/>
    </row>
    <row r="375" ht="14.25" customHeight="1">
      <c r="A375" s="1067"/>
      <c r="B375" s="1067"/>
      <c r="C375" s="1067"/>
      <c r="D375" s="1067"/>
      <c r="E375" s="1067"/>
      <c r="F375" s="1067"/>
      <c r="G375" s="1114"/>
      <c r="H375" s="1115"/>
      <c r="I375" s="1115"/>
      <c r="J375" s="1067"/>
      <c r="K375" s="1116"/>
      <c r="L375" s="1117"/>
      <c r="M375" s="1067"/>
      <c r="N375" s="1067"/>
      <c r="O375" s="1117"/>
      <c r="P375" s="1067"/>
      <c r="Q375" s="1067"/>
      <c r="R375" s="1067"/>
      <c r="S375" s="1067"/>
      <c r="T375" s="1067"/>
      <c r="U375" s="1067"/>
      <c r="V375" s="866"/>
      <c r="W375" s="866"/>
      <c r="X375" s="866"/>
      <c r="Y375" s="394"/>
      <c r="Z375" s="394"/>
      <c r="AA375" s="394"/>
      <c r="AB375" s="394"/>
      <c r="AC375" s="1067"/>
      <c r="AD375" s="1067"/>
      <c r="AE375" s="1067"/>
      <c r="AF375" s="1067"/>
      <c r="AG375" s="658"/>
      <c r="AH375" s="658"/>
      <c r="AI375" s="658"/>
      <c r="AJ375" s="658"/>
      <c r="AK375" s="658"/>
      <c r="AL375" s="658"/>
      <c r="AM375" s="658"/>
      <c r="AN375" s="658"/>
      <c r="AO375" s="658"/>
      <c r="AP375" s="658"/>
      <c r="AQ375" s="658"/>
      <c r="AR375" s="658"/>
      <c r="AS375" s="658"/>
      <c r="AT375" s="658"/>
      <c r="AU375" s="658"/>
      <c r="AV375" s="658"/>
      <c r="AW375" s="658"/>
      <c r="AX375" s="658"/>
      <c r="AY375" s="658"/>
      <c r="AZ375" s="658"/>
      <c r="BA375" s="658"/>
      <c r="BB375" s="658"/>
      <c r="BC375" s="658"/>
      <c r="BD375" s="658"/>
      <c r="BE375" s="658"/>
      <c r="BF375" s="658"/>
      <c r="BG375" s="658"/>
      <c r="BH375" s="658"/>
      <c r="BI375" s="658"/>
      <c r="BJ375" s="658"/>
      <c r="BK375" s="658"/>
      <c r="BL375" s="658"/>
      <c r="BM375" s="658"/>
      <c r="BN375" s="658"/>
      <c r="BO375" s="658"/>
      <c r="BP375" s="658"/>
      <c r="BQ375" s="658"/>
      <c r="BR375" s="658"/>
      <c r="BS375" s="658"/>
      <c r="BT375" s="658"/>
      <c r="BU375" s="658"/>
    </row>
    <row r="376" ht="14.25" customHeight="1">
      <c r="A376" s="1067"/>
      <c r="B376" s="1067"/>
      <c r="C376" s="1067"/>
      <c r="D376" s="1067"/>
      <c r="E376" s="1067"/>
      <c r="F376" s="1067"/>
      <c r="G376" s="1114"/>
      <c r="H376" s="1115"/>
      <c r="I376" s="1115"/>
      <c r="J376" s="1067"/>
      <c r="K376" s="1116"/>
      <c r="L376" s="1117"/>
      <c r="M376" s="1067"/>
      <c r="N376" s="1067"/>
      <c r="O376" s="1117"/>
      <c r="P376" s="1067"/>
      <c r="Q376" s="1067"/>
      <c r="R376" s="1067"/>
      <c r="S376" s="1067"/>
      <c r="T376" s="1067"/>
      <c r="U376" s="1067"/>
      <c r="V376" s="866"/>
      <c r="W376" s="866"/>
      <c r="X376" s="866"/>
      <c r="Y376" s="394"/>
      <c r="Z376" s="394"/>
      <c r="AA376" s="394"/>
      <c r="AB376" s="394"/>
      <c r="AC376" s="1067"/>
      <c r="AD376" s="1067"/>
      <c r="AE376" s="1067"/>
      <c r="AF376" s="1067"/>
      <c r="AG376" s="658"/>
      <c r="AH376" s="658"/>
      <c r="AI376" s="658"/>
      <c r="AJ376" s="658"/>
      <c r="AK376" s="658"/>
      <c r="AL376" s="658"/>
      <c r="AM376" s="658"/>
      <c r="AN376" s="658"/>
      <c r="AO376" s="658"/>
      <c r="AP376" s="658"/>
      <c r="AQ376" s="658"/>
      <c r="AR376" s="658"/>
      <c r="AS376" s="658"/>
      <c r="AT376" s="658"/>
      <c r="AU376" s="658"/>
      <c r="AV376" s="658"/>
      <c r="AW376" s="658"/>
      <c r="AX376" s="658"/>
      <c r="AY376" s="658"/>
      <c r="AZ376" s="658"/>
      <c r="BA376" s="658"/>
      <c r="BB376" s="658"/>
      <c r="BC376" s="658"/>
      <c r="BD376" s="658"/>
      <c r="BE376" s="658"/>
      <c r="BF376" s="658"/>
      <c r="BG376" s="658"/>
      <c r="BH376" s="658"/>
      <c r="BI376" s="658"/>
      <c r="BJ376" s="658"/>
      <c r="BK376" s="658"/>
      <c r="BL376" s="658"/>
      <c r="BM376" s="658"/>
      <c r="BN376" s="658"/>
      <c r="BO376" s="658"/>
      <c r="BP376" s="658"/>
      <c r="BQ376" s="658"/>
      <c r="BR376" s="658"/>
      <c r="BS376" s="658"/>
      <c r="BT376" s="658"/>
      <c r="BU376" s="658"/>
    </row>
    <row r="377" ht="14.25" customHeight="1">
      <c r="A377" s="1067"/>
      <c r="B377" s="1067"/>
      <c r="C377" s="1067"/>
      <c r="D377" s="1067"/>
      <c r="E377" s="1067"/>
      <c r="F377" s="1067"/>
      <c r="G377" s="1114"/>
      <c r="H377" s="1115"/>
      <c r="I377" s="1115"/>
      <c r="J377" s="1067"/>
      <c r="K377" s="1116"/>
      <c r="L377" s="1117"/>
      <c r="M377" s="1067"/>
      <c r="N377" s="1067"/>
      <c r="O377" s="1117"/>
      <c r="P377" s="1067"/>
      <c r="Q377" s="1067"/>
      <c r="R377" s="1067"/>
      <c r="S377" s="1067"/>
      <c r="T377" s="1067"/>
      <c r="U377" s="1067"/>
      <c r="V377" s="866"/>
      <c r="W377" s="866"/>
      <c r="X377" s="866"/>
      <c r="Y377" s="394"/>
      <c r="Z377" s="394"/>
      <c r="AA377" s="394"/>
      <c r="AB377" s="394"/>
      <c r="AC377" s="1067"/>
      <c r="AD377" s="1067"/>
      <c r="AE377" s="1067"/>
      <c r="AF377" s="1067"/>
      <c r="AG377" s="658"/>
      <c r="AH377" s="658"/>
      <c r="AI377" s="658"/>
      <c r="AJ377" s="658"/>
      <c r="AK377" s="658"/>
      <c r="AL377" s="658"/>
      <c r="AM377" s="658"/>
      <c r="AN377" s="658"/>
      <c r="AO377" s="658"/>
      <c r="AP377" s="658"/>
      <c r="AQ377" s="658"/>
      <c r="AR377" s="658"/>
      <c r="AS377" s="658"/>
      <c r="AT377" s="658"/>
      <c r="AU377" s="658"/>
      <c r="AV377" s="658"/>
      <c r="AW377" s="658"/>
      <c r="AX377" s="658"/>
      <c r="AY377" s="658"/>
      <c r="AZ377" s="658"/>
      <c r="BA377" s="658"/>
      <c r="BB377" s="658"/>
      <c r="BC377" s="658"/>
      <c r="BD377" s="658"/>
      <c r="BE377" s="658"/>
      <c r="BF377" s="658"/>
      <c r="BG377" s="658"/>
      <c r="BH377" s="658"/>
      <c r="BI377" s="658"/>
      <c r="BJ377" s="658"/>
      <c r="BK377" s="658"/>
      <c r="BL377" s="658"/>
      <c r="BM377" s="658"/>
      <c r="BN377" s="658"/>
      <c r="BO377" s="658"/>
      <c r="BP377" s="658"/>
      <c r="BQ377" s="658"/>
      <c r="BR377" s="658"/>
      <c r="BS377" s="658"/>
      <c r="BT377" s="658"/>
      <c r="BU377" s="658"/>
    </row>
    <row r="378" ht="14.25" customHeight="1">
      <c r="A378" s="1067"/>
      <c r="B378" s="1067"/>
      <c r="C378" s="1067"/>
      <c r="D378" s="1067"/>
      <c r="E378" s="1067"/>
      <c r="F378" s="1067"/>
      <c r="G378" s="1114"/>
      <c r="H378" s="1115"/>
      <c r="I378" s="1115"/>
      <c r="J378" s="1067"/>
      <c r="K378" s="1116"/>
      <c r="L378" s="1117"/>
      <c r="M378" s="1067"/>
      <c r="N378" s="1067"/>
      <c r="O378" s="1117"/>
      <c r="P378" s="1067"/>
      <c r="Q378" s="1067"/>
      <c r="R378" s="1067"/>
      <c r="S378" s="1067"/>
      <c r="T378" s="1067"/>
      <c r="U378" s="1067"/>
      <c r="V378" s="866"/>
      <c r="W378" s="866"/>
      <c r="X378" s="866"/>
      <c r="Y378" s="394"/>
      <c r="Z378" s="394"/>
      <c r="AA378" s="394"/>
      <c r="AB378" s="394"/>
      <c r="AC378" s="1067"/>
      <c r="AD378" s="1067"/>
      <c r="AE378" s="1067"/>
      <c r="AF378" s="1067"/>
      <c r="AG378" s="658"/>
      <c r="AH378" s="658"/>
      <c r="AI378" s="658"/>
      <c r="AJ378" s="658"/>
      <c r="AK378" s="658"/>
      <c r="AL378" s="658"/>
      <c r="AM378" s="658"/>
      <c r="AN378" s="658"/>
      <c r="AO378" s="658"/>
      <c r="AP378" s="658"/>
      <c r="AQ378" s="658"/>
      <c r="AR378" s="658"/>
      <c r="AS378" s="658"/>
      <c r="AT378" s="658"/>
      <c r="AU378" s="658"/>
      <c r="AV378" s="658"/>
      <c r="AW378" s="658"/>
      <c r="AX378" s="658"/>
      <c r="AY378" s="658"/>
      <c r="AZ378" s="658"/>
      <c r="BA378" s="658"/>
      <c r="BB378" s="658"/>
      <c r="BC378" s="658"/>
      <c r="BD378" s="658"/>
      <c r="BE378" s="658"/>
      <c r="BF378" s="658"/>
      <c r="BG378" s="658"/>
      <c r="BH378" s="658"/>
      <c r="BI378" s="658"/>
      <c r="BJ378" s="658"/>
      <c r="BK378" s="658"/>
      <c r="BL378" s="658"/>
      <c r="BM378" s="658"/>
      <c r="BN378" s="658"/>
      <c r="BO378" s="658"/>
      <c r="BP378" s="658"/>
      <c r="BQ378" s="658"/>
      <c r="BR378" s="658"/>
      <c r="BS378" s="658"/>
      <c r="BT378" s="658"/>
      <c r="BU378" s="658"/>
    </row>
    <row r="379" ht="14.25" customHeight="1">
      <c r="A379" s="1067"/>
      <c r="B379" s="1067"/>
      <c r="C379" s="1067"/>
      <c r="D379" s="1067"/>
      <c r="E379" s="1067"/>
      <c r="F379" s="1067"/>
      <c r="G379" s="1114"/>
      <c r="H379" s="1115"/>
      <c r="I379" s="1115"/>
      <c r="J379" s="1067"/>
      <c r="K379" s="1116"/>
      <c r="L379" s="1117"/>
      <c r="M379" s="1067"/>
      <c r="N379" s="1067"/>
      <c r="O379" s="1117"/>
      <c r="P379" s="1067"/>
      <c r="Q379" s="1067"/>
      <c r="R379" s="1067"/>
      <c r="S379" s="1067"/>
      <c r="T379" s="1067"/>
      <c r="U379" s="1067"/>
      <c r="V379" s="866"/>
      <c r="W379" s="866"/>
      <c r="X379" s="866"/>
      <c r="Y379" s="394"/>
      <c r="Z379" s="394"/>
      <c r="AA379" s="394"/>
      <c r="AB379" s="394"/>
      <c r="AC379" s="1067"/>
      <c r="AD379" s="1067"/>
      <c r="AE379" s="1067"/>
      <c r="AF379" s="1067"/>
      <c r="AG379" s="658"/>
      <c r="AH379" s="658"/>
      <c r="AI379" s="658"/>
      <c r="AJ379" s="658"/>
      <c r="AK379" s="658"/>
      <c r="AL379" s="658"/>
      <c r="AM379" s="658"/>
      <c r="AN379" s="658"/>
      <c r="AO379" s="658"/>
      <c r="AP379" s="658"/>
      <c r="AQ379" s="658"/>
      <c r="AR379" s="658"/>
      <c r="AS379" s="658"/>
      <c r="AT379" s="658"/>
      <c r="AU379" s="658"/>
      <c r="AV379" s="658"/>
      <c r="AW379" s="658"/>
      <c r="AX379" s="658"/>
      <c r="AY379" s="658"/>
      <c r="AZ379" s="658"/>
      <c r="BA379" s="658"/>
      <c r="BB379" s="658"/>
      <c r="BC379" s="658"/>
      <c r="BD379" s="658"/>
      <c r="BE379" s="658"/>
      <c r="BF379" s="658"/>
      <c r="BG379" s="658"/>
      <c r="BH379" s="658"/>
      <c r="BI379" s="658"/>
      <c r="BJ379" s="658"/>
      <c r="BK379" s="658"/>
      <c r="BL379" s="658"/>
      <c r="BM379" s="658"/>
      <c r="BN379" s="658"/>
      <c r="BO379" s="658"/>
      <c r="BP379" s="658"/>
      <c r="BQ379" s="658"/>
      <c r="BR379" s="658"/>
      <c r="BS379" s="658"/>
      <c r="BT379" s="658"/>
      <c r="BU379" s="658"/>
    </row>
    <row r="380" ht="14.25" customHeight="1">
      <c r="A380" s="1067"/>
      <c r="B380" s="1067"/>
      <c r="C380" s="1067"/>
      <c r="D380" s="1067"/>
      <c r="E380" s="1067"/>
      <c r="F380" s="1067"/>
      <c r="G380" s="1114"/>
      <c r="H380" s="1115"/>
      <c r="I380" s="1115"/>
      <c r="J380" s="1067"/>
      <c r="K380" s="1116"/>
      <c r="L380" s="1117"/>
      <c r="M380" s="1067"/>
      <c r="N380" s="1067"/>
      <c r="O380" s="1117"/>
      <c r="P380" s="1067"/>
      <c r="Q380" s="1067"/>
      <c r="R380" s="1067"/>
      <c r="S380" s="1067"/>
      <c r="T380" s="1067"/>
      <c r="U380" s="1067"/>
      <c r="V380" s="866"/>
      <c r="W380" s="866"/>
      <c r="X380" s="866"/>
      <c r="Y380" s="394"/>
      <c r="Z380" s="394"/>
      <c r="AA380" s="394"/>
      <c r="AB380" s="394"/>
      <c r="AC380" s="1067"/>
      <c r="AD380" s="1067"/>
      <c r="AE380" s="1067"/>
      <c r="AF380" s="1067"/>
      <c r="AG380" s="658"/>
      <c r="AH380" s="658"/>
      <c r="AI380" s="658"/>
      <c r="AJ380" s="658"/>
      <c r="AK380" s="658"/>
      <c r="AL380" s="658"/>
      <c r="AM380" s="658"/>
      <c r="AN380" s="658"/>
      <c r="AO380" s="658"/>
      <c r="AP380" s="658"/>
      <c r="AQ380" s="658"/>
      <c r="AR380" s="658"/>
      <c r="AS380" s="658"/>
      <c r="AT380" s="658"/>
      <c r="AU380" s="658"/>
      <c r="AV380" s="658"/>
      <c r="AW380" s="658"/>
      <c r="AX380" s="658"/>
      <c r="AY380" s="658"/>
      <c r="AZ380" s="658"/>
      <c r="BA380" s="658"/>
      <c r="BB380" s="658"/>
      <c r="BC380" s="658"/>
      <c r="BD380" s="658"/>
      <c r="BE380" s="658"/>
      <c r="BF380" s="658"/>
      <c r="BG380" s="658"/>
      <c r="BH380" s="658"/>
      <c r="BI380" s="658"/>
      <c r="BJ380" s="658"/>
      <c r="BK380" s="658"/>
      <c r="BL380" s="658"/>
      <c r="BM380" s="658"/>
      <c r="BN380" s="658"/>
      <c r="BO380" s="658"/>
      <c r="BP380" s="658"/>
      <c r="BQ380" s="658"/>
      <c r="BR380" s="658"/>
      <c r="BS380" s="658"/>
      <c r="BT380" s="658"/>
      <c r="BU380" s="658"/>
    </row>
    <row r="381" ht="14.25" customHeight="1">
      <c r="A381" s="1067"/>
      <c r="B381" s="1067"/>
      <c r="C381" s="1067"/>
      <c r="D381" s="1067"/>
      <c r="E381" s="1067"/>
      <c r="F381" s="1067"/>
      <c r="G381" s="1114"/>
      <c r="H381" s="1115"/>
      <c r="I381" s="1115"/>
      <c r="J381" s="1067"/>
      <c r="K381" s="1116"/>
      <c r="L381" s="1117"/>
      <c r="M381" s="1067"/>
      <c r="N381" s="1067"/>
      <c r="O381" s="1117"/>
      <c r="P381" s="1067"/>
      <c r="Q381" s="1067"/>
      <c r="R381" s="1067"/>
      <c r="S381" s="1067"/>
      <c r="T381" s="1067"/>
      <c r="U381" s="1067"/>
      <c r="V381" s="866"/>
      <c r="W381" s="866"/>
      <c r="X381" s="866"/>
      <c r="Y381" s="394"/>
      <c r="Z381" s="394"/>
      <c r="AA381" s="394"/>
      <c r="AB381" s="394"/>
      <c r="AC381" s="1067"/>
      <c r="AD381" s="1067"/>
      <c r="AE381" s="1067"/>
      <c r="AF381" s="1067"/>
      <c r="AG381" s="658"/>
      <c r="AH381" s="658"/>
      <c r="AI381" s="658"/>
      <c r="AJ381" s="658"/>
      <c r="AK381" s="658"/>
      <c r="AL381" s="658"/>
      <c r="AM381" s="658"/>
      <c r="AN381" s="658"/>
      <c r="AO381" s="658"/>
      <c r="AP381" s="658"/>
      <c r="AQ381" s="658"/>
      <c r="AR381" s="658"/>
      <c r="AS381" s="658"/>
      <c r="AT381" s="658"/>
      <c r="AU381" s="658"/>
      <c r="AV381" s="658"/>
      <c r="AW381" s="658"/>
      <c r="AX381" s="658"/>
      <c r="AY381" s="658"/>
      <c r="AZ381" s="658"/>
      <c r="BA381" s="658"/>
      <c r="BB381" s="658"/>
      <c r="BC381" s="658"/>
      <c r="BD381" s="658"/>
      <c r="BE381" s="658"/>
      <c r="BF381" s="658"/>
      <c r="BG381" s="658"/>
      <c r="BH381" s="658"/>
      <c r="BI381" s="658"/>
      <c r="BJ381" s="658"/>
      <c r="BK381" s="658"/>
      <c r="BL381" s="658"/>
      <c r="BM381" s="658"/>
      <c r="BN381" s="658"/>
      <c r="BO381" s="658"/>
      <c r="BP381" s="658"/>
      <c r="BQ381" s="658"/>
      <c r="BR381" s="658"/>
      <c r="BS381" s="658"/>
      <c r="BT381" s="658"/>
      <c r="BU381" s="658"/>
    </row>
    <row r="382" ht="14.25" customHeight="1">
      <c r="A382" s="1067"/>
      <c r="B382" s="1067"/>
      <c r="C382" s="1067"/>
      <c r="D382" s="1067"/>
      <c r="E382" s="1067"/>
      <c r="F382" s="1067"/>
      <c r="G382" s="1114"/>
      <c r="H382" s="1115"/>
      <c r="I382" s="1115"/>
      <c r="J382" s="1067"/>
      <c r="K382" s="1116"/>
      <c r="L382" s="1117"/>
      <c r="M382" s="1067"/>
      <c r="N382" s="1067"/>
      <c r="O382" s="1117"/>
      <c r="P382" s="1067"/>
      <c r="Q382" s="1067"/>
      <c r="R382" s="1067"/>
      <c r="S382" s="1067"/>
      <c r="T382" s="1067"/>
      <c r="U382" s="1067"/>
      <c r="V382" s="866"/>
      <c r="W382" s="866"/>
      <c r="X382" s="866"/>
      <c r="Y382" s="394"/>
      <c r="Z382" s="394"/>
      <c r="AA382" s="394"/>
      <c r="AB382" s="394"/>
      <c r="AC382" s="1067"/>
      <c r="AD382" s="1067"/>
      <c r="AE382" s="1067"/>
      <c r="AF382" s="1067"/>
      <c r="AG382" s="658"/>
      <c r="AH382" s="658"/>
      <c r="AI382" s="658"/>
      <c r="AJ382" s="658"/>
      <c r="AK382" s="658"/>
      <c r="AL382" s="658"/>
      <c r="AM382" s="658"/>
      <c r="AN382" s="658"/>
      <c r="AO382" s="658"/>
      <c r="AP382" s="658"/>
      <c r="AQ382" s="658"/>
      <c r="AR382" s="658"/>
      <c r="AS382" s="658"/>
      <c r="AT382" s="658"/>
      <c r="AU382" s="658"/>
      <c r="AV382" s="658"/>
      <c r="AW382" s="658"/>
      <c r="AX382" s="658"/>
      <c r="AY382" s="658"/>
      <c r="AZ382" s="658"/>
      <c r="BA382" s="658"/>
      <c r="BB382" s="658"/>
      <c r="BC382" s="658"/>
      <c r="BD382" s="658"/>
      <c r="BE382" s="658"/>
      <c r="BF382" s="658"/>
      <c r="BG382" s="658"/>
      <c r="BH382" s="658"/>
      <c r="BI382" s="658"/>
      <c r="BJ382" s="658"/>
      <c r="BK382" s="658"/>
      <c r="BL382" s="658"/>
      <c r="BM382" s="658"/>
      <c r="BN382" s="658"/>
      <c r="BO382" s="658"/>
      <c r="BP382" s="658"/>
      <c r="BQ382" s="658"/>
      <c r="BR382" s="658"/>
      <c r="BS382" s="658"/>
      <c r="BT382" s="658"/>
      <c r="BU382" s="658"/>
    </row>
    <row r="383" ht="14.25" customHeight="1">
      <c r="A383" s="1067"/>
      <c r="B383" s="1067"/>
      <c r="C383" s="1067"/>
      <c r="D383" s="1067"/>
      <c r="E383" s="1067"/>
      <c r="F383" s="1067"/>
      <c r="G383" s="1114"/>
      <c r="H383" s="1115"/>
      <c r="I383" s="1115"/>
      <c r="J383" s="1067"/>
      <c r="K383" s="1116"/>
      <c r="L383" s="1117"/>
      <c r="M383" s="1067"/>
      <c r="N383" s="1067"/>
      <c r="O383" s="1117"/>
      <c r="P383" s="1067"/>
      <c r="Q383" s="1067"/>
      <c r="R383" s="1067"/>
      <c r="S383" s="1067"/>
      <c r="T383" s="1067"/>
      <c r="U383" s="1067"/>
      <c r="V383" s="866"/>
      <c r="W383" s="866"/>
      <c r="X383" s="866"/>
      <c r="Y383" s="394"/>
      <c r="Z383" s="394"/>
      <c r="AA383" s="394"/>
      <c r="AB383" s="394"/>
      <c r="AC383" s="1067"/>
      <c r="AD383" s="1067"/>
      <c r="AE383" s="1067"/>
      <c r="AF383" s="1067"/>
      <c r="AG383" s="658"/>
      <c r="AH383" s="658"/>
      <c r="AI383" s="658"/>
      <c r="AJ383" s="658"/>
      <c r="AK383" s="658"/>
      <c r="AL383" s="658"/>
      <c r="AM383" s="658"/>
      <c r="AN383" s="658"/>
      <c r="AO383" s="658"/>
      <c r="AP383" s="658"/>
      <c r="AQ383" s="658"/>
      <c r="AR383" s="658"/>
      <c r="AS383" s="658"/>
      <c r="AT383" s="658"/>
      <c r="AU383" s="658"/>
      <c r="AV383" s="658"/>
      <c r="AW383" s="658"/>
      <c r="AX383" s="658"/>
      <c r="AY383" s="658"/>
      <c r="AZ383" s="658"/>
      <c r="BA383" s="658"/>
      <c r="BB383" s="658"/>
      <c r="BC383" s="658"/>
      <c r="BD383" s="658"/>
      <c r="BE383" s="658"/>
      <c r="BF383" s="658"/>
      <c r="BG383" s="658"/>
      <c r="BH383" s="658"/>
      <c r="BI383" s="658"/>
      <c r="BJ383" s="658"/>
      <c r="BK383" s="658"/>
      <c r="BL383" s="658"/>
      <c r="BM383" s="658"/>
      <c r="BN383" s="658"/>
      <c r="BO383" s="658"/>
      <c r="BP383" s="658"/>
      <c r="BQ383" s="658"/>
      <c r="BR383" s="658"/>
      <c r="BS383" s="658"/>
      <c r="BT383" s="658"/>
      <c r="BU383" s="658"/>
    </row>
    <row r="384" ht="14.25" customHeight="1">
      <c r="A384" s="1067"/>
      <c r="B384" s="1067"/>
      <c r="C384" s="1067"/>
      <c r="D384" s="1067"/>
      <c r="E384" s="1067"/>
      <c r="F384" s="1067"/>
      <c r="G384" s="1114"/>
      <c r="H384" s="1115"/>
      <c r="I384" s="1115"/>
      <c r="J384" s="1067"/>
      <c r="K384" s="1116"/>
      <c r="L384" s="1117"/>
      <c r="M384" s="1067"/>
      <c r="N384" s="1067"/>
      <c r="O384" s="1117"/>
      <c r="P384" s="1067"/>
      <c r="Q384" s="1067"/>
      <c r="R384" s="1067"/>
      <c r="S384" s="1067"/>
      <c r="T384" s="1067"/>
      <c r="U384" s="1067"/>
      <c r="V384" s="866"/>
      <c r="W384" s="866"/>
      <c r="X384" s="866"/>
      <c r="Y384" s="394"/>
      <c r="Z384" s="394"/>
      <c r="AA384" s="394"/>
      <c r="AB384" s="394"/>
      <c r="AC384" s="1067"/>
      <c r="AD384" s="1067"/>
      <c r="AE384" s="1067"/>
      <c r="AF384" s="1067"/>
      <c r="AG384" s="658"/>
      <c r="AH384" s="658"/>
      <c r="AI384" s="658"/>
      <c r="AJ384" s="658"/>
      <c r="AK384" s="658"/>
      <c r="AL384" s="658"/>
      <c r="AM384" s="658"/>
      <c r="AN384" s="658"/>
      <c r="AO384" s="658"/>
      <c r="AP384" s="658"/>
      <c r="AQ384" s="658"/>
      <c r="AR384" s="658"/>
      <c r="AS384" s="658"/>
      <c r="AT384" s="658"/>
      <c r="AU384" s="658"/>
      <c r="AV384" s="658"/>
      <c r="AW384" s="658"/>
      <c r="AX384" s="658"/>
      <c r="AY384" s="658"/>
      <c r="AZ384" s="658"/>
      <c r="BA384" s="658"/>
      <c r="BB384" s="658"/>
      <c r="BC384" s="658"/>
      <c r="BD384" s="658"/>
      <c r="BE384" s="658"/>
      <c r="BF384" s="658"/>
      <c r="BG384" s="658"/>
      <c r="BH384" s="658"/>
      <c r="BI384" s="658"/>
      <c r="BJ384" s="658"/>
      <c r="BK384" s="658"/>
      <c r="BL384" s="658"/>
      <c r="BM384" s="658"/>
      <c r="BN384" s="658"/>
      <c r="BO384" s="658"/>
      <c r="BP384" s="658"/>
      <c r="BQ384" s="658"/>
      <c r="BR384" s="658"/>
      <c r="BS384" s="658"/>
      <c r="BT384" s="658"/>
      <c r="BU384" s="658"/>
    </row>
    <row r="385" ht="14.25" customHeight="1">
      <c r="A385" s="1067"/>
      <c r="B385" s="1067"/>
      <c r="C385" s="1067"/>
      <c r="D385" s="1067"/>
      <c r="E385" s="1067"/>
      <c r="F385" s="1067"/>
      <c r="G385" s="1114"/>
      <c r="H385" s="1115"/>
      <c r="I385" s="1115"/>
      <c r="J385" s="1067"/>
      <c r="K385" s="1116"/>
      <c r="L385" s="1117"/>
      <c r="M385" s="1067"/>
      <c r="N385" s="1067"/>
      <c r="O385" s="1117"/>
      <c r="P385" s="1067"/>
      <c r="Q385" s="1067"/>
      <c r="R385" s="1067"/>
      <c r="S385" s="1067"/>
      <c r="T385" s="1067"/>
      <c r="U385" s="1067"/>
      <c r="V385" s="866"/>
      <c r="W385" s="866"/>
      <c r="X385" s="866"/>
      <c r="Y385" s="394"/>
      <c r="Z385" s="394"/>
      <c r="AA385" s="394"/>
      <c r="AB385" s="394"/>
      <c r="AC385" s="1067"/>
      <c r="AD385" s="1067"/>
      <c r="AE385" s="1067"/>
      <c r="AF385" s="1067"/>
      <c r="AG385" s="658"/>
      <c r="AH385" s="658"/>
      <c r="AI385" s="658"/>
      <c r="AJ385" s="658"/>
      <c r="AK385" s="658"/>
      <c r="AL385" s="658"/>
      <c r="AM385" s="658"/>
      <c r="AN385" s="658"/>
      <c r="AO385" s="658"/>
      <c r="AP385" s="658"/>
      <c r="AQ385" s="658"/>
      <c r="AR385" s="658"/>
      <c r="AS385" s="658"/>
      <c r="AT385" s="658"/>
      <c r="AU385" s="658"/>
      <c r="AV385" s="658"/>
      <c r="AW385" s="658"/>
      <c r="AX385" s="658"/>
      <c r="AY385" s="658"/>
      <c r="AZ385" s="658"/>
      <c r="BA385" s="658"/>
      <c r="BB385" s="658"/>
      <c r="BC385" s="658"/>
      <c r="BD385" s="658"/>
      <c r="BE385" s="658"/>
      <c r="BF385" s="658"/>
      <c r="BG385" s="658"/>
      <c r="BH385" s="658"/>
      <c r="BI385" s="658"/>
      <c r="BJ385" s="658"/>
      <c r="BK385" s="658"/>
      <c r="BL385" s="658"/>
      <c r="BM385" s="658"/>
      <c r="BN385" s="658"/>
      <c r="BO385" s="658"/>
      <c r="BP385" s="658"/>
      <c r="BQ385" s="658"/>
      <c r="BR385" s="658"/>
      <c r="BS385" s="658"/>
      <c r="BT385" s="658"/>
      <c r="BU385" s="658"/>
    </row>
    <row r="386" ht="14.25" customHeight="1">
      <c r="A386" s="1067"/>
      <c r="B386" s="1067"/>
      <c r="C386" s="1067"/>
      <c r="D386" s="1067"/>
      <c r="E386" s="1067"/>
      <c r="F386" s="1067"/>
      <c r="G386" s="1114"/>
      <c r="H386" s="1115"/>
      <c r="I386" s="1115"/>
      <c r="J386" s="1067"/>
      <c r="K386" s="1116"/>
      <c r="L386" s="1117"/>
      <c r="M386" s="1067"/>
      <c r="N386" s="1067"/>
      <c r="O386" s="1117"/>
      <c r="P386" s="1067"/>
      <c r="Q386" s="1067"/>
      <c r="R386" s="1067"/>
      <c r="S386" s="1067"/>
      <c r="T386" s="1067"/>
      <c r="U386" s="1067"/>
      <c r="V386" s="866"/>
      <c r="W386" s="866"/>
      <c r="X386" s="866"/>
      <c r="Y386" s="394"/>
      <c r="Z386" s="394"/>
      <c r="AA386" s="394"/>
      <c r="AB386" s="394"/>
      <c r="AC386" s="1067"/>
      <c r="AD386" s="1067"/>
      <c r="AE386" s="1067"/>
      <c r="AF386" s="1067"/>
      <c r="AG386" s="658"/>
      <c r="AH386" s="658"/>
      <c r="AI386" s="658"/>
      <c r="AJ386" s="658"/>
      <c r="AK386" s="658"/>
      <c r="AL386" s="658"/>
      <c r="AM386" s="658"/>
      <c r="AN386" s="658"/>
      <c r="AO386" s="658"/>
      <c r="AP386" s="658"/>
      <c r="AQ386" s="658"/>
      <c r="AR386" s="658"/>
      <c r="AS386" s="658"/>
      <c r="AT386" s="658"/>
      <c r="AU386" s="658"/>
      <c r="AV386" s="658"/>
      <c r="AW386" s="658"/>
      <c r="AX386" s="658"/>
      <c r="AY386" s="658"/>
      <c r="AZ386" s="658"/>
      <c r="BA386" s="658"/>
      <c r="BB386" s="658"/>
      <c r="BC386" s="658"/>
      <c r="BD386" s="658"/>
      <c r="BE386" s="658"/>
      <c r="BF386" s="658"/>
      <c r="BG386" s="658"/>
      <c r="BH386" s="658"/>
      <c r="BI386" s="658"/>
      <c r="BJ386" s="658"/>
      <c r="BK386" s="658"/>
      <c r="BL386" s="658"/>
      <c r="BM386" s="658"/>
      <c r="BN386" s="658"/>
      <c r="BO386" s="658"/>
      <c r="BP386" s="658"/>
      <c r="BQ386" s="658"/>
      <c r="BR386" s="658"/>
      <c r="BS386" s="658"/>
      <c r="BT386" s="658"/>
      <c r="BU386" s="658"/>
    </row>
    <row r="387" ht="14.25" customHeight="1">
      <c r="A387" s="1067"/>
      <c r="B387" s="1067"/>
      <c r="C387" s="1067"/>
      <c r="D387" s="1067"/>
      <c r="E387" s="1067"/>
      <c r="F387" s="1067"/>
      <c r="G387" s="1114"/>
      <c r="H387" s="1115"/>
      <c r="I387" s="1115"/>
      <c r="J387" s="1067"/>
      <c r="K387" s="1116"/>
      <c r="L387" s="1117"/>
      <c r="M387" s="1067"/>
      <c r="N387" s="1067"/>
      <c r="O387" s="1117"/>
      <c r="P387" s="1067"/>
      <c r="Q387" s="1067"/>
      <c r="R387" s="1067"/>
      <c r="S387" s="1067"/>
      <c r="T387" s="1067"/>
      <c r="U387" s="1067"/>
      <c r="V387" s="866"/>
      <c r="W387" s="866"/>
      <c r="X387" s="866"/>
      <c r="Y387" s="394"/>
      <c r="Z387" s="394"/>
      <c r="AA387" s="394"/>
      <c r="AB387" s="394"/>
      <c r="AC387" s="1067"/>
      <c r="AD387" s="1067"/>
      <c r="AE387" s="1067"/>
      <c r="AF387" s="1067"/>
      <c r="AG387" s="658"/>
      <c r="AH387" s="658"/>
      <c r="AI387" s="658"/>
      <c r="AJ387" s="658"/>
      <c r="AK387" s="658"/>
      <c r="AL387" s="658"/>
      <c r="AM387" s="658"/>
      <c r="AN387" s="658"/>
      <c r="AO387" s="658"/>
      <c r="AP387" s="658"/>
      <c r="AQ387" s="658"/>
      <c r="AR387" s="658"/>
      <c r="AS387" s="658"/>
      <c r="AT387" s="658"/>
      <c r="AU387" s="658"/>
      <c r="AV387" s="658"/>
      <c r="AW387" s="658"/>
      <c r="AX387" s="658"/>
      <c r="AY387" s="658"/>
      <c r="AZ387" s="658"/>
      <c r="BA387" s="658"/>
      <c r="BB387" s="658"/>
      <c r="BC387" s="658"/>
      <c r="BD387" s="658"/>
      <c r="BE387" s="658"/>
      <c r="BF387" s="658"/>
      <c r="BG387" s="658"/>
      <c r="BH387" s="658"/>
      <c r="BI387" s="658"/>
      <c r="BJ387" s="658"/>
      <c r="BK387" s="658"/>
      <c r="BL387" s="658"/>
      <c r="BM387" s="658"/>
      <c r="BN387" s="658"/>
      <c r="BO387" s="658"/>
      <c r="BP387" s="658"/>
      <c r="BQ387" s="658"/>
      <c r="BR387" s="658"/>
      <c r="BS387" s="658"/>
      <c r="BT387" s="658"/>
      <c r="BU387" s="658"/>
    </row>
    <row r="388" ht="14.25" customHeight="1">
      <c r="A388" s="1067"/>
      <c r="B388" s="1067"/>
      <c r="C388" s="1067"/>
      <c r="D388" s="1067"/>
      <c r="E388" s="1067"/>
      <c r="F388" s="1067"/>
      <c r="G388" s="1114"/>
      <c r="H388" s="1115"/>
      <c r="I388" s="1115"/>
      <c r="J388" s="1067"/>
      <c r="K388" s="1116"/>
      <c r="L388" s="1117"/>
      <c r="M388" s="1067"/>
      <c r="N388" s="1067"/>
      <c r="O388" s="1117"/>
      <c r="P388" s="1067"/>
      <c r="Q388" s="1067"/>
      <c r="R388" s="1067"/>
      <c r="S388" s="1067"/>
      <c r="T388" s="1067"/>
      <c r="U388" s="1067"/>
      <c r="V388" s="866"/>
      <c r="W388" s="866"/>
      <c r="X388" s="866"/>
      <c r="Y388" s="394"/>
      <c r="Z388" s="394"/>
      <c r="AA388" s="394"/>
      <c r="AB388" s="394"/>
      <c r="AC388" s="1067"/>
      <c r="AD388" s="1067"/>
      <c r="AE388" s="1067"/>
      <c r="AF388" s="1067"/>
      <c r="AG388" s="658"/>
      <c r="AH388" s="658"/>
      <c r="AI388" s="658"/>
      <c r="AJ388" s="658"/>
      <c r="AK388" s="658"/>
      <c r="AL388" s="658"/>
      <c r="AM388" s="658"/>
      <c r="AN388" s="658"/>
      <c r="AO388" s="658"/>
      <c r="AP388" s="658"/>
      <c r="AQ388" s="658"/>
      <c r="AR388" s="658"/>
      <c r="AS388" s="658"/>
      <c r="AT388" s="658"/>
      <c r="AU388" s="658"/>
      <c r="AV388" s="658"/>
      <c r="AW388" s="658"/>
      <c r="AX388" s="658"/>
      <c r="AY388" s="658"/>
      <c r="AZ388" s="658"/>
      <c r="BA388" s="658"/>
      <c r="BB388" s="658"/>
      <c r="BC388" s="658"/>
      <c r="BD388" s="658"/>
      <c r="BE388" s="658"/>
      <c r="BF388" s="658"/>
      <c r="BG388" s="658"/>
      <c r="BH388" s="658"/>
      <c r="BI388" s="658"/>
      <c r="BJ388" s="658"/>
      <c r="BK388" s="658"/>
      <c r="BL388" s="658"/>
      <c r="BM388" s="658"/>
      <c r="BN388" s="658"/>
      <c r="BO388" s="658"/>
      <c r="BP388" s="658"/>
      <c r="BQ388" s="658"/>
      <c r="BR388" s="658"/>
      <c r="BS388" s="658"/>
      <c r="BT388" s="658"/>
      <c r="BU388" s="658"/>
    </row>
    <row r="389" ht="14.25" customHeight="1">
      <c r="A389" s="1067"/>
      <c r="B389" s="1067"/>
      <c r="C389" s="1067"/>
      <c r="D389" s="1067"/>
      <c r="E389" s="1067"/>
      <c r="F389" s="1067"/>
      <c r="G389" s="1114"/>
      <c r="H389" s="1115"/>
      <c r="I389" s="1115"/>
      <c r="J389" s="1067"/>
      <c r="K389" s="1116"/>
      <c r="L389" s="1117"/>
      <c r="M389" s="1067"/>
      <c r="N389" s="1067"/>
      <c r="O389" s="1117"/>
      <c r="P389" s="1067"/>
      <c r="Q389" s="1067"/>
      <c r="R389" s="1067"/>
      <c r="S389" s="1067"/>
      <c r="T389" s="1067"/>
      <c r="U389" s="1067"/>
      <c r="V389" s="866"/>
      <c r="W389" s="866"/>
      <c r="X389" s="866"/>
      <c r="Y389" s="394"/>
      <c r="Z389" s="394"/>
      <c r="AA389" s="394"/>
      <c r="AB389" s="394"/>
      <c r="AC389" s="1067"/>
      <c r="AD389" s="1067"/>
      <c r="AE389" s="1067"/>
      <c r="AF389" s="1067"/>
      <c r="AG389" s="658"/>
      <c r="AH389" s="658"/>
      <c r="AI389" s="658"/>
      <c r="AJ389" s="658"/>
      <c r="AK389" s="658"/>
      <c r="AL389" s="658"/>
      <c r="AM389" s="658"/>
      <c r="AN389" s="658"/>
      <c r="AO389" s="658"/>
      <c r="AP389" s="658"/>
      <c r="AQ389" s="658"/>
      <c r="AR389" s="658"/>
      <c r="AS389" s="658"/>
      <c r="AT389" s="658"/>
      <c r="AU389" s="658"/>
      <c r="AV389" s="658"/>
      <c r="AW389" s="658"/>
      <c r="AX389" s="658"/>
      <c r="AY389" s="658"/>
      <c r="AZ389" s="658"/>
      <c r="BA389" s="658"/>
      <c r="BB389" s="658"/>
      <c r="BC389" s="658"/>
      <c r="BD389" s="658"/>
      <c r="BE389" s="658"/>
      <c r="BF389" s="658"/>
      <c r="BG389" s="658"/>
      <c r="BH389" s="658"/>
      <c r="BI389" s="658"/>
      <c r="BJ389" s="658"/>
      <c r="BK389" s="658"/>
      <c r="BL389" s="658"/>
      <c r="BM389" s="658"/>
      <c r="BN389" s="658"/>
      <c r="BO389" s="658"/>
      <c r="BP389" s="658"/>
      <c r="BQ389" s="658"/>
      <c r="BR389" s="658"/>
      <c r="BS389" s="658"/>
      <c r="BT389" s="658"/>
      <c r="BU389" s="658"/>
    </row>
    <row r="390" ht="14.25" customHeight="1">
      <c r="A390" s="1067"/>
      <c r="B390" s="1067"/>
      <c r="C390" s="1067"/>
      <c r="D390" s="1067"/>
      <c r="E390" s="1067"/>
      <c r="F390" s="1067"/>
      <c r="G390" s="1114"/>
      <c r="H390" s="1115"/>
      <c r="I390" s="1115"/>
      <c r="J390" s="1067"/>
      <c r="K390" s="1116"/>
      <c r="L390" s="1117"/>
      <c r="M390" s="1067"/>
      <c r="N390" s="1067"/>
      <c r="O390" s="1117"/>
      <c r="P390" s="1067"/>
      <c r="Q390" s="1067"/>
      <c r="R390" s="1067"/>
      <c r="S390" s="1067"/>
      <c r="T390" s="1067"/>
      <c r="U390" s="1067"/>
      <c r="V390" s="866"/>
      <c r="W390" s="866"/>
      <c r="X390" s="866"/>
      <c r="Y390" s="394"/>
      <c r="Z390" s="394"/>
      <c r="AA390" s="394"/>
      <c r="AB390" s="394"/>
      <c r="AC390" s="1067"/>
      <c r="AD390" s="1067"/>
      <c r="AE390" s="1067"/>
      <c r="AF390" s="1067"/>
      <c r="AG390" s="658"/>
      <c r="AH390" s="658"/>
      <c r="AI390" s="658"/>
      <c r="AJ390" s="658"/>
      <c r="AK390" s="658"/>
      <c r="AL390" s="658"/>
      <c r="AM390" s="658"/>
      <c r="AN390" s="658"/>
      <c r="AO390" s="658"/>
      <c r="AP390" s="658"/>
      <c r="AQ390" s="658"/>
      <c r="AR390" s="658"/>
      <c r="AS390" s="658"/>
      <c r="AT390" s="658"/>
      <c r="AU390" s="658"/>
      <c r="AV390" s="658"/>
      <c r="AW390" s="658"/>
      <c r="AX390" s="658"/>
      <c r="AY390" s="658"/>
      <c r="AZ390" s="658"/>
      <c r="BA390" s="658"/>
      <c r="BB390" s="658"/>
      <c r="BC390" s="658"/>
      <c r="BD390" s="658"/>
      <c r="BE390" s="658"/>
      <c r="BF390" s="658"/>
      <c r="BG390" s="658"/>
      <c r="BH390" s="658"/>
      <c r="BI390" s="658"/>
      <c r="BJ390" s="658"/>
      <c r="BK390" s="658"/>
      <c r="BL390" s="658"/>
      <c r="BM390" s="658"/>
      <c r="BN390" s="658"/>
      <c r="BO390" s="658"/>
      <c r="BP390" s="658"/>
      <c r="BQ390" s="658"/>
      <c r="BR390" s="658"/>
      <c r="BS390" s="658"/>
      <c r="BT390" s="658"/>
      <c r="BU390" s="658"/>
    </row>
    <row r="391" ht="14.25" customHeight="1">
      <c r="A391" s="1067"/>
      <c r="B391" s="1067"/>
      <c r="C391" s="1067"/>
      <c r="D391" s="1067"/>
      <c r="E391" s="1067"/>
      <c r="F391" s="1067"/>
      <c r="G391" s="1114"/>
      <c r="H391" s="1115"/>
      <c r="I391" s="1115"/>
      <c r="J391" s="1067"/>
      <c r="K391" s="1116"/>
      <c r="L391" s="1117"/>
      <c r="M391" s="1067"/>
      <c r="N391" s="1067"/>
      <c r="O391" s="1117"/>
      <c r="P391" s="1067"/>
      <c r="Q391" s="1067"/>
      <c r="R391" s="1067"/>
      <c r="S391" s="1067"/>
      <c r="T391" s="1067"/>
      <c r="U391" s="1067"/>
      <c r="V391" s="866"/>
      <c r="W391" s="866"/>
      <c r="X391" s="866"/>
      <c r="Y391" s="394"/>
      <c r="Z391" s="394"/>
      <c r="AA391" s="394"/>
      <c r="AB391" s="394"/>
      <c r="AC391" s="1067"/>
      <c r="AD391" s="1067"/>
      <c r="AE391" s="1067"/>
      <c r="AF391" s="1067"/>
      <c r="AG391" s="658"/>
      <c r="AH391" s="658"/>
      <c r="AI391" s="658"/>
      <c r="AJ391" s="658"/>
      <c r="AK391" s="658"/>
      <c r="AL391" s="658"/>
      <c r="AM391" s="658"/>
      <c r="AN391" s="658"/>
      <c r="AO391" s="658"/>
      <c r="AP391" s="658"/>
      <c r="AQ391" s="658"/>
      <c r="AR391" s="658"/>
      <c r="AS391" s="658"/>
      <c r="AT391" s="658"/>
      <c r="AU391" s="658"/>
      <c r="AV391" s="658"/>
      <c r="AW391" s="658"/>
      <c r="AX391" s="658"/>
      <c r="AY391" s="658"/>
      <c r="AZ391" s="658"/>
      <c r="BA391" s="658"/>
      <c r="BB391" s="658"/>
      <c r="BC391" s="658"/>
      <c r="BD391" s="658"/>
      <c r="BE391" s="658"/>
      <c r="BF391" s="658"/>
      <c r="BG391" s="658"/>
      <c r="BH391" s="658"/>
      <c r="BI391" s="658"/>
      <c r="BJ391" s="658"/>
      <c r="BK391" s="658"/>
      <c r="BL391" s="658"/>
      <c r="BM391" s="658"/>
      <c r="BN391" s="658"/>
      <c r="BO391" s="658"/>
      <c r="BP391" s="658"/>
      <c r="BQ391" s="658"/>
      <c r="BR391" s="658"/>
      <c r="BS391" s="658"/>
      <c r="BT391" s="658"/>
      <c r="BU391" s="658"/>
    </row>
    <row r="392" ht="14.25" customHeight="1">
      <c r="A392" s="1067"/>
      <c r="B392" s="1067"/>
      <c r="C392" s="1067"/>
      <c r="D392" s="1067"/>
      <c r="E392" s="1067"/>
      <c r="F392" s="1067"/>
      <c r="G392" s="1114"/>
      <c r="H392" s="1115"/>
      <c r="I392" s="1115"/>
      <c r="J392" s="1067"/>
      <c r="K392" s="1116"/>
      <c r="L392" s="1117"/>
      <c r="M392" s="1067"/>
      <c r="N392" s="1067"/>
      <c r="O392" s="1117"/>
      <c r="P392" s="1067"/>
      <c r="Q392" s="1067"/>
      <c r="R392" s="1067"/>
      <c r="S392" s="1067"/>
      <c r="T392" s="1067"/>
      <c r="U392" s="1067"/>
      <c r="V392" s="866"/>
      <c r="W392" s="866"/>
      <c r="X392" s="866"/>
      <c r="Y392" s="394"/>
      <c r="Z392" s="394"/>
      <c r="AA392" s="394"/>
      <c r="AB392" s="394"/>
      <c r="AC392" s="1067"/>
      <c r="AD392" s="1067"/>
      <c r="AE392" s="1067"/>
      <c r="AF392" s="1067"/>
      <c r="AG392" s="658"/>
      <c r="AH392" s="658"/>
      <c r="AI392" s="658"/>
      <c r="AJ392" s="658"/>
      <c r="AK392" s="658"/>
      <c r="AL392" s="658"/>
      <c r="AM392" s="658"/>
      <c r="AN392" s="658"/>
      <c r="AO392" s="658"/>
      <c r="AP392" s="658"/>
      <c r="AQ392" s="658"/>
      <c r="AR392" s="658"/>
      <c r="AS392" s="658"/>
      <c r="AT392" s="658"/>
      <c r="AU392" s="658"/>
      <c r="AV392" s="658"/>
      <c r="AW392" s="658"/>
      <c r="AX392" s="658"/>
      <c r="AY392" s="658"/>
      <c r="AZ392" s="658"/>
      <c r="BA392" s="658"/>
      <c r="BB392" s="658"/>
      <c r="BC392" s="658"/>
      <c r="BD392" s="658"/>
      <c r="BE392" s="658"/>
      <c r="BF392" s="658"/>
      <c r="BG392" s="658"/>
      <c r="BH392" s="658"/>
      <c r="BI392" s="658"/>
      <c r="BJ392" s="658"/>
      <c r="BK392" s="658"/>
      <c r="BL392" s="658"/>
      <c r="BM392" s="658"/>
      <c r="BN392" s="658"/>
      <c r="BO392" s="658"/>
      <c r="BP392" s="658"/>
      <c r="BQ392" s="658"/>
      <c r="BR392" s="658"/>
      <c r="BS392" s="658"/>
      <c r="BT392" s="658"/>
      <c r="BU392" s="658"/>
    </row>
    <row r="393" ht="14.25" customHeight="1">
      <c r="A393" s="1067"/>
      <c r="B393" s="1067"/>
      <c r="C393" s="1067"/>
      <c r="D393" s="1067"/>
      <c r="E393" s="1067"/>
      <c r="F393" s="1067"/>
      <c r="G393" s="1114"/>
      <c r="H393" s="1115"/>
      <c r="I393" s="1115"/>
      <c r="J393" s="1067"/>
      <c r="K393" s="1116"/>
      <c r="L393" s="1117"/>
      <c r="M393" s="1067"/>
      <c r="N393" s="1067"/>
      <c r="O393" s="1117"/>
      <c r="P393" s="1067"/>
      <c r="Q393" s="1067"/>
      <c r="R393" s="1067"/>
      <c r="S393" s="1067"/>
      <c r="T393" s="1067"/>
      <c r="U393" s="1067"/>
      <c r="V393" s="866"/>
      <c r="W393" s="866"/>
      <c r="X393" s="866"/>
      <c r="Y393" s="394"/>
      <c r="Z393" s="394"/>
      <c r="AA393" s="394"/>
      <c r="AB393" s="394"/>
      <c r="AC393" s="1067"/>
      <c r="AD393" s="1067"/>
      <c r="AE393" s="1067"/>
      <c r="AF393" s="1067"/>
      <c r="AG393" s="658"/>
      <c r="AH393" s="658"/>
      <c r="AI393" s="658"/>
      <c r="AJ393" s="658"/>
      <c r="AK393" s="658"/>
      <c r="AL393" s="658"/>
      <c r="AM393" s="658"/>
      <c r="AN393" s="658"/>
      <c r="AO393" s="658"/>
      <c r="AP393" s="658"/>
      <c r="AQ393" s="658"/>
      <c r="AR393" s="658"/>
      <c r="AS393" s="658"/>
      <c r="AT393" s="658"/>
      <c r="AU393" s="658"/>
      <c r="AV393" s="658"/>
      <c r="AW393" s="658"/>
      <c r="AX393" s="658"/>
      <c r="AY393" s="658"/>
      <c r="AZ393" s="658"/>
      <c r="BA393" s="658"/>
      <c r="BB393" s="658"/>
      <c r="BC393" s="658"/>
      <c r="BD393" s="658"/>
      <c r="BE393" s="658"/>
      <c r="BF393" s="658"/>
      <c r="BG393" s="658"/>
      <c r="BH393" s="658"/>
      <c r="BI393" s="658"/>
      <c r="BJ393" s="658"/>
      <c r="BK393" s="658"/>
      <c r="BL393" s="658"/>
      <c r="BM393" s="658"/>
      <c r="BN393" s="658"/>
      <c r="BO393" s="658"/>
      <c r="BP393" s="658"/>
      <c r="BQ393" s="658"/>
      <c r="BR393" s="658"/>
      <c r="BS393" s="658"/>
      <c r="BT393" s="658"/>
      <c r="BU393" s="658"/>
    </row>
    <row r="394" ht="14.25" customHeight="1">
      <c r="A394" s="1067"/>
      <c r="B394" s="1067"/>
      <c r="C394" s="1067"/>
      <c r="D394" s="1067"/>
      <c r="E394" s="1067"/>
      <c r="F394" s="1067"/>
      <c r="G394" s="1114"/>
      <c r="H394" s="1115"/>
      <c r="I394" s="1115"/>
      <c r="J394" s="1067"/>
      <c r="K394" s="1116"/>
      <c r="L394" s="1117"/>
      <c r="M394" s="1067"/>
      <c r="N394" s="1067"/>
      <c r="O394" s="1117"/>
      <c r="P394" s="1067"/>
      <c r="Q394" s="1067"/>
      <c r="R394" s="1067"/>
      <c r="S394" s="1067"/>
      <c r="T394" s="1067"/>
      <c r="U394" s="1067"/>
      <c r="V394" s="866"/>
      <c r="W394" s="866"/>
      <c r="X394" s="866"/>
      <c r="Y394" s="394"/>
      <c r="Z394" s="394"/>
      <c r="AA394" s="394"/>
      <c r="AB394" s="394"/>
      <c r="AC394" s="1067"/>
      <c r="AD394" s="1067"/>
      <c r="AE394" s="1067"/>
      <c r="AF394" s="1067"/>
      <c r="AG394" s="658"/>
      <c r="AH394" s="658"/>
      <c r="AI394" s="658"/>
      <c r="AJ394" s="658"/>
      <c r="AK394" s="658"/>
      <c r="AL394" s="658"/>
      <c r="AM394" s="658"/>
      <c r="AN394" s="658"/>
      <c r="AO394" s="658"/>
      <c r="AP394" s="658"/>
      <c r="AQ394" s="658"/>
      <c r="AR394" s="658"/>
      <c r="AS394" s="658"/>
      <c r="AT394" s="658"/>
      <c r="AU394" s="658"/>
      <c r="AV394" s="658"/>
      <c r="AW394" s="658"/>
      <c r="AX394" s="658"/>
      <c r="AY394" s="658"/>
      <c r="AZ394" s="658"/>
      <c r="BA394" s="658"/>
      <c r="BB394" s="658"/>
      <c r="BC394" s="658"/>
      <c r="BD394" s="658"/>
      <c r="BE394" s="658"/>
      <c r="BF394" s="658"/>
      <c r="BG394" s="658"/>
      <c r="BH394" s="658"/>
      <c r="BI394" s="658"/>
      <c r="BJ394" s="658"/>
      <c r="BK394" s="658"/>
      <c r="BL394" s="658"/>
      <c r="BM394" s="658"/>
      <c r="BN394" s="658"/>
      <c r="BO394" s="658"/>
      <c r="BP394" s="658"/>
      <c r="BQ394" s="658"/>
      <c r="BR394" s="658"/>
      <c r="BS394" s="658"/>
      <c r="BT394" s="658"/>
      <c r="BU394" s="658"/>
    </row>
    <row r="395" ht="14.25" customHeight="1">
      <c r="A395" s="1067"/>
      <c r="B395" s="1067"/>
      <c r="C395" s="1067"/>
      <c r="D395" s="1067"/>
      <c r="E395" s="1067"/>
      <c r="F395" s="1067"/>
      <c r="G395" s="1114"/>
      <c r="H395" s="1115"/>
      <c r="I395" s="1115"/>
      <c r="J395" s="1067"/>
      <c r="K395" s="1116"/>
      <c r="L395" s="1117"/>
      <c r="M395" s="1067"/>
      <c r="N395" s="1067"/>
      <c r="O395" s="1117"/>
      <c r="P395" s="1067"/>
      <c r="Q395" s="1067"/>
      <c r="R395" s="1067"/>
      <c r="S395" s="1067"/>
      <c r="T395" s="1067"/>
      <c r="U395" s="1067"/>
      <c r="V395" s="866"/>
      <c r="W395" s="866"/>
      <c r="X395" s="866"/>
      <c r="Y395" s="394"/>
      <c r="Z395" s="394"/>
      <c r="AA395" s="394"/>
      <c r="AB395" s="394"/>
      <c r="AC395" s="1067"/>
      <c r="AD395" s="1067"/>
      <c r="AE395" s="1067"/>
      <c r="AF395" s="1067"/>
      <c r="AG395" s="658"/>
      <c r="AH395" s="658"/>
      <c r="AI395" s="658"/>
      <c r="AJ395" s="658"/>
      <c r="AK395" s="658"/>
      <c r="AL395" s="658"/>
      <c r="AM395" s="658"/>
      <c r="AN395" s="658"/>
      <c r="AO395" s="658"/>
      <c r="AP395" s="658"/>
      <c r="AQ395" s="658"/>
      <c r="AR395" s="658"/>
      <c r="AS395" s="658"/>
      <c r="AT395" s="658"/>
      <c r="AU395" s="658"/>
      <c r="AV395" s="658"/>
      <c r="AW395" s="658"/>
      <c r="AX395" s="658"/>
      <c r="AY395" s="658"/>
      <c r="AZ395" s="658"/>
      <c r="BA395" s="658"/>
      <c r="BB395" s="658"/>
      <c r="BC395" s="658"/>
      <c r="BD395" s="658"/>
      <c r="BE395" s="658"/>
      <c r="BF395" s="658"/>
      <c r="BG395" s="658"/>
      <c r="BH395" s="658"/>
      <c r="BI395" s="658"/>
      <c r="BJ395" s="658"/>
      <c r="BK395" s="658"/>
      <c r="BL395" s="658"/>
      <c r="BM395" s="658"/>
      <c r="BN395" s="658"/>
      <c r="BO395" s="658"/>
      <c r="BP395" s="658"/>
      <c r="BQ395" s="658"/>
      <c r="BR395" s="658"/>
      <c r="BS395" s="658"/>
      <c r="BT395" s="658"/>
      <c r="BU395" s="658"/>
    </row>
    <row r="396" ht="14.25" customHeight="1">
      <c r="A396" s="1067"/>
      <c r="B396" s="1067"/>
      <c r="C396" s="1067"/>
      <c r="D396" s="1067"/>
      <c r="E396" s="1067"/>
      <c r="F396" s="1067"/>
      <c r="G396" s="1114"/>
      <c r="H396" s="1115"/>
      <c r="I396" s="1115"/>
      <c r="J396" s="1067"/>
      <c r="K396" s="1116"/>
      <c r="L396" s="1117"/>
      <c r="M396" s="1067"/>
      <c r="N396" s="1067"/>
      <c r="O396" s="1117"/>
      <c r="P396" s="1067"/>
      <c r="Q396" s="1067"/>
      <c r="R396" s="1067"/>
      <c r="S396" s="1067"/>
      <c r="T396" s="1067"/>
      <c r="U396" s="1067"/>
      <c r="V396" s="866"/>
      <c r="W396" s="866"/>
      <c r="X396" s="866"/>
      <c r="Y396" s="394"/>
      <c r="Z396" s="394"/>
      <c r="AA396" s="394"/>
      <c r="AB396" s="394"/>
      <c r="AC396" s="1067"/>
      <c r="AD396" s="1067"/>
      <c r="AE396" s="1067"/>
      <c r="AF396" s="1067"/>
      <c r="AG396" s="658"/>
      <c r="AH396" s="658"/>
      <c r="AI396" s="658"/>
      <c r="AJ396" s="658"/>
      <c r="AK396" s="658"/>
      <c r="AL396" s="658"/>
      <c r="AM396" s="658"/>
      <c r="AN396" s="658"/>
      <c r="AO396" s="658"/>
      <c r="AP396" s="658"/>
      <c r="AQ396" s="658"/>
      <c r="AR396" s="658"/>
      <c r="AS396" s="658"/>
      <c r="AT396" s="658"/>
      <c r="AU396" s="658"/>
      <c r="AV396" s="658"/>
      <c r="AW396" s="658"/>
      <c r="AX396" s="658"/>
      <c r="AY396" s="658"/>
      <c r="AZ396" s="658"/>
      <c r="BA396" s="658"/>
      <c r="BB396" s="658"/>
      <c r="BC396" s="658"/>
      <c r="BD396" s="658"/>
      <c r="BE396" s="658"/>
      <c r="BF396" s="658"/>
      <c r="BG396" s="658"/>
      <c r="BH396" s="658"/>
      <c r="BI396" s="658"/>
      <c r="BJ396" s="658"/>
      <c r="BK396" s="658"/>
      <c r="BL396" s="658"/>
      <c r="BM396" s="658"/>
      <c r="BN396" s="658"/>
      <c r="BO396" s="658"/>
      <c r="BP396" s="658"/>
      <c r="BQ396" s="658"/>
      <c r="BR396" s="658"/>
      <c r="BS396" s="658"/>
      <c r="BT396" s="658"/>
      <c r="BU396" s="658"/>
    </row>
    <row r="397" ht="14.25" customHeight="1">
      <c r="A397" s="1067"/>
      <c r="B397" s="1067"/>
      <c r="C397" s="1067"/>
      <c r="D397" s="1067"/>
      <c r="E397" s="1067"/>
      <c r="F397" s="1067"/>
      <c r="G397" s="1114"/>
      <c r="H397" s="1115"/>
      <c r="I397" s="1115"/>
      <c r="J397" s="1067"/>
      <c r="K397" s="1116"/>
      <c r="L397" s="1117"/>
      <c r="M397" s="1067"/>
      <c r="N397" s="1067"/>
      <c r="O397" s="1117"/>
      <c r="P397" s="1067"/>
      <c r="Q397" s="1067"/>
      <c r="R397" s="1067"/>
      <c r="S397" s="1067"/>
      <c r="T397" s="1067"/>
      <c r="U397" s="1067"/>
      <c r="V397" s="866"/>
      <c r="W397" s="866"/>
      <c r="X397" s="866"/>
      <c r="Y397" s="394"/>
      <c r="Z397" s="394"/>
      <c r="AA397" s="394"/>
      <c r="AB397" s="394"/>
      <c r="AC397" s="1067"/>
      <c r="AD397" s="1067"/>
      <c r="AE397" s="1067"/>
      <c r="AF397" s="1067"/>
      <c r="AG397" s="658"/>
      <c r="AH397" s="658"/>
      <c r="AI397" s="658"/>
      <c r="AJ397" s="658"/>
      <c r="AK397" s="658"/>
      <c r="AL397" s="658"/>
      <c r="AM397" s="658"/>
      <c r="AN397" s="658"/>
      <c r="AO397" s="658"/>
      <c r="AP397" s="658"/>
      <c r="AQ397" s="658"/>
      <c r="AR397" s="658"/>
      <c r="AS397" s="658"/>
      <c r="AT397" s="658"/>
      <c r="AU397" s="658"/>
      <c r="AV397" s="658"/>
      <c r="AW397" s="658"/>
      <c r="AX397" s="658"/>
      <c r="AY397" s="658"/>
      <c r="AZ397" s="658"/>
      <c r="BA397" s="658"/>
      <c r="BB397" s="658"/>
      <c r="BC397" s="658"/>
      <c r="BD397" s="658"/>
      <c r="BE397" s="658"/>
      <c r="BF397" s="658"/>
      <c r="BG397" s="658"/>
      <c r="BH397" s="658"/>
      <c r="BI397" s="658"/>
      <c r="BJ397" s="658"/>
      <c r="BK397" s="658"/>
      <c r="BL397" s="658"/>
      <c r="BM397" s="658"/>
      <c r="BN397" s="658"/>
      <c r="BO397" s="658"/>
      <c r="BP397" s="658"/>
      <c r="BQ397" s="658"/>
      <c r="BR397" s="658"/>
      <c r="BS397" s="658"/>
      <c r="BT397" s="658"/>
      <c r="BU397" s="658"/>
    </row>
    <row r="398" ht="14.25" customHeight="1">
      <c r="A398" s="1067"/>
      <c r="B398" s="1067"/>
      <c r="C398" s="1067"/>
      <c r="D398" s="1067"/>
      <c r="E398" s="1067"/>
      <c r="F398" s="1067"/>
      <c r="G398" s="1114"/>
      <c r="H398" s="1115"/>
      <c r="I398" s="1115"/>
      <c r="J398" s="1067"/>
      <c r="K398" s="1116"/>
      <c r="L398" s="1117"/>
      <c r="M398" s="1067"/>
      <c r="N398" s="1067"/>
      <c r="O398" s="1117"/>
      <c r="P398" s="1067"/>
      <c r="Q398" s="1067"/>
      <c r="R398" s="1067"/>
      <c r="S398" s="1067"/>
      <c r="T398" s="1067"/>
      <c r="U398" s="1067"/>
      <c r="V398" s="866"/>
      <c r="W398" s="866"/>
      <c r="X398" s="866"/>
      <c r="Y398" s="394"/>
      <c r="Z398" s="394"/>
      <c r="AA398" s="394"/>
      <c r="AB398" s="394"/>
      <c r="AC398" s="1067"/>
      <c r="AD398" s="1067"/>
      <c r="AE398" s="1067"/>
      <c r="AF398" s="1067"/>
      <c r="AG398" s="658"/>
      <c r="AH398" s="658"/>
      <c r="AI398" s="658"/>
      <c r="AJ398" s="658"/>
      <c r="AK398" s="658"/>
      <c r="AL398" s="658"/>
      <c r="AM398" s="658"/>
      <c r="AN398" s="658"/>
      <c r="AO398" s="658"/>
      <c r="AP398" s="658"/>
      <c r="AQ398" s="658"/>
      <c r="AR398" s="658"/>
      <c r="AS398" s="658"/>
      <c r="AT398" s="658"/>
      <c r="AU398" s="658"/>
      <c r="AV398" s="658"/>
      <c r="AW398" s="658"/>
      <c r="AX398" s="658"/>
      <c r="AY398" s="658"/>
      <c r="AZ398" s="658"/>
      <c r="BA398" s="658"/>
      <c r="BB398" s="658"/>
      <c r="BC398" s="658"/>
      <c r="BD398" s="658"/>
      <c r="BE398" s="658"/>
      <c r="BF398" s="658"/>
      <c r="BG398" s="658"/>
      <c r="BH398" s="658"/>
      <c r="BI398" s="658"/>
      <c r="BJ398" s="658"/>
      <c r="BK398" s="658"/>
      <c r="BL398" s="658"/>
      <c r="BM398" s="658"/>
      <c r="BN398" s="658"/>
      <c r="BO398" s="658"/>
      <c r="BP398" s="658"/>
      <c r="BQ398" s="658"/>
      <c r="BR398" s="658"/>
      <c r="BS398" s="658"/>
      <c r="BT398" s="658"/>
      <c r="BU398" s="658"/>
    </row>
    <row r="399" ht="14.25" customHeight="1">
      <c r="A399" s="1067"/>
      <c r="B399" s="1067"/>
      <c r="C399" s="1067"/>
      <c r="D399" s="1067"/>
      <c r="E399" s="1067"/>
      <c r="F399" s="1067"/>
      <c r="G399" s="1114"/>
      <c r="H399" s="1115"/>
      <c r="I399" s="1115"/>
      <c r="J399" s="1067"/>
      <c r="K399" s="1116"/>
      <c r="L399" s="1117"/>
      <c r="M399" s="1067"/>
      <c r="N399" s="1067"/>
      <c r="O399" s="1117"/>
      <c r="P399" s="1067"/>
      <c r="Q399" s="1067"/>
      <c r="R399" s="1067"/>
      <c r="S399" s="1067"/>
      <c r="T399" s="1067"/>
      <c r="U399" s="1067"/>
      <c r="V399" s="866"/>
      <c r="W399" s="866"/>
      <c r="X399" s="866"/>
      <c r="Y399" s="394"/>
      <c r="Z399" s="394"/>
      <c r="AA399" s="394"/>
      <c r="AB399" s="394"/>
      <c r="AC399" s="1067"/>
      <c r="AD399" s="1067"/>
      <c r="AE399" s="1067"/>
      <c r="AF399" s="1067"/>
      <c r="AG399" s="658"/>
      <c r="AH399" s="658"/>
      <c r="AI399" s="658"/>
      <c r="AJ399" s="658"/>
      <c r="AK399" s="658"/>
      <c r="AL399" s="658"/>
      <c r="AM399" s="658"/>
      <c r="AN399" s="658"/>
      <c r="AO399" s="658"/>
      <c r="AP399" s="658"/>
      <c r="AQ399" s="658"/>
      <c r="AR399" s="658"/>
      <c r="AS399" s="658"/>
      <c r="AT399" s="658"/>
      <c r="AU399" s="658"/>
      <c r="AV399" s="658"/>
      <c r="AW399" s="658"/>
      <c r="AX399" s="658"/>
      <c r="AY399" s="658"/>
      <c r="AZ399" s="658"/>
      <c r="BA399" s="658"/>
      <c r="BB399" s="658"/>
      <c r="BC399" s="658"/>
      <c r="BD399" s="658"/>
      <c r="BE399" s="658"/>
      <c r="BF399" s="658"/>
      <c r="BG399" s="658"/>
      <c r="BH399" s="658"/>
      <c r="BI399" s="658"/>
      <c r="BJ399" s="658"/>
      <c r="BK399" s="658"/>
      <c r="BL399" s="658"/>
      <c r="BM399" s="658"/>
      <c r="BN399" s="658"/>
      <c r="BO399" s="658"/>
      <c r="BP399" s="658"/>
      <c r="BQ399" s="658"/>
      <c r="BR399" s="658"/>
      <c r="BS399" s="658"/>
      <c r="BT399" s="658"/>
      <c r="BU399" s="658"/>
    </row>
    <row r="400" ht="14.25" customHeight="1">
      <c r="A400" s="1067"/>
      <c r="B400" s="1067"/>
      <c r="C400" s="1067"/>
      <c r="D400" s="1067"/>
      <c r="E400" s="1067"/>
      <c r="F400" s="1067"/>
      <c r="G400" s="1114"/>
      <c r="H400" s="1115"/>
      <c r="I400" s="1115"/>
      <c r="J400" s="1067"/>
      <c r="K400" s="1116"/>
      <c r="L400" s="1117"/>
      <c r="M400" s="1067"/>
      <c r="N400" s="1067"/>
      <c r="O400" s="1117"/>
      <c r="P400" s="1067"/>
      <c r="Q400" s="1067"/>
      <c r="R400" s="1067"/>
      <c r="S400" s="1067"/>
      <c r="T400" s="1067"/>
      <c r="U400" s="1067"/>
      <c r="V400" s="866"/>
      <c r="W400" s="866"/>
      <c r="X400" s="866"/>
      <c r="Y400" s="394"/>
      <c r="Z400" s="394"/>
      <c r="AA400" s="394"/>
      <c r="AB400" s="394"/>
      <c r="AC400" s="1067"/>
      <c r="AD400" s="1067"/>
      <c r="AE400" s="1067"/>
      <c r="AF400" s="1067"/>
      <c r="AG400" s="658"/>
      <c r="AH400" s="658"/>
      <c r="AI400" s="658"/>
      <c r="AJ400" s="658"/>
      <c r="AK400" s="658"/>
      <c r="AL400" s="658"/>
      <c r="AM400" s="658"/>
      <c r="AN400" s="658"/>
      <c r="AO400" s="658"/>
      <c r="AP400" s="658"/>
      <c r="AQ400" s="658"/>
      <c r="AR400" s="658"/>
      <c r="AS400" s="658"/>
      <c r="AT400" s="658"/>
      <c r="AU400" s="658"/>
      <c r="AV400" s="658"/>
      <c r="AW400" s="658"/>
      <c r="AX400" s="658"/>
      <c r="AY400" s="658"/>
      <c r="AZ400" s="658"/>
      <c r="BA400" s="658"/>
      <c r="BB400" s="658"/>
      <c r="BC400" s="658"/>
      <c r="BD400" s="658"/>
      <c r="BE400" s="658"/>
      <c r="BF400" s="658"/>
      <c r="BG400" s="658"/>
      <c r="BH400" s="658"/>
      <c r="BI400" s="658"/>
      <c r="BJ400" s="658"/>
      <c r="BK400" s="658"/>
      <c r="BL400" s="658"/>
      <c r="BM400" s="658"/>
      <c r="BN400" s="658"/>
      <c r="BO400" s="658"/>
      <c r="BP400" s="658"/>
      <c r="BQ400" s="658"/>
      <c r="BR400" s="658"/>
      <c r="BS400" s="658"/>
      <c r="BT400" s="658"/>
      <c r="BU400" s="658"/>
    </row>
    <row r="401" ht="14.25" customHeight="1">
      <c r="A401" s="1067"/>
      <c r="B401" s="1067"/>
      <c r="C401" s="1067"/>
      <c r="D401" s="1067"/>
      <c r="E401" s="1067"/>
      <c r="F401" s="1067"/>
      <c r="G401" s="1114"/>
      <c r="H401" s="1115"/>
      <c r="I401" s="1115"/>
      <c r="J401" s="1067"/>
      <c r="K401" s="1116"/>
      <c r="L401" s="1117"/>
      <c r="M401" s="1067"/>
      <c r="N401" s="1067"/>
      <c r="O401" s="1117"/>
      <c r="P401" s="1067"/>
      <c r="Q401" s="1067"/>
      <c r="R401" s="1067"/>
      <c r="S401" s="1067"/>
      <c r="T401" s="1067"/>
      <c r="U401" s="1067"/>
      <c r="V401" s="866"/>
      <c r="W401" s="866"/>
      <c r="X401" s="866"/>
      <c r="Y401" s="394"/>
      <c r="Z401" s="394"/>
      <c r="AA401" s="394"/>
      <c r="AB401" s="394"/>
      <c r="AC401" s="1067"/>
      <c r="AD401" s="1067"/>
      <c r="AE401" s="1067"/>
      <c r="AF401" s="1067"/>
      <c r="AG401" s="658"/>
      <c r="AH401" s="658"/>
      <c r="AI401" s="658"/>
      <c r="AJ401" s="658"/>
      <c r="AK401" s="658"/>
      <c r="AL401" s="658"/>
      <c r="AM401" s="658"/>
      <c r="AN401" s="658"/>
      <c r="AO401" s="658"/>
      <c r="AP401" s="658"/>
      <c r="AQ401" s="658"/>
      <c r="AR401" s="658"/>
      <c r="AS401" s="658"/>
      <c r="AT401" s="658"/>
      <c r="AU401" s="658"/>
      <c r="AV401" s="658"/>
      <c r="AW401" s="658"/>
      <c r="AX401" s="658"/>
      <c r="AY401" s="658"/>
      <c r="AZ401" s="658"/>
      <c r="BA401" s="658"/>
      <c r="BB401" s="658"/>
      <c r="BC401" s="658"/>
      <c r="BD401" s="658"/>
      <c r="BE401" s="658"/>
      <c r="BF401" s="658"/>
      <c r="BG401" s="658"/>
      <c r="BH401" s="658"/>
      <c r="BI401" s="658"/>
      <c r="BJ401" s="658"/>
      <c r="BK401" s="658"/>
      <c r="BL401" s="658"/>
      <c r="BM401" s="658"/>
      <c r="BN401" s="658"/>
      <c r="BO401" s="658"/>
      <c r="BP401" s="658"/>
      <c r="BQ401" s="658"/>
      <c r="BR401" s="658"/>
      <c r="BS401" s="658"/>
      <c r="BT401" s="658"/>
      <c r="BU401" s="658"/>
    </row>
    <row r="402" ht="14.25" customHeight="1">
      <c r="A402" s="1067"/>
      <c r="B402" s="1067"/>
      <c r="C402" s="1067"/>
      <c r="D402" s="1067"/>
      <c r="E402" s="1067"/>
      <c r="F402" s="1067"/>
      <c r="G402" s="1114"/>
      <c r="H402" s="1115"/>
      <c r="I402" s="1115"/>
      <c r="J402" s="1067"/>
      <c r="K402" s="1116"/>
      <c r="L402" s="1117"/>
      <c r="M402" s="1067"/>
      <c r="N402" s="1067"/>
      <c r="O402" s="1117"/>
      <c r="P402" s="1067"/>
      <c r="Q402" s="1067"/>
      <c r="R402" s="1067"/>
      <c r="S402" s="1067"/>
      <c r="T402" s="1067"/>
      <c r="U402" s="1067"/>
      <c r="V402" s="866"/>
      <c r="W402" s="866"/>
      <c r="X402" s="866"/>
      <c r="Y402" s="394"/>
      <c r="Z402" s="394"/>
      <c r="AA402" s="394"/>
      <c r="AB402" s="394"/>
      <c r="AC402" s="1067"/>
      <c r="AD402" s="1067"/>
      <c r="AE402" s="1067"/>
      <c r="AF402" s="1067"/>
      <c r="AG402" s="658"/>
      <c r="AH402" s="658"/>
      <c r="AI402" s="658"/>
      <c r="AJ402" s="658"/>
      <c r="AK402" s="658"/>
      <c r="AL402" s="658"/>
      <c r="AM402" s="658"/>
      <c r="AN402" s="658"/>
      <c r="AO402" s="658"/>
      <c r="AP402" s="658"/>
      <c r="AQ402" s="658"/>
      <c r="AR402" s="658"/>
      <c r="AS402" s="658"/>
      <c r="AT402" s="658"/>
      <c r="AU402" s="658"/>
      <c r="AV402" s="658"/>
      <c r="AW402" s="658"/>
      <c r="AX402" s="658"/>
      <c r="AY402" s="658"/>
      <c r="AZ402" s="658"/>
      <c r="BA402" s="658"/>
      <c r="BB402" s="658"/>
      <c r="BC402" s="658"/>
      <c r="BD402" s="658"/>
      <c r="BE402" s="658"/>
      <c r="BF402" s="658"/>
      <c r="BG402" s="658"/>
      <c r="BH402" s="658"/>
      <c r="BI402" s="658"/>
      <c r="BJ402" s="658"/>
      <c r="BK402" s="658"/>
      <c r="BL402" s="658"/>
      <c r="BM402" s="658"/>
      <c r="BN402" s="658"/>
      <c r="BO402" s="658"/>
      <c r="BP402" s="658"/>
      <c r="BQ402" s="658"/>
      <c r="BR402" s="658"/>
      <c r="BS402" s="658"/>
      <c r="BT402" s="658"/>
      <c r="BU402" s="658"/>
    </row>
    <row r="403" ht="14.25" customHeight="1">
      <c r="A403" s="1067"/>
      <c r="B403" s="1067"/>
      <c r="C403" s="1067"/>
      <c r="D403" s="1067"/>
      <c r="E403" s="1067"/>
      <c r="F403" s="1067"/>
      <c r="G403" s="1114"/>
      <c r="H403" s="1115"/>
      <c r="I403" s="1115"/>
      <c r="J403" s="1067"/>
      <c r="K403" s="1116"/>
      <c r="L403" s="1117"/>
      <c r="M403" s="1067"/>
      <c r="N403" s="1067"/>
      <c r="O403" s="1117"/>
      <c r="P403" s="1067"/>
      <c r="Q403" s="1067"/>
      <c r="R403" s="1067"/>
      <c r="S403" s="1067"/>
      <c r="T403" s="1067"/>
      <c r="U403" s="1067"/>
      <c r="V403" s="866"/>
      <c r="W403" s="866"/>
      <c r="X403" s="866"/>
      <c r="Y403" s="394"/>
      <c r="Z403" s="394"/>
      <c r="AA403" s="394"/>
      <c r="AB403" s="394"/>
      <c r="AC403" s="1067"/>
      <c r="AD403" s="1067"/>
      <c r="AE403" s="1067"/>
      <c r="AF403" s="1067"/>
      <c r="AG403" s="658"/>
      <c r="AH403" s="658"/>
      <c r="AI403" s="658"/>
      <c r="AJ403" s="658"/>
      <c r="AK403" s="658"/>
      <c r="AL403" s="658"/>
      <c r="AM403" s="658"/>
      <c r="AN403" s="658"/>
      <c r="AO403" s="658"/>
      <c r="AP403" s="658"/>
      <c r="AQ403" s="658"/>
      <c r="AR403" s="658"/>
      <c r="AS403" s="658"/>
      <c r="AT403" s="658"/>
      <c r="AU403" s="658"/>
      <c r="AV403" s="658"/>
      <c r="AW403" s="658"/>
      <c r="AX403" s="658"/>
      <c r="AY403" s="658"/>
      <c r="AZ403" s="658"/>
      <c r="BA403" s="658"/>
      <c r="BB403" s="658"/>
      <c r="BC403" s="658"/>
      <c r="BD403" s="658"/>
      <c r="BE403" s="658"/>
      <c r="BF403" s="658"/>
      <c r="BG403" s="658"/>
      <c r="BH403" s="658"/>
      <c r="BI403" s="658"/>
      <c r="BJ403" s="658"/>
      <c r="BK403" s="658"/>
      <c r="BL403" s="658"/>
      <c r="BM403" s="658"/>
      <c r="BN403" s="658"/>
      <c r="BO403" s="658"/>
      <c r="BP403" s="658"/>
      <c r="BQ403" s="658"/>
      <c r="BR403" s="658"/>
      <c r="BS403" s="658"/>
      <c r="BT403" s="658"/>
      <c r="BU403" s="658"/>
    </row>
    <row r="404" ht="14.25" customHeight="1">
      <c r="A404" s="1067"/>
      <c r="B404" s="1067"/>
      <c r="C404" s="1067"/>
      <c r="D404" s="1067"/>
      <c r="E404" s="1067"/>
      <c r="F404" s="1067"/>
      <c r="G404" s="1114"/>
      <c r="H404" s="1115"/>
      <c r="I404" s="1115"/>
      <c r="J404" s="1067"/>
      <c r="K404" s="1116"/>
      <c r="L404" s="1117"/>
      <c r="M404" s="1067"/>
      <c r="N404" s="1067"/>
      <c r="O404" s="1117"/>
      <c r="P404" s="1067"/>
      <c r="Q404" s="1067"/>
      <c r="R404" s="1067"/>
      <c r="S404" s="1067"/>
      <c r="T404" s="1067"/>
      <c r="U404" s="1067"/>
      <c r="V404" s="866"/>
      <c r="W404" s="866"/>
      <c r="X404" s="866"/>
      <c r="Y404" s="394"/>
      <c r="Z404" s="394"/>
      <c r="AA404" s="394"/>
      <c r="AB404" s="394"/>
      <c r="AC404" s="1067"/>
      <c r="AD404" s="1067"/>
      <c r="AE404" s="1067"/>
      <c r="AF404" s="1067"/>
      <c r="AG404" s="658"/>
      <c r="AH404" s="658"/>
      <c r="AI404" s="658"/>
      <c r="AJ404" s="658"/>
      <c r="AK404" s="658"/>
      <c r="AL404" s="658"/>
      <c r="AM404" s="658"/>
      <c r="AN404" s="658"/>
      <c r="AO404" s="658"/>
      <c r="AP404" s="658"/>
      <c r="AQ404" s="658"/>
      <c r="AR404" s="658"/>
      <c r="AS404" s="658"/>
      <c r="AT404" s="658"/>
      <c r="AU404" s="658"/>
      <c r="AV404" s="658"/>
      <c r="AW404" s="658"/>
      <c r="AX404" s="658"/>
      <c r="AY404" s="658"/>
      <c r="AZ404" s="658"/>
      <c r="BA404" s="658"/>
      <c r="BB404" s="658"/>
      <c r="BC404" s="658"/>
      <c r="BD404" s="658"/>
      <c r="BE404" s="658"/>
      <c r="BF404" s="658"/>
      <c r="BG404" s="658"/>
      <c r="BH404" s="658"/>
      <c r="BI404" s="658"/>
      <c r="BJ404" s="658"/>
      <c r="BK404" s="658"/>
      <c r="BL404" s="658"/>
      <c r="BM404" s="658"/>
      <c r="BN404" s="658"/>
      <c r="BO404" s="658"/>
      <c r="BP404" s="658"/>
      <c r="BQ404" s="658"/>
      <c r="BR404" s="658"/>
      <c r="BS404" s="658"/>
      <c r="BT404" s="658"/>
      <c r="BU404" s="658"/>
    </row>
    <row r="405" ht="14.25" customHeight="1">
      <c r="A405" s="1067"/>
      <c r="B405" s="1067"/>
      <c r="C405" s="1067"/>
      <c r="D405" s="1067"/>
      <c r="E405" s="1067"/>
      <c r="F405" s="1067"/>
      <c r="G405" s="1114"/>
      <c r="H405" s="1115"/>
      <c r="I405" s="1115"/>
      <c r="J405" s="1067"/>
      <c r="K405" s="1116"/>
      <c r="L405" s="1117"/>
      <c r="M405" s="1067"/>
      <c r="N405" s="1067"/>
      <c r="O405" s="1117"/>
      <c r="P405" s="1067"/>
      <c r="Q405" s="1067"/>
      <c r="R405" s="1067"/>
      <c r="S405" s="1067"/>
      <c r="T405" s="1067"/>
      <c r="U405" s="1067"/>
      <c r="V405" s="866"/>
      <c r="W405" s="866"/>
      <c r="X405" s="866"/>
      <c r="Y405" s="394"/>
      <c r="Z405" s="394"/>
      <c r="AA405" s="394"/>
      <c r="AB405" s="394"/>
      <c r="AC405" s="1067"/>
      <c r="AD405" s="1067"/>
      <c r="AE405" s="1067"/>
      <c r="AF405" s="1067"/>
      <c r="AG405" s="658"/>
      <c r="AH405" s="658"/>
      <c r="AI405" s="658"/>
      <c r="AJ405" s="658"/>
      <c r="AK405" s="658"/>
      <c r="AL405" s="658"/>
      <c r="AM405" s="658"/>
      <c r="AN405" s="658"/>
      <c r="AO405" s="658"/>
      <c r="AP405" s="658"/>
      <c r="AQ405" s="658"/>
      <c r="AR405" s="658"/>
      <c r="AS405" s="658"/>
      <c r="AT405" s="658"/>
      <c r="AU405" s="658"/>
      <c r="AV405" s="658"/>
      <c r="AW405" s="658"/>
      <c r="AX405" s="658"/>
      <c r="AY405" s="658"/>
      <c r="AZ405" s="658"/>
      <c r="BA405" s="658"/>
      <c r="BB405" s="658"/>
      <c r="BC405" s="658"/>
      <c r="BD405" s="658"/>
      <c r="BE405" s="658"/>
      <c r="BF405" s="658"/>
      <c r="BG405" s="658"/>
      <c r="BH405" s="658"/>
      <c r="BI405" s="658"/>
      <c r="BJ405" s="658"/>
      <c r="BK405" s="658"/>
      <c r="BL405" s="658"/>
      <c r="BM405" s="658"/>
      <c r="BN405" s="658"/>
      <c r="BO405" s="658"/>
      <c r="BP405" s="658"/>
      <c r="BQ405" s="658"/>
      <c r="BR405" s="658"/>
      <c r="BS405" s="658"/>
      <c r="BT405" s="658"/>
      <c r="BU405" s="658"/>
    </row>
    <row r="406" ht="14.25" customHeight="1">
      <c r="A406" s="1067"/>
      <c r="B406" s="1067"/>
      <c r="C406" s="1067"/>
      <c r="D406" s="1067"/>
      <c r="E406" s="1067"/>
      <c r="F406" s="1067"/>
      <c r="G406" s="1114"/>
      <c r="H406" s="1115"/>
      <c r="I406" s="1115"/>
      <c r="J406" s="1067"/>
      <c r="K406" s="1116"/>
      <c r="L406" s="1117"/>
      <c r="M406" s="1067"/>
      <c r="N406" s="1067"/>
      <c r="O406" s="1117"/>
      <c r="P406" s="1067"/>
      <c r="Q406" s="1067"/>
      <c r="R406" s="1067"/>
      <c r="S406" s="1067"/>
      <c r="T406" s="1067"/>
      <c r="U406" s="1067"/>
      <c r="V406" s="866"/>
      <c r="W406" s="866"/>
      <c r="X406" s="866"/>
      <c r="Y406" s="394"/>
      <c r="Z406" s="394"/>
      <c r="AA406" s="394"/>
      <c r="AB406" s="394"/>
      <c r="AC406" s="1067"/>
      <c r="AD406" s="1067"/>
      <c r="AE406" s="1067"/>
      <c r="AF406" s="1067"/>
      <c r="AG406" s="658"/>
      <c r="AH406" s="658"/>
      <c r="AI406" s="658"/>
      <c r="AJ406" s="658"/>
      <c r="AK406" s="658"/>
      <c r="AL406" s="658"/>
      <c r="AM406" s="658"/>
      <c r="AN406" s="658"/>
      <c r="AO406" s="658"/>
      <c r="AP406" s="658"/>
      <c r="AQ406" s="658"/>
      <c r="AR406" s="658"/>
      <c r="AS406" s="658"/>
      <c r="AT406" s="658"/>
      <c r="AU406" s="658"/>
      <c r="AV406" s="658"/>
      <c r="AW406" s="658"/>
      <c r="AX406" s="658"/>
      <c r="AY406" s="658"/>
      <c r="AZ406" s="658"/>
      <c r="BA406" s="658"/>
      <c r="BB406" s="658"/>
      <c r="BC406" s="658"/>
      <c r="BD406" s="658"/>
      <c r="BE406" s="658"/>
      <c r="BF406" s="658"/>
      <c r="BG406" s="658"/>
      <c r="BH406" s="658"/>
      <c r="BI406" s="658"/>
      <c r="BJ406" s="658"/>
      <c r="BK406" s="658"/>
      <c r="BL406" s="658"/>
      <c r="BM406" s="658"/>
      <c r="BN406" s="658"/>
      <c r="BO406" s="658"/>
      <c r="BP406" s="658"/>
      <c r="BQ406" s="658"/>
      <c r="BR406" s="658"/>
      <c r="BS406" s="658"/>
      <c r="BT406" s="658"/>
      <c r="BU406" s="658"/>
    </row>
    <row r="407" ht="14.25" customHeight="1">
      <c r="A407" s="1067"/>
      <c r="B407" s="1067"/>
      <c r="C407" s="1067"/>
      <c r="D407" s="1067"/>
      <c r="E407" s="1067"/>
      <c r="F407" s="1067"/>
      <c r="G407" s="1114"/>
      <c r="H407" s="1115"/>
      <c r="I407" s="1115"/>
      <c r="J407" s="1067"/>
      <c r="K407" s="1116"/>
      <c r="L407" s="1117"/>
      <c r="M407" s="1067"/>
      <c r="N407" s="1067"/>
      <c r="O407" s="1117"/>
      <c r="P407" s="1067"/>
      <c r="Q407" s="1067"/>
      <c r="R407" s="1067"/>
      <c r="S407" s="1067"/>
      <c r="T407" s="1067"/>
      <c r="U407" s="1067"/>
      <c r="V407" s="866"/>
      <c r="W407" s="866"/>
      <c r="X407" s="866"/>
      <c r="Y407" s="394"/>
      <c r="Z407" s="394"/>
      <c r="AA407" s="394"/>
      <c r="AB407" s="394"/>
      <c r="AC407" s="1067"/>
      <c r="AD407" s="1067"/>
      <c r="AE407" s="1067"/>
      <c r="AF407" s="1067"/>
      <c r="AG407" s="658"/>
      <c r="AH407" s="658"/>
      <c r="AI407" s="658"/>
      <c r="AJ407" s="658"/>
      <c r="AK407" s="658"/>
      <c r="AL407" s="658"/>
      <c r="AM407" s="658"/>
      <c r="AN407" s="658"/>
      <c r="AO407" s="658"/>
      <c r="AP407" s="658"/>
      <c r="AQ407" s="658"/>
      <c r="AR407" s="658"/>
      <c r="AS407" s="658"/>
      <c r="AT407" s="658"/>
      <c r="AU407" s="658"/>
      <c r="AV407" s="658"/>
      <c r="AW407" s="658"/>
      <c r="AX407" s="658"/>
      <c r="AY407" s="658"/>
      <c r="AZ407" s="658"/>
      <c r="BA407" s="658"/>
      <c r="BB407" s="658"/>
      <c r="BC407" s="658"/>
      <c r="BD407" s="658"/>
      <c r="BE407" s="658"/>
      <c r="BF407" s="658"/>
      <c r="BG407" s="658"/>
      <c r="BH407" s="658"/>
      <c r="BI407" s="658"/>
      <c r="BJ407" s="658"/>
      <c r="BK407" s="658"/>
      <c r="BL407" s="658"/>
      <c r="BM407" s="658"/>
      <c r="BN407" s="658"/>
      <c r="BO407" s="658"/>
      <c r="BP407" s="658"/>
      <c r="BQ407" s="658"/>
      <c r="BR407" s="658"/>
      <c r="BS407" s="658"/>
      <c r="BT407" s="658"/>
      <c r="BU407" s="658"/>
    </row>
    <row r="408" ht="14.25" customHeight="1">
      <c r="A408" s="1067"/>
      <c r="B408" s="1067"/>
      <c r="C408" s="1067"/>
      <c r="D408" s="1067"/>
      <c r="E408" s="1067"/>
      <c r="F408" s="1067"/>
      <c r="G408" s="1114"/>
      <c r="H408" s="1115"/>
      <c r="I408" s="1115"/>
      <c r="J408" s="1067"/>
      <c r="K408" s="1116"/>
      <c r="L408" s="1117"/>
      <c r="M408" s="1067"/>
      <c r="N408" s="1067"/>
      <c r="O408" s="1117"/>
      <c r="P408" s="1067"/>
      <c r="Q408" s="1067"/>
      <c r="R408" s="1067"/>
      <c r="S408" s="1067"/>
      <c r="T408" s="1067"/>
      <c r="U408" s="1067"/>
      <c r="V408" s="866"/>
      <c r="W408" s="866"/>
      <c r="X408" s="866"/>
      <c r="Y408" s="394"/>
      <c r="Z408" s="394"/>
      <c r="AA408" s="394"/>
      <c r="AB408" s="394"/>
      <c r="AC408" s="1067"/>
      <c r="AD408" s="1067"/>
      <c r="AE408" s="1067"/>
      <c r="AF408" s="1067"/>
      <c r="AG408" s="658"/>
      <c r="AH408" s="658"/>
      <c r="AI408" s="658"/>
      <c r="AJ408" s="658"/>
      <c r="AK408" s="658"/>
      <c r="AL408" s="658"/>
      <c r="AM408" s="658"/>
      <c r="AN408" s="658"/>
      <c r="AO408" s="658"/>
      <c r="AP408" s="658"/>
      <c r="AQ408" s="658"/>
      <c r="AR408" s="658"/>
      <c r="AS408" s="658"/>
      <c r="AT408" s="658"/>
      <c r="AU408" s="658"/>
      <c r="AV408" s="658"/>
      <c r="AW408" s="658"/>
      <c r="AX408" s="658"/>
      <c r="AY408" s="658"/>
      <c r="AZ408" s="658"/>
      <c r="BA408" s="658"/>
      <c r="BB408" s="658"/>
      <c r="BC408" s="658"/>
      <c r="BD408" s="658"/>
      <c r="BE408" s="658"/>
      <c r="BF408" s="658"/>
      <c r="BG408" s="658"/>
      <c r="BH408" s="658"/>
      <c r="BI408" s="658"/>
      <c r="BJ408" s="658"/>
      <c r="BK408" s="658"/>
      <c r="BL408" s="658"/>
      <c r="BM408" s="658"/>
      <c r="BN408" s="658"/>
      <c r="BO408" s="658"/>
      <c r="BP408" s="658"/>
      <c r="BQ408" s="658"/>
      <c r="BR408" s="658"/>
      <c r="BS408" s="658"/>
      <c r="BT408" s="658"/>
      <c r="BU408" s="658"/>
    </row>
    <row r="409" ht="14.25" customHeight="1">
      <c r="A409" s="1067"/>
      <c r="B409" s="1067"/>
      <c r="C409" s="1067"/>
      <c r="D409" s="1067"/>
      <c r="E409" s="1067"/>
      <c r="F409" s="1067"/>
      <c r="G409" s="1114"/>
      <c r="H409" s="1115"/>
      <c r="I409" s="1115"/>
      <c r="J409" s="1067"/>
      <c r="K409" s="1116"/>
      <c r="L409" s="1117"/>
      <c r="M409" s="1067"/>
      <c r="N409" s="1067"/>
      <c r="O409" s="1117"/>
      <c r="P409" s="1067"/>
      <c r="Q409" s="1067"/>
      <c r="R409" s="1067"/>
      <c r="S409" s="1067"/>
      <c r="T409" s="1067"/>
      <c r="U409" s="1067"/>
      <c r="V409" s="866"/>
      <c r="W409" s="866"/>
      <c r="X409" s="866"/>
      <c r="Y409" s="394"/>
      <c r="Z409" s="394"/>
      <c r="AA409" s="394"/>
      <c r="AB409" s="394"/>
      <c r="AC409" s="1067"/>
      <c r="AD409" s="1067"/>
      <c r="AE409" s="1067"/>
      <c r="AF409" s="1067"/>
      <c r="AG409" s="658"/>
      <c r="AH409" s="658"/>
      <c r="AI409" s="658"/>
      <c r="AJ409" s="658"/>
      <c r="AK409" s="658"/>
      <c r="AL409" s="658"/>
      <c r="AM409" s="658"/>
      <c r="AN409" s="658"/>
      <c r="AO409" s="658"/>
      <c r="AP409" s="658"/>
      <c r="AQ409" s="658"/>
      <c r="AR409" s="658"/>
      <c r="AS409" s="658"/>
      <c r="AT409" s="658"/>
      <c r="AU409" s="658"/>
      <c r="AV409" s="658"/>
      <c r="AW409" s="658"/>
      <c r="AX409" s="658"/>
      <c r="AY409" s="658"/>
      <c r="AZ409" s="658"/>
      <c r="BA409" s="658"/>
      <c r="BB409" s="658"/>
      <c r="BC409" s="658"/>
      <c r="BD409" s="658"/>
      <c r="BE409" s="658"/>
      <c r="BF409" s="658"/>
      <c r="BG409" s="658"/>
      <c r="BH409" s="658"/>
      <c r="BI409" s="658"/>
      <c r="BJ409" s="658"/>
      <c r="BK409" s="658"/>
      <c r="BL409" s="658"/>
      <c r="BM409" s="658"/>
      <c r="BN409" s="658"/>
      <c r="BO409" s="658"/>
      <c r="BP409" s="658"/>
      <c r="BQ409" s="658"/>
      <c r="BR409" s="658"/>
      <c r="BS409" s="658"/>
      <c r="BT409" s="658"/>
      <c r="BU409" s="658"/>
    </row>
    <row r="410" ht="14.25" customHeight="1">
      <c r="A410" s="1067"/>
      <c r="B410" s="1067"/>
      <c r="C410" s="1067"/>
      <c r="D410" s="1067"/>
      <c r="E410" s="1067"/>
      <c r="F410" s="1067"/>
      <c r="G410" s="1114"/>
      <c r="H410" s="1115"/>
      <c r="I410" s="1115"/>
      <c r="J410" s="1067"/>
      <c r="K410" s="1116"/>
      <c r="L410" s="1117"/>
      <c r="M410" s="1067"/>
      <c r="N410" s="1067"/>
      <c r="O410" s="1117"/>
      <c r="P410" s="1067"/>
      <c r="Q410" s="1067"/>
      <c r="R410" s="1067"/>
      <c r="S410" s="1067"/>
      <c r="T410" s="1067"/>
      <c r="U410" s="1067"/>
      <c r="V410" s="866"/>
      <c r="W410" s="866"/>
      <c r="X410" s="866"/>
      <c r="Y410" s="394"/>
      <c r="Z410" s="394"/>
      <c r="AA410" s="394"/>
      <c r="AB410" s="394"/>
      <c r="AC410" s="1067"/>
      <c r="AD410" s="1067"/>
      <c r="AE410" s="1067"/>
      <c r="AF410" s="1067"/>
      <c r="AG410" s="658"/>
      <c r="AH410" s="658"/>
      <c r="AI410" s="658"/>
      <c r="AJ410" s="658"/>
      <c r="AK410" s="658"/>
      <c r="AL410" s="658"/>
      <c r="AM410" s="658"/>
      <c r="AN410" s="658"/>
      <c r="AO410" s="658"/>
      <c r="AP410" s="658"/>
      <c r="AQ410" s="658"/>
      <c r="AR410" s="658"/>
      <c r="AS410" s="658"/>
      <c r="AT410" s="658"/>
      <c r="AU410" s="658"/>
      <c r="AV410" s="658"/>
      <c r="AW410" s="658"/>
      <c r="AX410" s="658"/>
      <c r="AY410" s="658"/>
      <c r="AZ410" s="658"/>
      <c r="BA410" s="658"/>
      <c r="BB410" s="658"/>
      <c r="BC410" s="658"/>
      <c r="BD410" s="658"/>
      <c r="BE410" s="658"/>
      <c r="BF410" s="658"/>
      <c r="BG410" s="658"/>
      <c r="BH410" s="658"/>
      <c r="BI410" s="658"/>
      <c r="BJ410" s="658"/>
      <c r="BK410" s="658"/>
      <c r="BL410" s="658"/>
      <c r="BM410" s="658"/>
      <c r="BN410" s="658"/>
      <c r="BO410" s="658"/>
      <c r="BP410" s="658"/>
      <c r="BQ410" s="658"/>
      <c r="BR410" s="658"/>
      <c r="BS410" s="658"/>
      <c r="BT410" s="658"/>
      <c r="BU410" s="658"/>
    </row>
    <row r="411" ht="14.25" customHeight="1">
      <c r="A411" s="1067"/>
      <c r="B411" s="1067"/>
      <c r="C411" s="1067"/>
      <c r="D411" s="1067"/>
      <c r="E411" s="1067"/>
      <c r="F411" s="1067"/>
      <c r="G411" s="1114"/>
      <c r="H411" s="1115"/>
      <c r="I411" s="1115"/>
      <c r="J411" s="1067"/>
      <c r="K411" s="1116"/>
      <c r="L411" s="1117"/>
      <c r="M411" s="1067"/>
      <c r="N411" s="1067"/>
      <c r="O411" s="1117"/>
      <c r="P411" s="1067"/>
      <c r="Q411" s="1067"/>
      <c r="R411" s="1067"/>
      <c r="S411" s="1067"/>
      <c r="T411" s="1067"/>
      <c r="U411" s="1067"/>
      <c r="V411" s="866"/>
      <c r="W411" s="866"/>
      <c r="X411" s="866"/>
      <c r="Y411" s="394"/>
      <c r="Z411" s="394"/>
      <c r="AA411" s="394"/>
      <c r="AB411" s="394"/>
      <c r="AC411" s="1067"/>
      <c r="AD411" s="1067"/>
      <c r="AE411" s="1067"/>
      <c r="AF411" s="1067"/>
      <c r="AG411" s="658"/>
      <c r="AH411" s="658"/>
      <c r="AI411" s="658"/>
      <c r="AJ411" s="658"/>
      <c r="AK411" s="658"/>
      <c r="AL411" s="658"/>
      <c r="AM411" s="658"/>
      <c r="AN411" s="658"/>
      <c r="AO411" s="658"/>
      <c r="AP411" s="658"/>
      <c r="AQ411" s="658"/>
      <c r="AR411" s="658"/>
      <c r="AS411" s="658"/>
      <c r="AT411" s="658"/>
      <c r="AU411" s="658"/>
      <c r="AV411" s="658"/>
      <c r="AW411" s="658"/>
      <c r="AX411" s="658"/>
      <c r="AY411" s="658"/>
      <c r="AZ411" s="658"/>
      <c r="BA411" s="658"/>
      <c r="BB411" s="658"/>
      <c r="BC411" s="658"/>
      <c r="BD411" s="658"/>
      <c r="BE411" s="658"/>
      <c r="BF411" s="658"/>
      <c r="BG411" s="658"/>
      <c r="BH411" s="658"/>
      <c r="BI411" s="658"/>
      <c r="BJ411" s="658"/>
      <c r="BK411" s="658"/>
      <c r="BL411" s="658"/>
      <c r="BM411" s="658"/>
      <c r="BN411" s="658"/>
      <c r="BO411" s="658"/>
      <c r="BP411" s="658"/>
      <c r="BQ411" s="658"/>
      <c r="BR411" s="658"/>
      <c r="BS411" s="658"/>
      <c r="BT411" s="658"/>
      <c r="BU411" s="658"/>
    </row>
    <row r="412" ht="14.25" customHeight="1">
      <c r="A412" s="1067"/>
      <c r="B412" s="1067"/>
      <c r="C412" s="1067"/>
      <c r="D412" s="1067"/>
      <c r="E412" s="1067"/>
      <c r="F412" s="1067"/>
      <c r="G412" s="1114"/>
      <c r="H412" s="1115"/>
      <c r="I412" s="1115"/>
      <c r="J412" s="1067"/>
      <c r="K412" s="1116"/>
      <c r="L412" s="1117"/>
      <c r="M412" s="1067"/>
      <c r="N412" s="1067"/>
      <c r="O412" s="1117"/>
      <c r="P412" s="1067"/>
      <c r="Q412" s="1067"/>
      <c r="R412" s="1067"/>
      <c r="S412" s="1067"/>
      <c r="T412" s="1067"/>
      <c r="U412" s="1067"/>
      <c r="V412" s="866"/>
      <c r="W412" s="866"/>
      <c r="X412" s="866"/>
      <c r="Y412" s="394"/>
      <c r="Z412" s="394"/>
      <c r="AA412" s="394"/>
      <c r="AB412" s="394"/>
      <c r="AC412" s="1067"/>
      <c r="AD412" s="1067"/>
      <c r="AE412" s="1067"/>
      <c r="AF412" s="1067"/>
      <c r="AG412" s="658"/>
      <c r="AH412" s="658"/>
      <c r="AI412" s="658"/>
      <c r="AJ412" s="658"/>
      <c r="AK412" s="658"/>
      <c r="AL412" s="658"/>
      <c r="AM412" s="658"/>
      <c r="AN412" s="658"/>
      <c r="AO412" s="658"/>
      <c r="AP412" s="658"/>
      <c r="AQ412" s="658"/>
      <c r="AR412" s="658"/>
      <c r="AS412" s="658"/>
      <c r="AT412" s="658"/>
      <c r="AU412" s="658"/>
      <c r="AV412" s="658"/>
      <c r="AW412" s="658"/>
      <c r="AX412" s="658"/>
      <c r="AY412" s="658"/>
      <c r="AZ412" s="658"/>
      <c r="BA412" s="658"/>
      <c r="BB412" s="658"/>
      <c r="BC412" s="658"/>
      <c r="BD412" s="658"/>
      <c r="BE412" s="658"/>
      <c r="BF412" s="658"/>
      <c r="BG412" s="658"/>
      <c r="BH412" s="658"/>
      <c r="BI412" s="658"/>
      <c r="BJ412" s="658"/>
      <c r="BK412" s="658"/>
      <c r="BL412" s="658"/>
      <c r="BM412" s="658"/>
      <c r="BN412" s="658"/>
      <c r="BO412" s="658"/>
      <c r="BP412" s="658"/>
      <c r="BQ412" s="658"/>
      <c r="BR412" s="658"/>
      <c r="BS412" s="658"/>
      <c r="BT412" s="658"/>
      <c r="BU412" s="658"/>
    </row>
    <row r="413" ht="14.25" customHeight="1">
      <c r="A413" s="1067"/>
      <c r="B413" s="1067"/>
      <c r="C413" s="1067"/>
      <c r="D413" s="1067"/>
      <c r="E413" s="1067"/>
      <c r="F413" s="1067"/>
      <c r="G413" s="1114"/>
      <c r="H413" s="1115"/>
      <c r="I413" s="1115"/>
      <c r="J413" s="1067"/>
      <c r="K413" s="1116"/>
      <c r="L413" s="1117"/>
      <c r="M413" s="1067"/>
      <c r="N413" s="1067"/>
      <c r="O413" s="1117"/>
      <c r="P413" s="1067"/>
      <c r="Q413" s="1067"/>
      <c r="R413" s="1067"/>
      <c r="S413" s="1067"/>
      <c r="T413" s="1067"/>
      <c r="U413" s="1067"/>
      <c r="V413" s="866"/>
      <c r="W413" s="866"/>
      <c r="X413" s="866"/>
      <c r="Y413" s="394"/>
      <c r="Z413" s="394"/>
      <c r="AA413" s="394"/>
      <c r="AB413" s="394"/>
      <c r="AC413" s="1067"/>
      <c r="AD413" s="1067"/>
      <c r="AE413" s="1067"/>
      <c r="AF413" s="1067"/>
      <c r="AG413" s="658"/>
      <c r="AH413" s="658"/>
      <c r="AI413" s="658"/>
      <c r="AJ413" s="658"/>
      <c r="AK413" s="658"/>
      <c r="AL413" s="658"/>
      <c r="AM413" s="658"/>
      <c r="AN413" s="658"/>
      <c r="AO413" s="658"/>
      <c r="AP413" s="658"/>
      <c r="AQ413" s="658"/>
      <c r="AR413" s="658"/>
      <c r="AS413" s="658"/>
      <c r="AT413" s="658"/>
      <c r="AU413" s="658"/>
      <c r="AV413" s="658"/>
      <c r="AW413" s="658"/>
      <c r="AX413" s="658"/>
      <c r="AY413" s="658"/>
      <c r="AZ413" s="658"/>
      <c r="BA413" s="658"/>
      <c r="BB413" s="658"/>
      <c r="BC413" s="658"/>
      <c r="BD413" s="658"/>
      <c r="BE413" s="658"/>
      <c r="BF413" s="658"/>
      <c r="BG413" s="658"/>
      <c r="BH413" s="658"/>
      <c r="BI413" s="658"/>
      <c r="BJ413" s="658"/>
      <c r="BK413" s="658"/>
      <c r="BL413" s="658"/>
      <c r="BM413" s="658"/>
      <c r="BN413" s="658"/>
      <c r="BO413" s="658"/>
      <c r="BP413" s="658"/>
      <c r="BQ413" s="658"/>
      <c r="BR413" s="658"/>
      <c r="BS413" s="658"/>
      <c r="BT413" s="658"/>
      <c r="BU413" s="658"/>
    </row>
    <row r="414" ht="14.25" customHeight="1">
      <c r="A414" s="1067"/>
      <c r="B414" s="1067"/>
      <c r="C414" s="1067"/>
      <c r="D414" s="1067"/>
      <c r="E414" s="1067"/>
      <c r="F414" s="1067"/>
      <c r="G414" s="1114"/>
      <c r="H414" s="1115"/>
      <c r="I414" s="1115"/>
      <c r="J414" s="1067"/>
      <c r="K414" s="1116"/>
      <c r="L414" s="1117"/>
      <c r="M414" s="1067"/>
      <c r="N414" s="1067"/>
      <c r="O414" s="1117"/>
      <c r="P414" s="1067"/>
      <c r="Q414" s="1067"/>
      <c r="R414" s="1067"/>
      <c r="S414" s="1067"/>
      <c r="T414" s="1067"/>
      <c r="U414" s="1067"/>
      <c r="V414" s="866"/>
      <c r="W414" s="866"/>
      <c r="X414" s="866"/>
      <c r="Y414" s="394"/>
      <c r="Z414" s="394"/>
      <c r="AA414" s="394"/>
      <c r="AB414" s="394"/>
      <c r="AC414" s="1067"/>
      <c r="AD414" s="1067"/>
      <c r="AE414" s="1067"/>
      <c r="AF414" s="1067"/>
      <c r="AG414" s="658"/>
      <c r="AH414" s="658"/>
      <c r="AI414" s="658"/>
      <c r="AJ414" s="658"/>
      <c r="AK414" s="658"/>
      <c r="AL414" s="658"/>
      <c r="AM414" s="658"/>
      <c r="AN414" s="658"/>
      <c r="AO414" s="658"/>
      <c r="AP414" s="658"/>
      <c r="AQ414" s="658"/>
      <c r="AR414" s="658"/>
      <c r="AS414" s="658"/>
      <c r="AT414" s="658"/>
      <c r="AU414" s="658"/>
      <c r="AV414" s="658"/>
      <c r="AW414" s="658"/>
      <c r="AX414" s="658"/>
      <c r="AY414" s="658"/>
      <c r="AZ414" s="658"/>
      <c r="BA414" s="658"/>
      <c r="BB414" s="658"/>
      <c r="BC414" s="658"/>
      <c r="BD414" s="658"/>
      <c r="BE414" s="658"/>
      <c r="BF414" s="658"/>
      <c r="BG414" s="658"/>
      <c r="BH414" s="658"/>
      <c r="BI414" s="658"/>
      <c r="BJ414" s="658"/>
      <c r="BK414" s="658"/>
      <c r="BL414" s="658"/>
      <c r="BM414" s="658"/>
      <c r="BN414" s="658"/>
      <c r="BO414" s="658"/>
      <c r="BP414" s="658"/>
      <c r="BQ414" s="658"/>
      <c r="BR414" s="658"/>
      <c r="BS414" s="658"/>
      <c r="BT414" s="658"/>
      <c r="BU414" s="658"/>
    </row>
    <row r="415" ht="14.25" customHeight="1">
      <c r="A415" s="1067"/>
      <c r="B415" s="1067"/>
      <c r="C415" s="1067"/>
      <c r="D415" s="1067"/>
      <c r="E415" s="1067"/>
      <c r="F415" s="1067"/>
      <c r="G415" s="1114"/>
      <c r="H415" s="1115"/>
      <c r="I415" s="1115"/>
      <c r="J415" s="1067"/>
      <c r="K415" s="1116"/>
      <c r="L415" s="1117"/>
      <c r="M415" s="1067"/>
      <c r="N415" s="1067"/>
      <c r="O415" s="1117"/>
      <c r="P415" s="1067"/>
      <c r="Q415" s="1067"/>
      <c r="R415" s="1067"/>
      <c r="S415" s="1067"/>
      <c r="T415" s="1067"/>
      <c r="U415" s="1067"/>
      <c r="V415" s="866"/>
      <c r="W415" s="866"/>
      <c r="X415" s="866"/>
      <c r="Y415" s="394"/>
      <c r="Z415" s="394"/>
      <c r="AA415" s="394"/>
      <c r="AB415" s="394"/>
      <c r="AC415" s="1067"/>
      <c r="AD415" s="1067"/>
      <c r="AE415" s="1067"/>
      <c r="AF415" s="1067"/>
      <c r="AG415" s="658"/>
      <c r="AH415" s="658"/>
      <c r="AI415" s="658"/>
      <c r="AJ415" s="658"/>
      <c r="AK415" s="658"/>
      <c r="AL415" s="658"/>
      <c r="AM415" s="658"/>
      <c r="AN415" s="658"/>
      <c r="AO415" s="658"/>
      <c r="AP415" s="658"/>
      <c r="AQ415" s="658"/>
      <c r="AR415" s="658"/>
      <c r="AS415" s="658"/>
      <c r="AT415" s="658"/>
      <c r="AU415" s="658"/>
      <c r="AV415" s="658"/>
      <c r="AW415" s="658"/>
      <c r="AX415" s="658"/>
      <c r="AY415" s="658"/>
      <c r="AZ415" s="658"/>
      <c r="BA415" s="658"/>
      <c r="BB415" s="658"/>
      <c r="BC415" s="658"/>
      <c r="BD415" s="658"/>
      <c r="BE415" s="658"/>
      <c r="BF415" s="658"/>
      <c r="BG415" s="658"/>
      <c r="BH415" s="658"/>
      <c r="BI415" s="658"/>
      <c r="BJ415" s="658"/>
      <c r="BK415" s="658"/>
      <c r="BL415" s="658"/>
      <c r="BM415" s="658"/>
      <c r="BN415" s="658"/>
      <c r="BO415" s="658"/>
      <c r="BP415" s="658"/>
      <c r="BQ415" s="658"/>
      <c r="BR415" s="658"/>
      <c r="BS415" s="658"/>
      <c r="BT415" s="658"/>
      <c r="BU415" s="658"/>
    </row>
    <row r="416" ht="14.25" customHeight="1">
      <c r="A416" s="1067"/>
      <c r="B416" s="1067"/>
      <c r="C416" s="1067"/>
      <c r="D416" s="1067"/>
      <c r="E416" s="1067"/>
      <c r="F416" s="1067"/>
      <c r="G416" s="1114"/>
      <c r="H416" s="1115"/>
      <c r="I416" s="1115"/>
      <c r="J416" s="1067"/>
      <c r="K416" s="1116"/>
      <c r="L416" s="1117"/>
      <c r="M416" s="1067"/>
      <c r="N416" s="1067"/>
      <c r="O416" s="1117"/>
      <c r="P416" s="1067"/>
      <c r="Q416" s="1067"/>
      <c r="R416" s="1067"/>
      <c r="S416" s="1067"/>
      <c r="T416" s="1067"/>
      <c r="U416" s="1067"/>
      <c r="V416" s="866"/>
      <c r="W416" s="866"/>
      <c r="X416" s="866"/>
      <c r="Y416" s="394"/>
      <c r="Z416" s="394"/>
      <c r="AA416" s="394"/>
      <c r="AB416" s="394"/>
      <c r="AC416" s="1067"/>
      <c r="AD416" s="1067"/>
      <c r="AE416" s="1067"/>
      <c r="AF416" s="1067"/>
      <c r="AG416" s="658"/>
      <c r="AH416" s="658"/>
      <c r="AI416" s="658"/>
      <c r="AJ416" s="658"/>
      <c r="AK416" s="658"/>
      <c r="AL416" s="658"/>
      <c r="AM416" s="658"/>
      <c r="AN416" s="658"/>
      <c r="AO416" s="658"/>
      <c r="AP416" s="658"/>
      <c r="AQ416" s="658"/>
      <c r="AR416" s="658"/>
      <c r="AS416" s="658"/>
      <c r="AT416" s="658"/>
      <c r="AU416" s="658"/>
      <c r="AV416" s="658"/>
      <c r="AW416" s="658"/>
      <c r="AX416" s="658"/>
      <c r="AY416" s="658"/>
      <c r="AZ416" s="658"/>
      <c r="BA416" s="658"/>
      <c r="BB416" s="658"/>
      <c r="BC416" s="658"/>
      <c r="BD416" s="658"/>
      <c r="BE416" s="658"/>
      <c r="BF416" s="658"/>
      <c r="BG416" s="658"/>
      <c r="BH416" s="658"/>
      <c r="BI416" s="658"/>
      <c r="BJ416" s="658"/>
      <c r="BK416" s="658"/>
      <c r="BL416" s="658"/>
      <c r="BM416" s="658"/>
      <c r="BN416" s="658"/>
      <c r="BO416" s="658"/>
      <c r="BP416" s="658"/>
      <c r="BQ416" s="658"/>
      <c r="BR416" s="658"/>
      <c r="BS416" s="658"/>
      <c r="BT416" s="658"/>
      <c r="BU416" s="658"/>
    </row>
    <row r="417" ht="14.25" customHeight="1">
      <c r="A417" s="1067"/>
      <c r="B417" s="1067"/>
      <c r="C417" s="1067"/>
      <c r="D417" s="1067"/>
      <c r="E417" s="1067"/>
      <c r="F417" s="1067"/>
      <c r="G417" s="1114"/>
      <c r="H417" s="1115"/>
      <c r="I417" s="1115"/>
      <c r="J417" s="1067"/>
      <c r="K417" s="1116"/>
      <c r="L417" s="1117"/>
      <c r="M417" s="1067"/>
      <c r="N417" s="1067"/>
      <c r="O417" s="1117"/>
      <c r="P417" s="1067"/>
      <c r="Q417" s="1067"/>
      <c r="R417" s="1067"/>
      <c r="S417" s="1067"/>
      <c r="T417" s="1067"/>
      <c r="U417" s="1067"/>
      <c r="V417" s="866"/>
      <c r="W417" s="866"/>
      <c r="X417" s="866"/>
      <c r="Y417" s="394"/>
      <c r="Z417" s="394"/>
      <c r="AA417" s="394"/>
      <c r="AB417" s="394"/>
      <c r="AC417" s="1067"/>
      <c r="AD417" s="1067"/>
      <c r="AE417" s="1067"/>
      <c r="AF417" s="1067"/>
      <c r="AG417" s="658"/>
      <c r="AH417" s="658"/>
      <c r="AI417" s="658"/>
      <c r="AJ417" s="658"/>
      <c r="AK417" s="658"/>
      <c r="AL417" s="658"/>
      <c r="AM417" s="658"/>
      <c r="AN417" s="658"/>
      <c r="AO417" s="658"/>
      <c r="AP417" s="658"/>
      <c r="AQ417" s="658"/>
      <c r="AR417" s="658"/>
      <c r="AS417" s="658"/>
      <c r="AT417" s="658"/>
      <c r="AU417" s="658"/>
      <c r="AV417" s="658"/>
      <c r="AW417" s="658"/>
      <c r="AX417" s="658"/>
      <c r="AY417" s="658"/>
      <c r="AZ417" s="658"/>
      <c r="BA417" s="658"/>
      <c r="BB417" s="658"/>
      <c r="BC417" s="658"/>
      <c r="BD417" s="658"/>
      <c r="BE417" s="658"/>
      <c r="BF417" s="658"/>
      <c r="BG417" s="658"/>
      <c r="BH417" s="658"/>
      <c r="BI417" s="658"/>
      <c r="BJ417" s="658"/>
      <c r="BK417" s="658"/>
      <c r="BL417" s="658"/>
      <c r="BM417" s="658"/>
      <c r="BN417" s="658"/>
      <c r="BO417" s="658"/>
      <c r="BP417" s="658"/>
      <c r="BQ417" s="658"/>
      <c r="BR417" s="658"/>
      <c r="BS417" s="658"/>
      <c r="BT417" s="658"/>
      <c r="BU417" s="658"/>
    </row>
    <row r="418" ht="14.25" customHeight="1">
      <c r="A418" s="1067"/>
      <c r="B418" s="1067"/>
      <c r="C418" s="1067"/>
      <c r="D418" s="1067"/>
      <c r="E418" s="1067"/>
      <c r="F418" s="1067"/>
      <c r="G418" s="1114"/>
      <c r="H418" s="1115"/>
      <c r="I418" s="1115"/>
      <c r="J418" s="1067"/>
      <c r="K418" s="1116"/>
      <c r="L418" s="1117"/>
      <c r="M418" s="1067"/>
      <c r="N418" s="1067"/>
      <c r="O418" s="1117"/>
      <c r="P418" s="1067"/>
      <c r="Q418" s="1067"/>
      <c r="R418" s="1067"/>
      <c r="S418" s="1067"/>
      <c r="T418" s="1067"/>
      <c r="U418" s="1067"/>
      <c r="V418" s="866"/>
      <c r="W418" s="866"/>
      <c r="X418" s="866"/>
      <c r="Y418" s="394"/>
      <c r="Z418" s="394"/>
      <c r="AA418" s="394"/>
      <c r="AB418" s="394"/>
      <c r="AC418" s="1067"/>
      <c r="AD418" s="1067"/>
      <c r="AE418" s="1067"/>
      <c r="AF418" s="1067"/>
      <c r="AG418" s="658"/>
      <c r="AH418" s="658"/>
      <c r="AI418" s="658"/>
      <c r="AJ418" s="658"/>
      <c r="AK418" s="658"/>
      <c r="AL418" s="658"/>
      <c r="AM418" s="658"/>
      <c r="AN418" s="658"/>
      <c r="AO418" s="658"/>
      <c r="AP418" s="658"/>
      <c r="AQ418" s="658"/>
      <c r="AR418" s="658"/>
      <c r="AS418" s="658"/>
      <c r="AT418" s="658"/>
      <c r="AU418" s="658"/>
      <c r="AV418" s="658"/>
      <c r="AW418" s="658"/>
      <c r="AX418" s="658"/>
      <c r="AY418" s="658"/>
      <c r="AZ418" s="658"/>
      <c r="BA418" s="658"/>
      <c r="BB418" s="658"/>
      <c r="BC418" s="658"/>
      <c r="BD418" s="658"/>
      <c r="BE418" s="658"/>
      <c r="BF418" s="658"/>
      <c r="BG418" s="658"/>
      <c r="BH418" s="658"/>
      <c r="BI418" s="658"/>
      <c r="BJ418" s="658"/>
      <c r="BK418" s="658"/>
      <c r="BL418" s="658"/>
      <c r="BM418" s="658"/>
      <c r="BN418" s="658"/>
      <c r="BO418" s="658"/>
      <c r="BP418" s="658"/>
      <c r="BQ418" s="658"/>
      <c r="BR418" s="658"/>
      <c r="BS418" s="658"/>
      <c r="BT418" s="658"/>
      <c r="BU418" s="658"/>
    </row>
    <row r="419" ht="14.25" customHeight="1">
      <c r="A419" s="1067"/>
      <c r="B419" s="1067"/>
      <c r="C419" s="1067"/>
      <c r="D419" s="1067"/>
      <c r="E419" s="1067"/>
      <c r="F419" s="1067"/>
      <c r="G419" s="1114"/>
      <c r="H419" s="1115"/>
      <c r="I419" s="1115"/>
      <c r="J419" s="1067"/>
      <c r="K419" s="1116"/>
      <c r="L419" s="1117"/>
      <c r="M419" s="1067"/>
      <c r="N419" s="1067"/>
      <c r="O419" s="1117"/>
      <c r="P419" s="1067"/>
      <c r="Q419" s="1067"/>
      <c r="R419" s="1067"/>
      <c r="S419" s="1067"/>
      <c r="T419" s="1067"/>
      <c r="U419" s="1067"/>
      <c r="V419" s="866"/>
      <c r="W419" s="866"/>
      <c r="X419" s="866"/>
      <c r="Y419" s="394"/>
      <c r="Z419" s="394"/>
      <c r="AA419" s="394"/>
      <c r="AB419" s="394"/>
      <c r="AC419" s="1067"/>
      <c r="AD419" s="1067"/>
      <c r="AE419" s="1067"/>
      <c r="AF419" s="1067"/>
      <c r="AG419" s="658"/>
      <c r="AH419" s="658"/>
      <c r="AI419" s="658"/>
      <c r="AJ419" s="658"/>
      <c r="AK419" s="658"/>
      <c r="AL419" s="658"/>
      <c r="AM419" s="658"/>
      <c r="AN419" s="658"/>
      <c r="AO419" s="658"/>
      <c r="AP419" s="658"/>
      <c r="AQ419" s="658"/>
      <c r="AR419" s="658"/>
      <c r="AS419" s="658"/>
      <c r="AT419" s="658"/>
      <c r="AU419" s="658"/>
      <c r="AV419" s="658"/>
      <c r="AW419" s="658"/>
      <c r="AX419" s="658"/>
      <c r="AY419" s="658"/>
      <c r="AZ419" s="658"/>
      <c r="BA419" s="658"/>
      <c r="BB419" s="658"/>
      <c r="BC419" s="658"/>
      <c r="BD419" s="658"/>
      <c r="BE419" s="658"/>
      <c r="BF419" s="658"/>
      <c r="BG419" s="658"/>
      <c r="BH419" s="658"/>
      <c r="BI419" s="658"/>
      <c r="BJ419" s="658"/>
      <c r="BK419" s="658"/>
      <c r="BL419" s="658"/>
      <c r="BM419" s="658"/>
      <c r="BN419" s="658"/>
      <c r="BO419" s="658"/>
      <c r="BP419" s="658"/>
      <c r="BQ419" s="658"/>
      <c r="BR419" s="658"/>
      <c r="BS419" s="658"/>
      <c r="BT419" s="658"/>
      <c r="BU419" s="658"/>
    </row>
    <row r="420" ht="14.25" customHeight="1">
      <c r="A420" s="1067"/>
      <c r="B420" s="1067"/>
      <c r="C420" s="1067"/>
      <c r="D420" s="1067"/>
      <c r="E420" s="1067"/>
      <c r="F420" s="1067"/>
      <c r="G420" s="1114"/>
      <c r="H420" s="1115"/>
      <c r="I420" s="1115"/>
      <c r="J420" s="1067"/>
      <c r="K420" s="1116"/>
      <c r="L420" s="1117"/>
      <c r="M420" s="1067"/>
      <c r="N420" s="1067"/>
      <c r="O420" s="1117"/>
      <c r="P420" s="1067"/>
      <c r="Q420" s="1067"/>
      <c r="R420" s="1067"/>
      <c r="S420" s="1067"/>
      <c r="T420" s="1067"/>
      <c r="U420" s="1067"/>
      <c r="V420" s="866"/>
      <c r="W420" s="866"/>
      <c r="X420" s="866"/>
      <c r="Y420" s="394"/>
      <c r="Z420" s="394"/>
      <c r="AA420" s="394"/>
      <c r="AB420" s="394"/>
      <c r="AC420" s="1067"/>
      <c r="AD420" s="1067"/>
      <c r="AE420" s="1067"/>
      <c r="AF420" s="1067"/>
      <c r="AG420" s="658"/>
      <c r="AH420" s="658"/>
      <c r="AI420" s="658"/>
      <c r="AJ420" s="658"/>
      <c r="AK420" s="658"/>
      <c r="AL420" s="658"/>
      <c r="AM420" s="658"/>
      <c r="AN420" s="658"/>
      <c r="AO420" s="658"/>
      <c r="AP420" s="658"/>
      <c r="AQ420" s="658"/>
      <c r="AR420" s="658"/>
      <c r="AS420" s="658"/>
      <c r="AT420" s="658"/>
      <c r="AU420" s="658"/>
      <c r="AV420" s="658"/>
      <c r="AW420" s="658"/>
      <c r="AX420" s="658"/>
      <c r="AY420" s="658"/>
      <c r="AZ420" s="658"/>
      <c r="BA420" s="658"/>
      <c r="BB420" s="658"/>
      <c r="BC420" s="658"/>
      <c r="BD420" s="658"/>
      <c r="BE420" s="658"/>
      <c r="BF420" s="658"/>
      <c r="BG420" s="658"/>
      <c r="BH420" s="658"/>
      <c r="BI420" s="658"/>
      <c r="BJ420" s="658"/>
      <c r="BK420" s="658"/>
      <c r="BL420" s="658"/>
      <c r="BM420" s="658"/>
      <c r="BN420" s="658"/>
      <c r="BO420" s="658"/>
      <c r="BP420" s="658"/>
      <c r="BQ420" s="658"/>
      <c r="BR420" s="658"/>
      <c r="BS420" s="658"/>
      <c r="BT420" s="658"/>
      <c r="BU420" s="658"/>
    </row>
    <row r="421" ht="14.25" customHeight="1">
      <c r="A421" s="1067"/>
      <c r="B421" s="1067"/>
      <c r="C421" s="1067"/>
      <c r="D421" s="1067"/>
      <c r="E421" s="1067"/>
      <c r="F421" s="1067"/>
      <c r="G421" s="1114"/>
      <c r="H421" s="1115"/>
      <c r="I421" s="1115"/>
      <c r="J421" s="1067"/>
      <c r="K421" s="1116"/>
      <c r="L421" s="1117"/>
      <c r="M421" s="1067"/>
      <c r="N421" s="1067"/>
      <c r="O421" s="1117"/>
      <c r="P421" s="1067"/>
      <c r="Q421" s="1067"/>
      <c r="R421" s="1067"/>
      <c r="S421" s="1067"/>
      <c r="T421" s="1067"/>
      <c r="U421" s="1067"/>
      <c r="V421" s="866"/>
      <c r="W421" s="866"/>
      <c r="X421" s="866"/>
      <c r="Y421" s="394"/>
      <c r="Z421" s="394"/>
      <c r="AA421" s="394"/>
      <c r="AB421" s="394"/>
      <c r="AC421" s="1067"/>
      <c r="AD421" s="1067"/>
      <c r="AE421" s="1067"/>
      <c r="AF421" s="1067"/>
      <c r="AG421" s="658"/>
      <c r="AH421" s="658"/>
      <c r="AI421" s="658"/>
      <c r="AJ421" s="658"/>
      <c r="AK421" s="658"/>
      <c r="AL421" s="658"/>
      <c r="AM421" s="658"/>
      <c r="AN421" s="658"/>
      <c r="AO421" s="658"/>
      <c r="AP421" s="658"/>
      <c r="AQ421" s="658"/>
      <c r="AR421" s="658"/>
      <c r="AS421" s="658"/>
      <c r="AT421" s="658"/>
      <c r="AU421" s="658"/>
      <c r="AV421" s="658"/>
      <c r="AW421" s="658"/>
      <c r="AX421" s="658"/>
      <c r="AY421" s="658"/>
      <c r="AZ421" s="658"/>
      <c r="BA421" s="658"/>
      <c r="BB421" s="658"/>
      <c r="BC421" s="658"/>
      <c r="BD421" s="658"/>
      <c r="BE421" s="658"/>
      <c r="BF421" s="658"/>
      <c r="BG421" s="658"/>
      <c r="BH421" s="658"/>
      <c r="BI421" s="658"/>
      <c r="BJ421" s="658"/>
      <c r="BK421" s="658"/>
      <c r="BL421" s="658"/>
      <c r="BM421" s="658"/>
      <c r="BN421" s="658"/>
      <c r="BO421" s="658"/>
      <c r="BP421" s="658"/>
      <c r="BQ421" s="658"/>
      <c r="BR421" s="658"/>
      <c r="BS421" s="658"/>
      <c r="BT421" s="658"/>
      <c r="BU421" s="658"/>
    </row>
    <row r="422" ht="14.25" customHeight="1">
      <c r="A422" s="1067"/>
      <c r="B422" s="1067"/>
      <c r="C422" s="1067"/>
      <c r="D422" s="1067"/>
      <c r="E422" s="1067"/>
      <c r="F422" s="1067"/>
      <c r="G422" s="1114"/>
      <c r="H422" s="1115"/>
      <c r="I422" s="1115"/>
      <c r="J422" s="1067"/>
      <c r="K422" s="1116"/>
      <c r="L422" s="1117"/>
      <c r="M422" s="1067"/>
      <c r="N422" s="1067"/>
      <c r="O422" s="1117"/>
      <c r="P422" s="1067"/>
      <c r="Q422" s="1067"/>
      <c r="R422" s="1067"/>
      <c r="S422" s="1067"/>
      <c r="T422" s="1067"/>
      <c r="U422" s="1067"/>
      <c r="V422" s="866"/>
      <c r="W422" s="866"/>
      <c r="X422" s="866"/>
      <c r="Y422" s="394"/>
      <c r="Z422" s="394"/>
      <c r="AA422" s="394"/>
      <c r="AB422" s="394"/>
      <c r="AC422" s="1067"/>
      <c r="AD422" s="1067"/>
      <c r="AE422" s="1067"/>
      <c r="AF422" s="1067"/>
      <c r="AG422" s="658"/>
      <c r="AH422" s="658"/>
      <c r="AI422" s="658"/>
      <c r="AJ422" s="658"/>
      <c r="AK422" s="658"/>
      <c r="AL422" s="658"/>
      <c r="AM422" s="658"/>
      <c r="AN422" s="658"/>
      <c r="AO422" s="658"/>
      <c r="AP422" s="658"/>
      <c r="AQ422" s="658"/>
      <c r="AR422" s="658"/>
      <c r="AS422" s="658"/>
      <c r="AT422" s="658"/>
      <c r="AU422" s="658"/>
      <c r="AV422" s="658"/>
      <c r="AW422" s="658"/>
      <c r="AX422" s="658"/>
      <c r="AY422" s="658"/>
      <c r="AZ422" s="658"/>
      <c r="BA422" s="658"/>
      <c r="BB422" s="658"/>
      <c r="BC422" s="658"/>
      <c r="BD422" s="658"/>
      <c r="BE422" s="658"/>
      <c r="BF422" s="658"/>
      <c r="BG422" s="658"/>
      <c r="BH422" s="658"/>
      <c r="BI422" s="658"/>
      <c r="BJ422" s="658"/>
      <c r="BK422" s="658"/>
      <c r="BL422" s="658"/>
      <c r="BM422" s="658"/>
      <c r="BN422" s="658"/>
      <c r="BO422" s="658"/>
      <c r="BP422" s="658"/>
      <c r="BQ422" s="658"/>
      <c r="BR422" s="658"/>
      <c r="BS422" s="658"/>
      <c r="BT422" s="658"/>
      <c r="BU422" s="658"/>
    </row>
    <row r="423" ht="14.25" customHeight="1">
      <c r="A423" s="1067"/>
      <c r="B423" s="1067"/>
      <c r="C423" s="1067"/>
      <c r="D423" s="1067"/>
      <c r="E423" s="1067"/>
      <c r="F423" s="1067"/>
      <c r="G423" s="1114"/>
      <c r="H423" s="1115"/>
      <c r="I423" s="1115"/>
      <c r="J423" s="1067"/>
      <c r="K423" s="1116"/>
      <c r="L423" s="1117"/>
      <c r="M423" s="1067"/>
      <c r="N423" s="1067"/>
      <c r="O423" s="1117"/>
      <c r="P423" s="1067"/>
      <c r="Q423" s="1067"/>
      <c r="R423" s="1067"/>
      <c r="S423" s="1067"/>
      <c r="T423" s="1067"/>
      <c r="U423" s="1067"/>
      <c r="V423" s="866"/>
      <c r="W423" s="866"/>
      <c r="X423" s="866"/>
      <c r="Y423" s="394"/>
      <c r="Z423" s="394"/>
      <c r="AA423" s="394"/>
      <c r="AB423" s="394"/>
      <c r="AC423" s="1067"/>
      <c r="AD423" s="1067"/>
      <c r="AE423" s="1067"/>
      <c r="AF423" s="1067"/>
      <c r="AG423" s="658"/>
      <c r="AH423" s="658"/>
      <c r="AI423" s="658"/>
      <c r="AJ423" s="658"/>
      <c r="AK423" s="658"/>
      <c r="AL423" s="658"/>
      <c r="AM423" s="658"/>
      <c r="AN423" s="658"/>
      <c r="AO423" s="658"/>
      <c r="AP423" s="658"/>
      <c r="AQ423" s="658"/>
      <c r="AR423" s="658"/>
      <c r="AS423" s="658"/>
      <c r="AT423" s="658"/>
      <c r="AU423" s="658"/>
      <c r="AV423" s="658"/>
      <c r="AW423" s="658"/>
      <c r="AX423" s="658"/>
      <c r="AY423" s="658"/>
      <c r="AZ423" s="658"/>
      <c r="BA423" s="658"/>
      <c r="BB423" s="658"/>
      <c r="BC423" s="658"/>
      <c r="BD423" s="658"/>
      <c r="BE423" s="658"/>
      <c r="BF423" s="658"/>
      <c r="BG423" s="658"/>
      <c r="BH423" s="658"/>
      <c r="BI423" s="658"/>
      <c r="BJ423" s="658"/>
      <c r="BK423" s="658"/>
      <c r="BL423" s="658"/>
      <c r="BM423" s="658"/>
      <c r="BN423" s="658"/>
      <c r="BO423" s="658"/>
      <c r="BP423" s="658"/>
      <c r="BQ423" s="658"/>
      <c r="BR423" s="658"/>
      <c r="BS423" s="658"/>
      <c r="BT423" s="658"/>
      <c r="BU423" s="658"/>
    </row>
    <row r="424" ht="14.25" customHeight="1">
      <c r="A424" s="1067"/>
      <c r="B424" s="1067"/>
      <c r="C424" s="1067"/>
      <c r="D424" s="1067"/>
      <c r="E424" s="1067"/>
      <c r="F424" s="1067"/>
      <c r="G424" s="1114"/>
      <c r="H424" s="1115"/>
      <c r="I424" s="1115"/>
      <c r="J424" s="1067"/>
      <c r="K424" s="1116"/>
      <c r="L424" s="1117"/>
      <c r="M424" s="1067"/>
      <c r="N424" s="1067"/>
      <c r="O424" s="1117"/>
      <c r="P424" s="1067"/>
      <c r="Q424" s="1067"/>
      <c r="R424" s="1067"/>
      <c r="S424" s="1067"/>
      <c r="T424" s="1067"/>
      <c r="U424" s="1067"/>
      <c r="V424" s="866"/>
      <c r="W424" s="866"/>
      <c r="X424" s="866"/>
      <c r="Y424" s="394"/>
      <c r="Z424" s="394"/>
      <c r="AA424" s="394"/>
      <c r="AB424" s="394"/>
      <c r="AC424" s="1067"/>
      <c r="AD424" s="1067"/>
      <c r="AE424" s="1067"/>
      <c r="AF424" s="1067"/>
      <c r="AG424" s="658"/>
      <c r="AH424" s="658"/>
      <c r="AI424" s="658"/>
      <c r="AJ424" s="658"/>
      <c r="AK424" s="658"/>
      <c r="AL424" s="658"/>
      <c r="AM424" s="658"/>
      <c r="AN424" s="658"/>
      <c r="AO424" s="658"/>
      <c r="AP424" s="658"/>
      <c r="AQ424" s="658"/>
      <c r="AR424" s="658"/>
      <c r="AS424" s="658"/>
      <c r="AT424" s="658"/>
      <c r="AU424" s="658"/>
      <c r="AV424" s="658"/>
      <c r="AW424" s="658"/>
      <c r="AX424" s="658"/>
      <c r="AY424" s="658"/>
      <c r="AZ424" s="658"/>
      <c r="BA424" s="658"/>
      <c r="BB424" s="658"/>
      <c r="BC424" s="658"/>
      <c r="BD424" s="658"/>
      <c r="BE424" s="658"/>
      <c r="BF424" s="658"/>
      <c r="BG424" s="658"/>
      <c r="BH424" s="658"/>
      <c r="BI424" s="658"/>
      <c r="BJ424" s="658"/>
      <c r="BK424" s="658"/>
      <c r="BL424" s="658"/>
      <c r="BM424" s="658"/>
      <c r="BN424" s="658"/>
      <c r="BO424" s="658"/>
      <c r="BP424" s="658"/>
      <c r="BQ424" s="658"/>
      <c r="BR424" s="658"/>
      <c r="BS424" s="658"/>
      <c r="BT424" s="658"/>
      <c r="BU424" s="658"/>
    </row>
    <row r="425" ht="14.25" customHeight="1">
      <c r="A425" s="1067"/>
      <c r="B425" s="1067"/>
      <c r="C425" s="1067"/>
      <c r="D425" s="1067"/>
      <c r="E425" s="1067"/>
      <c r="F425" s="1067"/>
      <c r="G425" s="1114"/>
      <c r="H425" s="1115"/>
      <c r="I425" s="1115"/>
      <c r="J425" s="1067"/>
      <c r="K425" s="1116"/>
      <c r="L425" s="1117"/>
      <c r="M425" s="1067"/>
      <c r="N425" s="1067"/>
      <c r="O425" s="1117"/>
      <c r="P425" s="1067"/>
      <c r="Q425" s="1067"/>
      <c r="R425" s="1067"/>
      <c r="S425" s="1067"/>
      <c r="T425" s="1067"/>
      <c r="U425" s="1067"/>
      <c r="V425" s="866"/>
      <c r="W425" s="866"/>
      <c r="X425" s="866"/>
      <c r="Y425" s="394"/>
      <c r="Z425" s="394"/>
      <c r="AA425" s="394"/>
      <c r="AB425" s="394"/>
      <c r="AC425" s="1067"/>
      <c r="AD425" s="1067"/>
      <c r="AE425" s="1067"/>
      <c r="AF425" s="1067"/>
      <c r="AG425" s="658"/>
      <c r="AH425" s="658"/>
      <c r="AI425" s="658"/>
      <c r="AJ425" s="658"/>
      <c r="AK425" s="658"/>
      <c r="AL425" s="658"/>
      <c r="AM425" s="658"/>
      <c r="AN425" s="658"/>
      <c r="AO425" s="658"/>
      <c r="AP425" s="658"/>
      <c r="AQ425" s="658"/>
      <c r="AR425" s="658"/>
      <c r="AS425" s="658"/>
      <c r="AT425" s="658"/>
      <c r="AU425" s="658"/>
      <c r="AV425" s="658"/>
      <c r="AW425" s="658"/>
      <c r="AX425" s="658"/>
      <c r="AY425" s="658"/>
      <c r="AZ425" s="658"/>
      <c r="BA425" s="658"/>
      <c r="BB425" s="658"/>
      <c r="BC425" s="658"/>
      <c r="BD425" s="658"/>
      <c r="BE425" s="658"/>
      <c r="BF425" s="658"/>
      <c r="BG425" s="658"/>
      <c r="BH425" s="658"/>
      <c r="BI425" s="658"/>
      <c r="BJ425" s="658"/>
      <c r="BK425" s="658"/>
      <c r="BL425" s="658"/>
      <c r="BM425" s="658"/>
      <c r="BN425" s="658"/>
      <c r="BO425" s="658"/>
      <c r="BP425" s="658"/>
      <c r="BQ425" s="658"/>
      <c r="BR425" s="658"/>
      <c r="BS425" s="658"/>
      <c r="BT425" s="658"/>
      <c r="BU425" s="658"/>
    </row>
    <row r="426" ht="14.25" customHeight="1">
      <c r="A426" s="1067"/>
      <c r="B426" s="1067"/>
      <c r="C426" s="1067"/>
      <c r="D426" s="1067"/>
      <c r="E426" s="1067"/>
      <c r="F426" s="1067"/>
      <c r="G426" s="1114"/>
      <c r="H426" s="1115"/>
      <c r="I426" s="1115"/>
      <c r="J426" s="1067"/>
      <c r="K426" s="1116"/>
      <c r="L426" s="1117"/>
      <c r="M426" s="1067"/>
      <c r="N426" s="1067"/>
      <c r="O426" s="1117"/>
      <c r="P426" s="1067"/>
      <c r="Q426" s="1067"/>
      <c r="R426" s="1067"/>
      <c r="S426" s="1067"/>
      <c r="T426" s="1067"/>
      <c r="U426" s="1067"/>
      <c r="V426" s="866"/>
      <c r="W426" s="866"/>
      <c r="X426" s="866"/>
      <c r="Y426" s="394"/>
      <c r="Z426" s="394"/>
      <c r="AA426" s="394"/>
      <c r="AB426" s="394"/>
      <c r="AC426" s="1067"/>
      <c r="AD426" s="1067"/>
      <c r="AE426" s="1067"/>
      <c r="AF426" s="1067"/>
      <c r="AG426" s="658"/>
      <c r="AH426" s="658"/>
      <c r="AI426" s="658"/>
      <c r="AJ426" s="658"/>
      <c r="AK426" s="658"/>
      <c r="AL426" s="658"/>
      <c r="AM426" s="658"/>
      <c r="AN426" s="658"/>
      <c r="AO426" s="658"/>
      <c r="AP426" s="658"/>
      <c r="AQ426" s="658"/>
      <c r="AR426" s="658"/>
      <c r="AS426" s="658"/>
      <c r="AT426" s="658"/>
      <c r="AU426" s="658"/>
      <c r="AV426" s="658"/>
      <c r="AW426" s="658"/>
      <c r="AX426" s="658"/>
      <c r="AY426" s="658"/>
      <c r="AZ426" s="658"/>
      <c r="BA426" s="658"/>
      <c r="BB426" s="658"/>
      <c r="BC426" s="658"/>
      <c r="BD426" s="658"/>
      <c r="BE426" s="658"/>
      <c r="BF426" s="658"/>
      <c r="BG426" s="658"/>
      <c r="BH426" s="658"/>
      <c r="BI426" s="658"/>
      <c r="BJ426" s="658"/>
      <c r="BK426" s="658"/>
      <c r="BL426" s="658"/>
      <c r="BM426" s="658"/>
      <c r="BN426" s="658"/>
      <c r="BO426" s="658"/>
      <c r="BP426" s="658"/>
      <c r="BQ426" s="658"/>
      <c r="BR426" s="658"/>
      <c r="BS426" s="658"/>
      <c r="BT426" s="658"/>
      <c r="BU426" s="658"/>
    </row>
    <row r="427" ht="14.25" customHeight="1">
      <c r="A427" s="1067"/>
      <c r="B427" s="1067"/>
      <c r="C427" s="1067"/>
      <c r="D427" s="1067"/>
      <c r="E427" s="1067"/>
      <c r="F427" s="1067"/>
      <c r="G427" s="1114"/>
      <c r="H427" s="1115"/>
      <c r="I427" s="1115"/>
      <c r="J427" s="1067"/>
      <c r="K427" s="1116"/>
      <c r="L427" s="1117"/>
      <c r="M427" s="1067"/>
      <c r="N427" s="1067"/>
      <c r="O427" s="1117"/>
      <c r="P427" s="1067"/>
      <c r="Q427" s="1067"/>
      <c r="R427" s="1067"/>
      <c r="S427" s="1067"/>
      <c r="T427" s="1067"/>
      <c r="U427" s="1067"/>
      <c r="V427" s="866"/>
      <c r="W427" s="866"/>
      <c r="X427" s="866"/>
      <c r="Y427" s="394"/>
      <c r="Z427" s="394"/>
      <c r="AA427" s="394"/>
      <c r="AB427" s="394"/>
      <c r="AC427" s="1067"/>
      <c r="AD427" s="1067"/>
      <c r="AE427" s="1067"/>
      <c r="AF427" s="1067"/>
      <c r="AG427" s="658"/>
      <c r="AH427" s="658"/>
      <c r="AI427" s="658"/>
      <c r="AJ427" s="658"/>
      <c r="AK427" s="658"/>
      <c r="AL427" s="658"/>
      <c r="AM427" s="658"/>
      <c r="AN427" s="658"/>
      <c r="AO427" s="658"/>
      <c r="AP427" s="658"/>
      <c r="AQ427" s="658"/>
      <c r="AR427" s="658"/>
      <c r="AS427" s="658"/>
      <c r="AT427" s="658"/>
      <c r="AU427" s="658"/>
      <c r="AV427" s="658"/>
      <c r="AW427" s="658"/>
      <c r="AX427" s="658"/>
      <c r="AY427" s="658"/>
      <c r="AZ427" s="658"/>
      <c r="BA427" s="658"/>
      <c r="BB427" s="658"/>
      <c r="BC427" s="658"/>
      <c r="BD427" s="658"/>
      <c r="BE427" s="658"/>
      <c r="BF427" s="658"/>
      <c r="BG427" s="658"/>
      <c r="BH427" s="658"/>
      <c r="BI427" s="658"/>
      <c r="BJ427" s="658"/>
      <c r="BK427" s="658"/>
      <c r="BL427" s="658"/>
      <c r="BM427" s="658"/>
      <c r="BN427" s="658"/>
      <c r="BO427" s="658"/>
      <c r="BP427" s="658"/>
      <c r="BQ427" s="658"/>
      <c r="BR427" s="658"/>
      <c r="BS427" s="658"/>
      <c r="BT427" s="658"/>
      <c r="BU427" s="658"/>
    </row>
    <row r="428" ht="14.25" customHeight="1">
      <c r="A428" s="1067"/>
      <c r="B428" s="1067"/>
      <c r="C428" s="1067"/>
      <c r="D428" s="1067"/>
      <c r="E428" s="1067"/>
      <c r="F428" s="1067"/>
      <c r="G428" s="1114"/>
      <c r="H428" s="1115"/>
      <c r="I428" s="1115"/>
      <c r="J428" s="1067"/>
      <c r="K428" s="1116"/>
      <c r="L428" s="1117"/>
      <c r="M428" s="1067"/>
      <c r="N428" s="1067"/>
      <c r="O428" s="1117"/>
      <c r="P428" s="1067"/>
      <c r="Q428" s="1067"/>
      <c r="R428" s="1067"/>
      <c r="S428" s="1067"/>
      <c r="T428" s="1067"/>
      <c r="U428" s="1067"/>
      <c r="V428" s="866"/>
      <c r="W428" s="866"/>
      <c r="X428" s="866"/>
      <c r="Y428" s="394"/>
      <c r="Z428" s="394"/>
      <c r="AA428" s="394"/>
      <c r="AB428" s="394"/>
      <c r="AC428" s="1067"/>
      <c r="AD428" s="1067"/>
      <c r="AE428" s="1067"/>
      <c r="AF428" s="1067"/>
      <c r="AG428" s="658"/>
      <c r="AH428" s="658"/>
      <c r="AI428" s="658"/>
      <c r="AJ428" s="658"/>
      <c r="AK428" s="658"/>
      <c r="AL428" s="658"/>
      <c r="AM428" s="658"/>
      <c r="AN428" s="658"/>
      <c r="AO428" s="658"/>
      <c r="AP428" s="658"/>
      <c r="AQ428" s="658"/>
      <c r="AR428" s="658"/>
      <c r="AS428" s="658"/>
      <c r="AT428" s="658"/>
      <c r="AU428" s="658"/>
      <c r="AV428" s="658"/>
      <c r="AW428" s="658"/>
      <c r="AX428" s="658"/>
      <c r="AY428" s="658"/>
      <c r="AZ428" s="658"/>
      <c r="BA428" s="658"/>
      <c r="BB428" s="658"/>
      <c r="BC428" s="658"/>
      <c r="BD428" s="658"/>
      <c r="BE428" s="658"/>
      <c r="BF428" s="658"/>
      <c r="BG428" s="658"/>
      <c r="BH428" s="658"/>
      <c r="BI428" s="658"/>
      <c r="BJ428" s="658"/>
      <c r="BK428" s="658"/>
      <c r="BL428" s="658"/>
      <c r="BM428" s="658"/>
      <c r="BN428" s="658"/>
      <c r="BO428" s="658"/>
      <c r="BP428" s="658"/>
      <c r="BQ428" s="658"/>
      <c r="BR428" s="658"/>
      <c r="BS428" s="658"/>
      <c r="BT428" s="658"/>
      <c r="BU428" s="658"/>
    </row>
    <row r="429" ht="14.25" customHeight="1">
      <c r="A429" s="1067"/>
      <c r="B429" s="1067"/>
      <c r="C429" s="1067"/>
      <c r="D429" s="1067"/>
      <c r="E429" s="1067"/>
      <c r="F429" s="1067"/>
      <c r="G429" s="1114"/>
      <c r="H429" s="1115"/>
      <c r="I429" s="1115"/>
      <c r="J429" s="1067"/>
      <c r="K429" s="1116"/>
      <c r="L429" s="1117"/>
      <c r="M429" s="1067"/>
      <c r="N429" s="1067"/>
      <c r="O429" s="1117"/>
      <c r="P429" s="1067"/>
      <c r="Q429" s="1067"/>
      <c r="R429" s="1067"/>
      <c r="S429" s="1067"/>
      <c r="T429" s="1067"/>
      <c r="U429" s="1067"/>
      <c r="V429" s="866"/>
      <c r="W429" s="866"/>
      <c r="X429" s="866"/>
      <c r="Y429" s="394"/>
      <c r="Z429" s="394"/>
      <c r="AA429" s="394"/>
      <c r="AB429" s="394"/>
      <c r="AC429" s="1067"/>
      <c r="AD429" s="1067"/>
      <c r="AE429" s="1067"/>
      <c r="AF429" s="1067"/>
      <c r="AG429" s="658"/>
      <c r="AH429" s="658"/>
      <c r="AI429" s="658"/>
      <c r="AJ429" s="658"/>
      <c r="AK429" s="658"/>
      <c r="AL429" s="658"/>
      <c r="AM429" s="658"/>
      <c r="AN429" s="658"/>
      <c r="AO429" s="658"/>
      <c r="AP429" s="658"/>
      <c r="AQ429" s="658"/>
      <c r="AR429" s="658"/>
      <c r="AS429" s="658"/>
      <c r="AT429" s="658"/>
      <c r="AU429" s="658"/>
      <c r="AV429" s="658"/>
      <c r="AW429" s="658"/>
      <c r="AX429" s="658"/>
      <c r="AY429" s="658"/>
      <c r="AZ429" s="658"/>
      <c r="BA429" s="658"/>
      <c r="BB429" s="658"/>
      <c r="BC429" s="658"/>
      <c r="BD429" s="658"/>
      <c r="BE429" s="658"/>
      <c r="BF429" s="658"/>
      <c r="BG429" s="658"/>
      <c r="BH429" s="658"/>
      <c r="BI429" s="658"/>
      <c r="BJ429" s="658"/>
      <c r="BK429" s="658"/>
      <c r="BL429" s="658"/>
      <c r="BM429" s="658"/>
      <c r="BN429" s="658"/>
      <c r="BO429" s="658"/>
      <c r="BP429" s="658"/>
      <c r="BQ429" s="658"/>
      <c r="BR429" s="658"/>
      <c r="BS429" s="658"/>
      <c r="BT429" s="658"/>
      <c r="BU429" s="658"/>
    </row>
    <row r="430" ht="14.25" customHeight="1">
      <c r="A430" s="1067"/>
      <c r="B430" s="1067"/>
      <c r="C430" s="1067"/>
      <c r="D430" s="1067"/>
      <c r="E430" s="1067"/>
      <c r="F430" s="1067"/>
      <c r="G430" s="1114"/>
      <c r="H430" s="1115"/>
      <c r="I430" s="1115"/>
      <c r="J430" s="1067"/>
      <c r="K430" s="1116"/>
      <c r="L430" s="1117"/>
      <c r="M430" s="1067"/>
      <c r="N430" s="1067"/>
      <c r="O430" s="1117"/>
      <c r="P430" s="1067"/>
      <c r="Q430" s="1067"/>
      <c r="R430" s="1067"/>
      <c r="S430" s="1067"/>
      <c r="T430" s="1067"/>
      <c r="U430" s="1067"/>
      <c r="V430" s="866"/>
      <c r="W430" s="866"/>
      <c r="X430" s="866"/>
      <c r="Y430" s="394"/>
      <c r="Z430" s="394"/>
      <c r="AA430" s="394"/>
      <c r="AB430" s="394"/>
      <c r="AC430" s="1067"/>
      <c r="AD430" s="1067"/>
      <c r="AE430" s="1067"/>
      <c r="AF430" s="1067"/>
      <c r="AG430" s="658"/>
      <c r="AH430" s="658"/>
      <c r="AI430" s="658"/>
      <c r="AJ430" s="658"/>
      <c r="AK430" s="658"/>
      <c r="AL430" s="658"/>
      <c r="AM430" s="658"/>
      <c r="AN430" s="658"/>
      <c r="AO430" s="658"/>
      <c r="AP430" s="658"/>
      <c r="AQ430" s="658"/>
      <c r="AR430" s="658"/>
      <c r="AS430" s="658"/>
      <c r="AT430" s="658"/>
      <c r="AU430" s="658"/>
      <c r="AV430" s="658"/>
      <c r="AW430" s="658"/>
      <c r="AX430" s="658"/>
      <c r="AY430" s="658"/>
      <c r="AZ430" s="658"/>
      <c r="BA430" s="658"/>
      <c r="BB430" s="658"/>
      <c r="BC430" s="658"/>
      <c r="BD430" s="658"/>
      <c r="BE430" s="658"/>
      <c r="BF430" s="658"/>
      <c r="BG430" s="658"/>
      <c r="BH430" s="658"/>
      <c r="BI430" s="658"/>
      <c r="BJ430" s="658"/>
      <c r="BK430" s="658"/>
      <c r="BL430" s="658"/>
      <c r="BM430" s="658"/>
      <c r="BN430" s="658"/>
      <c r="BO430" s="658"/>
      <c r="BP430" s="658"/>
      <c r="BQ430" s="658"/>
      <c r="BR430" s="658"/>
      <c r="BS430" s="658"/>
      <c r="BT430" s="658"/>
      <c r="BU430" s="658"/>
    </row>
    <row r="431" ht="14.25" customHeight="1">
      <c r="A431" s="1067"/>
      <c r="B431" s="1067"/>
      <c r="C431" s="1067"/>
      <c r="D431" s="1067"/>
      <c r="E431" s="1067"/>
      <c r="F431" s="1067"/>
      <c r="G431" s="1114"/>
      <c r="H431" s="1115"/>
      <c r="I431" s="1115"/>
      <c r="J431" s="1067"/>
      <c r="K431" s="1116"/>
      <c r="L431" s="1117"/>
      <c r="M431" s="1067"/>
      <c r="N431" s="1067"/>
      <c r="O431" s="1117"/>
      <c r="P431" s="1067"/>
      <c r="Q431" s="1067"/>
      <c r="R431" s="1067"/>
      <c r="S431" s="1067"/>
      <c r="T431" s="1067"/>
      <c r="U431" s="1067"/>
      <c r="V431" s="866"/>
      <c r="W431" s="866"/>
      <c r="X431" s="866"/>
      <c r="Y431" s="394"/>
      <c r="Z431" s="394"/>
      <c r="AA431" s="394"/>
      <c r="AB431" s="394"/>
      <c r="AC431" s="1067"/>
      <c r="AD431" s="1067"/>
      <c r="AE431" s="1067"/>
      <c r="AF431" s="1067"/>
      <c r="AG431" s="658"/>
      <c r="AH431" s="658"/>
      <c r="AI431" s="658"/>
      <c r="AJ431" s="658"/>
      <c r="AK431" s="658"/>
      <c r="AL431" s="658"/>
      <c r="AM431" s="658"/>
      <c r="AN431" s="658"/>
      <c r="AO431" s="658"/>
      <c r="AP431" s="658"/>
      <c r="AQ431" s="658"/>
      <c r="AR431" s="658"/>
      <c r="AS431" s="658"/>
      <c r="AT431" s="658"/>
      <c r="AU431" s="658"/>
      <c r="AV431" s="658"/>
      <c r="AW431" s="658"/>
      <c r="AX431" s="658"/>
      <c r="AY431" s="658"/>
      <c r="AZ431" s="658"/>
      <c r="BA431" s="658"/>
      <c r="BB431" s="658"/>
      <c r="BC431" s="658"/>
      <c r="BD431" s="658"/>
      <c r="BE431" s="658"/>
      <c r="BF431" s="658"/>
      <c r="BG431" s="658"/>
      <c r="BH431" s="658"/>
      <c r="BI431" s="658"/>
      <c r="BJ431" s="658"/>
      <c r="BK431" s="658"/>
      <c r="BL431" s="658"/>
      <c r="BM431" s="658"/>
      <c r="BN431" s="658"/>
      <c r="BO431" s="658"/>
      <c r="BP431" s="658"/>
      <c r="BQ431" s="658"/>
      <c r="BR431" s="658"/>
      <c r="BS431" s="658"/>
      <c r="BT431" s="658"/>
      <c r="BU431" s="658"/>
    </row>
    <row r="432" ht="14.25" customHeight="1">
      <c r="A432" s="1067"/>
      <c r="B432" s="1067"/>
      <c r="C432" s="1067"/>
      <c r="D432" s="1067"/>
      <c r="E432" s="1067"/>
      <c r="F432" s="1067"/>
      <c r="G432" s="1114"/>
      <c r="H432" s="1115"/>
      <c r="I432" s="1115"/>
      <c r="J432" s="1067"/>
      <c r="K432" s="1116"/>
      <c r="L432" s="1117"/>
      <c r="M432" s="1067"/>
      <c r="N432" s="1067"/>
      <c r="O432" s="1117"/>
      <c r="P432" s="1067"/>
      <c r="Q432" s="1067"/>
      <c r="R432" s="1067"/>
      <c r="S432" s="1067"/>
      <c r="T432" s="1067"/>
      <c r="U432" s="1067"/>
      <c r="V432" s="866"/>
      <c r="W432" s="866"/>
      <c r="X432" s="866"/>
      <c r="Y432" s="394"/>
      <c r="Z432" s="394"/>
      <c r="AA432" s="394"/>
      <c r="AB432" s="394"/>
      <c r="AC432" s="1067"/>
      <c r="AD432" s="1067"/>
      <c r="AE432" s="1067"/>
      <c r="AF432" s="1067"/>
      <c r="AG432" s="658"/>
      <c r="AH432" s="658"/>
      <c r="AI432" s="658"/>
      <c r="AJ432" s="658"/>
      <c r="AK432" s="658"/>
      <c r="AL432" s="658"/>
      <c r="AM432" s="658"/>
      <c r="AN432" s="658"/>
      <c r="AO432" s="658"/>
      <c r="AP432" s="658"/>
      <c r="AQ432" s="658"/>
      <c r="AR432" s="658"/>
      <c r="AS432" s="658"/>
      <c r="AT432" s="658"/>
      <c r="AU432" s="658"/>
      <c r="AV432" s="658"/>
      <c r="AW432" s="658"/>
      <c r="AX432" s="658"/>
      <c r="AY432" s="658"/>
      <c r="AZ432" s="658"/>
      <c r="BA432" s="658"/>
      <c r="BB432" s="658"/>
      <c r="BC432" s="658"/>
      <c r="BD432" s="658"/>
      <c r="BE432" s="658"/>
      <c r="BF432" s="658"/>
      <c r="BG432" s="658"/>
      <c r="BH432" s="658"/>
      <c r="BI432" s="658"/>
      <c r="BJ432" s="658"/>
      <c r="BK432" s="658"/>
      <c r="BL432" s="658"/>
      <c r="BM432" s="658"/>
      <c r="BN432" s="658"/>
      <c r="BO432" s="658"/>
      <c r="BP432" s="658"/>
      <c r="BQ432" s="658"/>
      <c r="BR432" s="658"/>
      <c r="BS432" s="658"/>
      <c r="BT432" s="658"/>
      <c r="BU432" s="658"/>
    </row>
    <row r="433" ht="14.25" customHeight="1">
      <c r="A433" s="1067"/>
      <c r="B433" s="1067"/>
      <c r="C433" s="1067"/>
      <c r="D433" s="1067"/>
      <c r="E433" s="1067"/>
      <c r="F433" s="1067"/>
      <c r="G433" s="1114"/>
      <c r="H433" s="1115"/>
      <c r="I433" s="1115"/>
      <c r="J433" s="1067"/>
      <c r="K433" s="1116"/>
      <c r="L433" s="1117"/>
      <c r="M433" s="1067"/>
      <c r="N433" s="1067"/>
      <c r="O433" s="1117"/>
      <c r="P433" s="1067"/>
      <c r="Q433" s="1067"/>
      <c r="R433" s="1067"/>
      <c r="S433" s="1067"/>
      <c r="T433" s="1067"/>
      <c r="U433" s="1067"/>
      <c r="V433" s="866"/>
      <c r="W433" s="866"/>
      <c r="X433" s="866"/>
      <c r="Y433" s="394"/>
      <c r="Z433" s="394"/>
      <c r="AA433" s="394"/>
      <c r="AB433" s="394"/>
      <c r="AC433" s="1067"/>
      <c r="AD433" s="1067"/>
      <c r="AE433" s="1067"/>
      <c r="AF433" s="1067"/>
      <c r="AG433" s="658"/>
      <c r="AH433" s="658"/>
      <c r="AI433" s="658"/>
      <c r="AJ433" s="658"/>
      <c r="AK433" s="658"/>
      <c r="AL433" s="658"/>
      <c r="AM433" s="658"/>
      <c r="AN433" s="658"/>
      <c r="AO433" s="658"/>
      <c r="AP433" s="658"/>
      <c r="AQ433" s="658"/>
      <c r="AR433" s="658"/>
      <c r="AS433" s="658"/>
      <c r="AT433" s="658"/>
      <c r="AU433" s="658"/>
      <c r="AV433" s="658"/>
      <c r="AW433" s="658"/>
      <c r="AX433" s="658"/>
      <c r="AY433" s="658"/>
      <c r="AZ433" s="658"/>
      <c r="BA433" s="658"/>
      <c r="BB433" s="658"/>
      <c r="BC433" s="658"/>
      <c r="BD433" s="658"/>
      <c r="BE433" s="658"/>
      <c r="BF433" s="658"/>
      <c r="BG433" s="658"/>
      <c r="BH433" s="658"/>
      <c r="BI433" s="658"/>
      <c r="BJ433" s="658"/>
      <c r="BK433" s="658"/>
      <c r="BL433" s="658"/>
      <c r="BM433" s="658"/>
      <c r="BN433" s="658"/>
      <c r="BO433" s="658"/>
      <c r="BP433" s="658"/>
      <c r="BQ433" s="658"/>
      <c r="BR433" s="658"/>
      <c r="BS433" s="658"/>
      <c r="BT433" s="658"/>
      <c r="BU433" s="658"/>
    </row>
    <row r="434" ht="14.25" customHeight="1">
      <c r="A434" s="1067"/>
      <c r="B434" s="1067"/>
      <c r="C434" s="1067"/>
      <c r="D434" s="1067"/>
      <c r="E434" s="1067"/>
      <c r="F434" s="1067"/>
      <c r="G434" s="1114"/>
      <c r="H434" s="1115"/>
      <c r="I434" s="1115"/>
      <c r="J434" s="1067"/>
      <c r="K434" s="1116"/>
      <c r="L434" s="1117"/>
      <c r="M434" s="1067"/>
      <c r="N434" s="1067"/>
      <c r="O434" s="1117"/>
      <c r="P434" s="1067"/>
      <c r="Q434" s="1067"/>
      <c r="R434" s="1067"/>
      <c r="S434" s="1067"/>
      <c r="T434" s="1067"/>
      <c r="U434" s="1067"/>
      <c r="V434" s="866"/>
      <c r="W434" s="866"/>
      <c r="X434" s="866"/>
      <c r="Y434" s="394"/>
      <c r="Z434" s="394"/>
      <c r="AA434" s="394"/>
      <c r="AB434" s="394"/>
      <c r="AC434" s="1067"/>
      <c r="AD434" s="1067"/>
      <c r="AE434" s="1067"/>
      <c r="AF434" s="1067"/>
      <c r="AG434" s="658"/>
      <c r="AH434" s="658"/>
      <c r="AI434" s="658"/>
      <c r="AJ434" s="658"/>
      <c r="AK434" s="658"/>
      <c r="AL434" s="658"/>
      <c r="AM434" s="658"/>
      <c r="AN434" s="658"/>
      <c r="AO434" s="658"/>
      <c r="AP434" s="658"/>
      <c r="AQ434" s="658"/>
      <c r="AR434" s="658"/>
      <c r="AS434" s="658"/>
      <c r="AT434" s="658"/>
      <c r="AU434" s="658"/>
      <c r="AV434" s="658"/>
      <c r="AW434" s="658"/>
      <c r="AX434" s="658"/>
      <c r="AY434" s="658"/>
      <c r="AZ434" s="658"/>
      <c r="BA434" s="658"/>
      <c r="BB434" s="658"/>
      <c r="BC434" s="658"/>
      <c r="BD434" s="658"/>
      <c r="BE434" s="658"/>
      <c r="BF434" s="658"/>
      <c r="BG434" s="658"/>
      <c r="BH434" s="658"/>
      <c r="BI434" s="658"/>
      <c r="BJ434" s="658"/>
      <c r="BK434" s="658"/>
      <c r="BL434" s="658"/>
      <c r="BM434" s="658"/>
      <c r="BN434" s="658"/>
      <c r="BO434" s="658"/>
      <c r="BP434" s="658"/>
      <c r="BQ434" s="658"/>
      <c r="BR434" s="658"/>
      <c r="BS434" s="658"/>
      <c r="BT434" s="658"/>
      <c r="BU434" s="658"/>
    </row>
    <row r="435" ht="14.25" customHeight="1">
      <c r="A435" s="1067"/>
      <c r="B435" s="1067"/>
      <c r="C435" s="1067"/>
      <c r="D435" s="1067"/>
      <c r="E435" s="1067"/>
      <c r="F435" s="1067"/>
      <c r="G435" s="1114"/>
      <c r="H435" s="1115"/>
      <c r="I435" s="1115"/>
      <c r="J435" s="1067"/>
      <c r="K435" s="1116"/>
      <c r="L435" s="1117"/>
      <c r="M435" s="1067"/>
      <c r="N435" s="1067"/>
      <c r="O435" s="1117"/>
      <c r="P435" s="1067"/>
      <c r="Q435" s="1067"/>
      <c r="R435" s="1067"/>
      <c r="S435" s="1067"/>
      <c r="T435" s="1067"/>
      <c r="U435" s="1067"/>
      <c r="V435" s="866"/>
      <c r="W435" s="866"/>
      <c r="X435" s="866"/>
      <c r="Y435" s="394"/>
      <c r="Z435" s="394"/>
      <c r="AA435" s="394"/>
      <c r="AB435" s="394"/>
      <c r="AC435" s="1067"/>
      <c r="AD435" s="1067"/>
      <c r="AE435" s="1067"/>
      <c r="AF435" s="1067"/>
      <c r="AG435" s="658"/>
      <c r="AH435" s="658"/>
      <c r="AI435" s="658"/>
      <c r="AJ435" s="658"/>
      <c r="AK435" s="658"/>
      <c r="AL435" s="658"/>
      <c r="AM435" s="658"/>
      <c r="AN435" s="658"/>
      <c r="AO435" s="658"/>
      <c r="AP435" s="658"/>
      <c r="AQ435" s="658"/>
      <c r="AR435" s="658"/>
      <c r="AS435" s="658"/>
      <c r="AT435" s="658"/>
      <c r="AU435" s="658"/>
      <c r="AV435" s="658"/>
      <c r="AW435" s="658"/>
      <c r="AX435" s="658"/>
      <c r="AY435" s="658"/>
      <c r="AZ435" s="658"/>
      <c r="BA435" s="658"/>
      <c r="BB435" s="658"/>
      <c r="BC435" s="658"/>
      <c r="BD435" s="658"/>
      <c r="BE435" s="658"/>
      <c r="BF435" s="658"/>
      <c r="BG435" s="658"/>
      <c r="BH435" s="658"/>
      <c r="BI435" s="658"/>
      <c r="BJ435" s="658"/>
      <c r="BK435" s="658"/>
      <c r="BL435" s="658"/>
      <c r="BM435" s="658"/>
      <c r="BN435" s="658"/>
      <c r="BO435" s="658"/>
      <c r="BP435" s="658"/>
      <c r="BQ435" s="658"/>
      <c r="BR435" s="658"/>
      <c r="BS435" s="658"/>
      <c r="BT435" s="658"/>
      <c r="BU435" s="658"/>
    </row>
    <row r="436" ht="14.25" customHeight="1">
      <c r="A436" s="1067"/>
      <c r="B436" s="1067"/>
      <c r="C436" s="1067"/>
      <c r="D436" s="1067"/>
      <c r="E436" s="1067"/>
      <c r="F436" s="1067"/>
      <c r="G436" s="1114"/>
      <c r="H436" s="1115"/>
      <c r="I436" s="1115"/>
      <c r="J436" s="1067"/>
      <c r="K436" s="1116"/>
      <c r="L436" s="1117"/>
      <c r="M436" s="1067"/>
      <c r="N436" s="1067"/>
      <c r="O436" s="1117"/>
      <c r="P436" s="1067"/>
      <c r="Q436" s="1067"/>
      <c r="R436" s="1067"/>
      <c r="S436" s="1067"/>
      <c r="T436" s="1067"/>
      <c r="U436" s="1067"/>
      <c r="V436" s="866"/>
      <c r="W436" s="866"/>
      <c r="X436" s="866"/>
      <c r="Y436" s="394"/>
      <c r="Z436" s="394"/>
      <c r="AA436" s="394"/>
      <c r="AB436" s="394"/>
      <c r="AC436" s="1067"/>
      <c r="AD436" s="1067"/>
      <c r="AE436" s="1067"/>
      <c r="AF436" s="1067"/>
      <c r="AG436" s="658"/>
      <c r="AH436" s="658"/>
      <c r="AI436" s="658"/>
      <c r="AJ436" s="658"/>
      <c r="AK436" s="658"/>
      <c r="AL436" s="658"/>
      <c r="AM436" s="658"/>
      <c r="AN436" s="658"/>
      <c r="AO436" s="658"/>
      <c r="AP436" s="658"/>
      <c r="AQ436" s="658"/>
      <c r="AR436" s="658"/>
      <c r="AS436" s="658"/>
      <c r="AT436" s="658"/>
      <c r="AU436" s="658"/>
      <c r="AV436" s="658"/>
      <c r="AW436" s="658"/>
      <c r="AX436" s="658"/>
      <c r="AY436" s="658"/>
      <c r="AZ436" s="658"/>
      <c r="BA436" s="658"/>
      <c r="BB436" s="658"/>
      <c r="BC436" s="658"/>
      <c r="BD436" s="658"/>
      <c r="BE436" s="658"/>
      <c r="BF436" s="658"/>
      <c r="BG436" s="658"/>
      <c r="BH436" s="658"/>
      <c r="BI436" s="658"/>
      <c r="BJ436" s="658"/>
      <c r="BK436" s="658"/>
      <c r="BL436" s="658"/>
      <c r="BM436" s="658"/>
      <c r="BN436" s="658"/>
      <c r="BO436" s="658"/>
      <c r="BP436" s="658"/>
      <c r="BQ436" s="658"/>
      <c r="BR436" s="658"/>
      <c r="BS436" s="658"/>
      <c r="BT436" s="658"/>
      <c r="BU436" s="658"/>
    </row>
    <row r="437" ht="14.25" customHeight="1">
      <c r="A437" s="1067"/>
      <c r="B437" s="1067"/>
      <c r="C437" s="1067"/>
      <c r="D437" s="1067"/>
      <c r="E437" s="1067"/>
      <c r="F437" s="1067"/>
      <c r="G437" s="1114"/>
      <c r="H437" s="1115"/>
      <c r="I437" s="1115"/>
      <c r="J437" s="1067"/>
      <c r="K437" s="1116"/>
      <c r="L437" s="1117"/>
      <c r="M437" s="1067"/>
      <c r="N437" s="1067"/>
      <c r="O437" s="1117"/>
      <c r="P437" s="1067"/>
      <c r="Q437" s="1067"/>
      <c r="R437" s="1067"/>
      <c r="S437" s="1067"/>
      <c r="T437" s="1067"/>
      <c r="U437" s="1067"/>
      <c r="V437" s="866"/>
      <c r="W437" s="866"/>
      <c r="X437" s="866"/>
      <c r="Y437" s="394"/>
      <c r="Z437" s="394"/>
      <c r="AA437" s="394"/>
      <c r="AB437" s="394"/>
      <c r="AC437" s="1067"/>
      <c r="AD437" s="1067"/>
      <c r="AE437" s="1067"/>
      <c r="AF437" s="1067"/>
      <c r="AG437" s="658"/>
      <c r="AH437" s="658"/>
      <c r="AI437" s="658"/>
      <c r="AJ437" s="658"/>
      <c r="AK437" s="658"/>
      <c r="AL437" s="658"/>
      <c r="AM437" s="658"/>
      <c r="AN437" s="658"/>
      <c r="AO437" s="658"/>
      <c r="AP437" s="658"/>
      <c r="AQ437" s="658"/>
      <c r="AR437" s="658"/>
      <c r="AS437" s="658"/>
      <c r="AT437" s="658"/>
      <c r="AU437" s="658"/>
      <c r="AV437" s="658"/>
      <c r="AW437" s="658"/>
      <c r="AX437" s="658"/>
      <c r="AY437" s="658"/>
      <c r="AZ437" s="658"/>
      <c r="BA437" s="658"/>
      <c r="BB437" s="658"/>
      <c r="BC437" s="658"/>
      <c r="BD437" s="658"/>
      <c r="BE437" s="658"/>
      <c r="BF437" s="658"/>
      <c r="BG437" s="658"/>
      <c r="BH437" s="658"/>
      <c r="BI437" s="658"/>
      <c r="BJ437" s="658"/>
      <c r="BK437" s="658"/>
      <c r="BL437" s="658"/>
      <c r="BM437" s="658"/>
      <c r="BN437" s="658"/>
      <c r="BO437" s="658"/>
      <c r="BP437" s="658"/>
      <c r="BQ437" s="658"/>
      <c r="BR437" s="658"/>
      <c r="BS437" s="658"/>
      <c r="BT437" s="658"/>
      <c r="BU437" s="658"/>
    </row>
    <row r="438" ht="14.25" customHeight="1">
      <c r="A438" s="1067"/>
      <c r="B438" s="1067"/>
      <c r="C438" s="1067"/>
      <c r="D438" s="1067"/>
      <c r="E438" s="1067"/>
      <c r="F438" s="1067"/>
      <c r="G438" s="1114"/>
      <c r="H438" s="1115"/>
      <c r="I438" s="1115"/>
      <c r="J438" s="1067"/>
      <c r="K438" s="1116"/>
      <c r="L438" s="1117"/>
      <c r="M438" s="1067"/>
      <c r="N438" s="1067"/>
      <c r="O438" s="1117"/>
      <c r="P438" s="1067"/>
      <c r="Q438" s="1067"/>
      <c r="R438" s="1067"/>
      <c r="S438" s="1067"/>
      <c r="T438" s="1067"/>
      <c r="U438" s="1067"/>
      <c r="V438" s="866"/>
      <c r="W438" s="866"/>
      <c r="X438" s="866"/>
      <c r="Y438" s="394"/>
      <c r="Z438" s="394"/>
      <c r="AA438" s="394"/>
      <c r="AB438" s="394"/>
      <c r="AC438" s="1067"/>
      <c r="AD438" s="1067"/>
      <c r="AE438" s="1067"/>
      <c r="AF438" s="1067"/>
      <c r="AG438" s="658"/>
      <c r="AH438" s="658"/>
      <c r="AI438" s="658"/>
      <c r="AJ438" s="658"/>
      <c r="AK438" s="658"/>
      <c r="AL438" s="658"/>
      <c r="AM438" s="658"/>
      <c r="AN438" s="658"/>
      <c r="AO438" s="658"/>
      <c r="AP438" s="658"/>
      <c r="AQ438" s="658"/>
      <c r="AR438" s="658"/>
      <c r="AS438" s="658"/>
      <c r="AT438" s="658"/>
      <c r="AU438" s="658"/>
      <c r="AV438" s="658"/>
      <c r="AW438" s="658"/>
      <c r="AX438" s="658"/>
      <c r="AY438" s="658"/>
      <c r="AZ438" s="658"/>
      <c r="BA438" s="658"/>
      <c r="BB438" s="658"/>
      <c r="BC438" s="658"/>
      <c r="BD438" s="658"/>
      <c r="BE438" s="658"/>
      <c r="BF438" s="658"/>
      <c r="BG438" s="658"/>
      <c r="BH438" s="658"/>
      <c r="BI438" s="658"/>
      <c r="BJ438" s="658"/>
      <c r="BK438" s="658"/>
      <c r="BL438" s="658"/>
      <c r="BM438" s="658"/>
      <c r="BN438" s="658"/>
      <c r="BO438" s="658"/>
      <c r="BP438" s="658"/>
      <c r="BQ438" s="658"/>
      <c r="BR438" s="658"/>
      <c r="BS438" s="658"/>
      <c r="BT438" s="658"/>
      <c r="BU438" s="658"/>
    </row>
    <row r="439" ht="14.25" customHeight="1">
      <c r="A439" s="1067"/>
      <c r="B439" s="1067"/>
      <c r="C439" s="1067"/>
      <c r="D439" s="1067"/>
      <c r="E439" s="1067"/>
      <c r="F439" s="1067"/>
      <c r="G439" s="1114"/>
      <c r="H439" s="1115"/>
      <c r="I439" s="1115"/>
      <c r="J439" s="1067"/>
      <c r="K439" s="1116"/>
      <c r="L439" s="1117"/>
      <c r="M439" s="1067"/>
      <c r="N439" s="1067"/>
      <c r="O439" s="1117"/>
      <c r="P439" s="1067"/>
      <c r="Q439" s="1067"/>
      <c r="R439" s="1067"/>
      <c r="S439" s="1067"/>
      <c r="T439" s="1067"/>
      <c r="U439" s="1067"/>
      <c r="V439" s="866"/>
      <c r="W439" s="866"/>
      <c r="X439" s="866"/>
      <c r="Y439" s="394"/>
      <c r="Z439" s="394"/>
      <c r="AA439" s="394"/>
      <c r="AB439" s="394"/>
      <c r="AC439" s="1067"/>
      <c r="AD439" s="1067"/>
      <c r="AE439" s="1067"/>
      <c r="AF439" s="1067"/>
      <c r="AG439" s="658"/>
      <c r="AH439" s="658"/>
      <c r="AI439" s="658"/>
      <c r="AJ439" s="658"/>
      <c r="AK439" s="658"/>
      <c r="AL439" s="658"/>
      <c r="AM439" s="658"/>
      <c r="AN439" s="658"/>
      <c r="AO439" s="658"/>
      <c r="AP439" s="658"/>
      <c r="AQ439" s="658"/>
      <c r="AR439" s="658"/>
      <c r="AS439" s="658"/>
      <c r="AT439" s="658"/>
      <c r="AU439" s="658"/>
      <c r="AV439" s="658"/>
      <c r="AW439" s="658"/>
      <c r="AX439" s="658"/>
      <c r="AY439" s="658"/>
      <c r="AZ439" s="658"/>
      <c r="BA439" s="658"/>
      <c r="BB439" s="658"/>
      <c r="BC439" s="658"/>
      <c r="BD439" s="658"/>
      <c r="BE439" s="658"/>
      <c r="BF439" s="658"/>
      <c r="BG439" s="658"/>
      <c r="BH439" s="658"/>
      <c r="BI439" s="658"/>
      <c r="BJ439" s="658"/>
      <c r="BK439" s="658"/>
      <c r="BL439" s="658"/>
      <c r="BM439" s="658"/>
      <c r="BN439" s="658"/>
      <c r="BO439" s="658"/>
      <c r="BP439" s="658"/>
      <c r="BQ439" s="658"/>
      <c r="BR439" s="658"/>
      <c r="BS439" s="658"/>
      <c r="BT439" s="658"/>
      <c r="BU439" s="658"/>
    </row>
    <row r="440" ht="14.25" customHeight="1">
      <c r="A440" s="1067"/>
      <c r="B440" s="1067"/>
      <c r="C440" s="1067"/>
      <c r="D440" s="1067"/>
      <c r="E440" s="1067"/>
      <c r="F440" s="1067"/>
      <c r="G440" s="1114"/>
      <c r="H440" s="1115"/>
      <c r="I440" s="1115"/>
      <c r="J440" s="1067"/>
      <c r="K440" s="1116"/>
      <c r="L440" s="1117"/>
      <c r="M440" s="1067"/>
      <c r="N440" s="1067"/>
      <c r="O440" s="1117"/>
      <c r="P440" s="1067"/>
      <c r="Q440" s="1067"/>
      <c r="R440" s="1067"/>
      <c r="S440" s="1067"/>
      <c r="T440" s="1067"/>
      <c r="U440" s="1067"/>
      <c r="V440" s="866"/>
      <c r="W440" s="866"/>
      <c r="X440" s="866"/>
      <c r="Y440" s="394"/>
      <c r="Z440" s="394"/>
      <c r="AA440" s="394"/>
      <c r="AB440" s="394"/>
      <c r="AC440" s="1067"/>
      <c r="AD440" s="1067"/>
      <c r="AE440" s="1067"/>
      <c r="AF440" s="1067"/>
      <c r="AG440" s="658"/>
      <c r="AH440" s="658"/>
      <c r="AI440" s="658"/>
      <c r="AJ440" s="658"/>
      <c r="AK440" s="658"/>
      <c r="AL440" s="658"/>
      <c r="AM440" s="658"/>
      <c r="AN440" s="658"/>
      <c r="AO440" s="658"/>
      <c r="AP440" s="658"/>
      <c r="AQ440" s="658"/>
      <c r="AR440" s="658"/>
      <c r="AS440" s="658"/>
      <c r="AT440" s="658"/>
      <c r="AU440" s="658"/>
      <c r="AV440" s="658"/>
      <c r="AW440" s="658"/>
      <c r="AX440" s="658"/>
      <c r="AY440" s="658"/>
      <c r="AZ440" s="658"/>
      <c r="BA440" s="658"/>
      <c r="BB440" s="658"/>
      <c r="BC440" s="658"/>
      <c r="BD440" s="658"/>
      <c r="BE440" s="658"/>
      <c r="BF440" s="658"/>
      <c r="BG440" s="658"/>
      <c r="BH440" s="658"/>
      <c r="BI440" s="658"/>
      <c r="BJ440" s="658"/>
      <c r="BK440" s="658"/>
      <c r="BL440" s="658"/>
      <c r="BM440" s="658"/>
      <c r="BN440" s="658"/>
      <c r="BO440" s="658"/>
      <c r="BP440" s="658"/>
      <c r="BQ440" s="658"/>
      <c r="BR440" s="658"/>
      <c r="BS440" s="658"/>
      <c r="BT440" s="658"/>
      <c r="BU440" s="658"/>
    </row>
    <row r="441" ht="14.25" customHeight="1">
      <c r="A441" s="1067"/>
      <c r="B441" s="1067"/>
      <c r="C441" s="1067"/>
      <c r="D441" s="1067"/>
      <c r="E441" s="1067"/>
      <c r="F441" s="1067"/>
      <c r="G441" s="1114"/>
      <c r="H441" s="1115"/>
      <c r="I441" s="1115"/>
      <c r="J441" s="1067"/>
      <c r="K441" s="1116"/>
      <c r="L441" s="1117"/>
      <c r="M441" s="1067"/>
      <c r="N441" s="1067"/>
      <c r="O441" s="1117"/>
      <c r="P441" s="1067"/>
      <c r="Q441" s="1067"/>
      <c r="R441" s="1067"/>
      <c r="S441" s="1067"/>
      <c r="T441" s="1067"/>
      <c r="U441" s="1067"/>
      <c r="V441" s="866"/>
      <c r="W441" s="866"/>
      <c r="X441" s="866"/>
      <c r="Y441" s="394"/>
      <c r="Z441" s="394"/>
      <c r="AA441" s="394"/>
      <c r="AB441" s="394"/>
      <c r="AC441" s="1067"/>
      <c r="AD441" s="1067"/>
      <c r="AE441" s="1067"/>
      <c r="AF441" s="1067"/>
      <c r="AG441" s="658"/>
      <c r="AH441" s="658"/>
      <c r="AI441" s="658"/>
      <c r="AJ441" s="658"/>
      <c r="AK441" s="658"/>
      <c r="AL441" s="658"/>
      <c r="AM441" s="658"/>
      <c r="AN441" s="658"/>
      <c r="AO441" s="658"/>
      <c r="AP441" s="658"/>
      <c r="AQ441" s="658"/>
      <c r="AR441" s="658"/>
      <c r="AS441" s="658"/>
      <c r="AT441" s="658"/>
      <c r="AU441" s="658"/>
      <c r="AV441" s="658"/>
      <c r="AW441" s="658"/>
      <c r="AX441" s="658"/>
      <c r="AY441" s="658"/>
      <c r="AZ441" s="658"/>
      <c r="BA441" s="658"/>
      <c r="BB441" s="658"/>
      <c r="BC441" s="658"/>
      <c r="BD441" s="658"/>
      <c r="BE441" s="658"/>
      <c r="BF441" s="658"/>
      <c r="BG441" s="658"/>
      <c r="BH441" s="658"/>
      <c r="BI441" s="658"/>
      <c r="BJ441" s="658"/>
      <c r="BK441" s="658"/>
      <c r="BL441" s="658"/>
      <c r="BM441" s="658"/>
      <c r="BN441" s="658"/>
      <c r="BO441" s="658"/>
      <c r="BP441" s="658"/>
      <c r="BQ441" s="658"/>
      <c r="BR441" s="658"/>
      <c r="BS441" s="658"/>
      <c r="BT441" s="658"/>
      <c r="BU441" s="658"/>
    </row>
    <row r="442" ht="14.25" customHeight="1">
      <c r="A442" s="1067"/>
      <c r="B442" s="1067"/>
      <c r="C442" s="1067"/>
      <c r="D442" s="1067"/>
      <c r="E442" s="1067"/>
      <c r="F442" s="1067"/>
      <c r="G442" s="1114"/>
      <c r="H442" s="1115"/>
      <c r="I442" s="1115"/>
      <c r="J442" s="1067"/>
      <c r="K442" s="1116"/>
      <c r="L442" s="1117"/>
      <c r="M442" s="1067"/>
      <c r="N442" s="1067"/>
      <c r="O442" s="1117"/>
      <c r="P442" s="1067"/>
      <c r="Q442" s="1067"/>
      <c r="R442" s="1067"/>
      <c r="S442" s="1067"/>
      <c r="T442" s="1067"/>
      <c r="U442" s="1067"/>
      <c r="V442" s="866"/>
      <c r="W442" s="866"/>
      <c r="X442" s="866"/>
      <c r="Y442" s="394"/>
      <c r="Z442" s="394"/>
      <c r="AA442" s="394"/>
      <c r="AB442" s="394"/>
      <c r="AC442" s="1067"/>
      <c r="AD442" s="1067"/>
      <c r="AE442" s="1067"/>
      <c r="AF442" s="1067"/>
      <c r="AG442" s="658"/>
      <c r="AH442" s="658"/>
      <c r="AI442" s="658"/>
      <c r="AJ442" s="658"/>
      <c r="AK442" s="658"/>
      <c r="AL442" s="658"/>
      <c r="AM442" s="658"/>
      <c r="AN442" s="658"/>
      <c r="AO442" s="658"/>
      <c r="AP442" s="658"/>
      <c r="AQ442" s="658"/>
      <c r="AR442" s="658"/>
      <c r="AS442" s="658"/>
      <c r="AT442" s="658"/>
      <c r="AU442" s="658"/>
      <c r="AV442" s="658"/>
      <c r="AW442" s="658"/>
      <c r="AX442" s="658"/>
      <c r="AY442" s="658"/>
      <c r="AZ442" s="658"/>
      <c r="BA442" s="658"/>
      <c r="BB442" s="658"/>
      <c r="BC442" s="658"/>
      <c r="BD442" s="658"/>
      <c r="BE442" s="658"/>
      <c r="BF442" s="658"/>
      <c r="BG442" s="658"/>
      <c r="BH442" s="658"/>
      <c r="BI442" s="658"/>
      <c r="BJ442" s="658"/>
      <c r="BK442" s="658"/>
      <c r="BL442" s="658"/>
      <c r="BM442" s="658"/>
      <c r="BN442" s="658"/>
      <c r="BO442" s="658"/>
      <c r="BP442" s="658"/>
      <c r="BQ442" s="658"/>
      <c r="BR442" s="658"/>
      <c r="BS442" s="658"/>
      <c r="BT442" s="658"/>
      <c r="BU442" s="658"/>
    </row>
    <row r="443" ht="14.25" customHeight="1">
      <c r="A443" s="1067"/>
      <c r="B443" s="1067"/>
      <c r="C443" s="1067"/>
      <c r="D443" s="1067"/>
      <c r="E443" s="1067"/>
      <c r="F443" s="1067"/>
      <c r="G443" s="1114"/>
      <c r="H443" s="1115"/>
      <c r="I443" s="1115"/>
      <c r="J443" s="1067"/>
      <c r="K443" s="1116"/>
      <c r="L443" s="1117"/>
      <c r="M443" s="1067"/>
      <c r="N443" s="1067"/>
      <c r="O443" s="1117"/>
      <c r="P443" s="1067"/>
      <c r="Q443" s="1067"/>
      <c r="R443" s="1067"/>
      <c r="S443" s="1067"/>
      <c r="T443" s="1067"/>
      <c r="U443" s="1067"/>
      <c r="V443" s="866"/>
      <c r="W443" s="866"/>
      <c r="X443" s="866"/>
      <c r="Y443" s="394"/>
      <c r="Z443" s="394"/>
      <c r="AA443" s="394"/>
      <c r="AB443" s="394"/>
      <c r="AC443" s="1067"/>
      <c r="AD443" s="1067"/>
      <c r="AE443" s="1067"/>
      <c r="AF443" s="1067"/>
      <c r="AG443" s="658"/>
      <c r="AH443" s="658"/>
      <c r="AI443" s="658"/>
      <c r="AJ443" s="658"/>
      <c r="AK443" s="658"/>
      <c r="AL443" s="658"/>
      <c r="AM443" s="658"/>
      <c r="AN443" s="658"/>
      <c r="AO443" s="658"/>
      <c r="AP443" s="658"/>
      <c r="AQ443" s="658"/>
      <c r="AR443" s="658"/>
      <c r="AS443" s="658"/>
      <c r="AT443" s="658"/>
      <c r="AU443" s="658"/>
      <c r="AV443" s="658"/>
      <c r="AW443" s="658"/>
      <c r="AX443" s="658"/>
      <c r="AY443" s="658"/>
      <c r="AZ443" s="658"/>
      <c r="BA443" s="658"/>
      <c r="BB443" s="658"/>
      <c r="BC443" s="658"/>
      <c r="BD443" s="658"/>
      <c r="BE443" s="658"/>
      <c r="BF443" s="658"/>
      <c r="BG443" s="658"/>
      <c r="BH443" s="658"/>
      <c r="BI443" s="658"/>
      <c r="BJ443" s="658"/>
      <c r="BK443" s="658"/>
      <c r="BL443" s="658"/>
      <c r="BM443" s="658"/>
      <c r="BN443" s="658"/>
      <c r="BO443" s="658"/>
      <c r="BP443" s="658"/>
      <c r="BQ443" s="658"/>
      <c r="BR443" s="658"/>
      <c r="BS443" s="658"/>
      <c r="BT443" s="658"/>
      <c r="BU443" s="658"/>
    </row>
    <row r="444" ht="14.25" customHeight="1">
      <c r="A444" s="1067"/>
      <c r="B444" s="1067"/>
      <c r="C444" s="1067"/>
      <c r="D444" s="1067"/>
      <c r="E444" s="1067"/>
      <c r="F444" s="1067"/>
      <c r="G444" s="1114"/>
      <c r="H444" s="1115"/>
      <c r="I444" s="1115"/>
      <c r="J444" s="1067"/>
      <c r="K444" s="1116"/>
      <c r="L444" s="1117"/>
      <c r="M444" s="1067"/>
      <c r="N444" s="1067"/>
      <c r="O444" s="1117"/>
      <c r="P444" s="1067"/>
      <c r="Q444" s="1067"/>
      <c r="R444" s="1067"/>
      <c r="S444" s="1067"/>
      <c r="T444" s="1067"/>
      <c r="U444" s="1067"/>
      <c r="V444" s="866"/>
      <c r="W444" s="866"/>
      <c r="X444" s="866"/>
      <c r="Y444" s="394"/>
      <c r="Z444" s="394"/>
      <c r="AA444" s="394"/>
      <c r="AB444" s="394"/>
      <c r="AC444" s="1067"/>
      <c r="AD444" s="1067"/>
      <c r="AE444" s="1067"/>
      <c r="AF444" s="1067"/>
      <c r="AG444" s="658"/>
      <c r="AH444" s="658"/>
      <c r="AI444" s="658"/>
      <c r="AJ444" s="658"/>
      <c r="AK444" s="658"/>
      <c r="AL444" s="658"/>
      <c r="AM444" s="658"/>
      <c r="AN444" s="658"/>
      <c r="AO444" s="658"/>
      <c r="AP444" s="658"/>
      <c r="AQ444" s="658"/>
      <c r="AR444" s="658"/>
      <c r="AS444" s="658"/>
      <c r="AT444" s="658"/>
      <c r="AU444" s="658"/>
      <c r="AV444" s="658"/>
      <c r="AW444" s="658"/>
      <c r="AX444" s="658"/>
      <c r="AY444" s="658"/>
      <c r="AZ444" s="658"/>
      <c r="BA444" s="658"/>
      <c r="BB444" s="658"/>
      <c r="BC444" s="658"/>
      <c r="BD444" s="658"/>
      <c r="BE444" s="658"/>
      <c r="BF444" s="658"/>
      <c r="BG444" s="658"/>
      <c r="BH444" s="658"/>
      <c r="BI444" s="658"/>
      <c r="BJ444" s="658"/>
      <c r="BK444" s="658"/>
      <c r="BL444" s="658"/>
      <c r="BM444" s="658"/>
      <c r="BN444" s="658"/>
      <c r="BO444" s="658"/>
      <c r="BP444" s="658"/>
      <c r="BQ444" s="658"/>
      <c r="BR444" s="658"/>
      <c r="BS444" s="658"/>
      <c r="BT444" s="658"/>
      <c r="BU444" s="658"/>
    </row>
    <row r="445" ht="14.25" customHeight="1">
      <c r="A445" s="1067"/>
      <c r="B445" s="1067"/>
      <c r="C445" s="1067"/>
      <c r="D445" s="1067"/>
      <c r="E445" s="1067"/>
      <c r="F445" s="1067"/>
      <c r="G445" s="1114"/>
      <c r="H445" s="1115"/>
      <c r="I445" s="1115"/>
      <c r="J445" s="1067"/>
      <c r="K445" s="1116"/>
      <c r="L445" s="1117"/>
      <c r="M445" s="1067"/>
      <c r="N445" s="1067"/>
      <c r="O445" s="1117"/>
      <c r="P445" s="1067"/>
      <c r="Q445" s="1067"/>
      <c r="R445" s="1067"/>
      <c r="S445" s="1067"/>
      <c r="T445" s="1067"/>
      <c r="U445" s="1067"/>
      <c r="V445" s="866"/>
      <c r="W445" s="866"/>
      <c r="X445" s="866"/>
      <c r="Y445" s="394"/>
      <c r="Z445" s="394"/>
      <c r="AA445" s="394"/>
      <c r="AB445" s="394"/>
      <c r="AC445" s="1067"/>
      <c r="AD445" s="1067"/>
      <c r="AE445" s="1067"/>
      <c r="AF445" s="1067"/>
      <c r="AG445" s="658"/>
      <c r="AH445" s="658"/>
      <c r="AI445" s="658"/>
      <c r="AJ445" s="658"/>
      <c r="AK445" s="658"/>
      <c r="AL445" s="658"/>
      <c r="AM445" s="658"/>
      <c r="AN445" s="658"/>
      <c r="AO445" s="658"/>
      <c r="AP445" s="658"/>
      <c r="AQ445" s="658"/>
      <c r="AR445" s="658"/>
      <c r="AS445" s="658"/>
      <c r="AT445" s="658"/>
      <c r="AU445" s="658"/>
      <c r="AV445" s="658"/>
      <c r="AW445" s="658"/>
      <c r="AX445" s="658"/>
      <c r="AY445" s="658"/>
      <c r="AZ445" s="658"/>
      <c r="BA445" s="658"/>
      <c r="BB445" s="658"/>
      <c r="BC445" s="658"/>
      <c r="BD445" s="658"/>
      <c r="BE445" s="658"/>
      <c r="BF445" s="658"/>
      <c r="BG445" s="658"/>
      <c r="BH445" s="658"/>
      <c r="BI445" s="658"/>
      <c r="BJ445" s="658"/>
      <c r="BK445" s="658"/>
      <c r="BL445" s="658"/>
      <c r="BM445" s="658"/>
      <c r="BN445" s="658"/>
      <c r="BO445" s="658"/>
      <c r="BP445" s="658"/>
      <c r="BQ445" s="658"/>
      <c r="BR445" s="658"/>
      <c r="BS445" s="658"/>
      <c r="BT445" s="658"/>
      <c r="BU445" s="658"/>
    </row>
    <row r="446" ht="14.25" customHeight="1">
      <c r="A446" s="1067"/>
      <c r="B446" s="1067"/>
      <c r="C446" s="1067"/>
      <c r="D446" s="1067"/>
      <c r="E446" s="1067"/>
      <c r="F446" s="1067"/>
      <c r="G446" s="1114"/>
      <c r="H446" s="1115"/>
      <c r="I446" s="1115"/>
      <c r="J446" s="1067"/>
      <c r="K446" s="1116"/>
      <c r="L446" s="1117"/>
      <c r="M446" s="1067"/>
      <c r="N446" s="1067"/>
      <c r="O446" s="1117"/>
      <c r="P446" s="1067"/>
      <c r="Q446" s="1067"/>
      <c r="R446" s="1067"/>
      <c r="S446" s="1067"/>
      <c r="T446" s="1067"/>
      <c r="U446" s="1067"/>
      <c r="V446" s="866"/>
      <c r="W446" s="866"/>
      <c r="X446" s="866"/>
      <c r="Y446" s="394"/>
      <c r="Z446" s="394"/>
      <c r="AA446" s="394"/>
      <c r="AB446" s="394"/>
      <c r="AC446" s="1067"/>
      <c r="AD446" s="1067"/>
      <c r="AE446" s="1067"/>
      <c r="AF446" s="1067"/>
      <c r="AG446" s="658"/>
      <c r="AH446" s="658"/>
      <c r="AI446" s="658"/>
      <c r="AJ446" s="658"/>
      <c r="AK446" s="658"/>
      <c r="AL446" s="658"/>
      <c r="AM446" s="658"/>
      <c r="AN446" s="658"/>
      <c r="AO446" s="658"/>
      <c r="AP446" s="658"/>
      <c r="AQ446" s="658"/>
      <c r="AR446" s="658"/>
      <c r="AS446" s="658"/>
      <c r="AT446" s="658"/>
      <c r="AU446" s="658"/>
      <c r="AV446" s="658"/>
      <c r="AW446" s="658"/>
      <c r="AX446" s="658"/>
      <c r="AY446" s="658"/>
      <c r="AZ446" s="658"/>
      <c r="BA446" s="658"/>
      <c r="BB446" s="658"/>
      <c r="BC446" s="658"/>
      <c r="BD446" s="658"/>
      <c r="BE446" s="658"/>
      <c r="BF446" s="658"/>
      <c r="BG446" s="658"/>
      <c r="BH446" s="658"/>
      <c r="BI446" s="658"/>
      <c r="BJ446" s="658"/>
      <c r="BK446" s="658"/>
      <c r="BL446" s="658"/>
      <c r="BM446" s="658"/>
      <c r="BN446" s="658"/>
      <c r="BO446" s="658"/>
      <c r="BP446" s="658"/>
      <c r="BQ446" s="658"/>
      <c r="BR446" s="658"/>
      <c r="BS446" s="658"/>
      <c r="BT446" s="658"/>
      <c r="BU446" s="658"/>
    </row>
    <row r="447" ht="14.25" customHeight="1">
      <c r="A447" s="1067"/>
      <c r="B447" s="1067"/>
      <c r="C447" s="1067"/>
      <c r="D447" s="1067"/>
      <c r="E447" s="1067"/>
      <c r="F447" s="1067"/>
      <c r="G447" s="1114"/>
      <c r="H447" s="1115"/>
      <c r="I447" s="1115"/>
      <c r="J447" s="1067"/>
      <c r="K447" s="1116"/>
      <c r="L447" s="1117"/>
      <c r="M447" s="1067"/>
      <c r="N447" s="1067"/>
      <c r="O447" s="1117"/>
      <c r="P447" s="1067"/>
      <c r="Q447" s="1067"/>
      <c r="R447" s="1067"/>
      <c r="S447" s="1067"/>
      <c r="T447" s="1067"/>
      <c r="U447" s="1067"/>
      <c r="V447" s="866"/>
      <c r="W447" s="866"/>
      <c r="X447" s="866"/>
      <c r="Y447" s="394"/>
      <c r="Z447" s="394"/>
      <c r="AA447" s="394"/>
      <c r="AB447" s="394"/>
      <c r="AC447" s="1067"/>
      <c r="AD447" s="1067"/>
      <c r="AE447" s="1067"/>
      <c r="AF447" s="1067"/>
      <c r="AG447" s="658"/>
      <c r="AH447" s="658"/>
      <c r="AI447" s="658"/>
      <c r="AJ447" s="658"/>
      <c r="AK447" s="658"/>
      <c r="AL447" s="658"/>
      <c r="AM447" s="658"/>
      <c r="AN447" s="658"/>
      <c r="AO447" s="658"/>
      <c r="AP447" s="658"/>
      <c r="AQ447" s="658"/>
      <c r="AR447" s="658"/>
      <c r="AS447" s="658"/>
      <c r="AT447" s="658"/>
      <c r="AU447" s="658"/>
      <c r="AV447" s="658"/>
      <c r="AW447" s="658"/>
      <c r="AX447" s="658"/>
      <c r="AY447" s="658"/>
      <c r="AZ447" s="658"/>
      <c r="BA447" s="658"/>
      <c r="BB447" s="658"/>
      <c r="BC447" s="658"/>
      <c r="BD447" s="658"/>
      <c r="BE447" s="658"/>
      <c r="BF447" s="658"/>
      <c r="BG447" s="658"/>
      <c r="BH447" s="658"/>
      <c r="BI447" s="658"/>
      <c r="BJ447" s="658"/>
      <c r="BK447" s="658"/>
      <c r="BL447" s="658"/>
      <c r="BM447" s="658"/>
      <c r="BN447" s="658"/>
      <c r="BO447" s="658"/>
      <c r="BP447" s="658"/>
      <c r="BQ447" s="658"/>
      <c r="BR447" s="658"/>
      <c r="BS447" s="658"/>
      <c r="BT447" s="658"/>
      <c r="BU447" s="658"/>
    </row>
    <row r="448" ht="14.25" customHeight="1">
      <c r="A448" s="1067"/>
      <c r="B448" s="1067"/>
      <c r="C448" s="1067"/>
      <c r="D448" s="1067"/>
      <c r="E448" s="1067"/>
      <c r="F448" s="1067"/>
      <c r="G448" s="1114"/>
      <c r="H448" s="1115"/>
      <c r="I448" s="1115"/>
      <c r="J448" s="1067"/>
      <c r="K448" s="1116"/>
      <c r="L448" s="1117"/>
      <c r="M448" s="1067"/>
      <c r="N448" s="1067"/>
      <c r="O448" s="1117"/>
      <c r="P448" s="1067"/>
      <c r="Q448" s="1067"/>
      <c r="R448" s="1067"/>
      <c r="S448" s="1067"/>
      <c r="T448" s="1067"/>
      <c r="U448" s="1067"/>
      <c r="V448" s="866"/>
      <c r="W448" s="866"/>
      <c r="X448" s="866"/>
      <c r="Y448" s="394"/>
      <c r="Z448" s="394"/>
      <c r="AA448" s="394"/>
      <c r="AB448" s="394"/>
      <c r="AC448" s="1067"/>
      <c r="AD448" s="1067"/>
      <c r="AE448" s="1067"/>
      <c r="AF448" s="1067"/>
      <c r="AG448" s="658"/>
      <c r="AH448" s="658"/>
      <c r="AI448" s="658"/>
      <c r="AJ448" s="658"/>
      <c r="AK448" s="658"/>
      <c r="AL448" s="658"/>
      <c r="AM448" s="658"/>
      <c r="AN448" s="658"/>
      <c r="AO448" s="658"/>
      <c r="AP448" s="658"/>
      <c r="AQ448" s="658"/>
      <c r="AR448" s="658"/>
      <c r="AS448" s="658"/>
      <c r="AT448" s="658"/>
      <c r="AU448" s="658"/>
      <c r="AV448" s="658"/>
      <c r="AW448" s="658"/>
      <c r="AX448" s="658"/>
      <c r="AY448" s="658"/>
      <c r="AZ448" s="658"/>
      <c r="BA448" s="658"/>
      <c r="BB448" s="658"/>
      <c r="BC448" s="658"/>
      <c r="BD448" s="658"/>
      <c r="BE448" s="658"/>
      <c r="BF448" s="658"/>
      <c r="BG448" s="658"/>
      <c r="BH448" s="658"/>
      <c r="BI448" s="658"/>
      <c r="BJ448" s="658"/>
      <c r="BK448" s="658"/>
      <c r="BL448" s="658"/>
      <c r="BM448" s="658"/>
      <c r="BN448" s="658"/>
      <c r="BO448" s="658"/>
      <c r="BP448" s="658"/>
      <c r="BQ448" s="658"/>
      <c r="BR448" s="658"/>
      <c r="BS448" s="658"/>
      <c r="BT448" s="658"/>
      <c r="BU448" s="658"/>
    </row>
    <row r="449" ht="14.25" customHeight="1">
      <c r="A449" s="1067"/>
      <c r="B449" s="1067"/>
      <c r="C449" s="1067"/>
      <c r="D449" s="1067"/>
      <c r="E449" s="1067"/>
      <c r="F449" s="1067"/>
      <c r="G449" s="1114"/>
      <c r="H449" s="1115"/>
      <c r="I449" s="1115"/>
      <c r="J449" s="1067"/>
      <c r="K449" s="1116"/>
      <c r="L449" s="1117"/>
      <c r="M449" s="1067"/>
      <c r="N449" s="1067"/>
      <c r="O449" s="1117"/>
      <c r="P449" s="1067"/>
      <c r="Q449" s="1067"/>
      <c r="R449" s="1067"/>
      <c r="S449" s="1067"/>
      <c r="T449" s="1067"/>
      <c r="U449" s="1067"/>
      <c r="V449" s="866"/>
      <c r="W449" s="866"/>
      <c r="X449" s="866"/>
      <c r="Y449" s="394"/>
      <c r="Z449" s="394"/>
      <c r="AA449" s="394"/>
      <c r="AB449" s="394"/>
      <c r="AC449" s="1067"/>
      <c r="AD449" s="1067"/>
      <c r="AE449" s="1067"/>
      <c r="AF449" s="1067"/>
      <c r="AG449" s="658"/>
      <c r="AH449" s="658"/>
      <c r="AI449" s="658"/>
      <c r="AJ449" s="658"/>
      <c r="AK449" s="658"/>
      <c r="AL449" s="658"/>
      <c r="AM449" s="658"/>
      <c r="AN449" s="658"/>
      <c r="AO449" s="658"/>
      <c r="AP449" s="658"/>
      <c r="AQ449" s="658"/>
      <c r="AR449" s="658"/>
      <c r="AS449" s="658"/>
      <c r="AT449" s="658"/>
      <c r="AU449" s="658"/>
      <c r="AV449" s="658"/>
      <c r="AW449" s="658"/>
      <c r="AX449" s="658"/>
      <c r="AY449" s="658"/>
      <c r="AZ449" s="658"/>
      <c r="BA449" s="658"/>
      <c r="BB449" s="658"/>
      <c r="BC449" s="658"/>
      <c r="BD449" s="658"/>
      <c r="BE449" s="658"/>
      <c r="BF449" s="658"/>
      <c r="BG449" s="658"/>
      <c r="BH449" s="658"/>
      <c r="BI449" s="658"/>
      <c r="BJ449" s="658"/>
      <c r="BK449" s="658"/>
      <c r="BL449" s="658"/>
      <c r="BM449" s="658"/>
      <c r="BN449" s="658"/>
      <c r="BO449" s="658"/>
      <c r="BP449" s="658"/>
      <c r="BQ449" s="658"/>
      <c r="BR449" s="658"/>
      <c r="BS449" s="658"/>
      <c r="BT449" s="658"/>
      <c r="BU449" s="658"/>
    </row>
    <row r="450" ht="14.25" customHeight="1">
      <c r="A450" s="1067"/>
      <c r="B450" s="1067"/>
      <c r="C450" s="1067"/>
      <c r="D450" s="1067"/>
      <c r="E450" s="1067"/>
      <c r="F450" s="1067"/>
      <c r="G450" s="1114"/>
      <c r="H450" s="1115"/>
      <c r="I450" s="1115"/>
      <c r="J450" s="1067"/>
      <c r="K450" s="1116"/>
      <c r="L450" s="1117"/>
      <c r="M450" s="1067"/>
      <c r="N450" s="1067"/>
      <c r="O450" s="1117"/>
      <c r="P450" s="1067"/>
      <c r="Q450" s="1067"/>
      <c r="R450" s="1067"/>
      <c r="S450" s="1067"/>
      <c r="T450" s="1067"/>
      <c r="U450" s="1067"/>
      <c r="V450" s="866"/>
      <c r="W450" s="866"/>
      <c r="X450" s="866"/>
      <c r="Y450" s="394"/>
      <c r="Z450" s="394"/>
      <c r="AA450" s="394"/>
      <c r="AB450" s="394"/>
      <c r="AC450" s="1067"/>
      <c r="AD450" s="1067"/>
      <c r="AE450" s="1067"/>
      <c r="AF450" s="1067"/>
      <c r="AG450" s="658"/>
      <c r="AH450" s="658"/>
      <c r="AI450" s="658"/>
      <c r="AJ450" s="658"/>
      <c r="AK450" s="658"/>
      <c r="AL450" s="658"/>
      <c r="AM450" s="658"/>
      <c r="AN450" s="658"/>
      <c r="AO450" s="658"/>
      <c r="AP450" s="658"/>
      <c r="AQ450" s="658"/>
      <c r="AR450" s="658"/>
      <c r="AS450" s="658"/>
      <c r="AT450" s="658"/>
      <c r="AU450" s="658"/>
      <c r="AV450" s="658"/>
      <c r="AW450" s="658"/>
      <c r="AX450" s="658"/>
      <c r="AY450" s="658"/>
      <c r="AZ450" s="658"/>
      <c r="BA450" s="658"/>
      <c r="BB450" s="658"/>
      <c r="BC450" s="658"/>
      <c r="BD450" s="658"/>
      <c r="BE450" s="658"/>
      <c r="BF450" s="658"/>
      <c r="BG450" s="658"/>
      <c r="BH450" s="658"/>
      <c r="BI450" s="658"/>
      <c r="BJ450" s="658"/>
      <c r="BK450" s="658"/>
      <c r="BL450" s="658"/>
      <c r="BM450" s="658"/>
      <c r="BN450" s="658"/>
      <c r="BO450" s="658"/>
      <c r="BP450" s="658"/>
      <c r="BQ450" s="658"/>
      <c r="BR450" s="658"/>
      <c r="BS450" s="658"/>
      <c r="BT450" s="658"/>
      <c r="BU450" s="658"/>
    </row>
    <row r="451" ht="14.25" customHeight="1">
      <c r="A451" s="1067"/>
      <c r="B451" s="1067"/>
      <c r="C451" s="1067"/>
      <c r="D451" s="1067"/>
      <c r="E451" s="1067"/>
      <c r="F451" s="1067"/>
      <c r="G451" s="1114"/>
      <c r="H451" s="1115"/>
      <c r="I451" s="1115"/>
      <c r="J451" s="1067"/>
      <c r="K451" s="1116"/>
      <c r="L451" s="1117"/>
      <c r="M451" s="1067"/>
      <c r="N451" s="1067"/>
      <c r="O451" s="1117"/>
      <c r="P451" s="1067"/>
      <c r="Q451" s="1067"/>
      <c r="R451" s="1067"/>
      <c r="S451" s="1067"/>
      <c r="T451" s="1067"/>
      <c r="U451" s="1067"/>
      <c r="V451" s="866"/>
      <c r="W451" s="866"/>
      <c r="X451" s="866"/>
      <c r="Y451" s="394"/>
      <c r="Z451" s="394"/>
      <c r="AA451" s="394"/>
      <c r="AB451" s="394"/>
      <c r="AC451" s="1067"/>
      <c r="AD451" s="1067"/>
      <c r="AE451" s="1067"/>
      <c r="AF451" s="1067"/>
      <c r="AG451" s="658"/>
      <c r="AH451" s="658"/>
      <c r="AI451" s="658"/>
      <c r="AJ451" s="658"/>
      <c r="AK451" s="658"/>
      <c r="AL451" s="658"/>
      <c r="AM451" s="658"/>
      <c r="AN451" s="658"/>
      <c r="AO451" s="658"/>
      <c r="AP451" s="658"/>
      <c r="AQ451" s="658"/>
      <c r="AR451" s="658"/>
      <c r="AS451" s="658"/>
      <c r="AT451" s="658"/>
      <c r="AU451" s="658"/>
      <c r="AV451" s="658"/>
      <c r="AW451" s="658"/>
      <c r="AX451" s="658"/>
      <c r="AY451" s="658"/>
      <c r="AZ451" s="658"/>
      <c r="BA451" s="658"/>
      <c r="BB451" s="658"/>
      <c r="BC451" s="658"/>
      <c r="BD451" s="658"/>
      <c r="BE451" s="658"/>
      <c r="BF451" s="658"/>
      <c r="BG451" s="658"/>
      <c r="BH451" s="658"/>
      <c r="BI451" s="658"/>
      <c r="BJ451" s="658"/>
      <c r="BK451" s="658"/>
      <c r="BL451" s="658"/>
      <c r="BM451" s="658"/>
      <c r="BN451" s="658"/>
      <c r="BO451" s="658"/>
      <c r="BP451" s="658"/>
      <c r="BQ451" s="658"/>
      <c r="BR451" s="658"/>
      <c r="BS451" s="658"/>
      <c r="BT451" s="658"/>
      <c r="BU451" s="658"/>
    </row>
    <row r="452" ht="14.25" customHeight="1">
      <c r="A452" s="1067"/>
      <c r="B452" s="1067"/>
      <c r="C452" s="1067"/>
      <c r="D452" s="1067"/>
      <c r="E452" s="1067"/>
      <c r="F452" s="1067"/>
      <c r="G452" s="1114"/>
      <c r="H452" s="1115"/>
      <c r="I452" s="1115"/>
      <c r="J452" s="1067"/>
      <c r="K452" s="1116"/>
      <c r="L452" s="1117"/>
      <c r="M452" s="1067"/>
      <c r="N452" s="1067"/>
      <c r="O452" s="1117"/>
      <c r="P452" s="1067"/>
      <c r="Q452" s="1067"/>
      <c r="R452" s="1067"/>
      <c r="S452" s="1067"/>
      <c r="T452" s="1067"/>
      <c r="U452" s="1067"/>
      <c r="V452" s="866"/>
      <c r="W452" s="866"/>
      <c r="X452" s="866"/>
      <c r="Y452" s="394"/>
      <c r="Z452" s="394"/>
      <c r="AA452" s="394"/>
      <c r="AB452" s="394"/>
      <c r="AC452" s="1067"/>
      <c r="AD452" s="1067"/>
      <c r="AE452" s="1067"/>
      <c r="AF452" s="1067"/>
      <c r="AG452" s="658"/>
      <c r="AH452" s="658"/>
      <c r="AI452" s="658"/>
      <c r="AJ452" s="658"/>
      <c r="AK452" s="658"/>
      <c r="AL452" s="658"/>
      <c r="AM452" s="658"/>
      <c r="AN452" s="658"/>
      <c r="AO452" s="658"/>
      <c r="AP452" s="658"/>
      <c r="AQ452" s="658"/>
      <c r="AR452" s="658"/>
      <c r="AS452" s="658"/>
      <c r="AT452" s="658"/>
      <c r="AU452" s="658"/>
      <c r="AV452" s="658"/>
      <c r="AW452" s="658"/>
      <c r="AX452" s="658"/>
      <c r="AY452" s="658"/>
      <c r="AZ452" s="658"/>
      <c r="BA452" s="658"/>
      <c r="BB452" s="658"/>
      <c r="BC452" s="658"/>
      <c r="BD452" s="658"/>
      <c r="BE452" s="658"/>
      <c r="BF452" s="658"/>
      <c r="BG452" s="658"/>
      <c r="BH452" s="658"/>
      <c r="BI452" s="658"/>
      <c r="BJ452" s="658"/>
      <c r="BK452" s="658"/>
      <c r="BL452" s="658"/>
      <c r="BM452" s="658"/>
      <c r="BN452" s="658"/>
      <c r="BO452" s="658"/>
      <c r="BP452" s="658"/>
      <c r="BQ452" s="658"/>
      <c r="BR452" s="658"/>
      <c r="BS452" s="658"/>
      <c r="BT452" s="658"/>
      <c r="BU452" s="658"/>
    </row>
    <row r="453" ht="14.25" customHeight="1">
      <c r="A453" s="1067"/>
      <c r="B453" s="1067"/>
      <c r="C453" s="1067"/>
      <c r="D453" s="1067"/>
      <c r="E453" s="1067"/>
      <c r="F453" s="1067"/>
      <c r="G453" s="1114"/>
      <c r="H453" s="1115"/>
      <c r="I453" s="1115"/>
      <c r="J453" s="1067"/>
      <c r="K453" s="1116"/>
      <c r="L453" s="1117"/>
      <c r="M453" s="1067"/>
      <c r="N453" s="1067"/>
      <c r="O453" s="1117"/>
      <c r="P453" s="1067"/>
      <c r="Q453" s="1067"/>
      <c r="R453" s="1067"/>
      <c r="S453" s="1067"/>
      <c r="T453" s="1067"/>
      <c r="U453" s="1067"/>
      <c r="V453" s="866"/>
      <c r="W453" s="866"/>
      <c r="X453" s="866"/>
      <c r="Y453" s="394"/>
      <c r="Z453" s="394"/>
      <c r="AA453" s="394"/>
      <c r="AB453" s="394"/>
      <c r="AC453" s="1067"/>
      <c r="AD453" s="1067"/>
      <c r="AE453" s="1067"/>
      <c r="AF453" s="1067"/>
      <c r="AG453" s="658"/>
      <c r="AH453" s="658"/>
      <c r="AI453" s="658"/>
      <c r="AJ453" s="658"/>
      <c r="AK453" s="658"/>
      <c r="AL453" s="658"/>
      <c r="AM453" s="658"/>
      <c r="AN453" s="658"/>
      <c r="AO453" s="658"/>
      <c r="AP453" s="658"/>
      <c r="AQ453" s="658"/>
      <c r="AR453" s="658"/>
      <c r="AS453" s="658"/>
      <c r="AT453" s="658"/>
      <c r="AU453" s="658"/>
      <c r="AV453" s="658"/>
      <c r="AW453" s="658"/>
      <c r="AX453" s="658"/>
      <c r="AY453" s="658"/>
      <c r="AZ453" s="658"/>
      <c r="BA453" s="658"/>
      <c r="BB453" s="658"/>
      <c r="BC453" s="658"/>
      <c r="BD453" s="658"/>
      <c r="BE453" s="658"/>
      <c r="BF453" s="658"/>
      <c r="BG453" s="658"/>
      <c r="BH453" s="658"/>
      <c r="BI453" s="658"/>
      <c r="BJ453" s="658"/>
      <c r="BK453" s="658"/>
      <c r="BL453" s="658"/>
      <c r="BM453" s="658"/>
      <c r="BN453" s="658"/>
      <c r="BO453" s="658"/>
      <c r="BP453" s="658"/>
      <c r="BQ453" s="658"/>
      <c r="BR453" s="658"/>
      <c r="BS453" s="658"/>
      <c r="BT453" s="658"/>
      <c r="BU453" s="658"/>
    </row>
    <row r="454" ht="14.25" customHeight="1">
      <c r="A454" s="1067"/>
      <c r="B454" s="1067"/>
      <c r="C454" s="1067"/>
      <c r="D454" s="1067"/>
      <c r="E454" s="1067"/>
      <c r="F454" s="1067"/>
      <c r="G454" s="1114"/>
      <c r="H454" s="1115"/>
      <c r="I454" s="1115"/>
      <c r="J454" s="1067"/>
      <c r="K454" s="1116"/>
      <c r="L454" s="1117"/>
      <c r="M454" s="1067"/>
      <c r="N454" s="1067"/>
      <c r="O454" s="1117"/>
      <c r="P454" s="1067"/>
      <c r="Q454" s="1067"/>
      <c r="R454" s="1067"/>
      <c r="S454" s="1067"/>
      <c r="T454" s="1067"/>
      <c r="U454" s="1067"/>
      <c r="V454" s="866"/>
      <c r="W454" s="866"/>
      <c r="X454" s="866"/>
      <c r="Y454" s="394"/>
      <c r="Z454" s="394"/>
      <c r="AA454" s="394"/>
      <c r="AB454" s="394"/>
      <c r="AC454" s="1067"/>
      <c r="AD454" s="1067"/>
      <c r="AE454" s="1067"/>
      <c r="AF454" s="1067"/>
      <c r="AG454" s="658"/>
      <c r="AH454" s="658"/>
      <c r="AI454" s="658"/>
      <c r="AJ454" s="658"/>
      <c r="AK454" s="658"/>
      <c r="AL454" s="658"/>
      <c r="AM454" s="658"/>
      <c r="AN454" s="658"/>
      <c r="AO454" s="658"/>
      <c r="AP454" s="658"/>
      <c r="AQ454" s="658"/>
      <c r="AR454" s="658"/>
      <c r="AS454" s="658"/>
      <c r="AT454" s="658"/>
      <c r="AU454" s="658"/>
      <c r="AV454" s="658"/>
      <c r="AW454" s="658"/>
      <c r="AX454" s="658"/>
      <c r="AY454" s="658"/>
      <c r="AZ454" s="658"/>
      <c r="BA454" s="658"/>
      <c r="BB454" s="658"/>
      <c r="BC454" s="658"/>
      <c r="BD454" s="658"/>
      <c r="BE454" s="658"/>
      <c r="BF454" s="658"/>
      <c r="BG454" s="658"/>
      <c r="BH454" s="658"/>
      <c r="BI454" s="658"/>
      <c r="BJ454" s="658"/>
      <c r="BK454" s="658"/>
      <c r="BL454" s="658"/>
      <c r="BM454" s="658"/>
      <c r="BN454" s="658"/>
      <c r="BO454" s="658"/>
      <c r="BP454" s="658"/>
      <c r="BQ454" s="658"/>
      <c r="BR454" s="658"/>
      <c r="BS454" s="658"/>
      <c r="BT454" s="658"/>
      <c r="BU454" s="658"/>
    </row>
    <row r="455" ht="14.25" customHeight="1">
      <c r="A455" s="1067"/>
      <c r="B455" s="1067"/>
      <c r="C455" s="1067"/>
      <c r="D455" s="1067"/>
      <c r="E455" s="1067"/>
      <c r="F455" s="1067"/>
      <c r="G455" s="1114"/>
      <c r="H455" s="1115"/>
      <c r="I455" s="1115"/>
      <c r="J455" s="1067"/>
      <c r="K455" s="1116"/>
      <c r="L455" s="1117"/>
      <c r="M455" s="1067"/>
      <c r="N455" s="1067"/>
      <c r="O455" s="1117"/>
      <c r="P455" s="1067"/>
      <c r="Q455" s="1067"/>
      <c r="R455" s="1067"/>
      <c r="S455" s="1067"/>
      <c r="T455" s="1067"/>
      <c r="U455" s="1067"/>
      <c r="V455" s="866"/>
      <c r="W455" s="866"/>
      <c r="X455" s="866"/>
      <c r="Y455" s="394"/>
      <c r="Z455" s="394"/>
      <c r="AA455" s="394"/>
      <c r="AB455" s="394"/>
      <c r="AC455" s="1067"/>
      <c r="AD455" s="1067"/>
      <c r="AE455" s="1067"/>
      <c r="AF455" s="1067"/>
      <c r="AG455" s="658"/>
      <c r="AH455" s="658"/>
      <c r="AI455" s="658"/>
      <c r="AJ455" s="658"/>
      <c r="AK455" s="658"/>
      <c r="AL455" s="658"/>
      <c r="AM455" s="658"/>
      <c r="AN455" s="658"/>
      <c r="AO455" s="658"/>
      <c r="AP455" s="658"/>
      <c r="AQ455" s="658"/>
      <c r="AR455" s="658"/>
      <c r="AS455" s="658"/>
      <c r="AT455" s="658"/>
      <c r="AU455" s="658"/>
      <c r="AV455" s="658"/>
      <c r="AW455" s="658"/>
      <c r="AX455" s="658"/>
      <c r="AY455" s="658"/>
      <c r="AZ455" s="658"/>
      <c r="BA455" s="658"/>
      <c r="BB455" s="658"/>
      <c r="BC455" s="658"/>
      <c r="BD455" s="658"/>
      <c r="BE455" s="658"/>
      <c r="BF455" s="658"/>
      <c r="BG455" s="658"/>
      <c r="BH455" s="658"/>
      <c r="BI455" s="658"/>
      <c r="BJ455" s="658"/>
      <c r="BK455" s="658"/>
      <c r="BL455" s="658"/>
      <c r="BM455" s="658"/>
      <c r="BN455" s="658"/>
      <c r="BO455" s="658"/>
      <c r="BP455" s="658"/>
      <c r="BQ455" s="658"/>
      <c r="BR455" s="658"/>
      <c r="BS455" s="658"/>
      <c r="BT455" s="658"/>
      <c r="BU455" s="658"/>
    </row>
    <row r="456" ht="14.25" customHeight="1">
      <c r="A456" s="1067"/>
      <c r="B456" s="1067"/>
      <c r="C456" s="1067"/>
      <c r="D456" s="1067"/>
      <c r="E456" s="1067"/>
      <c r="F456" s="1067"/>
      <c r="G456" s="1114"/>
      <c r="H456" s="1115"/>
      <c r="I456" s="1115"/>
      <c r="J456" s="1067"/>
      <c r="K456" s="1116"/>
      <c r="L456" s="1117"/>
      <c r="M456" s="1067"/>
      <c r="N456" s="1067"/>
      <c r="O456" s="1117"/>
      <c r="P456" s="1067"/>
      <c r="Q456" s="1067"/>
      <c r="R456" s="1067"/>
      <c r="S456" s="1067"/>
      <c r="T456" s="1067"/>
      <c r="U456" s="1067"/>
      <c r="V456" s="866"/>
      <c r="W456" s="866"/>
      <c r="X456" s="866"/>
      <c r="Y456" s="394"/>
      <c r="Z456" s="394"/>
      <c r="AA456" s="394"/>
      <c r="AB456" s="394"/>
      <c r="AC456" s="1067"/>
      <c r="AD456" s="1067"/>
      <c r="AE456" s="1067"/>
      <c r="AF456" s="1067"/>
      <c r="AG456" s="658"/>
      <c r="AH456" s="658"/>
      <c r="AI456" s="658"/>
      <c r="AJ456" s="658"/>
      <c r="AK456" s="658"/>
      <c r="AL456" s="658"/>
      <c r="AM456" s="658"/>
      <c r="AN456" s="658"/>
      <c r="AO456" s="658"/>
      <c r="AP456" s="658"/>
      <c r="AQ456" s="658"/>
      <c r="AR456" s="658"/>
      <c r="AS456" s="658"/>
      <c r="AT456" s="658"/>
      <c r="AU456" s="658"/>
      <c r="AV456" s="658"/>
      <c r="AW456" s="658"/>
      <c r="AX456" s="658"/>
      <c r="AY456" s="658"/>
      <c r="AZ456" s="658"/>
      <c r="BA456" s="658"/>
      <c r="BB456" s="658"/>
      <c r="BC456" s="658"/>
      <c r="BD456" s="658"/>
      <c r="BE456" s="658"/>
      <c r="BF456" s="658"/>
      <c r="BG456" s="658"/>
      <c r="BH456" s="658"/>
      <c r="BI456" s="658"/>
      <c r="BJ456" s="658"/>
      <c r="BK456" s="658"/>
      <c r="BL456" s="658"/>
      <c r="BM456" s="658"/>
      <c r="BN456" s="658"/>
      <c r="BO456" s="658"/>
      <c r="BP456" s="658"/>
      <c r="BQ456" s="658"/>
      <c r="BR456" s="658"/>
      <c r="BS456" s="658"/>
      <c r="BT456" s="658"/>
      <c r="BU456" s="658"/>
    </row>
    <row r="457" ht="14.25" customHeight="1">
      <c r="A457" s="1067"/>
      <c r="B457" s="1067"/>
      <c r="C457" s="1067"/>
      <c r="D457" s="1067"/>
      <c r="E457" s="1067"/>
      <c r="F457" s="1067"/>
      <c r="G457" s="1114"/>
      <c r="H457" s="1115"/>
      <c r="I457" s="1115"/>
      <c r="J457" s="1067"/>
      <c r="K457" s="1116"/>
      <c r="L457" s="1117"/>
      <c r="M457" s="1067"/>
      <c r="N457" s="1067"/>
      <c r="O457" s="1117"/>
      <c r="P457" s="1067"/>
      <c r="Q457" s="1067"/>
      <c r="R457" s="1067"/>
      <c r="S457" s="1067"/>
      <c r="T457" s="1067"/>
      <c r="U457" s="1067"/>
      <c r="V457" s="866"/>
      <c r="W457" s="866"/>
      <c r="X457" s="866"/>
      <c r="Y457" s="394"/>
      <c r="Z457" s="394"/>
      <c r="AA457" s="394"/>
      <c r="AB457" s="394"/>
      <c r="AC457" s="1067"/>
      <c r="AD457" s="1067"/>
      <c r="AE457" s="1067"/>
      <c r="AF457" s="1067"/>
      <c r="AG457" s="658"/>
      <c r="AH457" s="658"/>
      <c r="AI457" s="658"/>
      <c r="AJ457" s="658"/>
      <c r="AK457" s="658"/>
      <c r="AL457" s="658"/>
      <c r="AM457" s="658"/>
      <c r="AN457" s="658"/>
      <c r="AO457" s="658"/>
      <c r="AP457" s="658"/>
      <c r="AQ457" s="658"/>
      <c r="AR457" s="658"/>
      <c r="AS457" s="658"/>
      <c r="AT457" s="658"/>
      <c r="AU457" s="658"/>
      <c r="AV457" s="658"/>
      <c r="AW457" s="658"/>
      <c r="AX457" s="658"/>
      <c r="AY457" s="658"/>
      <c r="AZ457" s="658"/>
      <c r="BA457" s="658"/>
      <c r="BB457" s="658"/>
      <c r="BC457" s="658"/>
      <c r="BD457" s="658"/>
      <c r="BE457" s="658"/>
      <c r="BF457" s="658"/>
      <c r="BG457" s="658"/>
      <c r="BH457" s="658"/>
      <c r="BI457" s="658"/>
      <c r="BJ457" s="658"/>
      <c r="BK457" s="658"/>
      <c r="BL457" s="658"/>
      <c r="BM457" s="658"/>
      <c r="BN457" s="658"/>
      <c r="BO457" s="658"/>
      <c r="BP457" s="658"/>
      <c r="BQ457" s="658"/>
      <c r="BR457" s="658"/>
      <c r="BS457" s="658"/>
      <c r="BT457" s="658"/>
      <c r="BU457" s="658"/>
    </row>
    <row r="458" ht="14.25" customHeight="1">
      <c r="A458" s="1067"/>
      <c r="B458" s="1067"/>
      <c r="C458" s="1067"/>
      <c r="D458" s="1067"/>
      <c r="E458" s="1067"/>
      <c r="F458" s="1067"/>
      <c r="G458" s="1114"/>
      <c r="H458" s="1115"/>
      <c r="I458" s="1115"/>
      <c r="J458" s="1067"/>
      <c r="K458" s="1116"/>
      <c r="L458" s="1117"/>
      <c r="M458" s="1067"/>
      <c r="N458" s="1067"/>
      <c r="O458" s="1117"/>
      <c r="P458" s="1067"/>
      <c r="Q458" s="1067"/>
      <c r="R458" s="1067"/>
      <c r="S458" s="1067"/>
      <c r="T458" s="1067"/>
      <c r="U458" s="1067"/>
      <c r="V458" s="866"/>
      <c r="W458" s="866"/>
      <c r="X458" s="866"/>
      <c r="Y458" s="394"/>
      <c r="Z458" s="394"/>
      <c r="AA458" s="394"/>
      <c r="AB458" s="394"/>
      <c r="AC458" s="1067"/>
      <c r="AD458" s="1067"/>
      <c r="AE458" s="1067"/>
      <c r="AF458" s="1067"/>
      <c r="AG458" s="658"/>
      <c r="AH458" s="658"/>
      <c r="AI458" s="658"/>
      <c r="AJ458" s="658"/>
      <c r="AK458" s="658"/>
      <c r="AL458" s="658"/>
      <c r="AM458" s="658"/>
      <c r="AN458" s="658"/>
      <c r="AO458" s="658"/>
      <c r="AP458" s="658"/>
      <c r="AQ458" s="658"/>
      <c r="AR458" s="658"/>
      <c r="AS458" s="658"/>
      <c r="AT458" s="658"/>
      <c r="AU458" s="658"/>
      <c r="AV458" s="658"/>
      <c r="AW458" s="658"/>
      <c r="AX458" s="658"/>
      <c r="AY458" s="658"/>
      <c r="AZ458" s="658"/>
      <c r="BA458" s="658"/>
      <c r="BB458" s="658"/>
      <c r="BC458" s="658"/>
      <c r="BD458" s="658"/>
      <c r="BE458" s="658"/>
      <c r="BF458" s="658"/>
      <c r="BG458" s="658"/>
      <c r="BH458" s="658"/>
      <c r="BI458" s="658"/>
      <c r="BJ458" s="658"/>
      <c r="BK458" s="658"/>
      <c r="BL458" s="658"/>
      <c r="BM458" s="658"/>
      <c r="BN458" s="658"/>
      <c r="BO458" s="658"/>
      <c r="BP458" s="658"/>
      <c r="BQ458" s="658"/>
      <c r="BR458" s="658"/>
      <c r="BS458" s="658"/>
      <c r="BT458" s="658"/>
      <c r="BU458" s="658"/>
    </row>
    <row r="459" ht="14.25" customHeight="1">
      <c r="A459" s="1067"/>
      <c r="B459" s="1067"/>
      <c r="C459" s="1067"/>
      <c r="D459" s="1067"/>
      <c r="E459" s="1067"/>
      <c r="F459" s="1067"/>
      <c r="G459" s="1114"/>
      <c r="H459" s="1115"/>
      <c r="I459" s="1115"/>
      <c r="J459" s="1067"/>
      <c r="K459" s="1116"/>
      <c r="L459" s="1117"/>
      <c r="M459" s="1067"/>
      <c r="N459" s="1067"/>
      <c r="O459" s="1117"/>
      <c r="P459" s="1067"/>
      <c r="Q459" s="1067"/>
      <c r="R459" s="1067"/>
      <c r="S459" s="1067"/>
      <c r="T459" s="1067"/>
      <c r="U459" s="1067"/>
      <c r="V459" s="866"/>
      <c r="W459" s="866"/>
      <c r="X459" s="866"/>
      <c r="Y459" s="394"/>
      <c r="Z459" s="394"/>
      <c r="AA459" s="394"/>
      <c r="AB459" s="394"/>
      <c r="AC459" s="1067"/>
      <c r="AD459" s="1067"/>
      <c r="AE459" s="1067"/>
      <c r="AF459" s="1067"/>
      <c r="AG459" s="658"/>
      <c r="AH459" s="658"/>
      <c r="AI459" s="658"/>
      <c r="AJ459" s="658"/>
      <c r="AK459" s="658"/>
      <c r="AL459" s="658"/>
      <c r="AM459" s="658"/>
      <c r="AN459" s="658"/>
      <c r="AO459" s="658"/>
      <c r="AP459" s="658"/>
      <c r="AQ459" s="658"/>
      <c r="AR459" s="658"/>
      <c r="AS459" s="658"/>
      <c r="AT459" s="658"/>
      <c r="AU459" s="658"/>
      <c r="AV459" s="658"/>
      <c r="AW459" s="658"/>
      <c r="AX459" s="658"/>
      <c r="AY459" s="658"/>
      <c r="AZ459" s="658"/>
      <c r="BA459" s="658"/>
      <c r="BB459" s="658"/>
      <c r="BC459" s="658"/>
      <c r="BD459" s="658"/>
      <c r="BE459" s="658"/>
      <c r="BF459" s="658"/>
      <c r="BG459" s="658"/>
      <c r="BH459" s="658"/>
      <c r="BI459" s="658"/>
      <c r="BJ459" s="658"/>
      <c r="BK459" s="658"/>
      <c r="BL459" s="658"/>
      <c r="BM459" s="658"/>
      <c r="BN459" s="658"/>
      <c r="BO459" s="658"/>
      <c r="BP459" s="658"/>
      <c r="BQ459" s="658"/>
      <c r="BR459" s="658"/>
      <c r="BS459" s="658"/>
      <c r="BT459" s="658"/>
      <c r="BU459" s="658"/>
    </row>
    <row r="460" ht="14.25" customHeight="1">
      <c r="A460" s="1067"/>
      <c r="B460" s="1067"/>
      <c r="C460" s="1067"/>
      <c r="D460" s="1067"/>
      <c r="E460" s="1067"/>
      <c r="F460" s="1067"/>
      <c r="G460" s="1114"/>
      <c r="H460" s="1115"/>
      <c r="I460" s="1115"/>
      <c r="J460" s="1067"/>
      <c r="K460" s="1116"/>
      <c r="L460" s="1117"/>
      <c r="M460" s="1067"/>
      <c r="N460" s="1067"/>
      <c r="O460" s="1117"/>
      <c r="P460" s="1067"/>
      <c r="Q460" s="1067"/>
      <c r="R460" s="1067"/>
      <c r="S460" s="1067"/>
      <c r="T460" s="1067"/>
      <c r="U460" s="1067"/>
      <c r="V460" s="866"/>
      <c r="W460" s="866"/>
      <c r="X460" s="866"/>
      <c r="Y460" s="394"/>
      <c r="Z460" s="394"/>
      <c r="AA460" s="394"/>
      <c r="AB460" s="394"/>
      <c r="AC460" s="1067"/>
      <c r="AD460" s="1067"/>
      <c r="AE460" s="1067"/>
      <c r="AF460" s="1067"/>
      <c r="AG460" s="658"/>
      <c r="AH460" s="658"/>
      <c r="AI460" s="658"/>
      <c r="AJ460" s="658"/>
      <c r="AK460" s="658"/>
      <c r="AL460" s="658"/>
      <c r="AM460" s="658"/>
      <c r="AN460" s="658"/>
      <c r="AO460" s="658"/>
      <c r="AP460" s="658"/>
      <c r="AQ460" s="658"/>
      <c r="AR460" s="658"/>
      <c r="AS460" s="658"/>
      <c r="AT460" s="658"/>
      <c r="AU460" s="658"/>
      <c r="AV460" s="658"/>
      <c r="AW460" s="658"/>
      <c r="AX460" s="658"/>
      <c r="AY460" s="658"/>
      <c r="AZ460" s="658"/>
      <c r="BA460" s="658"/>
      <c r="BB460" s="658"/>
      <c r="BC460" s="658"/>
      <c r="BD460" s="658"/>
      <c r="BE460" s="658"/>
      <c r="BF460" s="658"/>
      <c r="BG460" s="658"/>
      <c r="BH460" s="658"/>
      <c r="BI460" s="658"/>
      <c r="BJ460" s="658"/>
      <c r="BK460" s="658"/>
      <c r="BL460" s="658"/>
      <c r="BM460" s="658"/>
      <c r="BN460" s="658"/>
      <c r="BO460" s="658"/>
      <c r="BP460" s="658"/>
      <c r="BQ460" s="658"/>
      <c r="BR460" s="658"/>
      <c r="BS460" s="658"/>
      <c r="BT460" s="658"/>
      <c r="BU460" s="658"/>
    </row>
    <row r="461" ht="14.25" customHeight="1">
      <c r="A461" s="1067"/>
      <c r="B461" s="1067"/>
      <c r="C461" s="1067"/>
      <c r="D461" s="1067"/>
      <c r="E461" s="1067"/>
      <c r="F461" s="1067"/>
      <c r="G461" s="1114"/>
      <c r="H461" s="1115"/>
      <c r="I461" s="1115"/>
      <c r="J461" s="1067"/>
      <c r="K461" s="1116"/>
      <c r="L461" s="1117"/>
      <c r="M461" s="1067"/>
      <c r="N461" s="1067"/>
      <c r="O461" s="1117"/>
      <c r="P461" s="1067"/>
      <c r="Q461" s="1067"/>
      <c r="R461" s="1067"/>
      <c r="S461" s="1067"/>
      <c r="T461" s="1067"/>
      <c r="U461" s="1067"/>
      <c r="V461" s="866"/>
      <c r="W461" s="866"/>
      <c r="X461" s="866"/>
      <c r="Y461" s="394"/>
      <c r="Z461" s="394"/>
      <c r="AA461" s="394"/>
      <c r="AB461" s="394"/>
      <c r="AC461" s="1067"/>
      <c r="AD461" s="1067"/>
      <c r="AE461" s="1067"/>
      <c r="AF461" s="1067"/>
      <c r="AG461" s="658"/>
      <c r="AH461" s="658"/>
      <c r="AI461" s="658"/>
      <c r="AJ461" s="658"/>
      <c r="AK461" s="658"/>
      <c r="AL461" s="658"/>
      <c r="AM461" s="658"/>
      <c r="AN461" s="658"/>
      <c r="AO461" s="658"/>
      <c r="AP461" s="658"/>
      <c r="AQ461" s="658"/>
      <c r="AR461" s="658"/>
      <c r="AS461" s="658"/>
      <c r="AT461" s="658"/>
      <c r="AU461" s="658"/>
      <c r="AV461" s="658"/>
      <c r="AW461" s="658"/>
      <c r="AX461" s="658"/>
      <c r="AY461" s="658"/>
      <c r="AZ461" s="658"/>
      <c r="BA461" s="658"/>
      <c r="BB461" s="658"/>
      <c r="BC461" s="658"/>
      <c r="BD461" s="658"/>
      <c r="BE461" s="658"/>
      <c r="BF461" s="658"/>
      <c r="BG461" s="658"/>
      <c r="BH461" s="658"/>
      <c r="BI461" s="658"/>
      <c r="BJ461" s="658"/>
      <c r="BK461" s="658"/>
      <c r="BL461" s="658"/>
      <c r="BM461" s="658"/>
      <c r="BN461" s="658"/>
      <c r="BO461" s="658"/>
      <c r="BP461" s="658"/>
      <c r="BQ461" s="658"/>
      <c r="BR461" s="658"/>
      <c r="BS461" s="658"/>
      <c r="BT461" s="658"/>
      <c r="BU461" s="658"/>
    </row>
    <row r="462" ht="14.25" customHeight="1">
      <c r="A462" s="1067"/>
      <c r="B462" s="1067"/>
      <c r="C462" s="1067"/>
      <c r="D462" s="1067"/>
      <c r="E462" s="1067"/>
      <c r="F462" s="1067"/>
      <c r="G462" s="1114"/>
      <c r="H462" s="1115"/>
      <c r="I462" s="1115"/>
      <c r="J462" s="1067"/>
      <c r="K462" s="1116"/>
      <c r="L462" s="1117"/>
      <c r="M462" s="1067"/>
      <c r="N462" s="1067"/>
      <c r="O462" s="1117"/>
      <c r="P462" s="1067"/>
      <c r="Q462" s="1067"/>
      <c r="R462" s="1067"/>
      <c r="S462" s="1067"/>
      <c r="T462" s="1067"/>
      <c r="U462" s="1067"/>
      <c r="V462" s="866"/>
      <c r="W462" s="866"/>
      <c r="X462" s="866"/>
      <c r="Y462" s="394"/>
      <c r="Z462" s="394"/>
      <c r="AA462" s="394"/>
      <c r="AB462" s="394"/>
      <c r="AC462" s="1067"/>
      <c r="AD462" s="1067"/>
      <c r="AE462" s="1067"/>
      <c r="AF462" s="1067"/>
      <c r="AG462" s="658"/>
      <c r="AH462" s="658"/>
      <c r="AI462" s="658"/>
      <c r="AJ462" s="658"/>
      <c r="AK462" s="658"/>
      <c r="AL462" s="658"/>
      <c r="AM462" s="658"/>
      <c r="AN462" s="658"/>
      <c r="AO462" s="658"/>
      <c r="AP462" s="658"/>
      <c r="AQ462" s="658"/>
      <c r="AR462" s="658"/>
      <c r="AS462" s="658"/>
      <c r="AT462" s="658"/>
      <c r="AU462" s="658"/>
      <c r="AV462" s="658"/>
      <c r="AW462" s="658"/>
      <c r="AX462" s="658"/>
      <c r="AY462" s="658"/>
      <c r="AZ462" s="658"/>
      <c r="BA462" s="658"/>
      <c r="BB462" s="658"/>
      <c r="BC462" s="658"/>
      <c r="BD462" s="658"/>
      <c r="BE462" s="658"/>
      <c r="BF462" s="658"/>
      <c r="BG462" s="658"/>
      <c r="BH462" s="658"/>
      <c r="BI462" s="658"/>
      <c r="BJ462" s="658"/>
      <c r="BK462" s="658"/>
      <c r="BL462" s="658"/>
      <c r="BM462" s="658"/>
      <c r="BN462" s="658"/>
      <c r="BO462" s="658"/>
      <c r="BP462" s="658"/>
      <c r="BQ462" s="658"/>
      <c r="BR462" s="658"/>
      <c r="BS462" s="658"/>
      <c r="BT462" s="658"/>
      <c r="BU462" s="658"/>
    </row>
    <row r="463" ht="14.25" customHeight="1">
      <c r="A463" s="1067"/>
      <c r="B463" s="1067"/>
      <c r="C463" s="1067"/>
      <c r="D463" s="1067"/>
      <c r="E463" s="1067"/>
      <c r="F463" s="1067"/>
      <c r="G463" s="1114"/>
      <c r="H463" s="1115"/>
      <c r="I463" s="1115"/>
      <c r="J463" s="1067"/>
      <c r="K463" s="1116"/>
      <c r="L463" s="1117"/>
      <c r="M463" s="1067"/>
      <c r="N463" s="1067"/>
      <c r="O463" s="1117"/>
      <c r="P463" s="1067"/>
      <c r="Q463" s="1067"/>
      <c r="R463" s="1067"/>
      <c r="S463" s="1067"/>
      <c r="T463" s="1067"/>
      <c r="U463" s="1067"/>
      <c r="V463" s="866"/>
      <c r="W463" s="866"/>
      <c r="X463" s="866"/>
      <c r="Y463" s="394"/>
      <c r="Z463" s="394"/>
      <c r="AA463" s="394"/>
      <c r="AB463" s="394"/>
      <c r="AC463" s="1067"/>
      <c r="AD463" s="1067"/>
      <c r="AE463" s="1067"/>
      <c r="AF463" s="1067"/>
      <c r="AG463" s="658"/>
      <c r="AH463" s="658"/>
      <c r="AI463" s="658"/>
      <c r="AJ463" s="658"/>
      <c r="AK463" s="658"/>
      <c r="AL463" s="658"/>
      <c r="AM463" s="658"/>
      <c r="AN463" s="658"/>
      <c r="AO463" s="658"/>
      <c r="AP463" s="658"/>
      <c r="AQ463" s="658"/>
      <c r="AR463" s="658"/>
      <c r="AS463" s="658"/>
      <c r="AT463" s="658"/>
      <c r="AU463" s="658"/>
      <c r="AV463" s="658"/>
      <c r="AW463" s="658"/>
      <c r="AX463" s="658"/>
      <c r="AY463" s="658"/>
      <c r="AZ463" s="658"/>
      <c r="BA463" s="658"/>
      <c r="BB463" s="658"/>
      <c r="BC463" s="658"/>
      <c r="BD463" s="658"/>
      <c r="BE463" s="658"/>
      <c r="BF463" s="658"/>
      <c r="BG463" s="658"/>
      <c r="BH463" s="658"/>
      <c r="BI463" s="658"/>
      <c r="BJ463" s="658"/>
      <c r="BK463" s="658"/>
      <c r="BL463" s="658"/>
      <c r="BM463" s="658"/>
      <c r="BN463" s="658"/>
      <c r="BO463" s="658"/>
      <c r="BP463" s="658"/>
      <c r="BQ463" s="658"/>
      <c r="BR463" s="658"/>
      <c r="BS463" s="658"/>
      <c r="BT463" s="658"/>
      <c r="BU463" s="658"/>
    </row>
    <row r="464" ht="14.25" customHeight="1">
      <c r="A464" s="1067"/>
      <c r="B464" s="1067"/>
      <c r="C464" s="1067"/>
      <c r="D464" s="1067"/>
      <c r="E464" s="1067"/>
      <c r="F464" s="1067"/>
      <c r="G464" s="1114"/>
      <c r="H464" s="1115"/>
      <c r="I464" s="1115"/>
      <c r="J464" s="1067"/>
      <c r="K464" s="1116"/>
      <c r="L464" s="1117"/>
      <c r="M464" s="1067"/>
      <c r="N464" s="1067"/>
      <c r="O464" s="1117"/>
      <c r="P464" s="1067"/>
      <c r="Q464" s="1067"/>
      <c r="R464" s="1067"/>
      <c r="S464" s="1067"/>
      <c r="T464" s="1067"/>
      <c r="U464" s="1067"/>
      <c r="V464" s="866"/>
      <c r="W464" s="866"/>
      <c r="X464" s="866"/>
      <c r="Y464" s="394"/>
      <c r="Z464" s="394"/>
      <c r="AA464" s="394"/>
      <c r="AB464" s="394"/>
      <c r="AC464" s="1067"/>
      <c r="AD464" s="1067"/>
      <c r="AE464" s="1067"/>
      <c r="AF464" s="1067"/>
      <c r="AG464" s="658"/>
      <c r="AH464" s="658"/>
      <c r="AI464" s="658"/>
      <c r="AJ464" s="658"/>
      <c r="AK464" s="658"/>
      <c r="AL464" s="658"/>
      <c r="AM464" s="658"/>
      <c r="AN464" s="658"/>
      <c r="AO464" s="658"/>
      <c r="AP464" s="658"/>
      <c r="AQ464" s="658"/>
      <c r="AR464" s="658"/>
      <c r="AS464" s="658"/>
      <c r="AT464" s="658"/>
      <c r="AU464" s="658"/>
      <c r="AV464" s="658"/>
      <c r="AW464" s="658"/>
      <c r="AX464" s="658"/>
      <c r="AY464" s="658"/>
      <c r="AZ464" s="658"/>
      <c r="BA464" s="658"/>
      <c r="BB464" s="658"/>
      <c r="BC464" s="658"/>
      <c r="BD464" s="658"/>
      <c r="BE464" s="658"/>
      <c r="BF464" s="658"/>
      <c r="BG464" s="658"/>
      <c r="BH464" s="658"/>
      <c r="BI464" s="658"/>
      <c r="BJ464" s="658"/>
      <c r="BK464" s="658"/>
      <c r="BL464" s="658"/>
      <c r="BM464" s="658"/>
      <c r="BN464" s="658"/>
      <c r="BO464" s="658"/>
      <c r="BP464" s="658"/>
      <c r="BQ464" s="658"/>
      <c r="BR464" s="658"/>
      <c r="BS464" s="658"/>
      <c r="BT464" s="658"/>
      <c r="BU464" s="658"/>
    </row>
    <row r="465" ht="14.25" customHeight="1">
      <c r="A465" s="1067"/>
      <c r="B465" s="1067"/>
      <c r="C465" s="1067"/>
      <c r="D465" s="1067"/>
      <c r="E465" s="1067"/>
      <c r="F465" s="1067"/>
      <c r="G465" s="1114"/>
      <c r="H465" s="1115"/>
      <c r="I465" s="1115"/>
      <c r="J465" s="1067"/>
      <c r="K465" s="1116"/>
      <c r="L465" s="1117"/>
      <c r="M465" s="1067"/>
      <c r="N465" s="1067"/>
      <c r="O465" s="1117"/>
      <c r="P465" s="1067"/>
      <c r="Q465" s="1067"/>
      <c r="R465" s="1067"/>
      <c r="S465" s="1067"/>
      <c r="T465" s="1067"/>
      <c r="U465" s="1067"/>
      <c r="V465" s="866"/>
      <c r="W465" s="866"/>
      <c r="X465" s="866"/>
      <c r="Y465" s="394"/>
      <c r="Z465" s="394"/>
      <c r="AA465" s="394"/>
      <c r="AB465" s="394"/>
      <c r="AC465" s="1067"/>
      <c r="AD465" s="1067"/>
      <c r="AE465" s="1067"/>
      <c r="AF465" s="1067"/>
      <c r="AG465" s="658"/>
      <c r="AH465" s="658"/>
      <c r="AI465" s="658"/>
      <c r="AJ465" s="658"/>
      <c r="AK465" s="658"/>
      <c r="AL465" s="658"/>
      <c r="AM465" s="658"/>
      <c r="AN465" s="658"/>
      <c r="AO465" s="658"/>
      <c r="AP465" s="658"/>
      <c r="AQ465" s="658"/>
      <c r="AR465" s="658"/>
      <c r="AS465" s="658"/>
      <c r="AT465" s="658"/>
      <c r="AU465" s="658"/>
      <c r="AV465" s="658"/>
      <c r="AW465" s="658"/>
      <c r="AX465" s="658"/>
      <c r="AY465" s="658"/>
      <c r="AZ465" s="658"/>
      <c r="BA465" s="658"/>
      <c r="BB465" s="658"/>
      <c r="BC465" s="658"/>
      <c r="BD465" s="658"/>
      <c r="BE465" s="658"/>
      <c r="BF465" s="658"/>
      <c r="BG465" s="658"/>
      <c r="BH465" s="658"/>
      <c r="BI465" s="658"/>
      <c r="BJ465" s="658"/>
      <c r="BK465" s="658"/>
      <c r="BL465" s="658"/>
      <c r="BM465" s="658"/>
      <c r="BN465" s="658"/>
      <c r="BO465" s="658"/>
      <c r="BP465" s="658"/>
      <c r="BQ465" s="658"/>
      <c r="BR465" s="658"/>
      <c r="BS465" s="658"/>
      <c r="BT465" s="658"/>
      <c r="BU465" s="658"/>
    </row>
    <row r="466" ht="14.25" customHeight="1">
      <c r="A466" s="1067"/>
      <c r="B466" s="1067"/>
      <c r="C466" s="1067"/>
      <c r="D466" s="1067"/>
      <c r="E466" s="1067"/>
      <c r="F466" s="1067"/>
      <c r="G466" s="1114"/>
      <c r="H466" s="1115"/>
      <c r="I466" s="1115"/>
      <c r="J466" s="1067"/>
      <c r="K466" s="1116"/>
      <c r="L466" s="1117"/>
      <c r="M466" s="1067"/>
      <c r="N466" s="1067"/>
      <c r="O466" s="1117"/>
      <c r="P466" s="1067"/>
      <c r="Q466" s="1067"/>
      <c r="R466" s="1067"/>
      <c r="S466" s="1067"/>
      <c r="T466" s="1067"/>
      <c r="U466" s="1067"/>
      <c r="V466" s="866"/>
      <c r="W466" s="866"/>
      <c r="X466" s="866"/>
      <c r="Y466" s="394"/>
      <c r="Z466" s="394"/>
      <c r="AA466" s="394"/>
      <c r="AB466" s="394"/>
      <c r="AC466" s="1067"/>
      <c r="AD466" s="1067"/>
      <c r="AE466" s="1067"/>
      <c r="AF466" s="1067"/>
      <c r="AG466" s="658"/>
      <c r="AH466" s="658"/>
      <c r="AI466" s="658"/>
      <c r="AJ466" s="658"/>
      <c r="AK466" s="658"/>
      <c r="AL466" s="658"/>
      <c r="AM466" s="658"/>
      <c r="AN466" s="658"/>
      <c r="AO466" s="658"/>
      <c r="AP466" s="658"/>
      <c r="AQ466" s="658"/>
      <c r="AR466" s="658"/>
      <c r="AS466" s="658"/>
      <c r="AT466" s="658"/>
      <c r="AU466" s="658"/>
      <c r="AV466" s="658"/>
      <c r="AW466" s="658"/>
      <c r="AX466" s="658"/>
      <c r="AY466" s="658"/>
      <c r="AZ466" s="658"/>
      <c r="BA466" s="658"/>
      <c r="BB466" s="658"/>
      <c r="BC466" s="658"/>
      <c r="BD466" s="658"/>
      <c r="BE466" s="658"/>
      <c r="BF466" s="658"/>
      <c r="BG466" s="658"/>
      <c r="BH466" s="658"/>
      <c r="BI466" s="658"/>
      <c r="BJ466" s="658"/>
      <c r="BK466" s="658"/>
      <c r="BL466" s="658"/>
      <c r="BM466" s="658"/>
      <c r="BN466" s="658"/>
      <c r="BO466" s="658"/>
      <c r="BP466" s="658"/>
      <c r="BQ466" s="658"/>
      <c r="BR466" s="658"/>
      <c r="BS466" s="658"/>
      <c r="BT466" s="658"/>
      <c r="BU466" s="658"/>
    </row>
    <row r="467" ht="14.25" customHeight="1">
      <c r="A467" s="1067"/>
      <c r="B467" s="1067"/>
      <c r="C467" s="1067"/>
      <c r="D467" s="1067"/>
      <c r="E467" s="1067"/>
      <c r="F467" s="1067"/>
      <c r="G467" s="1114"/>
      <c r="H467" s="1115"/>
      <c r="I467" s="1115"/>
      <c r="J467" s="1067"/>
      <c r="K467" s="1116"/>
      <c r="L467" s="1117"/>
      <c r="M467" s="1067"/>
      <c r="N467" s="1067"/>
      <c r="O467" s="1117"/>
      <c r="P467" s="1067"/>
      <c r="Q467" s="1067"/>
      <c r="R467" s="1067"/>
      <c r="S467" s="1067"/>
      <c r="T467" s="1067"/>
      <c r="U467" s="1067"/>
      <c r="V467" s="866"/>
      <c r="W467" s="866"/>
      <c r="X467" s="866"/>
      <c r="Y467" s="394"/>
      <c r="Z467" s="394"/>
      <c r="AA467" s="394"/>
      <c r="AB467" s="394"/>
      <c r="AC467" s="1067"/>
      <c r="AD467" s="1067"/>
      <c r="AE467" s="1067"/>
      <c r="AF467" s="1067"/>
      <c r="AG467" s="658"/>
      <c r="AH467" s="658"/>
      <c r="AI467" s="658"/>
      <c r="AJ467" s="658"/>
      <c r="AK467" s="658"/>
      <c r="AL467" s="658"/>
      <c r="AM467" s="658"/>
      <c r="AN467" s="658"/>
      <c r="AO467" s="658"/>
      <c r="AP467" s="658"/>
      <c r="AQ467" s="658"/>
      <c r="AR467" s="658"/>
      <c r="AS467" s="658"/>
      <c r="AT467" s="658"/>
      <c r="AU467" s="658"/>
      <c r="AV467" s="658"/>
      <c r="AW467" s="658"/>
      <c r="AX467" s="658"/>
      <c r="AY467" s="658"/>
      <c r="AZ467" s="658"/>
      <c r="BA467" s="658"/>
      <c r="BB467" s="658"/>
      <c r="BC467" s="658"/>
      <c r="BD467" s="658"/>
      <c r="BE467" s="658"/>
      <c r="BF467" s="658"/>
      <c r="BG467" s="658"/>
      <c r="BH467" s="658"/>
      <c r="BI467" s="658"/>
      <c r="BJ467" s="658"/>
      <c r="BK467" s="658"/>
      <c r="BL467" s="658"/>
      <c r="BM467" s="658"/>
      <c r="BN467" s="658"/>
      <c r="BO467" s="658"/>
      <c r="BP467" s="658"/>
      <c r="BQ467" s="658"/>
      <c r="BR467" s="658"/>
      <c r="BS467" s="658"/>
      <c r="BT467" s="658"/>
      <c r="BU467" s="658"/>
    </row>
    <row r="468" ht="14.25" customHeight="1">
      <c r="A468" s="1067"/>
      <c r="B468" s="1067"/>
      <c r="C468" s="1067"/>
      <c r="D468" s="1067"/>
      <c r="E468" s="1067"/>
      <c r="F468" s="1067"/>
      <c r="G468" s="1114"/>
      <c r="H468" s="1115"/>
      <c r="I468" s="1115"/>
      <c r="J468" s="1067"/>
      <c r="K468" s="1116"/>
      <c r="L468" s="1117"/>
      <c r="M468" s="1067"/>
      <c r="N468" s="1067"/>
      <c r="O468" s="1117"/>
      <c r="P468" s="1067"/>
      <c r="Q468" s="1067"/>
      <c r="R468" s="1067"/>
      <c r="S468" s="1067"/>
      <c r="T468" s="1067"/>
      <c r="U468" s="1067"/>
      <c r="V468" s="866"/>
      <c r="W468" s="866"/>
      <c r="X468" s="866"/>
      <c r="Y468" s="394"/>
      <c r="Z468" s="394"/>
      <c r="AA468" s="394"/>
      <c r="AB468" s="394"/>
      <c r="AC468" s="1067"/>
      <c r="AD468" s="1067"/>
      <c r="AE468" s="1067"/>
      <c r="AF468" s="1067"/>
      <c r="AG468" s="658"/>
      <c r="AH468" s="658"/>
      <c r="AI468" s="658"/>
      <c r="AJ468" s="658"/>
      <c r="AK468" s="658"/>
      <c r="AL468" s="658"/>
      <c r="AM468" s="658"/>
      <c r="AN468" s="658"/>
      <c r="AO468" s="658"/>
      <c r="AP468" s="658"/>
      <c r="AQ468" s="658"/>
      <c r="AR468" s="658"/>
      <c r="AS468" s="658"/>
      <c r="AT468" s="658"/>
      <c r="AU468" s="658"/>
      <c r="AV468" s="658"/>
      <c r="AW468" s="658"/>
      <c r="AX468" s="658"/>
      <c r="AY468" s="658"/>
      <c r="AZ468" s="658"/>
      <c r="BA468" s="658"/>
      <c r="BB468" s="658"/>
      <c r="BC468" s="658"/>
      <c r="BD468" s="658"/>
      <c r="BE468" s="658"/>
      <c r="BF468" s="658"/>
      <c r="BG468" s="658"/>
      <c r="BH468" s="658"/>
      <c r="BI468" s="658"/>
      <c r="BJ468" s="658"/>
      <c r="BK468" s="658"/>
      <c r="BL468" s="658"/>
      <c r="BM468" s="658"/>
      <c r="BN468" s="658"/>
      <c r="BO468" s="658"/>
      <c r="BP468" s="658"/>
      <c r="BQ468" s="658"/>
      <c r="BR468" s="658"/>
      <c r="BS468" s="658"/>
      <c r="BT468" s="658"/>
      <c r="BU468" s="658"/>
    </row>
    <row r="469" ht="14.25" customHeight="1">
      <c r="A469" s="1067"/>
      <c r="B469" s="1067"/>
      <c r="C469" s="1067"/>
      <c r="D469" s="1067"/>
      <c r="E469" s="1067"/>
      <c r="F469" s="1067"/>
      <c r="G469" s="1114"/>
      <c r="H469" s="1115"/>
      <c r="I469" s="1115"/>
      <c r="J469" s="1067"/>
      <c r="K469" s="1116"/>
      <c r="L469" s="1117"/>
      <c r="M469" s="1067"/>
      <c r="N469" s="1067"/>
      <c r="O469" s="1117"/>
      <c r="P469" s="1067"/>
      <c r="Q469" s="1067"/>
      <c r="R469" s="1067"/>
      <c r="S469" s="1067"/>
      <c r="T469" s="1067"/>
      <c r="U469" s="1067"/>
      <c r="V469" s="866"/>
      <c r="W469" s="866"/>
      <c r="X469" s="866"/>
      <c r="Y469" s="394"/>
      <c r="Z469" s="394"/>
      <c r="AA469" s="394"/>
      <c r="AB469" s="394"/>
      <c r="AC469" s="1067"/>
      <c r="AD469" s="1067"/>
      <c r="AE469" s="1067"/>
      <c r="AF469" s="1067"/>
      <c r="AG469" s="658"/>
      <c r="AH469" s="658"/>
      <c r="AI469" s="658"/>
      <c r="AJ469" s="658"/>
      <c r="AK469" s="658"/>
      <c r="AL469" s="658"/>
      <c r="AM469" s="658"/>
      <c r="AN469" s="658"/>
      <c r="AO469" s="658"/>
      <c r="AP469" s="658"/>
      <c r="AQ469" s="658"/>
      <c r="AR469" s="658"/>
      <c r="AS469" s="658"/>
      <c r="AT469" s="658"/>
      <c r="AU469" s="658"/>
      <c r="AV469" s="658"/>
      <c r="AW469" s="658"/>
      <c r="AX469" s="658"/>
      <c r="AY469" s="658"/>
      <c r="AZ469" s="658"/>
      <c r="BA469" s="658"/>
      <c r="BB469" s="658"/>
      <c r="BC469" s="658"/>
      <c r="BD469" s="658"/>
      <c r="BE469" s="658"/>
      <c r="BF469" s="658"/>
      <c r="BG469" s="658"/>
      <c r="BH469" s="658"/>
      <c r="BI469" s="658"/>
      <c r="BJ469" s="658"/>
      <c r="BK469" s="658"/>
      <c r="BL469" s="658"/>
      <c r="BM469" s="658"/>
      <c r="BN469" s="658"/>
      <c r="BO469" s="658"/>
      <c r="BP469" s="658"/>
      <c r="BQ469" s="658"/>
      <c r="BR469" s="658"/>
      <c r="BS469" s="658"/>
      <c r="BT469" s="658"/>
      <c r="BU469" s="658"/>
    </row>
    <row r="470" ht="14.25" customHeight="1">
      <c r="A470" s="1067"/>
      <c r="B470" s="1067"/>
      <c r="C470" s="1067"/>
      <c r="D470" s="1067"/>
      <c r="E470" s="1067"/>
      <c r="F470" s="1067"/>
      <c r="G470" s="1114"/>
      <c r="H470" s="1115"/>
      <c r="I470" s="1115"/>
      <c r="J470" s="1067"/>
      <c r="K470" s="1116"/>
      <c r="L470" s="1117"/>
      <c r="M470" s="1067"/>
      <c r="N470" s="1067"/>
      <c r="O470" s="1117"/>
      <c r="P470" s="1067"/>
      <c r="Q470" s="1067"/>
      <c r="R470" s="1067"/>
      <c r="S470" s="1067"/>
      <c r="T470" s="1067"/>
      <c r="U470" s="1067"/>
      <c r="V470" s="866"/>
      <c r="W470" s="866"/>
      <c r="X470" s="866"/>
      <c r="Y470" s="394"/>
      <c r="Z470" s="394"/>
      <c r="AA470" s="394"/>
      <c r="AB470" s="394"/>
      <c r="AC470" s="1067"/>
      <c r="AD470" s="1067"/>
      <c r="AE470" s="1067"/>
      <c r="AF470" s="1067"/>
      <c r="AG470" s="658"/>
      <c r="AH470" s="658"/>
      <c r="AI470" s="658"/>
      <c r="AJ470" s="658"/>
      <c r="AK470" s="658"/>
      <c r="AL470" s="658"/>
      <c r="AM470" s="658"/>
      <c r="AN470" s="658"/>
      <c r="AO470" s="658"/>
      <c r="AP470" s="658"/>
      <c r="AQ470" s="658"/>
      <c r="AR470" s="658"/>
      <c r="AS470" s="658"/>
      <c r="AT470" s="658"/>
      <c r="AU470" s="658"/>
      <c r="AV470" s="658"/>
      <c r="AW470" s="658"/>
      <c r="AX470" s="658"/>
      <c r="AY470" s="658"/>
      <c r="AZ470" s="658"/>
      <c r="BA470" s="658"/>
      <c r="BB470" s="658"/>
      <c r="BC470" s="658"/>
      <c r="BD470" s="658"/>
      <c r="BE470" s="658"/>
      <c r="BF470" s="658"/>
      <c r="BG470" s="658"/>
      <c r="BH470" s="658"/>
      <c r="BI470" s="658"/>
      <c r="BJ470" s="658"/>
      <c r="BK470" s="658"/>
      <c r="BL470" s="658"/>
      <c r="BM470" s="658"/>
      <c r="BN470" s="658"/>
      <c r="BO470" s="658"/>
      <c r="BP470" s="658"/>
      <c r="BQ470" s="658"/>
      <c r="BR470" s="658"/>
      <c r="BS470" s="658"/>
      <c r="BT470" s="658"/>
      <c r="BU470" s="658"/>
    </row>
    <row r="471" ht="14.25" customHeight="1">
      <c r="A471" s="1067"/>
      <c r="B471" s="1067"/>
      <c r="C471" s="1067"/>
      <c r="D471" s="1067"/>
      <c r="E471" s="1067"/>
      <c r="F471" s="1067"/>
      <c r="G471" s="1114"/>
      <c r="H471" s="1115"/>
      <c r="I471" s="1115"/>
      <c r="J471" s="1067"/>
      <c r="K471" s="1116"/>
      <c r="L471" s="1117"/>
      <c r="M471" s="1067"/>
      <c r="N471" s="1067"/>
      <c r="O471" s="1117"/>
      <c r="P471" s="1067"/>
      <c r="Q471" s="1067"/>
      <c r="R471" s="1067"/>
      <c r="S471" s="1067"/>
      <c r="T471" s="1067"/>
      <c r="U471" s="1067"/>
      <c r="V471" s="866"/>
      <c r="W471" s="866"/>
      <c r="X471" s="866"/>
      <c r="Y471" s="394"/>
      <c r="Z471" s="394"/>
      <c r="AA471" s="394"/>
      <c r="AB471" s="394"/>
      <c r="AC471" s="1067"/>
      <c r="AD471" s="1067"/>
      <c r="AE471" s="1067"/>
      <c r="AF471" s="1067"/>
      <c r="AG471" s="658"/>
      <c r="AH471" s="658"/>
      <c r="AI471" s="658"/>
      <c r="AJ471" s="658"/>
      <c r="AK471" s="658"/>
      <c r="AL471" s="658"/>
      <c r="AM471" s="658"/>
      <c r="AN471" s="658"/>
      <c r="AO471" s="658"/>
      <c r="AP471" s="658"/>
      <c r="AQ471" s="658"/>
      <c r="AR471" s="658"/>
      <c r="AS471" s="658"/>
      <c r="AT471" s="658"/>
      <c r="AU471" s="658"/>
      <c r="AV471" s="658"/>
      <c r="AW471" s="658"/>
      <c r="AX471" s="658"/>
      <c r="AY471" s="658"/>
      <c r="AZ471" s="658"/>
      <c r="BA471" s="658"/>
      <c r="BB471" s="658"/>
      <c r="BC471" s="658"/>
      <c r="BD471" s="658"/>
      <c r="BE471" s="658"/>
      <c r="BF471" s="658"/>
      <c r="BG471" s="658"/>
      <c r="BH471" s="658"/>
      <c r="BI471" s="658"/>
      <c r="BJ471" s="658"/>
      <c r="BK471" s="658"/>
      <c r="BL471" s="658"/>
      <c r="BM471" s="658"/>
      <c r="BN471" s="658"/>
      <c r="BO471" s="658"/>
      <c r="BP471" s="658"/>
      <c r="BQ471" s="658"/>
      <c r="BR471" s="658"/>
      <c r="BS471" s="658"/>
      <c r="BT471" s="658"/>
      <c r="BU471" s="658"/>
    </row>
    <row r="472" ht="14.25" customHeight="1">
      <c r="A472" s="1067"/>
      <c r="B472" s="1067"/>
      <c r="C472" s="1067"/>
      <c r="D472" s="1067"/>
      <c r="E472" s="1067"/>
      <c r="F472" s="1067"/>
      <c r="G472" s="1114"/>
      <c r="H472" s="1115"/>
      <c r="I472" s="1115"/>
      <c r="J472" s="1067"/>
      <c r="K472" s="1116"/>
      <c r="L472" s="1117"/>
      <c r="M472" s="1067"/>
      <c r="N472" s="1067"/>
      <c r="O472" s="1117"/>
      <c r="P472" s="1067"/>
      <c r="Q472" s="1067"/>
      <c r="R472" s="1067"/>
      <c r="S472" s="1067"/>
      <c r="T472" s="1067"/>
      <c r="U472" s="1067"/>
      <c r="V472" s="866"/>
      <c r="W472" s="866"/>
      <c r="X472" s="866"/>
      <c r="Y472" s="394"/>
      <c r="Z472" s="394"/>
      <c r="AA472" s="394"/>
      <c r="AB472" s="394"/>
      <c r="AC472" s="1067"/>
      <c r="AD472" s="1067"/>
      <c r="AE472" s="1067"/>
      <c r="AF472" s="1067"/>
      <c r="AG472" s="658"/>
      <c r="AH472" s="658"/>
      <c r="AI472" s="658"/>
      <c r="AJ472" s="658"/>
      <c r="AK472" s="658"/>
      <c r="AL472" s="658"/>
      <c r="AM472" s="658"/>
      <c r="AN472" s="658"/>
      <c r="AO472" s="658"/>
      <c r="AP472" s="658"/>
      <c r="AQ472" s="658"/>
      <c r="AR472" s="658"/>
      <c r="AS472" s="658"/>
      <c r="AT472" s="658"/>
      <c r="AU472" s="658"/>
      <c r="AV472" s="658"/>
      <c r="AW472" s="658"/>
      <c r="AX472" s="658"/>
      <c r="AY472" s="658"/>
      <c r="AZ472" s="658"/>
      <c r="BA472" s="658"/>
      <c r="BB472" s="658"/>
      <c r="BC472" s="658"/>
      <c r="BD472" s="658"/>
      <c r="BE472" s="658"/>
      <c r="BF472" s="658"/>
      <c r="BG472" s="658"/>
      <c r="BH472" s="658"/>
      <c r="BI472" s="658"/>
      <c r="BJ472" s="658"/>
      <c r="BK472" s="658"/>
      <c r="BL472" s="658"/>
      <c r="BM472" s="658"/>
      <c r="BN472" s="658"/>
      <c r="BO472" s="658"/>
      <c r="BP472" s="658"/>
      <c r="BQ472" s="658"/>
      <c r="BR472" s="658"/>
      <c r="BS472" s="658"/>
      <c r="BT472" s="658"/>
      <c r="BU472" s="658"/>
    </row>
    <row r="473" ht="14.25" customHeight="1">
      <c r="A473" s="1067"/>
      <c r="B473" s="1067"/>
      <c r="C473" s="1067"/>
      <c r="D473" s="1067"/>
      <c r="E473" s="1067"/>
      <c r="F473" s="1067"/>
      <c r="G473" s="1114"/>
      <c r="H473" s="1115"/>
      <c r="I473" s="1115"/>
      <c r="J473" s="1067"/>
      <c r="K473" s="1116"/>
      <c r="L473" s="1117"/>
      <c r="M473" s="1067"/>
      <c r="N473" s="1067"/>
      <c r="O473" s="1117"/>
      <c r="P473" s="1067"/>
      <c r="Q473" s="1067"/>
      <c r="R473" s="1067"/>
      <c r="S473" s="1067"/>
      <c r="T473" s="1067"/>
      <c r="U473" s="1067"/>
      <c r="V473" s="866"/>
      <c r="W473" s="866"/>
      <c r="X473" s="866"/>
      <c r="Y473" s="394"/>
      <c r="Z473" s="394"/>
      <c r="AA473" s="394"/>
      <c r="AB473" s="394"/>
      <c r="AC473" s="1067"/>
      <c r="AD473" s="1067"/>
      <c r="AE473" s="1067"/>
      <c r="AF473" s="1067"/>
      <c r="AG473" s="658"/>
      <c r="AH473" s="658"/>
      <c r="AI473" s="658"/>
      <c r="AJ473" s="658"/>
      <c r="AK473" s="658"/>
      <c r="AL473" s="658"/>
      <c r="AM473" s="658"/>
      <c r="AN473" s="658"/>
      <c r="AO473" s="658"/>
      <c r="AP473" s="658"/>
      <c r="AQ473" s="658"/>
      <c r="AR473" s="658"/>
      <c r="AS473" s="658"/>
      <c r="AT473" s="658"/>
      <c r="AU473" s="658"/>
      <c r="AV473" s="658"/>
      <c r="AW473" s="658"/>
      <c r="AX473" s="658"/>
      <c r="AY473" s="658"/>
      <c r="AZ473" s="658"/>
      <c r="BA473" s="658"/>
      <c r="BB473" s="658"/>
      <c r="BC473" s="658"/>
      <c r="BD473" s="658"/>
      <c r="BE473" s="658"/>
      <c r="BF473" s="658"/>
      <c r="BG473" s="658"/>
      <c r="BH473" s="658"/>
      <c r="BI473" s="658"/>
      <c r="BJ473" s="658"/>
      <c r="BK473" s="658"/>
      <c r="BL473" s="658"/>
      <c r="BM473" s="658"/>
      <c r="BN473" s="658"/>
      <c r="BO473" s="658"/>
      <c r="BP473" s="658"/>
      <c r="BQ473" s="658"/>
      <c r="BR473" s="658"/>
      <c r="BS473" s="658"/>
      <c r="BT473" s="658"/>
      <c r="BU473" s="658"/>
    </row>
    <row r="474" ht="14.25" customHeight="1">
      <c r="A474" s="1067"/>
      <c r="B474" s="1067"/>
      <c r="C474" s="1067"/>
      <c r="D474" s="1067"/>
      <c r="E474" s="1067"/>
      <c r="F474" s="1067"/>
      <c r="G474" s="1114"/>
      <c r="H474" s="1115"/>
      <c r="I474" s="1115"/>
      <c r="J474" s="1067"/>
      <c r="K474" s="1116"/>
      <c r="L474" s="1117"/>
      <c r="M474" s="1067"/>
      <c r="N474" s="1067"/>
      <c r="O474" s="1117"/>
      <c r="P474" s="1067"/>
      <c r="Q474" s="1067"/>
      <c r="R474" s="1067"/>
      <c r="S474" s="1067"/>
      <c r="T474" s="1067"/>
      <c r="U474" s="1067"/>
      <c r="V474" s="866"/>
      <c r="W474" s="866"/>
      <c r="X474" s="866"/>
      <c r="Y474" s="394"/>
      <c r="Z474" s="394"/>
      <c r="AA474" s="394"/>
      <c r="AB474" s="394"/>
      <c r="AC474" s="1067"/>
      <c r="AD474" s="1067"/>
      <c r="AE474" s="1067"/>
      <c r="AF474" s="1067"/>
      <c r="AG474" s="658"/>
      <c r="AH474" s="658"/>
      <c r="AI474" s="658"/>
      <c r="AJ474" s="658"/>
      <c r="AK474" s="658"/>
      <c r="AL474" s="658"/>
      <c r="AM474" s="658"/>
      <c r="AN474" s="658"/>
      <c r="AO474" s="658"/>
      <c r="AP474" s="658"/>
      <c r="AQ474" s="658"/>
      <c r="AR474" s="658"/>
      <c r="AS474" s="658"/>
      <c r="AT474" s="658"/>
      <c r="AU474" s="658"/>
      <c r="AV474" s="658"/>
      <c r="AW474" s="658"/>
      <c r="AX474" s="658"/>
      <c r="AY474" s="658"/>
      <c r="AZ474" s="658"/>
      <c r="BA474" s="658"/>
      <c r="BB474" s="658"/>
      <c r="BC474" s="658"/>
      <c r="BD474" s="658"/>
      <c r="BE474" s="658"/>
      <c r="BF474" s="658"/>
      <c r="BG474" s="658"/>
      <c r="BH474" s="658"/>
      <c r="BI474" s="658"/>
      <c r="BJ474" s="658"/>
      <c r="BK474" s="658"/>
      <c r="BL474" s="658"/>
      <c r="BM474" s="658"/>
      <c r="BN474" s="658"/>
      <c r="BO474" s="658"/>
      <c r="BP474" s="658"/>
      <c r="BQ474" s="658"/>
      <c r="BR474" s="658"/>
      <c r="BS474" s="658"/>
      <c r="BT474" s="658"/>
      <c r="BU474" s="658"/>
    </row>
    <row r="475" ht="14.25" customHeight="1">
      <c r="A475" s="1067"/>
      <c r="B475" s="1067"/>
      <c r="C475" s="1067"/>
      <c r="D475" s="1067"/>
      <c r="E475" s="1067"/>
      <c r="F475" s="1067"/>
      <c r="G475" s="1114"/>
      <c r="H475" s="1115"/>
      <c r="I475" s="1115"/>
      <c r="J475" s="1067"/>
      <c r="K475" s="1116"/>
      <c r="L475" s="1117"/>
      <c r="M475" s="1067"/>
      <c r="N475" s="1067"/>
      <c r="O475" s="1117"/>
      <c r="P475" s="1067"/>
      <c r="Q475" s="1067"/>
      <c r="R475" s="1067"/>
      <c r="S475" s="1067"/>
      <c r="T475" s="1067"/>
      <c r="U475" s="1067"/>
      <c r="V475" s="866"/>
      <c r="W475" s="866"/>
      <c r="X475" s="866"/>
      <c r="Y475" s="394"/>
      <c r="Z475" s="394"/>
      <c r="AA475" s="394"/>
      <c r="AB475" s="394"/>
      <c r="AC475" s="1067"/>
      <c r="AD475" s="1067"/>
      <c r="AE475" s="1067"/>
      <c r="AF475" s="1067"/>
      <c r="AG475" s="658"/>
      <c r="AH475" s="658"/>
      <c r="AI475" s="658"/>
      <c r="AJ475" s="658"/>
      <c r="AK475" s="658"/>
      <c r="AL475" s="658"/>
      <c r="AM475" s="658"/>
      <c r="AN475" s="658"/>
      <c r="AO475" s="658"/>
      <c r="AP475" s="658"/>
      <c r="AQ475" s="658"/>
      <c r="AR475" s="658"/>
      <c r="AS475" s="658"/>
      <c r="AT475" s="658"/>
      <c r="AU475" s="658"/>
      <c r="AV475" s="658"/>
      <c r="AW475" s="658"/>
      <c r="AX475" s="658"/>
      <c r="AY475" s="658"/>
      <c r="AZ475" s="658"/>
      <c r="BA475" s="658"/>
      <c r="BB475" s="658"/>
      <c r="BC475" s="658"/>
      <c r="BD475" s="658"/>
      <c r="BE475" s="658"/>
      <c r="BF475" s="658"/>
      <c r="BG475" s="658"/>
      <c r="BH475" s="658"/>
      <c r="BI475" s="658"/>
      <c r="BJ475" s="658"/>
      <c r="BK475" s="658"/>
      <c r="BL475" s="658"/>
      <c r="BM475" s="658"/>
      <c r="BN475" s="658"/>
      <c r="BO475" s="658"/>
      <c r="BP475" s="658"/>
      <c r="BQ475" s="658"/>
      <c r="BR475" s="658"/>
      <c r="BS475" s="658"/>
      <c r="BT475" s="658"/>
      <c r="BU475" s="658"/>
    </row>
    <row r="476" ht="14.25" customHeight="1">
      <c r="A476" s="1067"/>
      <c r="B476" s="1067"/>
      <c r="C476" s="1067"/>
      <c r="D476" s="1067"/>
      <c r="E476" s="1067"/>
      <c r="F476" s="1067"/>
      <c r="G476" s="1114"/>
      <c r="H476" s="1115"/>
      <c r="I476" s="1115"/>
      <c r="J476" s="1067"/>
      <c r="K476" s="1116"/>
      <c r="L476" s="1117"/>
      <c r="M476" s="1067"/>
      <c r="N476" s="1067"/>
      <c r="O476" s="1117"/>
      <c r="P476" s="1067"/>
      <c r="Q476" s="1067"/>
      <c r="R476" s="1067"/>
      <c r="S476" s="1067"/>
      <c r="T476" s="1067"/>
      <c r="U476" s="1067"/>
      <c r="V476" s="866"/>
      <c r="W476" s="866"/>
      <c r="X476" s="866"/>
      <c r="Y476" s="394"/>
      <c r="Z476" s="394"/>
      <c r="AA476" s="394"/>
      <c r="AB476" s="394"/>
      <c r="AC476" s="1067"/>
      <c r="AD476" s="1067"/>
      <c r="AE476" s="1067"/>
      <c r="AF476" s="1067"/>
      <c r="AG476" s="658"/>
      <c r="AH476" s="658"/>
      <c r="AI476" s="658"/>
      <c r="AJ476" s="658"/>
      <c r="AK476" s="658"/>
      <c r="AL476" s="658"/>
      <c r="AM476" s="658"/>
      <c r="AN476" s="658"/>
      <c r="AO476" s="658"/>
      <c r="AP476" s="658"/>
      <c r="AQ476" s="658"/>
      <c r="AR476" s="658"/>
      <c r="AS476" s="658"/>
      <c r="AT476" s="658"/>
      <c r="AU476" s="658"/>
      <c r="AV476" s="658"/>
      <c r="AW476" s="658"/>
      <c r="AX476" s="658"/>
      <c r="AY476" s="658"/>
      <c r="AZ476" s="658"/>
      <c r="BA476" s="658"/>
      <c r="BB476" s="658"/>
      <c r="BC476" s="658"/>
      <c r="BD476" s="658"/>
      <c r="BE476" s="658"/>
      <c r="BF476" s="658"/>
      <c r="BG476" s="658"/>
      <c r="BH476" s="658"/>
      <c r="BI476" s="658"/>
      <c r="BJ476" s="658"/>
      <c r="BK476" s="658"/>
      <c r="BL476" s="658"/>
      <c r="BM476" s="658"/>
      <c r="BN476" s="658"/>
      <c r="BO476" s="658"/>
      <c r="BP476" s="658"/>
      <c r="BQ476" s="658"/>
      <c r="BR476" s="658"/>
      <c r="BS476" s="658"/>
      <c r="BT476" s="658"/>
      <c r="BU476" s="658"/>
    </row>
    <row r="477" ht="14.25" customHeight="1">
      <c r="A477" s="1067"/>
      <c r="B477" s="1067"/>
      <c r="C477" s="1067"/>
      <c r="D477" s="1067"/>
      <c r="E477" s="1067"/>
      <c r="F477" s="1067"/>
      <c r="G477" s="1114"/>
      <c r="H477" s="1115"/>
      <c r="I477" s="1115"/>
      <c r="J477" s="1067"/>
      <c r="K477" s="1116"/>
      <c r="L477" s="1117"/>
      <c r="M477" s="1067"/>
      <c r="N477" s="1067"/>
      <c r="O477" s="1117"/>
      <c r="P477" s="1067"/>
      <c r="Q477" s="1067"/>
      <c r="R477" s="1067"/>
      <c r="S477" s="1067"/>
      <c r="T477" s="1067"/>
      <c r="U477" s="1067"/>
      <c r="V477" s="866"/>
      <c r="W477" s="866"/>
      <c r="X477" s="866"/>
      <c r="Y477" s="394"/>
      <c r="Z477" s="394"/>
      <c r="AA477" s="394"/>
      <c r="AB477" s="394"/>
      <c r="AC477" s="1067"/>
      <c r="AD477" s="1067"/>
      <c r="AE477" s="1067"/>
      <c r="AF477" s="1067"/>
      <c r="AG477" s="658"/>
      <c r="AH477" s="658"/>
      <c r="AI477" s="658"/>
      <c r="AJ477" s="658"/>
      <c r="AK477" s="658"/>
      <c r="AL477" s="658"/>
      <c r="AM477" s="658"/>
      <c r="AN477" s="658"/>
      <c r="AO477" s="658"/>
      <c r="AP477" s="658"/>
      <c r="AQ477" s="658"/>
      <c r="AR477" s="658"/>
      <c r="AS477" s="658"/>
      <c r="AT477" s="658"/>
      <c r="AU477" s="658"/>
      <c r="AV477" s="658"/>
      <c r="AW477" s="658"/>
      <c r="AX477" s="658"/>
      <c r="AY477" s="658"/>
      <c r="AZ477" s="658"/>
      <c r="BA477" s="658"/>
      <c r="BB477" s="658"/>
      <c r="BC477" s="658"/>
      <c r="BD477" s="658"/>
      <c r="BE477" s="658"/>
      <c r="BF477" s="658"/>
      <c r="BG477" s="658"/>
      <c r="BH477" s="658"/>
      <c r="BI477" s="658"/>
      <c r="BJ477" s="658"/>
      <c r="BK477" s="658"/>
      <c r="BL477" s="658"/>
      <c r="BM477" s="658"/>
      <c r="BN477" s="658"/>
      <c r="BO477" s="658"/>
      <c r="BP477" s="658"/>
      <c r="BQ477" s="658"/>
      <c r="BR477" s="658"/>
      <c r="BS477" s="658"/>
      <c r="BT477" s="658"/>
      <c r="BU477" s="658"/>
    </row>
    <row r="478" ht="14.25" customHeight="1">
      <c r="A478" s="1067"/>
      <c r="B478" s="1067"/>
      <c r="C478" s="1067"/>
      <c r="D478" s="1067"/>
      <c r="E478" s="1067"/>
      <c r="F478" s="1067"/>
      <c r="G478" s="1114"/>
      <c r="H478" s="1115"/>
      <c r="I478" s="1115"/>
      <c r="J478" s="1067"/>
      <c r="K478" s="1116"/>
      <c r="L478" s="1117"/>
      <c r="M478" s="1067"/>
      <c r="N478" s="1067"/>
      <c r="O478" s="1117"/>
      <c r="P478" s="1067"/>
      <c r="Q478" s="1067"/>
      <c r="R478" s="1067"/>
      <c r="S478" s="1067"/>
      <c r="T478" s="1067"/>
      <c r="U478" s="1067"/>
      <c r="V478" s="866"/>
      <c r="W478" s="866"/>
      <c r="X478" s="866"/>
      <c r="Y478" s="394"/>
      <c r="Z478" s="394"/>
      <c r="AA478" s="394"/>
      <c r="AB478" s="394"/>
      <c r="AC478" s="1067"/>
      <c r="AD478" s="1067"/>
      <c r="AE478" s="1067"/>
      <c r="AF478" s="1067"/>
      <c r="AG478" s="658"/>
      <c r="AH478" s="658"/>
      <c r="AI478" s="658"/>
      <c r="AJ478" s="658"/>
      <c r="AK478" s="658"/>
      <c r="AL478" s="658"/>
      <c r="AM478" s="658"/>
      <c r="AN478" s="658"/>
      <c r="AO478" s="658"/>
      <c r="AP478" s="658"/>
      <c r="AQ478" s="658"/>
      <c r="AR478" s="658"/>
      <c r="AS478" s="658"/>
      <c r="AT478" s="658"/>
      <c r="AU478" s="658"/>
      <c r="AV478" s="658"/>
      <c r="AW478" s="658"/>
      <c r="AX478" s="658"/>
      <c r="AY478" s="658"/>
      <c r="AZ478" s="658"/>
      <c r="BA478" s="658"/>
      <c r="BB478" s="658"/>
      <c r="BC478" s="658"/>
      <c r="BD478" s="658"/>
      <c r="BE478" s="658"/>
      <c r="BF478" s="658"/>
      <c r="BG478" s="658"/>
      <c r="BH478" s="658"/>
      <c r="BI478" s="658"/>
      <c r="BJ478" s="658"/>
      <c r="BK478" s="658"/>
      <c r="BL478" s="658"/>
      <c r="BM478" s="658"/>
      <c r="BN478" s="658"/>
      <c r="BO478" s="658"/>
      <c r="BP478" s="658"/>
      <c r="BQ478" s="658"/>
      <c r="BR478" s="658"/>
      <c r="BS478" s="658"/>
      <c r="BT478" s="658"/>
      <c r="BU478" s="658"/>
    </row>
    <row r="479" ht="14.25" customHeight="1">
      <c r="A479" s="1067"/>
      <c r="B479" s="1067"/>
      <c r="C479" s="1067"/>
      <c r="D479" s="1067"/>
      <c r="E479" s="1067"/>
      <c r="F479" s="1067"/>
      <c r="G479" s="1114"/>
      <c r="H479" s="1115"/>
      <c r="I479" s="1115"/>
      <c r="J479" s="1067"/>
      <c r="K479" s="1116"/>
      <c r="L479" s="1117"/>
      <c r="M479" s="1067"/>
      <c r="N479" s="1067"/>
      <c r="O479" s="1117"/>
      <c r="P479" s="1067"/>
      <c r="Q479" s="1067"/>
      <c r="R479" s="1067"/>
      <c r="S479" s="1067"/>
      <c r="T479" s="1067"/>
      <c r="U479" s="1067"/>
      <c r="V479" s="866"/>
      <c r="W479" s="866"/>
      <c r="X479" s="866"/>
      <c r="Y479" s="394"/>
      <c r="Z479" s="394"/>
      <c r="AA479" s="394"/>
      <c r="AB479" s="394"/>
      <c r="AC479" s="1067"/>
      <c r="AD479" s="1067"/>
      <c r="AE479" s="1067"/>
      <c r="AF479" s="1067"/>
      <c r="AG479" s="658"/>
      <c r="AH479" s="658"/>
      <c r="AI479" s="658"/>
      <c r="AJ479" s="658"/>
      <c r="AK479" s="658"/>
      <c r="AL479" s="658"/>
      <c r="AM479" s="658"/>
      <c r="AN479" s="658"/>
      <c r="AO479" s="658"/>
      <c r="AP479" s="658"/>
      <c r="AQ479" s="658"/>
      <c r="AR479" s="658"/>
      <c r="AS479" s="658"/>
      <c r="AT479" s="658"/>
      <c r="AU479" s="658"/>
      <c r="AV479" s="658"/>
      <c r="AW479" s="658"/>
      <c r="AX479" s="658"/>
      <c r="AY479" s="658"/>
      <c r="AZ479" s="658"/>
      <c r="BA479" s="658"/>
      <c r="BB479" s="658"/>
      <c r="BC479" s="658"/>
      <c r="BD479" s="658"/>
      <c r="BE479" s="658"/>
      <c r="BF479" s="658"/>
      <c r="BG479" s="658"/>
      <c r="BH479" s="658"/>
      <c r="BI479" s="658"/>
      <c r="BJ479" s="658"/>
      <c r="BK479" s="658"/>
      <c r="BL479" s="658"/>
      <c r="BM479" s="658"/>
      <c r="BN479" s="658"/>
      <c r="BO479" s="658"/>
      <c r="BP479" s="658"/>
      <c r="BQ479" s="658"/>
      <c r="BR479" s="658"/>
      <c r="BS479" s="658"/>
      <c r="BT479" s="658"/>
      <c r="BU479" s="658"/>
    </row>
    <row r="480" ht="14.25" customHeight="1">
      <c r="A480" s="1067"/>
      <c r="B480" s="1067"/>
      <c r="C480" s="1067"/>
      <c r="D480" s="1067"/>
      <c r="E480" s="1067"/>
      <c r="F480" s="1067"/>
      <c r="G480" s="1114"/>
      <c r="H480" s="1115"/>
      <c r="I480" s="1115"/>
      <c r="J480" s="1067"/>
      <c r="K480" s="1116"/>
      <c r="L480" s="1117"/>
      <c r="M480" s="1067"/>
      <c r="N480" s="1067"/>
      <c r="O480" s="1117"/>
      <c r="P480" s="1067"/>
      <c r="Q480" s="1067"/>
      <c r="R480" s="1067"/>
      <c r="S480" s="1067"/>
      <c r="T480" s="1067"/>
      <c r="U480" s="1067"/>
      <c r="V480" s="866"/>
      <c r="W480" s="866"/>
      <c r="X480" s="866"/>
      <c r="Y480" s="394"/>
      <c r="Z480" s="394"/>
      <c r="AA480" s="394"/>
      <c r="AB480" s="394"/>
      <c r="AC480" s="1067"/>
      <c r="AD480" s="1067"/>
      <c r="AE480" s="1067"/>
      <c r="AF480" s="1067"/>
      <c r="AG480" s="658"/>
      <c r="AH480" s="658"/>
      <c r="AI480" s="658"/>
      <c r="AJ480" s="658"/>
      <c r="AK480" s="658"/>
      <c r="AL480" s="658"/>
      <c r="AM480" s="658"/>
      <c r="AN480" s="658"/>
      <c r="AO480" s="658"/>
      <c r="AP480" s="658"/>
      <c r="AQ480" s="658"/>
      <c r="AR480" s="658"/>
      <c r="AS480" s="658"/>
      <c r="AT480" s="658"/>
      <c r="AU480" s="658"/>
      <c r="AV480" s="658"/>
      <c r="AW480" s="658"/>
      <c r="AX480" s="658"/>
      <c r="AY480" s="658"/>
      <c r="AZ480" s="658"/>
      <c r="BA480" s="658"/>
      <c r="BB480" s="658"/>
      <c r="BC480" s="658"/>
      <c r="BD480" s="658"/>
      <c r="BE480" s="658"/>
      <c r="BF480" s="658"/>
      <c r="BG480" s="658"/>
      <c r="BH480" s="658"/>
      <c r="BI480" s="658"/>
      <c r="BJ480" s="658"/>
      <c r="BK480" s="658"/>
      <c r="BL480" s="658"/>
      <c r="BM480" s="658"/>
      <c r="BN480" s="658"/>
      <c r="BO480" s="658"/>
      <c r="BP480" s="658"/>
      <c r="BQ480" s="658"/>
      <c r="BR480" s="658"/>
      <c r="BS480" s="658"/>
      <c r="BT480" s="658"/>
      <c r="BU480" s="658"/>
    </row>
    <row r="481" ht="14.25" customHeight="1">
      <c r="A481" s="1067"/>
      <c r="B481" s="1067"/>
      <c r="C481" s="1067"/>
      <c r="D481" s="1067"/>
      <c r="E481" s="1067"/>
      <c r="F481" s="1067"/>
      <c r="G481" s="1114"/>
      <c r="H481" s="1115"/>
      <c r="I481" s="1115"/>
      <c r="J481" s="1067"/>
      <c r="K481" s="1116"/>
      <c r="L481" s="1117"/>
      <c r="M481" s="1067"/>
      <c r="N481" s="1067"/>
      <c r="O481" s="1117"/>
      <c r="P481" s="1067"/>
      <c r="Q481" s="1067"/>
      <c r="R481" s="1067"/>
      <c r="S481" s="1067"/>
      <c r="T481" s="1067"/>
      <c r="U481" s="1067"/>
      <c r="V481" s="866"/>
      <c r="W481" s="866"/>
      <c r="X481" s="866"/>
      <c r="Y481" s="394"/>
      <c r="Z481" s="394"/>
      <c r="AA481" s="394"/>
      <c r="AB481" s="394"/>
      <c r="AC481" s="1067"/>
      <c r="AD481" s="1067"/>
      <c r="AE481" s="1067"/>
      <c r="AF481" s="1067"/>
      <c r="AG481" s="658"/>
      <c r="AH481" s="658"/>
      <c r="AI481" s="658"/>
      <c r="AJ481" s="658"/>
      <c r="AK481" s="658"/>
      <c r="AL481" s="658"/>
      <c r="AM481" s="658"/>
      <c r="AN481" s="658"/>
      <c r="AO481" s="658"/>
      <c r="AP481" s="658"/>
      <c r="AQ481" s="658"/>
      <c r="AR481" s="658"/>
      <c r="AS481" s="658"/>
      <c r="AT481" s="658"/>
      <c r="AU481" s="658"/>
      <c r="AV481" s="658"/>
      <c r="AW481" s="658"/>
      <c r="AX481" s="658"/>
      <c r="AY481" s="658"/>
      <c r="AZ481" s="658"/>
      <c r="BA481" s="658"/>
      <c r="BB481" s="658"/>
      <c r="BC481" s="658"/>
      <c r="BD481" s="658"/>
      <c r="BE481" s="658"/>
      <c r="BF481" s="658"/>
      <c r="BG481" s="658"/>
      <c r="BH481" s="658"/>
      <c r="BI481" s="658"/>
      <c r="BJ481" s="658"/>
      <c r="BK481" s="658"/>
      <c r="BL481" s="658"/>
      <c r="BM481" s="658"/>
      <c r="BN481" s="658"/>
      <c r="BO481" s="658"/>
      <c r="BP481" s="658"/>
      <c r="BQ481" s="658"/>
      <c r="BR481" s="658"/>
      <c r="BS481" s="658"/>
      <c r="BT481" s="658"/>
      <c r="BU481" s="658"/>
    </row>
    <row r="482" ht="14.25" customHeight="1">
      <c r="A482" s="1067"/>
      <c r="B482" s="1067"/>
      <c r="C482" s="1067"/>
      <c r="D482" s="1067"/>
      <c r="E482" s="1067"/>
      <c r="F482" s="1067"/>
      <c r="G482" s="1114"/>
      <c r="H482" s="1115"/>
      <c r="I482" s="1115"/>
      <c r="J482" s="1067"/>
      <c r="K482" s="1116"/>
      <c r="L482" s="1117"/>
      <c r="M482" s="1067"/>
      <c r="N482" s="1067"/>
      <c r="O482" s="1117"/>
      <c r="P482" s="1067"/>
      <c r="Q482" s="1067"/>
      <c r="R482" s="1067"/>
      <c r="S482" s="1067"/>
      <c r="T482" s="1067"/>
      <c r="U482" s="1067"/>
      <c r="V482" s="866"/>
      <c r="W482" s="866"/>
      <c r="X482" s="866"/>
      <c r="Y482" s="394"/>
      <c r="Z482" s="394"/>
      <c r="AA482" s="394"/>
      <c r="AB482" s="394"/>
      <c r="AC482" s="1067"/>
      <c r="AD482" s="1067"/>
      <c r="AE482" s="1067"/>
      <c r="AF482" s="1067"/>
      <c r="AG482" s="658"/>
      <c r="AH482" s="658"/>
      <c r="AI482" s="658"/>
      <c r="AJ482" s="658"/>
      <c r="AK482" s="658"/>
      <c r="AL482" s="658"/>
      <c r="AM482" s="658"/>
      <c r="AN482" s="658"/>
      <c r="AO482" s="658"/>
      <c r="AP482" s="658"/>
      <c r="AQ482" s="658"/>
      <c r="AR482" s="658"/>
      <c r="AS482" s="658"/>
      <c r="AT482" s="658"/>
      <c r="AU482" s="658"/>
      <c r="AV482" s="658"/>
      <c r="AW482" s="658"/>
      <c r="AX482" s="658"/>
      <c r="AY482" s="658"/>
      <c r="AZ482" s="658"/>
      <c r="BA482" s="658"/>
      <c r="BB482" s="658"/>
      <c r="BC482" s="658"/>
      <c r="BD482" s="658"/>
      <c r="BE482" s="658"/>
      <c r="BF482" s="658"/>
      <c r="BG482" s="658"/>
      <c r="BH482" s="658"/>
      <c r="BI482" s="658"/>
      <c r="BJ482" s="658"/>
      <c r="BK482" s="658"/>
      <c r="BL482" s="658"/>
      <c r="BM482" s="658"/>
      <c r="BN482" s="658"/>
      <c r="BO482" s="658"/>
      <c r="BP482" s="658"/>
      <c r="BQ482" s="658"/>
      <c r="BR482" s="658"/>
      <c r="BS482" s="658"/>
      <c r="BT482" s="658"/>
      <c r="BU482" s="658"/>
    </row>
    <row r="483" ht="14.25" customHeight="1">
      <c r="A483" s="1067"/>
      <c r="B483" s="1067"/>
      <c r="C483" s="1067"/>
      <c r="D483" s="1067"/>
      <c r="E483" s="1067"/>
      <c r="F483" s="1067"/>
      <c r="G483" s="1114"/>
      <c r="H483" s="1115"/>
      <c r="I483" s="1115"/>
      <c r="J483" s="1067"/>
      <c r="K483" s="1116"/>
      <c r="L483" s="1117"/>
      <c r="M483" s="1067"/>
      <c r="N483" s="1067"/>
      <c r="O483" s="1117"/>
      <c r="P483" s="1067"/>
      <c r="Q483" s="1067"/>
      <c r="R483" s="1067"/>
      <c r="S483" s="1067"/>
      <c r="T483" s="1067"/>
      <c r="U483" s="1067"/>
      <c r="V483" s="866"/>
      <c r="W483" s="866"/>
      <c r="X483" s="866"/>
      <c r="Y483" s="394"/>
      <c r="Z483" s="394"/>
      <c r="AA483" s="394"/>
      <c r="AB483" s="394"/>
      <c r="AC483" s="1067"/>
      <c r="AD483" s="1067"/>
      <c r="AE483" s="1067"/>
      <c r="AF483" s="1067"/>
      <c r="AG483" s="658"/>
      <c r="AH483" s="658"/>
      <c r="AI483" s="658"/>
      <c r="AJ483" s="658"/>
      <c r="AK483" s="658"/>
      <c r="AL483" s="658"/>
      <c r="AM483" s="658"/>
      <c r="AN483" s="658"/>
      <c r="AO483" s="658"/>
      <c r="AP483" s="658"/>
      <c r="AQ483" s="658"/>
      <c r="AR483" s="658"/>
      <c r="AS483" s="658"/>
      <c r="AT483" s="658"/>
      <c r="AU483" s="658"/>
      <c r="AV483" s="658"/>
      <c r="AW483" s="658"/>
      <c r="AX483" s="658"/>
      <c r="AY483" s="658"/>
      <c r="AZ483" s="658"/>
      <c r="BA483" s="658"/>
      <c r="BB483" s="658"/>
      <c r="BC483" s="658"/>
      <c r="BD483" s="658"/>
      <c r="BE483" s="658"/>
      <c r="BF483" s="658"/>
      <c r="BG483" s="658"/>
      <c r="BH483" s="658"/>
      <c r="BI483" s="658"/>
      <c r="BJ483" s="658"/>
      <c r="BK483" s="658"/>
      <c r="BL483" s="658"/>
      <c r="BM483" s="658"/>
      <c r="BN483" s="658"/>
      <c r="BO483" s="658"/>
      <c r="BP483" s="658"/>
      <c r="BQ483" s="658"/>
      <c r="BR483" s="658"/>
      <c r="BS483" s="658"/>
      <c r="BT483" s="658"/>
      <c r="BU483" s="658"/>
    </row>
    <row r="484" ht="14.25" customHeight="1">
      <c r="A484" s="1067"/>
      <c r="B484" s="1067"/>
      <c r="C484" s="1067"/>
      <c r="D484" s="1067"/>
      <c r="E484" s="1067"/>
      <c r="F484" s="1067"/>
      <c r="G484" s="1114"/>
      <c r="H484" s="1115"/>
      <c r="I484" s="1115"/>
      <c r="J484" s="1067"/>
      <c r="K484" s="1116"/>
      <c r="L484" s="1117"/>
      <c r="M484" s="1067"/>
      <c r="N484" s="1067"/>
      <c r="O484" s="1117"/>
      <c r="P484" s="1067"/>
      <c r="Q484" s="1067"/>
      <c r="R484" s="1067"/>
      <c r="S484" s="1067"/>
      <c r="T484" s="1067"/>
      <c r="U484" s="1067"/>
      <c r="V484" s="866"/>
      <c r="W484" s="866"/>
      <c r="X484" s="866"/>
      <c r="Y484" s="394"/>
      <c r="Z484" s="394"/>
      <c r="AA484" s="394"/>
      <c r="AB484" s="394"/>
      <c r="AC484" s="1067"/>
      <c r="AD484" s="1067"/>
      <c r="AE484" s="1067"/>
      <c r="AF484" s="1067"/>
      <c r="AG484" s="658"/>
      <c r="AH484" s="658"/>
      <c r="AI484" s="658"/>
      <c r="AJ484" s="658"/>
      <c r="AK484" s="658"/>
      <c r="AL484" s="658"/>
      <c r="AM484" s="658"/>
      <c r="AN484" s="658"/>
      <c r="AO484" s="658"/>
      <c r="AP484" s="658"/>
      <c r="AQ484" s="658"/>
      <c r="AR484" s="658"/>
      <c r="AS484" s="658"/>
      <c r="AT484" s="658"/>
      <c r="AU484" s="658"/>
      <c r="AV484" s="658"/>
      <c r="AW484" s="658"/>
      <c r="AX484" s="658"/>
      <c r="AY484" s="658"/>
      <c r="AZ484" s="658"/>
      <c r="BA484" s="658"/>
      <c r="BB484" s="658"/>
      <c r="BC484" s="658"/>
      <c r="BD484" s="658"/>
      <c r="BE484" s="658"/>
      <c r="BF484" s="658"/>
      <c r="BG484" s="658"/>
      <c r="BH484" s="658"/>
      <c r="BI484" s="658"/>
      <c r="BJ484" s="658"/>
      <c r="BK484" s="658"/>
      <c r="BL484" s="658"/>
      <c r="BM484" s="658"/>
      <c r="BN484" s="658"/>
      <c r="BO484" s="658"/>
      <c r="BP484" s="658"/>
      <c r="BQ484" s="658"/>
      <c r="BR484" s="658"/>
      <c r="BS484" s="658"/>
      <c r="BT484" s="658"/>
      <c r="BU484" s="658"/>
    </row>
    <row r="485" ht="14.25" customHeight="1">
      <c r="A485" s="1067"/>
      <c r="B485" s="1067"/>
      <c r="C485" s="1067"/>
      <c r="D485" s="1067"/>
      <c r="E485" s="1067"/>
      <c r="F485" s="1067"/>
      <c r="G485" s="1114"/>
      <c r="H485" s="1115"/>
      <c r="I485" s="1115"/>
      <c r="J485" s="1067"/>
      <c r="K485" s="1116"/>
      <c r="L485" s="1117"/>
      <c r="M485" s="1067"/>
      <c r="N485" s="1067"/>
      <c r="O485" s="1117"/>
      <c r="P485" s="1067"/>
      <c r="Q485" s="1067"/>
      <c r="R485" s="1067"/>
      <c r="S485" s="1067"/>
      <c r="T485" s="1067"/>
      <c r="U485" s="1067"/>
      <c r="V485" s="866"/>
      <c r="W485" s="866"/>
      <c r="X485" s="866"/>
      <c r="Y485" s="394"/>
      <c r="Z485" s="394"/>
      <c r="AA485" s="394"/>
      <c r="AB485" s="394"/>
      <c r="AC485" s="1067"/>
      <c r="AD485" s="1067"/>
      <c r="AE485" s="1067"/>
      <c r="AF485" s="1067"/>
      <c r="AG485" s="658"/>
      <c r="AH485" s="658"/>
      <c r="AI485" s="658"/>
      <c r="AJ485" s="658"/>
      <c r="AK485" s="658"/>
      <c r="AL485" s="658"/>
      <c r="AM485" s="658"/>
      <c r="AN485" s="658"/>
      <c r="AO485" s="658"/>
      <c r="AP485" s="658"/>
      <c r="AQ485" s="658"/>
      <c r="AR485" s="658"/>
      <c r="AS485" s="658"/>
      <c r="AT485" s="658"/>
      <c r="AU485" s="658"/>
      <c r="AV485" s="658"/>
      <c r="AW485" s="658"/>
      <c r="AX485" s="658"/>
      <c r="AY485" s="658"/>
      <c r="AZ485" s="658"/>
      <c r="BA485" s="658"/>
      <c r="BB485" s="658"/>
      <c r="BC485" s="658"/>
      <c r="BD485" s="658"/>
      <c r="BE485" s="658"/>
      <c r="BF485" s="658"/>
      <c r="BG485" s="658"/>
      <c r="BH485" s="658"/>
      <c r="BI485" s="658"/>
      <c r="BJ485" s="658"/>
      <c r="BK485" s="658"/>
      <c r="BL485" s="658"/>
      <c r="BM485" s="658"/>
      <c r="BN485" s="658"/>
      <c r="BO485" s="658"/>
      <c r="BP485" s="658"/>
      <c r="BQ485" s="658"/>
      <c r="BR485" s="658"/>
      <c r="BS485" s="658"/>
      <c r="BT485" s="658"/>
      <c r="BU485" s="658"/>
    </row>
    <row r="486" ht="14.25" customHeight="1">
      <c r="A486" s="1067"/>
      <c r="B486" s="1067"/>
      <c r="C486" s="1067"/>
      <c r="D486" s="1067"/>
      <c r="E486" s="1067"/>
      <c r="F486" s="1067"/>
      <c r="G486" s="1114"/>
      <c r="H486" s="1115"/>
      <c r="I486" s="1115"/>
      <c r="J486" s="1067"/>
      <c r="K486" s="1116"/>
      <c r="L486" s="1117"/>
      <c r="M486" s="1067"/>
      <c r="N486" s="1067"/>
      <c r="O486" s="1117"/>
      <c r="P486" s="1067"/>
      <c r="Q486" s="1067"/>
      <c r="R486" s="1067"/>
      <c r="S486" s="1067"/>
      <c r="T486" s="1067"/>
      <c r="U486" s="1067"/>
      <c r="V486" s="866"/>
      <c r="W486" s="866"/>
      <c r="X486" s="866"/>
      <c r="Y486" s="394"/>
      <c r="Z486" s="394"/>
      <c r="AA486" s="394"/>
      <c r="AB486" s="394"/>
      <c r="AC486" s="1067"/>
      <c r="AD486" s="1067"/>
      <c r="AE486" s="1067"/>
      <c r="AF486" s="1067"/>
      <c r="AG486" s="658"/>
      <c r="AH486" s="658"/>
      <c r="AI486" s="658"/>
      <c r="AJ486" s="658"/>
      <c r="AK486" s="658"/>
      <c r="AL486" s="658"/>
      <c r="AM486" s="658"/>
      <c r="AN486" s="658"/>
      <c r="AO486" s="658"/>
      <c r="AP486" s="658"/>
      <c r="AQ486" s="658"/>
      <c r="AR486" s="658"/>
      <c r="AS486" s="658"/>
      <c r="AT486" s="658"/>
      <c r="AU486" s="658"/>
      <c r="AV486" s="658"/>
      <c r="AW486" s="658"/>
      <c r="AX486" s="658"/>
      <c r="AY486" s="658"/>
      <c r="AZ486" s="658"/>
      <c r="BA486" s="658"/>
      <c r="BB486" s="658"/>
      <c r="BC486" s="658"/>
      <c r="BD486" s="658"/>
      <c r="BE486" s="658"/>
      <c r="BF486" s="658"/>
      <c r="BG486" s="658"/>
      <c r="BH486" s="658"/>
      <c r="BI486" s="658"/>
      <c r="BJ486" s="658"/>
      <c r="BK486" s="658"/>
      <c r="BL486" s="658"/>
      <c r="BM486" s="658"/>
      <c r="BN486" s="658"/>
      <c r="BO486" s="658"/>
      <c r="BP486" s="658"/>
      <c r="BQ486" s="658"/>
      <c r="BR486" s="658"/>
      <c r="BS486" s="658"/>
      <c r="BT486" s="658"/>
      <c r="BU486" s="658"/>
    </row>
    <row r="487" ht="14.25" customHeight="1">
      <c r="A487" s="1067"/>
      <c r="B487" s="1067"/>
      <c r="C487" s="1067"/>
      <c r="D487" s="1067"/>
      <c r="E487" s="1067"/>
      <c r="F487" s="1067"/>
      <c r="G487" s="1114"/>
      <c r="H487" s="1115"/>
      <c r="I487" s="1115"/>
      <c r="J487" s="1067"/>
      <c r="K487" s="1116"/>
      <c r="L487" s="1117"/>
      <c r="M487" s="1067"/>
      <c r="N487" s="1067"/>
      <c r="O487" s="1117"/>
      <c r="P487" s="1067"/>
      <c r="Q487" s="1067"/>
      <c r="R487" s="1067"/>
      <c r="S487" s="1067"/>
      <c r="T487" s="1067"/>
      <c r="U487" s="1067"/>
      <c r="V487" s="866"/>
      <c r="W487" s="866"/>
      <c r="X487" s="866"/>
      <c r="Y487" s="394"/>
      <c r="Z487" s="394"/>
      <c r="AA487" s="394"/>
      <c r="AB487" s="394"/>
      <c r="AC487" s="1067"/>
      <c r="AD487" s="1067"/>
      <c r="AE487" s="1067"/>
      <c r="AF487" s="1067"/>
      <c r="AG487" s="658"/>
      <c r="AH487" s="658"/>
      <c r="AI487" s="658"/>
      <c r="AJ487" s="658"/>
      <c r="AK487" s="658"/>
      <c r="AL487" s="658"/>
      <c r="AM487" s="658"/>
      <c r="AN487" s="658"/>
      <c r="AO487" s="658"/>
      <c r="AP487" s="658"/>
      <c r="AQ487" s="658"/>
      <c r="AR487" s="658"/>
      <c r="AS487" s="658"/>
      <c r="AT487" s="658"/>
      <c r="AU487" s="658"/>
      <c r="AV487" s="658"/>
      <c r="AW487" s="658"/>
      <c r="AX487" s="658"/>
      <c r="AY487" s="658"/>
      <c r="AZ487" s="658"/>
      <c r="BA487" s="658"/>
      <c r="BB487" s="658"/>
      <c r="BC487" s="658"/>
      <c r="BD487" s="658"/>
      <c r="BE487" s="658"/>
      <c r="BF487" s="658"/>
      <c r="BG487" s="658"/>
      <c r="BH487" s="658"/>
      <c r="BI487" s="658"/>
      <c r="BJ487" s="658"/>
      <c r="BK487" s="658"/>
      <c r="BL487" s="658"/>
      <c r="BM487" s="658"/>
      <c r="BN487" s="658"/>
      <c r="BO487" s="658"/>
      <c r="BP487" s="658"/>
      <c r="BQ487" s="658"/>
      <c r="BR487" s="658"/>
      <c r="BS487" s="658"/>
      <c r="BT487" s="658"/>
      <c r="BU487" s="658"/>
    </row>
    <row r="488" ht="14.25" customHeight="1">
      <c r="A488" s="1067"/>
      <c r="B488" s="1067"/>
      <c r="C488" s="1067"/>
      <c r="D488" s="1067"/>
      <c r="E488" s="1067"/>
      <c r="F488" s="1067"/>
      <c r="G488" s="1114"/>
      <c r="H488" s="1115"/>
      <c r="I488" s="1115"/>
      <c r="J488" s="1067"/>
      <c r="K488" s="1116"/>
      <c r="L488" s="1117"/>
      <c r="M488" s="1067"/>
      <c r="N488" s="1067"/>
      <c r="O488" s="1117"/>
      <c r="P488" s="1067"/>
      <c r="Q488" s="1067"/>
      <c r="R488" s="1067"/>
      <c r="S488" s="1067"/>
      <c r="T488" s="1067"/>
      <c r="U488" s="1067"/>
      <c r="V488" s="866"/>
      <c r="W488" s="866"/>
      <c r="X488" s="866"/>
      <c r="Y488" s="394"/>
      <c r="Z488" s="394"/>
      <c r="AA488" s="394"/>
      <c r="AB488" s="394"/>
      <c r="AC488" s="1067"/>
      <c r="AD488" s="1067"/>
      <c r="AE488" s="1067"/>
      <c r="AF488" s="1067"/>
      <c r="AG488" s="658"/>
      <c r="AH488" s="658"/>
      <c r="AI488" s="658"/>
      <c r="AJ488" s="658"/>
      <c r="AK488" s="658"/>
      <c r="AL488" s="658"/>
      <c r="AM488" s="658"/>
      <c r="AN488" s="658"/>
      <c r="AO488" s="658"/>
      <c r="AP488" s="658"/>
      <c r="AQ488" s="658"/>
      <c r="AR488" s="658"/>
      <c r="AS488" s="658"/>
      <c r="AT488" s="658"/>
      <c r="AU488" s="658"/>
      <c r="AV488" s="658"/>
      <c r="AW488" s="658"/>
      <c r="AX488" s="658"/>
      <c r="AY488" s="658"/>
      <c r="AZ488" s="658"/>
      <c r="BA488" s="658"/>
      <c r="BB488" s="658"/>
      <c r="BC488" s="658"/>
      <c r="BD488" s="658"/>
      <c r="BE488" s="658"/>
      <c r="BF488" s="658"/>
      <c r="BG488" s="658"/>
      <c r="BH488" s="658"/>
      <c r="BI488" s="658"/>
      <c r="BJ488" s="658"/>
      <c r="BK488" s="658"/>
      <c r="BL488" s="658"/>
      <c r="BM488" s="658"/>
      <c r="BN488" s="658"/>
      <c r="BO488" s="658"/>
      <c r="BP488" s="658"/>
      <c r="BQ488" s="658"/>
      <c r="BR488" s="658"/>
      <c r="BS488" s="658"/>
      <c r="BT488" s="658"/>
      <c r="BU488" s="658"/>
    </row>
    <row r="489" ht="14.25" customHeight="1">
      <c r="A489" s="1067"/>
      <c r="B489" s="1067"/>
      <c r="C489" s="1067"/>
      <c r="D489" s="1067"/>
      <c r="E489" s="1067"/>
      <c r="F489" s="1067"/>
      <c r="G489" s="1114"/>
      <c r="H489" s="1115"/>
      <c r="I489" s="1115"/>
      <c r="J489" s="1067"/>
      <c r="K489" s="1116"/>
      <c r="L489" s="1117"/>
      <c r="M489" s="1067"/>
      <c r="N489" s="1067"/>
      <c r="O489" s="1117"/>
      <c r="P489" s="1067"/>
      <c r="Q489" s="1067"/>
      <c r="R489" s="1067"/>
      <c r="S489" s="1067"/>
      <c r="T489" s="1067"/>
      <c r="U489" s="1067"/>
      <c r="V489" s="866"/>
      <c r="W489" s="866"/>
      <c r="X489" s="866"/>
      <c r="Y489" s="394"/>
      <c r="Z489" s="394"/>
      <c r="AA489" s="394"/>
      <c r="AB489" s="394"/>
      <c r="AC489" s="1067"/>
      <c r="AD489" s="1067"/>
      <c r="AE489" s="1067"/>
      <c r="AF489" s="1067"/>
      <c r="AG489" s="658"/>
      <c r="AH489" s="658"/>
      <c r="AI489" s="658"/>
      <c r="AJ489" s="658"/>
      <c r="AK489" s="658"/>
      <c r="AL489" s="658"/>
      <c r="AM489" s="658"/>
      <c r="AN489" s="658"/>
      <c r="AO489" s="658"/>
      <c r="AP489" s="658"/>
      <c r="AQ489" s="658"/>
      <c r="AR489" s="658"/>
      <c r="AS489" s="658"/>
      <c r="AT489" s="658"/>
      <c r="AU489" s="658"/>
      <c r="AV489" s="658"/>
      <c r="AW489" s="658"/>
      <c r="AX489" s="658"/>
      <c r="AY489" s="658"/>
      <c r="AZ489" s="658"/>
      <c r="BA489" s="658"/>
      <c r="BB489" s="658"/>
      <c r="BC489" s="658"/>
      <c r="BD489" s="658"/>
      <c r="BE489" s="658"/>
      <c r="BF489" s="658"/>
      <c r="BG489" s="658"/>
      <c r="BH489" s="658"/>
      <c r="BI489" s="658"/>
      <c r="BJ489" s="658"/>
      <c r="BK489" s="658"/>
      <c r="BL489" s="658"/>
      <c r="BM489" s="658"/>
      <c r="BN489" s="658"/>
      <c r="BO489" s="658"/>
      <c r="BP489" s="658"/>
      <c r="BQ489" s="658"/>
      <c r="BR489" s="658"/>
      <c r="BS489" s="658"/>
      <c r="BT489" s="658"/>
      <c r="BU489" s="658"/>
    </row>
    <row r="490" ht="14.25" customHeight="1">
      <c r="A490" s="1067"/>
      <c r="B490" s="1067"/>
      <c r="C490" s="1067"/>
      <c r="D490" s="1067"/>
      <c r="E490" s="1067"/>
      <c r="F490" s="1067"/>
      <c r="G490" s="1114"/>
      <c r="H490" s="1115"/>
      <c r="I490" s="1115"/>
      <c r="J490" s="1067"/>
      <c r="K490" s="1116"/>
      <c r="L490" s="1117"/>
      <c r="M490" s="1067"/>
      <c r="N490" s="1067"/>
      <c r="O490" s="1117"/>
      <c r="P490" s="1067"/>
      <c r="Q490" s="1067"/>
      <c r="R490" s="1067"/>
      <c r="S490" s="1067"/>
      <c r="T490" s="1067"/>
      <c r="U490" s="1067"/>
      <c r="V490" s="866"/>
      <c r="W490" s="866"/>
      <c r="X490" s="866"/>
      <c r="Y490" s="394"/>
      <c r="Z490" s="394"/>
      <c r="AA490" s="394"/>
      <c r="AB490" s="394"/>
      <c r="AC490" s="1067"/>
      <c r="AD490" s="1067"/>
      <c r="AE490" s="1067"/>
      <c r="AF490" s="1067"/>
      <c r="AG490" s="658"/>
      <c r="AH490" s="658"/>
      <c r="AI490" s="658"/>
      <c r="AJ490" s="658"/>
      <c r="AK490" s="658"/>
      <c r="AL490" s="658"/>
      <c r="AM490" s="658"/>
      <c r="AN490" s="658"/>
      <c r="AO490" s="658"/>
      <c r="AP490" s="658"/>
      <c r="AQ490" s="658"/>
      <c r="AR490" s="658"/>
      <c r="AS490" s="658"/>
      <c r="AT490" s="658"/>
      <c r="AU490" s="658"/>
      <c r="AV490" s="658"/>
      <c r="AW490" s="658"/>
      <c r="AX490" s="658"/>
      <c r="AY490" s="658"/>
      <c r="AZ490" s="658"/>
      <c r="BA490" s="658"/>
      <c r="BB490" s="658"/>
      <c r="BC490" s="658"/>
      <c r="BD490" s="658"/>
      <c r="BE490" s="658"/>
      <c r="BF490" s="658"/>
      <c r="BG490" s="658"/>
      <c r="BH490" s="658"/>
      <c r="BI490" s="658"/>
      <c r="BJ490" s="658"/>
      <c r="BK490" s="658"/>
      <c r="BL490" s="658"/>
      <c r="BM490" s="658"/>
      <c r="BN490" s="658"/>
      <c r="BO490" s="658"/>
      <c r="BP490" s="658"/>
      <c r="BQ490" s="658"/>
      <c r="BR490" s="658"/>
      <c r="BS490" s="658"/>
      <c r="BT490" s="658"/>
      <c r="BU490" s="658"/>
    </row>
    <row r="491" ht="14.25" customHeight="1">
      <c r="A491" s="1067"/>
      <c r="B491" s="1067"/>
      <c r="C491" s="1067"/>
      <c r="D491" s="1067"/>
      <c r="E491" s="1067"/>
      <c r="F491" s="1067"/>
      <c r="G491" s="1114"/>
      <c r="H491" s="1115"/>
      <c r="I491" s="1115"/>
      <c r="J491" s="1067"/>
      <c r="K491" s="1116"/>
      <c r="L491" s="1117"/>
      <c r="M491" s="1067"/>
      <c r="N491" s="1067"/>
      <c r="O491" s="1117"/>
      <c r="P491" s="1067"/>
      <c r="Q491" s="1067"/>
      <c r="R491" s="1067"/>
      <c r="S491" s="1067"/>
      <c r="T491" s="1067"/>
      <c r="U491" s="1067"/>
      <c r="V491" s="866"/>
      <c r="W491" s="866"/>
      <c r="X491" s="866"/>
      <c r="Y491" s="394"/>
      <c r="Z491" s="394"/>
      <c r="AA491" s="394"/>
      <c r="AB491" s="394"/>
      <c r="AC491" s="1067"/>
      <c r="AD491" s="1067"/>
      <c r="AE491" s="1067"/>
      <c r="AF491" s="1067"/>
      <c r="AG491" s="658"/>
      <c r="AH491" s="658"/>
      <c r="AI491" s="658"/>
      <c r="AJ491" s="658"/>
      <c r="AK491" s="658"/>
      <c r="AL491" s="658"/>
      <c r="AM491" s="658"/>
      <c r="AN491" s="658"/>
      <c r="AO491" s="658"/>
      <c r="AP491" s="658"/>
      <c r="AQ491" s="658"/>
      <c r="AR491" s="658"/>
      <c r="AS491" s="658"/>
      <c r="AT491" s="658"/>
      <c r="AU491" s="658"/>
      <c r="AV491" s="658"/>
      <c r="AW491" s="658"/>
      <c r="AX491" s="658"/>
      <c r="AY491" s="658"/>
      <c r="AZ491" s="658"/>
      <c r="BA491" s="658"/>
      <c r="BB491" s="658"/>
      <c r="BC491" s="658"/>
      <c r="BD491" s="658"/>
      <c r="BE491" s="658"/>
      <c r="BF491" s="658"/>
      <c r="BG491" s="658"/>
      <c r="BH491" s="658"/>
      <c r="BI491" s="658"/>
      <c r="BJ491" s="658"/>
      <c r="BK491" s="658"/>
      <c r="BL491" s="658"/>
      <c r="BM491" s="658"/>
      <c r="BN491" s="658"/>
      <c r="BO491" s="658"/>
      <c r="BP491" s="658"/>
      <c r="BQ491" s="658"/>
      <c r="BR491" s="658"/>
      <c r="BS491" s="658"/>
      <c r="BT491" s="658"/>
      <c r="BU491" s="658"/>
    </row>
    <row r="492" ht="14.25" customHeight="1">
      <c r="A492" s="1067"/>
      <c r="B492" s="1067"/>
      <c r="C492" s="1067"/>
      <c r="D492" s="1067"/>
      <c r="E492" s="1067"/>
      <c r="F492" s="1067"/>
      <c r="G492" s="1114"/>
      <c r="H492" s="1115"/>
      <c r="I492" s="1115"/>
      <c r="J492" s="1067"/>
      <c r="K492" s="1116"/>
      <c r="L492" s="1117"/>
      <c r="M492" s="1067"/>
      <c r="N492" s="1067"/>
      <c r="O492" s="1117"/>
      <c r="P492" s="1067"/>
      <c r="Q492" s="1067"/>
      <c r="R492" s="1067"/>
      <c r="S492" s="1067"/>
      <c r="T492" s="1067"/>
      <c r="U492" s="1067"/>
      <c r="V492" s="866"/>
      <c r="W492" s="866"/>
      <c r="X492" s="866"/>
      <c r="Y492" s="394"/>
      <c r="Z492" s="394"/>
      <c r="AA492" s="394"/>
      <c r="AB492" s="394"/>
      <c r="AC492" s="1067"/>
      <c r="AD492" s="1067"/>
      <c r="AE492" s="1067"/>
      <c r="AF492" s="1067"/>
      <c r="AG492" s="658"/>
      <c r="AH492" s="658"/>
      <c r="AI492" s="658"/>
      <c r="AJ492" s="658"/>
      <c r="AK492" s="658"/>
      <c r="AL492" s="658"/>
      <c r="AM492" s="658"/>
      <c r="AN492" s="658"/>
      <c r="AO492" s="658"/>
      <c r="AP492" s="658"/>
      <c r="AQ492" s="658"/>
      <c r="AR492" s="658"/>
      <c r="AS492" s="658"/>
      <c r="AT492" s="658"/>
      <c r="AU492" s="658"/>
      <c r="AV492" s="658"/>
      <c r="AW492" s="658"/>
      <c r="AX492" s="658"/>
      <c r="AY492" s="658"/>
      <c r="AZ492" s="658"/>
      <c r="BA492" s="658"/>
      <c r="BB492" s="658"/>
      <c r="BC492" s="658"/>
      <c r="BD492" s="658"/>
      <c r="BE492" s="658"/>
      <c r="BF492" s="658"/>
      <c r="BG492" s="658"/>
      <c r="BH492" s="658"/>
      <c r="BI492" s="658"/>
      <c r="BJ492" s="658"/>
      <c r="BK492" s="658"/>
      <c r="BL492" s="658"/>
      <c r="BM492" s="658"/>
      <c r="BN492" s="658"/>
      <c r="BO492" s="658"/>
      <c r="BP492" s="658"/>
      <c r="BQ492" s="658"/>
      <c r="BR492" s="658"/>
      <c r="BS492" s="658"/>
      <c r="BT492" s="658"/>
      <c r="BU492" s="658"/>
    </row>
    <row r="493" ht="14.25" customHeight="1">
      <c r="A493" s="1067"/>
      <c r="B493" s="1067"/>
      <c r="C493" s="1067"/>
      <c r="D493" s="1067"/>
      <c r="E493" s="1067"/>
      <c r="F493" s="1067"/>
      <c r="G493" s="1114"/>
      <c r="H493" s="1115"/>
      <c r="I493" s="1115"/>
      <c r="J493" s="1067"/>
      <c r="K493" s="1116"/>
      <c r="L493" s="1117"/>
      <c r="M493" s="1067"/>
      <c r="N493" s="1067"/>
      <c r="O493" s="1117"/>
      <c r="P493" s="1067"/>
      <c r="Q493" s="1067"/>
      <c r="R493" s="1067"/>
      <c r="S493" s="1067"/>
      <c r="T493" s="1067"/>
      <c r="U493" s="1067"/>
      <c r="V493" s="866"/>
      <c r="W493" s="866"/>
      <c r="X493" s="866"/>
      <c r="Y493" s="394"/>
      <c r="Z493" s="394"/>
      <c r="AA493" s="394"/>
      <c r="AB493" s="394"/>
      <c r="AC493" s="1067"/>
      <c r="AD493" s="1067"/>
      <c r="AE493" s="1067"/>
      <c r="AF493" s="1067"/>
      <c r="AG493" s="658"/>
      <c r="AH493" s="658"/>
      <c r="AI493" s="658"/>
      <c r="AJ493" s="658"/>
      <c r="AK493" s="658"/>
      <c r="AL493" s="658"/>
      <c r="AM493" s="658"/>
      <c r="AN493" s="658"/>
      <c r="AO493" s="658"/>
      <c r="AP493" s="658"/>
      <c r="AQ493" s="658"/>
      <c r="AR493" s="658"/>
      <c r="AS493" s="658"/>
      <c r="AT493" s="658"/>
      <c r="AU493" s="658"/>
      <c r="AV493" s="658"/>
      <c r="AW493" s="658"/>
      <c r="AX493" s="658"/>
      <c r="AY493" s="658"/>
      <c r="AZ493" s="658"/>
      <c r="BA493" s="658"/>
      <c r="BB493" s="658"/>
      <c r="BC493" s="658"/>
      <c r="BD493" s="658"/>
      <c r="BE493" s="658"/>
      <c r="BF493" s="658"/>
      <c r="BG493" s="658"/>
      <c r="BH493" s="658"/>
      <c r="BI493" s="658"/>
      <c r="BJ493" s="658"/>
      <c r="BK493" s="658"/>
      <c r="BL493" s="658"/>
      <c r="BM493" s="658"/>
      <c r="BN493" s="658"/>
      <c r="BO493" s="658"/>
      <c r="BP493" s="658"/>
      <c r="BQ493" s="658"/>
      <c r="BR493" s="658"/>
      <c r="BS493" s="658"/>
      <c r="BT493" s="658"/>
      <c r="BU493" s="658"/>
    </row>
    <row r="494" ht="14.25" customHeight="1">
      <c r="A494" s="1067"/>
      <c r="B494" s="1067"/>
      <c r="C494" s="1067"/>
      <c r="D494" s="1067"/>
      <c r="E494" s="1067"/>
      <c r="F494" s="1067"/>
      <c r="G494" s="1114"/>
      <c r="H494" s="1115"/>
      <c r="I494" s="1115"/>
      <c r="J494" s="1067"/>
      <c r="K494" s="1116"/>
      <c r="L494" s="1117"/>
      <c r="M494" s="1067"/>
      <c r="N494" s="1067"/>
      <c r="O494" s="1117"/>
      <c r="P494" s="1067"/>
      <c r="Q494" s="1067"/>
      <c r="R494" s="1067"/>
      <c r="S494" s="1067"/>
      <c r="T494" s="1067"/>
      <c r="U494" s="1067"/>
      <c r="V494" s="866"/>
      <c r="W494" s="866"/>
      <c r="X494" s="866"/>
      <c r="Y494" s="394"/>
      <c r="Z494" s="394"/>
      <c r="AA494" s="394"/>
      <c r="AB494" s="394"/>
      <c r="AC494" s="1067"/>
      <c r="AD494" s="1067"/>
      <c r="AE494" s="1067"/>
      <c r="AF494" s="1067"/>
      <c r="AG494" s="658"/>
      <c r="AH494" s="658"/>
      <c r="AI494" s="658"/>
      <c r="AJ494" s="658"/>
      <c r="AK494" s="658"/>
      <c r="AL494" s="658"/>
      <c r="AM494" s="658"/>
      <c r="AN494" s="658"/>
      <c r="AO494" s="658"/>
      <c r="AP494" s="658"/>
      <c r="AQ494" s="658"/>
      <c r="AR494" s="658"/>
      <c r="AS494" s="658"/>
      <c r="AT494" s="658"/>
      <c r="AU494" s="658"/>
      <c r="AV494" s="658"/>
      <c r="AW494" s="658"/>
      <c r="AX494" s="658"/>
      <c r="AY494" s="658"/>
      <c r="AZ494" s="658"/>
      <c r="BA494" s="658"/>
      <c r="BB494" s="658"/>
      <c r="BC494" s="658"/>
      <c r="BD494" s="658"/>
      <c r="BE494" s="658"/>
      <c r="BF494" s="658"/>
      <c r="BG494" s="658"/>
      <c r="BH494" s="658"/>
      <c r="BI494" s="658"/>
      <c r="BJ494" s="658"/>
      <c r="BK494" s="658"/>
      <c r="BL494" s="658"/>
      <c r="BM494" s="658"/>
      <c r="BN494" s="658"/>
      <c r="BO494" s="658"/>
      <c r="BP494" s="658"/>
      <c r="BQ494" s="658"/>
      <c r="BR494" s="658"/>
      <c r="BS494" s="658"/>
      <c r="BT494" s="658"/>
      <c r="BU494" s="658"/>
    </row>
    <row r="495" ht="14.25" customHeight="1">
      <c r="A495" s="1067"/>
      <c r="B495" s="1067"/>
      <c r="C495" s="1067"/>
      <c r="D495" s="1067"/>
      <c r="E495" s="1067"/>
      <c r="F495" s="1067"/>
      <c r="G495" s="1114"/>
      <c r="H495" s="1115"/>
      <c r="I495" s="1115"/>
      <c r="J495" s="1067"/>
      <c r="K495" s="1116"/>
      <c r="L495" s="1117"/>
      <c r="M495" s="1067"/>
      <c r="N495" s="1067"/>
      <c r="O495" s="1117"/>
      <c r="P495" s="1067"/>
      <c r="Q495" s="1067"/>
      <c r="R495" s="1067"/>
      <c r="S495" s="1067"/>
      <c r="T495" s="1067"/>
      <c r="U495" s="1067"/>
      <c r="V495" s="866"/>
      <c r="W495" s="866"/>
      <c r="X495" s="866"/>
      <c r="Y495" s="394"/>
      <c r="Z495" s="394"/>
      <c r="AA495" s="394"/>
      <c r="AB495" s="394"/>
      <c r="AC495" s="1067"/>
      <c r="AD495" s="1067"/>
      <c r="AE495" s="1067"/>
      <c r="AF495" s="1067"/>
      <c r="AG495" s="658"/>
      <c r="AH495" s="658"/>
      <c r="AI495" s="658"/>
      <c r="AJ495" s="658"/>
      <c r="AK495" s="658"/>
      <c r="AL495" s="658"/>
      <c r="AM495" s="658"/>
      <c r="AN495" s="658"/>
      <c r="AO495" s="658"/>
      <c r="AP495" s="658"/>
      <c r="AQ495" s="658"/>
      <c r="AR495" s="658"/>
      <c r="AS495" s="658"/>
      <c r="AT495" s="658"/>
      <c r="AU495" s="658"/>
      <c r="AV495" s="658"/>
      <c r="AW495" s="658"/>
      <c r="AX495" s="658"/>
      <c r="AY495" s="658"/>
      <c r="AZ495" s="658"/>
      <c r="BA495" s="658"/>
      <c r="BB495" s="658"/>
      <c r="BC495" s="658"/>
      <c r="BD495" s="658"/>
      <c r="BE495" s="658"/>
      <c r="BF495" s="658"/>
      <c r="BG495" s="658"/>
      <c r="BH495" s="658"/>
      <c r="BI495" s="658"/>
      <c r="BJ495" s="658"/>
      <c r="BK495" s="658"/>
      <c r="BL495" s="658"/>
      <c r="BM495" s="658"/>
      <c r="BN495" s="658"/>
      <c r="BO495" s="658"/>
      <c r="BP495" s="658"/>
      <c r="BQ495" s="658"/>
      <c r="BR495" s="658"/>
      <c r="BS495" s="658"/>
      <c r="BT495" s="658"/>
      <c r="BU495" s="658"/>
    </row>
    <row r="496" ht="14.25" customHeight="1">
      <c r="A496" s="1067"/>
      <c r="B496" s="1067"/>
      <c r="C496" s="1067"/>
      <c r="D496" s="1067"/>
      <c r="E496" s="1067"/>
      <c r="F496" s="1067"/>
      <c r="G496" s="1114"/>
      <c r="H496" s="1115"/>
      <c r="I496" s="1115"/>
      <c r="J496" s="1067"/>
      <c r="K496" s="1116"/>
      <c r="L496" s="1117"/>
      <c r="M496" s="1067"/>
      <c r="N496" s="1067"/>
      <c r="O496" s="1117"/>
      <c r="P496" s="1067"/>
      <c r="Q496" s="1067"/>
      <c r="R496" s="1067"/>
      <c r="S496" s="1067"/>
      <c r="T496" s="1067"/>
      <c r="U496" s="1067"/>
      <c r="V496" s="866"/>
      <c r="W496" s="866"/>
      <c r="X496" s="866"/>
      <c r="Y496" s="394"/>
      <c r="Z496" s="394"/>
      <c r="AA496" s="394"/>
      <c r="AB496" s="394"/>
      <c r="AC496" s="1067"/>
      <c r="AD496" s="1067"/>
      <c r="AE496" s="1067"/>
      <c r="AF496" s="1067"/>
      <c r="AG496" s="658"/>
      <c r="AH496" s="658"/>
      <c r="AI496" s="658"/>
      <c r="AJ496" s="658"/>
      <c r="AK496" s="658"/>
      <c r="AL496" s="658"/>
      <c r="AM496" s="658"/>
      <c r="AN496" s="658"/>
      <c r="AO496" s="658"/>
      <c r="AP496" s="658"/>
      <c r="AQ496" s="658"/>
      <c r="AR496" s="658"/>
      <c r="AS496" s="658"/>
      <c r="AT496" s="658"/>
      <c r="AU496" s="658"/>
      <c r="AV496" s="658"/>
      <c r="AW496" s="658"/>
      <c r="AX496" s="658"/>
      <c r="AY496" s="658"/>
      <c r="AZ496" s="658"/>
      <c r="BA496" s="658"/>
      <c r="BB496" s="658"/>
      <c r="BC496" s="658"/>
      <c r="BD496" s="658"/>
      <c r="BE496" s="658"/>
      <c r="BF496" s="658"/>
      <c r="BG496" s="658"/>
      <c r="BH496" s="658"/>
      <c r="BI496" s="658"/>
      <c r="BJ496" s="658"/>
      <c r="BK496" s="658"/>
      <c r="BL496" s="658"/>
      <c r="BM496" s="658"/>
      <c r="BN496" s="658"/>
      <c r="BO496" s="658"/>
      <c r="BP496" s="658"/>
      <c r="BQ496" s="658"/>
      <c r="BR496" s="658"/>
      <c r="BS496" s="658"/>
      <c r="BT496" s="658"/>
      <c r="BU496" s="658"/>
    </row>
    <row r="497" ht="14.25" customHeight="1">
      <c r="A497" s="1067"/>
      <c r="B497" s="1067"/>
      <c r="C497" s="1067"/>
      <c r="D497" s="1067"/>
      <c r="E497" s="1067"/>
      <c r="F497" s="1067"/>
      <c r="G497" s="1114"/>
      <c r="H497" s="1115"/>
      <c r="I497" s="1115"/>
      <c r="J497" s="1067"/>
      <c r="K497" s="1116"/>
      <c r="L497" s="1117"/>
      <c r="M497" s="1067"/>
      <c r="N497" s="1067"/>
      <c r="O497" s="1117"/>
      <c r="P497" s="1067"/>
      <c r="Q497" s="1067"/>
      <c r="R497" s="1067"/>
      <c r="S497" s="1067"/>
      <c r="T497" s="1067"/>
      <c r="U497" s="1067"/>
      <c r="V497" s="866"/>
      <c r="W497" s="866"/>
      <c r="X497" s="866"/>
      <c r="Y497" s="394"/>
      <c r="Z497" s="394"/>
      <c r="AA497" s="394"/>
      <c r="AB497" s="394"/>
      <c r="AC497" s="1067"/>
      <c r="AD497" s="1067"/>
      <c r="AE497" s="1067"/>
      <c r="AF497" s="1067"/>
      <c r="AG497" s="658"/>
      <c r="AH497" s="658"/>
      <c r="AI497" s="658"/>
      <c r="AJ497" s="658"/>
      <c r="AK497" s="658"/>
      <c r="AL497" s="658"/>
      <c r="AM497" s="658"/>
      <c r="AN497" s="658"/>
      <c r="AO497" s="658"/>
      <c r="AP497" s="658"/>
      <c r="AQ497" s="658"/>
      <c r="AR497" s="658"/>
      <c r="AS497" s="658"/>
      <c r="AT497" s="658"/>
      <c r="AU497" s="658"/>
      <c r="AV497" s="658"/>
      <c r="AW497" s="658"/>
      <c r="AX497" s="658"/>
      <c r="AY497" s="658"/>
      <c r="AZ497" s="658"/>
      <c r="BA497" s="658"/>
      <c r="BB497" s="658"/>
      <c r="BC497" s="658"/>
      <c r="BD497" s="658"/>
      <c r="BE497" s="658"/>
      <c r="BF497" s="658"/>
      <c r="BG497" s="658"/>
      <c r="BH497" s="658"/>
      <c r="BI497" s="658"/>
      <c r="BJ497" s="658"/>
      <c r="BK497" s="658"/>
      <c r="BL497" s="658"/>
      <c r="BM497" s="658"/>
      <c r="BN497" s="658"/>
      <c r="BO497" s="658"/>
      <c r="BP497" s="658"/>
      <c r="BQ497" s="658"/>
      <c r="BR497" s="658"/>
      <c r="BS497" s="658"/>
      <c r="BT497" s="658"/>
      <c r="BU497" s="658"/>
    </row>
    <row r="498" ht="14.25" customHeight="1">
      <c r="A498" s="1067"/>
      <c r="B498" s="1067"/>
      <c r="C498" s="1067"/>
      <c r="D498" s="1067"/>
      <c r="E498" s="1067"/>
      <c r="F498" s="1067"/>
      <c r="G498" s="1114"/>
      <c r="H498" s="1115"/>
      <c r="I498" s="1115"/>
      <c r="J498" s="1067"/>
      <c r="K498" s="1116"/>
      <c r="L498" s="1117"/>
      <c r="M498" s="1067"/>
      <c r="N498" s="1067"/>
      <c r="O498" s="1117"/>
      <c r="P498" s="1067"/>
      <c r="Q498" s="1067"/>
      <c r="R498" s="1067"/>
      <c r="S498" s="1067"/>
      <c r="T498" s="1067"/>
      <c r="U498" s="1067"/>
      <c r="V498" s="866"/>
      <c r="W498" s="866"/>
      <c r="X498" s="866"/>
      <c r="Y498" s="394"/>
      <c r="Z498" s="394"/>
      <c r="AA498" s="394"/>
      <c r="AB498" s="394"/>
      <c r="AC498" s="1067"/>
      <c r="AD498" s="1067"/>
      <c r="AE498" s="1067"/>
      <c r="AF498" s="1067"/>
      <c r="AG498" s="658"/>
      <c r="AH498" s="658"/>
      <c r="AI498" s="658"/>
      <c r="AJ498" s="658"/>
      <c r="AK498" s="658"/>
      <c r="AL498" s="658"/>
      <c r="AM498" s="658"/>
      <c r="AN498" s="658"/>
      <c r="AO498" s="658"/>
      <c r="AP498" s="658"/>
      <c r="AQ498" s="658"/>
      <c r="AR498" s="658"/>
      <c r="AS498" s="658"/>
      <c r="AT498" s="658"/>
      <c r="AU498" s="658"/>
      <c r="AV498" s="658"/>
      <c r="AW498" s="658"/>
      <c r="AX498" s="658"/>
      <c r="AY498" s="658"/>
      <c r="AZ498" s="658"/>
      <c r="BA498" s="658"/>
      <c r="BB498" s="658"/>
      <c r="BC498" s="658"/>
      <c r="BD498" s="658"/>
      <c r="BE498" s="658"/>
      <c r="BF498" s="658"/>
      <c r="BG498" s="658"/>
      <c r="BH498" s="658"/>
      <c r="BI498" s="658"/>
      <c r="BJ498" s="658"/>
      <c r="BK498" s="658"/>
      <c r="BL498" s="658"/>
      <c r="BM498" s="658"/>
      <c r="BN498" s="658"/>
      <c r="BO498" s="658"/>
      <c r="BP498" s="658"/>
      <c r="BQ498" s="658"/>
      <c r="BR498" s="658"/>
      <c r="BS498" s="658"/>
      <c r="BT498" s="658"/>
      <c r="BU498" s="658"/>
    </row>
    <row r="499" ht="14.25" customHeight="1">
      <c r="A499" s="1067"/>
      <c r="B499" s="1067"/>
      <c r="C499" s="1067"/>
      <c r="D499" s="1067"/>
      <c r="E499" s="1067"/>
      <c r="F499" s="1067"/>
      <c r="G499" s="1114"/>
      <c r="H499" s="1115"/>
      <c r="I499" s="1115"/>
      <c r="J499" s="1067"/>
      <c r="K499" s="1116"/>
      <c r="L499" s="1117"/>
      <c r="M499" s="1067"/>
      <c r="N499" s="1067"/>
      <c r="O499" s="1117"/>
      <c r="P499" s="1067"/>
      <c r="Q499" s="1067"/>
      <c r="R499" s="1067"/>
      <c r="S499" s="1067"/>
      <c r="T499" s="1067"/>
      <c r="U499" s="1067"/>
      <c r="V499" s="866"/>
      <c r="W499" s="866"/>
      <c r="X499" s="866"/>
      <c r="Y499" s="394"/>
      <c r="Z499" s="394"/>
      <c r="AA499" s="394"/>
      <c r="AB499" s="394"/>
      <c r="AC499" s="1067"/>
      <c r="AD499" s="1067"/>
      <c r="AE499" s="1067"/>
      <c r="AF499" s="1067"/>
      <c r="AG499" s="658"/>
      <c r="AH499" s="658"/>
      <c r="AI499" s="658"/>
      <c r="AJ499" s="658"/>
      <c r="AK499" s="658"/>
      <c r="AL499" s="658"/>
      <c r="AM499" s="658"/>
      <c r="AN499" s="658"/>
      <c r="AO499" s="658"/>
      <c r="AP499" s="658"/>
      <c r="AQ499" s="658"/>
      <c r="AR499" s="658"/>
      <c r="AS499" s="658"/>
      <c r="AT499" s="658"/>
      <c r="AU499" s="658"/>
      <c r="AV499" s="658"/>
      <c r="AW499" s="658"/>
      <c r="AX499" s="658"/>
      <c r="AY499" s="658"/>
      <c r="AZ499" s="658"/>
      <c r="BA499" s="658"/>
      <c r="BB499" s="658"/>
      <c r="BC499" s="658"/>
      <c r="BD499" s="658"/>
      <c r="BE499" s="658"/>
      <c r="BF499" s="658"/>
      <c r="BG499" s="658"/>
      <c r="BH499" s="658"/>
      <c r="BI499" s="658"/>
      <c r="BJ499" s="658"/>
      <c r="BK499" s="658"/>
      <c r="BL499" s="658"/>
      <c r="BM499" s="658"/>
      <c r="BN499" s="658"/>
      <c r="BO499" s="658"/>
      <c r="BP499" s="658"/>
      <c r="BQ499" s="658"/>
      <c r="BR499" s="658"/>
      <c r="BS499" s="658"/>
      <c r="BT499" s="658"/>
      <c r="BU499" s="658"/>
    </row>
    <row r="500" ht="14.25" customHeight="1">
      <c r="A500" s="1067"/>
      <c r="B500" s="1067"/>
      <c r="C500" s="1067"/>
      <c r="D500" s="1067"/>
      <c r="E500" s="1067"/>
      <c r="F500" s="1067"/>
      <c r="G500" s="1114"/>
      <c r="H500" s="1115"/>
      <c r="I500" s="1115"/>
      <c r="J500" s="1067"/>
      <c r="K500" s="1116"/>
      <c r="L500" s="1117"/>
      <c r="M500" s="1067"/>
      <c r="N500" s="1067"/>
      <c r="O500" s="1117"/>
      <c r="P500" s="1067"/>
      <c r="Q500" s="1067"/>
      <c r="R500" s="1067"/>
      <c r="S500" s="1067"/>
      <c r="T500" s="1067"/>
      <c r="U500" s="1067"/>
      <c r="V500" s="866"/>
      <c r="W500" s="866"/>
      <c r="X500" s="866"/>
      <c r="Y500" s="394"/>
      <c r="Z500" s="394"/>
      <c r="AA500" s="394"/>
      <c r="AB500" s="394"/>
      <c r="AC500" s="1067"/>
      <c r="AD500" s="1067"/>
      <c r="AE500" s="1067"/>
      <c r="AF500" s="1067"/>
      <c r="AG500" s="658"/>
      <c r="AH500" s="658"/>
      <c r="AI500" s="658"/>
      <c r="AJ500" s="658"/>
      <c r="AK500" s="658"/>
      <c r="AL500" s="658"/>
      <c r="AM500" s="658"/>
      <c r="AN500" s="658"/>
      <c r="AO500" s="658"/>
      <c r="AP500" s="658"/>
      <c r="AQ500" s="658"/>
      <c r="AR500" s="658"/>
      <c r="AS500" s="658"/>
      <c r="AT500" s="658"/>
      <c r="AU500" s="658"/>
      <c r="AV500" s="658"/>
      <c r="AW500" s="658"/>
      <c r="AX500" s="658"/>
      <c r="AY500" s="658"/>
      <c r="AZ500" s="658"/>
      <c r="BA500" s="658"/>
      <c r="BB500" s="658"/>
      <c r="BC500" s="658"/>
      <c r="BD500" s="658"/>
      <c r="BE500" s="658"/>
      <c r="BF500" s="658"/>
      <c r="BG500" s="658"/>
      <c r="BH500" s="658"/>
      <c r="BI500" s="658"/>
      <c r="BJ500" s="658"/>
      <c r="BK500" s="658"/>
      <c r="BL500" s="658"/>
      <c r="BM500" s="658"/>
      <c r="BN500" s="658"/>
      <c r="BO500" s="658"/>
      <c r="BP500" s="658"/>
      <c r="BQ500" s="658"/>
      <c r="BR500" s="658"/>
      <c r="BS500" s="658"/>
      <c r="BT500" s="658"/>
      <c r="BU500" s="658"/>
    </row>
    <row r="501" ht="14.25" customHeight="1">
      <c r="A501" s="1067"/>
      <c r="B501" s="1067"/>
      <c r="C501" s="1067"/>
      <c r="D501" s="1067"/>
      <c r="E501" s="1067"/>
      <c r="F501" s="1067"/>
      <c r="G501" s="1114"/>
      <c r="H501" s="1115"/>
      <c r="I501" s="1115"/>
      <c r="J501" s="1067"/>
      <c r="K501" s="1116"/>
      <c r="L501" s="1117"/>
      <c r="M501" s="1067"/>
      <c r="N501" s="1067"/>
      <c r="O501" s="1117"/>
      <c r="P501" s="1067"/>
      <c r="Q501" s="1067"/>
      <c r="R501" s="1067"/>
      <c r="S501" s="1067"/>
      <c r="T501" s="1067"/>
      <c r="U501" s="1067"/>
      <c r="V501" s="866"/>
      <c r="W501" s="866"/>
      <c r="X501" s="866"/>
      <c r="Y501" s="394"/>
      <c r="Z501" s="394"/>
      <c r="AA501" s="394"/>
      <c r="AB501" s="394"/>
      <c r="AC501" s="1067"/>
      <c r="AD501" s="1067"/>
      <c r="AE501" s="1067"/>
      <c r="AF501" s="1067"/>
      <c r="AG501" s="658"/>
      <c r="AH501" s="658"/>
      <c r="AI501" s="658"/>
      <c r="AJ501" s="658"/>
      <c r="AK501" s="658"/>
      <c r="AL501" s="658"/>
      <c r="AM501" s="658"/>
      <c r="AN501" s="658"/>
      <c r="AO501" s="658"/>
      <c r="AP501" s="658"/>
      <c r="AQ501" s="658"/>
      <c r="AR501" s="658"/>
      <c r="AS501" s="658"/>
      <c r="AT501" s="658"/>
      <c r="AU501" s="658"/>
      <c r="AV501" s="658"/>
      <c r="AW501" s="658"/>
      <c r="AX501" s="658"/>
      <c r="AY501" s="658"/>
      <c r="AZ501" s="658"/>
      <c r="BA501" s="658"/>
      <c r="BB501" s="658"/>
      <c r="BC501" s="658"/>
      <c r="BD501" s="658"/>
      <c r="BE501" s="658"/>
      <c r="BF501" s="658"/>
      <c r="BG501" s="658"/>
      <c r="BH501" s="658"/>
      <c r="BI501" s="658"/>
      <c r="BJ501" s="658"/>
      <c r="BK501" s="658"/>
      <c r="BL501" s="658"/>
      <c r="BM501" s="658"/>
      <c r="BN501" s="658"/>
      <c r="BO501" s="658"/>
      <c r="BP501" s="658"/>
      <c r="BQ501" s="658"/>
      <c r="BR501" s="658"/>
      <c r="BS501" s="658"/>
      <c r="BT501" s="658"/>
      <c r="BU501" s="658"/>
    </row>
    <row r="502" ht="14.25" customHeight="1">
      <c r="A502" s="1067"/>
      <c r="B502" s="1067"/>
      <c r="C502" s="1067"/>
      <c r="D502" s="1067"/>
      <c r="E502" s="1067"/>
      <c r="F502" s="1067"/>
      <c r="G502" s="1114"/>
      <c r="H502" s="1115"/>
      <c r="I502" s="1115"/>
      <c r="J502" s="1067"/>
      <c r="K502" s="1116"/>
      <c r="L502" s="1117"/>
      <c r="M502" s="1067"/>
      <c r="N502" s="1067"/>
      <c r="O502" s="1117"/>
      <c r="P502" s="1067"/>
      <c r="Q502" s="1067"/>
      <c r="R502" s="1067"/>
      <c r="S502" s="1067"/>
      <c r="T502" s="1067"/>
      <c r="U502" s="1067"/>
      <c r="V502" s="866"/>
      <c r="W502" s="866"/>
      <c r="X502" s="866"/>
      <c r="Y502" s="394"/>
      <c r="Z502" s="394"/>
      <c r="AA502" s="394"/>
      <c r="AB502" s="394"/>
      <c r="AC502" s="1067"/>
      <c r="AD502" s="1067"/>
      <c r="AE502" s="1067"/>
      <c r="AF502" s="1067"/>
      <c r="AG502" s="658"/>
      <c r="AH502" s="658"/>
      <c r="AI502" s="658"/>
      <c r="AJ502" s="658"/>
      <c r="AK502" s="658"/>
      <c r="AL502" s="658"/>
      <c r="AM502" s="658"/>
      <c r="AN502" s="658"/>
      <c r="AO502" s="658"/>
      <c r="AP502" s="658"/>
      <c r="AQ502" s="658"/>
      <c r="AR502" s="658"/>
      <c r="AS502" s="658"/>
      <c r="AT502" s="658"/>
      <c r="AU502" s="658"/>
      <c r="AV502" s="658"/>
      <c r="AW502" s="658"/>
      <c r="AX502" s="658"/>
      <c r="AY502" s="658"/>
      <c r="AZ502" s="658"/>
      <c r="BA502" s="658"/>
      <c r="BB502" s="658"/>
      <c r="BC502" s="658"/>
      <c r="BD502" s="658"/>
      <c r="BE502" s="658"/>
      <c r="BF502" s="658"/>
      <c r="BG502" s="658"/>
      <c r="BH502" s="658"/>
      <c r="BI502" s="658"/>
      <c r="BJ502" s="658"/>
      <c r="BK502" s="658"/>
      <c r="BL502" s="658"/>
      <c r="BM502" s="658"/>
      <c r="BN502" s="658"/>
      <c r="BO502" s="658"/>
      <c r="BP502" s="658"/>
      <c r="BQ502" s="658"/>
      <c r="BR502" s="658"/>
      <c r="BS502" s="658"/>
      <c r="BT502" s="658"/>
      <c r="BU502" s="658"/>
    </row>
    <row r="503" ht="14.25" customHeight="1">
      <c r="A503" s="1067"/>
      <c r="B503" s="1067"/>
      <c r="C503" s="1067"/>
      <c r="D503" s="1067"/>
      <c r="E503" s="1067"/>
      <c r="F503" s="1067"/>
      <c r="G503" s="1114"/>
      <c r="H503" s="1115"/>
      <c r="I503" s="1115"/>
      <c r="J503" s="1067"/>
      <c r="K503" s="1116"/>
      <c r="L503" s="1117"/>
      <c r="M503" s="1067"/>
      <c r="N503" s="1067"/>
      <c r="O503" s="1117"/>
      <c r="P503" s="1067"/>
      <c r="Q503" s="1067"/>
      <c r="R503" s="1067"/>
      <c r="S503" s="1067"/>
      <c r="T503" s="1067"/>
      <c r="U503" s="1067"/>
      <c r="V503" s="866"/>
      <c r="W503" s="866"/>
      <c r="X503" s="866"/>
      <c r="Y503" s="394"/>
      <c r="Z503" s="394"/>
      <c r="AA503" s="394"/>
      <c r="AB503" s="394"/>
      <c r="AC503" s="1067"/>
      <c r="AD503" s="1067"/>
      <c r="AE503" s="1067"/>
      <c r="AF503" s="1067"/>
      <c r="AG503" s="658"/>
      <c r="AH503" s="658"/>
      <c r="AI503" s="658"/>
      <c r="AJ503" s="658"/>
      <c r="AK503" s="658"/>
      <c r="AL503" s="658"/>
      <c r="AM503" s="658"/>
      <c r="AN503" s="658"/>
      <c r="AO503" s="658"/>
      <c r="AP503" s="658"/>
      <c r="AQ503" s="658"/>
      <c r="AR503" s="658"/>
      <c r="AS503" s="658"/>
      <c r="AT503" s="658"/>
      <c r="AU503" s="658"/>
      <c r="AV503" s="658"/>
      <c r="AW503" s="658"/>
      <c r="AX503" s="658"/>
      <c r="AY503" s="658"/>
      <c r="AZ503" s="658"/>
      <c r="BA503" s="658"/>
      <c r="BB503" s="658"/>
      <c r="BC503" s="658"/>
      <c r="BD503" s="658"/>
      <c r="BE503" s="658"/>
      <c r="BF503" s="658"/>
      <c r="BG503" s="658"/>
      <c r="BH503" s="658"/>
      <c r="BI503" s="658"/>
      <c r="BJ503" s="658"/>
      <c r="BK503" s="658"/>
      <c r="BL503" s="658"/>
      <c r="BM503" s="658"/>
      <c r="BN503" s="658"/>
      <c r="BO503" s="658"/>
      <c r="BP503" s="658"/>
      <c r="BQ503" s="658"/>
      <c r="BR503" s="658"/>
      <c r="BS503" s="658"/>
      <c r="BT503" s="658"/>
      <c r="BU503" s="658"/>
    </row>
    <row r="504" ht="14.25" customHeight="1">
      <c r="A504" s="1067"/>
      <c r="B504" s="1067"/>
      <c r="C504" s="1067"/>
      <c r="D504" s="1067"/>
      <c r="E504" s="1067"/>
      <c r="F504" s="1067"/>
      <c r="G504" s="1114"/>
      <c r="H504" s="1115"/>
      <c r="I504" s="1115"/>
      <c r="J504" s="1067"/>
      <c r="K504" s="1116"/>
      <c r="L504" s="1117"/>
      <c r="M504" s="1067"/>
      <c r="N504" s="1067"/>
      <c r="O504" s="1117"/>
      <c r="P504" s="1067"/>
      <c r="Q504" s="1067"/>
      <c r="R504" s="1067"/>
      <c r="S504" s="1067"/>
      <c r="T504" s="1067"/>
      <c r="U504" s="1067"/>
      <c r="V504" s="866"/>
      <c r="W504" s="866"/>
      <c r="X504" s="866"/>
      <c r="Y504" s="394"/>
      <c r="Z504" s="394"/>
      <c r="AA504" s="394"/>
      <c r="AB504" s="394"/>
      <c r="AC504" s="1067"/>
      <c r="AD504" s="1067"/>
      <c r="AE504" s="1067"/>
      <c r="AF504" s="1067"/>
      <c r="AG504" s="658"/>
      <c r="AH504" s="658"/>
      <c r="AI504" s="658"/>
      <c r="AJ504" s="658"/>
      <c r="AK504" s="658"/>
      <c r="AL504" s="658"/>
      <c r="AM504" s="658"/>
      <c r="AN504" s="658"/>
      <c r="AO504" s="658"/>
      <c r="AP504" s="658"/>
      <c r="AQ504" s="658"/>
      <c r="AR504" s="658"/>
      <c r="AS504" s="658"/>
      <c r="AT504" s="658"/>
      <c r="AU504" s="658"/>
      <c r="AV504" s="658"/>
      <c r="AW504" s="658"/>
      <c r="AX504" s="658"/>
      <c r="AY504" s="658"/>
      <c r="AZ504" s="658"/>
      <c r="BA504" s="658"/>
      <c r="BB504" s="658"/>
      <c r="BC504" s="658"/>
      <c r="BD504" s="658"/>
      <c r="BE504" s="658"/>
      <c r="BF504" s="658"/>
      <c r="BG504" s="658"/>
      <c r="BH504" s="658"/>
      <c r="BI504" s="658"/>
      <c r="BJ504" s="658"/>
      <c r="BK504" s="658"/>
      <c r="BL504" s="658"/>
      <c r="BM504" s="658"/>
      <c r="BN504" s="658"/>
      <c r="BO504" s="658"/>
      <c r="BP504" s="658"/>
      <c r="BQ504" s="658"/>
      <c r="BR504" s="658"/>
      <c r="BS504" s="658"/>
      <c r="BT504" s="658"/>
      <c r="BU504" s="658"/>
    </row>
    <row r="505" ht="14.25" customHeight="1">
      <c r="A505" s="1067"/>
      <c r="B505" s="1067"/>
      <c r="C505" s="1067"/>
      <c r="D505" s="1067"/>
      <c r="E505" s="1067"/>
      <c r="F505" s="1067"/>
      <c r="G505" s="1114"/>
      <c r="H505" s="1115"/>
      <c r="I505" s="1115"/>
      <c r="J505" s="1067"/>
      <c r="K505" s="1116"/>
      <c r="L505" s="1117"/>
      <c r="M505" s="1067"/>
      <c r="N505" s="1067"/>
      <c r="O505" s="1117"/>
      <c r="P505" s="1067"/>
      <c r="Q505" s="1067"/>
      <c r="R505" s="1067"/>
      <c r="S505" s="1067"/>
      <c r="T505" s="1067"/>
      <c r="U505" s="1067"/>
      <c r="V505" s="866"/>
      <c r="W505" s="866"/>
      <c r="X505" s="866"/>
      <c r="Y505" s="394"/>
      <c r="Z505" s="394"/>
      <c r="AA505" s="394"/>
      <c r="AB505" s="394"/>
      <c r="AC505" s="1067"/>
      <c r="AD505" s="1067"/>
      <c r="AE505" s="1067"/>
      <c r="AF505" s="1067"/>
      <c r="AG505" s="658"/>
      <c r="AH505" s="658"/>
      <c r="AI505" s="658"/>
      <c r="AJ505" s="658"/>
      <c r="AK505" s="658"/>
      <c r="AL505" s="658"/>
      <c r="AM505" s="658"/>
      <c r="AN505" s="658"/>
      <c r="AO505" s="658"/>
      <c r="AP505" s="658"/>
      <c r="AQ505" s="658"/>
      <c r="AR505" s="658"/>
      <c r="AS505" s="658"/>
      <c r="AT505" s="658"/>
      <c r="AU505" s="658"/>
      <c r="AV505" s="658"/>
      <c r="AW505" s="658"/>
      <c r="AX505" s="658"/>
      <c r="AY505" s="658"/>
      <c r="AZ505" s="658"/>
      <c r="BA505" s="658"/>
      <c r="BB505" s="658"/>
      <c r="BC505" s="658"/>
      <c r="BD505" s="658"/>
      <c r="BE505" s="658"/>
      <c r="BF505" s="658"/>
      <c r="BG505" s="658"/>
      <c r="BH505" s="658"/>
      <c r="BI505" s="658"/>
      <c r="BJ505" s="658"/>
      <c r="BK505" s="658"/>
      <c r="BL505" s="658"/>
      <c r="BM505" s="658"/>
      <c r="BN505" s="658"/>
      <c r="BO505" s="658"/>
      <c r="BP505" s="658"/>
      <c r="BQ505" s="658"/>
      <c r="BR505" s="658"/>
      <c r="BS505" s="658"/>
      <c r="BT505" s="658"/>
      <c r="BU505" s="658"/>
    </row>
    <row r="506" ht="14.25" customHeight="1">
      <c r="A506" s="1067"/>
      <c r="B506" s="1067"/>
      <c r="C506" s="1067"/>
      <c r="D506" s="1067"/>
      <c r="E506" s="1067"/>
      <c r="F506" s="1067"/>
      <c r="G506" s="1114"/>
      <c r="H506" s="1115"/>
      <c r="I506" s="1115"/>
      <c r="J506" s="1067"/>
      <c r="K506" s="1116"/>
      <c r="L506" s="1117"/>
      <c r="M506" s="1067"/>
      <c r="N506" s="1067"/>
      <c r="O506" s="1117"/>
      <c r="P506" s="1067"/>
      <c r="Q506" s="1067"/>
      <c r="R506" s="1067"/>
      <c r="S506" s="1067"/>
      <c r="T506" s="1067"/>
      <c r="U506" s="1067"/>
      <c r="V506" s="866"/>
      <c r="W506" s="866"/>
      <c r="X506" s="866"/>
      <c r="Y506" s="394"/>
      <c r="Z506" s="394"/>
      <c r="AA506" s="394"/>
      <c r="AB506" s="394"/>
      <c r="AC506" s="1067"/>
      <c r="AD506" s="1067"/>
      <c r="AE506" s="1067"/>
      <c r="AF506" s="1067"/>
      <c r="AG506" s="658"/>
      <c r="AH506" s="658"/>
      <c r="AI506" s="658"/>
      <c r="AJ506" s="658"/>
      <c r="AK506" s="658"/>
      <c r="AL506" s="658"/>
      <c r="AM506" s="658"/>
      <c r="AN506" s="658"/>
      <c r="AO506" s="658"/>
      <c r="AP506" s="658"/>
      <c r="AQ506" s="658"/>
      <c r="AR506" s="658"/>
      <c r="AS506" s="658"/>
      <c r="AT506" s="658"/>
      <c r="AU506" s="658"/>
      <c r="AV506" s="658"/>
      <c r="AW506" s="658"/>
      <c r="AX506" s="658"/>
      <c r="AY506" s="658"/>
      <c r="AZ506" s="658"/>
      <c r="BA506" s="658"/>
      <c r="BB506" s="658"/>
      <c r="BC506" s="658"/>
      <c r="BD506" s="658"/>
      <c r="BE506" s="658"/>
      <c r="BF506" s="658"/>
      <c r="BG506" s="658"/>
      <c r="BH506" s="658"/>
      <c r="BI506" s="658"/>
      <c r="BJ506" s="658"/>
      <c r="BK506" s="658"/>
      <c r="BL506" s="658"/>
      <c r="BM506" s="658"/>
      <c r="BN506" s="658"/>
      <c r="BO506" s="658"/>
      <c r="BP506" s="658"/>
      <c r="BQ506" s="658"/>
      <c r="BR506" s="658"/>
      <c r="BS506" s="658"/>
      <c r="BT506" s="658"/>
      <c r="BU506" s="658"/>
    </row>
    <row r="507" ht="14.25" customHeight="1">
      <c r="A507" s="1067"/>
      <c r="B507" s="1067"/>
      <c r="C507" s="1067"/>
      <c r="D507" s="1067"/>
      <c r="E507" s="1067"/>
      <c r="F507" s="1067"/>
      <c r="G507" s="1114"/>
      <c r="H507" s="1115"/>
      <c r="I507" s="1115"/>
      <c r="J507" s="1067"/>
      <c r="K507" s="1116"/>
      <c r="L507" s="1117"/>
      <c r="M507" s="1067"/>
      <c r="N507" s="1067"/>
      <c r="O507" s="1117"/>
      <c r="P507" s="1067"/>
      <c r="Q507" s="1067"/>
      <c r="R507" s="1067"/>
      <c r="S507" s="1067"/>
      <c r="T507" s="1067"/>
      <c r="U507" s="1067"/>
      <c r="V507" s="866"/>
      <c r="W507" s="866"/>
      <c r="X507" s="866"/>
      <c r="Y507" s="394"/>
      <c r="Z507" s="394"/>
      <c r="AA507" s="394"/>
      <c r="AB507" s="394"/>
      <c r="AC507" s="1067"/>
      <c r="AD507" s="1067"/>
      <c r="AE507" s="1067"/>
      <c r="AF507" s="1067"/>
      <c r="AG507" s="658"/>
      <c r="AH507" s="658"/>
      <c r="AI507" s="658"/>
      <c r="AJ507" s="658"/>
      <c r="AK507" s="658"/>
      <c r="AL507" s="658"/>
      <c r="AM507" s="658"/>
      <c r="AN507" s="658"/>
      <c r="AO507" s="658"/>
      <c r="AP507" s="658"/>
      <c r="AQ507" s="658"/>
      <c r="AR507" s="658"/>
      <c r="AS507" s="658"/>
      <c r="AT507" s="658"/>
      <c r="AU507" s="658"/>
      <c r="AV507" s="658"/>
      <c r="AW507" s="658"/>
      <c r="AX507" s="658"/>
      <c r="AY507" s="658"/>
      <c r="AZ507" s="658"/>
      <c r="BA507" s="658"/>
      <c r="BB507" s="658"/>
      <c r="BC507" s="658"/>
      <c r="BD507" s="658"/>
      <c r="BE507" s="658"/>
      <c r="BF507" s="658"/>
      <c r="BG507" s="658"/>
      <c r="BH507" s="658"/>
      <c r="BI507" s="658"/>
      <c r="BJ507" s="658"/>
      <c r="BK507" s="658"/>
      <c r="BL507" s="658"/>
      <c r="BM507" s="658"/>
      <c r="BN507" s="658"/>
      <c r="BO507" s="658"/>
      <c r="BP507" s="658"/>
      <c r="BQ507" s="658"/>
      <c r="BR507" s="658"/>
      <c r="BS507" s="658"/>
      <c r="BT507" s="658"/>
      <c r="BU507" s="658"/>
    </row>
    <row r="508" ht="14.25" customHeight="1">
      <c r="A508" s="1067"/>
      <c r="B508" s="1067"/>
      <c r="C508" s="1067"/>
      <c r="D508" s="1067"/>
      <c r="E508" s="1067"/>
      <c r="F508" s="1067"/>
      <c r="G508" s="1114"/>
      <c r="H508" s="1115"/>
      <c r="I508" s="1115"/>
      <c r="J508" s="1067"/>
      <c r="K508" s="1116"/>
      <c r="L508" s="1117"/>
      <c r="M508" s="1067"/>
      <c r="N508" s="1067"/>
      <c r="O508" s="1117"/>
      <c r="P508" s="1067"/>
      <c r="Q508" s="1067"/>
      <c r="R508" s="1067"/>
      <c r="S508" s="1067"/>
      <c r="T508" s="1067"/>
      <c r="U508" s="1067"/>
      <c r="V508" s="866"/>
      <c r="W508" s="866"/>
      <c r="X508" s="866"/>
      <c r="Y508" s="394"/>
      <c r="Z508" s="394"/>
      <c r="AA508" s="394"/>
      <c r="AB508" s="394"/>
      <c r="AC508" s="1067"/>
      <c r="AD508" s="1067"/>
      <c r="AE508" s="1067"/>
      <c r="AF508" s="1067"/>
      <c r="AG508" s="658"/>
      <c r="AH508" s="658"/>
      <c r="AI508" s="658"/>
      <c r="AJ508" s="658"/>
      <c r="AK508" s="658"/>
      <c r="AL508" s="658"/>
      <c r="AM508" s="658"/>
      <c r="AN508" s="658"/>
      <c r="AO508" s="658"/>
      <c r="AP508" s="658"/>
      <c r="AQ508" s="658"/>
      <c r="AR508" s="658"/>
      <c r="AS508" s="658"/>
      <c r="AT508" s="658"/>
      <c r="AU508" s="658"/>
      <c r="AV508" s="658"/>
      <c r="AW508" s="658"/>
      <c r="AX508" s="658"/>
      <c r="AY508" s="658"/>
      <c r="AZ508" s="658"/>
      <c r="BA508" s="658"/>
      <c r="BB508" s="658"/>
      <c r="BC508" s="658"/>
      <c r="BD508" s="658"/>
      <c r="BE508" s="658"/>
      <c r="BF508" s="658"/>
      <c r="BG508" s="658"/>
      <c r="BH508" s="658"/>
      <c r="BI508" s="658"/>
      <c r="BJ508" s="658"/>
      <c r="BK508" s="658"/>
      <c r="BL508" s="658"/>
      <c r="BM508" s="658"/>
      <c r="BN508" s="658"/>
      <c r="BO508" s="658"/>
      <c r="BP508" s="658"/>
      <c r="BQ508" s="658"/>
      <c r="BR508" s="658"/>
      <c r="BS508" s="658"/>
      <c r="BT508" s="658"/>
      <c r="BU508" s="658"/>
    </row>
    <row r="509" ht="14.25" customHeight="1">
      <c r="A509" s="1067"/>
      <c r="B509" s="1067"/>
      <c r="C509" s="1067"/>
      <c r="D509" s="1067"/>
      <c r="E509" s="1067"/>
      <c r="F509" s="1067"/>
      <c r="G509" s="1114"/>
      <c r="H509" s="1115"/>
      <c r="I509" s="1115"/>
      <c r="J509" s="1067"/>
      <c r="K509" s="1116"/>
      <c r="L509" s="1117"/>
      <c r="M509" s="1067"/>
      <c r="N509" s="1067"/>
      <c r="O509" s="1117"/>
      <c r="P509" s="1067"/>
      <c r="Q509" s="1067"/>
      <c r="R509" s="1067"/>
      <c r="S509" s="1067"/>
      <c r="T509" s="1067"/>
      <c r="U509" s="1067"/>
      <c r="V509" s="866"/>
      <c r="W509" s="866"/>
      <c r="X509" s="866"/>
      <c r="Y509" s="394"/>
      <c r="Z509" s="394"/>
      <c r="AA509" s="394"/>
      <c r="AB509" s="394"/>
      <c r="AC509" s="1067"/>
      <c r="AD509" s="1067"/>
      <c r="AE509" s="1067"/>
      <c r="AF509" s="1067"/>
      <c r="AG509" s="658"/>
      <c r="AH509" s="658"/>
      <c r="AI509" s="658"/>
      <c r="AJ509" s="658"/>
      <c r="AK509" s="658"/>
      <c r="AL509" s="658"/>
      <c r="AM509" s="658"/>
      <c r="AN509" s="658"/>
      <c r="AO509" s="658"/>
      <c r="AP509" s="658"/>
      <c r="AQ509" s="658"/>
      <c r="AR509" s="658"/>
      <c r="AS509" s="658"/>
      <c r="AT509" s="658"/>
      <c r="AU509" s="658"/>
      <c r="AV509" s="658"/>
      <c r="AW509" s="658"/>
      <c r="AX509" s="658"/>
      <c r="AY509" s="658"/>
      <c r="AZ509" s="658"/>
      <c r="BA509" s="658"/>
      <c r="BB509" s="658"/>
      <c r="BC509" s="658"/>
      <c r="BD509" s="658"/>
      <c r="BE509" s="658"/>
      <c r="BF509" s="658"/>
      <c r="BG509" s="658"/>
      <c r="BH509" s="658"/>
      <c r="BI509" s="658"/>
      <c r="BJ509" s="658"/>
      <c r="BK509" s="658"/>
      <c r="BL509" s="658"/>
      <c r="BM509" s="658"/>
      <c r="BN509" s="658"/>
      <c r="BO509" s="658"/>
      <c r="BP509" s="658"/>
      <c r="BQ509" s="658"/>
      <c r="BR509" s="658"/>
      <c r="BS509" s="658"/>
      <c r="BT509" s="658"/>
      <c r="BU509" s="658"/>
    </row>
    <row r="510" ht="14.25" customHeight="1">
      <c r="A510" s="1067"/>
      <c r="B510" s="1067"/>
      <c r="C510" s="1067"/>
      <c r="D510" s="1067"/>
      <c r="E510" s="1067"/>
      <c r="F510" s="1067"/>
      <c r="G510" s="1114"/>
      <c r="H510" s="1115"/>
      <c r="I510" s="1115"/>
      <c r="J510" s="1067"/>
      <c r="K510" s="1116"/>
      <c r="L510" s="1117"/>
      <c r="M510" s="1067"/>
      <c r="N510" s="1067"/>
      <c r="O510" s="1117"/>
      <c r="P510" s="1067"/>
      <c r="Q510" s="1067"/>
      <c r="R510" s="1067"/>
      <c r="S510" s="1067"/>
      <c r="T510" s="1067"/>
      <c r="U510" s="1067"/>
      <c r="V510" s="866"/>
      <c r="W510" s="866"/>
      <c r="X510" s="866"/>
      <c r="Y510" s="394"/>
      <c r="Z510" s="394"/>
      <c r="AA510" s="394"/>
      <c r="AB510" s="394"/>
      <c r="AC510" s="1067"/>
      <c r="AD510" s="1067"/>
      <c r="AE510" s="1067"/>
      <c r="AF510" s="1067"/>
      <c r="AG510" s="658"/>
      <c r="AH510" s="658"/>
      <c r="AI510" s="658"/>
      <c r="AJ510" s="658"/>
      <c r="AK510" s="658"/>
      <c r="AL510" s="658"/>
      <c r="AM510" s="658"/>
      <c r="AN510" s="658"/>
      <c r="AO510" s="658"/>
      <c r="AP510" s="658"/>
      <c r="AQ510" s="658"/>
      <c r="AR510" s="658"/>
      <c r="AS510" s="658"/>
      <c r="AT510" s="658"/>
      <c r="AU510" s="658"/>
      <c r="AV510" s="658"/>
      <c r="AW510" s="658"/>
      <c r="AX510" s="658"/>
      <c r="AY510" s="658"/>
      <c r="AZ510" s="658"/>
      <c r="BA510" s="658"/>
      <c r="BB510" s="658"/>
      <c r="BC510" s="658"/>
      <c r="BD510" s="658"/>
      <c r="BE510" s="658"/>
      <c r="BF510" s="658"/>
      <c r="BG510" s="658"/>
      <c r="BH510" s="658"/>
      <c r="BI510" s="658"/>
      <c r="BJ510" s="658"/>
      <c r="BK510" s="658"/>
      <c r="BL510" s="658"/>
      <c r="BM510" s="658"/>
      <c r="BN510" s="658"/>
      <c r="BO510" s="658"/>
      <c r="BP510" s="658"/>
      <c r="BQ510" s="658"/>
      <c r="BR510" s="658"/>
      <c r="BS510" s="658"/>
      <c r="BT510" s="658"/>
      <c r="BU510" s="658"/>
    </row>
    <row r="511" ht="14.25" customHeight="1">
      <c r="A511" s="1067"/>
      <c r="B511" s="1067"/>
      <c r="C511" s="1067"/>
      <c r="D511" s="1067"/>
      <c r="E511" s="1067"/>
      <c r="F511" s="1067"/>
      <c r="G511" s="1114"/>
      <c r="H511" s="1115"/>
      <c r="I511" s="1115"/>
      <c r="J511" s="1067"/>
      <c r="K511" s="1116"/>
      <c r="L511" s="1117"/>
      <c r="M511" s="1067"/>
      <c r="N511" s="1067"/>
      <c r="O511" s="1117"/>
      <c r="P511" s="1067"/>
      <c r="Q511" s="1067"/>
      <c r="R511" s="1067"/>
      <c r="S511" s="1067"/>
      <c r="T511" s="1067"/>
      <c r="U511" s="1067"/>
      <c r="V511" s="866"/>
      <c r="W511" s="866"/>
      <c r="X511" s="866"/>
      <c r="Y511" s="394"/>
      <c r="Z511" s="394"/>
      <c r="AA511" s="394"/>
      <c r="AB511" s="394"/>
      <c r="AC511" s="1067"/>
      <c r="AD511" s="1067"/>
      <c r="AE511" s="1067"/>
      <c r="AF511" s="1067"/>
      <c r="AG511" s="658"/>
      <c r="AH511" s="658"/>
      <c r="AI511" s="658"/>
      <c r="AJ511" s="658"/>
      <c r="AK511" s="658"/>
      <c r="AL511" s="658"/>
      <c r="AM511" s="658"/>
      <c r="AN511" s="658"/>
      <c r="AO511" s="658"/>
      <c r="AP511" s="658"/>
      <c r="AQ511" s="658"/>
      <c r="AR511" s="658"/>
      <c r="AS511" s="658"/>
      <c r="AT511" s="658"/>
      <c r="AU511" s="658"/>
      <c r="AV511" s="658"/>
      <c r="AW511" s="658"/>
      <c r="AX511" s="658"/>
      <c r="AY511" s="658"/>
      <c r="AZ511" s="658"/>
      <c r="BA511" s="658"/>
      <c r="BB511" s="658"/>
      <c r="BC511" s="658"/>
      <c r="BD511" s="658"/>
      <c r="BE511" s="658"/>
      <c r="BF511" s="658"/>
      <c r="BG511" s="658"/>
      <c r="BH511" s="658"/>
      <c r="BI511" s="658"/>
      <c r="BJ511" s="658"/>
      <c r="BK511" s="658"/>
      <c r="BL511" s="658"/>
      <c r="BM511" s="658"/>
      <c r="BN511" s="658"/>
      <c r="BO511" s="658"/>
      <c r="BP511" s="658"/>
      <c r="BQ511" s="658"/>
      <c r="BR511" s="658"/>
      <c r="BS511" s="658"/>
      <c r="BT511" s="658"/>
      <c r="BU511" s="658"/>
    </row>
    <row r="512" ht="14.25" customHeight="1">
      <c r="A512" s="1067"/>
      <c r="B512" s="1067"/>
      <c r="C512" s="1067"/>
      <c r="D512" s="1067"/>
      <c r="E512" s="1067"/>
      <c r="F512" s="1067"/>
      <c r="G512" s="1114"/>
      <c r="H512" s="1115"/>
      <c r="I512" s="1115"/>
      <c r="J512" s="1067"/>
      <c r="K512" s="1116"/>
      <c r="L512" s="1117"/>
      <c r="M512" s="1067"/>
      <c r="N512" s="1067"/>
      <c r="O512" s="1117"/>
      <c r="P512" s="1067"/>
      <c r="Q512" s="1067"/>
      <c r="R512" s="1067"/>
      <c r="S512" s="1067"/>
      <c r="T512" s="1067"/>
      <c r="U512" s="1067"/>
      <c r="V512" s="866"/>
      <c r="W512" s="866"/>
      <c r="X512" s="866"/>
      <c r="Y512" s="394"/>
      <c r="Z512" s="394"/>
      <c r="AA512" s="394"/>
      <c r="AB512" s="394"/>
      <c r="AC512" s="1067"/>
      <c r="AD512" s="1067"/>
      <c r="AE512" s="1067"/>
      <c r="AF512" s="1067"/>
      <c r="AG512" s="658"/>
      <c r="AH512" s="658"/>
      <c r="AI512" s="658"/>
      <c r="AJ512" s="658"/>
      <c r="AK512" s="658"/>
      <c r="AL512" s="658"/>
      <c r="AM512" s="658"/>
      <c r="AN512" s="658"/>
      <c r="AO512" s="658"/>
      <c r="AP512" s="658"/>
      <c r="AQ512" s="658"/>
      <c r="AR512" s="658"/>
      <c r="AS512" s="658"/>
      <c r="AT512" s="658"/>
      <c r="AU512" s="658"/>
      <c r="AV512" s="658"/>
      <c r="AW512" s="658"/>
      <c r="AX512" s="658"/>
      <c r="AY512" s="658"/>
      <c r="AZ512" s="658"/>
      <c r="BA512" s="658"/>
      <c r="BB512" s="658"/>
      <c r="BC512" s="658"/>
      <c r="BD512" s="658"/>
      <c r="BE512" s="658"/>
      <c r="BF512" s="658"/>
      <c r="BG512" s="658"/>
      <c r="BH512" s="658"/>
      <c r="BI512" s="658"/>
      <c r="BJ512" s="658"/>
      <c r="BK512" s="658"/>
      <c r="BL512" s="658"/>
      <c r="BM512" s="658"/>
      <c r="BN512" s="658"/>
      <c r="BO512" s="658"/>
      <c r="BP512" s="658"/>
      <c r="BQ512" s="658"/>
      <c r="BR512" s="658"/>
      <c r="BS512" s="658"/>
      <c r="BT512" s="658"/>
      <c r="BU512" s="658"/>
    </row>
    <row r="513" ht="14.25" customHeight="1">
      <c r="A513" s="1067"/>
      <c r="B513" s="1067"/>
      <c r="C513" s="1067"/>
      <c r="D513" s="1067"/>
      <c r="E513" s="1067"/>
      <c r="F513" s="1067"/>
      <c r="G513" s="1114"/>
      <c r="H513" s="1115"/>
      <c r="I513" s="1115"/>
      <c r="J513" s="1067"/>
      <c r="K513" s="1116"/>
      <c r="L513" s="1117"/>
      <c r="M513" s="1067"/>
      <c r="N513" s="1067"/>
      <c r="O513" s="1117"/>
      <c r="P513" s="1067"/>
      <c r="Q513" s="1067"/>
      <c r="R513" s="1067"/>
      <c r="S513" s="1067"/>
      <c r="T513" s="1067"/>
      <c r="U513" s="1067"/>
      <c r="V513" s="866"/>
      <c r="W513" s="866"/>
      <c r="X513" s="866"/>
      <c r="Y513" s="394"/>
      <c r="Z513" s="394"/>
      <c r="AA513" s="394"/>
      <c r="AB513" s="394"/>
      <c r="AC513" s="1067"/>
      <c r="AD513" s="1067"/>
      <c r="AE513" s="1067"/>
      <c r="AF513" s="1067"/>
      <c r="AG513" s="658"/>
      <c r="AH513" s="658"/>
      <c r="AI513" s="658"/>
      <c r="AJ513" s="658"/>
      <c r="AK513" s="658"/>
      <c r="AL513" s="658"/>
      <c r="AM513" s="658"/>
      <c r="AN513" s="658"/>
      <c r="AO513" s="658"/>
      <c r="AP513" s="658"/>
      <c r="AQ513" s="658"/>
      <c r="AR513" s="658"/>
      <c r="AS513" s="658"/>
      <c r="AT513" s="658"/>
      <c r="AU513" s="658"/>
      <c r="AV513" s="658"/>
      <c r="AW513" s="658"/>
      <c r="AX513" s="658"/>
      <c r="AY513" s="658"/>
      <c r="AZ513" s="658"/>
      <c r="BA513" s="658"/>
      <c r="BB513" s="658"/>
      <c r="BC513" s="658"/>
      <c r="BD513" s="658"/>
      <c r="BE513" s="658"/>
      <c r="BF513" s="658"/>
      <c r="BG513" s="658"/>
      <c r="BH513" s="658"/>
      <c r="BI513" s="658"/>
      <c r="BJ513" s="658"/>
      <c r="BK513" s="658"/>
      <c r="BL513" s="658"/>
      <c r="BM513" s="658"/>
      <c r="BN513" s="658"/>
      <c r="BO513" s="658"/>
      <c r="BP513" s="658"/>
      <c r="BQ513" s="658"/>
      <c r="BR513" s="658"/>
      <c r="BS513" s="658"/>
      <c r="BT513" s="658"/>
      <c r="BU513" s="658"/>
    </row>
    <row r="514" ht="14.25" customHeight="1">
      <c r="A514" s="1067"/>
      <c r="B514" s="1067"/>
      <c r="C514" s="1067"/>
      <c r="D514" s="1067"/>
      <c r="E514" s="1067"/>
      <c r="F514" s="1067"/>
      <c r="G514" s="1114"/>
      <c r="H514" s="1115"/>
      <c r="I514" s="1115"/>
      <c r="J514" s="1067"/>
      <c r="K514" s="1116"/>
      <c r="L514" s="1117"/>
      <c r="M514" s="1067"/>
      <c r="N514" s="1067"/>
      <c r="O514" s="1117"/>
      <c r="P514" s="1067"/>
      <c r="Q514" s="1067"/>
      <c r="R514" s="1067"/>
      <c r="S514" s="1067"/>
      <c r="T514" s="1067"/>
      <c r="U514" s="1067"/>
      <c r="V514" s="866"/>
      <c r="W514" s="866"/>
      <c r="X514" s="866"/>
      <c r="Y514" s="394"/>
      <c r="Z514" s="394"/>
      <c r="AA514" s="394"/>
      <c r="AB514" s="394"/>
      <c r="AC514" s="1067"/>
      <c r="AD514" s="1067"/>
      <c r="AE514" s="1067"/>
      <c r="AF514" s="1067"/>
      <c r="AG514" s="658"/>
      <c r="AH514" s="658"/>
      <c r="AI514" s="658"/>
      <c r="AJ514" s="658"/>
      <c r="AK514" s="658"/>
      <c r="AL514" s="658"/>
      <c r="AM514" s="658"/>
      <c r="AN514" s="658"/>
      <c r="AO514" s="658"/>
      <c r="AP514" s="658"/>
      <c r="AQ514" s="658"/>
      <c r="AR514" s="658"/>
      <c r="AS514" s="658"/>
      <c r="AT514" s="658"/>
      <c r="AU514" s="658"/>
      <c r="AV514" s="658"/>
      <c r="AW514" s="658"/>
      <c r="AX514" s="658"/>
      <c r="AY514" s="658"/>
      <c r="AZ514" s="658"/>
      <c r="BA514" s="658"/>
      <c r="BB514" s="658"/>
      <c r="BC514" s="658"/>
      <c r="BD514" s="658"/>
      <c r="BE514" s="658"/>
      <c r="BF514" s="658"/>
      <c r="BG514" s="658"/>
      <c r="BH514" s="658"/>
      <c r="BI514" s="658"/>
      <c r="BJ514" s="658"/>
      <c r="BK514" s="658"/>
      <c r="BL514" s="658"/>
      <c r="BM514" s="658"/>
      <c r="BN514" s="658"/>
      <c r="BO514" s="658"/>
      <c r="BP514" s="658"/>
      <c r="BQ514" s="658"/>
      <c r="BR514" s="658"/>
      <c r="BS514" s="658"/>
      <c r="BT514" s="658"/>
      <c r="BU514" s="658"/>
    </row>
    <row r="515" ht="14.25" customHeight="1">
      <c r="A515" s="1067"/>
      <c r="B515" s="1067"/>
      <c r="C515" s="1067"/>
      <c r="D515" s="1067"/>
      <c r="E515" s="1067"/>
      <c r="F515" s="1067"/>
      <c r="G515" s="1114"/>
      <c r="H515" s="1115"/>
      <c r="I515" s="1115"/>
      <c r="J515" s="1067"/>
      <c r="K515" s="1116"/>
      <c r="L515" s="1117"/>
      <c r="M515" s="1067"/>
      <c r="N515" s="1067"/>
      <c r="O515" s="1117"/>
      <c r="P515" s="1067"/>
      <c r="Q515" s="1067"/>
      <c r="R515" s="1067"/>
      <c r="S515" s="1067"/>
      <c r="T515" s="1067"/>
      <c r="U515" s="1067"/>
      <c r="V515" s="866"/>
      <c r="W515" s="866"/>
      <c r="X515" s="866"/>
      <c r="Y515" s="394"/>
      <c r="Z515" s="394"/>
      <c r="AA515" s="394"/>
      <c r="AB515" s="394"/>
      <c r="AC515" s="1067"/>
      <c r="AD515" s="1067"/>
      <c r="AE515" s="1067"/>
      <c r="AF515" s="1067"/>
      <c r="AG515" s="658"/>
      <c r="AH515" s="658"/>
      <c r="AI515" s="658"/>
      <c r="AJ515" s="658"/>
      <c r="AK515" s="658"/>
      <c r="AL515" s="658"/>
      <c r="AM515" s="658"/>
      <c r="AN515" s="658"/>
      <c r="AO515" s="658"/>
      <c r="AP515" s="658"/>
      <c r="AQ515" s="658"/>
      <c r="AR515" s="658"/>
      <c r="AS515" s="658"/>
      <c r="AT515" s="658"/>
      <c r="AU515" s="658"/>
      <c r="AV515" s="658"/>
      <c r="AW515" s="658"/>
      <c r="AX515" s="658"/>
      <c r="AY515" s="658"/>
      <c r="AZ515" s="658"/>
      <c r="BA515" s="658"/>
      <c r="BB515" s="658"/>
      <c r="BC515" s="658"/>
      <c r="BD515" s="658"/>
      <c r="BE515" s="658"/>
      <c r="BF515" s="658"/>
      <c r="BG515" s="658"/>
      <c r="BH515" s="658"/>
      <c r="BI515" s="658"/>
      <c r="BJ515" s="658"/>
      <c r="BK515" s="658"/>
      <c r="BL515" s="658"/>
      <c r="BM515" s="658"/>
      <c r="BN515" s="658"/>
      <c r="BO515" s="658"/>
      <c r="BP515" s="658"/>
      <c r="BQ515" s="658"/>
      <c r="BR515" s="658"/>
      <c r="BS515" s="658"/>
      <c r="BT515" s="658"/>
      <c r="BU515" s="658"/>
    </row>
    <row r="516" ht="14.25" customHeight="1">
      <c r="A516" s="1067"/>
      <c r="B516" s="1067"/>
      <c r="C516" s="1067"/>
      <c r="D516" s="1067"/>
      <c r="E516" s="1067"/>
      <c r="F516" s="1067"/>
      <c r="G516" s="1114"/>
      <c r="H516" s="1115"/>
      <c r="I516" s="1115"/>
      <c r="J516" s="1067"/>
      <c r="K516" s="1116"/>
      <c r="L516" s="1117"/>
      <c r="M516" s="1067"/>
      <c r="N516" s="1067"/>
      <c r="O516" s="1117"/>
      <c r="P516" s="1067"/>
      <c r="Q516" s="1067"/>
      <c r="R516" s="1067"/>
      <c r="S516" s="1067"/>
      <c r="T516" s="1067"/>
      <c r="U516" s="1067"/>
      <c r="V516" s="866"/>
      <c r="W516" s="866"/>
      <c r="X516" s="866"/>
      <c r="Y516" s="394"/>
      <c r="Z516" s="394"/>
      <c r="AA516" s="394"/>
      <c r="AB516" s="394"/>
      <c r="AC516" s="1067"/>
      <c r="AD516" s="1067"/>
      <c r="AE516" s="1067"/>
      <c r="AF516" s="1067"/>
      <c r="AG516" s="658"/>
      <c r="AH516" s="658"/>
      <c r="AI516" s="658"/>
      <c r="AJ516" s="658"/>
      <c r="AK516" s="658"/>
      <c r="AL516" s="658"/>
      <c r="AM516" s="658"/>
      <c r="AN516" s="658"/>
      <c r="AO516" s="658"/>
      <c r="AP516" s="658"/>
      <c r="AQ516" s="658"/>
      <c r="AR516" s="658"/>
      <c r="AS516" s="658"/>
      <c r="AT516" s="658"/>
      <c r="AU516" s="658"/>
      <c r="AV516" s="658"/>
      <c r="AW516" s="658"/>
      <c r="AX516" s="658"/>
      <c r="AY516" s="658"/>
      <c r="AZ516" s="658"/>
      <c r="BA516" s="658"/>
      <c r="BB516" s="658"/>
      <c r="BC516" s="658"/>
      <c r="BD516" s="658"/>
      <c r="BE516" s="658"/>
      <c r="BF516" s="658"/>
      <c r="BG516" s="658"/>
      <c r="BH516" s="658"/>
      <c r="BI516" s="658"/>
      <c r="BJ516" s="658"/>
      <c r="BK516" s="658"/>
      <c r="BL516" s="658"/>
      <c r="BM516" s="658"/>
      <c r="BN516" s="658"/>
      <c r="BO516" s="658"/>
      <c r="BP516" s="658"/>
      <c r="BQ516" s="658"/>
      <c r="BR516" s="658"/>
      <c r="BS516" s="658"/>
      <c r="BT516" s="658"/>
      <c r="BU516" s="658"/>
    </row>
    <row r="517" ht="14.25" customHeight="1">
      <c r="A517" s="1067"/>
      <c r="B517" s="1067"/>
      <c r="C517" s="1067"/>
      <c r="D517" s="1067"/>
      <c r="E517" s="1067"/>
      <c r="F517" s="1067"/>
      <c r="G517" s="1114"/>
      <c r="H517" s="1115"/>
      <c r="I517" s="1115"/>
      <c r="J517" s="1067"/>
      <c r="K517" s="1116"/>
      <c r="L517" s="1117"/>
      <c r="M517" s="1067"/>
      <c r="N517" s="1067"/>
      <c r="O517" s="1117"/>
      <c r="P517" s="1067"/>
      <c r="Q517" s="1067"/>
      <c r="R517" s="1067"/>
      <c r="S517" s="1067"/>
      <c r="T517" s="1067"/>
      <c r="U517" s="1067"/>
      <c r="V517" s="866"/>
      <c r="W517" s="866"/>
      <c r="X517" s="866"/>
      <c r="Y517" s="394"/>
      <c r="Z517" s="394"/>
      <c r="AA517" s="394"/>
      <c r="AB517" s="394"/>
      <c r="AC517" s="1067"/>
      <c r="AD517" s="1067"/>
      <c r="AE517" s="1067"/>
      <c r="AF517" s="1067"/>
      <c r="AG517" s="658"/>
      <c r="AH517" s="658"/>
      <c r="AI517" s="658"/>
      <c r="AJ517" s="658"/>
      <c r="AK517" s="658"/>
      <c r="AL517" s="658"/>
      <c r="AM517" s="658"/>
      <c r="AN517" s="658"/>
      <c r="AO517" s="658"/>
      <c r="AP517" s="658"/>
      <c r="AQ517" s="658"/>
      <c r="AR517" s="658"/>
      <c r="AS517" s="658"/>
      <c r="AT517" s="658"/>
      <c r="AU517" s="658"/>
      <c r="AV517" s="658"/>
      <c r="AW517" s="658"/>
      <c r="AX517" s="658"/>
      <c r="AY517" s="658"/>
      <c r="AZ517" s="658"/>
      <c r="BA517" s="658"/>
      <c r="BB517" s="658"/>
      <c r="BC517" s="658"/>
      <c r="BD517" s="658"/>
      <c r="BE517" s="658"/>
      <c r="BF517" s="658"/>
      <c r="BG517" s="658"/>
      <c r="BH517" s="658"/>
      <c r="BI517" s="658"/>
      <c r="BJ517" s="658"/>
      <c r="BK517" s="658"/>
      <c r="BL517" s="658"/>
      <c r="BM517" s="658"/>
      <c r="BN517" s="658"/>
      <c r="BO517" s="658"/>
      <c r="BP517" s="658"/>
      <c r="BQ517" s="658"/>
      <c r="BR517" s="658"/>
      <c r="BS517" s="658"/>
      <c r="BT517" s="658"/>
      <c r="BU517" s="658"/>
    </row>
    <row r="518" ht="14.25" customHeight="1">
      <c r="A518" s="1067"/>
      <c r="B518" s="1067"/>
      <c r="C518" s="1067"/>
      <c r="D518" s="1067"/>
      <c r="E518" s="1067"/>
      <c r="F518" s="1067"/>
      <c r="G518" s="1114"/>
      <c r="H518" s="1115"/>
      <c r="I518" s="1115"/>
      <c r="J518" s="1067"/>
      <c r="K518" s="1116"/>
      <c r="L518" s="1117"/>
      <c r="M518" s="1067"/>
      <c r="N518" s="1067"/>
      <c r="O518" s="1117"/>
      <c r="P518" s="1067"/>
      <c r="Q518" s="1067"/>
      <c r="R518" s="1067"/>
      <c r="S518" s="1067"/>
      <c r="T518" s="1067"/>
      <c r="U518" s="1067"/>
      <c r="V518" s="866"/>
      <c r="W518" s="866"/>
      <c r="X518" s="866"/>
      <c r="Y518" s="394"/>
      <c r="Z518" s="394"/>
      <c r="AA518" s="394"/>
      <c r="AB518" s="394"/>
      <c r="AC518" s="1067"/>
      <c r="AD518" s="1067"/>
      <c r="AE518" s="1067"/>
      <c r="AF518" s="1067"/>
      <c r="AG518" s="658"/>
      <c r="AH518" s="658"/>
      <c r="AI518" s="658"/>
      <c r="AJ518" s="658"/>
      <c r="AK518" s="658"/>
      <c r="AL518" s="658"/>
      <c r="AM518" s="658"/>
      <c r="AN518" s="658"/>
      <c r="AO518" s="658"/>
      <c r="AP518" s="658"/>
      <c r="AQ518" s="658"/>
      <c r="AR518" s="658"/>
      <c r="AS518" s="658"/>
      <c r="AT518" s="658"/>
      <c r="AU518" s="658"/>
      <c r="AV518" s="658"/>
      <c r="AW518" s="658"/>
      <c r="AX518" s="658"/>
      <c r="AY518" s="658"/>
      <c r="AZ518" s="658"/>
      <c r="BA518" s="658"/>
      <c r="BB518" s="658"/>
      <c r="BC518" s="658"/>
      <c r="BD518" s="658"/>
      <c r="BE518" s="658"/>
      <c r="BF518" s="658"/>
      <c r="BG518" s="658"/>
      <c r="BH518" s="658"/>
      <c r="BI518" s="658"/>
      <c r="BJ518" s="658"/>
      <c r="BK518" s="658"/>
      <c r="BL518" s="658"/>
      <c r="BM518" s="658"/>
      <c r="BN518" s="658"/>
      <c r="BO518" s="658"/>
      <c r="BP518" s="658"/>
      <c r="BQ518" s="658"/>
      <c r="BR518" s="658"/>
      <c r="BS518" s="658"/>
      <c r="BT518" s="658"/>
      <c r="BU518" s="658"/>
    </row>
    <row r="519" ht="14.25" customHeight="1">
      <c r="A519" s="1067"/>
      <c r="B519" s="1067"/>
      <c r="C519" s="1067"/>
      <c r="D519" s="1067"/>
      <c r="E519" s="1067"/>
      <c r="F519" s="1067"/>
      <c r="G519" s="1114"/>
      <c r="H519" s="1115"/>
      <c r="I519" s="1115"/>
      <c r="J519" s="1067"/>
      <c r="K519" s="1116"/>
      <c r="L519" s="1117"/>
      <c r="M519" s="1067"/>
      <c r="N519" s="1067"/>
      <c r="O519" s="1117"/>
      <c r="P519" s="1067"/>
      <c r="Q519" s="1067"/>
      <c r="R519" s="1067"/>
      <c r="S519" s="1067"/>
      <c r="T519" s="1067"/>
      <c r="U519" s="1067"/>
      <c r="V519" s="866"/>
      <c r="W519" s="866"/>
      <c r="X519" s="866"/>
      <c r="Y519" s="394"/>
      <c r="Z519" s="394"/>
      <c r="AA519" s="394"/>
      <c r="AB519" s="394"/>
      <c r="AC519" s="1067"/>
      <c r="AD519" s="1067"/>
      <c r="AE519" s="1067"/>
      <c r="AF519" s="1067"/>
      <c r="AG519" s="658"/>
      <c r="AH519" s="658"/>
      <c r="AI519" s="658"/>
      <c r="AJ519" s="658"/>
      <c r="AK519" s="658"/>
      <c r="AL519" s="658"/>
      <c r="AM519" s="658"/>
      <c r="AN519" s="658"/>
      <c r="AO519" s="658"/>
      <c r="AP519" s="658"/>
      <c r="AQ519" s="658"/>
      <c r="AR519" s="658"/>
      <c r="AS519" s="658"/>
      <c r="AT519" s="658"/>
      <c r="AU519" s="658"/>
      <c r="AV519" s="658"/>
      <c r="AW519" s="658"/>
      <c r="AX519" s="658"/>
      <c r="AY519" s="658"/>
      <c r="AZ519" s="658"/>
      <c r="BA519" s="658"/>
      <c r="BB519" s="658"/>
      <c r="BC519" s="658"/>
      <c r="BD519" s="658"/>
      <c r="BE519" s="658"/>
      <c r="BF519" s="658"/>
      <c r="BG519" s="658"/>
      <c r="BH519" s="658"/>
      <c r="BI519" s="658"/>
      <c r="BJ519" s="658"/>
      <c r="BK519" s="658"/>
      <c r="BL519" s="658"/>
      <c r="BM519" s="658"/>
      <c r="BN519" s="658"/>
      <c r="BO519" s="658"/>
      <c r="BP519" s="658"/>
      <c r="BQ519" s="658"/>
      <c r="BR519" s="658"/>
      <c r="BS519" s="658"/>
      <c r="BT519" s="658"/>
      <c r="BU519" s="658"/>
    </row>
    <row r="520" ht="14.25" customHeight="1">
      <c r="A520" s="1067"/>
      <c r="B520" s="1067"/>
      <c r="C520" s="1067"/>
      <c r="D520" s="1067"/>
      <c r="E520" s="1067"/>
      <c r="F520" s="1067"/>
      <c r="G520" s="1114"/>
      <c r="H520" s="1115"/>
      <c r="I520" s="1115"/>
      <c r="J520" s="1067"/>
      <c r="K520" s="1116"/>
      <c r="L520" s="1117"/>
      <c r="M520" s="1067"/>
      <c r="N520" s="1067"/>
      <c r="O520" s="1117"/>
      <c r="P520" s="1067"/>
      <c r="Q520" s="1067"/>
      <c r="R520" s="1067"/>
      <c r="S520" s="1067"/>
      <c r="T520" s="1067"/>
      <c r="U520" s="1067"/>
      <c r="V520" s="866"/>
      <c r="W520" s="866"/>
      <c r="X520" s="866"/>
      <c r="Y520" s="394"/>
      <c r="Z520" s="394"/>
      <c r="AA520" s="394"/>
      <c r="AB520" s="394"/>
      <c r="AC520" s="1067"/>
      <c r="AD520" s="1067"/>
      <c r="AE520" s="1067"/>
      <c r="AF520" s="1067"/>
      <c r="AG520" s="658"/>
      <c r="AH520" s="658"/>
      <c r="AI520" s="658"/>
      <c r="AJ520" s="658"/>
      <c r="AK520" s="658"/>
      <c r="AL520" s="658"/>
      <c r="AM520" s="658"/>
      <c r="AN520" s="658"/>
      <c r="AO520" s="658"/>
      <c r="AP520" s="658"/>
      <c r="AQ520" s="658"/>
      <c r="AR520" s="658"/>
      <c r="AS520" s="658"/>
      <c r="AT520" s="658"/>
      <c r="AU520" s="658"/>
      <c r="AV520" s="658"/>
      <c r="AW520" s="658"/>
      <c r="AX520" s="658"/>
      <c r="AY520" s="658"/>
      <c r="AZ520" s="658"/>
      <c r="BA520" s="658"/>
      <c r="BB520" s="658"/>
      <c r="BC520" s="658"/>
      <c r="BD520" s="658"/>
      <c r="BE520" s="658"/>
      <c r="BF520" s="658"/>
      <c r="BG520" s="658"/>
      <c r="BH520" s="658"/>
      <c r="BI520" s="658"/>
      <c r="BJ520" s="658"/>
      <c r="BK520" s="658"/>
      <c r="BL520" s="658"/>
      <c r="BM520" s="658"/>
      <c r="BN520" s="658"/>
      <c r="BO520" s="658"/>
      <c r="BP520" s="658"/>
      <c r="BQ520" s="658"/>
      <c r="BR520" s="658"/>
      <c r="BS520" s="658"/>
      <c r="BT520" s="658"/>
      <c r="BU520" s="658"/>
    </row>
    <row r="521" ht="14.25" customHeight="1">
      <c r="A521" s="1067"/>
      <c r="B521" s="1067"/>
      <c r="C521" s="1067"/>
      <c r="D521" s="1067"/>
      <c r="E521" s="1067"/>
      <c r="F521" s="1067"/>
      <c r="G521" s="1114"/>
      <c r="H521" s="1115"/>
      <c r="I521" s="1115"/>
      <c r="J521" s="1067"/>
      <c r="K521" s="1116"/>
      <c r="L521" s="1117"/>
      <c r="M521" s="1067"/>
      <c r="N521" s="1067"/>
      <c r="O521" s="1117"/>
      <c r="P521" s="1067"/>
      <c r="Q521" s="1067"/>
      <c r="R521" s="1067"/>
      <c r="S521" s="1067"/>
      <c r="T521" s="1067"/>
      <c r="U521" s="1067"/>
      <c r="V521" s="866"/>
      <c r="W521" s="866"/>
      <c r="X521" s="866"/>
      <c r="Y521" s="394"/>
      <c r="Z521" s="394"/>
      <c r="AA521" s="394"/>
      <c r="AB521" s="394"/>
      <c r="AC521" s="1067"/>
      <c r="AD521" s="1067"/>
      <c r="AE521" s="1067"/>
      <c r="AF521" s="1067"/>
      <c r="AG521" s="658"/>
      <c r="AH521" s="658"/>
      <c r="AI521" s="658"/>
      <c r="AJ521" s="658"/>
      <c r="AK521" s="658"/>
      <c r="AL521" s="658"/>
      <c r="AM521" s="658"/>
      <c r="AN521" s="658"/>
      <c r="AO521" s="658"/>
      <c r="AP521" s="658"/>
      <c r="AQ521" s="658"/>
      <c r="AR521" s="658"/>
      <c r="AS521" s="658"/>
      <c r="AT521" s="658"/>
      <c r="AU521" s="658"/>
      <c r="AV521" s="658"/>
      <c r="AW521" s="658"/>
      <c r="AX521" s="658"/>
      <c r="AY521" s="658"/>
      <c r="AZ521" s="658"/>
      <c r="BA521" s="658"/>
      <c r="BB521" s="658"/>
      <c r="BC521" s="658"/>
      <c r="BD521" s="658"/>
      <c r="BE521" s="658"/>
      <c r="BF521" s="658"/>
      <c r="BG521" s="658"/>
      <c r="BH521" s="658"/>
      <c r="BI521" s="658"/>
      <c r="BJ521" s="658"/>
      <c r="BK521" s="658"/>
      <c r="BL521" s="658"/>
      <c r="BM521" s="658"/>
      <c r="BN521" s="658"/>
      <c r="BO521" s="658"/>
      <c r="BP521" s="658"/>
      <c r="BQ521" s="658"/>
      <c r="BR521" s="658"/>
      <c r="BS521" s="658"/>
      <c r="BT521" s="658"/>
      <c r="BU521" s="658"/>
    </row>
    <row r="522" ht="14.25" customHeight="1">
      <c r="A522" s="1067"/>
      <c r="B522" s="1067"/>
      <c r="C522" s="1067"/>
      <c r="D522" s="1067"/>
      <c r="E522" s="1067"/>
      <c r="F522" s="1067"/>
      <c r="G522" s="1114"/>
      <c r="H522" s="1115"/>
      <c r="I522" s="1115"/>
      <c r="J522" s="1067"/>
      <c r="K522" s="1116"/>
      <c r="L522" s="1117"/>
      <c r="M522" s="1067"/>
      <c r="N522" s="1067"/>
      <c r="O522" s="1117"/>
      <c r="P522" s="1067"/>
      <c r="Q522" s="1067"/>
      <c r="R522" s="1067"/>
      <c r="S522" s="1067"/>
      <c r="T522" s="1067"/>
      <c r="U522" s="1067"/>
      <c r="V522" s="866"/>
      <c r="W522" s="866"/>
      <c r="X522" s="866"/>
      <c r="Y522" s="394"/>
      <c r="Z522" s="394"/>
      <c r="AA522" s="394"/>
      <c r="AB522" s="394"/>
      <c r="AC522" s="1067"/>
      <c r="AD522" s="1067"/>
      <c r="AE522" s="1067"/>
      <c r="AF522" s="1067"/>
      <c r="AG522" s="658"/>
      <c r="AH522" s="658"/>
      <c r="AI522" s="658"/>
      <c r="AJ522" s="658"/>
      <c r="AK522" s="658"/>
      <c r="AL522" s="658"/>
      <c r="AM522" s="658"/>
      <c r="AN522" s="658"/>
      <c r="AO522" s="658"/>
      <c r="AP522" s="658"/>
      <c r="AQ522" s="658"/>
      <c r="AR522" s="658"/>
      <c r="AS522" s="658"/>
      <c r="AT522" s="658"/>
      <c r="AU522" s="658"/>
      <c r="AV522" s="658"/>
      <c r="AW522" s="658"/>
      <c r="AX522" s="658"/>
      <c r="AY522" s="658"/>
      <c r="AZ522" s="658"/>
      <c r="BA522" s="658"/>
      <c r="BB522" s="658"/>
      <c r="BC522" s="658"/>
      <c r="BD522" s="658"/>
      <c r="BE522" s="658"/>
      <c r="BF522" s="658"/>
      <c r="BG522" s="658"/>
      <c r="BH522" s="658"/>
      <c r="BI522" s="658"/>
      <c r="BJ522" s="658"/>
      <c r="BK522" s="658"/>
      <c r="BL522" s="658"/>
      <c r="BM522" s="658"/>
      <c r="BN522" s="658"/>
      <c r="BO522" s="658"/>
      <c r="BP522" s="658"/>
      <c r="BQ522" s="658"/>
      <c r="BR522" s="658"/>
      <c r="BS522" s="658"/>
      <c r="BT522" s="658"/>
      <c r="BU522" s="658"/>
    </row>
    <row r="523" ht="14.25" customHeight="1">
      <c r="A523" s="1067"/>
      <c r="B523" s="1067"/>
      <c r="C523" s="1067"/>
      <c r="D523" s="1067"/>
      <c r="E523" s="1067"/>
      <c r="F523" s="1067"/>
      <c r="G523" s="1114"/>
      <c r="H523" s="1115"/>
      <c r="I523" s="1115"/>
      <c r="J523" s="1067"/>
      <c r="K523" s="1116"/>
      <c r="L523" s="1117"/>
      <c r="M523" s="1067"/>
      <c r="N523" s="1067"/>
      <c r="O523" s="1117"/>
      <c r="P523" s="1067"/>
      <c r="Q523" s="1067"/>
      <c r="R523" s="1067"/>
      <c r="S523" s="1067"/>
      <c r="T523" s="1067"/>
      <c r="U523" s="1067"/>
      <c r="V523" s="866"/>
      <c r="W523" s="866"/>
      <c r="X523" s="866"/>
      <c r="Y523" s="394"/>
      <c r="Z523" s="394"/>
      <c r="AA523" s="394"/>
      <c r="AB523" s="394"/>
      <c r="AC523" s="1067"/>
      <c r="AD523" s="1067"/>
      <c r="AE523" s="1067"/>
      <c r="AF523" s="1067"/>
      <c r="AG523" s="658"/>
      <c r="AH523" s="658"/>
      <c r="AI523" s="658"/>
      <c r="AJ523" s="658"/>
      <c r="AK523" s="658"/>
      <c r="AL523" s="658"/>
      <c r="AM523" s="658"/>
      <c r="AN523" s="658"/>
      <c r="AO523" s="658"/>
      <c r="AP523" s="658"/>
      <c r="AQ523" s="658"/>
      <c r="AR523" s="658"/>
      <c r="AS523" s="658"/>
      <c r="AT523" s="658"/>
      <c r="AU523" s="658"/>
      <c r="AV523" s="658"/>
      <c r="AW523" s="658"/>
      <c r="AX523" s="658"/>
      <c r="AY523" s="658"/>
      <c r="AZ523" s="658"/>
      <c r="BA523" s="658"/>
      <c r="BB523" s="658"/>
      <c r="BC523" s="658"/>
      <c r="BD523" s="658"/>
      <c r="BE523" s="658"/>
      <c r="BF523" s="658"/>
      <c r="BG523" s="658"/>
      <c r="BH523" s="658"/>
      <c r="BI523" s="658"/>
      <c r="BJ523" s="658"/>
      <c r="BK523" s="658"/>
      <c r="BL523" s="658"/>
      <c r="BM523" s="658"/>
      <c r="BN523" s="658"/>
      <c r="BO523" s="658"/>
      <c r="BP523" s="658"/>
      <c r="BQ523" s="658"/>
      <c r="BR523" s="658"/>
      <c r="BS523" s="658"/>
      <c r="BT523" s="658"/>
      <c r="BU523" s="658"/>
    </row>
    <row r="524" ht="14.25" customHeight="1">
      <c r="A524" s="1067"/>
      <c r="B524" s="1067"/>
      <c r="C524" s="1067"/>
      <c r="D524" s="1067"/>
      <c r="E524" s="1067"/>
      <c r="F524" s="1067"/>
      <c r="G524" s="1114"/>
      <c r="H524" s="1115"/>
      <c r="I524" s="1115"/>
      <c r="J524" s="1067"/>
      <c r="K524" s="1116"/>
      <c r="L524" s="1117"/>
      <c r="M524" s="1067"/>
      <c r="N524" s="1067"/>
      <c r="O524" s="1117"/>
      <c r="P524" s="1067"/>
      <c r="Q524" s="1067"/>
      <c r="R524" s="1067"/>
      <c r="S524" s="1067"/>
      <c r="T524" s="1067"/>
      <c r="U524" s="1067"/>
      <c r="V524" s="866"/>
      <c r="W524" s="866"/>
      <c r="X524" s="866"/>
      <c r="Y524" s="394"/>
      <c r="Z524" s="394"/>
      <c r="AA524" s="394"/>
      <c r="AB524" s="394"/>
      <c r="AC524" s="1067"/>
      <c r="AD524" s="1067"/>
      <c r="AE524" s="1067"/>
      <c r="AF524" s="1067"/>
      <c r="AG524" s="658"/>
      <c r="AH524" s="658"/>
      <c r="AI524" s="658"/>
      <c r="AJ524" s="658"/>
      <c r="AK524" s="658"/>
      <c r="AL524" s="658"/>
      <c r="AM524" s="658"/>
      <c r="AN524" s="658"/>
      <c r="AO524" s="658"/>
      <c r="AP524" s="658"/>
      <c r="AQ524" s="658"/>
      <c r="AR524" s="658"/>
      <c r="AS524" s="658"/>
      <c r="AT524" s="658"/>
      <c r="AU524" s="658"/>
      <c r="AV524" s="658"/>
      <c r="AW524" s="658"/>
      <c r="AX524" s="658"/>
      <c r="AY524" s="658"/>
      <c r="AZ524" s="658"/>
      <c r="BA524" s="658"/>
      <c r="BB524" s="658"/>
      <c r="BC524" s="658"/>
      <c r="BD524" s="658"/>
      <c r="BE524" s="658"/>
      <c r="BF524" s="658"/>
      <c r="BG524" s="658"/>
      <c r="BH524" s="658"/>
      <c r="BI524" s="658"/>
      <c r="BJ524" s="658"/>
      <c r="BK524" s="658"/>
      <c r="BL524" s="658"/>
      <c r="BM524" s="658"/>
      <c r="BN524" s="658"/>
      <c r="BO524" s="658"/>
      <c r="BP524" s="658"/>
      <c r="BQ524" s="658"/>
      <c r="BR524" s="658"/>
      <c r="BS524" s="658"/>
      <c r="BT524" s="658"/>
      <c r="BU524" s="658"/>
    </row>
    <row r="525" ht="14.25" customHeight="1">
      <c r="A525" s="1067"/>
      <c r="B525" s="1067"/>
      <c r="C525" s="1067"/>
      <c r="D525" s="1067"/>
      <c r="E525" s="1067"/>
      <c r="F525" s="1067"/>
      <c r="G525" s="1114"/>
      <c r="H525" s="1115"/>
      <c r="I525" s="1115"/>
      <c r="J525" s="1067"/>
      <c r="K525" s="1116"/>
      <c r="L525" s="1117"/>
      <c r="M525" s="1067"/>
      <c r="N525" s="1067"/>
      <c r="O525" s="1117"/>
      <c r="P525" s="1067"/>
      <c r="Q525" s="1067"/>
      <c r="R525" s="1067"/>
      <c r="S525" s="1067"/>
      <c r="T525" s="1067"/>
      <c r="U525" s="1067"/>
      <c r="V525" s="866"/>
      <c r="W525" s="866"/>
      <c r="X525" s="866"/>
      <c r="Y525" s="394"/>
      <c r="Z525" s="394"/>
      <c r="AA525" s="394"/>
      <c r="AB525" s="394"/>
      <c r="AC525" s="1067"/>
      <c r="AD525" s="1067"/>
      <c r="AE525" s="1067"/>
      <c r="AF525" s="1067"/>
      <c r="AG525" s="658"/>
      <c r="AH525" s="658"/>
      <c r="AI525" s="658"/>
      <c r="AJ525" s="658"/>
      <c r="AK525" s="658"/>
      <c r="AL525" s="658"/>
      <c r="AM525" s="658"/>
      <c r="AN525" s="658"/>
      <c r="AO525" s="658"/>
      <c r="AP525" s="658"/>
      <c r="AQ525" s="658"/>
      <c r="AR525" s="658"/>
      <c r="AS525" s="658"/>
      <c r="AT525" s="658"/>
      <c r="AU525" s="658"/>
      <c r="AV525" s="658"/>
      <c r="AW525" s="658"/>
      <c r="AX525" s="658"/>
      <c r="AY525" s="658"/>
      <c r="AZ525" s="658"/>
      <c r="BA525" s="658"/>
      <c r="BB525" s="658"/>
      <c r="BC525" s="658"/>
      <c r="BD525" s="658"/>
      <c r="BE525" s="658"/>
      <c r="BF525" s="658"/>
      <c r="BG525" s="658"/>
      <c r="BH525" s="658"/>
      <c r="BI525" s="658"/>
      <c r="BJ525" s="658"/>
      <c r="BK525" s="658"/>
      <c r="BL525" s="658"/>
      <c r="BM525" s="658"/>
      <c r="BN525" s="658"/>
      <c r="BO525" s="658"/>
      <c r="BP525" s="658"/>
      <c r="BQ525" s="658"/>
      <c r="BR525" s="658"/>
      <c r="BS525" s="658"/>
      <c r="BT525" s="658"/>
      <c r="BU525" s="658"/>
    </row>
    <row r="526" ht="14.25" customHeight="1">
      <c r="A526" s="1067"/>
      <c r="B526" s="1067"/>
      <c r="C526" s="1067"/>
      <c r="D526" s="1067"/>
      <c r="E526" s="1067"/>
      <c r="F526" s="1067"/>
      <c r="G526" s="1114"/>
      <c r="H526" s="1115"/>
      <c r="I526" s="1115"/>
      <c r="J526" s="1067"/>
      <c r="K526" s="1116"/>
      <c r="L526" s="1117"/>
      <c r="M526" s="1067"/>
      <c r="N526" s="1067"/>
      <c r="O526" s="1117"/>
      <c r="P526" s="1067"/>
      <c r="Q526" s="1067"/>
      <c r="R526" s="1067"/>
      <c r="S526" s="1067"/>
      <c r="T526" s="1067"/>
      <c r="U526" s="1067"/>
      <c r="V526" s="866"/>
      <c r="W526" s="866"/>
      <c r="X526" s="866"/>
      <c r="Y526" s="394"/>
      <c r="Z526" s="394"/>
      <c r="AA526" s="394"/>
      <c r="AB526" s="394"/>
      <c r="AC526" s="1067"/>
      <c r="AD526" s="1067"/>
      <c r="AE526" s="1067"/>
      <c r="AF526" s="1067"/>
      <c r="AG526" s="658"/>
      <c r="AH526" s="658"/>
      <c r="AI526" s="658"/>
      <c r="AJ526" s="658"/>
      <c r="AK526" s="658"/>
      <c r="AL526" s="658"/>
      <c r="AM526" s="658"/>
      <c r="AN526" s="658"/>
      <c r="AO526" s="658"/>
      <c r="AP526" s="658"/>
      <c r="AQ526" s="658"/>
      <c r="AR526" s="658"/>
      <c r="AS526" s="658"/>
      <c r="AT526" s="658"/>
      <c r="AU526" s="658"/>
      <c r="AV526" s="658"/>
      <c r="AW526" s="658"/>
      <c r="AX526" s="658"/>
      <c r="AY526" s="658"/>
      <c r="AZ526" s="658"/>
      <c r="BA526" s="658"/>
      <c r="BB526" s="658"/>
      <c r="BC526" s="658"/>
      <c r="BD526" s="658"/>
      <c r="BE526" s="658"/>
      <c r="BF526" s="658"/>
      <c r="BG526" s="658"/>
      <c r="BH526" s="658"/>
      <c r="BI526" s="658"/>
      <c r="BJ526" s="658"/>
      <c r="BK526" s="658"/>
      <c r="BL526" s="658"/>
      <c r="BM526" s="658"/>
      <c r="BN526" s="658"/>
      <c r="BO526" s="658"/>
      <c r="BP526" s="658"/>
      <c r="BQ526" s="658"/>
      <c r="BR526" s="658"/>
      <c r="BS526" s="658"/>
      <c r="BT526" s="658"/>
      <c r="BU526" s="658"/>
    </row>
    <row r="527" ht="14.25" customHeight="1">
      <c r="A527" s="1067"/>
      <c r="B527" s="1067"/>
      <c r="C527" s="1067"/>
      <c r="D527" s="1067"/>
      <c r="E527" s="1067"/>
      <c r="F527" s="1067"/>
      <c r="G527" s="1114"/>
      <c r="H527" s="1115"/>
      <c r="I527" s="1115"/>
      <c r="J527" s="1067"/>
      <c r="K527" s="1116"/>
      <c r="L527" s="1117"/>
      <c r="M527" s="1067"/>
      <c r="N527" s="1067"/>
      <c r="O527" s="1117"/>
      <c r="P527" s="1067"/>
      <c r="Q527" s="1067"/>
      <c r="R527" s="1067"/>
      <c r="S527" s="1067"/>
      <c r="T527" s="1067"/>
      <c r="U527" s="1067"/>
      <c r="V527" s="866"/>
      <c r="W527" s="866"/>
      <c r="X527" s="866"/>
      <c r="Y527" s="394"/>
      <c r="Z527" s="394"/>
      <c r="AA527" s="394"/>
      <c r="AB527" s="394"/>
      <c r="AC527" s="1067"/>
      <c r="AD527" s="1067"/>
      <c r="AE527" s="1067"/>
      <c r="AF527" s="1067"/>
      <c r="AG527" s="658"/>
      <c r="AH527" s="658"/>
      <c r="AI527" s="658"/>
      <c r="AJ527" s="658"/>
      <c r="AK527" s="658"/>
      <c r="AL527" s="658"/>
      <c r="AM527" s="658"/>
      <c r="AN527" s="658"/>
      <c r="AO527" s="658"/>
      <c r="AP527" s="658"/>
      <c r="AQ527" s="658"/>
      <c r="AR527" s="658"/>
      <c r="AS527" s="658"/>
      <c r="AT527" s="658"/>
      <c r="AU527" s="658"/>
      <c r="AV527" s="658"/>
      <c r="AW527" s="658"/>
      <c r="AX527" s="658"/>
      <c r="AY527" s="658"/>
      <c r="AZ527" s="658"/>
      <c r="BA527" s="658"/>
      <c r="BB527" s="658"/>
      <c r="BC527" s="658"/>
      <c r="BD527" s="658"/>
      <c r="BE527" s="658"/>
      <c r="BF527" s="658"/>
      <c r="BG527" s="658"/>
      <c r="BH527" s="658"/>
      <c r="BI527" s="658"/>
      <c r="BJ527" s="658"/>
      <c r="BK527" s="658"/>
      <c r="BL527" s="658"/>
      <c r="BM527" s="658"/>
      <c r="BN527" s="658"/>
      <c r="BO527" s="658"/>
      <c r="BP527" s="658"/>
      <c r="BQ527" s="658"/>
      <c r="BR527" s="658"/>
      <c r="BS527" s="658"/>
      <c r="BT527" s="658"/>
      <c r="BU527" s="658"/>
    </row>
    <row r="528" ht="14.25" customHeight="1">
      <c r="A528" s="1067"/>
      <c r="B528" s="1067"/>
      <c r="C528" s="1067"/>
      <c r="D528" s="1067"/>
      <c r="E528" s="1067"/>
      <c r="F528" s="1067"/>
      <c r="G528" s="1114"/>
      <c r="H528" s="1115"/>
      <c r="I528" s="1115"/>
      <c r="J528" s="1067"/>
      <c r="K528" s="1116"/>
      <c r="L528" s="1117"/>
      <c r="M528" s="1067"/>
      <c r="N528" s="1067"/>
      <c r="O528" s="1117"/>
      <c r="P528" s="1067"/>
      <c r="Q528" s="1067"/>
      <c r="R528" s="1067"/>
      <c r="S528" s="1067"/>
      <c r="T528" s="1067"/>
      <c r="U528" s="1067"/>
      <c r="V528" s="866"/>
      <c r="W528" s="866"/>
      <c r="X528" s="866"/>
      <c r="Y528" s="394"/>
      <c r="Z528" s="394"/>
      <c r="AA528" s="394"/>
      <c r="AB528" s="394"/>
      <c r="AC528" s="1067"/>
      <c r="AD528" s="1067"/>
      <c r="AE528" s="1067"/>
      <c r="AF528" s="1067"/>
      <c r="AG528" s="658"/>
      <c r="AH528" s="658"/>
      <c r="AI528" s="658"/>
      <c r="AJ528" s="658"/>
      <c r="AK528" s="658"/>
      <c r="AL528" s="658"/>
      <c r="AM528" s="658"/>
      <c r="AN528" s="658"/>
      <c r="AO528" s="658"/>
      <c r="AP528" s="658"/>
      <c r="AQ528" s="658"/>
      <c r="AR528" s="658"/>
      <c r="AS528" s="658"/>
      <c r="AT528" s="658"/>
      <c r="AU528" s="658"/>
      <c r="AV528" s="658"/>
      <c r="AW528" s="658"/>
      <c r="AX528" s="658"/>
      <c r="AY528" s="658"/>
      <c r="AZ528" s="658"/>
      <c r="BA528" s="658"/>
      <c r="BB528" s="658"/>
      <c r="BC528" s="658"/>
      <c r="BD528" s="658"/>
      <c r="BE528" s="658"/>
      <c r="BF528" s="658"/>
      <c r="BG528" s="658"/>
      <c r="BH528" s="658"/>
      <c r="BI528" s="658"/>
      <c r="BJ528" s="658"/>
      <c r="BK528" s="658"/>
      <c r="BL528" s="658"/>
      <c r="BM528" s="658"/>
      <c r="BN528" s="658"/>
      <c r="BO528" s="658"/>
      <c r="BP528" s="658"/>
      <c r="BQ528" s="658"/>
      <c r="BR528" s="658"/>
      <c r="BS528" s="658"/>
      <c r="BT528" s="658"/>
      <c r="BU528" s="658"/>
    </row>
    <row r="529" ht="14.25" customHeight="1">
      <c r="A529" s="1067"/>
      <c r="B529" s="1067"/>
      <c r="C529" s="1067"/>
      <c r="D529" s="1067"/>
      <c r="E529" s="1067"/>
      <c r="F529" s="1067"/>
      <c r="G529" s="1114"/>
      <c r="H529" s="1115"/>
      <c r="I529" s="1115"/>
      <c r="J529" s="1067"/>
      <c r="K529" s="1116"/>
      <c r="L529" s="1117"/>
      <c r="M529" s="1067"/>
      <c r="N529" s="1067"/>
      <c r="O529" s="1117"/>
      <c r="P529" s="1067"/>
      <c r="Q529" s="1067"/>
      <c r="R529" s="1067"/>
      <c r="S529" s="1067"/>
      <c r="T529" s="1067"/>
      <c r="U529" s="1067"/>
      <c r="V529" s="866"/>
      <c r="W529" s="866"/>
      <c r="X529" s="866"/>
      <c r="Y529" s="394"/>
      <c r="Z529" s="394"/>
      <c r="AA529" s="394"/>
      <c r="AB529" s="394"/>
      <c r="AC529" s="1067"/>
      <c r="AD529" s="1067"/>
      <c r="AE529" s="1067"/>
      <c r="AF529" s="1067"/>
      <c r="AG529" s="658"/>
      <c r="AH529" s="658"/>
      <c r="AI529" s="658"/>
      <c r="AJ529" s="658"/>
      <c r="AK529" s="658"/>
      <c r="AL529" s="658"/>
      <c r="AM529" s="658"/>
      <c r="AN529" s="658"/>
      <c r="AO529" s="658"/>
      <c r="AP529" s="658"/>
      <c r="AQ529" s="658"/>
      <c r="AR529" s="658"/>
      <c r="AS529" s="658"/>
      <c r="AT529" s="658"/>
      <c r="AU529" s="658"/>
      <c r="AV529" s="658"/>
      <c r="AW529" s="658"/>
      <c r="AX529" s="658"/>
      <c r="AY529" s="658"/>
      <c r="AZ529" s="658"/>
      <c r="BA529" s="658"/>
      <c r="BB529" s="658"/>
      <c r="BC529" s="658"/>
      <c r="BD529" s="658"/>
      <c r="BE529" s="658"/>
      <c r="BF529" s="658"/>
      <c r="BG529" s="658"/>
      <c r="BH529" s="658"/>
      <c r="BI529" s="658"/>
      <c r="BJ529" s="658"/>
      <c r="BK529" s="658"/>
      <c r="BL529" s="658"/>
      <c r="BM529" s="658"/>
      <c r="BN529" s="658"/>
      <c r="BO529" s="658"/>
      <c r="BP529" s="658"/>
      <c r="BQ529" s="658"/>
      <c r="BR529" s="658"/>
      <c r="BS529" s="658"/>
      <c r="BT529" s="658"/>
      <c r="BU529" s="658"/>
    </row>
    <row r="530" ht="14.25" customHeight="1">
      <c r="A530" s="1067"/>
      <c r="B530" s="1067"/>
      <c r="C530" s="1067"/>
      <c r="D530" s="1067"/>
      <c r="E530" s="1067"/>
      <c r="F530" s="1067"/>
      <c r="G530" s="1114"/>
      <c r="H530" s="1115"/>
      <c r="I530" s="1115"/>
      <c r="J530" s="1067"/>
      <c r="K530" s="1116"/>
      <c r="L530" s="1117"/>
      <c r="M530" s="1067"/>
      <c r="N530" s="1067"/>
      <c r="O530" s="1117"/>
      <c r="P530" s="1067"/>
      <c r="Q530" s="1067"/>
      <c r="R530" s="1067"/>
      <c r="S530" s="1067"/>
      <c r="T530" s="1067"/>
      <c r="U530" s="1067"/>
      <c r="V530" s="866"/>
      <c r="W530" s="866"/>
      <c r="X530" s="866"/>
      <c r="Y530" s="394"/>
      <c r="Z530" s="394"/>
      <c r="AA530" s="394"/>
      <c r="AB530" s="394"/>
      <c r="AC530" s="1067"/>
      <c r="AD530" s="1067"/>
      <c r="AE530" s="1067"/>
      <c r="AF530" s="1067"/>
      <c r="AG530" s="658"/>
      <c r="AH530" s="658"/>
      <c r="AI530" s="658"/>
      <c r="AJ530" s="658"/>
      <c r="AK530" s="658"/>
      <c r="AL530" s="658"/>
      <c r="AM530" s="658"/>
      <c r="AN530" s="658"/>
      <c r="AO530" s="658"/>
      <c r="AP530" s="658"/>
      <c r="AQ530" s="658"/>
      <c r="AR530" s="658"/>
      <c r="AS530" s="658"/>
      <c r="AT530" s="658"/>
      <c r="AU530" s="658"/>
      <c r="AV530" s="658"/>
      <c r="AW530" s="658"/>
      <c r="AX530" s="658"/>
      <c r="AY530" s="658"/>
      <c r="AZ530" s="658"/>
      <c r="BA530" s="658"/>
      <c r="BB530" s="658"/>
      <c r="BC530" s="658"/>
      <c r="BD530" s="658"/>
      <c r="BE530" s="658"/>
      <c r="BF530" s="658"/>
      <c r="BG530" s="658"/>
      <c r="BH530" s="658"/>
      <c r="BI530" s="658"/>
      <c r="BJ530" s="658"/>
      <c r="BK530" s="658"/>
      <c r="BL530" s="658"/>
      <c r="BM530" s="658"/>
      <c r="BN530" s="658"/>
      <c r="BO530" s="658"/>
      <c r="BP530" s="658"/>
      <c r="BQ530" s="658"/>
      <c r="BR530" s="658"/>
      <c r="BS530" s="658"/>
      <c r="BT530" s="658"/>
      <c r="BU530" s="658"/>
    </row>
    <row r="531" ht="14.25" customHeight="1">
      <c r="A531" s="1067"/>
      <c r="B531" s="1067"/>
      <c r="C531" s="1067"/>
      <c r="D531" s="1067"/>
      <c r="E531" s="1067"/>
      <c r="F531" s="1067"/>
      <c r="G531" s="1114"/>
      <c r="H531" s="1115"/>
      <c r="I531" s="1115"/>
      <c r="J531" s="1067"/>
      <c r="K531" s="1116"/>
      <c r="L531" s="1117"/>
      <c r="M531" s="1067"/>
      <c r="N531" s="1067"/>
      <c r="O531" s="1117"/>
      <c r="P531" s="1067"/>
      <c r="Q531" s="1067"/>
      <c r="R531" s="1067"/>
      <c r="S531" s="1067"/>
      <c r="T531" s="1067"/>
      <c r="U531" s="1067"/>
      <c r="V531" s="866"/>
      <c r="W531" s="866"/>
      <c r="X531" s="866"/>
      <c r="Y531" s="394"/>
      <c r="Z531" s="394"/>
      <c r="AA531" s="394"/>
      <c r="AB531" s="394"/>
      <c r="AC531" s="1067"/>
      <c r="AD531" s="1067"/>
      <c r="AE531" s="1067"/>
      <c r="AF531" s="1067"/>
      <c r="AG531" s="658"/>
      <c r="AH531" s="658"/>
      <c r="AI531" s="658"/>
      <c r="AJ531" s="658"/>
      <c r="AK531" s="658"/>
      <c r="AL531" s="658"/>
      <c r="AM531" s="658"/>
      <c r="AN531" s="658"/>
      <c r="AO531" s="658"/>
      <c r="AP531" s="658"/>
      <c r="AQ531" s="658"/>
      <c r="AR531" s="658"/>
      <c r="AS531" s="658"/>
      <c r="AT531" s="658"/>
      <c r="AU531" s="658"/>
      <c r="AV531" s="658"/>
      <c r="AW531" s="658"/>
      <c r="AX531" s="658"/>
      <c r="AY531" s="658"/>
      <c r="AZ531" s="658"/>
      <c r="BA531" s="658"/>
      <c r="BB531" s="658"/>
      <c r="BC531" s="658"/>
      <c r="BD531" s="658"/>
      <c r="BE531" s="658"/>
      <c r="BF531" s="658"/>
      <c r="BG531" s="658"/>
      <c r="BH531" s="658"/>
      <c r="BI531" s="658"/>
      <c r="BJ531" s="658"/>
      <c r="BK531" s="658"/>
      <c r="BL531" s="658"/>
      <c r="BM531" s="658"/>
      <c r="BN531" s="658"/>
      <c r="BO531" s="658"/>
      <c r="BP531" s="658"/>
      <c r="BQ531" s="658"/>
      <c r="BR531" s="658"/>
      <c r="BS531" s="658"/>
      <c r="BT531" s="658"/>
      <c r="BU531" s="658"/>
    </row>
    <row r="532" ht="14.25" customHeight="1">
      <c r="A532" s="1067"/>
      <c r="B532" s="1067"/>
      <c r="C532" s="1067"/>
      <c r="D532" s="1067"/>
      <c r="E532" s="1067"/>
      <c r="F532" s="1067"/>
      <c r="G532" s="1114"/>
      <c r="H532" s="1115"/>
      <c r="I532" s="1115"/>
      <c r="J532" s="1067"/>
      <c r="K532" s="1116"/>
      <c r="L532" s="1117"/>
      <c r="M532" s="1067"/>
      <c r="N532" s="1067"/>
      <c r="O532" s="1117"/>
      <c r="P532" s="1067"/>
      <c r="Q532" s="1067"/>
      <c r="R532" s="1067"/>
      <c r="S532" s="1067"/>
      <c r="T532" s="1067"/>
      <c r="U532" s="1067"/>
      <c r="V532" s="866"/>
      <c r="W532" s="866"/>
      <c r="X532" s="866"/>
      <c r="Y532" s="394"/>
      <c r="Z532" s="394"/>
      <c r="AA532" s="394"/>
      <c r="AB532" s="394"/>
      <c r="AC532" s="1067"/>
      <c r="AD532" s="1067"/>
      <c r="AE532" s="1067"/>
      <c r="AF532" s="1067"/>
      <c r="AG532" s="658"/>
      <c r="AH532" s="658"/>
      <c r="AI532" s="658"/>
      <c r="AJ532" s="658"/>
      <c r="AK532" s="658"/>
      <c r="AL532" s="658"/>
      <c r="AM532" s="658"/>
      <c r="AN532" s="658"/>
      <c r="AO532" s="658"/>
      <c r="AP532" s="658"/>
      <c r="AQ532" s="658"/>
      <c r="AR532" s="658"/>
      <c r="AS532" s="658"/>
      <c r="AT532" s="658"/>
      <c r="AU532" s="658"/>
      <c r="AV532" s="658"/>
      <c r="AW532" s="658"/>
      <c r="AX532" s="658"/>
      <c r="AY532" s="658"/>
      <c r="AZ532" s="658"/>
      <c r="BA532" s="658"/>
      <c r="BB532" s="658"/>
      <c r="BC532" s="658"/>
      <c r="BD532" s="658"/>
      <c r="BE532" s="658"/>
      <c r="BF532" s="658"/>
      <c r="BG532" s="658"/>
      <c r="BH532" s="658"/>
      <c r="BI532" s="658"/>
      <c r="BJ532" s="658"/>
      <c r="BK532" s="658"/>
      <c r="BL532" s="658"/>
      <c r="BM532" s="658"/>
      <c r="BN532" s="658"/>
      <c r="BO532" s="658"/>
      <c r="BP532" s="658"/>
      <c r="BQ532" s="658"/>
      <c r="BR532" s="658"/>
      <c r="BS532" s="658"/>
      <c r="BT532" s="658"/>
      <c r="BU532" s="658"/>
    </row>
    <row r="533" ht="14.25" customHeight="1">
      <c r="A533" s="1067"/>
      <c r="B533" s="1067"/>
      <c r="C533" s="1067"/>
      <c r="D533" s="1067"/>
      <c r="E533" s="1067"/>
      <c r="F533" s="1067"/>
      <c r="G533" s="1114"/>
      <c r="H533" s="1115"/>
      <c r="I533" s="1115"/>
      <c r="J533" s="1067"/>
      <c r="K533" s="1116"/>
      <c r="L533" s="1117"/>
      <c r="M533" s="1067"/>
      <c r="N533" s="1067"/>
      <c r="O533" s="1117"/>
      <c r="P533" s="1067"/>
      <c r="Q533" s="1067"/>
      <c r="R533" s="1067"/>
      <c r="S533" s="1067"/>
      <c r="T533" s="1067"/>
      <c r="U533" s="1067"/>
      <c r="V533" s="866"/>
      <c r="W533" s="866"/>
      <c r="X533" s="866"/>
      <c r="Y533" s="394"/>
      <c r="Z533" s="394"/>
      <c r="AA533" s="394"/>
      <c r="AB533" s="394"/>
      <c r="AC533" s="1067"/>
      <c r="AD533" s="1067"/>
      <c r="AE533" s="1067"/>
      <c r="AF533" s="1067"/>
      <c r="AG533" s="658"/>
      <c r="AH533" s="658"/>
      <c r="AI533" s="658"/>
      <c r="AJ533" s="658"/>
      <c r="AK533" s="658"/>
      <c r="AL533" s="658"/>
      <c r="AM533" s="658"/>
      <c r="AN533" s="658"/>
      <c r="AO533" s="658"/>
      <c r="AP533" s="658"/>
      <c r="AQ533" s="658"/>
      <c r="AR533" s="658"/>
      <c r="AS533" s="658"/>
      <c r="AT533" s="658"/>
      <c r="AU533" s="658"/>
      <c r="AV533" s="658"/>
      <c r="AW533" s="658"/>
      <c r="AX533" s="658"/>
      <c r="AY533" s="658"/>
      <c r="AZ533" s="658"/>
      <c r="BA533" s="658"/>
      <c r="BB533" s="658"/>
      <c r="BC533" s="658"/>
      <c r="BD533" s="658"/>
      <c r="BE533" s="658"/>
      <c r="BF533" s="658"/>
      <c r="BG533" s="658"/>
      <c r="BH533" s="658"/>
      <c r="BI533" s="658"/>
      <c r="BJ533" s="658"/>
      <c r="BK533" s="658"/>
      <c r="BL533" s="658"/>
      <c r="BM533" s="658"/>
      <c r="BN533" s="658"/>
      <c r="BO533" s="658"/>
      <c r="BP533" s="658"/>
      <c r="BQ533" s="658"/>
      <c r="BR533" s="658"/>
      <c r="BS533" s="658"/>
      <c r="BT533" s="658"/>
      <c r="BU533" s="658"/>
    </row>
    <row r="534" ht="14.25" customHeight="1">
      <c r="A534" s="1067"/>
      <c r="B534" s="1067"/>
      <c r="C534" s="1067"/>
      <c r="D534" s="1067"/>
      <c r="E534" s="1067"/>
      <c r="F534" s="1067"/>
      <c r="G534" s="1114"/>
      <c r="H534" s="1115"/>
      <c r="I534" s="1115"/>
      <c r="J534" s="1067"/>
      <c r="K534" s="1116"/>
      <c r="L534" s="1117"/>
      <c r="M534" s="1067"/>
      <c r="N534" s="1067"/>
      <c r="O534" s="1117"/>
      <c r="P534" s="1067"/>
      <c r="Q534" s="1067"/>
      <c r="R534" s="1067"/>
      <c r="S534" s="1067"/>
      <c r="T534" s="1067"/>
      <c r="U534" s="1067"/>
      <c r="V534" s="866"/>
      <c r="W534" s="866"/>
      <c r="X534" s="866"/>
      <c r="Y534" s="394"/>
      <c r="Z534" s="394"/>
      <c r="AA534" s="394"/>
      <c r="AB534" s="394"/>
      <c r="AC534" s="1067"/>
      <c r="AD534" s="1067"/>
      <c r="AE534" s="1067"/>
      <c r="AF534" s="1067"/>
      <c r="AG534" s="658"/>
      <c r="AH534" s="658"/>
      <c r="AI534" s="658"/>
      <c r="AJ534" s="658"/>
      <c r="AK534" s="658"/>
      <c r="AL534" s="658"/>
      <c r="AM534" s="658"/>
      <c r="AN534" s="658"/>
      <c r="AO534" s="658"/>
      <c r="AP534" s="658"/>
      <c r="AQ534" s="658"/>
      <c r="AR534" s="658"/>
      <c r="AS534" s="658"/>
      <c r="AT534" s="658"/>
      <c r="AU534" s="658"/>
      <c r="AV534" s="658"/>
      <c r="AW534" s="658"/>
      <c r="AX534" s="658"/>
      <c r="AY534" s="658"/>
      <c r="AZ534" s="658"/>
      <c r="BA534" s="658"/>
      <c r="BB534" s="658"/>
      <c r="BC534" s="658"/>
      <c r="BD534" s="658"/>
      <c r="BE534" s="658"/>
      <c r="BF534" s="658"/>
      <c r="BG534" s="658"/>
      <c r="BH534" s="658"/>
      <c r="BI534" s="658"/>
      <c r="BJ534" s="658"/>
      <c r="BK534" s="658"/>
      <c r="BL534" s="658"/>
      <c r="BM534" s="658"/>
      <c r="BN534" s="658"/>
      <c r="BO534" s="658"/>
      <c r="BP534" s="658"/>
      <c r="BQ534" s="658"/>
      <c r="BR534" s="658"/>
      <c r="BS534" s="658"/>
      <c r="BT534" s="658"/>
      <c r="BU534" s="658"/>
    </row>
    <row r="535" ht="14.25" customHeight="1">
      <c r="A535" s="1067"/>
      <c r="B535" s="1067"/>
      <c r="C535" s="1067"/>
      <c r="D535" s="1067"/>
      <c r="E535" s="1067"/>
      <c r="F535" s="1067"/>
      <c r="G535" s="1114"/>
      <c r="H535" s="1115"/>
      <c r="I535" s="1115"/>
      <c r="J535" s="1067"/>
      <c r="K535" s="1116"/>
      <c r="L535" s="1117"/>
      <c r="M535" s="1067"/>
      <c r="N535" s="1067"/>
      <c r="O535" s="1117"/>
      <c r="P535" s="1067"/>
      <c r="Q535" s="1067"/>
      <c r="R535" s="1067"/>
      <c r="S535" s="1067"/>
      <c r="T535" s="1067"/>
      <c r="U535" s="1067"/>
      <c r="V535" s="866"/>
      <c r="W535" s="866"/>
      <c r="X535" s="866"/>
      <c r="Y535" s="394"/>
      <c r="Z535" s="394"/>
      <c r="AA535" s="394"/>
      <c r="AB535" s="394"/>
      <c r="AC535" s="1067"/>
      <c r="AD535" s="1067"/>
      <c r="AE535" s="1067"/>
      <c r="AF535" s="1067"/>
      <c r="AG535" s="658"/>
      <c r="AH535" s="658"/>
      <c r="AI535" s="658"/>
      <c r="AJ535" s="658"/>
      <c r="AK535" s="658"/>
      <c r="AL535" s="658"/>
      <c r="AM535" s="658"/>
      <c r="AN535" s="658"/>
      <c r="AO535" s="658"/>
      <c r="AP535" s="658"/>
      <c r="AQ535" s="658"/>
      <c r="AR535" s="658"/>
      <c r="AS535" s="658"/>
      <c r="AT535" s="658"/>
      <c r="AU535" s="658"/>
      <c r="AV535" s="658"/>
      <c r="AW535" s="658"/>
      <c r="AX535" s="658"/>
      <c r="AY535" s="658"/>
      <c r="AZ535" s="658"/>
      <c r="BA535" s="658"/>
      <c r="BB535" s="658"/>
      <c r="BC535" s="658"/>
      <c r="BD535" s="658"/>
      <c r="BE535" s="658"/>
      <c r="BF535" s="658"/>
      <c r="BG535" s="658"/>
      <c r="BH535" s="658"/>
      <c r="BI535" s="658"/>
      <c r="BJ535" s="658"/>
      <c r="BK535" s="658"/>
      <c r="BL535" s="658"/>
      <c r="BM535" s="658"/>
      <c r="BN535" s="658"/>
      <c r="BO535" s="658"/>
      <c r="BP535" s="658"/>
      <c r="BQ535" s="658"/>
      <c r="BR535" s="658"/>
      <c r="BS535" s="658"/>
      <c r="BT535" s="658"/>
      <c r="BU535" s="658"/>
    </row>
    <row r="536" ht="14.25" customHeight="1">
      <c r="A536" s="1067"/>
      <c r="B536" s="1067"/>
      <c r="C536" s="1067"/>
      <c r="D536" s="1067"/>
      <c r="E536" s="1067"/>
      <c r="F536" s="1067"/>
      <c r="G536" s="1114"/>
      <c r="H536" s="1115"/>
      <c r="I536" s="1115"/>
      <c r="J536" s="1067"/>
      <c r="K536" s="1116"/>
      <c r="L536" s="1117"/>
      <c r="M536" s="1067"/>
      <c r="N536" s="1067"/>
      <c r="O536" s="1117"/>
      <c r="P536" s="1067"/>
      <c r="Q536" s="1067"/>
      <c r="R536" s="1067"/>
      <c r="S536" s="1067"/>
      <c r="T536" s="1067"/>
      <c r="U536" s="1067"/>
      <c r="V536" s="866"/>
      <c r="W536" s="866"/>
      <c r="X536" s="866"/>
      <c r="Y536" s="394"/>
      <c r="Z536" s="394"/>
      <c r="AA536" s="394"/>
      <c r="AB536" s="394"/>
      <c r="AC536" s="1067"/>
      <c r="AD536" s="1067"/>
      <c r="AE536" s="1067"/>
      <c r="AF536" s="1067"/>
      <c r="AG536" s="658"/>
      <c r="AH536" s="658"/>
      <c r="AI536" s="658"/>
      <c r="AJ536" s="658"/>
      <c r="AK536" s="658"/>
      <c r="AL536" s="658"/>
      <c r="AM536" s="658"/>
      <c r="AN536" s="658"/>
      <c r="AO536" s="658"/>
      <c r="AP536" s="658"/>
      <c r="AQ536" s="658"/>
      <c r="AR536" s="658"/>
      <c r="AS536" s="658"/>
      <c r="AT536" s="658"/>
      <c r="AU536" s="658"/>
      <c r="AV536" s="658"/>
      <c r="AW536" s="658"/>
      <c r="AX536" s="658"/>
      <c r="AY536" s="658"/>
      <c r="AZ536" s="658"/>
      <c r="BA536" s="658"/>
      <c r="BB536" s="658"/>
      <c r="BC536" s="658"/>
      <c r="BD536" s="658"/>
      <c r="BE536" s="658"/>
      <c r="BF536" s="658"/>
      <c r="BG536" s="658"/>
      <c r="BH536" s="658"/>
      <c r="BI536" s="658"/>
      <c r="BJ536" s="658"/>
      <c r="BK536" s="658"/>
      <c r="BL536" s="658"/>
      <c r="BM536" s="658"/>
      <c r="BN536" s="658"/>
      <c r="BO536" s="658"/>
      <c r="BP536" s="658"/>
      <c r="BQ536" s="658"/>
      <c r="BR536" s="658"/>
      <c r="BS536" s="658"/>
      <c r="BT536" s="658"/>
      <c r="BU536" s="658"/>
    </row>
    <row r="537" ht="14.25" customHeight="1">
      <c r="A537" s="1067"/>
      <c r="B537" s="1067"/>
      <c r="C537" s="1067"/>
      <c r="D537" s="1067"/>
      <c r="E537" s="1067"/>
      <c r="F537" s="1067"/>
      <c r="G537" s="1114"/>
      <c r="H537" s="1115"/>
      <c r="I537" s="1115"/>
      <c r="J537" s="1067"/>
      <c r="K537" s="1116"/>
      <c r="L537" s="1117"/>
      <c r="M537" s="1067"/>
      <c r="N537" s="1067"/>
      <c r="O537" s="1117"/>
      <c r="P537" s="1067"/>
      <c r="Q537" s="1067"/>
      <c r="R537" s="1067"/>
      <c r="S537" s="1067"/>
      <c r="T537" s="1067"/>
      <c r="U537" s="1067"/>
      <c r="V537" s="866"/>
      <c r="W537" s="866"/>
      <c r="X537" s="866"/>
      <c r="Y537" s="394"/>
      <c r="Z537" s="394"/>
      <c r="AA537" s="394"/>
      <c r="AB537" s="394"/>
      <c r="AC537" s="1067"/>
      <c r="AD537" s="1067"/>
      <c r="AE537" s="1067"/>
      <c r="AF537" s="1067"/>
      <c r="AG537" s="658"/>
      <c r="AH537" s="658"/>
      <c r="AI537" s="658"/>
      <c r="AJ537" s="658"/>
      <c r="AK537" s="658"/>
      <c r="AL537" s="658"/>
      <c r="AM537" s="658"/>
      <c r="AN537" s="658"/>
      <c r="AO537" s="658"/>
      <c r="AP537" s="658"/>
      <c r="AQ537" s="658"/>
      <c r="AR537" s="658"/>
      <c r="AS537" s="658"/>
      <c r="AT537" s="658"/>
      <c r="AU537" s="658"/>
      <c r="AV537" s="658"/>
      <c r="AW537" s="658"/>
      <c r="AX537" s="658"/>
      <c r="AY537" s="658"/>
      <c r="AZ537" s="658"/>
      <c r="BA537" s="658"/>
      <c r="BB537" s="658"/>
      <c r="BC537" s="658"/>
      <c r="BD537" s="658"/>
      <c r="BE537" s="658"/>
      <c r="BF537" s="658"/>
      <c r="BG537" s="658"/>
      <c r="BH537" s="658"/>
      <c r="BI537" s="658"/>
      <c r="BJ537" s="658"/>
      <c r="BK537" s="658"/>
      <c r="BL537" s="658"/>
      <c r="BM537" s="658"/>
      <c r="BN537" s="658"/>
      <c r="BO537" s="658"/>
      <c r="BP537" s="658"/>
      <c r="BQ537" s="658"/>
      <c r="BR537" s="658"/>
      <c r="BS537" s="658"/>
      <c r="BT537" s="658"/>
      <c r="BU537" s="658"/>
    </row>
    <row r="538" ht="14.25" customHeight="1">
      <c r="A538" s="1067"/>
      <c r="B538" s="1067"/>
      <c r="C538" s="1067"/>
      <c r="D538" s="1067"/>
      <c r="E538" s="1067"/>
      <c r="F538" s="1067"/>
      <c r="G538" s="1114"/>
      <c r="H538" s="1115"/>
      <c r="I538" s="1115"/>
      <c r="J538" s="1067"/>
      <c r="K538" s="1116"/>
      <c r="L538" s="1117"/>
      <c r="M538" s="1067"/>
      <c r="N538" s="1067"/>
      <c r="O538" s="1117"/>
      <c r="P538" s="1067"/>
      <c r="Q538" s="1067"/>
      <c r="R538" s="1067"/>
      <c r="S538" s="1067"/>
      <c r="T538" s="1067"/>
      <c r="U538" s="1067"/>
      <c r="V538" s="866"/>
      <c r="W538" s="866"/>
      <c r="X538" s="866"/>
      <c r="Y538" s="394"/>
      <c r="Z538" s="394"/>
      <c r="AA538" s="394"/>
      <c r="AB538" s="394"/>
      <c r="AC538" s="1067"/>
      <c r="AD538" s="1067"/>
      <c r="AE538" s="1067"/>
      <c r="AF538" s="1067"/>
      <c r="AG538" s="658"/>
      <c r="AH538" s="658"/>
      <c r="AI538" s="658"/>
      <c r="AJ538" s="658"/>
      <c r="AK538" s="658"/>
      <c r="AL538" s="658"/>
      <c r="AM538" s="658"/>
      <c r="AN538" s="658"/>
      <c r="AO538" s="658"/>
      <c r="AP538" s="658"/>
      <c r="AQ538" s="658"/>
      <c r="AR538" s="658"/>
      <c r="AS538" s="658"/>
      <c r="AT538" s="658"/>
      <c r="AU538" s="658"/>
      <c r="AV538" s="658"/>
      <c r="AW538" s="658"/>
      <c r="AX538" s="658"/>
      <c r="AY538" s="658"/>
      <c r="AZ538" s="658"/>
      <c r="BA538" s="658"/>
      <c r="BB538" s="658"/>
      <c r="BC538" s="658"/>
      <c r="BD538" s="658"/>
      <c r="BE538" s="658"/>
      <c r="BF538" s="658"/>
      <c r="BG538" s="658"/>
      <c r="BH538" s="658"/>
      <c r="BI538" s="658"/>
      <c r="BJ538" s="658"/>
      <c r="BK538" s="658"/>
      <c r="BL538" s="658"/>
      <c r="BM538" s="658"/>
      <c r="BN538" s="658"/>
      <c r="BO538" s="658"/>
      <c r="BP538" s="658"/>
      <c r="BQ538" s="658"/>
      <c r="BR538" s="658"/>
      <c r="BS538" s="658"/>
      <c r="BT538" s="658"/>
      <c r="BU538" s="658"/>
    </row>
    <row r="539" ht="14.25" customHeight="1">
      <c r="A539" s="1067"/>
      <c r="B539" s="1067"/>
      <c r="C539" s="1067"/>
      <c r="D539" s="1067"/>
      <c r="E539" s="1067"/>
      <c r="F539" s="1067"/>
      <c r="G539" s="1114"/>
      <c r="H539" s="1115"/>
      <c r="I539" s="1115"/>
      <c r="J539" s="1067"/>
      <c r="K539" s="1116"/>
      <c r="L539" s="1117"/>
      <c r="M539" s="1067"/>
      <c r="N539" s="1067"/>
      <c r="O539" s="1117"/>
      <c r="P539" s="1067"/>
      <c r="Q539" s="1067"/>
      <c r="R539" s="1067"/>
      <c r="S539" s="1067"/>
      <c r="T539" s="1067"/>
      <c r="U539" s="1067"/>
      <c r="V539" s="866"/>
      <c r="W539" s="866"/>
      <c r="X539" s="866"/>
      <c r="Y539" s="394"/>
      <c r="Z539" s="394"/>
      <c r="AA539" s="394"/>
      <c r="AB539" s="394"/>
      <c r="AC539" s="1067"/>
      <c r="AD539" s="1067"/>
      <c r="AE539" s="1067"/>
      <c r="AF539" s="1067"/>
      <c r="AG539" s="658"/>
      <c r="AH539" s="658"/>
      <c r="AI539" s="658"/>
      <c r="AJ539" s="658"/>
      <c r="AK539" s="658"/>
      <c r="AL539" s="658"/>
      <c r="AM539" s="658"/>
      <c r="AN539" s="658"/>
      <c r="AO539" s="658"/>
      <c r="AP539" s="658"/>
      <c r="AQ539" s="658"/>
      <c r="AR539" s="658"/>
      <c r="AS539" s="658"/>
      <c r="AT539" s="658"/>
      <c r="AU539" s="658"/>
      <c r="AV539" s="658"/>
      <c r="AW539" s="658"/>
      <c r="AX539" s="658"/>
      <c r="AY539" s="658"/>
      <c r="AZ539" s="658"/>
      <c r="BA539" s="658"/>
      <c r="BB539" s="658"/>
      <c r="BC539" s="658"/>
      <c r="BD539" s="658"/>
      <c r="BE539" s="658"/>
      <c r="BF539" s="658"/>
      <c r="BG539" s="658"/>
      <c r="BH539" s="658"/>
      <c r="BI539" s="658"/>
      <c r="BJ539" s="658"/>
      <c r="BK539" s="658"/>
      <c r="BL539" s="658"/>
      <c r="BM539" s="658"/>
      <c r="BN539" s="658"/>
      <c r="BO539" s="658"/>
      <c r="BP539" s="658"/>
      <c r="BQ539" s="658"/>
      <c r="BR539" s="658"/>
      <c r="BS539" s="658"/>
      <c r="BT539" s="658"/>
      <c r="BU539" s="658"/>
    </row>
    <row r="540" ht="14.25" customHeight="1">
      <c r="A540" s="1067"/>
      <c r="B540" s="1067"/>
      <c r="C540" s="1067"/>
      <c r="D540" s="1067"/>
      <c r="E540" s="1067"/>
      <c r="F540" s="1067"/>
      <c r="G540" s="1114"/>
      <c r="H540" s="1115"/>
      <c r="I540" s="1115"/>
      <c r="J540" s="1067"/>
      <c r="K540" s="1116"/>
      <c r="L540" s="1117"/>
      <c r="M540" s="1067"/>
      <c r="N540" s="1067"/>
      <c r="O540" s="1117"/>
      <c r="P540" s="1067"/>
      <c r="Q540" s="1067"/>
      <c r="R540" s="1067"/>
      <c r="S540" s="1067"/>
      <c r="T540" s="1067"/>
      <c r="U540" s="1067"/>
      <c r="V540" s="866"/>
      <c r="W540" s="866"/>
      <c r="X540" s="866"/>
      <c r="Y540" s="394"/>
      <c r="Z540" s="394"/>
      <c r="AA540" s="394"/>
      <c r="AB540" s="394"/>
      <c r="AC540" s="1067"/>
      <c r="AD540" s="1067"/>
      <c r="AE540" s="1067"/>
      <c r="AF540" s="1067"/>
      <c r="AG540" s="658"/>
      <c r="AH540" s="658"/>
      <c r="AI540" s="658"/>
      <c r="AJ540" s="658"/>
      <c r="AK540" s="658"/>
      <c r="AL540" s="658"/>
      <c r="AM540" s="658"/>
      <c r="AN540" s="658"/>
      <c r="AO540" s="658"/>
      <c r="AP540" s="658"/>
      <c r="AQ540" s="658"/>
      <c r="AR540" s="658"/>
      <c r="AS540" s="658"/>
      <c r="AT540" s="658"/>
      <c r="AU540" s="658"/>
      <c r="AV540" s="658"/>
      <c r="AW540" s="658"/>
      <c r="AX540" s="658"/>
      <c r="AY540" s="658"/>
      <c r="AZ540" s="658"/>
      <c r="BA540" s="658"/>
      <c r="BB540" s="658"/>
      <c r="BC540" s="658"/>
      <c r="BD540" s="658"/>
      <c r="BE540" s="658"/>
      <c r="BF540" s="658"/>
      <c r="BG540" s="658"/>
      <c r="BH540" s="658"/>
      <c r="BI540" s="658"/>
      <c r="BJ540" s="658"/>
      <c r="BK540" s="658"/>
      <c r="BL540" s="658"/>
      <c r="BM540" s="658"/>
      <c r="BN540" s="658"/>
      <c r="BO540" s="658"/>
      <c r="BP540" s="658"/>
      <c r="BQ540" s="658"/>
      <c r="BR540" s="658"/>
      <c r="BS540" s="658"/>
      <c r="BT540" s="658"/>
      <c r="BU540" s="658"/>
    </row>
    <row r="541" ht="14.25" customHeight="1">
      <c r="A541" s="1067"/>
      <c r="B541" s="1067"/>
      <c r="C541" s="1067"/>
      <c r="D541" s="1067"/>
      <c r="E541" s="1067"/>
      <c r="F541" s="1067"/>
      <c r="G541" s="1114"/>
      <c r="H541" s="1115"/>
      <c r="I541" s="1115"/>
      <c r="J541" s="1067"/>
      <c r="K541" s="1116"/>
      <c r="L541" s="1117"/>
      <c r="M541" s="1067"/>
      <c r="N541" s="1067"/>
      <c r="O541" s="1117"/>
      <c r="P541" s="1067"/>
      <c r="Q541" s="1067"/>
      <c r="R541" s="1067"/>
      <c r="S541" s="1067"/>
      <c r="T541" s="1067"/>
      <c r="U541" s="1067"/>
      <c r="V541" s="866"/>
      <c r="W541" s="866"/>
      <c r="X541" s="866"/>
      <c r="Y541" s="394"/>
      <c r="Z541" s="394"/>
      <c r="AA541" s="394"/>
      <c r="AB541" s="394"/>
      <c r="AC541" s="1067"/>
      <c r="AD541" s="1067"/>
      <c r="AE541" s="1067"/>
      <c r="AF541" s="1067"/>
      <c r="AG541" s="658"/>
      <c r="AH541" s="658"/>
      <c r="AI541" s="658"/>
      <c r="AJ541" s="658"/>
      <c r="AK541" s="658"/>
      <c r="AL541" s="658"/>
      <c r="AM541" s="658"/>
      <c r="AN541" s="658"/>
      <c r="AO541" s="658"/>
      <c r="AP541" s="658"/>
      <c r="AQ541" s="658"/>
      <c r="AR541" s="658"/>
      <c r="AS541" s="658"/>
      <c r="AT541" s="658"/>
      <c r="AU541" s="658"/>
      <c r="AV541" s="658"/>
      <c r="AW541" s="658"/>
      <c r="AX541" s="658"/>
      <c r="AY541" s="658"/>
      <c r="AZ541" s="658"/>
      <c r="BA541" s="658"/>
      <c r="BB541" s="658"/>
      <c r="BC541" s="658"/>
      <c r="BD541" s="658"/>
      <c r="BE541" s="658"/>
      <c r="BF541" s="658"/>
      <c r="BG541" s="658"/>
      <c r="BH541" s="658"/>
      <c r="BI541" s="658"/>
      <c r="BJ541" s="658"/>
      <c r="BK541" s="658"/>
      <c r="BL541" s="658"/>
      <c r="BM541" s="658"/>
      <c r="BN541" s="658"/>
      <c r="BO541" s="658"/>
      <c r="BP541" s="658"/>
      <c r="BQ541" s="658"/>
      <c r="BR541" s="658"/>
      <c r="BS541" s="658"/>
      <c r="BT541" s="658"/>
      <c r="BU541" s="658"/>
    </row>
    <row r="542" ht="14.25" customHeight="1">
      <c r="A542" s="1067"/>
      <c r="B542" s="1067"/>
      <c r="C542" s="1067"/>
      <c r="D542" s="1067"/>
      <c r="E542" s="1067"/>
      <c r="F542" s="1067"/>
      <c r="G542" s="1114"/>
      <c r="H542" s="1115"/>
      <c r="I542" s="1115"/>
      <c r="J542" s="1067"/>
      <c r="K542" s="1116"/>
      <c r="L542" s="1117"/>
      <c r="M542" s="1067"/>
      <c r="N542" s="1067"/>
      <c r="O542" s="1117"/>
      <c r="P542" s="1067"/>
      <c r="Q542" s="1067"/>
      <c r="R542" s="1067"/>
      <c r="S542" s="1067"/>
      <c r="T542" s="1067"/>
      <c r="U542" s="1067"/>
      <c r="V542" s="866"/>
      <c r="W542" s="866"/>
      <c r="X542" s="866"/>
      <c r="Y542" s="394"/>
      <c r="Z542" s="394"/>
      <c r="AA542" s="394"/>
      <c r="AB542" s="394"/>
      <c r="AC542" s="1067"/>
      <c r="AD542" s="1067"/>
      <c r="AE542" s="1067"/>
      <c r="AF542" s="1067"/>
      <c r="AG542" s="658"/>
      <c r="AH542" s="658"/>
      <c r="AI542" s="658"/>
      <c r="AJ542" s="658"/>
      <c r="AK542" s="658"/>
      <c r="AL542" s="658"/>
      <c r="AM542" s="658"/>
      <c r="AN542" s="658"/>
      <c r="AO542" s="658"/>
      <c r="AP542" s="658"/>
      <c r="AQ542" s="658"/>
      <c r="AR542" s="658"/>
      <c r="AS542" s="658"/>
      <c r="AT542" s="658"/>
      <c r="AU542" s="658"/>
      <c r="AV542" s="658"/>
      <c r="AW542" s="658"/>
      <c r="AX542" s="658"/>
      <c r="AY542" s="658"/>
      <c r="AZ542" s="658"/>
      <c r="BA542" s="658"/>
      <c r="BB542" s="658"/>
      <c r="BC542" s="658"/>
      <c r="BD542" s="658"/>
      <c r="BE542" s="658"/>
      <c r="BF542" s="658"/>
      <c r="BG542" s="658"/>
      <c r="BH542" s="658"/>
      <c r="BI542" s="658"/>
      <c r="BJ542" s="658"/>
      <c r="BK542" s="658"/>
      <c r="BL542" s="658"/>
      <c r="BM542" s="658"/>
      <c r="BN542" s="658"/>
      <c r="BO542" s="658"/>
      <c r="BP542" s="658"/>
      <c r="BQ542" s="658"/>
      <c r="BR542" s="658"/>
      <c r="BS542" s="658"/>
      <c r="BT542" s="658"/>
      <c r="BU542" s="658"/>
    </row>
    <row r="543" ht="14.25" customHeight="1">
      <c r="A543" s="1067"/>
      <c r="B543" s="1067"/>
      <c r="C543" s="1067"/>
      <c r="D543" s="1067"/>
      <c r="E543" s="1067"/>
      <c r="F543" s="1067"/>
      <c r="G543" s="1114"/>
      <c r="H543" s="1115"/>
      <c r="I543" s="1115"/>
      <c r="J543" s="1067"/>
      <c r="K543" s="1116"/>
      <c r="L543" s="1117"/>
      <c r="M543" s="1067"/>
      <c r="N543" s="1067"/>
      <c r="O543" s="1117"/>
      <c r="P543" s="1067"/>
      <c r="Q543" s="1067"/>
      <c r="R543" s="1067"/>
      <c r="S543" s="1067"/>
      <c r="T543" s="1067"/>
      <c r="U543" s="1067"/>
      <c r="V543" s="866"/>
      <c r="W543" s="866"/>
      <c r="X543" s="866"/>
      <c r="Y543" s="394"/>
      <c r="Z543" s="394"/>
      <c r="AA543" s="394"/>
      <c r="AB543" s="394"/>
      <c r="AC543" s="1067"/>
      <c r="AD543" s="1067"/>
      <c r="AE543" s="1067"/>
      <c r="AF543" s="1067"/>
      <c r="AG543" s="658"/>
      <c r="AH543" s="658"/>
      <c r="AI543" s="658"/>
      <c r="AJ543" s="658"/>
      <c r="AK543" s="658"/>
      <c r="AL543" s="658"/>
      <c r="AM543" s="658"/>
      <c r="AN543" s="658"/>
      <c r="AO543" s="658"/>
      <c r="AP543" s="658"/>
      <c r="AQ543" s="658"/>
      <c r="AR543" s="658"/>
      <c r="AS543" s="658"/>
      <c r="AT543" s="658"/>
      <c r="AU543" s="658"/>
      <c r="AV543" s="658"/>
      <c r="AW543" s="658"/>
      <c r="AX543" s="658"/>
      <c r="AY543" s="658"/>
      <c r="AZ543" s="658"/>
      <c r="BA543" s="658"/>
      <c r="BB543" s="658"/>
      <c r="BC543" s="658"/>
      <c r="BD543" s="658"/>
      <c r="BE543" s="658"/>
      <c r="BF543" s="658"/>
      <c r="BG543" s="658"/>
      <c r="BH543" s="658"/>
      <c r="BI543" s="658"/>
      <c r="BJ543" s="658"/>
      <c r="BK543" s="658"/>
      <c r="BL543" s="658"/>
      <c r="BM543" s="658"/>
      <c r="BN543" s="658"/>
      <c r="BO543" s="658"/>
      <c r="BP543" s="658"/>
      <c r="BQ543" s="658"/>
      <c r="BR543" s="658"/>
      <c r="BS543" s="658"/>
      <c r="BT543" s="658"/>
      <c r="BU543" s="658"/>
    </row>
    <row r="544" ht="14.25" customHeight="1">
      <c r="A544" s="1067"/>
      <c r="B544" s="1067"/>
      <c r="C544" s="1067"/>
      <c r="D544" s="1067"/>
      <c r="E544" s="1067"/>
      <c r="F544" s="1067"/>
      <c r="G544" s="1114"/>
      <c r="H544" s="1115"/>
      <c r="I544" s="1115"/>
      <c r="J544" s="1067"/>
      <c r="K544" s="1116"/>
      <c r="L544" s="1117"/>
      <c r="M544" s="1067"/>
      <c r="N544" s="1067"/>
      <c r="O544" s="1117"/>
      <c r="P544" s="1067"/>
      <c r="Q544" s="1067"/>
      <c r="R544" s="1067"/>
      <c r="S544" s="1067"/>
      <c r="T544" s="1067"/>
      <c r="U544" s="1067"/>
      <c r="V544" s="866"/>
      <c r="W544" s="866"/>
      <c r="X544" s="866"/>
      <c r="Y544" s="394"/>
      <c r="Z544" s="394"/>
      <c r="AA544" s="394"/>
      <c r="AB544" s="394"/>
      <c r="AC544" s="1067"/>
      <c r="AD544" s="1067"/>
      <c r="AE544" s="1067"/>
      <c r="AF544" s="1067"/>
      <c r="AG544" s="658"/>
      <c r="AH544" s="658"/>
      <c r="AI544" s="658"/>
      <c r="AJ544" s="658"/>
      <c r="AK544" s="658"/>
      <c r="AL544" s="658"/>
      <c r="AM544" s="658"/>
      <c r="AN544" s="658"/>
      <c r="AO544" s="658"/>
      <c r="AP544" s="658"/>
      <c r="AQ544" s="658"/>
      <c r="AR544" s="658"/>
      <c r="AS544" s="658"/>
      <c r="AT544" s="658"/>
      <c r="AU544" s="658"/>
      <c r="AV544" s="658"/>
      <c r="AW544" s="658"/>
      <c r="AX544" s="658"/>
      <c r="AY544" s="658"/>
      <c r="AZ544" s="658"/>
      <c r="BA544" s="658"/>
      <c r="BB544" s="658"/>
      <c r="BC544" s="658"/>
      <c r="BD544" s="658"/>
      <c r="BE544" s="658"/>
      <c r="BF544" s="658"/>
      <c r="BG544" s="658"/>
      <c r="BH544" s="658"/>
      <c r="BI544" s="658"/>
      <c r="BJ544" s="658"/>
      <c r="BK544" s="658"/>
      <c r="BL544" s="658"/>
      <c r="BM544" s="658"/>
      <c r="BN544" s="658"/>
      <c r="BO544" s="658"/>
      <c r="BP544" s="658"/>
      <c r="BQ544" s="658"/>
      <c r="BR544" s="658"/>
      <c r="BS544" s="658"/>
      <c r="BT544" s="658"/>
      <c r="BU544" s="658"/>
    </row>
    <row r="545" ht="14.25" customHeight="1">
      <c r="A545" s="1067"/>
      <c r="B545" s="1067"/>
      <c r="C545" s="1067"/>
      <c r="D545" s="1067"/>
      <c r="E545" s="1067"/>
      <c r="F545" s="1067"/>
      <c r="G545" s="1114"/>
      <c r="H545" s="1115"/>
      <c r="I545" s="1115"/>
      <c r="J545" s="1067"/>
      <c r="K545" s="1116"/>
      <c r="L545" s="1117"/>
      <c r="M545" s="1067"/>
      <c r="N545" s="1067"/>
      <c r="O545" s="1117"/>
      <c r="P545" s="1067"/>
      <c r="Q545" s="1067"/>
      <c r="R545" s="1067"/>
      <c r="S545" s="1067"/>
      <c r="T545" s="1067"/>
      <c r="U545" s="1067"/>
      <c r="V545" s="866"/>
      <c r="W545" s="866"/>
      <c r="X545" s="866"/>
      <c r="Y545" s="394"/>
      <c r="Z545" s="394"/>
      <c r="AA545" s="394"/>
      <c r="AB545" s="394"/>
      <c r="AC545" s="1067"/>
      <c r="AD545" s="1067"/>
      <c r="AE545" s="1067"/>
      <c r="AF545" s="1067"/>
      <c r="AG545" s="658"/>
      <c r="AH545" s="658"/>
      <c r="AI545" s="658"/>
      <c r="AJ545" s="658"/>
      <c r="AK545" s="658"/>
      <c r="AL545" s="658"/>
      <c r="AM545" s="658"/>
      <c r="AN545" s="658"/>
      <c r="AO545" s="658"/>
      <c r="AP545" s="658"/>
      <c r="AQ545" s="658"/>
      <c r="AR545" s="658"/>
      <c r="AS545" s="658"/>
      <c r="AT545" s="658"/>
      <c r="AU545" s="658"/>
      <c r="AV545" s="658"/>
      <c r="AW545" s="658"/>
      <c r="AX545" s="658"/>
      <c r="AY545" s="658"/>
      <c r="AZ545" s="658"/>
      <c r="BA545" s="658"/>
      <c r="BB545" s="658"/>
      <c r="BC545" s="658"/>
      <c r="BD545" s="658"/>
      <c r="BE545" s="658"/>
      <c r="BF545" s="658"/>
      <c r="BG545" s="658"/>
      <c r="BH545" s="658"/>
      <c r="BI545" s="658"/>
      <c r="BJ545" s="658"/>
      <c r="BK545" s="658"/>
      <c r="BL545" s="658"/>
      <c r="BM545" s="658"/>
      <c r="BN545" s="658"/>
      <c r="BO545" s="658"/>
      <c r="BP545" s="658"/>
      <c r="BQ545" s="658"/>
      <c r="BR545" s="658"/>
      <c r="BS545" s="658"/>
      <c r="BT545" s="658"/>
      <c r="BU545" s="658"/>
    </row>
    <row r="546" ht="14.25" customHeight="1">
      <c r="A546" s="1067"/>
      <c r="B546" s="1067"/>
      <c r="C546" s="1067"/>
      <c r="D546" s="1067"/>
      <c r="E546" s="1067"/>
      <c r="F546" s="1067"/>
      <c r="G546" s="1114"/>
      <c r="H546" s="1115"/>
      <c r="I546" s="1115"/>
      <c r="J546" s="1067"/>
      <c r="K546" s="1116"/>
      <c r="L546" s="1117"/>
      <c r="M546" s="1067"/>
      <c r="N546" s="1067"/>
      <c r="O546" s="1117"/>
      <c r="P546" s="1067"/>
      <c r="Q546" s="1067"/>
      <c r="R546" s="1067"/>
      <c r="S546" s="1067"/>
      <c r="T546" s="1067"/>
      <c r="U546" s="1067"/>
      <c r="V546" s="866"/>
      <c r="W546" s="866"/>
      <c r="X546" s="866"/>
      <c r="Y546" s="394"/>
      <c r="Z546" s="394"/>
      <c r="AA546" s="394"/>
      <c r="AB546" s="394"/>
      <c r="AC546" s="1067"/>
      <c r="AD546" s="1067"/>
      <c r="AE546" s="1067"/>
      <c r="AF546" s="1067"/>
      <c r="AG546" s="658"/>
      <c r="AH546" s="658"/>
      <c r="AI546" s="658"/>
      <c r="AJ546" s="658"/>
      <c r="AK546" s="658"/>
      <c r="AL546" s="658"/>
      <c r="AM546" s="658"/>
      <c r="AN546" s="658"/>
      <c r="AO546" s="658"/>
      <c r="AP546" s="658"/>
      <c r="AQ546" s="658"/>
      <c r="AR546" s="658"/>
      <c r="AS546" s="658"/>
      <c r="AT546" s="658"/>
      <c r="AU546" s="658"/>
      <c r="AV546" s="658"/>
      <c r="AW546" s="658"/>
      <c r="AX546" s="658"/>
      <c r="AY546" s="658"/>
      <c r="AZ546" s="658"/>
      <c r="BA546" s="658"/>
      <c r="BB546" s="658"/>
      <c r="BC546" s="658"/>
      <c r="BD546" s="658"/>
      <c r="BE546" s="658"/>
      <c r="BF546" s="658"/>
      <c r="BG546" s="658"/>
      <c r="BH546" s="658"/>
      <c r="BI546" s="658"/>
      <c r="BJ546" s="658"/>
      <c r="BK546" s="658"/>
      <c r="BL546" s="658"/>
      <c r="BM546" s="658"/>
      <c r="BN546" s="658"/>
      <c r="BO546" s="658"/>
      <c r="BP546" s="658"/>
      <c r="BQ546" s="658"/>
      <c r="BR546" s="658"/>
      <c r="BS546" s="658"/>
      <c r="BT546" s="658"/>
      <c r="BU546" s="658"/>
    </row>
    <row r="547" ht="14.25" customHeight="1">
      <c r="A547" s="1067"/>
      <c r="B547" s="1067"/>
      <c r="C547" s="1067"/>
      <c r="D547" s="1067"/>
      <c r="E547" s="1067"/>
      <c r="F547" s="1067"/>
      <c r="G547" s="1114"/>
      <c r="H547" s="1115"/>
      <c r="I547" s="1115"/>
      <c r="J547" s="1067"/>
      <c r="K547" s="1116"/>
      <c r="L547" s="1117"/>
      <c r="M547" s="1067"/>
      <c r="N547" s="1067"/>
      <c r="O547" s="1117"/>
      <c r="P547" s="1067"/>
      <c r="Q547" s="1067"/>
      <c r="R547" s="1067"/>
      <c r="S547" s="1067"/>
      <c r="T547" s="1067"/>
      <c r="U547" s="1067"/>
      <c r="V547" s="866"/>
      <c r="W547" s="866"/>
      <c r="X547" s="866"/>
      <c r="Y547" s="394"/>
      <c r="Z547" s="394"/>
      <c r="AA547" s="394"/>
      <c r="AB547" s="394"/>
      <c r="AC547" s="1067"/>
      <c r="AD547" s="1067"/>
      <c r="AE547" s="1067"/>
      <c r="AF547" s="1067"/>
      <c r="AG547" s="658"/>
      <c r="AH547" s="658"/>
      <c r="AI547" s="658"/>
      <c r="AJ547" s="658"/>
      <c r="AK547" s="658"/>
      <c r="AL547" s="658"/>
      <c r="AM547" s="658"/>
      <c r="AN547" s="658"/>
      <c r="AO547" s="658"/>
      <c r="AP547" s="658"/>
      <c r="AQ547" s="658"/>
      <c r="AR547" s="658"/>
      <c r="AS547" s="658"/>
      <c r="AT547" s="658"/>
      <c r="AU547" s="658"/>
      <c r="AV547" s="658"/>
      <c r="AW547" s="658"/>
      <c r="AX547" s="658"/>
      <c r="AY547" s="658"/>
      <c r="AZ547" s="658"/>
      <c r="BA547" s="658"/>
      <c r="BB547" s="658"/>
      <c r="BC547" s="658"/>
      <c r="BD547" s="658"/>
      <c r="BE547" s="658"/>
      <c r="BF547" s="658"/>
      <c r="BG547" s="658"/>
      <c r="BH547" s="658"/>
      <c r="BI547" s="658"/>
      <c r="BJ547" s="658"/>
      <c r="BK547" s="658"/>
      <c r="BL547" s="658"/>
      <c r="BM547" s="658"/>
      <c r="BN547" s="658"/>
      <c r="BO547" s="658"/>
      <c r="BP547" s="658"/>
      <c r="BQ547" s="658"/>
      <c r="BR547" s="658"/>
      <c r="BS547" s="658"/>
      <c r="BT547" s="658"/>
      <c r="BU547" s="658"/>
    </row>
    <row r="548" ht="14.25" customHeight="1">
      <c r="A548" s="1067"/>
      <c r="B548" s="1067"/>
      <c r="C548" s="1067"/>
      <c r="D548" s="1067"/>
      <c r="E548" s="1067"/>
      <c r="F548" s="1067"/>
      <c r="G548" s="1114"/>
      <c r="H548" s="1115"/>
      <c r="I548" s="1115"/>
      <c r="J548" s="1067"/>
      <c r="K548" s="1116"/>
      <c r="L548" s="1117"/>
      <c r="M548" s="1067"/>
      <c r="N548" s="1067"/>
      <c r="O548" s="1117"/>
      <c r="P548" s="1067"/>
      <c r="Q548" s="1067"/>
      <c r="R548" s="1067"/>
      <c r="S548" s="1067"/>
      <c r="T548" s="1067"/>
      <c r="U548" s="1067"/>
      <c r="V548" s="866"/>
      <c r="W548" s="866"/>
      <c r="X548" s="866"/>
      <c r="Y548" s="394"/>
      <c r="Z548" s="394"/>
      <c r="AA548" s="394"/>
      <c r="AB548" s="394"/>
      <c r="AC548" s="1067"/>
      <c r="AD548" s="1067"/>
      <c r="AE548" s="1067"/>
      <c r="AF548" s="1067"/>
      <c r="AG548" s="658"/>
      <c r="AH548" s="658"/>
      <c r="AI548" s="658"/>
      <c r="AJ548" s="658"/>
      <c r="AK548" s="658"/>
      <c r="AL548" s="658"/>
      <c r="AM548" s="658"/>
      <c r="AN548" s="658"/>
      <c r="AO548" s="658"/>
      <c r="AP548" s="658"/>
      <c r="AQ548" s="658"/>
      <c r="AR548" s="658"/>
      <c r="AS548" s="658"/>
      <c r="AT548" s="658"/>
      <c r="AU548" s="658"/>
      <c r="AV548" s="658"/>
      <c r="AW548" s="658"/>
      <c r="AX548" s="658"/>
      <c r="AY548" s="658"/>
      <c r="AZ548" s="658"/>
      <c r="BA548" s="658"/>
      <c r="BB548" s="658"/>
      <c r="BC548" s="658"/>
      <c r="BD548" s="658"/>
      <c r="BE548" s="658"/>
      <c r="BF548" s="658"/>
      <c r="BG548" s="658"/>
      <c r="BH548" s="658"/>
      <c r="BI548" s="658"/>
      <c r="BJ548" s="658"/>
      <c r="BK548" s="658"/>
      <c r="BL548" s="658"/>
      <c r="BM548" s="658"/>
      <c r="BN548" s="658"/>
      <c r="BO548" s="658"/>
      <c r="BP548" s="658"/>
      <c r="BQ548" s="658"/>
      <c r="BR548" s="658"/>
      <c r="BS548" s="658"/>
      <c r="BT548" s="658"/>
      <c r="BU548" s="658"/>
    </row>
    <row r="549" ht="14.25" customHeight="1">
      <c r="A549" s="1067"/>
      <c r="B549" s="1067"/>
      <c r="C549" s="1067"/>
      <c r="D549" s="1067"/>
      <c r="E549" s="1067"/>
      <c r="F549" s="1067"/>
      <c r="G549" s="1114"/>
      <c r="H549" s="1115"/>
      <c r="I549" s="1115"/>
      <c r="J549" s="1067"/>
      <c r="K549" s="1116"/>
      <c r="L549" s="1117"/>
      <c r="M549" s="1067"/>
      <c r="N549" s="1067"/>
      <c r="O549" s="1117"/>
      <c r="P549" s="1067"/>
      <c r="Q549" s="1067"/>
      <c r="R549" s="1067"/>
      <c r="S549" s="1067"/>
      <c r="T549" s="1067"/>
      <c r="U549" s="1067"/>
      <c r="V549" s="866"/>
      <c r="W549" s="866"/>
      <c r="X549" s="866"/>
      <c r="Y549" s="394"/>
      <c r="Z549" s="394"/>
      <c r="AA549" s="394"/>
      <c r="AB549" s="394"/>
      <c r="AC549" s="1067"/>
      <c r="AD549" s="1067"/>
      <c r="AE549" s="1067"/>
      <c r="AF549" s="1067"/>
      <c r="AG549" s="658"/>
      <c r="AH549" s="658"/>
      <c r="AI549" s="658"/>
      <c r="AJ549" s="658"/>
      <c r="AK549" s="658"/>
      <c r="AL549" s="658"/>
      <c r="AM549" s="658"/>
      <c r="AN549" s="658"/>
      <c r="AO549" s="658"/>
      <c r="AP549" s="658"/>
      <c r="AQ549" s="658"/>
      <c r="AR549" s="658"/>
      <c r="AS549" s="658"/>
      <c r="AT549" s="658"/>
      <c r="AU549" s="658"/>
      <c r="AV549" s="658"/>
      <c r="AW549" s="658"/>
      <c r="AX549" s="658"/>
      <c r="AY549" s="658"/>
      <c r="AZ549" s="658"/>
      <c r="BA549" s="658"/>
      <c r="BB549" s="658"/>
      <c r="BC549" s="658"/>
      <c r="BD549" s="658"/>
      <c r="BE549" s="658"/>
      <c r="BF549" s="658"/>
      <c r="BG549" s="658"/>
      <c r="BH549" s="658"/>
      <c r="BI549" s="658"/>
      <c r="BJ549" s="658"/>
      <c r="BK549" s="658"/>
      <c r="BL549" s="658"/>
      <c r="BM549" s="658"/>
      <c r="BN549" s="658"/>
      <c r="BO549" s="658"/>
      <c r="BP549" s="658"/>
      <c r="BQ549" s="658"/>
      <c r="BR549" s="658"/>
      <c r="BS549" s="658"/>
      <c r="BT549" s="658"/>
      <c r="BU549" s="658"/>
    </row>
    <row r="550" ht="14.25" customHeight="1">
      <c r="A550" s="1067"/>
      <c r="B550" s="1067"/>
      <c r="C550" s="1067"/>
      <c r="D550" s="1067"/>
      <c r="E550" s="1067"/>
      <c r="F550" s="1067"/>
      <c r="G550" s="1114"/>
      <c r="H550" s="1115"/>
      <c r="I550" s="1115"/>
      <c r="J550" s="1067"/>
      <c r="K550" s="1116"/>
      <c r="L550" s="1117"/>
      <c r="M550" s="1067"/>
      <c r="N550" s="1067"/>
      <c r="O550" s="1117"/>
      <c r="P550" s="1067"/>
      <c r="Q550" s="1067"/>
      <c r="R550" s="1067"/>
      <c r="S550" s="1067"/>
      <c r="T550" s="1067"/>
      <c r="U550" s="1067"/>
      <c r="V550" s="866"/>
      <c r="W550" s="866"/>
      <c r="X550" s="866"/>
      <c r="Y550" s="394"/>
      <c r="Z550" s="394"/>
      <c r="AA550" s="394"/>
      <c r="AB550" s="394"/>
      <c r="AC550" s="1067"/>
      <c r="AD550" s="1067"/>
      <c r="AE550" s="1067"/>
      <c r="AF550" s="1067"/>
      <c r="AG550" s="658"/>
      <c r="AH550" s="658"/>
      <c r="AI550" s="658"/>
      <c r="AJ550" s="658"/>
      <c r="AK550" s="658"/>
      <c r="AL550" s="658"/>
      <c r="AM550" s="658"/>
      <c r="AN550" s="658"/>
      <c r="AO550" s="658"/>
      <c r="AP550" s="658"/>
      <c r="AQ550" s="658"/>
      <c r="AR550" s="658"/>
      <c r="AS550" s="658"/>
      <c r="AT550" s="658"/>
      <c r="AU550" s="658"/>
      <c r="AV550" s="658"/>
      <c r="AW550" s="658"/>
      <c r="AX550" s="658"/>
      <c r="AY550" s="658"/>
      <c r="AZ550" s="658"/>
      <c r="BA550" s="658"/>
      <c r="BB550" s="658"/>
      <c r="BC550" s="658"/>
      <c r="BD550" s="658"/>
      <c r="BE550" s="658"/>
      <c r="BF550" s="658"/>
      <c r="BG550" s="658"/>
      <c r="BH550" s="658"/>
      <c r="BI550" s="658"/>
      <c r="BJ550" s="658"/>
      <c r="BK550" s="658"/>
      <c r="BL550" s="658"/>
      <c r="BM550" s="658"/>
      <c r="BN550" s="658"/>
      <c r="BO550" s="658"/>
      <c r="BP550" s="658"/>
      <c r="BQ550" s="658"/>
      <c r="BR550" s="658"/>
      <c r="BS550" s="658"/>
      <c r="BT550" s="658"/>
      <c r="BU550" s="658"/>
    </row>
    <row r="551" ht="14.25" customHeight="1">
      <c r="A551" s="1067"/>
      <c r="B551" s="1067"/>
      <c r="C551" s="1067"/>
      <c r="D551" s="1067"/>
      <c r="E551" s="1067"/>
      <c r="F551" s="1067"/>
      <c r="G551" s="1114"/>
      <c r="H551" s="1115"/>
      <c r="I551" s="1115"/>
      <c r="J551" s="1067"/>
      <c r="K551" s="1116"/>
      <c r="L551" s="1117"/>
      <c r="M551" s="1067"/>
      <c r="N551" s="1067"/>
      <c r="O551" s="1117"/>
      <c r="P551" s="1067"/>
      <c r="Q551" s="1067"/>
      <c r="R551" s="1067"/>
      <c r="S551" s="1067"/>
      <c r="T551" s="1067"/>
      <c r="U551" s="1067"/>
      <c r="V551" s="866"/>
      <c r="W551" s="866"/>
      <c r="X551" s="866"/>
      <c r="Y551" s="394"/>
      <c r="Z551" s="394"/>
      <c r="AA551" s="394"/>
      <c r="AB551" s="394"/>
      <c r="AC551" s="1067"/>
      <c r="AD551" s="1067"/>
      <c r="AE551" s="1067"/>
      <c r="AF551" s="1067"/>
      <c r="AG551" s="658"/>
      <c r="AH551" s="658"/>
      <c r="AI551" s="658"/>
      <c r="AJ551" s="658"/>
      <c r="AK551" s="658"/>
      <c r="AL551" s="658"/>
      <c r="AM551" s="658"/>
      <c r="AN551" s="658"/>
      <c r="AO551" s="658"/>
      <c r="AP551" s="658"/>
      <c r="AQ551" s="658"/>
      <c r="AR551" s="658"/>
      <c r="AS551" s="658"/>
      <c r="AT551" s="658"/>
      <c r="AU551" s="658"/>
      <c r="AV551" s="658"/>
      <c r="AW551" s="658"/>
      <c r="AX551" s="658"/>
      <c r="AY551" s="658"/>
      <c r="AZ551" s="658"/>
      <c r="BA551" s="658"/>
      <c r="BB551" s="658"/>
      <c r="BC551" s="658"/>
      <c r="BD551" s="658"/>
      <c r="BE551" s="658"/>
      <c r="BF551" s="658"/>
      <c r="BG551" s="658"/>
      <c r="BH551" s="658"/>
      <c r="BI551" s="658"/>
      <c r="BJ551" s="658"/>
      <c r="BK551" s="658"/>
      <c r="BL551" s="658"/>
      <c r="BM551" s="658"/>
      <c r="BN551" s="658"/>
      <c r="BO551" s="658"/>
      <c r="BP551" s="658"/>
      <c r="BQ551" s="658"/>
      <c r="BR551" s="658"/>
      <c r="BS551" s="658"/>
      <c r="BT551" s="658"/>
      <c r="BU551" s="658"/>
    </row>
    <row r="552" ht="14.25" customHeight="1">
      <c r="A552" s="1067"/>
      <c r="B552" s="1067"/>
      <c r="C552" s="1067"/>
      <c r="D552" s="1067"/>
      <c r="E552" s="1067"/>
      <c r="F552" s="1067"/>
      <c r="G552" s="1114"/>
      <c r="H552" s="1115"/>
      <c r="I552" s="1115"/>
      <c r="J552" s="1067"/>
      <c r="K552" s="1116"/>
      <c r="L552" s="1117"/>
      <c r="M552" s="1067"/>
      <c r="N552" s="1067"/>
      <c r="O552" s="1117"/>
      <c r="P552" s="1067"/>
      <c r="Q552" s="1067"/>
      <c r="R552" s="1067"/>
      <c r="S552" s="1067"/>
      <c r="T552" s="1067"/>
      <c r="U552" s="1067"/>
      <c r="V552" s="866"/>
      <c r="W552" s="866"/>
      <c r="X552" s="866"/>
      <c r="Y552" s="394"/>
      <c r="Z552" s="394"/>
      <c r="AA552" s="394"/>
      <c r="AB552" s="394"/>
      <c r="AC552" s="1067"/>
      <c r="AD552" s="1067"/>
      <c r="AE552" s="1067"/>
      <c r="AF552" s="1067"/>
      <c r="AG552" s="658"/>
      <c r="AH552" s="658"/>
      <c r="AI552" s="658"/>
      <c r="AJ552" s="658"/>
      <c r="AK552" s="658"/>
      <c r="AL552" s="658"/>
      <c r="AM552" s="658"/>
      <c r="AN552" s="658"/>
      <c r="AO552" s="658"/>
      <c r="AP552" s="658"/>
      <c r="AQ552" s="658"/>
      <c r="AR552" s="658"/>
      <c r="AS552" s="658"/>
      <c r="AT552" s="658"/>
      <c r="AU552" s="658"/>
      <c r="AV552" s="658"/>
      <c r="AW552" s="658"/>
      <c r="AX552" s="658"/>
      <c r="AY552" s="658"/>
      <c r="AZ552" s="658"/>
      <c r="BA552" s="658"/>
      <c r="BB552" s="658"/>
      <c r="BC552" s="658"/>
      <c r="BD552" s="658"/>
      <c r="BE552" s="658"/>
      <c r="BF552" s="658"/>
      <c r="BG552" s="658"/>
      <c r="BH552" s="658"/>
      <c r="BI552" s="658"/>
      <c r="BJ552" s="658"/>
      <c r="BK552" s="658"/>
      <c r="BL552" s="658"/>
      <c r="BM552" s="658"/>
      <c r="BN552" s="658"/>
      <c r="BO552" s="658"/>
      <c r="BP552" s="658"/>
      <c r="BQ552" s="658"/>
      <c r="BR552" s="658"/>
      <c r="BS552" s="658"/>
      <c r="BT552" s="658"/>
      <c r="BU552" s="658"/>
    </row>
    <row r="553" ht="14.25" customHeight="1">
      <c r="A553" s="1067"/>
      <c r="B553" s="1067"/>
      <c r="C553" s="1067"/>
      <c r="D553" s="1067"/>
      <c r="E553" s="1067"/>
      <c r="F553" s="1067"/>
      <c r="G553" s="1114"/>
      <c r="H553" s="1115"/>
      <c r="I553" s="1115"/>
      <c r="J553" s="1067"/>
      <c r="K553" s="1116"/>
      <c r="L553" s="1117"/>
      <c r="M553" s="1067"/>
      <c r="N553" s="1067"/>
      <c r="O553" s="1117"/>
      <c r="P553" s="1067"/>
      <c r="Q553" s="1067"/>
      <c r="R553" s="1067"/>
      <c r="S553" s="1067"/>
      <c r="T553" s="1067"/>
      <c r="U553" s="1067"/>
      <c r="V553" s="866"/>
      <c r="W553" s="866"/>
      <c r="X553" s="866"/>
      <c r="Y553" s="394"/>
      <c r="Z553" s="394"/>
      <c r="AA553" s="394"/>
      <c r="AB553" s="394"/>
      <c r="AC553" s="1067"/>
      <c r="AD553" s="1067"/>
      <c r="AE553" s="1067"/>
      <c r="AF553" s="1067"/>
      <c r="AG553" s="658"/>
      <c r="AH553" s="658"/>
      <c r="AI553" s="658"/>
      <c r="AJ553" s="658"/>
      <c r="AK553" s="658"/>
      <c r="AL553" s="658"/>
      <c r="AM553" s="658"/>
      <c r="AN553" s="658"/>
      <c r="AO553" s="658"/>
      <c r="AP553" s="658"/>
      <c r="AQ553" s="658"/>
      <c r="AR553" s="658"/>
      <c r="AS553" s="658"/>
      <c r="AT553" s="658"/>
      <c r="AU553" s="658"/>
      <c r="AV553" s="658"/>
      <c r="AW553" s="658"/>
      <c r="AX553" s="658"/>
      <c r="AY553" s="658"/>
      <c r="AZ553" s="658"/>
      <c r="BA553" s="658"/>
      <c r="BB553" s="658"/>
      <c r="BC553" s="658"/>
      <c r="BD553" s="658"/>
      <c r="BE553" s="658"/>
      <c r="BF553" s="658"/>
      <c r="BG553" s="658"/>
      <c r="BH553" s="658"/>
      <c r="BI553" s="658"/>
      <c r="BJ553" s="658"/>
      <c r="BK553" s="658"/>
      <c r="BL553" s="658"/>
      <c r="BM553" s="658"/>
      <c r="BN553" s="658"/>
      <c r="BO553" s="658"/>
      <c r="BP553" s="658"/>
      <c r="BQ553" s="658"/>
      <c r="BR553" s="658"/>
      <c r="BS553" s="658"/>
      <c r="BT553" s="658"/>
      <c r="BU553" s="658"/>
    </row>
    <row r="554" ht="14.25" customHeight="1">
      <c r="A554" s="1067"/>
      <c r="B554" s="1067"/>
      <c r="C554" s="1067"/>
      <c r="D554" s="1067"/>
      <c r="E554" s="1067"/>
      <c r="F554" s="1067"/>
      <c r="G554" s="1114"/>
      <c r="H554" s="1115"/>
      <c r="I554" s="1115"/>
      <c r="J554" s="1067"/>
      <c r="K554" s="1116"/>
      <c r="L554" s="1117"/>
      <c r="M554" s="1067"/>
      <c r="N554" s="1067"/>
      <c r="O554" s="1117"/>
      <c r="P554" s="1067"/>
      <c r="Q554" s="1067"/>
      <c r="R554" s="1067"/>
      <c r="S554" s="1067"/>
      <c r="T554" s="1067"/>
      <c r="U554" s="1067"/>
      <c r="V554" s="866"/>
      <c r="W554" s="866"/>
      <c r="X554" s="866"/>
      <c r="Y554" s="394"/>
      <c r="Z554" s="394"/>
      <c r="AA554" s="394"/>
      <c r="AB554" s="394"/>
      <c r="AC554" s="1067"/>
      <c r="AD554" s="1067"/>
      <c r="AE554" s="1067"/>
      <c r="AF554" s="1067"/>
      <c r="AG554" s="658"/>
      <c r="AH554" s="658"/>
      <c r="AI554" s="658"/>
      <c r="AJ554" s="658"/>
      <c r="AK554" s="658"/>
      <c r="AL554" s="658"/>
      <c r="AM554" s="658"/>
      <c r="AN554" s="658"/>
      <c r="AO554" s="658"/>
      <c r="AP554" s="658"/>
      <c r="AQ554" s="658"/>
      <c r="AR554" s="658"/>
      <c r="AS554" s="658"/>
      <c r="AT554" s="658"/>
      <c r="AU554" s="658"/>
      <c r="AV554" s="658"/>
      <c r="AW554" s="658"/>
      <c r="AX554" s="658"/>
      <c r="AY554" s="658"/>
      <c r="AZ554" s="658"/>
      <c r="BA554" s="658"/>
      <c r="BB554" s="658"/>
      <c r="BC554" s="658"/>
      <c r="BD554" s="658"/>
      <c r="BE554" s="658"/>
      <c r="BF554" s="658"/>
      <c r="BG554" s="658"/>
      <c r="BH554" s="658"/>
      <c r="BI554" s="658"/>
      <c r="BJ554" s="658"/>
      <c r="BK554" s="658"/>
      <c r="BL554" s="658"/>
      <c r="BM554" s="658"/>
      <c r="BN554" s="658"/>
      <c r="BO554" s="658"/>
      <c r="BP554" s="658"/>
      <c r="BQ554" s="658"/>
      <c r="BR554" s="658"/>
      <c r="BS554" s="658"/>
      <c r="BT554" s="658"/>
      <c r="BU554" s="658"/>
    </row>
    <row r="555" ht="14.25" customHeight="1">
      <c r="A555" s="1067"/>
      <c r="B555" s="1067"/>
      <c r="C555" s="1067"/>
      <c r="D555" s="1067"/>
      <c r="E555" s="1067"/>
      <c r="F555" s="1067"/>
      <c r="G555" s="1114"/>
      <c r="H555" s="1115"/>
      <c r="I555" s="1115"/>
      <c r="J555" s="1067"/>
      <c r="K555" s="1116"/>
      <c r="L555" s="1117"/>
      <c r="M555" s="1067"/>
      <c r="N555" s="1067"/>
      <c r="O555" s="1117"/>
      <c r="P555" s="1067"/>
      <c r="Q555" s="1067"/>
      <c r="R555" s="1067"/>
      <c r="S555" s="1067"/>
      <c r="T555" s="1067"/>
      <c r="U555" s="1067"/>
      <c r="V555" s="866"/>
      <c r="W555" s="866"/>
      <c r="X555" s="866"/>
      <c r="Y555" s="394"/>
      <c r="Z555" s="394"/>
      <c r="AA555" s="394"/>
      <c r="AB555" s="394"/>
      <c r="AC555" s="1067"/>
      <c r="AD555" s="1067"/>
      <c r="AE555" s="1067"/>
      <c r="AF555" s="1067"/>
      <c r="AG555" s="658"/>
      <c r="AH555" s="658"/>
      <c r="AI555" s="658"/>
      <c r="AJ555" s="658"/>
      <c r="AK555" s="658"/>
      <c r="AL555" s="658"/>
      <c r="AM555" s="658"/>
      <c r="AN555" s="658"/>
      <c r="AO555" s="658"/>
      <c r="AP555" s="658"/>
      <c r="AQ555" s="658"/>
      <c r="AR555" s="658"/>
      <c r="AS555" s="658"/>
      <c r="AT555" s="658"/>
      <c r="AU555" s="658"/>
      <c r="AV555" s="658"/>
      <c r="AW555" s="658"/>
      <c r="AX555" s="658"/>
      <c r="AY555" s="658"/>
      <c r="AZ555" s="658"/>
      <c r="BA555" s="658"/>
      <c r="BB555" s="658"/>
      <c r="BC555" s="658"/>
      <c r="BD555" s="658"/>
      <c r="BE555" s="658"/>
      <c r="BF555" s="658"/>
      <c r="BG555" s="658"/>
      <c r="BH555" s="658"/>
      <c r="BI555" s="658"/>
      <c r="BJ555" s="658"/>
      <c r="BK555" s="658"/>
      <c r="BL555" s="658"/>
      <c r="BM555" s="658"/>
      <c r="BN555" s="658"/>
      <c r="BO555" s="658"/>
      <c r="BP555" s="658"/>
      <c r="BQ555" s="658"/>
      <c r="BR555" s="658"/>
      <c r="BS555" s="658"/>
      <c r="BT555" s="658"/>
      <c r="BU555" s="658"/>
    </row>
    <row r="556" ht="14.25" customHeight="1">
      <c r="A556" s="1067"/>
      <c r="B556" s="1067"/>
      <c r="C556" s="1067"/>
      <c r="D556" s="1067"/>
      <c r="E556" s="1067"/>
      <c r="F556" s="1067"/>
      <c r="G556" s="1114"/>
      <c r="H556" s="1115"/>
      <c r="I556" s="1115"/>
      <c r="J556" s="1067"/>
      <c r="K556" s="1116"/>
      <c r="L556" s="1117"/>
      <c r="M556" s="1067"/>
      <c r="N556" s="1067"/>
      <c r="O556" s="1117"/>
      <c r="P556" s="1067"/>
      <c r="Q556" s="1067"/>
      <c r="R556" s="1067"/>
      <c r="S556" s="1067"/>
      <c r="T556" s="1067"/>
      <c r="U556" s="1067"/>
      <c r="V556" s="866"/>
      <c r="W556" s="866"/>
      <c r="X556" s="866"/>
      <c r="Y556" s="394"/>
      <c r="Z556" s="394"/>
      <c r="AA556" s="394"/>
      <c r="AB556" s="394"/>
      <c r="AC556" s="1067"/>
      <c r="AD556" s="1067"/>
      <c r="AE556" s="1067"/>
      <c r="AF556" s="1067"/>
      <c r="AG556" s="658"/>
      <c r="AH556" s="658"/>
      <c r="AI556" s="658"/>
      <c r="AJ556" s="658"/>
      <c r="AK556" s="658"/>
      <c r="AL556" s="658"/>
      <c r="AM556" s="658"/>
      <c r="AN556" s="658"/>
      <c r="AO556" s="658"/>
      <c r="AP556" s="658"/>
      <c r="AQ556" s="658"/>
      <c r="AR556" s="658"/>
      <c r="AS556" s="658"/>
      <c r="AT556" s="658"/>
      <c r="AU556" s="658"/>
      <c r="AV556" s="658"/>
      <c r="AW556" s="658"/>
      <c r="AX556" s="658"/>
      <c r="AY556" s="658"/>
      <c r="AZ556" s="658"/>
      <c r="BA556" s="658"/>
      <c r="BB556" s="658"/>
      <c r="BC556" s="658"/>
      <c r="BD556" s="658"/>
      <c r="BE556" s="658"/>
      <c r="BF556" s="658"/>
      <c r="BG556" s="658"/>
      <c r="BH556" s="658"/>
      <c r="BI556" s="658"/>
      <c r="BJ556" s="658"/>
      <c r="BK556" s="658"/>
      <c r="BL556" s="658"/>
      <c r="BM556" s="658"/>
      <c r="BN556" s="658"/>
      <c r="BO556" s="658"/>
      <c r="BP556" s="658"/>
      <c r="BQ556" s="658"/>
      <c r="BR556" s="658"/>
      <c r="BS556" s="658"/>
      <c r="BT556" s="658"/>
      <c r="BU556" s="658"/>
    </row>
    <row r="557" ht="14.25" customHeight="1">
      <c r="A557" s="1067"/>
      <c r="B557" s="1067"/>
      <c r="C557" s="1067"/>
      <c r="D557" s="1067"/>
      <c r="E557" s="1067"/>
      <c r="F557" s="1067"/>
      <c r="G557" s="1114"/>
      <c r="H557" s="1115"/>
      <c r="I557" s="1115"/>
      <c r="J557" s="1067"/>
      <c r="K557" s="1116"/>
      <c r="L557" s="1117"/>
      <c r="M557" s="1067"/>
      <c r="N557" s="1067"/>
      <c r="O557" s="1117"/>
      <c r="P557" s="1067"/>
      <c r="Q557" s="1067"/>
      <c r="R557" s="1067"/>
      <c r="S557" s="1067"/>
      <c r="T557" s="1067"/>
      <c r="U557" s="1067"/>
      <c r="V557" s="866"/>
      <c r="W557" s="866"/>
      <c r="X557" s="866"/>
      <c r="Y557" s="394"/>
      <c r="Z557" s="394"/>
      <c r="AA557" s="394"/>
      <c r="AB557" s="394"/>
      <c r="AC557" s="1067"/>
      <c r="AD557" s="1067"/>
      <c r="AE557" s="1067"/>
      <c r="AF557" s="1067"/>
      <c r="AG557" s="658"/>
      <c r="AH557" s="658"/>
      <c r="AI557" s="658"/>
      <c r="AJ557" s="658"/>
      <c r="AK557" s="658"/>
      <c r="AL557" s="658"/>
      <c r="AM557" s="658"/>
      <c r="AN557" s="658"/>
      <c r="AO557" s="658"/>
      <c r="AP557" s="658"/>
      <c r="AQ557" s="658"/>
      <c r="AR557" s="658"/>
      <c r="AS557" s="658"/>
      <c r="AT557" s="658"/>
      <c r="AU557" s="658"/>
      <c r="AV557" s="658"/>
      <c r="AW557" s="658"/>
      <c r="AX557" s="658"/>
      <c r="AY557" s="658"/>
      <c r="AZ557" s="658"/>
      <c r="BA557" s="658"/>
      <c r="BB557" s="658"/>
      <c r="BC557" s="658"/>
      <c r="BD557" s="658"/>
      <c r="BE557" s="658"/>
      <c r="BF557" s="658"/>
      <c r="BG557" s="658"/>
      <c r="BH557" s="658"/>
      <c r="BI557" s="658"/>
      <c r="BJ557" s="658"/>
      <c r="BK557" s="658"/>
      <c r="BL557" s="658"/>
      <c r="BM557" s="658"/>
      <c r="BN557" s="658"/>
      <c r="BO557" s="658"/>
      <c r="BP557" s="658"/>
      <c r="BQ557" s="658"/>
      <c r="BR557" s="658"/>
      <c r="BS557" s="658"/>
      <c r="BT557" s="658"/>
      <c r="BU557" s="658"/>
    </row>
    <row r="558" ht="14.25" customHeight="1">
      <c r="A558" s="1067"/>
      <c r="B558" s="1067"/>
      <c r="C558" s="1067"/>
      <c r="D558" s="1067"/>
      <c r="E558" s="1067"/>
      <c r="F558" s="1067"/>
      <c r="G558" s="1114"/>
      <c r="H558" s="1115"/>
      <c r="I558" s="1115"/>
      <c r="J558" s="1067"/>
      <c r="K558" s="1116"/>
      <c r="L558" s="1117"/>
      <c r="M558" s="1067"/>
      <c r="N558" s="1067"/>
      <c r="O558" s="1117"/>
      <c r="P558" s="1067"/>
      <c r="Q558" s="1067"/>
      <c r="R558" s="1067"/>
      <c r="S558" s="1067"/>
      <c r="T558" s="1067"/>
      <c r="U558" s="1067"/>
      <c r="V558" s="866"/>
      <c r="W558" s="866"/>
      <c r="X558" s="866"/>
      <c r="Y558" s="394"/>
      <c r="Z558" s="394"/>
      <c r="AA558" s="394"/>
      <c r="AB558" s="394"/>
      <c r="AC558" s="1067"/>
      <c r="AD558" s="1067"/>
      <c r="AE558" s="1067"/>
      <c r="AF558" s="1067"/>
      <c r="AG558" s="658"/>
      <c r="AH558" s="658"/>
      <c r="AI558" s="658"/>
      <c r="AJ558" s="658"/>
      <c r="AK558" s="658"/>
      <c r="AL558" s="658"/>
      <c r="AM558" s="658"/>
      <c r="AN558" s="658"/>
      <c r="AO558" s="658"/>
      <c r="AP558" s="658"/>
      <c r="AQ558" s="658"/>
      <c r="AR558" s="658"/>
      <c r="AS558" s="658"/>
      <c r="AT558" s="658"/>
      <c r="AU558" s="658"/>
      <c r="AV558" s="658"/>
      <c r="AW558" s="658"/>
      <c r="AX558" s="658"/>
      <c r="AY558" s="658"/>
      <c r="AZ558" s="658"/>
      <c r="BA558" s="658"/>
      <c r="BB558" s="658"/>
      <c r="BC558" s="658"/>
      <c r="BD558" s="658"/>
      <c r="BE558" s="658"/>
      <c r="BF558" s="658"/>
      <c r="BG558" s="658"/>
      <c r="BH558" s="658"/>
      <c r="BI558" s="658"/>
      <c r="BJ558" s="658"/>
      <c r="BK558" s="658"/>
      <c r="BL558" s="658"/>
      <c r="BM558" s="658"/>
      <c r="BN558" s="658"/>
      <c r="BO558" s="658"/>
      <c r="BP558" s="658"/>
      <c r="BQ558" s="658"/>
      <c r="BR558" s="658"/>
      <c r="BS558" s="658"/>
      <c r="BT558" s="658"/>
      <c r="BU558" s="658"/>
    </row>
    <row r="559" ht="14.25" customHeight="1">
      <c r="A559" s="1067"/>
      <c r="B559" s="1067"/>
      <c r="C559" s="1067"/>
      <c r="D559" s="1067"/>
      <c r="E559" s="1067"/>
      <c r="F559" s="1067"/>
      <c r="G559" s="1114"/>
      <c r="H559" s="1115"/>
      <c r="I559" s="1115"/>
      <c r="J559" s="1067"/>
      <c r="K559" s="1116"/>
      <c r="L559" s="1117"/>
      <c r="M559" s="1067"/>
      <c r="N559" s="1067"/>
      <c r="O559" s="1117"/>
      <c r="P559" s="1067"/>
      <c r="Q559" s="1067"/>
      <c r="R559" s="1067"/>
      <c r="S559" s="1067"/>
      <c r="T559" s="1067"/>
      <c r="U559" s="1067"/>
      <c r="V559" s="866"/>
      <c r="W559" s="866"/>
      <c r="X559" s="866"/>
      <c r="Y559" s="394"/>
      <c r="Z559" s="394"/>
      <c r="AA559" s="394"/>
      <c r="AB559" s="394"/>
      <c r="AC559" s="1067"/>
      <c r="AD559" s="1067"/>
      <c r="AE559" s="1067"/>
      <c r="AF559" s="1067"/>
      <c r="AG559" s="658"/>
      <c r="AH559" s="658"/>
      <c r="AI559" s="658"/>
      <c r="AJ559" s="658"/>
      <c r="AK559" s="658"/>
      <c r="AL559" s="658"/>
      <c r="AM559" s="658"/>
      <c r="AN559" s="658"/>
      <c r="AO559" s="658"/>
      <c r="AP559" s="658"/>
      <c r="AQ559" s="658"/>
      <c r="AR559" s="658"/>
      <c r="AS559" s="658"/>
      <c r="AT559" s="658"/>
      <c r="AU559" s="658"/>
      <c r="AV559" s="658"/>
      <c r="AW559" s="658"/>
      <c r="AX559" s="658"/>
      <c r="AY559" s="658"/>
      <c r="AZ559" s="658"/>
      <c r="BA559" s="658"/>
      <c r="BB559" s="658"/>
      <c r="BC559" s="658"/>
      <c r="BD559" s="658"/>
      <c r="BE559" s="658"/>
      <c r="BF559" s="658"/>
      <c r="BG559" s="658"/>
      <c r="BH559" s="658"/>
      <c r="BI559" s="658"/>
      <c r="BJ559" s="658"/>
      <c r="BK559" s="658"/>
      <c r="BL559" s="658"/>
      <c r="BM559" s="658"/>
      <c r="BN559" s="658"/>
      <c r="BO559" s="658"/>
      <c r="BP559" s="658"/>
      <c r="BQ559" s="658"/>
      <c r="BR559" s="658"/>
      <c r="BS559" s="658"/>
      <c r="BT559" s="658"/>
      <c r="BU559" s="658"/>
    </row>
    <row r="560" ht="14.25" customHeight="1">
      <c r="A560" s="1067"/>
      <c r="B560" s="1067"/>
      <c r="C560" s="1067"/>
      <c r="D560" s="1067"/>
      <c r="E560" s="1067"/>
      <c r="F560" s="1067"/>
      <c r="G560" s="1114"/>
      <c r="H560" s="1115"/>
      <c r="I560" s="1115"/>
      <c r="J560" s="1067"/>
      <c r="K560" s="1116"/>
      <c r="L560" s="1117"/>
      <c r="M560" s="1067"/>
      <c r="N560" s="1067"/>
      <c r="O560" s="1117"/>
      <c r="P560" s="1067"/>
      <c r="Q560" s="1067"/>
      <c r="R560" s="1067"/>
      <c r="S560" s="1067"/>
      <c r="T560" s="1067"/>
      <c r="U560" s="1067"/>
      <c r="V560" s="866"/>
      <c r="W560" s="866"/>
      <c r="X560" s="866"/>
      <c r="Y560" s="394"/>
      <c r="Z560" s="394"/>
      <c r="AA560" s="394"/>
      <c r="AB560" s="394"/>
      <c r="AC560" s="1067"/>
      <c r="AD560" s="1067"/>
      <c r="AE560" s="1067"/>
      <c r="AF560" s="1067"/>
      <c r="AG560" s="658"/>
      <c r="AH560" s="658"/>
      <c r="AI560" s="658"/>
      <c r="AJ560" s="658"/>
      <c r="AK560" s="658"/>
      <c r="AL560" s="658"/>
      <c r="AM560" s="658"/>
      <c r="AN560" s="658"/>
      <c r="AO560" s="658"/>
      <c r="AP560" s="658"/>
      <c r="AQ560" s="658"/>
      <c r="AR560" s="658"/>
      <c r="AS560" s="658"/>
      <c r="AT560" s="658"/>
      <c r="AU560" s="658"/>
      <c r="AV560" s="658"/>
      <c r="AW560" s="658"/>
      <c r="AX560" s="658"/>
      <c r="AY560" s="658"/>
      <c r="AZ560" s="658"/>
      <c r="BA560" s="658"/>
      <c r="BB560" s="658"/>
      <c r="BC560" s="658"/>
      <c r="BD560" s="658"/>
      <c r="BE560" s="658"/>
      <c r="BF560" s="658"/>
      <c r="BG560" s="658"/>
      <c r="BH560" s="658"/>
      <c r="BI560" s="658"/>
      <c r="BJ560" s="658"/>
      <c r="BK560" s="658"/>
      <c r="BL560" s="658"/>
      <c r="BM560" s="658"/>
      <c r="BN560" s="658"/>
      <c r="BO560" s="658"/>
      <c r="BP560" s="658"/>
      <c r="BQ560" s="658"/>
      <c r="BR560" s="658"/>
      <c r="BS560" s="658"/>
      <c r="BT560" s="658"/>
      <c r="BU560" s="658"/>
    </row>
    <row r="561" ht="14.25" customHeight="1">
      <c r="A561" s="1067"/>
      <c r="B561" s="1067"/>
      <c r="C561" s="1067"/>
      <c r="D561" s="1067"/>
      <c r="E561" s="1067"/>
      <c r="F561" s="1067"/>
      <c r="G561" s="1114"/>
      <c r="H561" s="1115"/>
      <c r="I561" s="1115"/>
      <c r="J561" s="1067"/>
      <c r="K561" s="1116"/>
      <c r="L561" s="1117"/>
      <c r="M561" s="1067"/>
      <c r="N561" s="1067"/>
      <c r="O561" s="1117"/>
      <c r="P561" s="1067"/>
      <c r="Q561" s="1067"/>
      <c r="R561" s="1067"/>
      <c r="S561" s="1067"/>
      <c r="T561" s="1067"/>
      <c r="U561" s="1067"/>
      <c r="V561" s="866"/>
      <c r="W561" s="866"/>
      <c r="X561" s="866"/>
      <c r="Y561" s="394"/>
      <c r="Z561" s="394"/>
      <c r="AA561" s="394"/>
      <c r="AB561" s="394"/>
      <c r="AC561" s="1067"/>
      <c r="AD561" s="1067"/>
      <c r="AE561" s="1067"/>
      <c r="AF561" s="1067"/>
      <c r="AG561" s="658"/>
      <c r="AH561" s="658"/>
      <c r="AI561" s="658"/>
      <c r="AJ561" s="658"/>
      <c r="AK561" s="658"/>
      <c r="AL561" s="658"/>
      <c r="AM561" s="658"/>
      <c r="AN561" s="658"/>
      <c r="AO561" s="658"/>
      <c r="AP561" s="658"/>
      <c r="AQ561" s="658"/>
      <c r="AR561" s="658"/>
      <c r="AS561" s="658"/>
      <c r="AT561" s="658"/>
      <c r="AU561" s="658"/>
      <c r="AV561" s="658"/>
      <c r="AW561" s="658"/>
      <c r="AX561" s="658"/>
      <c r="AY561" s="658"/>
      <c r="AZ561" s="658"/>
      <c r="BA561" s="658"/>
      <c r="BB561" s="658"/>
      <c r="BC561" s="658"/>
      <c r="BD561" s="658"/>
      <c r="BE561" s="658"/>
      <c r="BF561" s="658"/>
      <c r="BG561" s="658"/>
      <c r="BH561" s="658"/>
      <c r="BI561" s="658"/>
      <c r="BJ561" s="658"/>
      <c r="BK561" s="658"/>
      <c r="BL561" s="658"/>
      <c r="BM561" s="658"/>
      <c r="BN561" s="658"/>
      <c r="BO561" s="658"/>
      <c r="BP561" s="658"/>
      <c r="BQ561" s="658"/>
      <c r="BR561" s="658"/>
      <c r="BS561" s="658"/>
      <c r="BT561" s="658"/>
      <c r="BU561" s="658"/>
    </row>
    <row r="562" ht="14.25" customHeight="1">
      <c r="A562" s="1067"/>
      <c r="B562" s="1067"/>
      <c r="C562" s="1067"/>
      <c r="D562" s="1067"/>
      <c r="E562" s="1067"/>
      <c r="F562" s="1067"/>
      <c r="G562" s="1114"/>
      <c r="H562" s="1115"/>
      <c r="I562" s="1115"/>
      <c r="J562" s="1067"/>
      <c r="K562" s="1116"/>
      <c r="L562" s="1117"/>
      <c r="M562" s="1067"/>
      <c r="N562" s="1067"/>
      <c r="O562" s="1117"/>
      <c r="P562" s="1067"/>
      <c r="Q562" s="1067"/>
      <c r="R562" s="1067"/>
      <c r="S562" s="1067"/>
      <c r="T562" s="1067"/>
      <c r="U562" s="1067"/>
      <c r="V562" s="866"/>
      <c r="W562" s="866"/>
      <c r="X562" s="866"/>
      <c r="Y562" s="394"/>
      <c r="Z562" s="394"/>
      <c r="AA562" s="394"/>
      <c r="AB562" s="394"/>
      <c r="AC562" s="1067"/>
      <c r="AD562" s="1067"/>
      <c r="AE562" s="1067"/>
      <c r="AF562" s="1067"/>
      <c r="AG562" s="658"/>
      <c r="AH562" s="658"/>
      <c r="AI562" s="658"/>
      <c r="AJ562" s="658"/>
      <c r="AK562" s="658"/>
      <c r="AL562" s="658"/>
      <c r="AM562" s="658"/>
      <c r="AN562" s="658"/>
      <c r="AO562" s="658"/>
      <c r="AP562" s="658"/>
      <c r="AQ562" s="658"/>
      <c r="AR562" s="658"/>
      <c r="AS562" s="658"/>
      <c r="AT562" s="658"/>
      <c r="AU562" s="658"/>
      <c r="AV562" s="658"/>
      <c r="AW562" s="658"/>
      <c r="AX562" s="658"/>
      <c r="AY562" s="658"/>
      <c r="AZ562" s="658"/>
      <c r="BA562" s="658"/>
      <c r="BB562" s="658"/>
      <c r="BC562" s="658"/>
      <c r="BD562" s="658"/>
      <c r="BE562" s="658"/>
      <c r="BF562" s="658"/>
      <c r="BG562" s="658"/>
      <c r="BH562" s="658"/>
      <c r="BI562" s="658"/>
      <c r="BJ562" s="658"/>
      <c r="BK562" s="658"/>
      <c r="BL562" s="658"/>
      <c r="BM562" s="658"/>
      <c r="BN562" s="658"/>
      <c r="BO562" s="658"/>
      <c r="BP562" s="658"/>
      <c r="BQ562" s="658"/>
      <c r="BR562" s="658"/>
      <c r="BS562" s="658"/>
      <c r="BT562" s="658"/>
      <c r="BU562" s="658"/>
    </row>
    <row r="563" ht="14.25" customHeight="1">
      <c r="A563" s="1067"/>
      <c r="B563" s="1067"/>
      <c r="C563" s="1067"/>
      <c r="D563" s="1067"/>
      <c r="E563" s="1067"/>
      <c r="F563" s="1067"/>
      <c r="G563" s="1114"/>
      <c r="H563" s="1115"/>
      <c r="I563" s="1115"/>
      <c r="J563" s="1067"/>
      <c r="K563" s="1116"/>
      <c r="L563" s="1117"/>
      <c r="M563" s="1067"/>
      <c r="N563" s="1067"/>
      <c r="O563" s="1117"/>
      <c r="P563" s="1067"/>
      <c r="Q563" s="1067"/>
      <c r="R563" s="1067"/>
      <c r="S563" s="1067"/>
      <c r="T563" s="1067"/>
      <c r="U563" s="1067"/>
      <c r="V563" s="866"/>
      <c r="W563" s="866"/>
      <c r="X563" s="866"/>
      <c r="Y563" s="394"/>
      <c r="Z563" s="394"/>
      <c r="AA563" s="394"/>
      <c r="AB563" s="394"/>
      <c r="AC563" s="1067"/>
      <c r="AD563" s="1067"/>
      <c r="AE563" s="1067"/>
      <c r="AF563" s="1067"/>
      <c r="AG563" s="658"/>
      <c r="AH563" s="658"/>
      <c r="AI563" s="658"/>
      <c r="AJ563" s="658"/>
      <c r="AK563" s="658"/>
      <c r="AL563" s="658"/>
      <c r="AM563" s="658"/>
      <c r="AN563" s="658"/>
      <c r="AO563" s="658"/>
      <c r="AP563" s="658"/>
      <c r="AQ563" s="658"/>
      <c r="AR563" s="658"/>
      <c r="AS563" s="658"/>
      <c r="AT563" s="658"/>
      <c r="AU563" s="658"/>
      <c r="AV563" s="658"/>
      <c r="AW563" s="658"/>
      <c r="AX563" s="658"/>
      <c r="AY563" s="658"/>
      <c r="AZ563" s="658"/>
      <c r="BA563" s="658"/>
      <c r="BB563" s="658"/>
      <c r="BC563" s="658"/>
      <c r="BD563" s="658"/>
      <c r="BE563" s="658"/>
      <c r="BF563" s="658"/>
      <c r="BG563" s="658"/>
      <c r="BH563" s="658"/>
      <c r="BI563" s="658"/>
      <c r="BJ563" s="658"/>
      <c r="BK563" s="658"/>
      <c r="BL563" s="658"/>
      <c r="BM563" s="658"/>
      <c r="BN563" s="658"/>
      <c r="BO563" s="658"/>
      <c r="BP563" s="658"/>
      <c r="BQ563" s="658"/>
      <c r="BR563" s="658"/>
      <c r="BS563" s="658"/>
      <c r="BT563" s="658"/>
      <c r="BU563" s="658"/>
    </row>
    <row r="564" ht="14.25" customHeight="1">
      <c r="A564" s="1067"/>
      <c r="B564" s="1067"/>
      <c r="C564" s="1067"/>
      <c r="D564" s="1067"/>
      <c r="E564" s="1067"/>
      <c r="F564" s="1067"/>
      <c r="G564" s="1114"/>
      <c r="H564" s="1115"/>
      <c r="I564" s="1115"/>
      <c r="J564" s="1067"/>
      <c r="K564" s="1116"/>
      <c r="L564" s="1117"/>
      <c r="M564" s="1067"/>
      <c r="N564" s="1067"/>
      <c r="O564" s="1117"/>
      <c r="P564" s="1067"/>
      <c r="Q564" s="1067"/>
      <c r="R564" s="1067"/>
      <c r="S564" s="1067"/>
      <c r="T564" s="1067"/>
      <c r="U564" s="1067"/>
      <c r="V564" s="866"/>
      <c r="W564" s="866"/>
      <c r="X564" s="866"/>
      <c r="Y564" s="394"/>
      <c r="Z564" s="394"/>
      <c r="AA564" s="394"/>
      <c r="AB564" s="394"/>
      <c r="AC564" s="1067"/>
      <c r="AD564" s="1067"/>
      <c r="AE564" s="1067"/>
      <c r="AF564" s="1067"/>
      <c r="AG564" s="658"/>
      <c r="AH564" s="658"/>
      <c r="AI564" s="658"/>
      <c r="AJ564" s="658"/>
      <c r="AK564" s="658"/>
      <c r="AL564" s="658"/>
      <c r="AM564" s="658"/>
      <c r="AN564" s="658"/>
      <c r="AO564" s="658"/>
      <c r="AP564" s="658"/>
      <c r="AQ564" s="658"/>
      <c r="AR564" s="658"/>
      <c r="AS564" s="658"/>
      <c r="AT564" s="658"/>
      <c r="AU564" s="658"/>
      <c r="AV564" s="658"/>
      <c r="AW564" s="658"/>
      <c r="AX564" s="658"/>
      <c r="AY564" s="658"/>
      <c r="AZ564" s="658"/>
      <c r="BA564" s="658"/>
      <c r="BB564" s="658"/>
      <c r="BC564" s="658"/>
      <c r="BD564" s="658"/>
      <c r="BE564" s="658"/>
      <c r="BF564" s="658"/>
      <c r="BG564" s="658"/>
      <c r="BH564" s="658"/>
      <c r="BI564" s="658"/>
      <c r="BJ564" s="658"/>
      <c r="BK564" s="658"/>
      <c r="BL564" s="658"/>
      <c r="BM564" s="658"/>
      <c r="BN564" s="658"/>
      <c r="BO564" s="658"/>
      <c r="BP564" s="658"/>
      <c r="BQ564" s="658"/>
      <c r="BR564" s="658"/>
      <c r="BS564" s="658"/>
      <c r="BT564" s="658"/>
      <c r="BU564" s="658"/>
    </row>
    <row r="565" ht="14.25" customHeight="1">
      <c r="A565" s="1067"/>
      <c r="B565" s="1067"/>
      <c r="C565" s="1067"/>
      <c r="D565" s="1067"/>
      <c r="E565" s="1067"/>
      <c r="F565" s="1067"/>
      <c r="G565" s="1114"/>
      <c r="H565" s="1115"/>
      <c r="I565" s="1115"/>
      <c r="J565" s="1067"/>
      <c r="K565" s="1116"/>
      <c r="L565" s="1117"/>
      <c r="M565" s="1067"/>
      <c r="N565" s="1067"/>
      <c r="O565" s="1117"/>
      <c r="P565" s="1067"/>
      <c r="Q565" s="1067"/>
      <c r="R565" s="1067"/>
      <c r="S565" s="1067"/>
      <c r="T565" s="1067"/>
      <c r="U565" s="1067"/>
      <c r="V565" s="866"/>
      <c r="W565" s="866"/>
      <c r="X565" s="866"/>
      <c r="Y565" s="394"/>
      <c r="Z565" s="394"/>
      <c r="AA565" s="394"/>
      <c r="AB565" s="394"/>
      <c r="AC565" s="1067"/>
      <c r="AD565" s="1067"/>
      <c r="AE565" s="1067"/>
      <c r="AF565" s="1067"/>
      <c r="AG565" s="658"/>
      <c r="AH565" s="658"/>
      <c r="AI565" s="658"/>
      <c r="AJ565" s="658"/>
      <c r="AK565" s="658"/>
      <c r="AL565" s="658"/>
      <c r="AM565" s="658"/>
      <c r="AN565" s="658"/>
      <c r="AO565" s="658"/>
      <c r="AP565" s="658"/>
      <c r="AQ565" s="658"/>
      <c r="AR565" s="658"/>
      <c r="AS565" s="658"/>
      <c r="AT565" s="658"/>
      <c r="AU565" s="658"/>
      <c r="AV565" s="658"/>
      <c r="AW565" s="658"/>
      <c r="AX565" s="658"/>
      <c r="AY565" s="658"/>
      <c r="AZ565" s="658"/>
      <c r="BA565" s="658"/>
      <c r="BB565" s="658"/>
      <c r="BC565" s="658"/>
      <c r="BD565" s="658"/>
      <c r="BE565" s="658"/>
      <c r="BF565" s="658"/>
      <c r="BG565" s="658"/>
      <c r="BH565" s="658"/>
      <c r="BI565" s="658"/>
      <c r="BJ565" s="658"/>
      <c r="BK565" s="658"/>
      <c r="BL565" s="658"/>
      <c r="BM565" s="658"/>
      <c r="BN565" s="658"/>
      <c r="BO565" s="658"/>
      <c r="BP565" s="658"/>
      <c r="BQ565" s="658"/>
      <c r="BR565" s="658"/>
      <c r="BS565" s="658"/>
      <c r="BT565" s="658"/>
      <c r="BU565" s="658"/>
    </row>
    <row r="566" ht="14.25" customHeight="1">
      <c r="A566" s="1067"/>
      <c r="B566" s="1067"/>
      <c r="C566" s="1067"/>
      <c r="D566" s="1067"/>
      <c r="E566" s="1067"/>
      <c r="F566" s="1067"/>
      <c r="G566" s="1114"/>
      <c r="H566" s="1115"/>
      <c r="I566" s="1115"/>
      <c r="J566" s="1067"/>
      <c r="K566" s="1116"/>
      <c r="L566" s="1117"/>
      <c r="M566" s="1067"/>
      <c r="N566" s="1067"/>
      <c r="O566" s="1117"/>
      <c r="P566" s="1067"/>
      <c r="Q566" s="1067"/>
      <c r="R566" s="1067"/>
      <c r="S566" s="1067"/>
      <c r="T566" s="1067"/>
      <c r="U566" s="1067"/>
      <c r="V566" s="866"/>
      <c r="W566" s="866"/>
      <c r="X566" s="866"/>
      <c r="Y566" s="394"/>
      <c r="Z566" s="394"/>
      <c r="AA566" s="394"/>
      <c r="AB566" s="394"/>
      <c r="AC566" s="1067"/>
      <c r="AD566" s="1067"/>
      <c r="AE566" s="1067"/>
      <c r="AF566" s="1067"/>
      <c r="AG566" s="658"/>
      <c r="AH566" s="658"/>
      <c r="AI566" s="658"/>
      <c r="AJ566" s="658"/>
      <c r="AK566" s="658"/>
      <c r="AL566" s="658"/>
      <c r="AM566" s="658"/>
      <c r="AN566" s="658"/>
      <c r="AO566" s="658"/>
      <c r="AP566" s="658"/>
      <c r="AQ566" s="658"/>
      <c r="AR566" s="658"/>
      <c r="AS566" s="658"/>
      <c r="AT566" s="658"/>
      <c r="AU566" s="658"/>
      <c r="AV566" s="658"/>
      <c r="AW566" s="658"/>
      <c r="AX566" s="658"/>
      <c r="AY566" s="658"/>
      <c r="AZ566" s="658"/>
      <c r="BA566" s="658"/>
      <c r="BB566" s="658"/>
      <c r="BC566" s="658"/>
      <c r="BD566" s="658"/>
      <c r="BE566" s="658"/>
      <c r="BF566" s="658"/>
      <c r="BG566" s="658"/>
      <c r="BH566" s="658"/>
      <c r="BI566" s="658"/>
      <c r="BJ566" s="658"/>
      <c r="BK566" s="658"/>
      <c r="BL566" s="658"/>
      <c r="BM566" s="658"/>
      <c r="BN566" s="658"/>
      <c r="BO566" s="658"/>
      <c r="BP566" s="658"/>
      <c r="BQ566" s="658"/>
      <c r="BR566" s="658"/>
      <c r="BS566" s="658"/>
      <c r="BT566" s="658"/>
      <c r="BU566" s="658"/>
    </row>
    <row r="567" ht="14.25" customHeight="1">
      <c r="A567" s="1067"/>
      <c r="B567" s="1067"/>
      <c r="C567" s="1067"/>
      <c r="D567" s="1067"/>
      <c r="E567" s="1067"/>
      <c r="F567" s="1067"/>
      <c r="G567" s="1114"/>
      <c r="H567" s="1115"/>
      <c r="I567" s="1115"/>
      <c r="J567" s="1067"/>
      <c r="K567" s="1116"/>
      <c r="L567" s="1117"/>
      <c r="M567" s="1067"/>
      <c r="N567" s="1067"/>
      <c r="O567" s="1117"/>
      <c r="P567" s="1067"/>
      <c r="Q567" s="1067"/>
      <c r="R567" s="1067"/>
      <c r="S567" s="1067"/>
      <c r="T567" s="1067"/>
      <c r="U567" s="1067"/>
      <c r="V567" s="866"/>
      <c r="W567" s="866"/>
      <c r="X567" s="866"/>
      <c r="Y567" s="394"/>
      <c r="Z567" s="394"/>
      <c r="AA567" s="394"/>
      <c r="AB567" s="394"/>
      <c r="AC567" s="1067"/>
      <c r="AD567" s="1067"/>
      <c r="AE567" s="1067"/>
      <c r="AF567" s="1067"/>
      <c r="AG567" s="658"/>
      <c r="AH567" s="658"/>
      <c r="AI567" s="658"/>
      <c r="AJ567" s="658"/>
      <c r="AK567" s="658"/>
      <c r="AL567" s="658"/>
      <c r="AM567" s="658"/>
      <c r="AN567" s="658"/>
      <c r="AO567" s="658"/>
      <c r="AP567" s="658"/>
      <c r="AQ567" s="658"/>
      <c r="AR567" s="658"/>
      <c r="AS567" s="658"/>
      <c r="AT567" s="658"/>
      <c r="AU567" s="658"/>
      <c r="AV567" s="658"/>
      <c r="AW567" s="658"/>
      <c r="AX567" s="658"/>
      <c r="AY567" s="658"/>
      <c r="AZ567" s="658"/>
      <c r="BA567" s="658"/>
      <c r="BB567" s="658"/>
      <c r="BC567" s="658"/>
      <c r="BD567" s="658"/>
      <c r="BE567" s="658"/>
      <c r="BF567" s="658"/>
      <c r="BG567" s="658"/>
      <c r="BH567" s="658"/>
      <c r="BI567" s="658"/>
      <c r="BJ567" s="658"/>
      <c r="BK567" s="658"/>
      <c r="BL567" s="658"/>
      <c r="BM567" s="658"/>
      <c r="BN567" s="658"/>
      <c r="BO567" s="658"/>
      <c r="BP567" s="658"/>
      <c r="BQ567" s="658"/>
      <c r="BR567" s="658"/>
      <c r="BS567" s="658"/>
      <c r="BT567" s="658"/>
      <c r="BU567" s="658"/>
    </row>
    <row r="568" ht="14.25" customHeight="1">
      <c r="A568" s="1067"/>
      <c r="B568" s="1067"/>
      <c r="C568" s="1067"/>
      <c r="D568" s="1067"/>
      <c r="E568" s="1067"/>
      <c r="F568" s="1067"/>
      <c r="G568" s="1114"/>
      <c r="H568" s="1115"/>
      <c r="I568" s="1115"/>
      <c r="J568" s="1067"/>
      <c r="K568" s="1116"/>
      <c r="L568" s="1117"/>
      <c r="M568" s="1067"/>
      <c r="N568" s="1067"/>
      <c r="O568" s="1117"/>
      <c r="P568" s="1067"/>
      <c r="Q568" s="1067"/>
      <c r="R568" s="1067"/>
      <c r="S568" s="1067"/>
      <c r="T568" s="1067"/>
      <c r="U568" s="1067"/>
      <c r="V568" s="866"/>
      <c r="W568" s="866"/>
      <c r="X568" s="866"/>
      <c r="Y568" s="394"/>
      <c r="Z568" s="394"/>
      <c r="AA568" s="394"/>
      <c r="AB568" s="394"/>
      <c r="AC568" s="1067"/>
      <c r="AD568" s="1067"/>
      <c r="AE568" s="1067"/>
      <c r="AF568" s="1067"/>
      <c r="AG568" s="658"/>
      <c r="AH568" s="658"/>
      <c r="AI568" s="658"/>
      <c r="AJ568" s="658"/>
      <c r="AK568" s="658"/>
      <c r="AL568" s="658"/>
      <c r="AM568" s="658"/>
      <c r="AN568" s="658"/>
      <c r="AO568" s="658"/>
      <c r="AP568" s="658"/>
      <c r="AQ568" s="658"/>
      <c r="AR568" s="658"/>
      <c r="AS568" s="658"/>
      <c r="AT568" s="658"/>
      <c r="AU568" s="658"/>
      <c r="AV568" s="658"/>
      <c r="AW568" s="658"/>
      <c r="AX568" s="658"/>
      <c r="AY568" s="658"/>
      <c r="AZ568" s="658"/>
      <c r="BA568" s="658"/>
      <c r="BB568" s="658"/>
      <c r="BC568" s="658"/>
      <c r="BD568" s="658"/>
      <c r="BE568" s="658"/>
      <c r="BF568" s="658"/>
      <c r="BG568" s="658"/>
      <c r="BH568" s="658"/>
      <c r="BI568" s="658"/>
      <c r="BJ568" s="658"/>
      <c r="BK568" s="658"/>
      <c r="BL568" s="658"/>
      <c r="BM568" s="658"/>
      <c r="BN568" s="658"/>
      <c r="BO568" s="658"/>
      <c r="BP568" s="658"/>
      <c r="BQ568" s="658"/>
      <c r="BR568" s="658"/>
      <c r="BS568" s="658"/>
      <c r="BT568" s="658"/>
      <c r="BU568" s="658"/>
    </row>
    <row r="569" ht="14.25" customHeight="1">
      <c r="A569" s="1067"/>
      <c r="B569" s="1067"/>
      <c r="C569" s="1067"/>
      <c r="D569" s="1067"/>
      <c r="E569" s="1067"/>
      <c r="F569" s="1067"/>
      <c r="G569" s="1114"/>
      <c r="H569" s="1115"/>
      <c r="I569" s="1115"/>
      <c r="J569" s="1067"/>
      <c r="K569" s="1116"/>
      <c r="L569" s="1117"/>
      <c r="M569" s="1067"/>
      <c r="N569" s="1067"/>
      <c r="O569" s="1117"/>
      <c r="P569" s="1067"/>
      <c r="Q569" s="1067"/>
      <c r="R569" s="1067"/>
      <c r="S569" s="1067"/>
      <c r="T569" s="1067"/>
      <c r="U569" s="1067"/>
      <c r="V569" s="866"/>
      <c r="W569" s="866"/>
      <c r="X569" s="866"/>
      <c r="Y569" s="394"/>
      <c r="Z569" s="394"/>
      <c r="AA569" s="394"/>
      <c r="AB569" s="394"/>
      <c r="AC569" s="1067"/>
      <c r="AD569" s="1067"/>
      <c r="AE569" s="1067"/>
      <c r="AF569" s="1067"/>
      <c r="AG569" s="658"/>
      <c r="AH569" s="658"/>
      <c r="AI569" s="658"/>
      <c r="AJ569" s="658"/>
      <c r="AK569" s="658"/>
      <c r="AL569" s="658"/>
      <c r="AM569" s="658"/>
      <c r="AN569" s="658"/>
      <c r="AO569" s="658"/>
      <c r="AP569" s="658"/>
      <c r="AQ569" s="658"/>
      <c r="AR569" s="658"/>
      <c r="AS569" s="658"/>
      <c r="AT569" s="658"/>
      <c r="AU569" s="658"/>
      <c r="AV569" s="658"/>
      <c r="AW569" s="658"/>
      <c r="AX569" s="658"/>
      <c r="AY569" s="658"/>
      <c r="AZ569" s="658"/>
      <c r="BA569" s="658"/>
      <c r="BB569" s="658"/>
      <c r="BC569" s="658"/>
      <c r="BD569" s="658"/>
      <c r="BE569" s="658"/>
      <c r="BF569" s="658"/>
      <c r="BG569" s="658"/>
      <c r="BH569" s="658"/>
      <c r="BI569" s="658"/>
      <c r="BJ569" s="658"/>
      <c r="BK569" s="658"/>
      <c r="BL569" s="658"/>
      <c r="BM569" s="658"/>
      <c r="BN569" s="658"/>
      <c r="BO569" s="658"/>
      <c r="BP569" s="658"/>
      <c r="BQ569" s="658"/>
      <c r="BR569" s="658"/>
      <c r="BS569" s="658"/>
      <c r="BT569" s="658"/>
      <c r="BU569" s="658"/>
    </row>
    <row r="570" ht="14.25" customHeight="1">
      <c r="A570" s="1067"/>
      <c r="B570" s="1067"/>
      <c r="C570" s="1067"/>
      <c r="D570" s="1067"/>
      <c r="E570" s="1067"/>
      <c r="F570" s="1067"/>
      <c r="G570" s="1114"/>
      <c r="H570" s="1115"/>
      <c r="I570" s="1115"/>
      <c r="J570" s="1067"/>
      <c r="K570" s="1116"/>
      <c r="L570" s="1117"/>
      <c r="M570" s="1067"/>
      <c r="N570" s="1067"/>
      <c r="O570" s="1117"/>
      <c r="P570" s="1067"/>
      <c r="Q570" s="1067"/>
      <c r="R570" s="1067"/>
      <c r="S570" s="1067"/>
      <c r="T570" s="1067"/>
      <c r="U570" s="1067"/>
      <c r="V570" s="866"/>
      <c r="W570" s="866"/>
      <c r="X570" s="866"/>
      <c r="Y570" s="394"/>
      <c r="Z570" s="394"/>
      <c r="AA570" s="394"/>
      <c r="AB570" s="394"/>
      <c r="AC570" s="1067"/>
      <c r="AD570" s="1067"/>
      <c r="AE570" s="1067"/>
      <c r="AF570" s="1067"/>
      <c r="AG570" s="658"/>
      <c r="AH570" s="658"/>
      <c r="AI570" s="658"/>
      <c r="AJ570" s="658"/>
      <c r="AK570" s="658"/>
      <c r="AL570" s="658"/>
      <c r="AM570" s="658"/>
      <c r="AN570" s="658"/>
      <c r="AO570" s="658"/>
      <c r="AP570" s="658"/>
      <c r="AQ570" s="658"/>
      <c r="AR570" s="658"/>
      <c r="AS570" s="658"/>
      <c r="AT570" s="658"/>
      <c r="AU570" s="658"/>
      <c r="AV570" s="658"/>
      <c r="AW570" s="658"/>
      <c r="AX570" s="658"/>
      <c r="AY570" s="658"/>
      <c r="AZ570" s="658"/>
      <c r="BA570" s="658"/>
      <c r="BB570" s="658"/>
      <c r="BC570" s="658"/>
      <c r="BD570" s="658"/>
      <c r="BE570" s="658"/>
      <c r="BF570" s="658"/>
      <c r="BG570" s="658"/>
      <c r="BH570" s="658"/>
      <c r="BI570" s="658"/>
      <c r="BJ570" s="658"/>
      <c r="BK570" s="658"/>
      <c r="BL570" s="658"/>
      <c r="BM570" s="658"/>
      <c r="BN570" s="658"/>
      <c r="BO570" s="658"/>
      <c r="BP570" s="658"/>
      <c r="BQ570" s="658"/>
      <c r="BR570" s="658"/>
      <c r="BS570" s="658"/>
      <c r="BT570" s="658"/>
      <c r="BU570" s="658"/>
    </row>
    <row r="571" ht="14.25" customHeight="1">
      <c r="A571" s="1067"/>
      <c r="B571" s="1067"/>
      <c r="C571" s="1067"/>
      <c r="D571" s="1067"/>
      <c r="E571" s="1067"/>
      <c r="F571" s="1067"/>
      <c r="G571" s="1114"/>
      <c r="H571" s="1115"/>
      <c r="I571" s="1115"/>
      <c r="J571" s="1067"/>
      <c r="K571" s="1116"/>
      <c r="L571" s="1117"/>
      <c r="M571" s="1067"/>
      <c r="N571" s="1067"/>
      <c r="O571" s="1117"/>
      <c r="P571" s="1067"/>
      <c r="Q571" s="1067"/>
      <c r="R571" s="1067"/>
      <c r="S571" s="1067"/>
      <c r="T571" s="1067"/>
      <c r="U571" s="1067"/>
      <c r="V571" s="866"/>
      <c r="W571" s="866"/>
      <c r="X571" s="866"/>
      <c r="Y571" s="394"/>
      <c r="Z571" s="394"/>
      <c r="AA571" s="394"/>
      <c r="AB571" s="394"/>
      <c r="AC571" s="1067"/>
      <c r="AD571" s="1067"/>
      <c r="AE571" s="1067"/>
      <c r="AF571" s="1067"/>
      <c r="AG571" s="658"/>
      <c r="AH571" s="658"/>
      <c r="AI571" s="658"/>
      <c r="AJ571" s="658"/>
      <c r="AK571" s="658"/>
      <c r="AL571" s="658"/>
      <c r="AM571" s="658"/>
      <c r="AN571" s="658"/>
      <c r="AO571" s="658"/>
      <c r="AP571" s="658"/>
      <c r="AQ571" s="658"/>
      <c r="AR571" s="658"/>
      <c r="AS571" s="658"/>
      <c r="AT571" s="658"/>
      <c r="AU571" s="658"/>
      <c r="AV571" s="658"/>
      <c r="AW571" s="658"/>
      <c r="AX571" s="658"/>
      <c r="AY571" s="658"/>
      <c r="AZ571" s="658"/>
      <c r="BA571" s="658"/>
      <c r="BB571" s="658"/>
      <c r="BC571" s="658"/>
      <c r="BD571" s="658"/>
      <c r="BE571" s="658"/>
      <c r="BF571" s="658"/>
      <c r="BG571" s="658"/>
      <c r="BH571" s="658"/>
      <c r="BI571" s="658"/>
      <c r="BJ571" s="658"/>
      <c r="BK571" s="658"/>
      <c r="BL571" s="658"/>
      <c r="BM571" s="658"/>
      <c r="BN571" s="658"/>
      <c r="BO571" s="658"/>
      <c r="BP571" s="658"/>
      <c r="BQ571" s="658"/>
      <c r="BR571" s="658"/>
      <c r="BS571" s="658"/>
      <c r="BT571" s="658"/>
      <c r="BU571" s="658"/>
    </row>
    <row r="572" ht="14.25" customHeight="1">
      <c r="A572" s="1067"/>
      <c r="B572" s="1067"/>
      <c r="C572" s="1067"/>
      <c r="D572" s="1067"/>
      <c r="E572" s="1067"/>
      <c r="F572" s="1067"/>
      <c r="G572" s="1114"/>
      <c r="H572" s="1115"/>
      <c r="I572" s="1115"/>
      <c r="J572" s="1067"/>
      <c r="K572" s="1116"/>
      <c r="L572" s="1117"/>
      <c r="M572" s="1067"/>
      <c r="N572" s="1067"/>
      <c r="O572" s="1117"/>
      <c r="P572" s="1067"/>
      <c r="Q572" s="1067"/>
      <c r="R572" s="1067"/>
      <c r="S572" s="1067"/>
      <c r="T572" s="1067"/>
      <c r="U572" s="1067"/>
      <c r="V572" s="866"/>
      <c r="W572" s="866"/>
      <c r="X572" s="866"/>
      <c r="Y572" s="394"/>
      <c r="Z572" s="394"/>
      <c r="AA572" s="394"/>
      <c r="AB572" s="394"/>
      <c r="AC572" s="1067"/>
      <c r="AD572" s="1067"/>
      <c r="AE572" s="1067"/>
      <c r="AF572" s="1067"/>
      <c r="AG572" s="658"/>
      <c r="AH572" s="658"/>
      <c r="AI572" s="658"/>
      <c r="AJ572" s="658"/>
      <c r="AK572" s="658"/>
      <c r="AL572" s="658"/>
      <c r="AM572" s="658"/>
      <c r="AN572" s="658"/>
      <c r="AO572" s="658"/>
      <c r="AP572" s="658"/>
      <c r="AQ572" s="658"/>
      <c r="AR572" s="658"/>
      <c r="AS572" s="658"/>
      <c r="AT572" s="658"/>
      <c r="AU572" s="658"/>
      <c r="AV572" s="658"/>
      <c r="AW572" s="658"/>
      <c r="AX572" s="658"/>
      <c r="AY572" s="658"/>
      <c r="AZ572" s="658"/>
      <c r="BA572" s="658"/>
      <c r="BB572" s="658"/>
      <c r="BC572" s="658"/>
      <c r="BD572" s="658"/>
      <c r="BE572" s="658"/>
      <c r="BF572" s="658"/>
      <c r="BG572" s="658"/>
      <c r="BH572" s="658"/>
      <c r="BI572" s="658"/>
      <c r="BJ572" s="658"/>
      <c r="BK572" s="658"/>
      <c r="BL572" s="658"/>
      <c r="BM572" s="658"/>
      <c r="BN572" s="658"/>
      <c r="BO572" s="658"/>
      <c r="BP572" s="658"/>
      <c r="BQ572" s="658"/>
      <c r="BR572" s="658"/>
      <c r="BS572" s="658"/>
      <c r="BT572" s="658"/>
      <c r="BU572" s="658"/>
    </row>
    <row r="573" ht="14.25" customHeight="1">
      <c r="A573" s="1067"/>
      <c r="B573" s="1067"/>
      <c r="C573" s="1067"/>
      <c r="D573" s="1067"/>
      <c r="E573" s="1067"/>
      <c r="F573" s="1067"/>
      <c r="G573" s="1114"/>
      <c r="H573" s="1115"/>
      <c r="I573" s="1115"/>
      <c r="J573" s="1067"/>
      <c r="K573" s="1116"/>
      <c r="L573" s="1117"/>
      <c r="M573" s="1067"/>
      <c r="N573" s="1067"/>
      <c r="O573" s="1117"/>
      <c r="P573" s="1067"/>
      <c r="Q573" s="1067"/>
      <c r="R573" s="1067"/>
      <c r="S573" s="1067"/>
      <c r="T573" s="1067"/>
      <c r="U573" s="1067"/>
      <c r="V573" s="866"/>
      <c r="W573" s="866"/>
      <c r="X573" s="866"/>
      <c r="Y573" s="394"/>
      <c r="Z573" s="394"/>
      <c r="AA573" s="394"/>
      <c r="AB573" s="394"/>
      <c r="AC573" s="1067"/>
      <c r="AD573" s="1067"/>
      <c r="AE573" s="1067"/>
      <c r="AF573" s="1067"/>
      <c r="AG573" s="658"/>
      <c r="AH573" s="658"/>
      <c r="AI573" s="658"/>
      <c r="AJ573" s="658"/>
      <c r="AK573" s="658"/>
      <c r="AL573" s="658"/>
      <c r="AM573" s="658"/>
      <c r="AN573" s="658"/>
      <c r="AO573" s="658"/>
      <c r="AP573" s="658"/>
      <c r="AQ573" s="658"/>
      <c r="AR573" s="658"/>
      <c r="AS573" s="658"/>
      <c r="AT573" s="658"/>
      <c r="AU573" s="658"/>
      <c r="AV573" s="658"/>
      <c r="AW573" s="658"/>
      <c r="AX573" s="658"/>
      <c r="AY573" s="658"/>
      <c r="AZ573" s="658"/>
      <c r="BA573" s="658"/>
      <c r="BB573" s="658"/>
      <c r="BC573" s="658"/>
      <c r="BD573" s="658"/>
      <c r="BE573" s="658"/>
      <c r="BF573" s="658"/>
      <c r="BG573" s="658"/>
      <c r="BH573" s="658"/>
      <c r="BI573" s="658"/>
      <c r="BJ573" s="658"/>
      <c r="BK573" s="658"/>
      <c r="BL573" s="658"/>
      <c r="BM573" s="658"/>
      <c r="BN573" s="658"/>
      <c r="BO573" s="658"/>
      <c r="BP573" s="658"/>
      <c r="BQ573" s="658"/>
      <c r="BR573" s="658"/>
      <c r="BS573" s="658"/>
      <c r="BT573" s="658"/>
      <c r="BU573" s="658"/>
    </row>
    <row r="574" ht="14.25" customHeight="1">
      <c r="A574" s="1067"/>
      <c r="B574" s="1067"/>
      <c r="C574" s="1067"/>
      <c r="D574" s="1067"/>
      <c r="E574" s="1067"/>
      <c r="F574" s="1067"/>
      <c r="G574" s="1114"/>
      <c r="H574" s="1115"/>
      <c r="I574" s="1115"/>
      <c r="J574" s="1067"/>
      <c r="K574" s="1116"/>
      <c r="L574" s="1117"/>
      <c r="M574" s="1067"/>
      <c r="N574" s="1067"/>
      <c r="O574" s="1117"/>
      <c r="P574" s="1067"/>
      <c r="Q574" s="1067"/>
      <c r="R574" s="1067"/>
      <c r="S574" s="1067"/>
      <c r="T574" s="1067"/>
      <c r="U574" s="1067"/>
      <c r="V574" s="866"/>
      <c r="W574" s="866"/>
      <c r="X574" s="866"/>
      <c r="Y574" s="394"/>
      <c r="Z574" s="394"/>
      <c r="AA574" s="394"/>
      <c r="AB574" s="394"/>
      <c r="AC574" s="1067"/>
      <c r="AD574" s="1067"/>
      <c r="AE574" s="1067"/>
      <c r="AF574" s="1067"/>
      <c r="AG574" s="658"/>
      <c r="AH574" s="658"/>
      <c r="AI574" s="658"/>
      <c r="AJ574" s="658"/>
      <c r="AK574" s="658"/>
      <c r="AL574" s="658"/>
      <c r="AM574" s="658"/>
      <c r="AN574" s="658"/>
      <c r="AO574" s="658"/>
      <c r="AP574" s="658"/>
      <c r="AQ574" s="658"/>
      <c r="AR574" s="658"/>
      <c r="AS574" s="658"/>
      <c r="AT574" s="658"/>
      <c r="AU574" s="658"/>
      <c r="AV574" s="658"/>
      <c r="AW574" s="658"/>
      <c r="AX574" s="658"/>
      <c r="AY574" s="658"/>
      <c r="AZ574" s="658"/>
      <c r="BA574" s="658"/>
      <c r="BB574" s="658"/>
      <c r="BC574" s="658"/>
      <c r="BD574" s="658"/>
      <c r="BE574" s="658"/>
      <c r="BF574" s="658"/>
      <c r="BG574" s="658"/>
      <c r="BH574" s="658"/>
      <c r="BI574" s="658"/>
      <c r="BJ574" s="658"/>
      <c r="BK574" s="658"/>
      <c r="BL574" s="658"/>
      <c r="BM574" s="658"/>
      <c r="BN574" s="658"/>
      <c r="BO574" s="658"/>
      <c r="BP574" s="658"/>
      <c r="BQ574" s="658"/>
      <c r="BR574" s="658"/>
      <c r="BS574" s="658"/>
      <c r="BT574" s="658"/>
      <c r="BU574" s="658"/>
    </row>
    <row r="575" ht="14.25" customHeight="1">
      <c r="A575" s="1067"/>
      <c r="B575" s="1067"/>
      <c r="C575" s="1067"/>
      <c r="D575" s="1067"/>
      <c r="E575" s="1067"/>
      <c r="F575" s="1067"/>
      <c r="G575" s="1114"/>
      <c r="H575" s="1115"/>
      <c r="I575" s="1115"/>
      <c r="J575" s="1067"/>
      <c r="K575" s="1116"/>
      <c r="L575" s="1117"/>
      <c r="M575" s="1067"/>
      <c r="N575" s="1067"/>
      <c r="O575" s="1117"/>
      <c r="P575" s="1067"/>
      <c r="Q575" s="1067"/>
      <c r="R575" s="1067"/>
      <c r="S575" s="1067"/>
      <c r="T575" s="1067"/>
      <c r="U575" s="1067"/>
      <c r="V575" s="866"/>
      <c r="W575" s="866"/>
      <c r="X575" s="866"/>
      <c r="Y575" s="394"/>
      <c r="Z575" s="394"/>
      <c r="AA575" s="394"/>
      <c r="AB575" s="394"/>
      <c r="AC575" s="1067"/>
      <c r="AD575" s="1067"/>
      <c r="AE575" s="1067"/>
      <c r="AF575" s="1067"/>
      <c r="AG575" s="658"/>
      <c r="AH575" s="658"/>
      <c r="AI575" s="658"/>
      <c r="AJ575" s="658"/>
      <c r="AK575" s="658"/>
      <c r="AL575" s="658"/>
      <c r="AM575" s="658"/>
      <c r="AN575" s="658"/>
      <c r="AO575" s="658"/>
      <c r="AP575" s="658"/>
      <c r="AQ575" s="658"/>
      <c r="AR575" s="658"/>
      <c r="AS575" s="658"/>
      <c r="AT575" s="658"/>
      <c r="AU575" s="658"/>
      <c r="AV575" s="658"/>
      <c r="AW575" s="658"/>
      <c r="AX575" s="658"/>
      <c r="AY575" s="658"/>
      <c r="AZ575" s="658"/>
      <c r="BA575" s="658"/>
      <c r="BB575" s="658"/>
      <c r="BC575" s="658"/>
      <c r="BD575" s="658"/>
      <c r="BE575" s="658"/>
      <c r="BF575" s="658"/>
      <c r="BG575" s="658"/>
      <c r="BH575" s="658"/>
      <c r="BI575" s="658"/>
      <c r="BJ575" s="658"/>
      <c r="BK575" s="658"/>
      <c r="BL575" s="658"/>
      <c r="BM575" s="658"/>
      <c r="BN575" s="658"/>
      <c r="BO575" s="658"/>
      <c r="BP575" s="658"/>
      <c r="BQ575" s="658"/>
      <c r="BR575" s="658"/>
      <c r="BS575" s="658"/>
      <c r="BT575" s="658"/>
      <c r="BU575" s="658"/>
    </row>
    <row r="576" ht="14.25" customHeight="1">
      <c r="A576" s="1067"/>
      <c r="B576" s="1067"/>
      <c r="C576" s="1067"/>
      <c r="D576" s="1067"/>
      <c r="E576" s="1067"/>
      <c r="F576" s="1067"/>
      <c r="G576" s="1114"/>
      <c r="H576" s="1115"/>
      <c r="I576" s="1115"/>
      <c r="J576" s="1067"/>
      <c r="K576" s="1116"/>
      <c r="L576" s="1117"/>
      <c r="M576" s="1067"/>
      <c r="N576" s="1067"/>
      <c r="O576" s="1117"/>
      <c r="P576" s="1067"/>
      <c r="Q576" s="1067"/>
      <c r="R576" s="1067"/>
      <c r="S576" s="1067"/>
      <c r="T576" s="1067"/>
      <c r="U576" s="1067"/>
      <c r="V576" s="866"/>
      <c r="W576" s="866"/>
      <c r="X576" s="866"/>
      <c r="Y576" s="394"/>
      <c r="Z576" s="394"/>
      <c r="AA576" s="394"/>
      <c r="AB576" s="394"/>
      <c r="AC576" s="1067"/>
      <c r="AD576" s="1067"/>
      <c r="AE576" s="1067"/>
      <c r="AF576" s="1067"/>
      <c r="AG576" s="658"/>
      <c r="AH576" s="658"/>
      <c r="AI576" s="658"/>
      <c r="AJ576" s="658"/>
      <c r="AK576" s="658"/>
      <c r="AL576" s="658"/>
      <c r="AM576" s="658"/>
      <c r="AN576" s="658"/>
      <c r="AO576" s="658"/>
      <c r="AP576" s="658"/>
      <c r="AQ576" s="658"/>
      <c r="AR576" s="658"/>
      <c r="AS576" s="658"/>
      <c r="AT576" s="658"/>
      <c r="AU576" s="658"/>
      <c r="AV576" s="658"/>
      <c r="AW576" s="658"/>
      <c r="AX576" s="658"/>
      <c r="AY576" s="658"/>
      <c r="AZ576" s="658"/>
      <c r="BA576" s="658"/>
      <c r="BB576" s="658"/>
      <c r="BC576" s="658"/>
      <c r="BD576" s="658"/>
      <c r="BE576" s="658"/>
      <c r="BF576" s="658"/>
      <c r="BG576" s="658"/>
      <c r="BH576" s="658"/>
      <c r="BI576" s="658"/>
      <c r="BJ576" s="658"/>
      <c r="BK576" s="658"/>
      <c r="BL576" s="658"/>
      <c r="BM576" s="658"/>
      <c r="BN576" s="658"/>
      <c r="BO576" s="658"/>
      <c r="BP576" s="658"/>
      <c r="BQ576" s="658"/>
      <c r="BR576" s="658"/>
      <c r="BS576" s="658"/>
      <c r="BT576" s="658"/>
      <c r="BU576" s="658"/>
    </row>
    <row r="577" ht="14.25" customHeight="1">
      <c r="A577" s="1067"/>
      <c r="B577" s="1067"/>
      <c r="C577" s="1067"/>
      <c r="D577" s="1067"/>
      <c r="E577" s="1067"/>
      <c r="F577" s="1067"/>
      <c r="G577" s="1114"/>
      <c r="H577" s="1115"/>
      <c r="I577" s="1115"/>
      <c r="J577" s="1067"/>
      <c r="K577" s="1116"/>
      <c r="L577" s="1117"/>
      <c r="M577" s="1067"/>
      <c r="N577" s="1067"/>
      <c r="O577" s="1117"/>
      <c r="P577" s="1067"/>
      <c r="Q577" s="1067"/>
      <c r="R577" s="1067"/>
      <c r="S577" s="1067"/>
      <c r="T577" s="1067"/>
      <c r="U577" s="1067"/>
      <c r="V577" s="866"/>
      <c r="W577" s="866"/>
      <c r="X577" s="866"/>
      <c r="Y577" s="394"/>
      <c r="Z577" s="394"/>
      <c r="AA577" s="394"/>
      <c r="AB577" s="394"/>
      <c r="AC577" s="1067"/>
      <c r="AD577" s="1067"/>
      <c r="AE577" s="1067"/>
      <c r="AF577" s="1067"/>
      <c r="AG577" s="658"/>
      <c r="AH577" s="658"/>
      <c r="AI577" s="658"/>
      <c r="AJ577" s="658"/>
      <c r="AK577" s="658"/>
      <c r="AL577" s="658"/>
      <c r="AM577" s="658"/>
      <c r="AN577" s="658"/>
      <c r="AO577" s="658"/>
      <c r="AP577" s="658"/>
      <c r="AQ577" s="658"/>
      <c r="AR577" s="658"/>
      <c r="AS577" s="658"/>
      <c r="AT577" s="658"/>
      <c r="AU577" s="658"/>
      <c r="AV577" s="658"/>
      <c r="AW577" s="658"/>
      <c r="AX577" s="658"/>
      <c r="AY577" s="658"/>
      <c r="AZ577" s="658"/>
      <c r="BA577" s="658"/>
      <c r="BB577" s="658"/>
      <c r="BC577" s="658"/>
      <c r="BD577" s="658"/>
      <c r="BE577" s="658"/>
      <c r="BF577" s="658"/>
      <c r="BG577" s="658"/>
      <c r="BH577" s="658"/>
      <c r="BI577" s="658"/>
      <c r="BJ577" s="658"/>
      <c r="BK577" s="658"/>
      <c r="BL577" s="658"/>
      <c r="BM577" s="658"/>
      <c r="BN577" s="658"/>
      <c r="BO577" s="658"/>
      <c r="BP577" s="658"/>
      <c r="BQ577" s="658"/>
      <c r="BR577" s="658"/>
      <c r="BS577" s="658"/>
      <c r="BT577" s="658"/>
      <c r="BU577" s="658"/>
    </row>
    <row r="578" ht="14.25" customHeight="1">
      <c r="A578" s="1067"/>
      <c r="B578" s="1067"/>
      <c r="C578" s="1067"/>
      <c r="D578" s="1067"/>
      <c r="E578" s="1067"/>
      <c r="F578" s="1067"/>
      <c r="G578" s="1114"/>
      <c r="H578" s="1115"/>
      <c r="I578" s="1115"/>
      <c r="J578" s="1067"/>
      <c r="K578" s="1116"/>
      <c r="L578" s="1117"/>
      <c r="M578" s="1067"/>
      <c r="N578" s="1067"/>
      <c r="O578" s="1117"/>
      <c r="P578" s="1067"/>
      <c r="Q578" s="1067"/>
      <c r="R578" s="1067"/>
      <c r="S578" s="1067"/>
      <c r="T578" s="1067"/>
      <c r="U578" s="1067"/>
      <c r="V578" s="866"/>
      <c r="W578" s="866"/>
      <c r="X578" s="866"/>
      <c r="Y578" s="394"/>
      <c r="Z578" s="394"/>
      <c r="AA578" s="394"/>
      <c r="AB578" s="394"/>
      <c r="AC578" s="1067"/>
      <c r="AD578" s="1067"/>
      <c r="AE578" s="1067"/>
      <c r="AF578" s="1067"/>
      <c r="AG578" s="658"/>
      <c r="AH578" s="658"/>
      <c r="AI578" s="658"/>
      <c r="AJ578" s="658"/>
      <c r="AK578" s="658"/>
      <c r="AL578" s="658"/>
      <c r="AM578" s="658"/>
      <c r="AN578" s="658"/>
      <c r="AO578" s="658"/>
      <c r="AP578" s="658"/>
      <c r="AQ578" s="658"/>
      <c r="AR578" s="658"/>
      <c r="AS578" s="658"/>
      <c r="AT578" s="658"/>
      <c r="AU578" s="658"/>
      <c r="AV578" s="658"/>
      <c r="AW578" s="658"/>
      <c r="AX578" s="658"/>
      <c r="AY578" s="658"/>
      <c r="AZ578" s="658"/>
      <c r="BA578" s="658"/>
      <c r="BB578" s="658"/>
      <c r="BC578" s="658"/>
      <c r="BD578" s="658"/>
      <c r="BE578" s="658"/>
      <c r="BF578" s="658"/>
      <c r="BG578" s="658"/>
      <c r="BH578" s="658"/>
      <c r="BI578" s="658"/>
      <c r="BJ578" s="658"/>
      <c r="BK578" s="658"/>
      <c r="BL578" s="658"/>
      <c r="BM578" s="658"/>
      <c r="BN578" s="658"/>
      <c r="BO578" s="658"/>
      <c r="BP578" s="658"/>
      <c r="BQ578" s="658"/>
      <c r="BR578" s="658"/>
      <c r="BS578" s="658"/>
      <c r="BT578" s="658"/>
      <c r="BU578" s="658"/>
    </row>
    <row r="579" ht="14.25" customHeight="1">
      <c r="A579" s="1067"/>
      <c r="B579" s="1067"/>
      <c r="C579" s="1067"/>
      <c r="D579" s="1067"/>
      <c r="E579" s="1067"/>
      <c r="F579" s="1067"/>
      <c r="G579" s="1114"/>
      <c r="H579" s="1115"/>
      <c r="I579" s="1115"/>
      <c r="J579" s="1067"/>
      <c r="K579" s="1116"/>
      <c r="L579" s="1117"/>
      <c r="M579" s="1067"/>
      <c r="N579" s="1067"/>
      <c r="O579" s="1117"/>
      <c r="P579" s="1067"/>
      <c r="Q579" s="1067"/>
      <c r="R579" s="1067"/>
      <c r="S579" s="1067"/>
      <c r="T579" s="1067"/>
      <c r="U579" s="1067"/>
      <c r="V579" s="866"/>
      <c r="W579" s="866"/>
      <c r="X579" s="866"/>
      <c r="Y579" s="394"/>
      <c r="Z579" s="394"/>
      <c r="AA579" s="394"/>
      <c r="AB579" s="394"/>
      <c r="AC579" s="1067"/>
      <c r="AD579" s="1067"/>
      <c r="AE579" s="1067"/>
      <c r="AF579" s="1067"/>
      <c r="AG579" s="658"/>
      <c r="AH579" s="658"/>
      <c r="AI579" s="658"/>
      <c r="AJ579" s="658"/>
      <c r="AK579" s="658"/>
      <c r="AL579" s="658"/>
      <c r="AM579" s="658"/>
      <c r="AN579" s="658"/>
      <c r="AO579" s="658"/>
      <c r="AP579" s="658"/>
      <c r="AQ579" s="658"/>
      <c r="AR579" s="658"/>
      <c r="AS579" s="658"/>
      <c r="AT579" s="658"/>
      <c r="AU579" s="658"/>
      <c r="AV579" s="658"/>
      <c r="AW579" s="658"/>
      <c r="AX579" s="658"/>
      <c r="AY579" s="658"/>
      <c r="AZ579" s="658"/>
      <c r="BA579" s="658"/>
      <c r="BB579" s="658"/>
      <c r="BC579" s="658"/>
      <c r="BD579" s="658"/>
      <c r="BE579" s="658"/>
      <c r="BF579" s="658"/>
      <c r="BG579" s="658"/>
      <c r="BH579" s="658"/>
      <c r="BI579" s="658"/>
      <c r="BJ579" s="658"/>
      <c r="BK579" s="658"/>
      <c r="BL579" s="658"/>
      <c r="BM579" s="658"/>
      <c r="BN579" s="658"/>
      <c r="BO579" s="658"/>
      <c r="BP579" s="658"/>
      <c r="BQ579" s="658"/>
      <c r="BR579" s="658"/>
      <c r="BS579" s="658"/>
      <c r="BT579" s="658"/>
      <c r="BU579" s="658"/>
    </row>
    <row r="580" ht="14.25" customHeight="1">
      <c r="A580" s="1067"/>
      <c r="B580" s="1067"/>
      <c r="C580" s="1067"/>
      <c r="D580" s="1067"/>
      <c r="E580" s="1067"/>
      <c r="F580" s="1067"/>
      <c r="G580" s="1114"/>
      <c r="H580" s="1115"/>
      <c r="I580" s="1115"/>
      <c r="J580" s="1067"/>
      <c r="K580" s="1116"/>
      <c r="L580" s="1117"/>
      <c r="M580" s="1067"/>
      <c r="N580" s="1067"/>
      <c r="O580" s="1117"/>
      <c r="P580" s="1067"/>
      <c r="Q580" s="1067"/>
      <c r="R580" s="1067"/>
      <c r="S580" s="1067"/>
      <c r="T580" s="1067"/>
      <c r="U580" s="1067"/>
      <c r="V580" s="866"/>
      <c r="W580" s="866"/>
      <c r="X580" s="866"/>
      <c r="Y580" s="394"/>
      <c r="Z580" s="394"/>
      <c r="AA580" s="394"/>
      <c r="AB580" s="394"/>
      <c r="AC580" s="1067"/>
      <c r="AD580" s="1067"/>
      <c r="AE580" s="1067"/>
      <c r="AF580" s="1067"/>
      <c r="AG580" s="658"/>
      <c r="AH580" s="658"/>
      <c r="AI580" s="658"/>
      <c r="AJ580" s="658"/>
      <c r="AK580" s="658"/>
      <c r="AL580" s="658"/>
      <c r="AM580" s="658"/>
      <c r="AN580" s="658"/>
      <c r="AO580" s="658"/>
      <c r="AP580" s="658"/>
      <c r="AQ580" s="658"/>
      <c r="AR580" s="658"/>
      <c r="AS580" s="658"/>
      <c r="AT580" s="658"/>
      <c r="AU580" s="658"/>
      <c r="AV580" s="658"/>
      <c r="AW580" s="658"/>
      <c r="AX580" s="658"/>
      <c r="AY580" s="658"/>
      <c r="AZ580" s="658"/>
      <c r="BA580" s="658"/>
      <c r="BB580" s="658"/>
      <c r="BC580" s="658"/>
      <c r="BD580" s="658"/>
      <c r="BE580" s="658"/>
      <c r="BF580" s="658"/>
      <c r="BG580" s="658"/>
      <c r="BH580" s="658"/>
      <c r="BI580" s="658"/>
      <c r="BJ580" s="658"/>
      <c r="BK580" s="658"/>
      <c r="BL580" s="658"/>
      <c r="BM580" s="658"/>
      <c r="BN580" s="658"/>
      <c r="BO580" s="658"/>
      <c r="BP580" s="658"/>
      <c r="BQ580" s="658"/>
      <c r="BR580" s="658"/>
      <c r="BS580" s="658"/>
      <c r="BT580" s="658"/>
      <c r="BU580" s="658"/>
    </row>
    <row r="581" ht="14.25" customHeight="1">
      <c r="A581" s="1067"/>
      <c r="B581" s="1067"/>
      <c r="C581" s="1067"/>
      <c r="D581" s="1067"/>
      <c r="E581" s="1067"/>
      <c r="F581" s="1067"/>
      <c r="G581" s="1114"/>
      <c r="H581" s="1115"/>
      <c r="I581" s="1115"/>
      <c r="J581" s="1067"/>
      <c r="K581" s="1116"/>
      <c r="L581" s="1117"/>
      <c r="M581" s="1067"/>
      <c r="N581" s="1067"/>
      <c r="O581" s="1117"/>
      <c r="P581" s="1067"/>
      <c r="Q581" s="1067"/>
      <c r="R581" s="1067"/>
      <c r="S581" s="1067"/>
      <c r="T581" s="1067"/>
      <c r="U581" s="1067"/>
      <c r="V581" s="866"/>
      <c r="W581" s="866"/>
      <c r="X581" s="866"/>
      <c r="Y581" s="394"/>
      <c r="Z581" s="394"/>
      <c r="AA581" s="394"/>
      <c r="AB581" s="394"/>
      <c r="AC581" s="1067"/>
      <c r="AD581" s="1067"/>
      <c r="AE581" s="1067"/>
      <c r="AF581" s="1067"/>
      <c r="AG581" s="658"/>
      <c r="AH581" s="658"/>
      <c r="AI581" s="658"/>
      <c r="AJ581" s="658"/>
      <c r="AK581" s="658"/>
      <c r="AL581" s="658"/>
      <c r="AM581" s="658"/>
      <c r="AN581" s="658"/>
      <c r="AO581" s="658"/>
      <c r="AP581" s="658"/>
      <c r="AQ581" s="658"/>
      <c r="AR581" s="658"/>
      <c r="AS581" s="658"/>
      <c r="AT581" s="658"/>
      <c r="AU581" s="658"/>
      <c r="AV581" s="658"/>
      <c r="AW581" s="658"/>
      <c r="AX581" s="658"/>
      <c r="AY581" s="658"/>
      <c r="AZ581" s="658"/>
      <c r="BA581" s="658"/>
      <c r="BB581" s="658"/>
      <c r="BC581" s="658"/>
      <c r="BD581" s="658"/>
      <c r="BE581" s="658"/>
      <c r="BF581" s="658"/>
      <c r="BG581" s="658"/>
      <c r="BH581" s="658"/>
      <c r="BI581" s="658"/>
      <c r="BJ581" s="658"/>
      <c r="BK581" s="658"/>
      <c r="BL581" s="658"/>
      <c r="BM581" s="658"/>
      <c r="BN581" s="658"/>
      <c r="BO581" s="658"/>
      <c r="BP581" s="658"/>
      <c r="BQ581" s="658"/>
      <c r="BR581" s="658"/>
      <c r="BS581" s="658"/>
      <c r="BT581" s="658"/>
      <c r="BU581" s="658"/>
    </row>
    <row r="582" ht="14.25" customHeight="1">
      <c r="A582" s="1067"/>
      <c r="B582" s="1067"/>
      <c r="C582" s="1067"/>
      <c r="D582" s="1067"/>
      <c r="E582" s="1067"/>
      <c r="F582" s="1067"/>
      <c r="G582" s="1114"/>
      <c r="H582" s="1115"/>
      <c r="I582" s="1115"/>
      <c r="J582" s="1067"/>
      <c r="K582" s="1116"/>
      <c r="L582" s="1117"/>
      <c r="M582" s="1067"/>
      <c r="N582" s="1067"/>
      <c r="O582" s="1117"/>
      <c r="P582" s="1067"/>
      <c r="Q582" s="1067"/>
      <c r="R582" s="1067"/>
      <c r="S582" s="1067"/>
      <c r="T582" s="1067"/>
      <c r="U582" s="1067"/>
      <c r="V582" s="866"/>
      <c r="W582" s="866"/>
      <c r="X582" s="866"/>
      <c r="Y582" s="394"/>
      <c r="Z582" s="394"/>
      <c r="AA582" s="394"/>
      <c r="AB582" s="394"/>
      <c r="AC582" s="1067"/>
      <c r="AD582" s="1067"/>
      <c r="AE582" s="1067"/>
      <c r="AF582" s="1067"/>
      <c r="AG582" s="658"/>
      <c r="AH582" s="658"/>
      <c r="AI582" s="658"/>
      <c r="AJ582" s="658"/>
      <c r="AK582" s="658"/>
      <c r="AL582" s="658"/>
      <c r="AM582" s="658"/>
      <c r="AN582" s="658"/>
      <c r="AO582" s="658"/>
      <c r="AP582" s="658"/>
      <c r="AQ582" s="658"/>
      <c r="AR582" s="658"/>
      <c r="AS582" s="658"/>
      <c r="AT582" s="658"/>
      <c r="AU582" s="658"/>
      <c r="AV582" s="658"/>
      <c r="AW582" s="658"/>
      <c r="AX582" s="658"/>
      <c r="AY582" s="658"/>
      <c r="AZ582" s="658"/>
      <c r="BA582" s="658"/>
      <c r="BB582" s="658"/>
      <c r="BC582" s="658"/>
      <c r="BD582" s="658"/>
      <c r="BE582" s="658"/>
      <c r="BF582" s="658"/>
      <c r="BG582" s="658"/>
      <c r="BH582" s="658"/>
      <c r="BI582" s="658"/>
      <c r="BJ582" s="658"/>
      <c r="BK582" s="658"/>
      <c r="BL582" s="658"/>
      <c r="BM582" s="658"/>
      <c r="BN582" s="658"/>
      <c r="BO582" s="658"/>
      <c r="BP582" s="658"/>
      <c r="BQ582" s="658"/>
      <c r="BR582" s="658"/>
      <c r="BS582" s="658"/>
      <c r="BT582" s="658"/>
      <c r="BU582" s="658"/>
    </row>
    <row r="583" ht="14.25" customHeight="1">
      <c r="A583" s="1067"/>
      <c r="B583" s="1067"/>
      <c r="C583" s="1067"/>
      <c r="D583" s="1067"/>
      <c r="E583" s="1067"/>
      <c r="F583" s="1067"/>
      <c r="G583" s="1114"/>
      <c r="H583" s="1115"/>
      <c r="I583" s="1115"/>
      <c r="J583" s="1067"/>
      <c r="K583" s="1116"/>
      <c r="L583" s="1117"/>
      <c r="M583" s="1067"/>
      <c r="N583" s="1067"/>
      <c r="O583" s="1117"/>
      <c r="P583" s="1067"/>
      <c r="Q583" s="1067"/>
      <c r="R583" s="1067"/>
      <c r="S583" s="1067"/>
      <c r="T583" s="1067"/>
      <c r="U583" s="1067"/>
      <c r="V583" s="866"/>
      <c r="W583" s="866"/>
      <c r="X583" s="866"/>
      <c r="Y583" s="394"/>
      <c r="Z583" s="394"/>
      <c r="AA583" s="394"/>
      <c r="AB583" s="394"/>
      <c r="AC583" s="1067"/>
      <c r="AD583" s="1067"/>
      <c r="AE583" s="1067"/>
      <c r="AF583" s="1067"/>
      <c r="AG583" s="658"/>
      <c r="AH583" s="658"/>
      <c r="AI583" s="658"/>
      <c r="AJ583" s="658"/>
      <c r="AK583" s="658"/>
      <c r="AL583" s="658"/>
      <c r="AM583" s="658"/>
      <c r="AN583" s="658"/>
      <c r="AO583" s="658"/>
      <c r="AP583" s="658"/>
      <c r="AQ583" s="658"/>
      <c r="AR583" s="658"/>
      <c r="AS583" s="658"/>
      <c r="AT583" s="658"/>
      <c r="AU583" s="658"/>
      <c r="AV583" s="658"/>
      <c r="AW583" s="658"/>
      <c r="AX583" s="658"/>
      <c r="AY583" s="658"/>
      <c r="AZ583" s="658"/>
      <c r="BA583" s="658"/>
      <c r="BB583" s="658"/>
      <c r="BC583" s="658"/>
      <c r="BD583" s="658"/>
      <c r="BE583" s="658"/>
      <c r="BF583" s="658"/>
      <c r="BG583" s="658"/>
      <c r="BH583" s="658"/>
      <c r="BI583" s="658"/>
      <c r="BJ583" s="658"/>
      <c r="BK583" s="658"/>
      <c r="BL583" s="658"/>
      <c r="BM583" s="658"/>
      <c r="BN583" s="658"/>
      <c r="BO583" s="658"/>
      <c r="BP583" s="658"/>
      <c r="BQ583" s="658"/>
      <c r="BR583" s="658"/>
      <c r="BS583" s="658"/>
      <c r="BT583" s="658"/>
      <c r="BU583" s="658"/>
    </row>
    <row r="584" ht="14.25" customHeight="1">
      <c r="A584" s="1067"/>
      <c r="B584" s="1067"/>
      <c r="C584" s="1067"/>
      <c r="D584" s="1067"/>
      <c r="E584" s="1067"/>
      <c r="F584" s="1067"/>
      <c r="G584" s="1114"/>
      <c r="H584" s="1115"/>
      <c r="I584" s="1115"/>
      <c r="J584" s="1067"/>
      <c r="K584" s="1116"/>
      <c r="L584" s="1117"/>
      <c r="M584" s="1067"/>
      <c r="N584" s="1067"/>
      <c r="O584" s="1117"/>
      <c r="P584" s="1067"/>
      <c r="Q584" s="1067"/>
      <c r="R584" s="1067"/>
      <c r="S584" s="1067"/>
      <c r="T584" s="1067"/>
      <c r="U584" s="1067"/>
      <c r="V584" s="866"/>
      <c r="W584" s="866"/>
      <c r="X584" s="866"/>
      <c r="Y584" s="394"/>
      <c r="Z584" s="394"/>
      <c r="AA584" s="394"/>
      <c r="AB584" s="394"/>
      <c r="AC584" s="1067"/>
      <c r="AD584" s="1067"/>
      <c r="AE584" s="1067"/>
      <c r="AF584" s="1067"/>
      <c r="AG584" s="658"/>
      <c r="AH584" s="658"/>
      <c r="AI584" s="658"/>
      <c r="AJ584" s="658"/>
      <c r="AK584" s="658"/>
      <c r="AL584" s="658"/>
      <c r="AM584" s="658"/>
      <c r="AN584" s="658"/>
      <c r="AO584" s="658"/>
      <c r="AP584" s="658"/>
      <c r="AQ584" s="658"/>
      <c r="AR584" s="658"/>
      <c r="AS584" s="658"/>
      <c r="AT584" s="658"/>
      <c r="AU584" s="658"/>
      <c r="AV584" s="658"/>
      <c r="AW584" s="658"/>
      <c r="AX584" s="658"/>
      <c r="AY584" s="658"/>
      <c r="AZ584" s="658"/>
      <c r="BA584" s="658"/>
      <c r="BB584" s="658"/>
      <c r="BC584" s="658"/>
      <c r="BD584" s="658"/>
      <c r="BE584" s="658"/>
      <c r="BF584" s="658"/>
      <c r="BG584" s="658"/>
      <c r="BH584" s="658"/>
      <c r="BI584" s="658"/>
      <c r="BJ584" s="658"/>
      <c r="BK584" s="658"/>
      <c r="BL584" s="658"/>
      <c r="BM584" s="658"/>
      <c r="BN584" s="658"/>
      <c r="BO584" s="658"/>
      <c r="BP584" s="658"/>
      <c r="BQ584" s="658"/>
      <c r="BR584" s="658"/>
      <c r="BS584" s="658"/>
      <c r="BT584" s="658"/>
      <c r="BU584" s="658"/>
    </row>
    <row r="585" ht="14.25" customHeight="1">
      <c r="A585" s="1067"/>
      <c r="B585" s="1067"/>
      <c r="C585" s="1067"/>
      <c r="D585" s="1067"/>
      <c r="E585" s="1067"/>
      <c r="F585" s="1067"/>
      <c r="G585" s="1114"/>
      <c r="H585" s="1115"/>
      <c r="I585" s="1115"/>
      <c r="J585" s="1067"/>
      <c r="K585" s="1116"/>
      <c r="L585" s="1117"/>
      <c r="M585" s="1067"/>
      <c r="N585" s="1067"/>
      <c r="O585" s="1117"/>
      <c r="P585" s="1067"/>
      <c r="Q585" s="1067"/>
      <c r="R585" s="1067"/>
      <c r="S585" s="1067"/>
      <c r="T585" s="1067"/>
      <c r="U585" s="1067"/>
      <c r="V585" s="866"/>
      <c r="W585" s="866"/>
      <c r="X585" s="866"/>
      <c r="Y585" s="394"/>
      <c r="Z585" s="394"/>
      <c r="AA585" s="394"/>
      <c r="AB585" s="394"/>
      <c r="AC585" s="1067"/>
      <c r="AD585" s="1067"/>
      <c r="AE585" s="1067"/>
      <c r="AF585" s="1067"/>
      <c r="AG585" s="658"/>
      <c r="AH585" s="658"/>
      <c r="AI585" s="658"/>
      <c r="AJ585" s="658"/>
      <c r="AK585" s="658"/>
      <c r="AL585" s="658"/>
      <c r="AM585" s="658"/>
      <c r="AN585" s="658"/>
      <c r="AO585" s="658"/>
      <c r="AP585" s="658"/>
      <c r="AQ585" s="658"/>
      <c r="AR585" s="658"/>
      <c r="AS585" s="658"/>
      <c r="AT585" s="658"/>
      <c r="AU585" s="658"/>
      <c r="AV585" s="658"/>
      <c r="AW585" s="658"/>
      <c r="AX585" s="658"/>
      <c r="AY585" s="658"/>
      <c r="AZ585" s="658"/>
      <c r="BA585" s="658"/>
      <c r="BB585" s="658"/>
      <c r="BC585" s="658"/>
      <c r="BD585" s="658"/>
      <c r="BE585" s="658"/>
      <c r="BF585" s="658"/>
      <c r="BG585" s="658"/>
      <c r="BH585" s="658"/>
      <c r="BI585" s="658"/>
      <c r="BJ585" s="658"/>
      <c r="BK585" s="658"/>
      <c r="BL585" s="658"/>
      <c r="BM585" s="658"/>
      <c r="BN585" s="658"/>
      <c r="BO585" s="658"/>
      <c r="BP585" s="658"/>
      <c r="BQ585" s="658"/>
      <c r="BR585" s="658"/>
      <c r="BS585" s="658"/>
      <c r="BT585" s="658"/>
      <c r="BU585" s="658"/>
    </row>
    <row r="586" ht="14.25" customHeight="1">
      <c r="A586" s="1067"/>
      <c r="B586" s="1067"/>
      <c r="C586" s="1067"/>
      <c r="D586" s="1067"/>
      <c r="E586" s="1067"/>
      <c r="F586" s="1067"/>
      <c r="G586" s="1114"/>
      <c r="H586" s="1115"/>
      <c r="I586" s="1115"/>
      <c r="J586" s="1067"/>
      <c r="K586" s="1116"/>
      <c r="L586" s="1117"/>
      <c r="M586" s="1067"/>
      <c r="N586" s="1067"/>
      <c r="O586" s="1117"/>
      <c r="P586" s="1067"/>
      <c r="Q586" s="1067"/>
      <c r="R586" s="1067"/>
      <c r="S586" s="1067"/>
      <c r="T586" s="1067"/>
      <c r="U586" s="1067"/>
      <c r="V586" s="866"/>
      <c r="W586" s="866"/>
      <c r="X586" s="866"/>
      <c r="Y586" s="394"/>
      <c r="Z586" s="394"/>
      <c r="AA586" s="394"/>
      <c r="AB586" s="394"/>
      <c r="AC586" s="1067"/>
      <c r="AD586" s="1067"/>
      <c r="AE586" s="1067"/>
      <c r="AF586" s="1067"/>
      <c r="AG586" s="658"/>
      <c r="AH586" s="658"/>
      <c r="AI586" s="658"/>
      <c r="AJ586" s="658"/>
      <c r="AK586" s="658"/>
      <c r="AL586" s="658"/>
      <c r="AM586" s="658"/>
      <c r="AN586" s="658"/>
      <c r="AO586" s="658"/>
      <c r="AP586" s="658"/>
      <c r="AQ586" s="658"/>
      <c r="AR586" s="658"/>
      <c r="AS586" s="658"/>
      <c r="AT586" s="658"/>
      <c r="AU586" s="658"/>
      <c r="AV586" s="658"/>
      <c r="AW586" s="658"/>
      <c r="AX586" s="658"/>
      <c r="AY586" s="658"/>
      <c r="AZ586" s="658"/>
      <c r="BA586" s="658"/>
      <c r="BB586" s="658"/>
      <c r="BC586" s="658"/>
      <c r="BD586" s="658"/>
      <c r="BE586" s="658"/>
      <c r="BF586" s="658"/>
      <c r="BG586" s="658"/>
      <c r="BH586" s="658"/>
      <c r="BI586" s="658"/>
      <c r="BJ586" s="658"/>
      <c r="BK586" s="658"/>
      <c r="BL586" s="658"/>
      <c r="BM586" s="658"/>
      <c r="BN586" s="658"/>
      <c r="BO586" s="658"/>
      <c r="BP586" s="658"/>
      <c r="BQ586" s="658"/>
      <c r="BR586" s="658"/>
      <c r="BS586" s="658"/>
      <c r="BT586" s="658"/>
      <c r="BU586" s="658"/>
    </row>
    <row r="587" ht="14.25" customHeight="1">
      <c r="A587" s="1067"/>
      <c r="B587" s="1067"/>
      <c r="C587" s="1067"/>
      <c r="D587" s="1067"/>
      <c r="E587" s="1067"/>
      <c r="F587" s="1067"/>
      <c r="G587" s="1114"/>
      <c r="H587" s="1115"/>
      <c r="I587" s="1115"/>
      <c r="J587" s="1067"/>
      <c r="K587" s="1116"/>
      <c r="L587" s="1117"/>
      <c r="M587" s="1067"/>
      <c r="N587" s="1067"/>
      <c r="O587" s="1117"/>
      <c r="P587" s="1067"/>
      <c r="Q587" s="1067"/>
      <c r="R587" s="1067"/>
      <c r="S587" s="1067"/>
      <c r="T587" s="1067"/>
      <c r="U587" s="1067"/>
      <c r="V587" s="866"/>
      <c r="W587" s="866"/>
      <c r="X587" s="866"/>
      <c r="Y587" s="394"/>
      <c r="Z587" s="394"/>
      <c r="AA587" s="394"/>
      <c r="AB587" s="394"/>
      <c r="AC587" s="1067"/>
      <c r="AD587" s="1067"/>
      <c r="AE587" s="1067"/>
      <c r="AF587" s="1067"/>
      <c r="AG587" s="658"/>
      <c r="AH587" s="658"/>
      <c r="AI587" s="658"/>
      <c r="AJ587" s="658"/>
      <c r="AK587" s="658"/>
      <c r="AL587" s="658"/>
      <c r="AM587" s="658"/>
      <c r="AN587" s="658"/>
      <c r="AO587" s="658"/>
      <c r="AP587" s="658"/>
      <c r="AQ587" s="658"/>
      <c r="AR587" s="658"/>
      <c r="AS587" s="658"/>
      <c r="AT587" s="658"/>
      <c r="AU587" s="658"/>
      <c r="AV587" s="658"/>
      <c r="AW587" s="658"/>
      <c r="AX587" s="658"/>
      <c r="AY587" s="658"/>
      <c r="AZ587" s="658"/>
      <c r="BA587" s="658"/>
      <c r="BB587" s="658"/>
      <c r="BC587" s="658"/>
      <c r="BD587" s="658"/>
      <c r="BE587" s="658"/>
      <c r="BF587" s="658"/>
      <c r="BG587" s="658"/>
      <c r="BH587" s="658"/>
      <c r="BI587" s="658"/>
      <c r="BJ587" s="658"/>
      <c r="BK587" s="658"/>
      <c r="BL587" s="658"/>
      <c r="BM587" s="658"/>
      <c r="BN587" s="658"/>
      <c r="BO587" s="658"/>
      <c r="BP587" s="658"/>
      <c r="BQ587" s="658"/>
      <c r="BR587" s="658"/>
      <c r="BS587" s="658"/>
      <c r="BT587" s="658"/>
      <c r="BU587" s="658"/>
    </row>
    <row r="588" ht="14.25" customHeight="1">
      <c r="A588" s="1067"/>
      <c r="B588" s="1067"/>
      <c r="C588" s="1067"/>
      <c r="D588" s="1067"/>
      <c r="E588" s="1067"/>
      <c r="F588" s="1067"/>
      <c r="G588" s="1114"/>
      <c r="H588" s="1115"/>
      <c r="I588" s="1115"/>
      <c r="J588" s="1067"/>
      <c r="K588" s="1116"/>
      <c r="L588" s="1117"/>
      <c r="M588" s="1067"/>
      <c r="N588" s="1067"/>
      <c r="O588" s="1117"/>
      <c r="P588" s="1067"/>
      <c r="Q588" s="1067"/>
      <c r="R588" s="1067"/>
      <c r="S588" s="1067"/>
      <c r="T588" s="1067"/>
      <c r="U588" s="1067"/>
      <c r="V588" s="866"/>
      <c r="W588" s="866"/>
      <c r="X588" s="866"/>
      <c r="Y588" s="394"/>
      <c r="Z588" s="394"/>
      <c r="AA588" s="394"/>
      <c r="AB588" s="394"/>
      <c r="AC588" s="1067"/>
      <c r="AD588" s="1067"/>
      <c r="AE588" s="1067"/>
      <c r="AF588" s="1067"/>
      <c r="AG588" s="658"/>
      <c r="AH588" s="658"/>
      <c r="AI588" s="658"/>
      <c r="AJ588" s="658"/>
      <c r="AK588" s="658"/>
      <c r="AL588" s="658"/>
      <c r="AM588" s="658"/>
      <c r="AN588" s="658"/>
      <c r="AO588" s="658"/>
      <c r="AP588" s="658"/>
      <c r="AQ588" s="658"/>
      <c r="AR588" s="658"/>
      <c r="AS588" s="658"/>
      <c r="AT588" s="658"/>
      <c r="AU588" s="658"/>
      <c r="AV588" s="658"/>
      <c r="AW588" s="658"/>
      <c r="AX588" s="658"/>
      <c r="AY588" s="658"/>
      <c r="AZ588" s="658"/>
      <c r="BA588" s="658"/>
      <c r="BB588" s="658"/>
      <c r="BC588" s="658"/>
      <c r="BD588" s="658"/>
      <c r="BE588" s="658"/>
      <c r="BF588" s="658"/>
      <c r="BG588" s="658"/>
      <c r="BH588" s="658"/>
      <c r="BI588" s="658"/>
      <c r="BJ588" s="658"/>
      <c r="BK588" s="658"/>
      <c r="BL588" s="658"/>
      <c r="BM588" s="658"/>
      <c r="BN588" s="658"/>
      <c r="BO588" s="658"/>
      <c r="BP588" s="658"/>
      <c r="BQ588" s="658"/>
      <c r="BR588" s="658"/>
      <c r="BS588" s="658"/>
      <c r="BT588" s="658"/>
      <c r="BU588" s="658"/>
    </row>
    <row r="589" ht="14.25" customHeight="1">
      <c r="A589" s="1067"/>
      <c r="B589" s="1067"/>
      <c r="C589" s="1067"/>
      <c r="D589" s="1067"/>
      <c r="E589" s="1067"/>
      <c r="F589" s="1067"/>
      <c r="G589" s="1114"/>
      <c r="H589" s="1115"/>
      <c r="I589" s="1115"/>
      <c r="J589" s="1067"/>
      <c r="K589" s="1116"/>
      <c r="L589" s="1117"/>
      <c r="M589" s="1067"/>
      <c r="N589" s="1067"/>
      <c r="O589" s="1117"/>
      <c r="P589" s="1067"/>
      <c r="Q589" s="1067"/>
      <c r="R589" s="1067"/>
      <c r="S589" s="1067"/>
      <c r="T589" s="1067"/>
      <c r="U589" s="1067"/>
      <c r="V589" s="866"/>
      <c r="W589" s="866"/>
      <c r="X589" s="866"/>
      <c r="Y589" s="394"/>
      <c r="Z589" s="394"/>
      <c r="AA589" s="394"/>
      <c r="AB589" s="394"/>
      <c r="AC589" s="1067"/>
      <c r="AD589" s="1067"/>
      <c r="AE589" s="1067"/>
      <c r="AF589" s="1067"/>
      <c r="AG589" s="658"/>
      <c r="AH589" s="658"/>
      <c r="AI589" s="658"/>
      <c r="AJ589" s="658"/>
      <c r="AK589" s="658"/>
      <c r="AL589" s="658"/>
      <c r="AM589" s="658"/>
      <c r="AN589" s="658"/>
      <c r="AO589" s="658"/>
      <c r="AP589" s="658"/>
      <c r="AQ589" s="658"/>
      <c r="AR589" s="658"/>
      <c r="AS589" s="658"/>
      <c r="AT589" s="658"/>
      <c r="AU589" s="658"/>
      <c r="AV589" s="658"/>
      <c r="AW589" s="658"/>
      <c r="AX589" s="658"/>
      <c r="AY589" s="658"/>
      <c r="AZ589" s="658"/>
      <c r="BA589" s="658"/>
      <c r="BB589" s="658"/>
      <c r="BC589" s="658"/>
      <c r="BD589" s="658"/>
      <c r="BE589" s="658"/>
      <c r="BF589" s="658"/>
      <c r="BG589" s="658"/>
      <c r="BH589" s="658"/>
      <c r="BI589" s="658"/>
      <c r="BJ589" s="658"/>
      <c r="BK589" s="658"/>
      <c r="BL589" s="658"/>
      <c r="BM589" s="658"/>
      <c r="BN589" s="658"/>
      <c r="BO589" s="658"/>
      <c r="BP589" s="658"/>
      <c r="BQ589" s="658"/>
      <c r="BR589" s="658"/>
      <c r="BS589" s="658"/>
      <c r="BT589" s="658"/>
      <c r="BU589" s="658"/>
    </row>
    <row r="590" ht="14.25" customHeight="1">
      <c r="A590" s="1067"/>
      <c r="B590" s="1067"/>
      <c r="C590" s="1067"/>
      <c r="D590" s="1067"/>
      <c r="E590" s="1067"/>
      <c r="F590" s="1067"/>
      <c r="G590" s="1114"/>
      <c r="H590" s="1115"/>
      <c r="I590" s="1115"/>
      <c r="J590" s="1067"/>
      <c r="K590" s="1116"/>
      <c r="L590" s="1117"/>
      <c r="M590" s="1067"/>
      <c r="N590" s="1067"/>
      <c r="O590" s="1117"/>
      <c r="P590" s="1067"/>
      <c r="Q590" s="1067"/>
      <c r="R590" s="1067"/>
      <c r="S590" s="1067"/>
      <c r="T590" s="1067"/>
      <c r="U590" s="1067"/>
      <c r="V590" s="866"/>
      <c r="W590" s="866"/>
      <c r="X590" s="866"/>
      <c r="Y590" s="394"/>
      <c r="Z590" s="394"/>
      <c r="AA590" s="394"/>
      <c r="AB590" s="394"/>
      <c r="AC590" s="1067"/>
      <c r="AD590" s="1067"/>
      <c r="AE590" s="1067"/>
      <c r="AF590" s="1067"/>
      <c r="AG590" s="658"/>
      <c r="AH590" s="658"/>
      <c r="AI590" s="658"/>
      <c r="AJ590" s="658"/>
      <c r="AK590" s="658"/>
      <c r="AL590" s="658"/>
      <c r="AM590" s="658"/>
      <c r="AN590" s="658"/>
      <c r="AO590" s="658"/>
      <c r="AP590" s="658"/>
      <c r="AQ590" s="658"/>
      <c r="AR590" s="658"/>
      <c r="AS590" s="658"/>
      <c r="AT590" s="658"/>
      <c r="AU590" s="658"/>
      <c r="AV590" s="658"/>
      <c r="AW590" s="658"/>
      <c r="AX590" s="658"/>
      <c r="AY590" s="658"/>
      <c r="AZ590" s="658"/>
      <c r="BA590" s="658"/>
      <c r="BB590" s="658"/>
      <c r="BC590" s="658"/>
      <c r="BD590" s="658"/>
      <c r="BE590" s="658"/>
      <c r="BF590" s="658"/>
      <c r="BG590" s="658"/>
      <c r="BH590" s="658"/>
      <c r="BI590" s="658"/>
      <c r="BJ590" s="658"/>
      <c r="BK590" s="658"/>
      <c r="BL590" s="658"/>
      <c r="BM590" s="658"/>
      <c r="BN590" s="658"/>
      <c r="BO590" s="658"/>
      <c r="BP590" s="658"/>
      <c r="BQ590" s="658"/>
      <c r="BR590" s="658"/>
      <c r="BS590" s="658"/>
      <c r="BT590" s="658"/>
      <c r="BU590" s="658"/>
    </row>
    <row r="591" ht="14.25" customHeight="1">
      <c r="A591" s="1067"/>
      <c r="B591" s="1067"/>
      <c r="C591" s="1067"/>
      <c r="D591" s="1067"/>
      <c r="E591" s="1067"/>
      <c r="F591" s="1067"/>
      <c r="G591" s="1114"/>
      <c r="H591" s="1115"/>
      <c r="I591" s="1115"/>
      <c r="J591" s="1067"/>
      <c r="K591" s="1116"/>
      <c r="L591" s="1117"/>
      <c r="M591" s="1067"/>
      <c r="N591" s="1067"/>
      <c r="O591" s="1117"/>
      <c r="P591" s="1067"/>
      <c r="Q591" s="1067"/>
      <c r="R591" s="1067"/>
      <c r="S591" s="1067"/>
      <c r="T591" s="1067"/>
      <c r="U591" s="1067"/>
      <c r="V591" s="866"/>
      <c r="W591" s="866"/>
      <c r="X591" s="866"/>
      <c r="Y591" s="394"/>
      <c r="Z591" s="394"/>
      <c r="AA591" s="394"/>
      <c r="AB591" s="394"/>
      <c r="AC591" s="1067"/>
      <c r="AD591" s="1067"/>
      <c r="AE591" s="1067"/>
      <c r="AF591" s="1067"/>
      <c r="AG591" s="658"/>
      <c r="AH591" s="658"/>
      <c r="AI591" s="658"/>
      <c r="AJ591" s="658"/>
      <c r="AK591" s="658"/>
      <c r="AL591" s="658"/>
      <c r="AM591" s="658"/>
      <c r="AN591" s="658"/>
      <c r="AO591" s="658"/>
      <c r="AP591" s="658"/>
      <c r="AQ591" s="658"/>
      <c r="AR591" s="658"/>
      <c r="AS591" s="658"/>
      <c r="AT591" s="658"/>
      <c r="AU591" s="658"/>
      <c r="AV591" s="658"/>
      <c r="AW591" s="658"/>
      <c r="AX591" s="658"/>
      <c r="AY591" s="658"/>
      <c r="AZ591" s="658"/>
      <c r="BA591" s="658"/>
      <c r="BB591" s="658"/>
      <c r="BC591" s="658"/>
      <c r="BD591" s="658"/>
      <c r="BE591" s="658"/>
      <c r="BF591" s="658"/>
      <c r="BG591" s="658"/>
      <c r="BH591" s="658"/>
      <c r="BI591" s="658"/>
      <c r="BJ591" s="658"/>
      <c r="BK591" s="658"/>
      <c r="BL591" s="658"/>
      <c r="BM591" s="658"/>
      <c r="BN591" s="658"/>
      <c r="BO591" s="658"/>
      <c r="BP591" s="658"/>
      <c r="BQ591" s="658"/>
      <c r="BR591" s="658"/>
      <c r="BS591" s="658"/>
      <c r="BT591" s="658"/>
      <c r="BU591" s="658"/>
    </row>
    <row r="592" ht="14.25" customHeight="1">
      <c r="A592" s="1067"/>
      <c r="B592" s="1067"/>
      <c r="C592" s="1067"/>
      <c r="D592" s="1067"/>
      <c r="E592" s="1067"/>
      <c r="F592" s="1067"/>
      <c r="G592" s="1114"/>
      <c r="H592" s="1115"/>
      <c r="I592" s="1115"/>
      <c r="J592" s="1067"/>
      <c r="K592" s="1116"/>
      <c r="L592" s="1117"/>
      <c r="M592" s="1067"/>
      <c r="N592" s="1067"/>
      <c r="O592" s="1117"/>
      <c r="P592" s="1067"/>
      <c r="Q592" s="1067"/>
      <c r="R592" s="1067"/>
      <c r="S592" s="1067"/>
      <c r="T592" s="1067"/>
      <c r="U592" s="1067"/>
      <c r="V592" s="866"/>
      <c r="W592" s="866"/>
      <c r="X592" s="866"/>
      <c r="Y592" s="394"/>
      <c r="Z592" s="394"/>
      <c r="AA592" s="394"/>
      <c r="AB592" s="394"/>
      <c r="AC592" s="1067"/>
      <c r="AD592" s="1067"/>
      <c r="AE592" s="1067"/>
      <c r="AF592" s="1067"/>
      <c r="AG592" s="658"/>
      <c r="AH592" s="658"/>
      <c r="AI592" s="658"/>
      <c r="AJ592" s="658"/>
      <c r="AK592" s="658"/>
      <c r="AL592" s="658"/>
      <c r="AM592" s="658"/>
      <c r="AN592" s="658"/>
      <c r="AO592" s="658"/>
      <c r="AP592" s="658"/>
      <c r="AQ592" s="658"/>
      <c r="AR592" s="658"/>
      <c r="AS592" s="658"/>
      <c r="AT592" s="658"/>
      <c r="AU592" s="658"/>
      <c r="AV592" s="658"/>
      <c r="AW592" s="658"/>
      <c r="AX592" s="658"/>
      <c r="AY592" s="658"/>
      <c r="AZ592" s="658"/>
      <c r="BA592" s="658"/>
      <c r="BB592" s="658"/>
      <c r="BC592" s="658"/>
      <c r="BD592" s="658"/>
      <c r="BE592" s="658"/>
      <c r="BF592" s="658"/>
      <c r="BG592" s="658"/>
      <c r="BH592" s="658"/>
      <c r="BI592" s="658"/>
      <c r="BJ592" s="658"/>
      <c r="BK592" s="658"/>
      <c r="BL592" s="658"/>
      <c r="BM592" s="658"/>
      <c r="BN592" s="658"/>
      <c r="BO592" s="658"/>
      <c r="BP592" s="658"/>
      <c r="BQ592" s="658"/>
      <c r="BR592" s="658"/>
      <c r="BS592" s="658"/>
      <c r="BT592" s="658"/>
      <c r="BU592" s="658"/>
    </row>
    <row r="593" ht="14.25" customHeight="1">
      <c r="A593" s="1067"/>
      <c r="B593" s="1067"/>
      <c r="C593" s="1067"/>
      <c r="D593" s="1067"/>
      <c r="E593" s="1067"/>
      <c r="F593" s="1067"/>
      <c r="G593" s="1114"/>
      <c r="H593" s="1115"/>
      <c r="I593" s="1115"/>
      <c r="J593" s="1067"/>
      <c r="K593" s="1116"/>
      <c r="L593" s="1117"/>
      <c r="M593" s="1067"/>
      <c r="N593" s="1067"/>
      <c r="O593" s="1117"/>
      <c r="P593" s="1067"/>
      <c r="Q593" s="1067"/>
      <c r="R593" s="1067"/>
      <c r="S593" s="1067"/>
      <c r="T593" s="1067"/>
      <c r="U593" s="1067"/>
      <c r="V593" s="866"/>
      <c r="W593" s="866"/>
      <c r="X593" s="866"/>
      <c r="Y593" s="394"/>
      <c r="Z593" s="394"/>
      <c r="AA593" s="394"/>
      <c r="AB593" s="394"/>
      <c r="AC593" s="1067"/>
      <c r="AD593" s="1067"/>
      <c r="AE593" s="1067"/>
      <c r="AF593" s="1067"/>
      <c r="AG593" s="658"/>
      <c r="AH593" s="658"/>
      <c r="AI593" s="658"/>
      <c r="AJ593" s="658"/>
      <c r="AK593" s="658"/>
      <c r="AL593" s="658"/>
      <c r="AM593" s="658"/>
      <c r="AN593" s="658"/>
      <c r="AO593" s="658"/>
      <c r="AP593" s="658"/>
      <c r="AQ593" s="658"/>
      <c r="AR593" s="658"/>
      <c r="AS593" s="658"/>
      <c r="AT593" s="658"/>
      <c r="AU593" s="658"/>
      <c r="AV593" s="658"/>
      <c r="AW593" s="658"/>
      <c r="AX593" s="658"/>
      <c r="AY593" s="658"/>
      <c r="AZ593" s="658"/>
      <c r="BA593" s="658"/>
      <c r="BB593" s="658"/>
      <c r="BC593" s="658"/>
      <c r="BD593" s="658"/>
      <c r="BE593" s="658"/>
      <c r="BF593" s="658"/>
      <c r="BG593" s="658"/>
      <c r="BH593" s="658"/>
      <c r="BI593" s="658"/>
      <c r="BJ593" s="658"/>
      <c r="BK593" s="658"/>
      <c r="BL593" s="658"/>
      <c r="BM593" s="658"/>
      <c r="BN593" s="658"/>
      <c r="BO593" s="658"/>
      <c r="BP593" s="658"/>
      <c r="BQ593" s="658"/>
      <c r="BR593" s="658"/>
      <c r="BS593" s="658"/>
      <c r="BT593" s="658"/>
      <c r="BU593" s="658"/>
    </row>
    <row r="594" ht="14.25" customHeight="1">
      <c r="A594" s="1067"/>
      <c r="B594" s="1067"/>
      <c r="C594" s="1067"/>
      <c r="D594" s="1067"/>
      <c r="E594" s="1067"/>
      <c r="F594" s="1067"/>
      <c r="G594" s="1114"/>
      <c r="H594" s="1115"/>
      <c r="I594" s="1115"/>
      <c r="J594" s="1067"/>
      <c r="K594" s="1116"/>
      <c r="L594" s="1117"/>
      <c r="M594" s="1067"/>
      <c r="N594" s="1067"/>
      <c r="O594" s="1117"/>
      <c r="P594" s="1067"/>
      <c r="Q594" s="1067"/>
      <c r="R594" s="1067"/>
      <c r="S594" s="1067"/>
      <c r="T594" s="1067"/>
      <c r="U594" s="1067"/>
      <c r="V594" s="866"/>
      <c r="W594" s="866"/>
      <c r="X594" s="866"/>
      <c r="Y594" s="394"/>
      <c r="Z594" s="394"/>
      <c r="AA594" s="394"/>
      <c r="AB594" s="394"/>
      <c r="AC594" s="1067"/>
      <c r="AD594" s="1067"/>
      <c r="AE594" s="1067"/>
      <c r="AF594" s="1067"/>
      <c r="AG594" s="658"/>
      <c r="AH594" s="658"/>
      <c r="AI594" s="658"/>
      <c r="AJ594" s="658"/>
      <c r="AK594" s="658"/>
      <c r="AL594" s="658"/>
      <c r="AM594" s="658"/>
      <c r="AN594" s="658"/>
      <c r="AO594" s="658"/>
      <c r="AP594" s="658"/>
      <c r="AQ594" s="658"/>
      <c r="AR594" s="658"/>
      <c r="AS594" s="658"/>
      <c r="AT594" s="658"/>
      <c r="AU594" s="658"/>
      <c r="AV594" s="658"/>
      <c r="AW594" s="658"/>
      <c r="AX594" s="658"/>
      <c r="AY594" s="658"/>
      <c r="AZ594" s="658"/>
      <c r="BA594" s="658"/>
      <c r="BB594" s="658"/>
      <c r="BC594" s="658"/>
      <c r="BD594" s="658"/>
      <c r="BE594" s="658"/>
      <c r="BF594" s="658"/>
      <c r="BG594" s="658"/>
      <c r="BH594" s="658"/>
      <c r="BI594" s="658"/>
      <c r="BJ594" s="658"/>
      <c r="BK594" s="658"/>
      <c r="BL594" s="658"/>
      <c r="BM594" s="658"/>
      <c r="BN594" s="658"/>
      <c r="BO594" s="658"/>
      <c r="BP594" s="658"/>
      <c r="BQ594" s="658"/>
      <c r="BR594" s="658"/>
      <c r="BS594" s="658"/>
      <c r="BT594" s="658"/>
      <c r="BU594" s="658"/>
    </row>
    <row r="595" ht="14.25" customHeight="1">
      <c r="A595" s="1067"/>
      <c r="B595" s="1067"/>
      <c r="C595" s="1067"/>
      <c r="D595" s="1067"/>
      <c r="E595" s="1067"/>
      <c r="F595" s="1067"/>
      <c r="G595" s="1114"/>
      <c r="H595" s="1115"/>
      <c r="I595" s="1115"/>
      <c r="J595" s="1067"/>
      <c r="K595" s="1116"/>
      <c r="L595" s="1117"/>
      <c r="M595" s="1067"/>
      <c r="N595" s="1067"/>
      <c r="O595" s="1117"/>
      <c r="P595" s="1067"/>
      <c r="Q595" s="1067"/>
      <c r="R595" s="1067"/>
      <c r="S595" s="1067"/>
      <c r="T595" s="1067"/>
      <c r="U595" s="1067"/>
      <c r="V595" s="866"/>
      <c r="W595" s="866"/>
      <c r="X595" s="866"/>
      <c r="Y595" s="394"/>
      <c r="Z595" s="394"/>
      <c r="AA595" s="394"/>
      <c r="AB595" s="394"/>
      <c r="AC595" s="1067"/>
      <c r="AD595" s="1067"/>
      <c r="AE595" s="1067"/>
      <c r="AF595" s="1067"/>
      <c r="AG595" s="658"/>
      <c r="AH595" s="658"/>
      <c r="AI595" s="658"/>
      <c r="AJ595" s="658"/>
      <c r="AK595" s="658"/>
      <c r="AL595" s="658"/>
      <c r="AM595" s="658"/>
      <c r="AN595" s="658"/>
      <c r="AO595" s="658"/>
      <c r="AP595" s="658"/>
      <c r="AQ595" s="658"/>
      <c r="AR595" s="658"/>
      <c r="AS595" s="658"/>
      <c r="AT595" s="658"/>
      <c r="AU595" s="658"/>
      <c r="AV595" s="658"/>
      <c r="AW595" s="658"/>
      <c r="AX595" s="658"/>
      <c r="AY595" s="658"/>
      <c r="AZ595" s="658"/>
      <c r="BA595" s="658"/>
      <c r="BB595" s="658"/>
      <c r="BC595" s="658"/>
      <c r="BD595" s="658"/>
      <c r="BE595" s="658"/>
      <c r="BF595" s="658"/>
      <c r="BG595" s="658"/>
      <c r="BH595" s="658"/>
      <c r="BI595" s="658"/>
      <c r="BJ595" s="658"/>
      <c r="BK595" s="658"/>
      <c r="BL595" s="658"/>
      <c r="BM595" s="658"/>
      <c r="BN595" s="658"/>
      <c r="BO595" s="658"/>
      <c r="BP595" s="658"/>
      <c r="BQ595" s="658"/>
      <c r="BR595" s="658"/>
      <c r="BS595" s="658"/>
      <c r="BT595" s="658"/>
      <c r="BU595" s="658"/>
    </row>
    <row r="596" ht="14.25" customHeight="1">
      <c r="A596" s="1067"/>
      <c r="B596" s="1067"/>
      <c r="C596" s="1067"/>
      <c r="D596" s="1067"/>
      <c r="E596" s="1067"/>
      <c r="F596" s="1067"/>
      <c r="G596" s="1114"/>
      <c r="H596" s="1115"/>
      <c r="I596" s="1115"/>
      <c r="J596" s="1067"/>
      <c r="K596" s="1116"/>
      <c r="L596" s="1117"/>
      <c r="M596" s="1067"/>
      <c r="N596" s="1067"/>
      <c r="O596" s="1117"/>
      <c r="P596" s="1067"/>
      <c r="Q596" s="1067"/>
      <c r="R596" s="1067"/>
      <c r="S596" s="1067"/>
      <c r="T596" s="1067"/>
      <c r="U596" s="1067"/>
      <c r="V596" s="866"/>
      <c r="W596" s="866"/>
      <c r="X596" s="866"/>
      <c r="Y596" s="394"/>
      <c r="Z596" s="394"/>
      <c r="AA596" s="394"/>
      <c r="AB596" s="394"/>
      <c r="AC596" s="1067"/>
      <c r="AD596" s="1067"/>
      <c r="AE596" s="1067"/>
      <c r="AF596" s="1067"/>
      <c r="AG596" s="658"/>
      <c r="AH596" s="658"/>
      <c r="AI596" s="658"/>
      <c r="AJ596" s="658"/>
      <c r="AK596" s="658"/>
      <c r="AL596" s="658"/>
      <c r="AM596" s="658"/>
      <c r="AN596" s="658"/>
      <c r="AO596" s="658"/>
      <c r="AP596" s="658"/>
      <c r="AQ596" s="658"/>
      <c r="AR596" s="658"/>
      <c r="AS596" s="658"/>
      <c r="AT596" s="658"/>
      <c r="AU596" s="658"/>
      <c r="AV596" s="658"/>
      <c r="AW596" s="658"/>
      <c r="AX596" s="658"/>
      <c r="AY596" s="658"/>
      <c r="AZ596" s="658"/>
      <c r="BA596" s="658"/>
      <c r="BB596" s="658"/>
      <c r="BC596" s="658"/>
      <c r="BD596" s="658"/>
      <c r="BE596" s="658"/>
      <c r="BF596" s="658"/>
      <c r="BG596" s="658"/>
      <c r="BH596" s="658"/>
      <c r="BI596" s="658"/>
      <c r="BJ596" s="658"/>
      <c r="BK596" s="658"/>
      <c r="BL596" s="658"/>
      <c r="BM596" s="658"/>
      <c r="BN596" s="658"/>
      <c r="BO596" s="658"/>
      <c r="BP596" s="658"/>
      <c r="BQ596" s="658"/>
      <c r="BR596" s="658"/>
      <c r="BS596" s="658"/>
      <c r="BT596" s="658"/>
      <c r="BU596" s="658"/>
    </row>
    <row r="597" ht="14.25" customHeight="1">
      <c r="A597" s="1067"/>
      <c r="B597" s="1067"/>
      <c r="C597" s="1067"/>
      <c r="D597" s="1067"/>
      <c r="E597" s="1067"/>
      <c r="F597" s="1067"/>
      <c r="G597" s="1114"/>
      <c r="H597" s="1115"/>
      <c r="I597" s="1115"/>
      <c r="J597" s="1067"/>
      <c r="K597" s="1116"/>
      <c r="L597" s="1117"/>
      <c r="M597" s="1067"/>
      <c r="N597" s="1067"/>
      <c r="O597" s="1117"/>
      <c r="P597" s="1067"/>
      <c r="Q597" s="1067"/>
      <c r="R597" s="1067"/>
      <c r="S597" s="1067"/>
      <c r="T597" s="1067"/>
      <c r="U597" s="1067"/>
      <c r="V597" s="866"/>
      <c r="W597" s="866"/>
      <c r="X597" s="866"/>
      <c r="Y597" s="394"/>
      <c r="Z597" s="394"/>
      <c r="AA597" s="394"/>
      <c r="AB597" s="394"/>
      <c r="AC597" s="1067"/>
      <c r="AD597" s="1067"/>
      <c r="AE597" s="1067"/>
      <c r="AF597" s="1067"/>
      <c r="AG597" s="658"/>
      <c r="AH597" s="658"/>
      <c r="AI597" s="658"/>
      <c r="AJ597" s="658"/>
      <c r="AK597" s="658"/>
      <c r="AL597" s="658"/>
      <c r="AM597" s="658"/>
      <c r="AN597" s="658"/>
      <c r="AO597" s="658"/>
      <c r="AP597" s="658"/>
      <c r="AQ597" s="658"/>
      <c r="AR597" s="658"/>
      <c r="AS597" s="658"/>
      <c r="AT597" s="658"/>
      <c r="AU597" s="658"/>
      <c r="AV597" s="658"/>
      <c r="AW597" s="658"/>
      <c r="AX597" s="658"/>
      <c r="AY597" s="658"/>
      <c r="AZ597" s="658"/>
      <c r="BA597" s="658"/>
      <c r="BB597" s="658"/>
      <c r="BC597" s="658"/>
      <c r="BD597" s="658"/>
      <c r="BE597" s="658"/>
      <c r="BF597" s="658"/>
      <c r="BG597" s="658"/>
      <c r="BH597" s="658"/>
      <c r="BI597" s="658"/>
      <c r="BJ597" s="658"/>
      <c r="BK597" s="658"/>
      <c r="BL597" s="658"/>
      <c r="BM597" s="658"/>
      <c r="BN597" s="658"/>
      <c r="BO597" s="658"/>
      <c r="BP597" s="658"/>
      <c r="BQ597" s="658"/>
      <c r="BR597" s="658"/>
      <c r="BS597" s="658"/>
      <c r="BT597" s="658"/>
      <c r="BU597" s="658"/>
    </row>
    <row r="598" ht="14.25" customHeight="1">
      <c r="A598" s="1067"/>
      <c r="B598" s="1067"/>
      <c r="C598" s="1067"/>
      <c r="D598" s="1067"/>
      <c r="E598" s="1067"/>
      <c r="F598" s="1067"/>
      <c r="G598" s="1114"/>
      <c r="H598" s="1115"/>
      <c r="I598" s="1115"/>
      <c r="J598" s="1067"/>
      <c r="K598" s="1116"/>
      <c r="L598" s="1117"/>
      <c r="M598" s="1067"/>
      <c r="N598" s="1067"/>
      <c r="O598" s="1117"/>
      <c r="P598" s="1067"/>
      <c r="Q598" s="1067"/>
      <c r="R598" s="1067"/>
      <c r="S598" s="1067"/>
      <c r="T598" s="1067"/>
      <c r="U598" s="1067"/>
      <c r="V598" s="866"/>
      <c r="W598" s="866"/>
      <c r="X598" s="866"/>
      <c r="Y598" s="394"/>
      <c r="Z598" s="394"/>
      <c r="AA598" s="394"/>
      <c r="AB598" s="394"/>
      <c r="AC598" s="1067"/>
      <c r="AD598" s="1067"/>
      <c r="AE598" s="1067"/>
      <c r="AF598" s="1067"/>
      <c r="AG598" s="658"/>
      <c r="AH598" s="658"/>
      <c r="AI598" s="658"/>
      <c r="AJ598" s="658"/>
      <c r="AK598" s="658"/>
      <c r="AL598" s="658"/>
      <c r="AM598" s="658"/>
      <c r="AN598" s="658"/>
      <c r="AO598" s="658"/>
      <c r="AP598" s="658"/>
      <c r="AQ598" s="658"/>
      <c r="AR598" s="658"/>
      <c r="AS598" s="658"/>
      <c r="AT598" s="658"/>
      <c r="AU598" s="658"/>
      <c r="AV598" s="658"/>
      <c r="AW598" s="658"/>
      <c r="AX598" s="658"/>
      <c r="AY598" s="658"/>
      <c r="AZ598" s="658"/>
      <c r="BA598" s="658"/>
      <c r="BB598" s="658"/>
      <c r="BC598" s="658"/>
      <c r="BD598" s="658"/>
      <c r="BE598" s="658"/>
      <c r="BF598" s="658"/>
      <c r="BG598" s="658"/>
      <c r="BH598" s="658"/>
      <c r="BI598" s="658"/>
      <c r="BJ598" s="658"/>
      <c r="BK598" s="658"/>
      <c r="BL598" s="658"/>
      <c r="BM598" s="658"/>
      <c r="BN598" s="658"/>
      <c r="BO598" s="658"/>
      <c r="BP598" s="658"/>
      <c r="BQ598" s="658"/>
      <c r="BR598" s="658"/>
      <c r="BS598" s="658"/>
      <c r="BT598" s="658"/>
      <c r="BU598" s="658"/>
    </row>
    <row r="599" ht="14.25" customHeight="1">
      <c r="A599" s="1067"/>
      <c r="B599" s="1067"/>
      <c r="C599" s="1067"/>
      <c r="D599" s="1067"/>
      <c r="E599" s="1067"/>
      <c r="F599" s="1067"/>
      <c r="G599" s="1114"/>
      <c r="H599" s="1115"/>
      <c r="I599" s="1115"/>
      <c r="J599" s="1067"/>
      <c r="K599" s="1116"/>
      <c r="L599" s="1117"/>
      <c r="M599" s="1067"/>
      <c r="N599" s="1067"/>
      <c r="O599" s="1117"/>
      <c r="P599" s="1067"/>
      <c r="Q599" s="1067"/>
      <c r="R599" s="1067"/>
      <c r="S599" s="1067"/>
      <c r="T599" s="1067"/>
      <c r="U599" s="1067"/>
      <c r="V599" s="866"/>
      <c r="W599" s="866"/>
      <c r="X599" s="866"/>
      <c r="Y599" s="394"/>
      <c r="Z599" s="394"/>
      <c r="AA599" s="394"/>
      <c r="AB599" s="394"/>
      <c r="AC599" s="1067"/>
      <c r="AD599" s="1067"/>
      <c r="AE599" s="1067"/>
      <c r="AF599" s="1067"/>
      <c r="AG599" s="658"/>
      <c r="AH599" s="658"/>
      <c r="AI599" s="658"/>
      <c r="AJ599" s="658"/>
      <c r="AK599" s="658"/>
      <c r="AL599" s="658"/>
      <c r="AM599" s="658"/>
      <c r="AN599" s="658"/>
      <c r="AO599" s="658"/>
      <c r="AP599" s="658"/>
      <c r="AQ599" s="658"/>
      <c r="AR599" s="658"/>
      <c r="AS599" s="658"/>
      <c r="AT599" s="658"/>
      <c r="AU599" s="658"/>
      <c r="AV599" s="658"/>
      <c r="AW599" s="658"/>
      <c r="AX599" s="658"/>
      <c r="AY599" s="658"/>
      <c r="AZ599" s="658"/>
      <c r="BA599" s="658"/>
      <c r="BB599" s="658"/>
      <c r="BC599" s="658"/>
      <c r="BD599" s="658"/>
      <c r="BE599" s="658"/>
      <c r="BF599" s="658"/>
      <c r="BG599" s="658"/>
      <c r="BH599" s="658"/>
      <c r="BI599" s="658"/>
      <c r="BJ599" s="658"/>
      <c r="BK599" s="658"/>
      <c r="BL599" s="658"/>
      <c r="BM599" s="658"/>
      <c r="BN599" s="658"/>
      <c r="BO599" s="658"/>
      <c r="BP599" s="658"/>
      <c r="BQ599" s="658"/>
      <c r="BR599" s="658"/>
      <c r="BS599" s="658"/>
      <c r="BT599" s="658"/>
      <c r="BU599" s="658"/>
    </row>
    <row r="600" ht="14.25" customHeight="1">
      <c r="A600" s="1067"/>
      <c r="B600" s="1067"/>
      <c r="C600" s="1067"/>
      <c r="D600" s="1067"/>
      <c r="E600" s="1067"/>
      <c r="F600" s="1067"/>
      <c r="G600" s="1114"/>
      <c r="H600" s="1115"/>
      <c r="I600" s="1115"/>
      <c r="J600" s="1067"/>
      <c r="K600" s="1116"/>
      <c r="L600" s="1117"/>
      <c r="M600" s="1067"/>
      <c r="N600" s="1067"/>
      <c r="O600" s="1117"/>
      <c r="P600" s="1067"/>
      <c r="Q600" s="1067"/>
      <c r="R600" s="1067"/>
      <c r="S600" s="1067"/>
      <c r="T600" s="1067"/>
      <c r="U600" s="1067"/>
      <c r="V600" s="866"/>
      <c r="W600" s="866"/>
      <c r="X600" s="866"/>
      <c r="Y600" s="394"/>
      <c r="Z600" s="394"/>
      <c r="AA600" s="394"/>
      <c r="AB600" s="394"/>
      <c r="AC600" s="1067"/>
      <c r="AD600" s="1067"/>
      <c r="AE600" s="1067"/>
      <c r="AF600" s="1067"/>
      <c r="AG600" s="658"/>
      <c r="AH600" s="658"/>
      <c r="AI600" s="658"/>
      <c r="AJ600" s="658"/>
      <c r="AK600" s="658"/>
      <c r="AL600" s="658"/>
      <c r="AM600" s="658"/>
      <c r="AN600" s="658"/>
      <c r="AO600" s="658"/>
      <c r="AP600" s="658"/>
      <c r="AQ600" s="658"/>
      <c r="AR600" s="658"/>
      <c r="AS600" s="658"/>
      <c r="AT600" s="658"/>
      <c r="AU600" s="658"/>
      <c r="AV600" s="658"/>
      <c r="AW600" s="658"/>
      <c r="AX600" s="658"/>
      <c r="AY600" s="658"/>
      <c r="AZ600" s="658"/>
      <c r="BA600" s="658"/>
      <c r="BB600" s="658"/>
      <c r="BC600" s="658"/>
      <c r="BD600" s="658"/>
      <c r="BE600" s="658"/>
      <c r="BF600" s="658"/>
      <c r="BG600" s="658"/>
      <c r="BH600" s="658"/>
      <c r="BI600" s="658"/>
      <c r="BJ600" s="658"/>
      <c r="BK600" s="658"/>
      <c r="BL600" s="658"/>
      <c r="BM600" s="658"/>
      <c r="BN600" s="658"/>
      <c r="BO600" s="658"/>
      <c r="BP600" s="658"/>
      <c r="BQ600" s="658"/>
      <c r="BR600" s="658"/>
      <c r="BS600" s="658"/>
      <c r="BT600" s="658"/>
      <c r="BU600" s="658"/>
    </row>
    <row r="601" ht="14.25" customHeight="1">
      <c r="A601" s="1067"/>
      <c r="B601" s="1067"/>
      <c r="C601" s="1067"/>
      <c r="D601" s="1067"/>
      <c r="E601" s="1067"/>
      <c r="F601" s="1067"/>
      <c r="G601" s="1114"/>
      <c r="H601" s="1115"/>
      <c r="I601" s="1115"/>
      <c r="J601" s="1067"/>
      <c r="K601" s="1116"/>
      <c r="L601" s="1117"/>
      <c r="M601" s="1067"/>
      <c r="N601" s="1067"/>
      <c r="O601" s="1117"/>
      <c r="P601" s="1067"/>
      <c r="Q601" s="1067"/>
      <c r="R601" s="1067"/>
      <c r="S601" s="1067"/>
      <c r="T601" s="1067"/>
      <c r="U601" s="1067"/>
      <c r="V601" s="866"/>
      <c r="W601" s="866"/>
      <c r="X601" s="866"/>
      <c r="Y601" s="394"/>
      <c r="Z601" s="394"/>
      <c r="AA601" s="394"/>
      <c r="AB601" s="394"/>
      <c r="AC601" s="1067"/>
      <c r="AD601" s="1067"/>
      <c r="AE601" s="1067"/>
      <c r="AF601" s="1067"/>
      <c r="AG601" s="658"/>
      <c r="AH601" s="658"/>
      <c r="AI601" s="658"/>
      <c r="AJ601" s="658"/>
      <c r="AK601" s="658"/>
      <c r="AL601" s="658"/>
      <c r="AM601" s="658"/>
      <c r="AN601" s="658"/>
      <c r="AO601" s="658"/>
      <c r="AP601" s="658"/>
      <c r="AQ601" s="658"/>
      <c r="AR601" s="658"/>
      <c r="AS601" s="658"/>
      <c r="AT601" s="658"/>
      <c r="AU601" s="658"/>
      <c r="AV601" s="658"/>
      <c r="AW601" s="658"/>
      <c r="AX601" s="658"/>
      <c r="AY601" s="658"/>
      <c r="AZ601" s="658"/>
      <c r="BA601" s="658"/>
      <c r="BB601" s="658"/>
      <c r="BC601" s="658"/>
      <c r="BD601" s="658"/>
      <c r="BE601" s="658"/>
      <c r="BF601" s="658"/>
      <c r="BG601" s="658"/>
      <c r="BH601" s="658"/>
      <c r="BI601" s="658"/>
      <c r="BJ601" s="658"/>
      <c r="BK601" s="658"/>
      <c r="BL601" s="658"/>
      <c r="BM601" s="658"/>
      <c r="BN601" s="658"/>
      <c r="BO601" s="658"/>
      <c r="BP601" s="658"/>
      <c r="BQ601" s="658"/>
      <c r="BR601" s="658"/>
      <c r="BS601" s="658"/>
      <c r="BT601" s="658"/>
      <c r="BU601" s="658"/>
    </row>
    <row r="602" ht="14.25" customHeight="1">
      <c r="A602" s="1067"/>
      <c r="B602" s="1067"/>
      <c r="C602" s="1067"/>
      <c r="D602" s="1067"/>
      <c r="E602" s="1067"/>
      <c r="F602" s="1067"/>
      <c r="G602" s="1114"/>
      <c r="H602" s="1115"/>
      <c r="I602" s="1115"/>
      <c r="J602" s="1067"/>
      <c r="K602" s="1116"/>
      <c r="L602" s="1117"/>
      <c r="M602" s="1067"/>
      <c r="N602" s="1067"/>
      <c r="O602" s="1117"/>
      <c r="P602" s="1067"/>
      <c r="Q602" s="1067"/>
      <c r="R602" s="1067"/>
      <c r="S602" s="1067"/>
      <c r="T602" s="1067"/>
      <c r="U602" s="1067"/>
      <c r="V602" s="866"/>
      <c r="W602" s="866"/>
      <c r="X602" s="866"/>
      <c r="Y602" s="394"/>
      <c r="Z602" s="394"/>
      <c r="AA602" s="394"/>
      <c r="AB602" s="394"/>
      <c r="AC602" s="1067"/>
      <c r="AD602" s="1067"/>
      <c r="AE602" s="1067"/>
      <c r="AF602" s="1067"/>
      <c r="AG602" s="658"/>
      <c r="AH602" s="658"/>
      <c r="AI602" s="658"/>
      <c r="AJ602" s="658"/>
      <c r="AK602" s="658"/>
      <c r="AL602" s="658"/>
      <c r="AM602" s="658"/>
      <c r="AN602" s="658"/>
      <c r="AO602" s="658"/>
      <c r="AP602" s="658"/>
      <c r="AQ602" s="658"/>
      <c r="AR602" s="658"/>
      <c r="AS602" s="658"/>
      <c r="AT602" s="658"/>
      <c r="AU602" s="658"/>
      <c r="AV602" s="658"/>
      <c r="AW602" s="658"/>
      <c r="AX602" s="658"/>
      <c r="AY602" s="658"/>
      <c r="AZ602" s="658"/>
      <c r="BA602" s="658"/>
      <c r="BB602" s="658"/>
      <c r="BC602" s="658"/>
      <c r="BD602" s="658"/>
      <c r="BE602" s="658"/>
      <c r="BF602" s="658"/>
      <c r="BG602" s="658"/>
      <c r="BH602" s="658"/>
      <c r="BI602" s="658"/>
      <c r="BJ602" s="658"/>
      <c r="BK602" s="658"/>
      <c r="BL602" s="658"/>
      <c r="BM602" s="658"/>
      <c r="BN602" s="658"/>
      <c r="BO602" s="658"/>
      <c r="BP602" s="658"/>
      <c r="BQ602" s="658"/>
      <c r="BR602" s="658"/>
      <c r="BS602" s="658"/>
      <c r="BT602" s="658"/>
      <c r="BU602" s="658"/>
    </row>
    <row r="603" ht="14.25" customHeight="1">
      <c r="A603" s="1067"/>
      <c r="B603" s="1067"/>
      <c r="C603" s="1067"/>
      <c r="D603" s="1067"/>
      <c r="E603" s="1067"/>
      <c r="F603" s="1067"/>
      <c r="G603" s="1114"/>
      <c r="H603" s="1115"/>
      <c r="I603" s="1115"/>
      <c r="J603" s="1067"/>
      <c r="K603" s="1116"/>
      <c r="L603" s="1117"/>
      <c r="M603" s="1067"/>
      <c r="N603" s="1067"/>
      <c r="O603" s="1117"/>
      <c r="P603" s="1067"/>
      <c r="Q603" s="1067"/>
      <c r="R603" s="1067"/>
      <c r="S603" s="1067"/>
      <c r="T603" s="1067"/>
      <c r="U603" s="1067"/>
      <c r="V603" s="866"/>
      <c r="W603" s="866"/>
      <c r="X603" s="866"/>
      <c r="Y603" s="394"/>
      <c r="Z603" s="394"/>
      <c r="AA603" s="394"/>
      <c r="AB603" s="394"/>
      <c r="AC603" s="1067"/>
      <c r="AD603" s="1067"/>
      <c r="AE603" s="1067"/>
      <c r="AF603" s="1067"/>
      <c r="AG603" s="658"/>
      <c r="AH603" s="658"/>
      <c r="AI603" s="658"/>
      <c r="AJ603" s="658"/>
      <c r="AK603" s="658"/>
      <c r="AL603" s="658"/>
      <c r="AM603" s="658"/>
      <c r="AN603" s="658"/>
      <c r="AO603" s="658"/>
      <c r="AP603" s="658"/>
      <c r="AQ603" s="658"/>
      <c r="AR603" s="658"/>
      <c r="AS603" s="658"/>
      <c r="AT603" s="658"/>
      <c r="AU603" s="658"/>
      <c r="AV603" s="658"/>
      <c r="AW603" s="658"/>
      <c r="AX603" s="658"/>
      <c r="AY603" s="658"/>
      <c r="AZ603" s="658"/>
      <c r="BA603" s="658"/>
      <c r="BB603" s="658"/>
      <c r="BC603" s="658"/>
      <c r="BD603" s="658"/>
      <c r="BE603" s="658"/>
      <c r="BF603" s="658"/>
      <c r="BG603" s="658"/>
      <c r="BH603" s="658"/>
      <c r="BI603" s="658"/>
      <c r="BJ603" s="658"/>
      <c r="BK603" s="658"/>
      <c r="BL603" s="658"/>
      <c r="BM603" s="658"/>
      <c r="BN603" s="658"/>
      <c r="BO603" s="658"/>
      <c r="BP603" s="658"/>
      <c r="BQ603" s="658"/>
      <c r="BR603" s="658"/>
      <c r="BS603" s="658"/>
      <c r="BT603" s="658"/>
      <c r="BU603" s="658"/>
    </row>
    <row r="604" ht="14.25" customHeight="1">
      <c r="A604" s="1067"/>
      <c r="B604" s="1067"/>
      <c r="C604" s="1067"/>
      <c r="D604" s="1067"/>
      <c r="E604" s="1067"/>
      <c r="F604" s="1067"/>
      <c r="G604" s="1114"/>
      <c r="H604" s="1115"/>
      <c r="I604" s="1115"/>
      <c r="J604" s="1067"/>
      <c r="K604" s="1116"/>
      <c r="L604" s="1117"/>
      <c r="M604" s="1067"/>
      <c r="N604" s="1067"/>
      <c r="O604" s="1117"/>
      <c r="P604" s="1067"/>
      <c r="Q604" s="1067"/>
      <c r="R604" s="1067"/>
      <c r="S604" s="1067"/>
      <c r="T604" s="1067"/>
      <c r="U604" s="1067"/>
      <c r="V604" s="866"/>
      <c r="W604" s="866"/>
      <c r="X604" s="866"/>
      <c r="Y604" s="394"/>
      <c r="Z604" s="394"/>
      <c r="AA604" s="394"/>
      <c r="AB604" s="394"/>
      <c r="AC604" s="1067"/>
      <c r="AD604" s="1067"/>
      <c r="AE604" s="1067"/>
      <c r="AF604" s="1067"/>
      <c r="AG604" s="658"/>
      <c r="AH604" s="658"/>
      <c r="AI604" s="658"/>
      <c r="AJ604" s="658"/>
      <c r="AK604" s="658"/>
      <c r="AL604" s="658"/>
      <c r="AM604" s="658"/>
      <c r="AN604" s="658"/>
      <c r="AO604" s="658"/>
      <c r="AP604" s="658"/>
      <c r="AQ604" s="658"/>
      <c r="AR604" s="658"/>
      <c r="AS604" s="658"/>
      <c r="AT604" s="658"/>
      <c r="AU604" s="658"/>
      <c r="AV604" s="658"/>
      <c r="AW604" s="658"/>
      <c r="AX604" s="658"/>
      <c r="AY604" s="658"/>
      <c r="AZ604" s="658"/>
      <c r="BA604" s="658"/>
      <c r="BB604" s="658"/>
      <c r="BC604" s="658"/>
      <c r="BD604" s="658"/>
      <c r="BE604" s="658"/>
      <c r="BF604" s="658"/>
      <c r="BG604" s="658"/>
      <c r="BH604" s="658"/>
      <c r="BI604" s="658"/>
      <c r="BJ604" s="658"/>
      <c r="BK604" s="658"/>
      <c r="BL604" s="658"/>
      <c r="BM604" s="658"/>
      <c r="BN604" s="658"/>
      <c r="BO604" s="658"/>
      <c r="BP604" s="658"/>
      <c r="BQ604" s="658"/>
      <c r="BR604" s="658"/>
      <c r="BS604" s="658"/>
      <c r="BT604" s="658"/>
      <c r="BU604" s="658"/>
    </row>
    <row r="605" ht="14.25" customHeight="1">
      <c r="A605" s="1067"/>
      <c r="B605" s="1067"/>
      <c r="C605" s="1067"/>
      <c r="D605" s="1067"/>
      <c r="E605" s="1067"/>
      <c r="F605" s="1067"/>
      <c r="G605" s="1114"/>
      <c r="H605" s="1115"/>
      <c r="I605" s="1115"/>
      <c r="J605" s="1067"/>
      <c r="K605" s="1116"/>
      <c r="L605" s="1117"/>
      <c r="M605" s="1067"/>
      <c r="N605" s="1067"/>
      <c r="O605" s="1117"/>
      <c r="P605" s="1067"/>
      <c r="Q605" s="1067"/>
      <c r="R605" s="1067"/>
      <c r="S605" s="1067"/>
      <c r="T605" s="1067"/>
      <c r="U605" s="1067"/>
      <c r="V605" s="866"/>
      <c r="W605" s="866"/>
      <c r="X605" s="866"/>
      <c r="Y605" s="394"/>
      <c r="Z605" s="394"/>
      <c r="AA605" s="394"/>
      <c r="AB605" s="394"/>
      <c r="AC605" s="1067"/>
      <c r="AD605" s="1067"/>
      <c r="AE605" s="1067"/>
      <c r="AF605" s="1067"/>
      <c r="AG605" s="658"/>
      <c r="AH605" s="658"/>
      <c r="AI605" s="658"/>
      <c r="AJ605" s="658"/>
      <c r="AK605" s="658"/>
      <c r="AL605" s="658"/>
      <c r="AM605" s="658"/>
      <c r="AN605" s="658"/>
      <c r="AO605" s="658"/>
      <c r="AP605" s="658"/>
      <c r="AQ605" s="658"/>
      <c r="AR605" s="658"/>
      <c r="AS605" s="658"/>
      <c r="AT605" s="658"/>
      <c r="AU605" s="658"/>
      <c r="AV605" s="658"/>
      <c r="AW605" s="658"/>
      <c r="AX605" s="658"/>
      <c r="AY605" s="658"/>
      <c r="AZ605" s="658"/>
      <c r="BA605" s="658"/>
      <c r="BB605" s="658"/>
      <c r="BC605" s="658"/>
      <c r="BD605" s="658"/>
      <c r="BE605" s="658"/>
      <c r="BF605" s="658"/>
      <c r="BG605" s="658"/>
      <c r="BH605" s="658"/>
      <c r="BI605" s="658"/>
      <c r="BJ605" s="658"/>
      <c r="BK605" s="658"/>
      <c r="BL605" s="658"/>
      <c r="BM605" s="658"/>
      <c r="BN605" s="658"/>
      <c r="BO605" s="658"/>
      <c r="BP605" s="658"/>
      <c r="BQ605" s="658"/>
      <c r="BR605" s="658"/>
      <c r="BS605" s="658"/>
      <c r="BT605" s="658"/>
      <c r="BU605" s="658"/>
    </row>
    <row r="606" ht="14.25" customHeight="1">
      <c r="A606" s="1067"/>
      <c r="B606" s="1067"/>
      <c r="C606" s="1067"/>
      <c r="D606" s="1067"/>
      <c r="E606" s="1067"/>
      <c r="F606" s="1067"/>
      <c r="G606" s="1114"/>
      <c r="H606" s="1115"/>
      <c r="I606" s="1115"/>
      <c r="J606" s="1067"/>
      <c r="K606" s="1116"/>
      <c r="L606" s="1117"/>
      <c r="M606" s="1067"/>
      <c r="N606" s="1067"/>
      <c r="O606" s="1117"/>
      <c r="P606" s="1067"/>
      <c r="Q606" s="1067"/>
      <c r="R606" s="1067"/>
      <c r="S606" s="1067"/>
      <c r="T606" s="1067"/>
      <c r="U606" s="1067"/>
      <c r="V606" s="866"/>
      <c r="W606" s="866"/>
      <c r="X606" s="866"/>
      <c r="Y606" s="394"/>
      <c r="Z606" s="394"/>
      <c r="AA606" s="394"/>
      <c r="AB606" s="394"/>
      <c r="AC606" s="1067"/>
      <c r="AD606" s="1067"/>
      <c r="AE606" s="1067"/>
      <c r="AF606" s="1067"/>
      <c r="AG606" s="658"/>
      <c r="AH606" s="658"/>
      <c r="AI606" s="658"/>
      <c r="AJ606" s="658"/>
      <c r="AK606" s="658"/>
      <c r="AL606" s="658"/>
      <c r="AM606" s="658"/>
      <c r="AN606" s="658"/>
      <c r="AO606" s="658"/>
      <c r="AP606" s="658"/>
      <c r="AQ606" s="658"/>
      <c r="AR606" s="658"/>
      <c r="AS606" s="658"/>
      <c r="AT606" s="658"/>
      <c r="AU606" s="658"/>
      <c r="AV606" s="658"/>
      <c r="AW606" s="658"/>
      <c r="AX606" s="658"/>
      <c r="AY606" s="658"/>
      <c r="AZ606" s="658"/>
      <c r="BA606" s="658"/>
      <c r="BB606" s="658"/>
      <c r="BC606" s="658"/>
      <c r="BD606" s="658"/>
      <c r="BE606" s="658"/>
      <c r="BF606" s="658"/>
      <c r="BG606" s="658"/>
      <c r="BH606" s="658"/>
      <c r="BI606" s="658"/>
      <c r="BJ606" s="658"/>
      <c r="BK606" s="658"/>
      <c r="BL606" s="658"/>
      <c r="BM606" s="658"/>
      <c r="BN606" s="658"/>
      <c r="BO606" s="658"/>
      <c r="BP606" s="658"/>
      <c r="BQ606" s="658"/>
      <c r="BR606" s="658"/>
      <c r="BS606" s="658"/>
      <c r="BT606" s="658"/>
      <c r="BU606" s="658"/>
    </row>
    <row r="607" ht="14.25" customHeight="1">
      <c r="A607" s="1067"/>
      <c r="B607" s="1067"/>
      <c r="C607" s="1067"/>
      <c r="D607" s="1067"/>
      <c r="E607" s="1067"/>
      <c r="F607" s="1067"/>
      <c r="G607" s="1114"/>
      <c r="H607" s="1115"/>
      <c r="I607" s="1115"/>
      <c r="J607" s="1067"/>
      <c r="K607" s="1116"/>
      <c r="L607" s="1117"/>
      <c r="M607" s="1067"/>
      <c r="N607" s="1067"/>
      <c r="O607" s="1117"/>
      <c r="P607" s="1067"/>
      <c r="Q607" s="1067"/>
      <c r="R607" s="1067"/>
      <c r="S607" s="1067"/>
      <c r="T607" s="1067"/>
      <c r="U607" s="1067"/>
      <c r="V607" s="866"/>
      <c r="W607" s="866"/>
      <c r="X607" s="866"/>
      <c r="Y607" s="394"/>
      <c r="Z607" s="394"/>
      <c r="AA607" s="394"/>
      <c r="AB607" s="394"/>
      <c r="AC607" s="1067"/>
      <c r="AD607" s="1067"/>
      <c r="AE607" s="1067"/>
      <c r="AF607" s="1067"/>
      <c r="AG607" s="658"/>
      <c r="AH607" s="658"/>
      <c r="AI607" s="658"/>
      <c r="AJ607" s="658"/>
      <c r="AK607" s="658"/>
      <c r="AL607" s="658"/>
      <c r="AM607" s="658"/>
      <c r="AN607" s="658"/>
      <c r="AO607" s="658"/>
      <c r="AP607" s="658"/>
      <c r="AQ607" s="658"/>
      <c r="AR607" s="658"/>
      <c r="AS607" s="658"/>
      <c r="AT607" s="658"/>
      <c r="AU607" s="658"/>
      <c r="AV607" s="658"/>
      <c r="AW607" s="658"/>
      <c r="AX607" s="658"/>
      <c r="AY607" s="658"/>
      <c r="AZ607" s="658"/>
      <c r="BA607" s="658"/>
      <c r="BB607" s="658"/>
      <c r="BC607" s="658"/>
      <c r="BD607" s="658"/>
      <c r="BE607" s="658"/>
      <c r="BF607" s="658"/>
      <c r="BG607" s="658"/>
      <c r="BH607" s="658"/>
      <c r="BI607" s="658"/>
      <c r="BJ607" s="658"/>
      <c r="BK607" s="658"/>
      <c r="BL607" s="658"/>
      <c r="BM607" s="658"/>
      <c r="BN607" s="658"/>
      <c r="BO607" s="658"/>
      <c r="BP607" s="658"/>
      <c r="BQ607" s="658"/>
      <c r="BR607" s="658"/>
      <c r="BS607" s="658"/>
      <c r="BT607" s="658"/>
      <c r="BU607" s="658"/>
    </row>
    <row r="608" ht="14.25" customHeight="1">
      <c r="A608" s="1067"/>
      <c r="B608" s="1067"/>
      <c r="C608" s="1067"/>
      <c r="D608" s="1067"/>
      <c r="E608" s="1067"/>
      <c r="F608" s="1067"/>
      <c r="G608" s="1114"/>
      <c r="H608" s="1115"/>
      <c r="I608" s="1115"/>
      <c r="J608" s="1067"/>
      <c r="K608" s="1116"/>
      <c r="L608" s="1117"/>
      <c r="M608" s="1067"/>
      <c r="N608" s="1067"/>
      <c r="O608" s="1117"/>
      <c r="P608" s="1067"/>
      <c r="Q608" s="1067"/>
      <c r="R608" s="1067"/>
      <c r="S608" s="1067"/>
      <c r="T608" s="1067"/>
      <c r="U608" s="1067"/>
      <c r="V608" s="866"/>
      <c r="W608" s="866"/>
      <c r="X608" s="866"/>
      <c r="Y608" s="394"/>
      <c r="Z608" s="394"/>
      <c r="AA608" s="394"/>
      <c r="AB608" s="394"/>
      <c r="AC608" s="1067"/>
      <c r="AD608" s="1067"/>
      <c r="AE608" s="1067"/>
      <c r="AF608" s="1067"/>
      <c r="AG608" s="658"/>
      <c r="AH608" s="658"/>
      <c r="AI608" s="658"/>
      <c r="AJ608" s="658"/>
      <c r="AK608" s="658"/>
      <c r="AL608" s="658"/>
      <c r="AM608" s="658"/>
      <c r="AN608" s="658"/>
      <c r="AO608" s="658"/>
      <c r="AP608" s="658"/>
      <c r="AQ608" s="658"/>
      <c r="AR608" s="658"/>
      <c r="AS608" s="658"/>
      <c r="AT608" s="658"/>
      <c r="AU608" s="658"/>
      <c r="AV608" s="658"/>
      <c r="AW608" s="658"/>
      <c r="AX608" s="658"/>
      <c r="AY608" s="658"/>
      <c r="AZ608" s="658"/>
      <c r="BA608" s="658"/>
      <c r="BB608" s="658"/>
      <c r="BC608" s="658"/>
      <c r="BD608" s="658"/>
      <c r="BE608" s="658"/>
      <c r="BF608" s="658"/>
      <c r="BG608" s="658"/>
      <c r="BH608" s="658"/>
      <c r="BI608" s="658"/>
      <c r="BJ608" s="658"/>
      <c r="BK608" s="658"/>
      <c r="BL608" s="658"/>
      <c r="BM608" s="658"/>
      <c r="BN608" s="658"/>
      <c r="BO608" s="658"/>
      <c r="BP608" s="658"/>
      <c r="BQ608" s="658"/>
      <c r="BR608" s="658"/>
      <c r="BS608" s="658"/>
      <c r="BT608" s="658"/>
      <c r="BU608" s="658"/>
    </row>
    <row r="609" ht="14.25" customHeight="1">
      <c r="A609" s="1067"/>
      <c r="B609" s="1067"/>
      <c r="C609" s="1067"/>
      <c r="D609" s="1067"/>
      <c r="E609" s="1067"/>
      <c r="F609" s="1067"/>
      <c r="G609" s="1114"/>
      <c r="H609" s="1115"/>
      <c r="I609" s="1115"/>
      <c r="J609" s="1067"/>
      <c r="K609" s="1116"/>
      <c r="L609" s="1117"/>
      <c r="M609" s="1067"/>
      <c r="N609" s="1067"/>
      <c r="O609" s="1117"/>
      <c r="P609" s="1067"/>
      <c r="Q609" s="1067"/>
      <c r="R609" s="1067"/>
      <c r="S609" s="1067"/>
      <c r="T609" s="1067"/>
      <c r="U609" s="1067"/>
      <c r="V609" s="866"/>
      <c r="W609" s="866"/>
      <c r="X609" s="866"/>
      <c r="Y609" s="394"/>
      <c r="Z609" s="394"/>
      <c r="AA609" s="394"/>
      <c r="AB609" s="394"/>
      <c r="AC609" s="1067"/>
      <c r="AD609" s="1067"/>
      <c r="AE609" s="1067"/>
      <c r="AF609" s="1067"/>
      <c r="AG609" s="658"/>
      <c r="AH609" s="658"/>
      <c r="AI609" s="658"/>
      <c r="AJ609" s="658"/>
      <c r="AK609" s="658"/>
      <c r="AL609" s="658"/>
      <c r="AM609" s="658"/>
      <c r="AN609" s="658"/>
      <c r="AO609" s="658"/>
      <c r="AP609" s="658"/>
      <c r="AQ609" s="658"/>
      <c r="AR609" s="658"/>
      <c r="AS609" s="658"/>
      <c r="AT609" s="658"/>
      <c r="AU609" s="658"/>
      <c r="AV609" s="658"/>
      <c r="AW609" s="658"/>
      <c r="AX609" s="658"/>
      <c r="AY609" s="658"/>
      <c r="AZ609" s="658"/>
      <c r="BA609" s="658"/>
      <c r="BB609" s="658"/>
      <c r="BC609" s="658"/>
      <c r="BD609" s="658"/>
      <c r="BE609" s="658"/>
      <c r="BF609" s="658"/>
      <c r="BG609" s="658"/>
      <c r="BH609" s="658"/>
      <c r="BI609" s="658"/>
      <c r="BJ609" s="658"/>
      <c r="BK609" s="658"/>
      <c r="BL609" s="658"/>
      <c r="BM609" s="658"/>
      <c r="BN609" s="658"/>
      <c r="BO609" s="658"/>
      <c r="BP609" s="658"/>
      <c r="BQ609" s="658"/>
      <c r="BR609" s="658"/>
      <c r="BS609" s="658"/>
      <c r="BT609" s="658"/>
      <c r="BU609" s="658"/>
    </row>
    <row r="610" ht="14.25" customHeight="1">
      <c r="A610" s="1067"/>
      <c r="B610" s="1067"/>
      <c r="C610" s="1067"/>
      <c r="D610" s="1067"/>
      <c r="E610" s="1067"/>
      <c r="F610" s="1067"/>
      <c r="G610" s="1114"/>
      <c r="H610" s="1115"/>
      <c r="I610" s="1115"/>
      <c r="J610" s="1067"/>
      <c r="K610" s="1116"/>
      <c r="L610" s="1117"/>
      <c r="M610" s="1067"/>
      <c r="N610" s="1067"/>
      <c r="O610" s="1117"/>
      <c r="P610" s="1067"/>
      <c r="Q610" s="1067"/>
      <c r="R610" s="1067"/>
      <c r="S610" s="1067"/>
      <c r="T610" s="1067"/>
      <c r="U610" s="1067"/>
      <c r="V610" s="866"/>
      <c r="W610" s="866"/>
      <c r="X610" s="866"/>
      <c r="Y610" s="394"/>
      <c r="Z610" s="394"/>
      <c r="AA610" s="394"/>
      <c r="AB610" s="394"/>
      <c r="AC610" s="1067"/>
      <c r="AD610" s="1067"/>
      <c r="AE610" s="1067"/>
      <c r="AF610" s="1067"/>
      <c r="AG610" s="658"/>
      <c r="AH610" s="658"/>
      <c r="AI610" s="658"/>
      <c r="AJ610" s="658"/>
      <c r="AK610" s="658"/>
      <c r="AL610" s="658"/>
      <c r="AM610" s="658"/>
      <c r="AN610" s="658"/>
      <c r="AO610" s="658"/>
      <c r="AP610" s="658"/>
      <c r="AQ610" s="658"/>
      <c r="AR610" s="658"/>
      <c r="AS610" s="658"/>
      <c r="AT610" s="658"/>
      <c r="AU610" s="658"/>
      <c r="AV610" s="658"/>
      <c r="AW610" s="658"/>
      <c r="AX610" s="658"/>
      <c r="AY610" s="658"/>
      <c r="AZ610" s="658"/>
      <c r="BA610" s="658"/>
      <c r="BB610" s="658"/>
      <c r="BC610" s="658"/>
      <c r="BD610" s="658"/>
      <c r="BE610" s="658"/>
      <c r="BF610" s="658"/>
      <c r="BG610" s="658"/>
      <c r="BH610" s="658"/>
      <c r="BI610" s="658"/>
      <c r="BJ610" s="658"/>
      <c r="BK610" s="658"/>
      <c r="BL610" s="658"/>
      <c r="BM610" s="658"/>
      <c r="BN610" s="658"/>
      <c r="BO610" s="658"/>
      <c r="BP610" s="658"/>
      <c r="BQ610" s="658"/>
      <c r="BR610" s="658"/>
      <c r="BS610" s="658"/>
      <c r="BT610" s="658"/>
      <c r="BU610" s="658"/>
    </row>
    <row r="611" ht="14.25" customHeight="1">
      <c r="A611" s="1067"/>
      <c r="B611" s="1067"/>
      <c r="C611" s="1067"/>
      <c r="D611" s="1067"/>
      <c r="E611" s="1067"/>
      <c r="F611" s="1067"/>
      <c r="G611" s="1114"/>
      <c r="H611" s="1115"/>
      <c r="I611" s="1115"/>
      <c r="J611" s="1067"/>
      <c r="K611" s="1116"/>
      <c r="L611" s="1117"/>
      <c r="M611" s="1067"/>
      <c r="N611" s="1067"/>
      <c r="O611" s="1117"/>
      <c r="P611" s="1067"/>
      <c r="Q611" s="1067"/>
      <c r="R611" s="1067"/>
      <c r="S611" s="1067"/>
      <c r="T611" s="1067"/>
      <c r="U611" s="1067"/>
      <c r="V611" s="866"/>
      <c r="W611" s="866"/>
      <c r="X611" s="866"/>
      <c r="Y611" s="394"/>
      <c r="Z611" s="394"/>
      <c r="AA611" s="394"/>
      <c r="AB611" s="394"/>
      <c r="AC611" s="1067"/>
      <c r="AD611" s="1067"/>
      <c r="AE611" s="1067"/>
      <c r="AF611" s="1067"/>
      <c r="AG611" s="658"/>
      <c r="AH611" s="658"/>
      <c r="AI611" s="658"/>
      <c r="AJ611" s="658"/>
      <c r="AK611" s="658"/>
      <c r="AL611" s="658"/>
      <c r="AM611" s="658"/>
      <c r="AN611" s="658"/>
      <c r="AO611" s="658"/>
      <c r="AP611" s="658"/>
      <c r="AQ611" s="658"/>
      <c r="AR611" s="658"/>
      <c r="AS611" s="658"/>
      <c r="AT611" s="658"/>
      <c r="AU611" s="658"/>
      <c r="AV611" s="658"/>
      <c r="AW611" s="658"/>
      <c r="AX611" s="658"/>
      <c r="AY611" s="658"/>
      <c r="AZ611" s="658"/>
      <c r="BA611" s="658"/>
      <c r="BB611" s="658"/>
      <c r="BC611" s="658"/>
      <c r="BD611" s="658"/>
      <c r="BE611" s="658"/>
      <c r="BF611" s="658"/>
      <c r="BG611" s="658"/>
      <c r="BH611" s="658"/>
      <c r="BI611" s="658"/>
      <c r="BJ611" s="658"/>
      <c r="BK611" s="658"/>
      <c r="BL611" s="658"/>
      <c r="BM611" s="658"/>
      <c r="BN611" s="658"/>
      <c r="BO611" s="658"/>
      <c r="BP611" s="658"/>
      <c r="BQ611" s="658"/>
      <c r="BR611" s="658"/>
      <c r="BS611" s="658"/>
      <c r="BT611" s="658"/>
      <c r="BU611" s="658"/>
    </row>
    <row r="612" ht="14.25" customHeight="1">
      <c r="A612" s="1067"/>
      <c r="B612" s="1067"/>
      <c r="C612" s="1067"/>
      <c r="D612" s="1067"/>
      <c r="E612" s="1067"/>
      <c r="F612" s="1067"/>
      <c r="G612" s="1114"/>
      <c r="H612" s="1115"/>
      <c r="I612" s="1115"/>
      <c r="J612" s="1067"/>
      <c r="K612" s="1116"/>
      <c r="L612" s="1117"/>
      <c r="M612" s="1067"/>
      <c r="N612" s="1067"/>
      <c r="O612" s="1117"/>
      <c r="P612" s="1067"/>
      <c r="Q612" s="1067"/>
      <c r="R612" s="1067"/>
      <c r="S612" s="1067"/>
      <c r="T612" s="1067"/>
      <c r="U612" s="1067"/>
      <c r="V612" s="866"/>
      <c r="W612" s="866"/>
      <c r="X612" s="866"/>
      <c r="Y612" s="394"/>
      <c r="Z612" s="394"/>
      <c r="AA612" s="394"/>
      <c r="AB612" s="394"/>
      <c r="AC612" s="1067"/>
      <c r="AD612" s="1067"/>
      <c r="AE612" s="1067"/>
      <c r="AF612" s="1067"/>
      <c r="AG612" s="658"/>
      <c r="AH612" s="658"/>
      <c r="AI612" s="658"/>
      <c r="AJ612" s="658"/>
      <c r="AK612" s="658"/>
      <c r="AL612" s="658"/>
      <c r="AM612" s="658"/>
      <c r="AN612" s="658"/>
      <c r="AO612" s="658"/>
      <c r="AP612" s="658"/>
      <c r="AQ612" s="658"/>
      <c r="AR612" s="658"/>
      <c r="AS612" s="658"/>
      <c r="AT612" s="658"/>
      <c r="AU612" s="658"/>
      <c r="AV612" s="658"/>
      <c r="AW612" s="658"/>
      <c r="AX612" s="658"/>
      <c r="AY612" s="658"/>
      <c r="AZ612" s="658"/>
      <c r="BA612" s="658"/>
      <c r="BB612" s="658"/>
      <c r="BC612" s="658"/>
      <c r="BD612" s="658"/>
      <c r="BE612" s="658"/>
      <c r="BF612" s="658"/>
      <c r="BG612" s="658"/>
      <c r="BH612" s="658"/>
      <c r="BI612" s="658"/>
      <c r="BJ612" s="658"/>
      <c r="BK612" s="658"/>
      <c r="BL612" s="658"/>
      <c r="BM612" s="658"/>
      <c r="BN612" s="658"/>
      <c r="BO612" s="658"/>
      <c r="BP612" s="658"/>
      <c r="BQ612" s="658"/>
      <c r="BR612" s="658"/>
      <c r="BS612" s="658"/>
      <c r="BT612" s="658"/>
      <c r="BU612" s="658"/>
    </row>
    <row r="613" ht="14.25" customHeight="1">
      <c r="A613" s="1067"/>
      <c r="B613" s="1067"/>
      <c r="C613" s="1067"/>
      <c r="D613" s="1067"/>
      <c r="E613" s="1067"/>
      <c r="F613" s="1067"/>
      <c r="G613" s="1114"/>
      <c r="H613" s="1115"/>
      <c r="I613" s="1115"/>
      <c r="J613" s="1067"/>
      <c r="K613" s="1116"/>
      <c r="L613" s="1117"/>
      <c r="M613" s="1067"/>
      <c r="N613" s="1067"/>
      <c r="O613" s="1117"/>
      <c r="P613" s="1067"/>
      <c r="Q613" s="1067"/>
      <c r="R613" s="1067"/>
      <c r="S613" s="1067"/>
      <c r="T613" s="1067"/>
      <c r="U613" s="1067"/>
      <c r="V613" s="866"/>
      <c r="W613" s="866"/>
      <c r="X613" s="866"/>
      <c r="Y613" s="394"/>
      <c r="Z613" s="394"/>
      <c r="AA613" s="394"/>
      <c r="AB613" s="394"/>
      <c r="AC613" s="1067"/>
      <c r="AD613" s="1067"/>
      <c r="AE613" s="1067"/>
      <c r="AF613" s="1067"/>
      <c r="AG613" s="658"/>
      <c r="AH613" s="658"/>
      <c r="AI613" s="658"/>
      <c r="AJ613" s="658"/>
      <c r="AK613" s="658"/>
      <c r="AL613" s="658"/>
      <c r="AM613" s="658"/>
      <c r="AN613" s="658"/>
      <c r="AO613" s="658"/>
      <c r="AP613" s="658"/>
      <c r="AQ613" s="658"/>
      <c r="AR613" s="658"/>
      <c r="AS613" s="658"/>
      <c r="AT613" s="658"/>
      <c r="AU613" s="658"/>
      <c r="AV613" s="658"/>
      <c r="AW613" s="658"/>
      <c r="AX613" s="658"/>
      <c r="AY613" s="658"/>
      <c r="AZ613" s="658"/>
      <c r="BA613" s="658"/>
      <c r="BB613" s="658"/>
      <c r="BC613" s="658"/>
      <c r="BD613" s="658"/>
      <c r="BE613" s="658"/>
      <c r="BF613" s="658"/>
      <c r="BG613" s="658"/>
      <c r="BH613" s="658"/>
      <c r="BI613" s="658"/>
      <c r="BJ613" s="658"/>
      <c r="BK613" s="658"/>
      <c r="BL613" s="658"/>
      <c r="BM613" s="658"/>
      <c r="BN613" s="658"/>
      <c r="BO613" s="658"/>
      <c r="BP613" s="658"/>
      <c r="BQ613" s="658"/>
      <c r="BR613" s="658"/>
      <c r="BS613" s="658"/>
      <c r="BT613" s="658"/>
      <c r="BU613" s="658"/>
    </row>
    <row r="614" ht="14.25" customHeight="1">
      <c r="A614" s="1067"/>
      <c r="B614" s="1067"/>
      <c r="C614" s="1067"/>
      <c r="D614" s="1067"/>
      <c r="E614" s="1067"/>
      <c r="F614" s="1067"/>
      <c r="G614" s="1114"/>
      <c r="H614" s="1115"/>
      <c r="I614" s="1115"/>
      <c r="J614" s="1067"/>
      <c r="K614" s="1116"/>
      <c r="L614" s="1117"/>
      <c r="M614" s="1067"/>
      <c r="N614" s="1067"/>
      <c r="O614" s="1117"/>
      <c r="P614" s="1067"/>
      <c r="Q614" s="1067"/>
      <c r="R614" s="1067"/>
      <c r="S614" s="1067"/>
      <c r="T614" s="1067"/>
      <c r="U614" s="1067"/>
      <c r="V614" s="866"/>
      <c r="W614" s="866"/>
      <c r="X614" s="866"/>
      <c r="Y614" s="394"/>
      <c r="Z614" s="394"/>
      <c r="AA614" s="394"/>
      <c r="AB614" s="394"/>
      <c r="AC614" s="1067"/>
      <c r="AD614" s="1067"/>
      <c r="AE614" s="1067"/>
      <c r="AF614" s="1067"/>
      <c r="AG614" s="658"/>
      <c r="AH614" s="658"/>
      <c r="AI614" s="658"/>
      <c r="AJ614" s="658"/>
      <c r="AK614" s="658"/>
      <c r="AL614" s="658"/>
      <c r="AM614" s="658"/>
      <c r="AN614" s="658"/>
      <c r="AO614" s="658"/>
      <c r="AP614" s="658"/>
      <c r="AQ614" s="658"/>
      <c r="AR614" s="658"/>
      <c r="AS614" s="658"/>
      <c r="AT614" s="658"/>
      <c r="AU614" s="658"/>
      <c r="AV614" s="658"/>
      <c r="AW614" s="658"/>
      <c r="AX614" s="658"/>
      <c r="AY614" s="658"/>
      <c r="AZ614" s="658"/>
      <c r="BA614" s="658"/>
      <c r="BB614" s="658"/>
      <c r="BC614" s="658"/>
      <c r="BD614" s="658"/>
      <c r="BE614" s="658"/>
      <c r="BF614" s="658"/>
      <c r="BG614" s="658"/>
      <c r="BH614" s="658"/>
      <c r="BI614" s="658"/>
      <c r="BJ614" s="658"/>
      <c r="BK614" s="658"/>
      <c r="BL614" s="658"/>
      <c r="BM614" s="658"/>
      <c r="BN614" s="658"/>
      <c r="BO614" s="658"/>
      <c r="BP614" s="658"/>
      <c r="BQ614" s="658"/>
      <c r="BR614" s="658"/>
      <c r="BS614" s="658"/>
      <c r="BT614" s="658"/>
      <c r="BU614" s="658"/>
    </row>
    <row r="615" ht="14.25" customHeight="1">
      <c r="A615" s="1067"/>
      <c r="B615" s="1067"/>
      <c r="C615" s="1067"/>
      <c r="D615" s="1067"/>
      <c r="E615" s="1067"/>
      <c r="F615" s="1067"/>
      <c r="G615" s="1114"/>
      <c r="H615" s="1115"/>
      <c r="I615" s="1115"/>
      <c r="J615" s="1067"/>
      <c r="K615" s="1116"/>
      <c r="L615" s="1117"/>
      <c r="M615" s="1067"/>
      <c r="N615" s="1067"/>
      <c r="O615" s="1117"/>
      <c r="P615" s="1067"/>
      <c r="Q615" s="1067"/>
      <c r="R615" s="1067"/>
      <c r="S615" s="1067"/>
      <c r="T615" s="1067"/>
      <c r="U615" s="1067"/>
      <c r="V615" s="866"/>
      <c r="W615" s="866"/>
      <c r="X615" s="866"/>
      <c r="Y615" s="394"/>
      <c r="Z615" s="394"/>
      <c r="AA615" s="394"/>
      <c r="AB615" s="394"/>
      <c r="AC615" s="1067"/>
      <c r="AD615" s="1067"/>
      <c r="AE615" s="1067"/>
      <c r="AF615" s="1067"/>
      <c r="AG615" s="658"/>
      <c r="AH615" s="658"/>
      <c r="AI615" s="658"/>
      <c r="AJ615" s="658"/>
      <c r="AK615" s="658"/>
      <c r="AL615" s="658"/>
      <c r="AM615" s="658"/>
      <c r="AN615" s="658"/>
      <c r="AO615" s="658"/>
      <c r="AP615" s="658"/>
      <c r="AQ615" s="658"/>
      <c r="AR615" s="658"/>
      <c r="AS615" s="658"/>
      <c r="AT615" s="658"/>
      <c r="AU615" s="658"/>
      <c r="AV615" s="658"/>
      <c r="AW615" s="658"/>
      <c r="AX615" s="658"/>
      <c r="AY615" s="658"/>
      <c r="AZ615" s="658"/>
      <c r="BA615" s="658"/>
      <c r="BB615" s="658"/>
      <c r="BC615" s="658"/>
      <c r="BD615" s="658"/>
      <c r="BE615" s="658"/>
      <c r="BF615" s="658"/>
      <c r="BG615" s="658"/>
      <c r="BH615" s="658"/>
      <c r="BI615" s="658"/>
      <c r="BJ615" s="658"/>
      <c r="BK615" s="658"/>
      <c r="BL615" s="658"/>
      <c r="BM615" s="658"/>
      <c r="BN615" s="658"/>
      <c r="BO615" s="658"/>
      <c r="BP615" s="658"/>
      <c r="BQ615" s="658"/>
      <c r="BR615" s="658"/>
      <c r="BS615" s="658"/>
      <c r="BT615" s="658"/>
      <c r="BU615" s="658"/>
    </row>
    <row r="616" ht="14.25" customHeight="1">
      <c r="A616" s="1067"/>
      <c r="B616" s="1067"/>
      <c r="C616" s="1067"/>
      <c r="D616" s="1067"/>
      <c r="E616" s="1067"/>
      <c r="F616" s="1067"/>
      <c r="G616" s="1114"/>
      <c r="H616" s="1115"/>
      <c r="I616" s="1115"/>
      <c r="J616" s="1067"/>
      <c r="K616" s="1116"/>
      <c r="L616" s="1117"/>
      <c r="M616" s="1067"/>
      <c r="N616" s="1067"/>
      <c r="O616" s="1117"/>
      <c r="P616" s="1067"/>
      <c r="Q616" s="1067"/>
      <c r="R616" s="1067"/>
      <c r="S616" s="1067"/>
      <c r="T616" s="1067"/>
      <c r="U616" s="1067"/>
      <c r="V616" s="866"/>
      <c r="W616" s="866"/>
      <c r="X616" s="866"/>
      <c r="Y616" s="394"/>
      <c r="Z616" s="394"/>
      <c r="AA616" s="394"/>
      <c r="AB616" s="394"/>
      <c r="AC616" s="1067"/>
      <c r="AD616" s="1067"/>
      <c r="AE616" s="1067"/>
      <c r="AF616" s="1067"/>
      <c r="AG616" s="658"/>
      <c r="AH616" s="658"/>
      <c r="AI616" s="658"/>
      <c r="AJ616" s="658"/>
      <c r="AK616" s="658"/>
      <c r="AL616" s="658"/>
      <c r="AM616" s="658"/>
      <c r="AN616" s="658"/>
      <c r="AO616" s="658"/>
      <c r="AP616" s="658"/>
      <c r="AQ616" s="658"/>
      <c r="AR616" s="658"/>
      <c r="AS616" s="658"/>
      <c r="AT616" s="658"/>
      <c r="AU616" s="658"/>
      <c r="AV616" s="658"/>
      <c r="AW616" s="658"/>
      <c r="AX616" s="658"/>
      <c r="AY616" s="658"/>
      <c r="AZ616" s="658"/>
      <c r="BA616" s="658"/>
      <c r="BB616" s="658"/>
      <c r="BC616" s="658"/>
      <c r="BD616" s="658"/>
      <c r="BE616" s="658"/>
      <c r="BF616" s="658"/>
      <c r="BG616" s="658"/>
      <c r="BH616" s="658"/>
      <c r="BI616" s="658"/>
      <c r="BJ616" s="658"/>
      <c r="BK616" s="658"/>
      <c r="BL616" s="658"/>
      <c r="BM616" s="658"/>
      <c r="BN616" s="658"/>
      <c r="BO616" s="658"/>
      <c r="BP616" s="658"/>
      <c r="BQ616" s="658"/>
      <c r="BR616" s="658"/>
      <c r="BS616" s="658"/>
      <c r="BT616" s="658"/>
      <c r="BU616" s="658"/>
    </row>
    <row r="617" ht="14.25" customHeight="1">
      <c r="A617" s="1067"/>
      <c r="B617" s="1067"/>
      <c r="C617" s="1067"/>
      <c r="D617" s="1067"/>
      <c r="E617" s="1067"/>
      <c r="F617" s="1067"/>
      <c r="G617" s="1114"/>
      <c r="H617" s="1115"/>
      <c r="I617" s="1115"/>
      <c r="J617" s="1067"/>
      <c r="K617" s="1116"/>
      <c r="L617" s="1117"/>
      <c r="M617" s="1067"/>
      <c r="N617" s="1067"/>
      <c r="O617" s="1117"/>
      <c r="P617" s="1067"/>
      <c r="Q617" s="1067"/>
      <c r="R617" s="1067"/>
      <c r="S617" s="1067"/>
      <c r="T617" s="1067"/>
      <c r="U617" s="1067"/>
      <c r="V617" s="866"/>
      <c r="W617" s="866"/>
      <c r="X617" s="866"/>
      <c r="Y617" s="394"/>
      <c r="Z617" s="394"/>
      <c r="AA617" s="394"/>
      <c r="AB617" s="394"/>
      <c r="AC617" s="1067"/>
      <c r="AD617" s="1067"/>
      <c r="AE617" s="1067"/>
      <c r="AF617" s="1067"/>
      <c r="AG617" s="658"/>
      <c r="AH617" s="658"/>
      <c r="AI617" s="658"/>
      <c r="AJ617" s="658"/>
      <c r="AK617" s="658"/>
      <c r="AL617" s="658"/>
      <c r="AM617" s="658"/>
      <c r="AN617" s="658"/>
      <c r="AO617" s="658"/>
      <c r="AP617" s="658"/>
      <c r="AQ617" s="658"/>
      <c r="AR617" s="658"/>
      <c r="AS617" s="658"/>
      <c r="AT617" s="658"/>
      <c r="AU617" s="658"/>
      <c r="AV617" s="658"/>
      <c r="AW617" s="658"/>
      <c r="AX617" s="658"/>
      <c r="AY617" s="658"/>
      <c r="AZ617" s="658"/>
      <c r="BA617" s="658"/>
      <c r="BB617" s="658"/>
      <c r="BC617" s="658"/>
      <c r="BD617" s="658"/>
      <c r="BE617" s="658"/>
      <c r="BF617" s="658"/>
      <c r="BG617" s="658"/>
      <c r="BH617" s="658"/>
      <c r="BI617" s="658"/>
      <c r="BJ617" s="658"/>
      <c r="BK617" s="658"/>
      <c r="BL617" s="658"/>
      <c r="BM617" s="658"/>
      <c r="BN617" s="658"/>
      <c r="BO617" s="658"/>
      <c r="BP617" s="658"/>
      <c r="BQ617" s="658"/>
      <c r="BR617" s="658"/>
      <c r="BS617" s="658"/>
      <c r="BT617" s="658"/>
      <c r="BU617" s="658"/>
    </row>
    <row r="618" ht="14.25" customHeight="1">
      <c r="A618" s="1067"/>
      <c r="B618" s="1067"/>
      <c r="C618" s="1067"/>
      <c r="D618" s="1067"/>
      <c r="E618" s="1067"/>
      <c r="F618" s="1067"/>
      <c r="G618" s="1114"/>
      <c r="H618" s="1115"/>
      <c r="I618" s="1115"/>
      <c r="J618" s="1067"/>
      <c r="K618" s="1116"/>
      <c r="L618" s="1117"/>
      <c r="M618" s="1067"/>
      <c r="N618" s="1067"/>
      <c r="O618" s="1117"/>
      <c r="P618" s="1067"/>
      <c r="Q618" s="1067"/>
      <c r="R618" s="1067"/>
      <c r="S618" s="1067"/>
      <c r="T618" s="1067"/>
      <c r="U618" s="1067"/>
      <c r="V618" s="866"/>
      <c r="W618" s="866"/>
      <c r="X618" s="866"/>
      <c r="Y618" s="394"/>
      <c r="Z618" s="394"/>
      <c r="AA618" s="394"/>
      <c r="AB618" s="394"/>
      <c r="AC618" s="1067"/>
      <c r="AD618" s="1067"/>
      <c r="AE618" s="1067"/>
      <c r="AF618" s="1067"/>
      <c r="AG618" s="658"/>
      <c r="AH618" s="658"/>
      <c r="AI618" s="658"/>
      <c r="AJ618" s="658"/>
      <c r="AK618" s="658"/>
      <c r="AL618" s="658"/>
      <c r="AM618" s="658"/>
      <c r="AN618" s="658"/>
      <c r="AO618" s="658"/>
      <c r="AP618" s="658"/>
      <c r="AQ618" s="658"/>
      <c r="AR618" s="658"/>
      <c r="AS618" s="658"/>
      <c r="AT618" s="658"/>
      <c r="AU618" s="658"/>
      <c r="AV618" s="658"/>
      <c r="AW618" s="658"/>
      <c r="AX618" s="658"/>
      <c r="AY618" s="658"/>
      <c r="AZ618" s="658"/>
      <c r="BA618" s="658"/>
      <c r="BB618" s="658"/>
      <c r="BC618" s="658"/>
      <c r="BD618" s="658"/>
      <c r="BE618" s="658"/>
      <c r="BF618" s="658"/>
      <c r="BG618" s="658"/>
      <c r="BH618" s="658"/>
      <c r="BI618" s="658"/>
      <c r="BJ618" s="658"/>
      <c r="BK618" s="658"/>
      <c r="BL618" s="658"/>
      <c r="BM618" s="658"/>
      <c r="BN618" s="658"/>
      <c r="BO618" s="658"/>
      <c r="BP618" s="658"/>
      <c r="BQ618" s="658"/>
      <c r="BR618" s="658"/>
      <c r="BS618" s="658"/>
      <c r="BT618" s="658"/>
      <c r="BU618" s="658"/>
    </row>
    <row r="619" ht="14.25" customHeight="1">
      <c r="A619" s="1067"/>
      <c r="B619" s="1067"/>
      <c r="C619" s="1067"/>
      <c r="D619" s="1067"/>
      <c r="E619" s="1067"/>
      <c r="F619" s="1067"/>
      <c r="G619" s="1114"/>
      <c r="H619" s="1115"/>
      <c r="I619" s="1115"/>
      <c r="J619" s="1067"/>
      <c r="K619" s="1116"/>
      <c r="L619" s="1117"/>
      <c r="M619" s="1067"/>
      <c r="N619" s="1067"/>
      <c r="O619" s="1117"/>
      <c r="P619" s="1067"/>
      <c r="Q619" s="1067"/>
      <c r="R619" s="1067"/>
      <c r="S619" s="1067"/>
      <c r="T619" s="1067"/>
      <c r="U619" s="1067"/>
      <c r="V619" s="866"/>
      <c r="W619" s="866"/>
      <c r="X619" s="866"/>
      <c r="Y619" s="394"/>
      <c r="Z619" s="394"/>
      <c r="AA619" s="394"/>
      <c r="AB619" s="394"/>
      <c r="AC619" s="1067"/>
      <c r="AD619" s="1067"/>
      <c r="AE619" s="1067"/>
      <c r="AF619" s="1067"/>
      <c r="AG619" s="658"/>
      <c r="AH619" s="658"/>
      <c r="AI619" s="658"/>
      <c r="AJ619" s="658"/>
      <c r="AK619" s="658"/>
      <c r="AL619" s="658"/>
      <c r="AM619" s="658"/>
      <c r="AN619" s="658"/>
      <c r="AO619" s="658"/>
      <c r="AP619" s="658"/>
      <c r="AQ619" s="658"/>
      <c r="AR619" s="658"/>
      <c r="AS619" s="658"/>
      <c r="AT619" s="658"/>
      <c r="AU619" s="658"/>
      <c r="AV619" s="658"/>
      <c r="AW619" s="658"/>
      <c r="AX619" s="658"/>
      <c r="AY619" s="658"/>
      <c r="AZ619" s="658"/>
      <c r="BA619" s="658"/>
      <c r="BB619" s="658"/>
      <c r="BC619" s="658"/>
      <c r="BD619" s="658"/>
      <c r="BE619" s="658"/>
      <c r="BF619" s="658"/>
      <c r="BG619" s="658"/>
      <c r="BH619" s="658"/>
      <c r="BI619" s="658"/>
      <c r="BJ619" s="658"/>
      <c r="BK619" s="658"/>
      <c r="BL619" s="658"/>
      <c r="BM619" s="658"/>
      <c r="BN619" s="658"/>
      <c r="BO619" s="658"/>
      <c r="BP619" s="658"/>
      <c r="BQ619" s="658"/>
      <c r="BR619" s="658"/>
      <c r="BS619" s="658"/>
      <c r="BT619" s="658"/>
      <c r="BU619" s="658"/>
    </row>
    <row r="620" ht="14.25" customHeight="1">
      <c r="A620" s="1067"/>
      <c r="B620" s="1067"/>
      <c r="C620" s="1067"/>
      <c r="D620" s="1067"/>
      <c r="E620" s="1067"/>
      <c r="F620" s="1067"/>
      <c r="G620" s="1114"/>
      <c r="H620" s="1115"/>
      <c r="I620" s="1115"/>
      <c r="J620" s="1067"/>
      <c r="K620" s="1116"/>
      <c r="L620" s="1117"/>
      <c r="M620" s="1067"/>
      <c r="N620" s="1067"/>
      <c r="O620" s="1117"/>
      <c r="P620" s="1067"/>
      <c r="Q620" s="1067"/>
      <c r="R620" s="1067"/>
      <c r="S620" s="1067"/>
      <c r="T620" s="1067"/>
      <c r="U620" s="1067"/>
      <c r="V620" s="866"/>
      <c r="W620" s="866"/>
      <c r="X620" s="866"/>
      <c r="Y620" s="394"/>
      <c r="Z620" s="394"/>
      <c r="AA620" s="394"/>
      <c r="AB620" s="394"/>
      <c r="AC620" s="1067"/>
      <c r="AD620" s="1067"/>
      <c r="AE620" s="1067"/>
      <c r="AF620" s="1067"/>
      <c r="AG620" s="658"/>
      <c r="AH620" s="658"/>
      <c r="AI620" s="658"/>
      <c r="AJ620" s="658"/>
      <c r="AK620" s="658"/>
      <c r="AL620" s="658"/>
      <c r="AM620" s="658"/>
      <c r="AN620" s="658"/>
      <c r="AO620" s="658"/>
      <c r="AP620" s="658"/>
      <c r="AQ620" s="658"/>
      <c r="AR620" s="658"/>
      <c r="AS620" s="658"/>
      <c r="AT620" s="658"/>
      <c r="AU620" s="658"/>
      <c r="AV620" s="658"/>
      <c r="AW620" s="658"/>
      <c r="AX620" s="658"/>
      <c r="AY620" s="658"/>
      <c r="AZ620" s="658"/>
      <c r="BA620" s="658"/>
      <c r="BB620" s="658"/>
      <c r="BC620" s="658"/>
      <c r="BD620" s="658"/>
      <c r="BE620" s="658"/>
      <c r="BF620" s="658"/>
      <c r="BG620" s="658"/>
      <c r="BH620" s="658"/>
      <c r="BI620" s="658"/>
      <c r="BJ620" s="658"/>
      <c r="BK620" s="658"/>
      <c r="BL620" s="658"/>
      <c r="BM620" s="658"/>
      <c r="BN620" s="658"/>
      <c r="BO620" s="658"/>
      <c r="BP620" s="658"/>
      <c r="BQ620" s="658"/>
      <c r="BR620" s="658"/>
      <c r="BS620" s="658"/>
      <c r="BT620" s="658"/>
      <c r="BU620" s="658"/>
    </row>
    <row r="621" ht="14.25" customHeight="1">
      <c r="A621" s="1067"/>
      <c r="B621" s="1067"/>
      <c r="C621" s="1067"/>
      <c r="D621" s="1067"/>
      <c r="E621" s="1067"/>
      <c r="F621" s="1067"/>
      <c r="G621" s="1114"/>
      <c r="H621" s="1115"/>
      <c r="I621" s="1115"/>
      <c r="J621" s="1067"/>
      <c r="K621" s="1116"/>
      <c r="L621" s="1117"/>
      <c r="M621" s="1067"/>
      <c r="N621" s="1067"/>
      <c r="O621" s="1117"/>
      <c r="P621" s="1067"/>
      <c r="Q621" s="1067"/>
      <c r="R621" s="1067"/>
      <c r="S621" s="1067"/>
      <c r="T621" s="1067"/>
      <c r="U621" s="1067"/>
      <c r="V621" s="866"/>
      <c r="W621" s="866"/>
      <c r="X621" s="866"/>
      <c r="Y621" s="394"/>
      <c r="Z621" s="394"/>
      <c r="AA621" s="394"/>
      <c r="AB621" s="394"/>
      <c r="AC621" s="1067"/>
      <c r="AD621" s="1067"/>
      <c r="AE621" s="1067"/>
      <c r="AF621" s="1067"/>
      <c r="AG621" s="658"/>
      <c r="AH621" s="658"/>
      <c r="AI621" s="658"/>
      <c r="AJ621" s="658"/>
      <c r="AK621" s="658"/>
      <c r="AL621" s="658"/>
      <c r="AM621" s="658"/>
      <c r="AN621" s="658"/>
      <c r="AO621" s="658"/>
      <c r="AP621" s="658"/>
      <c r="AQ621" s="658"/>
      <c r="AR621" s="658"/>
      <c r="AS621" s="658"/>
      <c r="AT621" s="658"/>
      <c r="AU621" s="658"/>
      <c r="AV621" s="658"/>
      <c r="AW621" s="658"/>
      <c r="AX621" s="658"/>
      <c r="AY621" s="658"/>
      <c r="AZ621" s="658"/>
      <c r="BA621" s="658"/>
      <c r="BB621" s="658"/>
      <c r="BC621" s="658"/>
      <c r="BD621" s="658"/>
      <c r="BE621" s="658"/>
      <c r="BF621" s="658"/>
      <c r="BG621" s="658"/>
      <c r="BH621" s="658"/>
      <c r="BI621" s="658"/>
      <c r="BJ621" s="658"/>
      <c r="BK621" s="658"/>
      <c r="BL621" s="658"/>
      <c r="BM621" s="658"/>
      <c r="BN621" s="658"/>
      <c r="BO621" s="658"/>
      <c r="BP621" s="658"/>
      <c r="BQ621" s="658"/>
      <c r="BR621" s="658"/>
      <c r="BS621" s="658"/>
      <c r="BT621" s="658"/>
      <c r="BU621" s="658"/>
    </row>
    <row r="622" ht="14.25" customHeight="1">
      <c r="A622" s="1067"/>
      <c r="B622" s="1067"/>
      <c r="C622" s="1067"/>
      <c r="D622" s="1067"/>
      <c r="E622" s="1067"/>
      <c r="F622" s="1067"/>
      <c r="G622" s="1114"/>
      <c r="H622" s="1115"/>
      <c r="I622" s="1115"/>
      <c r="J622" s="1067"/>
      <c r="K622" s="1116"/>
      <c r="L622" s="1117"/>
      <c r="M622" s="1067"/>
      <c r="N622" s="1067"/>
      <c r="O622" s="1117"/>
      <c r="P622" s="1067"/>
      <c r="Q622" s="1067"/>
      <c r="R622" s="1067"/>
      <c r="S622" s="1067"/>
      <c r="T622" s="1067"/>
      <c r="U622" s="1067"/>
      <c r="V622" s="866"/>
      <c r="W622" s="866"/>
      <c r="X622" s="866"/>
      <c r="Y622" s="394"/>
      <c r="Z622" s="394"/>
      <c r="AA622" s="394"/>
      <c r="AB622" s="394"/>
      <c r="AC622" s="1067"/>
      <c r="AD622" s="1067"/>
      <c r="AE622" s="1067"/>
      <c r="AF622" s="1067"/>
      <c r="AG622" s="658"/>
      <c r="AH622" s="658"/>
      <c r="AI622" s="658"/>
      <c r="AJ622" s="658"/>
      <c r="AK622" s="658"/>
      <c r="AL622" s="658"/>
      <c r="AM622" s="658"/>
      <c r="AN622" s="658"/>
      <c r="AO622" s="658"/>
      <c r="AP622" s="658"/>
      <c r="AQ622" s="658"/>
      <c r="AR622" s="658"/>
      <c r="AS622" s="658"/>
      <c r="AT622" s="658"/>
      <c r="AU622" s="658"/>
      <c r="AV622" s="658"/>
      <c r="AW622" s="658"/>
      <c r="AX622" s="658"/>
      <c r="AY622" s="658"/>
      <c r="AZ622" s="658"/>
      <c r="BA622" s="658"/>
      <c r="BB622" s="658"/>
      <c r="BC622" s="658"/>
      <c r="BD622" s="658"/>
      <c r="BE622" s="658"/>
      <c r="BF622" s="658"/>
      <c r="BG622" s="658"/>
      <c r="BH622" s="658"/>
      <c r="BI622" s="658"/>
      <c r="BJ622" s="658"/>
      <c r="BK622" s="658"/>
      <c r="BL622" s="658"/>
      <c r="BM622" s="658"/>
      <c r="BN622" s="658"/>
      <c r="BO622" s="658"/>
      <c r="BP622" s="658"/>
      <c r="BQ622" s="658"/>
      <c r="BR622" s="658"/>
      <c r="BS622" s="658"/>
      <c r="BT622" s="658"/>
      <c r="BU622" s="658"/>
    </row>
    <row r="623" ht="14.25" customHeight="1">
      <c r="A623" s="1067"/>
      <c r="B623" s="1067"/>
      <c r="C623" s="1067"/>
      <c r="D623" s="1067"/>
      <c r="E623" s="1067"/>
      <c r="F623" s="1067"/>
      <c r="G623" s="1114"/>
      <c r="H623" s="1115"/>
      <c r="I623" s="1115"/>
      <c r="J623" s="1067"/>
      <c r="K623" s="1116"/>
      <c r="L623" s="1117"/>
      <c r="M623" s="1067"/>
      <c r="N623" s="1067"/>
      <c r="O623" s="1117"/>
      <c r="P623" s="1067"/>
      <c r="Q623" s="1067"/>
      <c r="R623" s="1067"/>
      <c r="S623" s="1067"/>
      <c r="T623" s="1067"/>
      <c r="U623" s="1067"/>
      <c r="V623" s="866"/>
      <c r="W623" s="866"/>
      <c r="X623" s="866"/>
      <c r="Y623" s="394"/>
      <c r="Z623" s="394"/>
      <c r="AA623" s="394"/>
      <c r="AB623" s="394"/>
      <c r="AC623" s="1067"/>
      <c r="AD623" s="1067"/>
      <c r="AE623" s="1067"/>
      <c r="AF623" s="1067"/>
      <c r="AG623" s="658"/>
      <c r="AH623" s="658"/>
      <c r="AI623" s="658"/>
      <c r="AJ623" s="658"/>
      <c r="AK623" s="658"/>
      <c r="AL623" s="658"/>
      <c r="AM623" s="658"/>
      <c r="AN623" s="658"/>
      <c r="AO623" s="658"/>
      <c r="AP623" s="658"/>
      <c r="AQ623" s="658"/>
      <c r="AR623" s="658"/>
      <c r="AS623" s="658"/>
      <c r="AT623" s="658"/>
      <c r="AU623" s="658"/>
      <c r="AV623" s="658"/>
      <c r="AW623" s="658"/>
      <c r="AX623" s="658"/>
      <c r="AY623" s="658"/>
      <c r="AZ623" s="658"/>
      <c r="BA623" s="658"/>
      <c r="BB623" s="658"/>
      <c r="BC623" s="658"/>
      <c r="BD623" s="658"/>
      <c r="BE623" s="658"/>
      <c r="BF623" s="658"/>
      <c r="BG623" s="658"/>
      <c r="BH623" s="658"/>
      <c r="BI623" s="658"/>
      <c r="BJ623" s="658"/>
      <c r="BK623" s="658"/>
      <c r="BL623" s="658"/>
      <c r="BM623" s="658"/>
      <c r="BN623" s="658"/>
      <c r="BO623" s="658"/>
      <c r="BP623" s="658"/>
      <c r="BQ623" s="658"/>
      <c r="BR623" s="658"/>
      <c r="BS623" s="658"/>
      <c r="BT623" s="658"/>
      <c r="BU623" s="658"/>
    </row>
    <row r="624" ht="14.25" customHeight="1">
      <c r="A624" s="1067"/>
      <c r="B624" s="1067"/>
      <c r="C624" s="1067"/>
      <c r="D624" s="1067"/>
      <c r="E624" s="1067"/>
      <c r="F624" s="1067"/>
      <c r="G624" s="1114"/>
      <c r="H624" s="1115"/>
      <c r="I624" s="1115"/>
      <c r="J624" s="1067"/>
      <c r="K624" s="1116"/>
      <c r="L624" s="1117"/>
      <c r="M624" s="1067"/>
      <c r="N624" s="1067"/>
      <c r="O624" s="1117"/>
      <c r="P624" s="1067"/>
      <c r="Q624" s="1067"/>
      <c r="R624" s="1067"/>
      <c r="S624" s="1067"/>
      <c r="T624" s="1067"/>
      <c r="U624" s="1067"/>
      <c r="V624" s="866"/>
      <c r="W624" s="866"/>
      <c r="X624" s="866"/>
      <c r="Y624" s="394"/>
      <c r="Z624" s="394"/>
      <c r="AA624" s="394"/>
      <c r="AB624" s="394"/>
      <c r="AC624" s="1067"/>
      <c r="AD624" s="1067"/>
      <c r="AE624" s="1067"/>
      <c r="AF624" s="1067"/>
      <c r="AG624" s="658"/>
      <c r="AH624" s="658"/>
      <c r="AI624" s="658"/>
      <c r="AJ624" s="658"/>
      <c r="AK624" s="658"/>
      <c r="AL624" s="658"/>
      <c r="AM624" s="658"/>
      <c r="AN624" s="658"/>
      <c r="AO624" s="658"/>
      <c r="AP624" s="658"/>
      <c r="AQ624" s="658"/>
      <c r="AR624" s="658"/>
      <c r="AS624" s="658"/>
      <c r="AT624" s="658"/>
      <c r="AU624" s="658"/>
      <c r="AV624" s="658"/>
      <c r="AW624" s="658"/>
      <c r="AX624" s="658"/>
      <c r="AY624" s="658"/>
      <c r="AZ624" s="658"/>
      <c r="BA624" s="658"/>
      <c r="BB624" s="658"/>
      <c r="BC624" s="658"/>
      <c r="BD624" s="658"/>
      <c r="BE624" s="658"/>
      <c r="BF624" s="658"/>
      <c r="BG624" s="658"/>
      <c r="BH624" s="658"/>
      <c r="BI624" s="658"/>
      <c r="BJ624" s="658"/>
      <c r="BK624" s="658"/>
      <c r="BL624" s="658"/>
      <c r="BM624" s="658"/>
      <c r="BN624" s="658"/>
      <c r="BO624" s="658"/>
      <c r="BP624" s="658"/>
      <c r="BQ624" s="658"/>
      <c r="BR624" s="658"/>
      <c r="BS624" s="658"/>
      <c r="BT624" s="658"/>
      <c r="BU624" s="658"/>
    </row>
    <row r="625" ht="14.25" customHeight="1">
      <c r="A625" s="1067"/>
      <c r="B625" s="1067"/>
      <c r="C625" s="1067"/>
      <c r="D625" s="1067"/>
      <c r="E625" s="1067"/>
      <c r="F625" s="1067"/>
      <c r="G625" s="1114"/>
      <c r="H625" s="1115"/>
      <c r="I625" s="1115"/>
      <c r="J625" s="1067"/>
      <c r="K625" s="1116"/>
      <c r="L625" s="1117"/>
      <c r="M625" s="1067"/>
      <c r="N625" s="1067"/>
      <c r="O625" s="1117"/>
      <c r="P625" s="1067"/>
      <c r="Q625" s="1067"/>
      <c r="R625" s="1067"/>
      <c r="S625" s="1067"/>
      <c r="T625" s="1067"/>
      <c r="U625" s="1067"/>
      <c r="V625" s="866"/>
      <c r="W625" s="866"/>
      <c r="X625" s="866"/>
      <c r="Y625" s="394"/>
      <c r="Z625" s="394"/>
      <c r="AA625" s="394"/>
      <c r="AB625" s="394"/>
      <c r="AC625" s="1067"/>
      <c r="AD625" s="1067"/>
      <c r="AE625" s="1067"/>
      <c r="AF625" s="1067"/>
      <c r="AG625" s="658"/>
      <c r="AH625" s="658"/>
      <c r="AI625" s="658"/>
      <c r="AJ625" s="658"/>
      <c r="AK625" s="658"/>
      <c r="AL625" s="658"/>
      <c r="AM625" s="658"/>
      <c r="AN625" s="658"/>
      <c r="AO625" s="658"/>
      <c r="AP625" s="658"/>
      <c r="AQ625" s="658"/>
      <c r="AR625" s="658"/>
      <c r="AS625" s="658"/>
      <c r="AT625" s="658"/>
      <c r="AU625" s="658"/>
      <c r="AV625" s="658"/>
      <c r="AW625" s="658"/>
      <c r="AX625" s="658"/>
      <c r="AY625" s="658"/>
      <c r="AZ625" s="658"/>
      <c r="BA625" s="658"/>
      <c r="BB625" s="658"/>
      <c r="BC625" s="658"/>
      <c r="BD625" s="658"/>
      <c r="BE625" s="658"/>
      <c r="BF625" s="658"/>
      <c r="BG625" s="658"/>
      <c r="BH625" s="658"/>
      <c r="BI625" s="658"/>
      <c r="BJ625" s="658"/>
      <c r="BK625" s="658"/>
      <c r="BL625" s="658"/>
      <c r="BM625" s="658"/>
      <c r="BN625" s="658"/>
      <c r="BO625" s="658"/>
      <c r="BP625" s="658"/>
      <c r="BQ625" s="658"/>
      <c r="BR625" s="658"/>
      <c r="BS625" s="658"/>
      <c r="BT625" s="658"/>
      <c r="BU625" s="658"/>
    </row>
    <row r="626" ht="14.25" customHeight="1">
      <c r="A626" s="1067"/>
      <c r="B626" s="1067"/>
      <c r="C626" s="1067"/>
      <c r="D626" s="1067"/>
      <c r="E626" s="1067"/>
      <c r="F626" s="1067"/>
      <c r="G626" s="1114"/>
      <c r="H626" s="1115"/>
      <c r="I626" s="1115"/>
      <c r="J626" s="1067"/>
      <c r="K626" s="1116"/>
      <c r="L626" s="1117"/>
      <c r="M626" s="1067"/>
      <c r="N626" s="1067"/>
      <c r="O626" s="1117"/>
      <c r="P626" s="1067"/>
      <c r="Q626" s="1067"/>
      <c r="R626" s="1067"/>
      <c r="S626" s="1067"/>
      <c r="T626" s="1067"/>
      <c r="U626" s="1067"/>
      <c r="V626" s="866"/>
      <c r="W626" s="866"/>
      <c r="X626" s="866"/>
      <c r="Y626" s="394"/>
      <c r="Z626" s="394"/>
      <c r="AA626" s="394"/>
      <c r="AB626" s="394"/>
      <c r="AC626" s="1067"/>
      <c r="AD626" s="1067"/>
      <c r="AE626" s="1067"/>
      <c r="AF626" s="1067"/>
      <c r="AG626" s="658"/>
      <c r="AH626" s="658"/>
      <c r="AI626" s="658"/>
      <c r="AJ626" s="658"/>
      <c r="AK626" s="658"/>
      <c r="AL626" s="658"/>
      <c r="AM626" s="658"/>
      <c r="AN626" s="658"/>
      <c r="AO626" s="658"/>
      <c r="AP626" s="658"/>
      <c r="AQ626" s="658"/>
      <c r="AR626" s="658"/>
      <c r="AS626" s="658"/>
      <c r="AT626" s="658"/>
      <c r="AU626" s="658"/>
      <c r="AV626" s="658"/>
      <c r="AW626" s="658"/>
      <c r="AX626" s="658"/>
      <c r="AY626" s="658"/>
      <c r="AZ626" s="658"/>
      <c r="BA626" s="658"/>
      <c r="BB626" s="658"/>
      <c r="BC626" s="658"/>
      <c r="BD626" s="658"/>
      <c r="BE626" s="658"/>
      <c r="BF626" s="658"/>
      <c r="BG626" s="658"/>
      <c r="BH626" s="658"/>
      <c r="BI626" s="658"/>
      <c r="BJ626" s="658"/>
      <c r="BK626" s="658"/>
      <c r="BL626" s="658"/>
      <c r="BM626" s="658"/>
      <c r="BN626" s="658"/>
      <c r="BO626" s="658"/>
      <c r="BP626" s="658"/>
      <c r="BQ626" s="658"/>
      <c r="BR626" s="658"/>
      <c r="BS626" s="658"/>
      <c r="BT626" s="658"/>
      <c r="BU626" s="658"/>
    </row>
    <row r="627" ht="14.25" customHeight="1">
      <c r="A627" s="1067"/>
      <c r="B627" s="1067"/>
      <c r="C627" s="1067"/>
      <c r="D627" s="1067"/>
      <c r="E627" s="1067"/>
      <c r="F627" s="1067"/>
      <c r="G627" s="1114"/>
      <c r="H627" s="1115"/>
      <c r="I627" s="1115"/>
      <c r="J627" s="1067"/>
      <c r="K627" s="1116"/>
      <c r="L627" s="1117"/>
      <c r="M627" s="1067"/>
      <c r="N627" s="1067"/>
      <c r="O627" s="1117"/>
      <c r="P627" s="1067"/>
      <c r="Q627" s="1067"/>
      <c r="R627" s="1067"/>
      <c r="S627" s="1067"/>
      <c r="T627" s="1067"/>
      <c r="U627" s="1067"/>
      <c r="V627" s="866"/>
      <c r="W627" s="866"/>
      <c r="X627" s="866"/>
      <c r="Y627" s="394"/>
      <c r="Z627" s="394"/>
      <c r="AA627" s="394"/>
      <c r="AB627" s="394"/>
      <c r="AC627" s="1067"/>
      <c r="AD627" s="1067"/>
      <c r="AE627" s="1067"/>
      <c r="AF627" s="1067"/>
      <c r="AG627" s="658"/>
      <c r="AH627" s="658"/>
      <c r="AI627" s="658"/>
      <c r="AJ627" s="658"/>
      <c r="AK627" s="658"/>
      <c r="AL627" s="658"/>
      <c r="AM627" s="658"/>
      <c r="AN627" s="658"/>
      <c r="AO627" s="658"/>
      <c r="AP627" s="658"/>
      <c r="AQ627" s="658"/>
      <c r="AR627" s="658"/>
      <c r="AS627" s="658"/>
      <c r="AT627" s="658"/>
      <c r="AU627" s="658"/>
      <c r="AV627" s="658"/>
      <c r="AW627" s="658"/>
      <c r="AX627" s="658"/>
      <c r="AY627" s="658"/>
      <c r="AZ627" s="658"/>
      <c r="BA627" s="658"/>
      <c r="BB627" s="658"/>
      <c r="BC627" s="658"/>
      <c r="BD627" s="658"/>
      <c r="BE627" s="658"/>
      <c r="BF627" s="658"/>
      <c r="BG627" s="658"/>
      <c r="BH627" s="658"/>
      <c r="BI627" s="658"/>
      <c r="BJ627" s="658"/>
      <c r="BK627" s="658"/>
      <c r="BL627" s="658"/>
      <c r="BM627" s="658"/>
      <c r="BN627" s="658"/>
      <c r="BO627" s="658"/>
      <c r="BP627" s="658"/>
      <c r="BQ627" s="658"/>
      <c r="BR627" s="658"/>
      <c r="BS627" s="658"/>
      <c r="BT627" s="658"/>
      <c r="BU627" s="658"/>
    </row>
    <row r="628" ht="14.25" customHeight="1">
      <c r="A628" s="1067"/>
      <c r="B628" s="1067"/>
      <c r="C628" s="1067"/>
      <c r="D628" s="1067"/>
      <c r="E628" s="1067"/>
      <c r="F628" s="1067"/>
      <c r="G628" s="1114"/>
      <c r="H628" s="1115"/>
      <c r="I628" s="1115"/>
      <c r="J628" s="1067"/>
      <c r="K628" s="1116"/>
      <c r="L628" s="1117"/>
      <c r="M628" s="1067"/>
      <c r="N628" s="1067"/>
      <c r="O628" s="1117"/>
      <c r="P628" s="1067"/>
      <c r="Q628" s="1067"/>
      <c r="R628" s="1067"/>
      <c r="S628" s="1067"/>
      <c r="T628" s="1067"/>
      <c r="U628" s="1067"/>
      <c r="V628" s="866"/>
      <c r="W628" s="866"/>
      <c r="X628" s="866"/>
      <c r="Y628" s="394"/>
      <c r="Z628" s="394"/>
      <c r="AA628" s="394"/>
      <c r="AB628" s="394"/>
      <c r="AC628" s="1067"/>
      <c r="AD628" s="1067"/>
      <c r="AE628" s="1067"/>
      <c r="AF628" s="1067"/>
      <c r="AG628" s="658"/>
      <c r="AH628" s="658"/>
      <c r="AI628" s="658"/>
      <c r="AJ628" s="658"/>
      <c r="AK628" s="658"/>
      <c r="AL628" s="658"/>
      <c r="AM628" s="658"/>
      <c r="AN628" s="658"/>
      <c r="AO628" s="658"/>
      <c r="AP628" s="658"/>
      <c r="AQ628" s="658"/>
      <c r="AR628" s="658"/>
      <c r="AS628" s="658"/>
      <c r="AT628" s="658"/>
      <c r="AU628" s="658"/>
      <c r="AV628" s="658"/>
      <c r="AW628" s="658"/>
      <c r="AX628" s="658"/>
      <c r="AY628" s="658"/>
      <c r="AZ628" s="658"/>
      <c r="BA628" s="658"/>
      <c r="BB628" s="658"/>
      <c r="BC628" s="658"/>
      <c r="BD628" s="658"/>
      <c r="BE628" s="658"/>
      <c r="BF628" s="658"/>
      <c r="BG628" s="658"/>
      <c r="BH628" s="658"/>
      <c r="BI628" s="658"/>
      <c r="BJ628" s="658"/>
      <c r="BK628" s="658"/>
      <c r="BL628" s="658"/>
      <c r="BM628" s="658"/>
      <c r="BN628" s="658"/>
      <c r="BO628" s="658"/>
      <c r="BP628" s="658"/>
      <c r="BQ628" s="658"/>
      <c r="BR628" s="658"/>
      <c r="BS628" s="658"/>
      <c r="BT628" s="658"/>
      <c r="BU628" s="658"/>
    </row>
    <row r="629" ht="14.25" customHeight="1">
      <c r="A629" s="1067"/>
      <c r="B629" s="1067"/>
      <c r="C629" s="1067"/>
      <c r="D629" s="1067"/>
      <c r="E629" s="1067"/>
      <c r="F629" s="1067"/>
      <c r="G629" s="1114"/>
      <c r="H629" s="1115"/>
      <c r="I629" s="1115"/>
      <c r="J629" s="1067"/>
      <c r="K629" s="1116"/>
      <c r="L629" s="1117"/>
      <c r="M629" s="1067"/>
      <c r="N629" s="1067"/>
      <c r="O629" s="1117"/>
      <c r="P629" s="1067"/>
      <c r="Q629" s="1067"/>
      <c r="R629" s="1067"/>
      <c r="S629" s="1067"/>
      <c r="T629" s="1067"/>
      <c r="U629" s="1067"/>
      <c r="V629" s="866"/>
      <c r="W629" s="866"/>
      <c r="X629" s="866"/>
      <c r="Y629" s="394"/>
      <c r="Z629" s="394"/>
      <c r="AA629" s="394"/>
      <c r="AB629" s="394"/>
      <c r="AC629" s="1067"/>
      <c r="AD629" s="1067"/>
      <c r="AE629" s="1067"/>
      <c r="AF629" s="1067"/>
      <c r="AG629" s="658"/>
      <c r="AH629" s="658"/>
      <c r="AI629" s="658"/>
      <c r="AJ629" s="658"/>
      <c r="AK629" s="658"/>
      <c r="AL629" s="658"/>
      <c r="AM629" s="658"/>
      <c r="AN629" s="658"/>
      <c r="AO629" s="658"/>
      <c r="AP629" s="658"/>
      <c r="AQ629" s="658"/>
      <c r="AR629" s="658"/>
      <c r="AS629" s="658"/>
      <c r="AT629" s="658"/>
      <c r="AU629" s="658"/>
      <c r="AV629" s="658"/>
      <c r="AW629" s="658"/>
      <c r="AX629" s="658"/>
      <c r="AY629" s="658"/>
      <c r="AZ629" s="658"/>
      <c r="BA629" s="658"/>
      <c r="BB629" s="658"/>
      <c r="BC629" s="658"/>
      <c r="BD629" s="658"/>
      <c r="BE629" s="658"/>
      <c r="BF629" s="658"/>
      <c r="BG629" s="658"/>
      <c r="BH629" s="658"/>
      <c r="BI629" s="658"/>
      <c r="BJ629" s="658"/>
      <c r="BK629" s="658"/>
      <c r="BL629" s="658"/>
      <c r="BM629" s="658"/>
      <c r="BN629" s="658"/>
      <c r="BO629" s="658"/>
      <c r="BP629" s="658"/>
      <c r="BQ629" s="658"/>
      <c r="BR629" s="658"/>
      <c r="BS629" s="658"/>
      <c r="BT629" s="658"/>
      <c r="BU629" s="658"/>
    </row>
    <row r="630" ht="14.25" customHeight="1">
      <c r="A630" s="1067"/>
      <c r="B630" s="1067"/>
      <c r="C630" s="1067"/>
      <c r="D630" s="1067"/>
      <c r="E630" s="1067"/>
      <c r="F630" s="1067"/>
      <c r="G630" s="1114"/>
      <c r="H630" s="1115"/>
      <c r="I630" s="1115"/>
      <c r="J630" s="1067"/>
      <c r="K630" s="1116"/>
      <c r="L630" s="1117"/>
      <c r="M630" s="1067"/>
      <c r="N630" s="1067"/>
      <c r="O630" s="1117"/>
      <c r="P630" s="1067"/>
      <c r="Q630" s="1067"/>
      <c r="R630" s="1067"/>
      <c r="S630" s="1067"/>
      <c r="T630" s="1067"/>
      <c r="U630" s="1067"/>
      <c r="V630" s="866"/>
      <c r="W630" s="866"/>
      <c r="X630" s="866"/>
      <c r="Y630" s="394"/>
      <c r="Z630" s="394"/>
      <c r="AA630" s="394"/>
      <c r="AB630" s="394"/>
      <c r="AC630" s="1067"/>
      <c r="AD630" s="1067"/>
      <c r="AE630" s="1067"/>
      <c r="AF630" s="1067"/>
      <c r="AG630" s="658"/>
      <c r="AH630" s="658"/>
      <c r="AI630" s="658"/>
      <c r="AJ630" s="658"/>
      <c r="AK630" s="658"/>
      <c r="AL630" s="658"/>
      <c r="AM630" s="658"/>
      <c r="AN630" s="658"/>
      <c r="AO630" s="658"/>
      <c r="AP630" s="658"/>
      <c r="AQ630" s="658"/>
      <c r="AR630" s="658"/>
      <c r="AS630" s="658"/>
      <c r="AT630" s="658"/>
      <c r="AU630" s="658"/>
      <c r="AV630" s="658"/>
      <c r="AW630" s="658"/>
      <c r="AX630" s="658"/>
      <c r="AY630" s="658"/>
      <c r="AZ630" s="658"/>
      <c r="BA630" s="658"/>
      <c r="BB630" s="658"/>
      <c r="BC630" s="658"/>
      <c r="BD630" s="658"/>
      <c r="BE630" s="658"/>
      <c r="BF630" s="658"/>
      <c r="BG630" s="658"/>
      <c r="BH630" s="658"/>
      <c r="BI630" s="658"/>
      <c r="BJ630" s="658"/>
      <c r="BK630" s="658"/>
      <c r="BL630" s="658"/>
      <c r="BM630" s="658"/>
      <c r="BN630" s="658"/>
      <c r="BO630" s="658"/>
      <c r="BP630" s="658"/>
      <c r="BQ630" s="658"/>
      <c r="BR630" s="658"/>
      <c r="BS630" s="658"/>
      <c r="BT630" s="658"/>
      <c r="BU630" s="658"/>
    </row>
    <row r="631" ht="14.25" customHeight="1">
      <c r="A631" s="1067"/>
      <c r="B631" s="1067"/>
      <c r="C631" s="1067"/>
      <c r="D631" s="1067"/>
      <c r="E631" s="1067"/>
      <c r="F631" s="1067"/>
      <c r="G631" s="1114"/>
      <c r="H631" s="1115"/>
      <c r="I631" s="1115"/>
      <c r="J631" s="1067"/>
      <c r="K631" s="1116"/>
      <c r="L631" s="1117"/>
      <c r="M631" s="1067"/>
      <c r="N631" s="1067"/>
      <c r="O631" s="1117"/>
      <c r="P631" s="1067"/>
      <c r="Q631" s="1067"/>
      <c r="R631" s="1067"/>
      <c r="S631" s="1067"/>
      <c r="T631" s="1067"/>
      <c r="U631" s="1067"/>
      <c r="V631" s="866"/>
      <c r="W631" s="866"/>
      <c r="X631" s="866"/>
      <c r="Y631" s="394"/>
      <c r="Z631" s="394"/>
      <c r="AA631" s="394"/>
      <c r="AB631" s="394"/>
      <c r="AC631" s="1067"/>
      <c r="AD631" s="1067"/>
      <c r="AE631" s="1067"/>
      <c r="AF631" s="1067"/>
      <c r="AG631" s="658"/>
      <c r="AH631" s="658"/>
      <c r="AI631" s="658"/>
      <c r="AJ631" s="658"/>
      <c r="AK631" s="658"/>
      <c r="AL631" s="658"/>
      <c r="AM631" s="658"/>
      <c r="AN631" s="658"/>
      <c r="AO631" s="658"/>
      <c r="AP631" s="658"/>
      <c r="AQ631" s="658"/>
      <c r="AR631" s="658"/>
      <c r="AS631" s="658"/>
      <c r="AT631" s="658"/>
      <c r="AU631" s="658"/>
      <c r="AV631" s="658"/>
      <c r="AW631" s="658"/>
      <c r="AX631" s="658"/>
      <c r="AY631" s="658"/>
      <c r="AZ631" s="658"/>
      <c r="BA631" s="658"/>
      <c r="BB631" s="658"/>
      <c r="BC631" s="658"/>
      <c r="BD631" s="658"/>
      <c r="BE631" s="658"/>
      <c r="BF631" s="658"/>
      <c r="BG631" s="658"/>
      <c r="BH631" s="658"/>
      <c r="BI631" s="658"/>
      <c r="BJ631" s="658"/>
      <c r="BK631" s="658"/>
      <c r="BL631" s="658"/>
      <c r="BM631" s="658"/>
      <c r="BN631" s="658"/>
      <c r="BO631" s="658"/>
      <c r="BP631" s="658"/>
      <c r="BQ631" s="658"/>
      <c r="BR631" s="658"/>
      <c r="BS631" s="658"/>
      <c r="BT631" s="658"/>
      <c r="BU631" s="658"/>
    </row>
    <row r="632" ht="14.25" customHeight="1">
      <c r="A632" s="1067"/>
      <c r="B632" s="1067"/>
      <c r="C632" s="1067"/>
      <c r="D632" s="1067"/>
      <c r="E632" s="1067"/>
      <c r="F632" s="1067"/>
      <c r="G632" s="1114"/>
      <c r="H632" s="1115"/>
      <c r="I632" s="1115"/>
      <c r="J632" s="1067"/>
      <c r="K632" s="1116"/>
      <c r="L632" s="1117"/>
      <c r="M632" s="1067"/>
      <c r="N632" s="1067"/>
      <c r="O632" s="1117"/>
      <c r="P632" s="1067"/>
      <c r="Q632" s="1067"/>
      <c r="R632" s="1067"/>
      <c r="S632" s="1067"/>
      <c r="T632" s="1067"/>
      <c r="U632" s="1067"/>
      <c r="V632" s="866"/>
      <c r="W632" s="866"/>
      <c r="X632" s="866"/>
      <c r="Y632" s="394"/>
      <c r="Z632" s="394"/>
      <c r="AA632" s="394"/>
      <c r="AB632" s="394"/>
      <c r="AC632" s="1067"/>
      <c r="AD632" s="1067"/>
      <c r="AE632" s="1067"/>
      <c r="AF632" s="1067"/>
      <c r="AG632" s="658"/>
      <c r="AH632" s="658"/>
      <c r="AI632" s="658"/>
      <c r="AJ632" s="658"/>
      <c r="AK632" s="658"/>
      <c r="AL632" s="658"/>
      <c r="AM632" s="658"/>
      <c r="AN632" s="658"/>
      <c r="AO632" s="658"/>
      <c r="AP632" s="658"/>
      <c r="AQ632" s="658"/>
      <c r="AR632" s="658"/>
      <c r="AS632" s="658"/>
      <c r="AT632" s="658"/>
      <c r="AU632" s="658"/>
      <c r="AV632" s="658"/>
      <c r="AW632" s="658"/>
      <c r="AX632" s="658"/>
      <c r="AY632" s="658"/>
      <c r="AZ632" s="658"/>
      <c r="BA632" s="658"/>
      <c r="BB632" s="658"/>
      <c r="BC632" s="658"/>
      <c r="BD632" s="658"/>
      <c r="BE632" s="658"/>
      <c r="BF632" s="658"/>
      <c r="BG632" s="658"/>
      <c r="BH632" s="658"/>
      <c r="BI632" s="658"/>
      <c r="BJ632" s="658"/>
      <c r="BK632" s="658"/>
      <c r="BL632" s="658"/>
      <c r="BM632" s="658"/>
      <c r="BN632" s="658"/>
      <c r="BO632" s="658"/>
      <c r="BP632" s="658"/>
      <c r="BQ632" s="658"/>
      <c r="BR632" s="658"/>
      <c r="BS632" s="658"/>
      <c r="BT632" s="658"/>
      <c r="BU632" s="658"/>
    </row>
    <row r="633" ht="14.25" customHeight="1">
      <c r="A633" s="1067"/>
      <c r="B633" s="1067"/>
      <c r="C633" s="1067"/>
      <c r="D633" s="1067"/>
      <c r="E633" s="1067"/>
      <c r="F633" s="1067"/>
      <c r="G633" s="1114"/>
      <c r="H633" s="1115"/>
      <c r="I633" s="1115"/>
      <c r="J633" s="1067"/>
      <c r="K633" s="1116"/>
      <c r="L633" s="1117"/>
      <c r="M633" s="1067"/>
      <c r="N633" s="1067"/>
      <c r="O633" s="1117"/>
      <c r="P633" s="1067"/>
      <c r="Q633" s="1067"/>
      <c r="R633" s="1067"/>
      <c r="S633" s="1067"/>
      <c r="T633" s="1067"/>
      <c r="U633" s="1067"/>
      <c r="V633" s="866"/>
      <c r="W633" s="866"/>
      <c r="X633" s="866"/>
      <c r="Y633" s="394"/>
      <c r="Z633" s="394"/>
      <c r="AA633" s="394"/>
      <c r="AB633" s="394"/>
      <c r="AC633" s="1067"/>
      <c r="AD633" s="1067"/>
      <c r="AE633" s="1067"/>
      <c r="AF633" s="1067"/>
      <c r="AG633" s="658"/>
      <c r="AH633" s="658"/>
      <c r="AI633" s="658"/>
      <c r="AJ633" s="658"/>
      <c r="AK633" s="658"/>
      <c r="AL633" s="658"/>
      <c r="AM633" s="658"/>
      <c r="AN633" s="658"/>
      <c r="AO633" s="658"/>
      <c r="AP633" s="658"/>
      <c r="AQ633" s="658"/>
      <c r="AR633" s="658"/>
      <c r="AS633" s="658"/>
      <c r="AT633" s="658"/>
      <c r="AU633" s="658"/>
      <c r="AV633" s="658"/>
      <c r="AW633" s="658"/>
      <c r="AX633" s="658"/>
      <c r="AY633" s="658"/>
      <c r="AZ633" s="658"/>
      <c r="BA633" s="658"/>
      <c r="BB633" s="658"/>
      <c r="BC633" s="658"/>
      <c r="BD633" s="658"/>
      <c r="BE633" s="658"/>
      <c r="BF633" s="658"/>
      <c r="BG633" s="658"/>
      <c r="BH633" s="658"/>
      <c r="BI633" s="658"/>
      <c r="BJ633" s="658"/>
      <c r="BK633" s="658"/>
      <c r="BL633" s="658"/>
      <c r="BM633" s="658"/>
      <c r="BN633" s="658"/>
      <c r="BO633" s="658"/>
      <c r="BP633" s="658"/>
      <c r="BQ633" s="658"/>
      <c r="BR633" s="658"/>
      <c r="BS633" s="658"/>
      <c r="BT633" s="658"/>
      <c r="BU633" s="658"/>
    </row>
    <row r="634" ht="14.25" customHeight="1">
      <c r="A634" s="1067"/>
      <c r="B634" s="1067"/>
      <c r="C634" s="1067"/>
      <c r="D634" s="1067"/>
      <c r="E634" s="1067"/>
      <c r="F634" s="1067"/>
      <c r="G634" s="1114"/>
      <c r="H634" s="1115"/>
      <c r="I634" s="1115"/>
      <c r="J634" s="1067"/>
      <c r="K634" s="1116"/>
      <c r="L634" s="1117"/>
      <c r="M634" s="1067"/>
      <c r="N634" s="1067"/>
      <c r="O634" s="1117"/>
      <c r="P634" s="1067"/>
      <c r="Q634" s="1067"/>
      <c r="R634" s="1067"/>
      <c r="S634" s="1067"/>
      <c r="T634" s="1067"/>
      <c r="U634" s="1067"/>
      <c r="V634" s="866"/>
      <c r="W634" s="866"/>
      <c r="X634" s="866"/>
      <c r="Y634" s="394"/>
      <c r="Z634" s="394"/>
      <c r="AA634" s="394"/>
      <c r="AB634" s="394"/>
      <c r="AC634" s="1067"/>
      <c r="AD634" s="1067"/>
      <c r="AE634" s="1067"/>
      <c r="AF634" s="1067"/>
      <c r="AG634" s="658"/>
      <c r="AH634" s="658"/>
      <c r="AI634" s="658"/>
      <c r="AJ634" s="658"/>
      <c r="AK634" s="658"/>
      <c r="AL634" s="658"/>
      <c r="AM634" s="658"/>
      <c r="AN634" s="658"/>
      <c r="AO634" s="658"/>
      <c r="AP634" s="658"/>
      <c r="AQ634" s="658"/>
      <c r="AR634" s="658"/>
      <c r="AS634" s="658"/>
      <c r="AT634" s="658"/>
      <c r="AU634" s="658"/>
      <c r="AV634" s="658"/>
      <c r="AW634" s="658"/>
      <c r="AX634" s="658"/>
      <c r="AY634" s="658"/>
      <c r="AZ634" s="658"/>
      <c r="BA634" s="658"/>
      <c r="BB634" s="658"/>
      <c r="BC634" s="658"/>
      <c r="BD634" s="658"/>
      <c r="BE634" s="658"/>
      <c r="BF634" s="658"/>
      <c r="BG634" s="658"/>
      <c r="BH634" s="658"/>
      <c r="BI634" s="658"/>
      <c r="BJ634" s="658"/>
      <c r="BK634" s="658"/>
      <c r="BL634" s="658"/>
      <c r="BM634" s="658"/>
      <c r="BN634" s="658"/>
      <c r="BO634" s="658"/>
      <c r="BP634" s="658"/>
      <c r="BQ634" s="658"/>
      <c r="BR634" s="658"/>
      <c r="BS634" s="658"/>
      <c r="BT634" s="658"/>
      <c r="BU634" s="658"/>
    </row>
    <row r="635" ht="14.25" customHeight="1">
      <c r="A635" s="1067"/>
      <c r="B635" s="1067"/>
      <c r="C635" s="1067"/>
      <c r="D635" s="1067"/>
      <c r="E635" s="1067"/>
      <c r="F635" s="1067"/>
      <c r="G635" s="1114"/>
      <c r="H635" s="1115"/>
      <c r="I635" s="1115"/>
      <c r="J635" s="1067"/>
      <c r="K635" s="1116"/>
      <c r="L635" s="1117"/>
      <c r="M635" s="1067"/>
      <c r="N635" s="1067"/>
      <c r="O635" s="1117"/>
      <c r="P635" s="1067"/>
      <c r="Q635" s="1067"/>
      <c r="R635" s="1067"/>
      <c r="S635" s="1067"/>
      <c r="T635" s="1067"/>
      <c r="U635" s="1067"/>
      <c r="V635" s="866"/>
      <c r="W635" s="866"/>
      <c r="X635" s="866"/>
      <c r="Y635" s="394"/>
      <c r="Z635" s="394"/>
      <c r="AA635" s="394"/>
      <c r="AB635" s="394"/>
      <c r="AC635" s="1067"/>
      <c r="AD635" s="1067"/>
      <c r="AE635" s="1067"/>
      <c r="AF635" s="1067"/>
      <c r="AG635" s="658"/>
      <c r="AH635" s="658"/>
      <c r="AI635" s="658"/>
      <c r="AJ635" s="658"/>
      <c r="AK635" s="658"/>
      <c r="AL635" s="658"/>
      <c r="AM635" s="658"/>
      <c r="AN635" s="658"/>
      <c r="AO635" s="658"/>
      <c r="AP635" s="658"/>
      <c r="AQ635" s="658"/>
      <c r="AR635" s="658"/>
      <c r="AS635" s="658"/>
      <c r="AT635" s="658"/>
      <c r="AU635" s="658"/>
      <c r="AV635" s="658"/>
      <c r="AW635" s="658"/>
      <c r="AX635" s="658"/>
      <c r="AY635" s="658"/>
      <c r="AZ635" s="658"/>
      <c r="BA635" s="658"/>
      <c r="BB635" s="658"/>
      <c r="BC635" s="658"/>
      <c r="BD635" s="658"/>
      <c r="BE635" s="658"/>
      <c r="BF635" s="658"/>
      <c r="BG635" s="658"/>
      <c r="BH635" s="658"/>
      <c r="BI635" s="658"/>
      <c r="BJ635" s="658"/>
      <c r="BK635" s="658"/>
      <c r="BL635" s="658"/>
      <c r="BM635" s="658"/>
      <c r="BN635" s="658"/>
      <c r="BO635" s="658"/>
      <c r="BP635" s="658"/>
      <c r="BQ635" s="658"/>
      <c r="BR635" s="658"/>
      <c r="BS635" s="658"/>
      <c r="BT635" s="658"/>
      <c r="BU635" s="658"/>
    </row>
    <row r="636" ht="14.25" customHeight="1">
      <c r="A636" s="1067"/>
      <c r="B636" s="1067"/>
      <c r="C636" s="1067"/>
      <c r="D636" s="1067"/>
      <c r="E636" s="1067"/>
      <c r="F636" s="1067"/>
      <c r="G636" s="1114"/>
      <c r="H636" s="1115"/>
      <c r="I636" s="1115"/>
      <c r="J636" s="1067"/>
      <c r="K636" s="1116"/>
      <c r="L636" s="1117"/>
      <c r="M636" s="1067"/>
      <c r="N636" s="1067"/>
      <c r="O636" s="1117"/>
      <c r="P636" s="1067"/>
      <c r="Q636" s="1067"/>
      <c r="R636" s="1067"/>
      <c r="S636" s="1067"/>
      <c r="T636" s="1067"/>
      <c r="U636" s="1067"/>
      <c r="V636" s="866"/>
      <c r="W636" s="866"/>
      <c r="X636" s="866"/>
      <c r="Y636" s="394"/>
      <c r="Z636" s="394"/>
      <c r="AA636" s="394"/>
      <c r="AB636" s="394"/>
      <c r="AC636" s="1067"/>
      <c r="AD636" s="1067"/>
      <c r="AE636" s="1067"/>
      <c r="AF636" s="1067"/>
      <c r="AG636" s="658"/>
      <c r="AH636" s="658"/>
      <c r="AI636" s="658"/>
      <c r="AJ636" s="658"/>
      <c r="AK636" s="658"/>
      <c r="AL636" s="658"/>
      <c r="AM636" s="658"/>
      <c r="AN636" s="658"/>
      <c r="AO636" s="658"/>
      <c r="AP636" s="658"/>
      <c r="AQ636" s="658"/>
      <c r="AR636" s="658"/>
      <c r="AS636" s="658"/>
      <c r="AT636" s="658"/>
      <c r="AU636" s="658"/>
      <c r="AV636" s="658"/>
      <c r="AW636" s="658"/>
      <c r="AX636" s="658"/>
      <c r="AY636" s="658"/>
      <c r="AZ636" s="658"/>
      <c r="BA636" s="658"/>
      <c r="BB636" s="658"/>
      <c r="BC636" s="658"/>
      <c r="BD636" s="658"/>
      <c r="BE636" s="658"/>
      <c r="BF636" s="658"/>
      <c r="BG636" s="658"/>
      <c r="BH636" s="658"/>
      <c r="BI636" s="658"/>
      <c r="BJ636" s="658"/>
      <c r="BK636" s="658"/>
      <c r="BL636" s="658"/>
      <c r="BM636" s="658"/>
      <c r="BN636" s="658"/>
      <c r="BO636" s="658"/>
      <c r="BP636" s="658"/>
      <c r="BQ636" s="658"/>
      <c r="BR636" s="658"/>
      <c r="BS636" s="658"/>
      <c r="BT636" s="658"/>
      <c r="BU636" s="658"/>
    </row>
    <row r="637" ht="14.25" customHeight="1">
      <c r="A637" s="1067"/>
      <c r="B637" s="1067"/>
      <c r="C637" s="1067"/>
      <c r="D637" s="1067"/>
      <c r="E637" s="1067"/>
      <c r="F637" s="1067"/>
      <c r="G637" s="1114"/>
      <c r="H637" s="1115"/>
      <c r="I637" s="1115"/>
      <c r="J637" s="1067"/>
      <c r="K637" s="1116"/>
      <c r="L637" s="1117"/>
      <c r="M637" s="1067"/>
      <c r="N637" s="1067"/>
      <c r="O637" s="1117"/>
      <c r="P637" s="1067"/>
      <c r="Q637" s="1067"/>
      <c r="R637" s="1067"/>
      <c r="S637" s="1067"/>
      <c r="T637" s="1067"/>
      <c r="U637" s="1067"/>
      <c r="V637" s="866"/>
      <c r="W637" s="866"/>
      <c r="X637" s="866"/>
      <c r="Y637" s="394"/>
      <c r="Z637" s="394"/>
      <c r="AA637" s="394"/>
      <c r="AB637" s="394"/>
      <c r="AC637" s="1067"/>
      <c r="AD637" s="1067"/>
      <c r="AE637" s="1067"/>
      <c r="AF637" s="1067"/>
      <c r="AG637" s="658"/>
      <c r="AH637" s="658"/>
      <c r="AI637" s="658"/>
      <c r="AJ637" s="658"/>
      <c r="AK637" s="658"/>
      <c r="AL637" s="658"/>
      <c r="AM637" s="658"/>
      <c r="AN637" s="658"/>
      <c r="AO637" s="658"/>
      <c r="AP637" s="658"/>
      <c r="AQ637" s="658"/>
      <c r="AR637" s="658"/>
      <c r="AS637" s="658"/>
      <c r="AT637" s="658"/>
      <c r="AU637" s="658"/>
      <c r="AV637" s="658"/>
      <c r="AW637" s="658"/>
      <c r="AX637" s="658"/>
      <c r="AY637" s="658"/>
      <c r="AZ637" s="658"/>
      <c r="BA637" s="658"/>
      <c r="BB637" s="658"/>
      <c r="BC637" s="658"/>
      <c r="BD637" s="658"/>
      <c r="BE637" s="658"/>
      <c r="BF637" s="658"/>
      <c r="BG637" s="658"/>
      <c r="BH637" s="658"/>
      <c r="BI637" s="658"/>
      <c r="BJ637" s="658"/>
      <c r="BK637" s="658"/>
      <c r="BL637" s="658"/>
      <c r="BM637" s="658"/>
      <c r="BN637" s="658"/>
      <c r="BO637" s="658"/>
      <c r="BP637" s="658"/>
      <c r="BQ637" s="658"/>
      <c r="BR637" s="658"/>
      <c r="BS637" s="658"/>
      <c r="BT637" s="658"/>
      <c r="BU637" s="658"/>
    </row>
    <row r="638" ht="14.25" customHeight="1">
      <c r="A638" s="1067"/>
      <c r="B638" s="1067"/>
      <c r="C638" s="1067"/>
      <c r="D638" s="1067"/>
      <c r="E638" s="1067"/>
      <c r="F638" s="1067"/>
      <c r="G638" s="1114"/>
      <c r="H638" s="1115"/>
      <c r="I638" s="1115"/>
      <c r="J638" s="1067"/>
      <c r="K638" s="1116"/>
      <c r="L638" s="1117"/>
      <c r="M638" s="1067"/>
      <c r="N638" s="1067"/>
      <c r="O638" s="1117"/>
      <c r="P638" s="1067"/>
      <c r="Q638" s="1067"/>
      <c r="R638" s="1067"/>
      <c r="S638" s="1067"/>
      <c r="T638" s="1067"/>
      <c r="U638" s="1067"/>
      <c r="V638" s="866"/>
      <c r="W638" s="866"/>
      <c r="X638" s="866"/>
      <c r="Y638" s="394"/>
      <c r="Z638" s="394"/>
      <c r="AA638" s="394"/>
      <c r="AB638" s="394"/>
      <c r="AC638" s="1067"/>
      <c r="AD638" s="1067"/>
      <c r="AE638" s="1067"/>
      <c r="AF638" s="1067"/>
      <c r="AG638" s="658"/>
      <c r="AH638" s="658"/>
      <c r="AI638" s="658"/>
      <c r="AJ638" s="658"/>
      <c r="AK638" s="658"/>
      <c r="AL638" s="658"/>
      <c r="AM638" s="658"/>
      <c r="AN638" s="658"/>
      <c r="AO638" s="658"/>
      <c r="AP638" s="658"/>
      <c r="AQ638" s="658"/>
      <c r="AR638" s="658"/>
      <c r="AS638" s="658"/>
      <c r="AT638" s="658"/>
      <c r="AU638" s="658"/>
      <c r="AV638" s="658"/>
      <c r="AW638" s="658"/>
      <c r="AX638" s="658"/>
      <c r="AY638" s="658"/>
      <c r="AZ638" s="658"/>
      <c r="BA638" s="658"/>
      <c r="BB638" s="658"/>
      <c r="BC638" s="658"/>
      <c r="BD638" s="658"/>
      <c r="BE638" s="658"/>
      <c r="BF638" s="658"/>
      <c r="BG638" s="658"/>
      <c r="BH638" s="658"/>
      <c r="BI638" s="658"/>
      <c r="BJ638" s="658"/>
      <c r="BK638" s="658"/>
      <c r="BL638" s="658"/>
      <c r="BM638" s="658"/>
      <c r="BN638" s="658"/>
      <c r="BO638" s="658"/>
      <c r="BP638" s="658"/>
      <c r="BQ638" s="658"/>
      <c r="BR638" s="658"/>
      <c r="BS638" s="658"/>
      <c r="BT638" s="658"/>
      <c r="BU638" s="658"/>
    </row>
    <row r="639" ht="14.25" customHeight="1">
      <c r="A639" s="1067"/>
      <c r="B639" s="1067"/>
      <c r="C639" s="1067"/>
      <c r="D639" s="1067"/>
      <c r="E639" s="1067"/>
      <c r="F639" s="1067"/>
      <c r="G639" s="1114"/>
      <c r="H639" s="1115"/>
      <c r="I639" s="1115"/>
      <c r="J639" s="1067"/>
      <c r="K639" s="1116"/>
      <c r="L639" s="1117"/>
      <c r="M639" s="1067"/>
      <c r="N639" s="1067"/>
      <c r="O639" s="1117"/>
      <c r="P639" s="1067"/>
      <c r="Q639" s="1067"/>
      <c r="R639" s="1067"/>
      <c r="S639" s="1067"/>
      <c r="T639" s="1067"/>
      <c r="U639" s="1067"/>
      <c r="V639" s="866"/>
      <c r="W639" s="866"/>
      <c r="X639" s="866"/>
      <c r="Y639" s="394"/>
      <c r="Z639" s="394"/>
      <c r="AA639" s="394"/>
      <c r="AB639" s="394"/>
      <c r="AC639" s="1067"/>
      <c r="AD639" s="1067"/>
      <c r="AE639" s="1067"/>
      <c r="AF639" s="1067"/>
      <c r="AG639" s="658"/>
      <c r="AH639" s="658"/>
      <c r="AI639" s="658"/>
      <c r="AJ639" s="658"/>
      <c r="AK639" s="658"/>
      <c r="AL639" s="658"/>
      <c r="AM639" s="658"/>
      <c r="AN639" s="658"/>
      <c r="AO639" s="658"/>
      <c r="AP639" s="658"/>
      <c r="AQ639" s="658"/>
      <c r="AR639" s="658"/>
      <c r="AS639" s="658"/>
      <c r="AT639" s="658"/>
      <c r="AU639" s="658"/>
      <c r="AV639" s="658"/>
      <c r="AW639" s="658"/>
      <c r="AX639" s="658"/>
      <c r="AY639" s="658"/>
      <c r="AZ639" s="658"/>
      <c r="BA639" s="658"/>
      <c r="BB639" s="658"/>
      <c r="BC639" s="658"/>
      <c r="BD639" s="658"/>
      <c r="BE639" s="658"/>
      <c r="BF639" s="658"/>
      <c r="BG639" s="658"/>
      <c r="BH639" s="658"/>
      <c r="BI639" s="658"/>
      <c r="BJ639" s="658"/>
      <c r="BK639" s="658"/>
      <c r="BL639" s="658"/>
      <c r="BM639" s="658"/>
      <c r="BN639" s="658"/>
      <c r="BO639" s="658"/>
      <c r="BP639" s="658"/>
      <c r="BQ639" s="658"/>
      <c r="BR639" s="658"/>
      <c r="BS639" s="658"/>
      <c r="BT639" s="658"/>
      <c r="BU639" s="658"/>
    </row>
    <row r="640" ht="14.25" customHeight="1">
      <c r="A640" s="1067"/>
      <c r="B640" s="1067"/>
      <c r="C640" s="1067"/>
      <c r="D640" s="1067"/>
      <c r="E640" s="1067"/>
      <c r="F640" s="1067"/>
      <c r="G640" s="1114"/>
      <c r="H640" s="1115"/>
      <c r="I640" s="1115"/>
      <c r="J640" s="1067"/>
      <c r="K640" s="1116"/>
      <c r="L640" s="1117"/>
      <c r="M640" s="1067"/>
      <c r="N640" s="1067"/>
      <c r="O640" s="1117"/>
      <c r="P640" s="1067"/>
      <c r="Q640" s="1067"/>
      <c r="R640" s="1067"/>
      <c r="S640" s="1067"/>
      <c r="T640" s="1067"/>
      <c r="U640" s="1067"/>
      <c r="V640" s="866"/>
      <c r="W640" s="866"/>
      <c r="X640" s="866"/>
      <c r="Y640" s="394"/>
      <c r="Z640" s="394"/>
      <c r="AA640" s="394"/>
      <c r="AB640" s="394"/>
      <c r="AC640" s="1067"/>
      <c r="AD640" s="1067"/>
      <c r="AE640" s="1067"/>
      <c r="AF640" s="1067"/>
      <c r="AG640" s="658"/>
      <c r="AH640" s="658"/>
      <c r="AI640" s="658"/>
      <c r="AJ640" s="658"/>
      <c r="AK640" s="658"/>
      <c r="AL640" s="658"/>
      <c r="AM640" s="658"/>
      <c r="AN640" s="658"/>
      <c r="AO640" s="658"/>
      <c r="AP640" s="658"/>
      <c r="AQ640" s="658"/>
      <c r="AR640" s="658"/>
      <c r="AS640" s="658"/>
      <c r="AT640" s="658"/>
      <c r="AU640" s="658"/>
      <c r="AV640" s="658"/>
      <c r="AW640" s="658"/>
      <c r="AX640" s="658"/>
      <c r="AY640" s="658"/>
      <c r="AZ640" s="658"/>
      <c r="BA640" s="658"/>
      <c r="BB640" s="658"/>
      <c r="BC640" s="658"/>
      <c r="BD640" s="658"/>
      <c r="BE640" s="658"/>
      <c r="BF640" s="658"/>
      <c r="BG640" s="658"/>
      <c r="BH640" s="658"/>
      <c r="BI640" s="658"/>
      <c r="BJ640" s="658"/>
      <c r="BK640" s="658"/>
      <c r="BL640" s="658"/>
      <c r="BM640" s="658"/>
      <c r="BN640" s="658"/>
      <c r="BO640" s="658"/>
      <c r="BP640" s="658"/>
      <c r="BQ640" s="658"/>
      <c r="BR640" s="658"/>
      <c r="BS640" s="658"/>
      <c r="BT640" s="658"/>
      <c r="BU640" s="658"/>
    </row>
    <row r="641" ht="14.25" customHeight="1">
      <c r="A641" s="1067"/>
      <c r="B641" s="1067"/>
      <c r="C641" s="1067"/>
      <c r="D641" s="1067"/>
      <c r="E641" s="1067"/>
      <c r="F641" s="1067"/>
      <c r="G641" s="1114"/>
      <c r="H641" s="1115"/>
      <c r="I641" s="1115"/>
      <c r="J641" s="1067"/>
      <c r="K641" s="1116"/>
      <c r="L641" s="1117"/>
      <c r="M641" s="1067"/>
      <c r="N641" s="1067"/>
      <c r="O641" s="1117"/>
      <c r="P641" s="1067"/>
      <c r="Q641" s="1067"/>
      <c r="R641" s="1067"/>
      <c r="S641" s="1067"/>
      <c r="T641" s="1067"/>
      <c r="U641" s="1067"/>
      <c r="V641" s="866"/>
      <c r="W641" s="866"/>
      <c r="X641" s="866"/>
      <c r="Y641" s="394"/>
      <c r="Z641" s="394"/>
      <c r="AA641" s="394"/>
      <c r="AB641" s="394"/>
      <c r="AC641" s="1067"/>
      <c r="AD641" s="1067"/>
      <c r="AE641" s="1067"/>
      <c r="AF641" s="1067"/>
      <c r="AG641" s="658"/>
      <c r="AH641" s="658"/>
      <c r="AI641" s="658"/>
      <c r="AJ641" s="658"/>
      <c r="AK641" s="658"/>
      <c r="AL641" s="658"/>
      <c r="AM641" s="658"/>
      <c r="AN641" s="658"/>
      <c r="AO641" s="658"/>
      <c r="AP641" s="658"/>
      <c r="AQ641" s="658"/>
      <c r="AR641" s="658"/>
      <c r="AS641" s="658"/>
      <c r="AT641" s="658"/>
      <c r="AU641" s="658"/>
      <c r="AV641" s="658"/>
      <c r="AW641" s="658"/>
      <c r="AX641" s="658"/>
      <c r="AY641" s="658"/>
      <c r="AZ641" s="658"/>
      <c r="BA641" s="658"/>
      <c r="BB641" s="658"/>
      <c r="BC641" s="658"/>
      <c r="BD641" s="658"/>
      <c r="BE641" s="658"/>
      <c r="BF641" s="658"/>
      <c r="BG641" s="658"/>
      <c r="BH641" s="658"/>
      <c r="BI641" s="658"/>
      <c r="BJ641" s="658"/>
      <c r="BK641" s="658"/>
      <c r="BL641" s="658"/>
      <c r="BM641" s="658"/>
      <c r="BN641" s="658"/>
      <c r="BO641" s="658"/>
      <c r="BP641" s="658"/>
      <c r="BQ641" s="658"/>
      <c r="BR641" s="658"/>
      <c r="BS641" s="658"/>
      <c r="BT641" s="658"/>
      <c r="BU641" s="658"/>
    </row>
    <row r="642" ht="14.25" customHeight="1">
      <c r="A642" s="1067"/>
      <c r="B642" s="1067"/>
      <c r="C642" s="1067"/>
      <c r="D642" s="1067"/>
      <c r="E642" s="1067"/>
      <c r="F642" s="1067"/>
      <c r="G642" s="1114"/>
      <c r="H642" s="1115"/>
      <c r="I642" s="1115"/>
      <c r="J642" s="1067"/>
      <c r="K642" s="1116"/>
      <c r="L642" s="1117"/>
      <c r="M642" s="1067"/>
      <c r="N642" s="1067"/>
      <c r="O642" s="1117"/>
      <c r="P642" s="1067"/>
      <c r="Q642" s="1067"/>
      <c r="R642" s="1067"/>
      <c r="S642" s="1067"/>
      <c r="T642" s="1067"/>
      <c r="U642" s="1067"/>
      <c r="V642" s="866"/>
      <c r="W642" s="866"/>
      <c r="X642" s="866"/>
      <c r="Y642" s="394"/>
      <c r="Z642" s="394"/>
      <c r="AA642" s="394"/>
      <c r="AB642" s="394"/>
      <c r="AC642" s="1067"/>
      <c r="AD642" s="1067"/>
      <c r="AE642" s="1067"/>
      <c r="AF642" s="1067"/>
      <c r="AG642" s="658"/>
      <c r="AH642" s="658"/>
      <c r="AI642" s="658"/>
      <c r="AJ642" s="658"/>
      <c r="AK642" s="658"/>
      <c r="AL642" s="658"/>
      <c r="AM642" s="658"/>
      <c r="AN642" s="658"/>
      <c r="AO642" s="658"/>
      <c r="AP642" s="658"/>
      <c r="AQ642" s="658"/>
      <c r="AR642" s="658"/>
      <c r="AS642" s="658"/>
      <c r="AT642" s="658"/>
      <c r="AU642" s="658"/>
      <c r="AV642" s="658"/>
      <c r="AW642" s="658"/>
      <c r="AX642" s="658"/>
      <c r="AY642" s="658"/>
      <c r="AZ642" s="658"/>
      <c r="BA642" s="658"/>
      <c r="BB642" s="658"/>
      <c r="BC642" s="658"/>
      <c r="BD642" s="658"/>
      <c r="BE642" s="658"/>
      <c r="BF642" s="658"/>
      <c r="BG642" s="658"/>
      <c r="BH642" s="658"/>
      <c r="BI642" s="658"/>
      <c r="BJ642" s="658"/>
      <c r="BK642" s="658"/>
      <c r="BL642" s="658"/>
      <c r="BM642" s="658"/>
      <c r="BN642" s="658"/>
      <c r="BO642" s="658"/>
      <c r="BP642" s="658"/>
      <c r="BQ642" s="658"/>
      <c r="BR642" s="658"/>
      <c r="BS642" s="658"/>
      <c r="BT642" s="658"/>
      <c r="BU642" s="658"/>
    </row>
    <row r="643" ht="14.25" customHeight="1">
      <c r="A643" s="1067"/>
      <c r="B643" s="1067"/>
      <c r="C643" s="1067"/>
      <c r="D643" s="1067"/>
      <c r="E643" s="1067"/>
      <c r="F643" s="1067"/>
      <c r="G643" s="1114"/>
      <c r="H643" s="1115"/>
      <c r="I643" s="1115"/>
      <c r="J643" s="1067"/>
      <c r="K643" s="1116"/>
      <c r="L643" s="1117"/>
      <c r="M643" s="1067"/>
      <c r="N643" s="1067"/>
      <c r="O643" s="1117"/>
      <c r="P643" s="1067"/>
      <c r="Q643" s="1067"/>
      <c r="R643" s="1067"/>
      <c r="S643" s="1067"/>
      <c r="T643" s="1067"/>
      <c r="U643" s="1067"/>
      <c r="V643" s="866"/>
      <c r="W643" s="866"/>
      <c r="X643" s="866"/>
      <c r="Y643" s="394"/>
      <c r="Z643" s="394"/>
      <c r="AA643" s="394"/>
      <c r="AB643" s="394"/>
      <c r="AC643" s="1067"/>
      <c r="AD643" s="1067"/>
      <c r="AE643" s="1067"/>
      <c r="AF643" s="1067"/>
      <c r="AG643" s="658"/>
      <c r="AH643" s="658"/>
      <c r="AI643" s="658"/>
      <c r="AJ643" s="658"/>
      <c r="AK643" s="658"/>
      <c r="AL643" s="658"/>
      <c r="AM643" s="658"/>
      <c r="AN643" s="658"/>
      <c r="AO643" s="658"/>
      <c r="AP643" s="658"/>
      <c r="AQ643" s="658"/>
      <c r="AR643" s="658"/>
      <c r="AS643" s="658"/>
      <c r="AT643" s="658"/>
      <c r="AU643" s="658"/>
      <c r="AV643" s="658"/>
      <c r="AW643" s="658"/>
      <c r="AX643" s="658"/>
      <c r="AY643" s="658"/>
      <c r="AZ643" s="658"/>
      <c r="BA643" s="658"/>
      <c r="BB643" s="658"/>
      <c r="BC643" s="658"/>
      <c r="BD643" s="658"/>
      <c r="BE643" s="658"/>
      <c r="BF643" s="658"/>
      <c r="BG643" s="658"/>
      <c r="BH643" s="658"/>
      <c r="BI643" s="658"/>
      <c r="BJ643" s="658"/>
      <c r="BK643" s="658"/>
      <c r="BL643" s="658"/>
      <c r="BM643" s="658"/>
      <c r="BN643" s="658"/>
      <c r="BO643" s="658"/>
      <c r="BP643" s="658"/>
      <c r="BQ643" s="658"/>
      <c r="BR643" s="658"/>
      <c r="BS643" s="658"/>
      <c r="BT643" s="658"/>
      <c r="BU643" s="658"/>
    </row>
    <row r="644" ht="14.25" customHeight="1">
      <c r="A644" s="1067"/>
      <c r="B644" s="1067"/>
      <c r="C644" s="1067"/>
      <c r="D644" s="1067"/>
      <c r="E644" s="1067"/>
      <c r="F644" s="1067"/>
      <c r="G644" s="1114"/>
      <c r="H644" s="1115"/>
      <c r="I644" s="1115"/>
      <c r="J644" s="1067"/>
      <c r="K644" s="1116"/>
      <c r="L644" s="1117"/>
      <c r="M644" s="1067"/>
      <c r="N644" s="1067"/>
      <c r="O644" s="1117"/>
      <c r="P644" s="1067"/>
      <c r="Q644" s="1067"/>
      <c r="R644" s="1067"/>
      <c r="S644" s="1067"/>
      <c r="T644" s="1067"/>
      <c r="U644" s="1067"/>
      <c r="V644" s="866"/>
      <c r="W644" s="866"/>
      <c r="X644" s="866"/>
      <c r="Y644" s="394"/>
      <c r="Z644" s="394"/>
      <c r="AA644" s="394"/>
      <c r="AB644" s="394"/>
      <c r="AC644" s="1067"/>
      <c r="AD644" s="1067"/>
      <c r="AE644" s="1067"/>
      <c r="AF644" s="1067"/>
      <c r="AG644" s="658"/>
      <c r="AH644" s="658"/>
      <c r="AI644" s="658"/>
      <c r="AJ644" s="658"/>
      <c r="AK644" s="658"/>
      <c r="AL644" s="658"/>
      <c r="AM644" s="658"/>
      <c r="AN644" s="658"/>
      <c r="AO644" s="658"/>
      <c r="AP644" s="658"/>
      <c r="AQ644" s="658"/>
      <c r="AR644" s="658"/>
      <c r="AS644" s="658"/>
      <c r="AT644" s="658"/>
      <c r="AU644" s="658"/>
      <c r="AV644" s="658"/>
      <c r="AW644" s="658"/>
      <c r="AX644" s="658"/>
      <c r="AY644" s="658"/>
      <c r="AZ644" s="658"/>
      <c r="BA644" s="658"/>
      <c r="BB644" s="658"/>
      <c r="BC644" s="658"/>
      <c r="BD644" s="658"/>
      <c r="BE644" s="658"/>
      <c r="BF644" s="658"/>
      <c r="BG644" s="658"/>
      <c r="BH644" s="658"/>
      <c r="BI644" s="658"/>
      <c r="BJ644" s="658"/>
      <c r="BK644" s="658"/>
      <c r="BL644" s="658"/>
      <c r="BM644" s="658"/>
      <c r="BN644" s="658"/>
      <c r="BO644" s="658"/>
      <c r="BP644" s="658"/>
      <c r="BQ644" s="658"/>
      <c r="BR644" s="658"/>
      <c r="BS644" s="658"/>
      <c r="BT644" s="658"/>
      <c r="BU644" s="658"/>
    </row>
    <row r="645" ht="14.25" customHeight="1">
      <c r="A645" s="1067"/>
      <c r="B645" s="1067"/>
      <c r="C645" s="1067"/>
      <c r="D645" s="1067"/>
      <c r="E645" s="1067"/>
      <c r="F645" s="1067"/>
      <c r="G645" s="1114"/>
      <c r="H645" s="1115"/>
      <c r="I645" s="1115"/>
      <c r="J645" s="1067"/>
      <c r="K645" s="1116"/>
      <c r="L645" s="1117"/>
      <c r="M645" s="1067"/>
      <c r="N645" s="1067"/>
      <c r="O645" s="1117"/>
      <c r="P645" s="1067"/>
      <c r="Q645" s="1067"/>
      <c r="R645" s="1067"/>
      <c r="S645" s="1067"/>
      <c r="T645" s="1067"/>
      <c r="U645" s="1067"/>
      <c r="V645" s="866"/>
      <c r="W645" s="866"/>
      <c r="X645" s="866"/>
      <c r="Y645" s="394"/>
      <c r="Z645" s="394"/>
      <c r="AA645" s="394"/>
      <c r="AB645" s="394"/>
      <c r="AC645" s="1067"/>
      <c r="AD645" s="1067"/>
      <c r="AE645" s="1067"/>
      <c r="AF645" s="1067"/>
      <c r="AG645" s="658"/>
      <c r="AH645" s="658"/>
      <c r="AI645" s="658"/>
      <c r="AJ645" s="658"/>
      <c r="AK645" s="658"/>
      <c r="AL645" s="658"/>
      <c r="AM645" s="658"/>
      <c r="AN645" s="658"/>
      <c r="AO645" s="658"/>
      <c r="AP645" s="658"/>
      <c r="AQ645" s="658"/>
      <c r="AR645" s="658"/>
      <c r="AS645" s="658"/>
      <c r="AT645" s="658"/>
      <c r="AU645" s="658"/>
      <c r="AV645" s="658"/>
      <c r="AW645" s="658"/>
      <c r="AX645" s="658"/>
      <c r="AY645" s="658"/>
      <c r="AZ645" s="658"/>
      <c r="BA645" s="658"/>
      <c r="BB645" s="658"/>
      <c r="BC645" s="658"/>
      <c r="BD645" s="658"/>
      <c r="BE645" s="658"/>
      <c r="BF645" s="658"/>
      <c r="BG645" s="658"/>
      <c r="BH645" s="658"/>
      <c r="BI645" s="658"/>
      <c r="BJ645" s="658"/>
      <c r="BK645" s="658"/>
      <c r="BL645" s="658"/>
      <c r="BM645" s="658"/>
      <c r="BN645" s="658"/>
      <c r="BO645" s="658"/>
      <c r="BP645" s="658"/>
      <c r="BQ645" s="658"/>
      <c r="BR645" s="658"/>
      <c r="BS645" s="658"/>
      <c r="BT645" s="658"/>
      <c r="BU645" s="658"/>
    </row>
    <row r="646" ht="14.25" customHeight="1">
      <c r="A646" s="1067"/>
      <c r="B646" s="1067"/>
      <c r="C646" s="1067"/>
      <c r="D646" s="1067"/>
      <c r="E646" s="1067"/>
      <c r="F646" s="1067"/>
      <c r="G646" s="1114"/>
      <c r="H646" s="1115"/>
      <c r="I646" s="1115"/>
      <c r="J646" s="1067"/>
      <c r="K646" s="1116"/>
      <c r="L646" s="1117"/>
      <c r="M646" s="1067"/>
      <c r="N646" s="1067"/>
      <c r="O646" s="1117"/>
      <c r="P646" s="1067"/>
      <c r="Q646" s="1067"/>
      <c r="R646" s="1067"/>
      <c r="S646" s="1067"/>
      <c r="T646" s="1067"/>
      <c r="U646" s="1067"/>
      <c r="V646" s="866"/>
      <c r="W646" s="866"/>
      <c r="X646" s="866"/>
      <c r="Y646" s="394"/>
      <c r="Z646" s="394"/>
      <c r="AA646" s="394"/>
      <c r="AB646" s="394"/>
      <c r="AC646" s="1067"/>
      <c r="AD646" s="1067"/>
      <c r="AE646" s="1067"/>
      <c r="AF646" s="1067"/>
      <c r="AG646" s="658"/>
      <c r="AH646" s="658"/>
      <c r="AI646" s="658"/>
      <c r="AJ646" s="658"/>
      <c r="AK646" s="658"/>
      <c r="AL646" s="658"/>
      <c r="AM646" s="658"/>
      <c r="AN646" s="658"/>
      <c r="AO646" s="658"/>
      <c r="AP646" s="658"/>
      <c r="AQ646" s="658"/>
      <c r="AR646" s="658"/>
      <c r="AS646" s="658"/>
      <c r="AT646" s="658"/>
      <c r="AU646" s="658"/>
      <c r="AV646" s="658"/>
      <c r="AW646" s="658"/>
      <c r="AX646" s="658"/>
      <c r="AY646" s="658"/>
      <c r="AZ646" s="658"/>
      <c r="BA646" s="658"/>
      <c r="BB646" s="658"/>
      <c r="BC646" s="658"/>
      <c r="BD646" s="658"/>
      <c r="BE646" s="658"/>
      <c r="BF646" s="658"/>
      <c r="BG646" s="658"/>
      <c r="BH646" s="658"/>
      <c r="BI646" s="658"/>
      <c r="BJ646" s="658"/>
      <c r="BK646" s="658"/>
      <c r="BL646" s="658"/>
      <c r="BM646" s="658"/>
      <c r="BN646" s="658"/>
      <c r="BO646" s="658"/>
      <c r="BP646" s="658"/>
      <c r="BQ646" s="658"/>
      <c r="BR646" s="658"/>
      <c r="BS646" s="658"/>
      <c r="BT646" s="658"/>
      <c r="BU646" s="658"/>
    </row>
    <row r="647" ht="14.25" customHeight="1">
      <c r="A647" s="1067"/>
      <c r="B647" s="1067"/>
      <c r="C647" s="1067"/>
      <c r="D647" s="1067"/>
      <c r="E647" s="1067"/>
      <c r="F647" s="1067"/>
      <c r="G647" s="1114"/>
      <c r="H647" s="1115"/>
      <c r="I647" s="1115"/>
      <c r="J647" s="1067"/>
      <c r="K647" s="1116"/>
      <c r="L647" s="1117"/>
      <c r="M647" s="1067"/>
      <c r="N647" s="1067"/>
      <c r="O647" s="1117"/>
      <c r="P647" s="1067"/>
      <c r="Q647" s="1067"/>
      <c r="R647" s="1067"/>
      <c r="S647" s="1067"/>
      <c r="T647" s="1067"/>
      <c r="U647" s="1067"/>
      <c r="V647" s="866"/>
      <c r="W647" s="866"/>
      <c r="X647" s="866"/>
      <c r="Y647" s="394"/>
      <c r="Z647" s="394"/>
      <c r="AA647" s="394"/>
      <c r="AB647" s="394"/>
      <c r="AC647" s="1067"/>
      <c r="AD647" s="1067"/>
      <c r="AE647" s="1067"/>
      <c r="AF647" s="1067"/>
      <c r="AG647" s="658"/>
      <c r="AH647" s="658"/>
      <c r="AI647" s="658"/>
      <c r="AJ647" s="658"/>
      <c r="AK647" s="658"/>
      <c r="AL647" s="658"/>
      <c r="AM647" s="658"/>
      <c r="AN647" s="658"/>
      <c r="AO647" s="658"/>
      <c r="AP647" s="658"/>
      <c r="AQ647" s="658"/>
      <c r="AR647" s="658"/>
      <c r="AS647" s="658"/>
      <c r="AT647" s="658"/>
      <c r="AU647" s="658"/>
      <c r="AV647" s="658"/>
      <c r="AW647" s="658"/>
      <c r="AX647" s="658"/>
      <c r="AY647" s="658"/>
      <c r="AZ647" s="658"/>
      <c r="BA647" s="658"/>
      <c r="BB647" s="658"/>
      <c r="BC647" s="658"/>
      <c r="BD647" s="658"/>
      <c r="BE647" s="658"/>
      <c r="BF647" s="658"/>
      <c r="BG647" s="658"/>
      <c r="BH647" s="658"/>
      <c r="BI647" s="658"/>
      <c r="BJ647" s="658"/>
      <c r="BK647" s="658"/>
      <c r="BL647" s="658"/>
      <c r="BM647" s="658"/>
      <c r="BN647" s="658"/>
      <c r="BO647" s="658"/>
      <c r="BP647" s="658"/>
      <c r="BQ647" s="658"/>
      <c r="BR647" s="658"/>
      <c r="BS647" s="658"/>
      <c r="BT647" s="658"/>
      <c r="BU647" s="658"/>
    </row>
    <row r="648" ht="14.25" customHeight="1">
      <c r="A648" s="1067"/>
      <c r="B648" s="1067"/>
      <c r="C648" s="1067"/>
      <c r="D648" s="1067"/>
      <c r="E648" s="1067"/>
      <c r="F648" s="1067"/>
      <c r="G648" s="1114"/>
      <c r="H648" s="1115"/>
      <c r="I648" s="1115"/>
      <c r="J648" s="1067"/>
      <c r="K648" s="1116"/>
      <c r="L648" s="1117"/>
      <c r="M648" s="1067"/>
      <c r="N648" s="1067"/>
      <c r="O648" s="1117"/>
      <c r="P648" s="1067"/>
      <c r="Q648" s="1067"/>
      <c r="R648" s="1067"/>
      <c r="S648" s="1067"/>
      <c r="T648" s="1067"/>
      <c r="U648" s="1067"/>
      <c r="V648" s="866"/>
      <c r="W648" s="866"/>
      <c r="X648" s="866"/>
      <c r="Y648" s="394"/>
      <c r="Z648" s="394"/>
      <c r="AA648" s="394"/>
      <c r="AB648" s="394"/>
      <c r="AC648" s="1067"/>
      <c r="AD648" s="1067"/>
      <c r="AE648" s="1067"/>
      <c r="AF648" s="1067"/>
      <c r="AG648" s="658"/>
      <c r="AH648" s="658"/>
      <c r="AI648" s="658"/>
      <c r="AJ648" s="658"/>
      <c r="AK648" s="658"/>
      <c r="AL648" s="658"/>
      <c r="AM648" s="658"/>
      <c r="AN648" s="658"/>
      <c r="AO648" s="658"/>
      <c r="AP648" s="658"/>
      <c r="AQ648" s="658"/>
      <c r="AR648" s="658"/>
      <c r="AS648" s="658"/>
      <c r="AT648" s="658"/>
      <c r="AU648" s="658"/>
      <c r="AV648" s="658"/>
      <c r="AW648" s="658"/>
      <c r="AX648" s="658"/>
      <c r="AY648" s="658"/>
      <c r="AZ648" s="658"/>
      <c r="BA648" s="658"/>
      <c r="BB648" s="658"/>
      <c r="BC648" s="658"/>
      <c r="BD648" s="658"/>
      <c r="BE648" s="658"/>
      <c r="BF648" s="658"/>
      <c r="BG648" s="658"/>
      <c r="BH648" s="658"/>
      <c r="BI648" s="658"/>
      <c r="BJ648" s="658"/>
      <c r="BK648" s="658"/>
      <c r="BL648" s="658"/>
      <c r="BM648" s="658"/>
      <c r="BN648" s="658"/>
      <c r="BO648" s="658"/>
      <c r="BP648" s="658"/>
      <c r="BQ648" s="658"/>
      <c r="BR648" s="658"/>
      <c r="BS648" s="658"/>
      <c r="BT648" s="658"/>
      <c r="BU648" s="658"/>
    </row>
    <row r="649" ht="14.25" customHeight="1">
      <c r="A649" s="1067"/>
      <c r="B649" s="1067"/>
      <c r="C649" s="1067"/>
      <c r="D649" s="1067"/>
      <c r="E649" s="1067"/>
      <c r="F649" s="1067"/>
      <c r="G649" s="1114"/>
      <c r="H649" s="1115"/>
      <c r="I649" s="1115"/>
      <c r="J649" s="1067"/>
      <c r="K649" s="1116"/>
      <c r="L649" s="1117"/>
      <c r="M649" s="1067"/>
      <c r="N649" s="1067"/>
      <c r="O649" s="1117"/>
      <c r="P649" s="1067"/>
      <c r="Q649" s="1067"/>
      <c r="R649" s="1067"/>
      <c r="S649" s="1067"/>
      <c r="T649" s="1067"/>
      <c r="U649" s="1067"/>
      <c r="V649" s="866"/>
      <c r="W649" s="866"/>
      <c r="X649" s="866"/>
      <c r="Y649" s="394"/>
      <c r="Z649" s="394"/>
      <c r="AA649" s="394"/>
      <c r="AB649" s="394"/>
      <c r="AC649" s="1067"/>
      <c r="AD649" s="1067"/>
      <c r="AE649" s="1067"/>
      <c r="AF649" s="1067"/>
      <c r="AG649" s="658"/>
      <c r="AH649" s="658"/>
      <c r="AI649" s="658"/>
      <c r="AJ649" s="658"/>
      <c r="AK649" s="658"/>
      <c r="AL649" s="658"/>
      <c r="AM649" s="658"/>
      <c r="AN649" s="658"/>
      <c r="AO649" s="658"/>
      <c r="AP649" s="658"/>
      <c r="AQ649" s="658"/>
      <c r="AR649" s="658"/>
      <c r="AS649" s="658"/>
      <c r="AT649" s="658"/>
      <c r="AU649" s="658"/>
      <c r="AV649" s="658"/>
      <c r="AW649" s="658"/>
      <c r="AX649" s="658"/>
      <c r="AY649" s="658"/>
      <c r="AZ649" s="658"/>
      <c r="BA649" s="658"/>
      <c r="BB649" s="658"/>
      <c r="BC649" s="658"/>
      <c r="BD649" s="658"/>
      <c r="BE649" s="658"/>
      <c r="BF649" s="658"/>
      <c r="BG649" s="658"/>
      <c r="BH649" s="658"/>
      <c r="BI649" s="658"/>
      <c r="BJ649" s="658"/>
      <c r="BK649" s="658"/>
      <c r="BL649" s="658"/>
      <c r="BM649" s="658"/>
      <c r="BN649" s="658"/>
      <c r="BO649" s="658"/>
      <c r="BP649" s="658"/>
      <c r="BQ649" s="658"/>
      <c r="BR649" s="658"/>
      <c r="BS649" s="658"/>
      <c r="BT649" s="658"/>
      <c r="BU649" s="658"/>
    </row>
    <row r="650" ht="14.25" customHeight="1">
      <c r="A650" s="1067"/>
      <c r="B650" s="1067"/>
      <c r="C650" s="1067"/>
      <c r="D650" s="1067"/>
      <c r="E650" s="1067"/>
      <c r="F650" s="1067"/>
      <c r="G650" s="1114"/>
      <c r="H650" s="1115"/>
      <c r="I650" s="1115"/>
      <c r="J650" s="1067"/>
      <c r="K650" s="1116"/>
      <c r="L650" s="1117"/>
      <c r="M650" s="1067"/>
      <c r="N650" s="1067"/>
      <c r="O650" s="1117"/>
      <c r="P650" s="1067"/>
      <c r="Q650" s="1067"/>
      <c r="R650" s="1067"/>
      <c r="S650" s="1067"/>
      <c r="T650" s="1067"/>
      <c r="U650" s="1067"/>
      <c r="V650" s="866"/>
      <c r="W650" s="866"/>
      <c r="X650" s="866"/>
      <c r="Y650" s="394"/>
      <c r="Z650" s="394"/>
      <c r="AA650" s="394"/>
      <c r="AB650" s="394"/>
      <c r="AC650" s="1067"/>
      <c r="AD650" s="1067"/>
      <c r="AE650" s="1067"/>
      <c r="AF650" s="1067"/>
      <c r="AG650" s="658"/>
      <c r="AH650" s="658"/>
      <c r="AI650" s="658"/>
      <c r="AJ650" s="658"/>
      <c r="AK650" s="658"/>
      <c r="AL650" s="658"/>
      <c r="AM650" s="658"/>
      <c r="AN650" s="658"/>
      <c r="AO650" s="658"/>
      <c r="AP650" s="658"/>
      <c r="AQ650" s="658"/>
      <c r="AR650" s="658"/>
      <c r="AS650" s="658"/>
      <c r="AT650" s="658"/>
      <c r="AU650" s="658"/>
      <c r="AV650" s="658"/>
      <c r="AW650" s="658"/>
      <c r="AX650" s="658"/>
      <c r="AY650" s="658"/>
      <c r="AZ650" s="658"/>
      <c r="BA650" s="658"/>
      <c r="BB650" s="658"/>
      <c r="BC650" s="658"/>
      <c r="BD650" s="658"/>
      <c r="BE650" s="658"/>
      <c r="BF650" s="658"/>
      <c r="BG650" s="658"/>
      <c r="BH650" s="658"/>
      <c r="BI650" s="658"/>
      <c r="BJ650" s="658"/>
      <c r="BK650" s="658"/>
      <c r="BL650" s="658"/>
      <c r="BM650" s="658"/>
      <c r="BN650" s="658"/>
      <c r="BO650" s="658"/>
      <c r="BP650" s="658"/>
      <c r="BQ650" s="658"/>
      <c r="BR650" s="658"/>
      <c r="BS650" s="658"/>
      <c r="BT650" s="658"/>
      <c r="BU650" s="658"/>
    </row>
    <row r="651" ht="14.25" customHeight="1">
      <c r="A651" s="1067"/>
      <c r="B651" s="1067"/>
      <c r="C651" s="1067"/>
      <c r="D651" s="1067"/>
      <c r="E651" s="1067"/>
      <c r="F651" s="1067"/>
      <c r="G651" s="1114"/>
      <c r="H651" s="1115"/>
      <c r="I651" s="1115"/>
      <c r="J651" s="1067"/>
      <c r="K651" s="1116"/>
      <c r="L651" s="1117"/>
      <c r="M651" s="1067"/>
      <c r="N651" s="1067"/>
      <c r="O651" s="1117"/>
      <c r="P651" s="1067"/>
      <c r="Q651" s="1067"/>
      <c r="R651" s="1067"/>
      <c r="S651" s="1067"/>
      <c r="T651" s="1067"/>
      <c r="U651" s="1067"/>
      <c r="V651" s="866"/>
      <c r="W651" s="866"/>
      <c r="X651" s="866"/>
      <c r="Y651" s="394"/>
      <c r="Z651" s="394"/>
      <c r="AA651" s="394"/>
      <c r="AB651" s="394"/>
      <c r="AC651" s="1067"/>
      <c r="AD651" s="1067"/>
      <c r="AE651" s="1067"/>
      <c r="AF651" s="1067"/>
      <c r="AG651" s="658"/>
      <c r="AH651" s="658"/>
      <c r="AI651" s="658"/>
      <c r="AJ651" s="658"/>
      <c r="AK651" s="658"/>
      <c r="AL651" s="658"/>
      <c r="AM651" s="658"/>
      <c r="AN651" s="658"/>
      <c r="AO651" s="658"/>
      <c r="AP651" s="658"/>
      <c r="AQ651" s="658"/>
      <c r="AR651" s="658"/>
      <c r="AS651" s="658"/>
      <c r="AT651" s="658"/>
      <c r="AU651" s="658"/>
      <c r="AV651" s="658"/>
      <c r="AW651" s="658"/>
      <c r="AX651" s="658"/>
      <c r="AY651" s="658"/>
      <c r="AZ651" s="658"/>
      <c r="BA651" s="658"/>
      <c r="BB651" s="658"/>
      <c r="BC651" s="658"/>
      <c r="BD651" s="658"/>
      <c r="BE651" s="658"/>
      <c r="BF651" s="658"/>
      <c r="BG651" s="658"/>
      <c r="BH651" s="658"/>
      <c r="BI651" s="658"/>
      <c r="BJ651" s="658"/>
      <c r="BK651" s="658"/>
      <c r="BL651" s="658"/>
      <c r="BM651" s="658"/>
      <c r="BN651" s="658"/>
      <c r="BO651" s="658"/>
      <c r="BP651" s="658"/>
      <c r="BQ651" s="658"/>
      <c r="BR651" s="658"/>
      <c r="BS651" s="658"/>
      <c r="BT651" s="658"/>
      <c r="BU651" s="658"/>
    </row>
    <row r="652" ht="14.25" customHeight="1">
      <c r="A652" s="1067"/>
      <c r="B652" s="1067"/>
      <c r="C652" s="1067"/>
      <c r="D652" s="1067"/>
      <c r="E652" s="1067"/>
      <c r="F652" s="1067"/>
      <c r="G652" s="1114"/>
      <c r="H652" s="1115"/>
      <c r="I652" s="1115"/>
      <c r="J652" s="1067"/>
      <c r="K652" s="1116"/>
      <c r="L652" s="1117"/>
      <c r="M652" s="1067"/>
      <c r="N652" s="1067"/>
      <c r="O652" s="1117"/>
      <c r="P652" s="1067"/>
      <c r="Q652" s="1067"/>
      <c r="R652" s="1067"/>
      <c r="S652" s="1067"/>
      <c r="T652" s="1067"/>
      <c r="U652" s="1067"/>
      <c r="V652" s="866"/>
      <c r="W652" s="866"/>
      <c r="X652" s="866"/>
      <c r="Y652" s="394"/>
      <c r="Z652" s="394"/>
      <c r="AA652" s="394"/>
      <c r="AB652" s="394"/>
      <c r="AC652" s="1067"/>
      <c r="AD652" s="1067"/>
      <c r="AE652" s="1067"/>
      <c r="AF652" s="1067"/>
      <c r="AG652" s="658"/>
      <c r="AH652" s="658"/>
      <c r="AI652" s="658"/>
      <c r="AJ652" s="658"/>
      <c r="AK652" s="658"/>
      <c r="AL652" s="658"/>
      <c r="AM652" s="658"/>
      <c r="AN652" s="658"/>
      <c r="AO652" s="658"/>
      <c r="AP652" s="658"/>
      <c r="AQ652" s="658"/>
      <c r="AR652" s="658"/>
      <c r="AS652" s="658"/>
      <c r="AT652" s="658"/>
      <c r="AU652" s="658"/>
      <c r="AV652" s="658"/>
      <c r="AW652" s="658"/>
      <c r="AX652" s="658"/>
      <c r="AY652" s="658"/>
      <c r="AZ652" s="658"/>
      <c r="BA652" s="658"/>
      <c r="BB652" s="658"/>
      <c r="BC652" s="658"/>
      <c r="BD652" s="658"/>
      <c r="BE652" s="658"/>
      <c r="BF652" s="658"/>
      <c r="BG652" s="658"/>
      <c r="BH652" s="658"/>
      <c r="BI652" s="658"/>
      <c r="BJ652" s="658"/>
      <c r="BK652" s="658"/>
      <c r="BL652" s="658"/>
      <c r="BM652" s="658"/>
      <c r="BN652" s="658"/>
      <c r="BO652" s="658"/>
      <c r="BP652" s="658"/>
      <c r="BQ652" s="658"/>
      <c r="BR652" s="658"/>
      <c r="BS652" s="658"/>
      <c r="BT652" s="658"/>
      <c r="BU652" s="658"/>
    </row>
    <row r="653" ht="14.25" customHeight="1">
      <c r="A653" s="1067"/>
      <c r="B653" s="1067"/>
      <c r="C653" s="1067"/>
      <c r="D653" s="1067"/>
      <c r="E653" s="1067"/>
      <c r="F653" s="1067"/>
      <c r="G653" s="1114"/>
      <c r="H653" s="1115"/>
      <c r="I653" s="1115"/>
      <c r="J653" s="1067"/>
      <c r="K653" s="1116"/>
      <c r="L653" s="1117"/>
      <c r="M653" s="1067"/>
      <c r="N653" s="1067"/>
      <c r="O653" s="1117"/>
      <c r="P653" s="1067"/>
      <c r="Q653" s="1067"/>
      <c r="R653" s="1067"/>
      <c r="S653" s="1067"/>
      <c r="T653" s="1067"/>
      <c r="U653" s="1067"/>
      <c r="V653" s="866"/>
      <c r="W653" s="866"/>
      <c r="X653" s="866"/>
      <c r="Y653" s="394"/>
      <c r="Z653" s="394"/>
      <c r="AA653" s="394"/>
      <c r="AB653" s="394"/>
      <c r="AC653" s="1067"/>
      <c r="AD653" s="1067"/>
      <c r="AE653" s="1067"/>
      <c r="AF653" s="1067"/>
      <c r="AG653" s="658"/>
      <c r="AH653" s="658"/>
      <c r="AI653" s="658"/>
      <c r="AJ653" s="658"/>
      <c r="AK653" s="658"/>
      <c r="AL653" s="658"/>
      <c r="AM653" s="658"/>
      <c r="AN653" s="658"/>
      <c r="AO653" s="658"/>
      <c r="AP653" s="658"/>
      <c r="AQ653" s="658"/>
      <c r="AR653" s="658"/>
      <c r="AS653" s="658"/>
      <c r="AT653" s="658"/>
      <c r="AU653" s="658"/>
      <c r="AV653" s="658"/>
      <c r="AW653" s="658"/>
      <c r="AX653" s="658"/>
      <c r="AY653" s="658"/>
      <c r="AZ653" s="658"/>
      <c r="BA653" s="658"/>
      <c r="BB653" s="658"/>
      <c r="BC653" s="658"/>
      <c r="BD653" s="658"/>
      <c r="BE653" s="658"/>
      <c r="BF653" s="658"/>
      <c r="BG653" s="658"/>
      <c r="BH653" s="658"/>
      <c r="BI653" s="658"/>
      <c r="BJ653" s="658"/>
      <c r="BK653" s="658"/>
      <c r="BL653" s="658"/>
      <c r="BM653" s="658"/>
      <c r="BN653" s="658"/>
      <c r="BO653" s="658"/>
      <c r="BP653" s="658"/>
      <c r="BQ653" s="658"/>
      <c r="BR653" s="658"/>
      <c r="BS653" s="658"/>
      <c r="BT653" s="658"/>
      <c r="BU653" s="658"/>
    </row>
    <row r="654" ht="14.25" customHeight="1">
      <c r="A654" s="1067"/>
      <c r="B654" s="1067"/>
      <c r="C654" s="1067"/>
      <c r="D654" s="1067"/>
      <c r="E654" s="1067"/>
      <c r="F654" s="1067"/>
      <c r="G654" s="1114"/>
      <c r="H654" s="1115"/>
      <c r="I654" s="1115"/>
      <c r="J654" s="1067"/>
      <c r="K654" s="1116"/>
      <c r="L654" s="1117"/>
      <c r="M654" s="1067"/>
      <c r="N654" s="1067"/>
      <c r="O654" s="1117"/>
      <c r="P654" s="1067"/>
      <c r="Q654" s="1067"/>
      <c r="R654" s="1067"/>
      <c r="S654" s="1067"/>
      <c r="T654" s="1067"/>
      <c r="U654" s="1067"/>
      <c r="V654" s="866"/>
      <c r="W654" s="866"/>
      <c r="X654" s="866"/>
      <c r="Y654" s="394"/>
      <c r="Z654" s="394"/>
      <c r="AA654" s="394"/>
      <c r="AB654" s="394"/>
      <c r="AC654" s="1067"/>
      <c r="AD654" s="1067"/>
      <c r="AE654" s="1067"/>
      <c r="AF654" s="1067"/>
      <c r="AG654" s="658"/>
      <c r="AH654" s="658"/>
      <c r="AI654" s="658"/>
      <c r="AJ654" s="658"/>
      <c r="AK654" s="658"/>
      <c r="AL654" s="658"/>
      <c r="AM654" s="658"/>
      <c r="AN654" s="658"/>
      <c r="AO654" s="658"/>
      <c r="AP654" s="658"/>
      <c r="AQ654" s="658"/>
      <c r="AR654" s="658"/>
      <c r="AS654" s="658"/>
      <c r="AT654" s="658"/>
      <c r="AU654" s="658"/>
      <c r="AV654" s="658"/>
      <c r="AW654" s="658"/>
      <c r="AX654" s="658"/>
      <c r="AY654" s="658"/>
      <c r="AZ654" s="658"/>
      <c r="BA654" s="658"/>
      <c r="BB654" s="658"/>
      <c r="BC654" s="658"/>
      <c r="BD654" s="658"/>
      <c r="BE654" s="658"/>
      <c r="BF654" s="658"/>
      <c r="BG654" s="658"/>
      <c r="BH654" s="658"/>
      <c r="BI654" s="658"/>
      <c r="BJ654" s="658"/>
      <c r="BK654" s="658"/>
      <c r="BL654" s="658"/>
      <c r="BM654" s="658"/>
      <c r="BN654" s="658"/>
      <c r="BO654" s="658"/>
      <c r="BP654" s="658"/>
      <c r="BQ654" s="658"/>
      <c r="BR654" s="658"/>
      <c r="BS654" s="658"/>
      <c r="BT654" s="658"/>
      <c r="BU654" s="658"/>
    </row>
    <row r="655" ht="14.25" customHeight="1">
      <c r="A655" s="1067"/>
      <c r="B655" s="1067"/>
      <c r="C655" s="1067"/>
      <c r="D655" s="1067"/>
      <c r="E655" s="1067"/>
      <c r="F655" s="1067"/>
      <c r="G655" s="1114"/>
      <c r="H655" s="1115"/>
      <c r="I655" s="1115"/>
      <c r="J655" s="1067"/>
      <c r="K655" s="1116"/>
      <c r="L655" s="1117"/>
      <c r="M655" s="1067"/>
      <c r="N655" s="1067"/>
      <c r="O655" s="1117"/>
      <c r="P655" s="1067"/>
      <c r="Q655" s="1067"/>
      <c r="R655" s="1067"/>
      <c r="S655" s="1067"/>
      <c r="T655" s="1067"/>
      <c r="U655" s="1067"/>
      <c r="V655" s="866"/>
      <c r="W655" s="866"/>
      <c r="X655" s="866"/>
      <c r="Y655" s="394"/>
      <c r="Z655" s="394"/>
      <c r="AA655" s="394"/>
      <c r="AB655" s="394"/>
      <c r="AC655" s="1067"/>
      <c r="AD655" s="1067"/>
      <c r="AE655" s="1067"/>
      <c r="AF655" s="1067"/>
      <c r="AG655" s="658"/>
      <c r="AH655" s="658"/>
      <c r="AI655" s="658"/>
      <c r="AJ655" s="658"/>
      <c r="AK655" s="658"/>
      <c r="AL655" s="658"/>
      <c r="AM655" s="658"/>
      <c r="AN655" s="658"/>
      <c r="AO655" s="658"/>
      <c r="AP655" s="658"/>
      <c r="AQ655" s="658"/>
      <c r="AR655" s="658"/>
      <c r="AS655" s="658"/>
      <c r="AT655" s="658"/>
      <c r="AU655" s="658"/>
      <c r="AV655" s="658"/>
      <c r="AW655" s="658"/>
      <c r="AX655" s="658"/>
      <c r="AY655" s="658"/>
      <c r="AZ655" s="658"/>
      <c r="BA655" s="658"/>
      <c r="BB655" s="658"/>
      <c r="BC655" s="658"/>
      <c r="BD655" s="658"/>
      <c r="BE655" s="658"/>
      <c r="BF655" s="658"/>
      <c r="BG655" s="658"/>
      <c r="BH655" s="658"/>
      <c r="BI655" s="658"/>
      <c r="BJ655" s="658"/>
      <c r="BK655" s="658"/>
      <c r="BL655" s="658"/>
      <c r="BM655" s="658"/>
      <c r="BN655" s="658"/>
      <c r="BO655" s="658"/>
      <c r="BP655" s="658"/>
      <c r="BQ655" s="658"/>
      <c r="BR655" s="658"/>
      <c r="BS655" s="658"/>
      <c r="BT655" s="658"/>
      <c r="BU655" s="658"/>
    </row>
    <row r="656" ht="14.25" customHeight="1">
      <c r="A656" s="1067"/>
      <c r="B656" s="1067"/>
      <c r="C656" s="1067"/>
      <c r="D656" s="1067"/>
      <c r="E656" s="1067"/>
      <c r="F656" s="1067"/>
      <c r="G656" s="1114"/>
      <c r="H656" s="1115"/>
      <c r="I656" s="1115"/>
      <c r="J656" s="1067"/>
      <c r="K656" s="1116"/>
      <c r="L656" s="1117"/>
      <c r="M656" s="1067"/>
      <c r="N656" s="1067"/>
      <c r="O656" s="1117"/>
      <c r="P656" s="1067"/>
      <c r="Q656" s="1067"/>
      <c r="R656" s="1067"/>
      <c r="S656" s="1067"/>
      <c r="T656" s="1067"/>
      <c r="U656" s="1067"/>
      <c r="V656" s="866"/>
      <c r="W656" s="866"/>
      <c r="X656" s="866"/>
      <c r="Y656" s="394"/>
      <c r="Z656" s="394"/>
      <c r="AA656" s="394"/>
      <c r="AB656" s="394"/>
      <c r="AC656" s="1067"/>
      <c r="AD656" s="1067"/>
      <c r="AE656" s="1067"/>
      <c r="AF656" s="1067"/>
      <c r="AG656" s="658"/>
      <c r="AH656" s="658"/>
      <c r="AI656" s="658"/>
      <c r="AJ656" s="658"/>
      <c r="AK656" s="658"/>
      <c r="AL656" s="658"/>
      <c r="AM656" s="658"/>
      <c r="AN656" s="658"/>
      <c r="AO656" s="658"/>
      <c r="AP656" s="658"/>
      <c r="AQ656" s="658"/>
      <c r="AR656" s="658"/>
      <c r="AS656" s="658"/>
      <c r="AT656" s="658"/>
      <c r="AU656" s="658"/>
      <c r="AV656" s="658"/>
      <c r="AW656" s="658"/>
      <c r="AX656" s="658"/>
      <c r="AY656" s="658"/>
      <c r="AZ656" s="658"/>
      <c r="BA656" s="658"/>
      <c r="BB656" s="658"/>
      <c r="BC656" s="658"/>
      <c r="BD656" s="658"/>
      <c r="BE656" s="658"/>
      <c r="BF656" s="658"/>
      <c r="BG656" s="658"/>
      <c r="BH656" s="658"/>
      <c r="BI656" s="658"/>
      <c r="BJ656" s="658"/>
      <c r="BK656" s="658"/>
      <c r="BL656" s="658"/>
      <c r="BM656" s="658"/>
      <c r="BN656" s="658"/>
      <c r="BO656" s="658"/>
      <c r="BP656" s="658"/>
      <c r="BQ656" s="658"/>
      <c r="BR656" s="658"/>
      <c r="BS656" s="658"/>
      <c r="BT656" s="658"/>
      <c r="BU656" s="658"/>
    </row>
    <row r="657" ht="14.25" customHeight="1">
      <c r="A657" s="1067"/>
      <c r="B657" s="1067"/>
      <c r="C657" s="1067"/>
      <c r="D657" s="1067"/>
      <c r="E657" s="1067"/>
      <c r="F657" s="1067"/>
      <c r="G657" s="1114"/>
      <c r="H657" s="1115"/>
      <c r="I657" s="1115"/>
      <c r="J657" s="1067"/>
      <c r="K657" s="1116"/>
      <c r="L657" s="1117"/>
      <c r="M657" s="1067"/>
      <c r="N657" s="1067"/>
      <c r="O657" s="1117"/>
      <c r="P657" s="1067"/>
      <c r="Q657" s="1067"/>
      <c r="R657" s="1067"/>
      <c r="S657" s="1067"/>
      <c r="T657" s="1067"/>
      <c r="U657" s="1067"/>
      <c r="V657" s="866"/>
      <c r="W657" s="866"/>
      <c r="X657" s="866"/>
      <c r="Y657" s="394"/>
      <c r="Z657" s="394"/>
      <c r="AA657" s="394"/>
      <c r="AB657" s="394"/>
      <c r="AC657" s="1067"/>
      <c r="AD657" s="1067"/>
      <c r="AE657" s="1067"/>
      <c r="AF657" s="1067"/>
      <c r="AG657" s="658"/>
      <c r="AH657" s="658"/>
      <c r="AI657" s="658"/>
      <c r="AJ657" s="658"/>
      <c r="AK657" s="658"/>
      <c r="AL657" s="658"/>
      <c r="AM657" s="658"/>
      <c r="AN657" s="658"/>
      <c r="AO657" s="658"/>
      <c r="AP657" s="658"/>
      <c r="AQ657" s="658"/>
      <c r="AR657" s="658"/>
      <c r="AS657" s="658"/>
      <c r="AT657" s="658"/>
      <c r="AU657" s="658"/>
      <c r="AV657" s="658"/>
      <c r="AW657" s="658"/>
      <c r="AX657" s="658"/>
      <c r="AY657" s="658"/>
      <c r="AZ657" s="658"/>
      <c r="BA657" s="658"/>
      <c r="BB657" s="658"/>
      <c r="BC657" s="658"/>
      <c r="BD657" s="658"/>
      <c r="BE657" s="658"/>
      <c r="BF657" s="658"/>
      <c r="BG657" s="658"/>
      <c r="BH657" s="658"/>
      <c r="BI657" s="658"/>
      <c r="BJ657" s="658"/>
      <c r="BK657" s="658"/>
      <c r="BL657" s="658"/>
      <c r="BM657" s="658"/>
      <c r="BN657" s="658"/>
      <c r="BO657" s="658"/>
      <c r="BP657" s="658"/>
      <c r="BQ657" s="658"/>
      <c r="BR657" s="658"/>
      <c r="BS657" s="658"/>
      <c r="BT657" s="658"/>
      <c r="BU657" s="658"/>
    </row>
    <row r="658" ht="14.25" customHeight="1">
      <c r="A658" s="1067"/>
      <c r="B658" s="1067"/>
      <c r="C658" s="1067"/>
      <c r="D658" s="1067"/>
      <c r="E658" s="1067"/>
      <c r="F658" s="1067"/>
      <c r="G658" s="1114"/>
      <c r="H658" s="1115"/>
      <c r="I658" s="1115"/>
      <c r="J658" s="1067"/>
      <c r="K658" s="1116"/>
      <c r="L658" s="1117"/>
      <c r="M658" s="1067"/>
      <c r="N658" s="1067"/>
      <c r="O658" s="1117"/>
      <c r="P658" s="1067"/>
      <c r="Q658" s="1067"/>
      <c r="R658" s="1067"/>
      <c r="S658" s="1067"/>
      <c r="T658" s="1067"/>
      <c r="U658" s="1067"/>
      <c r="V658" s="866"/>
      <c r="W658" s="866"/>
      <c r="X658" s="866"/>
      <c r="Y658" s="394"/>
      <c r="Z658" s="394"/>
      <c r="AA658" s="394"/>
      <c r="AB658" s="394"/>
      <c r="AC658" s="1067"/>
      <c r="AD658" s="1067"/>
      <c r="AE658" s="1067"/>
      <c r="AF658" s="1067"/>
      <c r="AG658" s="658"/>
      <c r="AH658" s="658"/>
      <c r="AI658" s="658"/>
      <c r="AJ658" s="658"/>
      <c r="AK658" s="658"/>
      <c r="AL658" s="658"/>
      <c r="AM658" s="658"/>
      <c r="AN658" s="658"/>
      <c r="AO658" s="658"/>
      <c r="AP658" s="658"/>
      <c r="AQ658" s="658"/>
      <c r="AR658" s="658"/>
      <c r="AS658" s="658"/>
      <c r="AT658" s="658"/>
      <c r="AU658" s="658"/>
      <c r="AV658" s="658"/>
      <c r="AW658" s="658"/>
      <c r="AX658" s="658"/>
      <c r="AY658" s="658"/>
      <c r="AZ658" s="658"/>
      <c r="BA658" s="658"/>
      <c r="BB658" s="658"/>
      <c r="BC658" s="658"/>
      <c r="BD658" s="658"/>
      <c r="BE658" s="658"/>
      <c r="BF658" s="658"/>
      <c r="BG658" s="658"/>
      <c r="BH658" s="658"/>
      <c r="BI658" s="658"/>
      <c r="BJ658" s="658"/>
      <c r="BK658" s="658"/>
      <c r="BL658" s="658"/>
      <c r="BM658" s="658"/>
      <c r="BN658" s="658"/>
      <c r="BO658" s="658"/>
      <c r="BP658" s="658"/>
      <c r="BQ658" s="658"/>
      <c r="BR658" s="658"/>
      <c r="BS658" s="658"/>
      <c r="BT658" s="658"/>
      <c r="BU658" s="658"/>
    </row>
    <row r="659" ht="14.25" customHeight="1">
      <c r="A659" s="1067"/>
      <c r="B659" s="1067"/>
      <c r="C659" s="1067"/>
      <c r="D659" s="1067"/>
      <c r="E659" s="1067"/>
      <c r="F659" s="1067"/>
      <c r="G659" s="1114"/>
      <c r="H659" s="1115"/>
      <c r="I659" s="1115"/>
      <c r="J659" s="1067"/>
      <c r="K659" s="1116"/>
      <c r="L659" s="1117"/>
      <c r="M659" s="1067"/>
      <c r="N659" s="1067"/>
      <c r="O659" s="1117"/>
      <c r="P659" s="1067"/>
      <c r="Q659" s="1067"/>
      <c r="R659" s="1067"/>
      <c r="S659" s="1067"/>
      <c r="T659" s="1067"/>
      <c r="U659" s="1067"/>
      <c r="V659" s="866"/>
      <c r="W659" s="866"/>
      <c r="X659" s="866"/>
      <c r="Y659" s="394"/>
      <c r="Z659" s="394"/>
      <c r="AA659" s="394"/>
      <c r="AB659" s="394"/>
      <c r="AC659" s="1067"/>
      <c r="AD659" s="1067"/>
      <c r="AE659" s="1067"/>
      <c r="AF659" s="1067"/>
      <c r="AG659" s="658"/>
      <c r="AH659" s="658"/>
      <c r="AI659" s="658"/>
      <c r="AJ659" s="658"/>
      <c r="AK659" s="658"/>
      <c r="AL659" s="658"/>
      <c r="AM659" s="658"/>
      <c r="AN659" s="658"/>
      <c r="AO659" s="658"/>
      <c r="AP659" s="658"/>
      <c r="AQ659" s="658"/>
      <c r="AR659" s="658"/>
      <c r="AS659" s="658"/>
      <c r="AT659" s="658"/>
      <c r="AU659" s="658"/>
      <c r="AV659" s="658"/>
      <c r="AW659" s="658"/>
      <c r="AX659" s="658"/>
      <c r="AY659" s="658"/>
      <c r="AZ659" s="658"/>
      <c r="BA659" s="658"/>
      <c r="BB659" s="658"/>
      <c r="BC659" s="658"/>
      <c r="BD659" s="658"/>
      <c r="BE659" s="658"/>
      <c r="BF659" s="658"/>
      <c r="BG659" s="658"/>
      <c r="BH659" s="658"/>
      <c r="BI659" s="658"/>
      <c r="BJ659" s="658"/>
      <c r="BK659" s="658"/>
      <c r="BL659" s="658"/>
      <c r="BM659" s="658"/>
      <c r="BN659" s="658"/>
      <c r="BO659" s="658"/>
      <c r="BP659" s="658"/>
      <c r="BQ659" s="658"/>
      <c r="BR659" s="658"/>
      <c r="BS659" s="658"/>
      <c r="BT659" s="658"/>
      <c r="BU659" s="658"/>
    </row>
    <row r="660" ht="14.25" customHeight="1">
      <c r="A660" s="1067"/>
      <c r="B660" s="1067"/>
      <c r="C660" s="1067"/>
      <c r="D660" s="1067"/>
      <c r="E660" s="1067"/>
      <c r="F660" s="1067"/>
      <c r="G660" s="1114"/>
      <c r="H660" s="1115"/>
      <c r="I660" s="1115"/>
      <c r="J660" s="1067"/>
      <c r="K660" s="1116"/>
      <c r="L660" s="1117"/>
      <c r="M660" s="1067"/>
      <c r="N660" s="1067"/>
      <c r="O660" s="1117"/>
      <c r="P660" s="1067"/>
      <c r="Q660" s="1067"/>
      <c r="R660" s="1067"/>
      <c r="S660" s="1067"/>
      <c r="T660" s="1067"/>
      <c r="U660" s="1067"/>
      <c r="V660" s="866"/>
      <c r="W660" s="866"/>
      <c r="X660" s="866"/>
      <c r="Y660" s="394"/>
      <c r="Z660" s="394"/>
      <c r="AA660" s="394"/>
      <c r="AB660" s="394"/>
      <c r="AC660" s="1067"/>
      <c r="AD660" s="1067"/>
      <c r="AE660" s="1067"/>
      <c r="AF660" s="1067"/>
      <c r="AG660" s="658"/>
      <c r="AH660" s="658"/>
      <c r="AI660" s="658"/>
      <c r="AJ660" s="658"/>
      <c r="AK660" s="658"/>
      <c r="AL660" s="658"/>
      <c r="AM660" s="658"/>
      <c r="AN660" s="658"/>
      <c r="AO660" s="658"/>
      <c r="AP660" s="658"/>
      <c r="AQ660" s="658"/>
      <c r="AR660" s="658"/>
      <c r="AS660" s="658"/>
      <c r="AT660" s="658"/>
      <c r="AU660" s="658"/>
      <c r="AV660" s="658"/>
      <c r="AW660" s="658"/>
      <c r="AX660" s="658"/>
      <c r="AY660" s="658"/>
      <c r="AZ660" s="658"/>
      <c r="BA660" s="658"/>
      <c r="BB660" s="658"/>
      <c r="BC660" s="658"/>
      <c r="BD660" s="658"/>
      <c r="BE660" s="658"/>
      <c r="BF660" s="658"/>
      <c r="BG660" s="658"/>
      <c r="BH660" s="658"/>
      <c r="BI660" s="658"/>
      <c r="BJ660" s="658"/>
      <c r="BK660" s="658"/>
      <c r="BL660" s="658"/>
      <c r="BM660" s="658"/>
      <c r="BN660" s="658"/>
      <c r="BO660" s="658"/>
      <c r="BP660" s="658"/>
      <c r="BQ660" s="658"/>
      <c r="BR660" s="658"/>
      <c r="BS660" s="658"/>
      <c r="BT660" s="658"/>
      <c r="BU660" s="658"/>
    </row>
    <row r="661" ht="14.25" customHeight="1">
      <c r="A661" s="1067"/>
      <c r="B661" s="1067"/>
      <c r="C661" s="1067"/>
      <c r="D661" s="1067"/>
      <c r="E661" s="1067"/>
      <c r="F661" s="1067"/>
      <c r="G661" s="1114"/>
      <c r="H661" s="1115"/>
      <c r="I661" s="1115"/>
      <c r="J661" s="1067"/>
      <c r="K661" s="1116"/>
      <c r="L661" s="1117"/>
      <c r="M661" s="1067"/>
      <c r="N661" s="1067"/>
      <c r="O661" s="1117"/>
      <c r="P661" s="1067"/>
      <c r="Q661" s="1067"/>
      <c r="R661" s="1067"/>
      <c r="S661" s="1067"/>
      <c r="T661" s="1067"/>
      <c r="U661" s="1067"/>
      <c r="V661" s="866"/>
      <c r="W661" s="866"/>
      <c r="X661" s="866"/>
      <c r="Y661" s="394"/>
      <c r="Z661" s="394"/>
      <c r="AA661" s="394"/>
      <c r="AB661" s="394"/>
      <c r="AC661" s="1067"/>
      <c r="AD661" s="1067"/>
      <c r="AE661" s="1067"/>
      <c r="AF661" s="1067"/>
      <c r="AG661" s="658"/>
      <c r="AH661" s="658"/>
      <c r="AI661" s="658"/>
      <c r="AJ661" s="658"/>
      <c r="AK661" s="658"/>
      <c r="AL661" s="658"/>
      <c r="AM661" s="658"/>
      <c r="AN661" s="658"/>
      <c r="AO661" s="658"/>
      <c r="AP661" s="658"/>
      <c r="AQ661" s="658"/>
      <c r="AR661" s="658"/>
      <c r="AS661" s="658"/>
      <c r="AT661" s="658"/>
      <c r="AU661" s="658"/>
      <c r="AV661" s="658"/>
      <c r="AW661" s="658"/>
      <c r="AX661" s="658"/>
      <c r="AY661" s="658"/>
      <c r="AZ661" s="658"/>
      <c r="BA661" s="658"/>
      <c r="BB661" s="658"/>
      <c r="BC661" s="658"/>
      <c r="BD661" s="658"/>
      <c r="BE661" s="658"/>
      <c r="BF661" s="658"/>
      <c r="BG661" s="658"/>
      <c r="BH661" s="658"/>
      <c r="BI661" s="658"/>
      <c r="BJ661" s="658"/>
      <c r="BK661" s="658"/>
      <c r="BL661" s="658"/>
      <c r="BM661" s="658"/>
      <c r="BN661" s="658"/>
      <c r="BO661" s="658"/>
      <c r="BP661" s="658"/>
      <c r="BQ661" s="658"/>
      <c r="BR661" s="658"/>
      <c r="BS661" s="658"/>
      <c r="BT661" s="658"/>
      <c r="BU661" s="658"/>
    </row>
    <row r="662" ht="14.25" customHeight="1">
      <c r="A662" s="1067"/>
      <c r="B662" s="1067"/>
      <c r="C662" s="1067"/>
      <c r="D662" s="1067"/>
      <c r="E662" s="1067"/>
      <c r="F662" s="1067"/>
      <c r="G662" s="1114"/>
      <c r="H662" s="1115"/>
      <c r="I662" s="1115"/>
      <c r="J662" s="1067"/>
      <c r="K662" s="1116"/>
      <c r="L662" s="1117"/>
      <c r="M662" s="1067"/>
      <c r="N662" s="1067"/>
      <c r="O662" s="1117"/>
      <c r="P662" s="1067"/>
      <c r="Q662" s="1067"/>
      <c r="R662" s="1067"/>
      <c r="S662" s="1067"/>
      <c r="T662" s="1067"/>
      <c r="U662" s="1067"/>
      <c r="V662" s="866"/>
      <c r="W662" s="866"/>
      <c r="X662" s="866"/>
      <c r="Y662" s="394"/>
      <c r="Z662" s="394"/>
      <c r="AA662" s="394"/>
      <c r="AB662" s="394"/>
      <c r="AC662" s="1067"/>
      <c r="AD662" s="1067"/>
      <c r="AE662" s="1067"/>
      <c r="AF662" s="1067"/>
      <c r="AG662" s="658"/>
      <c r="AH662" s="658"/>
      <c r="AI662" s="658"/>
      <c r="AJ662" s="658"/>
      <c r="AK662" s="658"/>
      <c r="AL662" s="658"/>
      <c r="AM662" s="658"/>
      <c r="AN662" s="658"/>
      <c r="AO662" s="658"/>
      <c r="AP662" s="658"/>
      <c r="AQ662" s="658"/>
      <c r="AR662" s="658"/>
      <c r="AS662" s="658"/>
      <c r="AT662" s="658"/>
      <c r="AU662" s="658"/>
      <c r="AV662" s="658"/>
      <c r="AW662" s="658"/>
      <c r="AX662" s="658"/>
      <c r="AY662" s="658"/>
      <c r="AZ662" s="658"/>
      <c r="BA662" s="658"/>
      <c r="BB662" s="658"/>
      <c r="BC662" s="658"/>
      <c r="BD662" s="658"/>
      <c r="BE662" s="658"/>
      <c r="BF662" s="658"/>
      <c r="BG662" s="658"/>
      <c r="BH662" s="658"/>
      <c r="BI662" s="658"/>
      <c r="BJ662" s="658"/>
      <c r="BK662" s="658"/>
      <c r="BL662" s="658"/>
      <c r="BM662" s="658"/>
      <c r="BN662" s="658"/>
      <c r="BO662" s="658"/>
      <c r="BP662" s="658"/>
      <c r="BQ662" s="658"/>
      <c r="BR662" s="658"/>
      <c r="BS662" s="658"/>
      <c r="BT662" s="658"/>
      <c r="BU662" s="658"/>
    </row>
    <row r="663" ht="14.25" customHeight="1">
      <c r="A663" s="1067"/>
      <c r="B663" s="1067"/>
      <c r="C663" s="1067"/>
      <c r="D663" s="1067"/>
      <c r="E663" s="1067"/>
      <c r="F663" s="1067"/>
      <c r="G663" s="1114"/>
      <c r="H663" s="1115"/>
      <c r="I663" s="1115"/>
      <c r="J663" s="1067"/>
      <c r="K663" s="1116"/>
      <c r="L663" s="1117"/>
      <c r="M663" s="1067"/>
      <c r="N663" s="1067"/>
      <c r="O663" s="1117"/>
      <c r="P663" s="1067"/>
      <c r="Q663" s="1067"/>
      <c r="R663" s="1067"/>
      <c r="S663" s="1067"/>
      <c r="T663" s="1067"/>
      <c r="U663" s="1067"/>
      <c r="V663" s="866"/>
      <c r="W663" s="866"/>
      <c r="X663" s="866"/>
      <c r="Y663" s="394"/>
      <c r="Z663" s="394"/>
      <c r="AA663" s="394"/>
      <c r="AB663" s="394"/>
      <c r="AC663" s="1067"/>
      <c r="AD663" s="1067"/>
      <c r="AE663" s="1067"/>
      <c r="AF663" s="1067"/>
      <c r="AG663" s="658"/>
      <c r="AH663" s="658"/>
      <c r="AI663" s="658"/>
      <c r="AJ663" s="658"/>
      <c r="AK663" s="658"/>
      <c r="AL663" s="658"/>
      <c r="AM663" s="658"/>
      <c r="AN663" s="658"/>
      <c r="AO663" s="658"/>
      <c r="AP663" s="658"/>
      <c r="AQ663" s="658"/>
      <c r="AR663" s="658"/>
      <c r="AS663" s="658"/>
      <c r="AT663" s="658"/>
      <c r="AU663" s="658"/>
      <c r="AV663" s="658"/>
      <c r="AW663" s="658"/>
      <c r="AX663" s="658"/>
      <c r="AY663" s="658"/>
      <c r="AZ663" s="658"/>
      <c r="BA663" s="658"/>
      <c r="BB663" s="658"/>
      <c r="BC663" s="658"/>
      <c r="BD663" s="658"/>
      <c r="BE663" s="658"/>
      <c r="BF663" s="658"/>
      <c r="BG663" s="658"/>
      <c r="BH663" s="658"/>
      <c r="BI663" s="658"/>
      <c r="BJ663" s="658"/>
      <c r="BK663" s="658"/>
      <c r="BL663" s="658"/>
      <c r="BM663" s="658"/>
      <c r="BN663" s="658"/>
      <c r="BO663" s="658"/>
      <c r="BP663" s="658"/>
      <c r="BQ663" s="658"/>
      <c r="BR663" s="658"/>
      <c r="BS663" s="658"/>
      <c r="BT663" s="658"/>
      <c r="BU663" s="658"/>
    </row>
    <row r="664" ht="14.25" customHeight="1">
      <c r="A664" s="1067"/>
      <c r="B664" s="1067"/>
      <c r="C664" s="1067"/>
      <c r="D664" s="1067"/>
      <c r="E664" s="1067"/>
      <c r="F664" s="1067"/>
      <c r="G664" s="1114"/>
      <c r="H664" s="1115"/>
      <c r="I664" s="1115"/>
      <c r="J664" s="1067"/>
      <c r="K664" s="1116"/>
      <c r="L664" s="1117"/>
      <c r="M664" s="1067"/>
      <c r="N664" s="1067"/>
      <c r="O664" s="1117"/>
      <c r="P664" s="1067"/>
      <c r="Q664" s="1067"/>
      <c r="R664" s="1067"/>
      <c r="S664" s="1067"/>
      <c r="T664" s="1067"/>
      <c r="U664" s="1067"/>
      <c r="V664" s="866"/>
      <c r="W664" s="866"/>
      <c r="X664" s="866"/>
      <c r="Y664" s="394"/>
      <c r="Z664" s="394"/>
      <c r="AA664" s="394"/>
      <c r="AB664" s="394"/>
      <c r="AC664" s="1067"/>
      <c r="AD664" s="1067"/>
      <c r="AE664" s="1067"/>
      <c r="AF664" s="1067"/>
      <c r="AG664" s="658"/>
      <c r="AH664" s="658"/>
      <c r="AI664" s="658"/>
      <c r="AJ664" s="658"/>
      <c r="AK664" s="658"/>
      <c r="AL664" s="658"/>
      <c r="AM664" s="658"/>
      <c r="AN664" s="658"/>
      <c r="AO664" s="658"/>
      <c r="AP664" s="658"/>
      <c r="AQ664" s="658"/>
      <c r="AR664" s="658"/>
      <c r="AS664" s="658"/>
      <c r="AT664" s="658"/>
      <c r="AU664" s="658"/>
      <c r="AV664" s="658"/>
      <c r="AW664" s="658"/>
      <c r="AX664" s="658"/>
      <c r="AY664" s="658"/>
      <c r="AZ664" s="658"/>
      <c r="BA664" s="658"/>
      <c r="BB664" s="658"/>
      <c r="BC664" s="658"/>
      <c r="BD664" s="658"/>
      <c r="BE664" s="658"/>
      <c r="BF664" s="658"/>
      <c r="BG664" s="658"/>
      <c r="BH664" s="658"/>
      <c r="BI664" s="658"/>
      <c r="BJ664" s="658"/>
      <c r="BK664" s="658"/>
      <c r="BL664" s="658"/>
      <c r="BM664" s="658"/>
      <c r="BN664" s="658"/>
      <c r="BO664" s="658"/>
      <c r="BP664" s="658"/>
      <c r="BQ664" s="658"/>
      <c r="BR664" s="658"/>
      <c r="BS664" s="658"/>
      <c r="BT664" s="658"/>
      <c r="BU664" s="658"/>
    </row>
    <row r="665" ht="14.25" customHeight="1">
      <c r="A665" s="1067"/>
      <c r="B665" s="1067"/>
      <c r="C665" s="1067"/>
      <c r="D665" s="1067"/>
      <c r="E665" s="1067"/>
      <c r="F665" s="1067"/>
      <c r="G665" s="1114"/>
      <c r="H665" s="1115"/>
      <c r="I665" s="1115"/>
      <c r="J665" s="1067"/>
      <c r="K665" s="1116"/>
      <c r="L665" s="1117"/>
      <c r="M665" s="1067"/>
      <c r="N665" s="1067"/>
      <c r="O665" s="1117"/>
      <c r="P665" s="1067"/>
      <c r="Q665" s="1067"/>
      <c r="R665" s="1067"/>
      <c r="S665" s="1067"/>
      <c r="T665" s="1067"/>
      <c r="U665" s="1067"/>
      <c r="V665" s="866"/>
      <c r="W665" s="866"/>
      <c r="X665" s="866"/>
      <c r="Y665" s="394"/>
      <c r="Z665" s="394"/>
      <c r="AA665" s="394"/>
      <c r="AB665" s="394"/>
      <c r="AC665" s="1067"/>
      <c r="AD665" s="1067"/>
      <c r="AE665" s="1067"/>
      <c r="AF665" s="1067"/>
      <c r="AG665" s="658"/>
      <c r="AH665" s="658"/>
      <c r="AI665" s="658"/>
      <c r="AJ665" s="658"/>
      <c r="AK665" s="658"/>
      <c r="AL665" s="658"/>
      <c r="AM665" s="658"/>
      <c r="AN665" s="658"/>
      <c r="AO665" s="658"/>
      <c r="AP665" s="658"/>
      <c r="AQ665" s="658"/>
      <c r="AR665" s="658"/>
      <c r="AS665" s="658"/>
      <c r="AT665" s="658"/>
      <c r="AU665" s="658"/>
      <c r="AV665" s="658"/>
      <c r="AW665" s="658"/>
      <c r="AX665" s="658"/>
      <c r="AY665" s="658"/>
      <c r="AZ665" s="658"/>
      <c r="BA665" s="658"/>
      <c r="BB665" s="658"/>
      <c r="BC665" s="658"/>
      <c r="BD665" s="658"/>
      <c r="BE665" s="658"/>
      <c r="BF665" s="658"/>
      <c r="BG665" s="658"/>
      <c r="BH665" s="658"/>
      <c r="BI665" s="658"/>
      <c r="BJ665" s="658"/>
      <c r="BK665" s="658"/>
      <c r="BL665" s="658"/>
      <c r="BM665" s="658"/>
      <c r="BN665" s="658"/>
      <c r="BO665" s="658"/>
      <c r="BP665" s="658"/>
      <c r="BQ665" s="658"/>
      <c r="BR665" s="658"/>
      <c r="BS665" s="658"/>
      <c r="BT665" s="658"/>
      <c r="BU665" s="658"/>
    </row>
    <row r="666" ht="14.25" customHeight="1">
      <c r="A666" s="1067"/>
      <c r="B666" s="1067"/>
      <c r="C666" s="1067"/>
      <c r="D666" s="1067"/>
      <c r="E666" s="1067"/>
      <c r="F666" s="1067"/>
      <c r="G666" s="1114"/>
      <c r="H666" s="1115"/>
      <c r="I666" s="1115"/>
      <c r="J666" s="1067"/>
      <c r="K666" s="1116"/>
      <c r="L666" s="1117"/>
      <c r="M666" s="1067"/>
      <c r="N666" s="1067"/>
      <c r="O666" s="1117"/>
      <c r="P666" s="1067"/>
      <c r="Q666" s="1067"/>
      <c r="R666" s="1067"/>
      <c r="S666" s="1067"/>
      <c r="T666" s="1067"/>
      <c r="U666" s="1067"/>
      <c r="V666" s="866"/>
      <c r="W666" s="866"/>
      <c r="X666" s="866"/>
      <c r="Y666" s="394"/>
      <c r="Z666" s="394"/>
      <c r="AA666" s="394"/>
      <c r="AB666" s="394"/>
      <c r="AC666" s="1067"/>
      <c r="AD666" s="1067"/>
      <c r="AE666" s="1067"/>
      <c r="AF666" s="1067"/>
      <c r="AG666" s="658"/>
      <c r="AH666" s="658"/>
      <c r="AI666" s="658"/>
      <c r="AJ666" s="658"/>
      <c r="AK666" s="658"/>
      <c r="AL666" s="658"/>
      <c r="AM666" s="658"/>
      <c r="AN666" s="658"/>
      <c r="AO666" s="658"/>
      <c r="AP666" s="658"/>
      <c r="AQ666" s="658"/>
      <c r="AR666" s="658"/>
      <c r="AS666" s="658"/>
      <c r="AT666" s="658"/>
      <c r="AU666" s="658"/>
      <c r="AV666" s="658"/>
      <c r="AW666" s="658"/>
      <c r="AX666" s="658"/>
      <c r="AY666" s="658"/>
      <c r="AZ666" s="658"/>
      <c r="BA666" s="658"/>
      <c r="BB666" s="658"/>
      <c r="BC666" s="658"/>
      <c r="BD666" s="658"/>
      <c r="BE666" s="658"/>
      <c r="BF666" s="658"/>
      <c r="BG666" s="658"/>
      <c r="BH666" s="658"/>
      <c r="BI666" s="658"/>
      <c r="BJ666" s="658"/>
      <c r="BK666" s="658"/>
      <c r="BL666" s="658"/>
      <c r="BM666" s="658"/>
      <c r="BN666" s="658"/>
      <c r="BO666" s="658"/>
      <c r="BP666" s="658"/>
      <c r="BQ666" s="658"/>
      <c r="BR666" s="658"/>
      <c r="BS666" s="658"/>
      <c r="BT666" s="658"/>
      <c r="BU666" s="658"/>
    </row>
    <row r="667" ht="14.25" customHeight="1">
      <c r="A667" s="1067"/>
      <c r="B667" s="1067"/>
      <c r="C667" s="1067"/>
      <c r="D667" s="1067"/>
      <c r="E667" s="1067"/>
      <c r="F667" s="1067"/>
      <c r="G667" s="1114"/>
      <c r="H667" s="1115"/>
      <c r="I667" s="1115"/>
      <c r="J667" s="1067"/>
      <c r="K667" s="1116"/>
      <c r="L667" s="1117"/>
      <c r="M667" s="1067"/>
      <c r="N667" s="1067"/>
      <c r="O667" s="1117"/>
      <c r="P667" s="1067"/>
      <c r="Q667" s="1067"/>
      <c r="R667" s="1067"/>
      <c r="S667" s="1067"/>
      <c r="T667" s="1067"/>
      <c r="U667" s="1067"/>
      <c r="V667" s="866"/>
      <c r="W667" s="866"/>
      <c r="X667" s="866"/>
      <c r="Y667" s="394"/>
      <c r="Z667" s="394"/>
      <c r="AA667" s="394"/>
      <c r="AB667" s="394"/>
      <c r="AC667" s="1067"/>
      <c r="AD667" s="1067"/>
      <c r="AE667" s="1067"/>
      <c r="AF667" s="1067"/>
      <c r="AG667" s="658"/>
      <c r="AH667" s="658"/>
      <c r="AI667" s="658"/>
      <c r="AJ667" s="658"/>
      <c r="AK667" s="658"/>
      <c r="AL667" s="658"/>
      <c r="AM667" s="658"/>
      <c r="AN667" s="658"/>
      <c r="AO667" s="658"/>
      <c r="AP667" s="658"/>
      <c r="AQ667" s="658"/>
      <c r="AR667" s="658"/>
      <c r="AS667" s="658"/>
      <c r="AT667" s="658"/>
      <c r="AU667" s="658"/>
      <c r="AV667" s="658"/>
      <c r="AW667" s="658"/>
      <c r="AX667" s="658"/>
      <c r="AY667" s="658"/>
      <c r="AZ667" s="658"/>
      <c r="BA667" s="658"/>
      <c r="BB667" s="658"/>
      <c r="BC667" s="658"/>
      <c r="BD667" s="658"/>
      <c r="BE667" s="658"/>
      <c r="BF667" s="658"/>
      <c r="BG667" s="658"/>
      <c r="BH667" s="658"/>
      <c r="BI667" s="658"/>
      <c r="BJ667" s="658"/>
      <c r="BK667" s="658"/>
      <c r="BL667" s="658"/>
      <c r="BM667" s="658"/>
      <c r="BN667" s="658"/>
      <c r="BO667" s="658"/>
      <c r="BP667" s="658"/>
      <c r="BQ667" s="658"/>
      <c r="BR667" s="658"/>
      <c r="BS667" s="658"/>
      <c r="BT667" s="658"/>
      <c r="BU667" s="658"/>
    </row>
    <row r="668" ht="14.25" customHeight="1">
      <c r="A668" s="1067"/>
      <c r="B668" s="1067"/>
      <c r="C668" s="1067"/>
      <c r="D668" s="1067"/>
      <c r="E668" s="1067"/>
      <c r="F668" s="1067"/>
      <c r="G668" s="1114"/>
      <c r="H668" s="1115"/>
      <c r="I668" s="1115"/>
      <c r="J668" s="1067"/>
      <c r="K668" s="1116"/>
      <c r="L668" s="1117"/>
      <c r="M668" s="1067"/>
      <c r="N668" s="1067"/>
      <c r="O668" s="1117"/>
      <c r="P668" s="1067"/>
      <c r="Q668" s="1067"/>
      <c r="R668" s="1067"/>
      <c r="S668" s="1067"/>
      <c r="T668" s="1067"/>
      <c r="U668" s="1067"/>
      <c r="V668" s="866"/>
      <c r="W668" s="866"/>
      <c r="X668" s="866"/>
      <c r="Y668" s="394"/>
      <c r="Z668" s="394"/>
      <c r="AA668" s="394"/>
      <c r="AB668" s="394"/>
      <c r="AC668" s="1067"/>
      <c r="AD668" s="1067"/>
      <c r="AE668" s="1067"/>
      <c r="AF668" s="1067"/>
      <c r="AG668" s="658"/>
      <c r="AH668" s="658"/>
      <c r="AI668" s="658"/>
      <c r="AJ668" s="658"/>
      <c r="AK668" s="658"/>
      <c r="AL668" s="658"/>
      <c r="AM668" s="658"/>
      <c r="AN668" s="658"/>
      <c r="AO668" s="658"/>
      <c r="AP668" s="658"/>
      <c r="AQ668" s="658"/>
      <c r="AR668" s="658"/>
      <c r="AS668" s="658"/>
      <c r="AT668" s="658"/>
      <c r="AU668" s="658"/>
      <c r="AV668" s="658"/>
      <c r="AW668" s="658"/>
      <c r="AX668" s="658"/>
      <c r="AY668" s="658"/>
      <c r="AZ668" s="658"/>
      <c r="BA668" s="658"/>
      <c r="BB668" s="658"/>
      <c r="BC668" s="658"/>
      <c r="BD668" s="658"/>
      <c r="BE668" s="658"/>
      <c r="BF668" s="658"/>
      <c r="BG668" s="658"/>
      <c r="BH668" s="658"/>
      <c r="BI668" s="658"/>
      <c r="BJ668" s="658"/>
      <c r="BK668" s="658"/>
      <c r="BL668" s="658"/>
      <c r="BM668" s="658"/>
      <c r="BN668" s="658"/>
      <c r="BO668" s="658"/>
      <c r="BP668" s="658"/>
      <c r="BQ668" s="658"/>
      <c r="BR668" s="658"/>
      <c r="BS668" s="658"/>
      <c r="BT668" s="658"/>
      <c r="BU668" s="658"/>
    </row>
    <row r="669" ht="14.25" customHeight="1">
      <c r="A669" s="1067"/>
      <c r="B669" s="1067"/>
      <c r="C669" s="1067"/>
      <c r="D669" s="1067"/>
      <c r="E669" s="1067"/>
      <c r="F669" s="1067"/>
      <c r="G669" s="1114"/>
      <c r="H669" s="1115"/>
      <c r="I669" s="1115"/>
      <c r="J669" s="1067"/>
      <c r="K669" s="1116"/>
      <c r="L669" s="1117"/>
      <c r="M669" s="1067"/>
      <c r="N669" s="1067"/>
      <c r="O669" s="1117"/>
      <c r="P669" s="1067"/>
      <c r="Q669" s="1067"/>
      <c r="R669" s="1067"/>
      <c r="S669" s="1067"/>
      <c r="T669" s="1067"/>
      <c r="U669" s="1067"/>
      <c r="V669" s="866"/>
      <c r="W669" s="866"/>
      <c r="X669" s="866"/>
      <c r="Y669" s="394"/>
      <c r="Z669" s="394"/>
      <c r="AA669" s="394"/>
      <c r="AB669" s="394"/>
      <c r="AC669" s="1067"/>
      <c r="AD669" s="1067"/>
      <c r="AE669" s="1067"/>
      <c r="AF669" s="1067"/>
      <c r="AG669" s="658"/>
      <c r="AH669" s="658"/>
      <c r="AI669" s="658"/>
      <c r="AJ669" s="658"/>
      <c r="AK669" s="658"/>
      <c r="AL669" s="658"/>
      <c r="AM669" s="658"/>
      <c r="AN669" s="658"/>
      <c r="AO669" s="658"/>
      <c r="AP669" s="658"/>
      <c r="AQ669" s="658"/>
      <c r="AR669" s="658"/>
      <c r="AS669" s="658"/>
      <c r="AT669" s="658"/>
      <c r="AU669" s="658"/>
      <c r="AV669" s="658"/>
      <c r="AW669" s="658"/>
      <c r="AX669" s="658"/>
      <c r="AY669" s="658"/>
      <c r="AZ669" s="658"/>
      <c r="BA669" s="658"/>
      <c r="BB669" s="658"/>
      <c r="BC669" s="658"/>
      <c r="BD669" s="658"/>
      <c r="BE669" s="658"/>
      <c r="BF669" s="658"/>
      <c r="BG669" s="658"/>
      <c r="BH669" s="658"/>
      <c r="BI669" s="658"/>
      <c r="BJ669" s="658"/>
      <c r="BK669" s="658"/>
      <c r="BL669" s="658"/>
      <c r="BM669" s="658"/>
      <c r="BN669" s="658"/>
      <c r="BO669" s="658"/>
      <c r="BP669" s="658"/>
      <c r="BQ669" s="658"/>
      <c r="BR669" s="658"/>
      <c r="BS669" s="658"/>
      <c r="BT669" s="658"/>
      <c r="BU669" s="658"/>
    </row>
    <row r="670" ht="14.25" customHeight="1">
      <c r="A670" s="1067"/>
      <c r="B670" s="1067"/>
      <c r="C670" s="1067"/>
      <c r="D670" s="1067"/>
      <c r="E670" s="1067"/>
      <c r="F670" s="1067"/>
      <c r="G670" s="1114"/>
      <c r="H670" s="1115"/>
      <c r="I670" s="1115"/>
      <c r="J670" s="1067"/>
      <c r="K670" s="1116"/>
      <c r="L670" s="1117"/>
      <c r="M670" s="1067"/>
      <c r="N670" s="1067"/>
      <c r="O670" s="1117"/>
      <c r="P670" s="1067"/>
      <c r="Q670" s="1067"/>
      <c r="R670" s="1067"/>
      <c r="S670" s="1067"/>
      <c r="T670" s="1067"/>
      <c r="U670" s="1067"/>
      <c r="V670" s="866"/>
      <c r="W670" s="866"/>
      <c r="X670" s="866"/>
      <c r="Y670" s="394"/>
      <c r="Z670" s="394"/>
      <c r="AA670" s="394"/>
      <c r="AB670" s="394"/>
      <c r="AC670" s="1067"/>
      <c r="AD670" s="1067"/>
      <c r="AE670" s="1067"/>
      <c r="AF670" s="1067"/>
      <c r="AG670" s="658"/>
      <c r="AH670" s="658"/>
      <c r="AI670" s="658"/>
      <c r="AJ670" s="658"/>
      <c r="AK670" s="658"/>
      <c r="AL670" s="658"/>
      <c r="AM670" s="658"/>
      <c r="AN670" s="658"/>
      <c r="AO670" s="658"/>
      <c r="AP670" s="658"/>
      <c r="AQ670" s="658"/>
      <c r="AR670" s="658"/>
      <c r="AS670" s="658"/>
      <c r="AT670" s="658"/>
      <c r="AU670" s="658"/>
      <c r="AV670" s="658"/>
      <c r="AW670" s="658"/>
      <c r="AX670" s="658"/>
      <c r="AY670" s="658"/>
      <c r="AZ670" s="658"/>
      <c r="BA670" s="658"/>
      <c r="BB670" s="658"/>
      <c r="BC670" s="658"/>
      <c r="BD670" s="658"/>
      <c r="BE670" s="658"/>
      <c r="BF670" s="658"/>
      <c r="BG670" s="658"/>
      <c r="BH670" s="658"/>
      <c r="BI670" s="658"/>
      <c r="BJ670" s="658"/>
      <c r="BK670" s="658"/>
      <c r="BL670" s="658"/>
      <c r="BM670" s="658"/>
      <c r="BN670" s="658"/>
      <c r="BO670" s="658"/>
      <c r="BP670" s="658"/>
      <c r="BQ670" s="658"/>
      <c r="BR670" s="658"/>
      <c r="BS670" s="658"/>
      <c r="BT670" s="658"/>
      <c r="BU670" s="658"/>
    </row>
    <row r="671" ht="14.25" customHeight="1">
      <c r="A671" s="1067"/>
      <c r="B671" s="1067"/>
      <c r="C671" s="1067"/>
      <c r="D671" s="1067"/>
      <c r="E671" s="1067"/>
      <c r="F671" s="1067"/>
      <c r="G671" s="1114"/>
      <c r="H671" s="1115"/>
      <c r="I671" s="1115"/>
      <c r="J671" s="1067"/>
      <c r="K671" s="1116"/>
      <c r="L671" s="1117"/>
      <c r="M671" s="1067"/>
      <c r="N671" s="1067"/>
      <c r="O671" s="1117"/>
      <c r="P671" s="1067"/>
      <c r="Q671" s="1067"/>
      <c r="R671" s="1067"/>
      <c r="S671" s="1067"/>
      <c r="T671" s="1067"/>
      <c r="U671" s="1067"/>
      <c r="V671" s="866"/>
      <c r="W671" s="866"/>
      <c r="X671" s="866"/>
      <c r="Y671" s="394"/>
      <c r="Z671" s="394"/>
      <c r="AA671" s="394"/>
      <c r="AB671" s="394"/>
      <c r="AC671" s="1067"/>
      <c r="AD671" s="1067"/>
      <c r="AE671" s="1067"/>
      <c r="AF671" s="1067"/>
      <c r="AG671" s="658"/>
      <c r="AH671" s="658"/>
      <c r="AI671" s="658"/>
      <c r="AJ671" s="658"/>
      <c r="AK671" s="658"/>
      <c r="AL671" s="658"/>
      <c r="AM671" s="658"/>
      <c r="AN671" s="658"/>
      <c r="AO671" s="658"/>
      <c r="AP671" s="658"/>
      <c r="AQ671" s="658"/>
      <c r="AR671" s="658"/>
      <c r="AS671" s="658"/>
      <c r="AT671" s="658"/>
      <c r="AU671" s="658"/>
      <c r="AV671" s="658"/>
      <c r="AW671" s="658"/>
      <c r="AX671" s="658"/>
      <c r="AY671" s="658"/>
      <c r="AZ671" s="658"/>
      <c r="BA671" s="658"/>
      <c r="BB671" s="658"/>
      <c r="BC671" s="658"/>
      <c r="BD671" s="658"/>
      <c r="BE671" s="658"/>
      <c r="BF671" s="658"/>
      <c r="BG671" s="658"/>
      <c r="BH671" s="658"/>
      <c r="BI671" s="658"/>
      <c r="BJ671" s="658"/>
      <c r="BK671" s="658"/>
      <c r="BL671" s="658"/>
      <c r="BM671" s="658"/>
      <c r="BN671" s="658"/>
      <c r="BO671" s="658"/>
      <c r="BP671" s="658"/>
      <c r="BQ671" s="658"/>
      <c r="BR671" s="658"/>
      <c r="BS671" s="658"/>
      <c r="BT671" s="658"/>
      <c r="BU671" s="658"/>
    </row>
    <row r="672" ht="14.25" customHeight="1">
      <c r="A672" s="1067"/>
      <c r="B672" s="1067"/>
      <c r="C672" s="1067"/>
      <c r="D672" s="1067"/>
      <c r="E672" s="1067"/>
      <c r="F672" s="1067"/>
      <c r="G672" s="1114"/>
      <c r="H672" s="1115"/>
      <c r="I672" s="1115"/>
      <c r="J672" s="1067"/>
      <c r="K672" s="1116"/>
      <c r="L672" s="1117"/>
      <c r="M672" s="1067"/>
      <c r="N672" s="1067"/>
      <c r="O672" s="1117"/>
      <c r="P672" s="1067"/>
      <c r="Q672" s="1067"/>
      <c r="R672" s="1067"/>
      <c r="S672" s="1067"/>
      <c r="T672" s="1067"/>
      <c r="U672" s="1067"/>
      <c r="V672" s="866"/>
      <c r="W672" s="866"/>
      <c r="X672" s="866"/>
      <c r="Y672" s="394"/>
      <c r="Z672" s="394"/>
      <c r="AA672" s="394"/>
      <c r="AB672" s="394"/>
      <c r="AC672" s="1067"/>
      <c r="AD672" s="1067"/>
      <c r="AE672" s="1067"/>
      <c r="AF672" s="1067"/>
      <c r="AG672" s="658"/>
      <c r="AH672" s="658"/>
      <c r="AI672" s="658"/>
      <c r="AJ672" s="658"/>
      <c r="AK672" s="658"/>
      <c r="AL672" s="658"/>
      <c r="AM672" s="658"/>
      <c r="AN672" s="658"/>
      <c r="AO672" s="658"/>
      <c r="AP672" s="658"/>
      <c r="AQ672" s="658"/>
      <c r="AR672" s="658"/>
      <c r="AS672" s="658"/>
      <c r="AT672" s="658"/>
      <c r="AU672" s="658"/>
      <c r="AV672" s="658"/>
      <c r="AW672" s="658"/>
      <c r="AX672" s="658"/>
      <c r="AY672" s="658"/>
      <c r="AZ672" s="658"/>
      <c r="BA672" s="658"/>
      <c r="BB672" s="658"/>
      <c r="BC672" s="658"/>
      <c r="BD672" s="658"/>
      <c r="BE672" s="658"/>
      <c r="BF672" s="658"/>
      <c r="BG672" s="658"/>
      <c r="BH672" s="658"/>
      <c r="BI672" s="658"/>
      <c r="BJ672" s="658"/>
      <c r="BK672" s="658"/>
      <c r="BL672" s="658"/>
      <c r="BM672" s="658"/>
      <c r="BN672" s="658"/>
      <c r="BO672" s="658"/>
      <c r="BP672" s="658"/>
      <c r="BQ672" s="658"/>
      <c r="BR672" s="658"/>
      <c r="BS672" s="658"/>
      <c r="BT672" s="658"/>
      <c r="BU672" s="658"/>
    </row>
    <row r="673" ht="14.25" customHeight="1">
      <c r="A673" s="1067"/>
      <c r="B673" s="1067"/>
      <c r="C673" s="1067"/>
      <c r="D673" s="1067"/>
      <c r="E673" s="1067"/>
      <c r="F673" s="1067"/>
      <c r="G673" s="1114"/>
      <c r="H673" s="1115"/>
      <c r="I673" s="1115"/>
      <c r="J673" s="1067"/>
      <c r="K673" s="1116"/>
      <c r="L673" s="1117"/>
      <c r="M673" s="1067"/>
      <c r="N673" s="1067"/>
      <c r="O673" s="1117"/>
      <c r="P673" s="1067"/>
      <c r="Q673" s="1067"/>
      <c r="R673" s="1067"/>
      <c r="S673" s="1067"/>
      <c r="T673" s="1067"/>
      <c r="U673" s="1067"/>
      <c r="V673" s="866"/>
      <c r="W673" s="866"/>
      <c r="X673" s="866"/>
      <c r="Y673" s="394"/>
      <c r="Z673" s="394"/>
      <c r="AA673" s="394"/>
      <c r="AB673" s="394"/>
      <c r="AC673" s="1067"/>
      <c r="AD673" s="1067"/>
      <c r="AE673" s="1067"/>
      <c r="AF673" s="1067"/>
      <c r="AG673" s="658"/>
      <c r="AH673" s="658"/>
      <c r="AI673" s="658"/>
      <c r="AJ673" s="658"/>
      <c r="AK673" s="658"/>
      <c r="AL673" s="658"/>
      <c r="AM673" s="658"/>
      <c r="AN673" s="658"/>
      <c r="AO673" s="658"/>
      <c r="AP673" s="658"/>
      <c r="AQ673" s="658"/>
      <c r="AR673" s="658"/>
      <c r="AS673" s="658"/>
      <c r="AT673" s="658"/>
      <c r="AU673" s="658"/>
      <c r="AV673" s="658"/>
      <c r="AW673" s="658"/>
      <c r="AX673" s="658"/>
      <c r="AY673" s="658"/>
      <c r="AZ673" s="658"/>
      <c r="BA673" s="658"/>
      <c r="BB673" s="658"/>
      <c r="BC673" s="658"/>
      <c r="BD673" s="658"/>
      <c r="BE673" s="658"/>
      <c r="BF673" s="658"/>
      <c r="BG673" s="658"/>
      <c r="BH673" s="658"/>
      <c r="BI673" s="658"/>
      <c r="BJ673" s="658"/>
      <c r="BK673" s="658"/>
      <c r="BL673" s="658"/>
      <c r="BM673" s="658"/>
      <c r="BN673" s="658"/>
      <c r="BO673" s="658"/>
      <c r="BP673" s="658"/>
      <c r="BQ673" s="658"/>
      <c r="BR673" s="658"/>
      <c r="BS673" s="658"/>
      <c r="BT673" s="658"/>
      <c r="BU673" s="658"/>
    </row>
    <row r="674" ht="14.25" customHeight="1">
      <c r="A674" s="1067"/>
      <c r="B674" s="1067"/>
      <c r="C674" s="1067"/>
      <c r="D674" s="1067"/>
      <c r="E674" s="1067"/>
      <c r="F674" s="1067"/>
      <c r="G674" s="1114"/>
      <c r="H674" s="1115"/>
      <c r="I674" s="1115"/>
      <c r="J674" s="1067"/>
      <c r="K674" s="1116"/>
      <c r="L674" s="1117"/>
      <c r="M674" s="1067"/>
      <c r="N674" s="1067"/>
      <c r="O674" s="1117"/>
      <c r="P674" s="1067"/>
      <c r="Q674" s="1067"/>
      <c r="R674" s="1067"/>
      <c r="S674" s="1067"/>
      <c r="T674" s="1067"/>
      <c r="U674" s="1067"/>
      <c r="V674" s="866"/>
      <c r="W674" s="866"/>
      <c r="X674" s="866"/>
      <c r="Y674" s="394"/>
      <c r="Z674" s="394"/>
      <c r="AA674" s="394"/>
      <c r="AB674" s="394"/>
      <c r="AC674" s="1067"/>
      <c r="AD674" s="1067"/>
      <c r="AE674" s="1067"/>
      <c r="AF674" s="1067"/>
      <c r="AG674" s="658"/>
      <c r="AH674" s="658"/>
      <c r="AI674" s="658"/>
      <c r="AJ674" s="658"/>
      <c r="AK674" s="658"/>
      <c r="AL674" s="658"/>
      <c r="AM674" s="658"/>
      <c r="AN674" s="658"/>
      <c r="AO674" s="658"/>
      <c r="AP674" s="658"/>
      <c r="AQ674" s="658"/>
      <c r="AR674" s="658"/>
      <c r="AS674" s="658"/>
      <c r="AT674" s="658"/>
      <c r="AU674" s="658"/>
      <c r="AV674" s="658"/>
      <c r="AW674" s="658"/>
      <c r="AX674" s="658"/>
      <c r="AY674" s="658"/>
      <c r="AZ674" s="658"/>
      <c r="BA674" s="658"/>
      <c r="BB674" s="658"/>
      <c r="BC674" s="658"/>
      <c r="BD674" s="658"/>
      <c r="BE674" s="658"/>
      <c r="BF674" s="658"/>
      <c r="BG674" s="658"/>
      <c r="BH674" s="658"/>
      <c r="BI674" s="658"/>
      <c r="BJ674" s="658"/>
      <c r="BK674" s="658"/>
      <c r="BL674" s="658"/>
      <c r="BM674" s="658"/>
      <c r="BN674" s="658"/>
      <c r="BO674" s="658"/>
      <c r="BP674" s="658"/>
      <c r="BQ674" s="658"/>
      <c r="BR674" s="658"/>
      <c r="BS674" s="658"/>
      <c r="BT674" s="658"/>
      <c r="BU674" s="658"/>
    </row>
    <row r="675" ht="14.25" customHeight="1">
      <c r="A675" s="1067"/>
      <c r="B675" s="1067"/>
      <c r="C675" s="1067"/>
      <c r="D675" s="1067"/>
      <c r="E675" s="1067"/>
      <c r="F675" s="1067"/>
      <c r="G675" s="1114"/>
      <c r="H675" s="1115"/>
      <c r="I675" s="1115"/>
      <c r="J675" s="1067"/>
      <c r="K675" s="1116"/>
      <c r="L675" s="1117"/>
      <c r="M675" s="1067"/>
      <c r="N675" s="1067"/>
      <c r="O675" s="1117"/>
      <c r="P675" s="1067"/>
      <c r="Q675" s="1067"/>
      <c r="R675" s="1067"/>
      <c r="S675" s="1067"/>
      <c r="T675" s="1067"/>
      <c r="U675" s="1067"/>
      <c r="V675" s="866"/>
      <c r="W675" s="866"/>
      <c r="X675" s="866"/>
      <c r="Y675" s="394"/>
      <c r="Z675" s="394"/>
      <c r="AA675" s="394"/>
      <c r="AB675" s="394"/>
      <c r="AC675" s="1067"/>
      <c r="AD675" s="1067"/>
      <c r="AE675" s="1067"/>
      <c r="AF675" s="1067"/>
      <c r="AG675" s="658"/>
      <c r="AH675" s="658"/>
      <c r="AI675" s="658"/>
      <c r="AJ675" s="658"/>
      <c r="AK675" s="658"/>
      <c r="AL675" s="658"/>
      <c r="AM675" s="658"/>
      <c r="AN675" s="658"/>
      <c r="AO675" s="658"/>
      <c r="AP675" s="658"/>
      <c r="AQ675" s="658"/>
      <c r="AR675" s="658"/>
      <c r="AS675" s="658"/>
      <c r="AT675" s="658"/>
      <c r="AU675" s="658"/>
      <c r="AV675" s="658"/>
      <c r="AW675" s="658"/>
      <c r="AX675" s="658"/>
      <c r="AY675" s="658"/>
      <c r="AZ675" s="658"/>
      <c r="BA675" s="658"/>
      <c r="BB675" s="658"/>
      <c r="BC675" s="658"/>
      <c r="BD675" s="658"/>
      <c r="BE675" s="658"/>
      <c r="BF675" s="658"/>
      <c r="BG675" s="658"/>
      <c r="BH675" s="658"/>
      <c r="BI675" s="658"/>
      <c r="BJ675" s="658"/>
      <c r="BK675" s="658"/>
      <c r="BL675" s="658"/>
      <c r="BM675" s="658"/>
      <c r="BN675" s="658"/>
      <c r="BO675" s="658"/>
      <c r="BP675" s="658"/>
      <c r="BQ675" s="658"/>
      <c r="BR675" s="658"/>
      <c r="BS675" s="658"/>
      <c r="BT675" s="658"/>
      <c r="BU675" s="658"/>
    </row>
    <row r="676" ht="14.25" customHeight="1">
      <c r="A676" s="1067"/>
      <c r="B676" s="1067"/>
      <c r="C676" s="1067"/>
      <c r="D676" s="1067"/>
      <c r="E676" s="1067"/>
      <c r="F676" s="1067"/>
      <c r="G676" s="1114"/>
      <c r="H676" s="1115"/>
      <c r="I676" s="1115"/>
      <c r="J676" s="1067"/>
      <c r="K676" s="1116"/>
      <c r="L676" s="1117"/>
      <c r="M676" s="1067"/>
      <c r="N676" s="1067"/>
      <c r="O676" s="1117"/>
      <c r="P676" s="1067"/>
      <c r="Q676" s="1067"/>
      <c r="R676" s="1067"/>
      <c r="S676" s="1067"/>
      <c r="T676" s="1067"/>
      <c r="U676" s="1067"/>
      <c r="V676" s="866"/>
      <c r="W676" s="866"/>
      <c r="X676" s="866"/>
      <c r="Y676" s="394"/>
      <c r="Z676" s="394"/>
      <c r="AA676" s="394"/>
      <c r="AB676" s="394"/>
      <c r="AC676" s="1067"/>
      <c r="AD676" s="1067"/>
      <c r="AE676" s="1067"/>
      <c r="AF676" s="1067"/>
      <c r="AG676" s="658"/>
      <c r="AH676" s="658"/>
      <c r="AI676" s="658"/>
      <c r="AJ676" s="658"/>
      <c r="AK676" s="658"/>
      <c r="AL676" s="658"/>
      <c r="AM676" s="658"/>
      <c r="AN676" s="658"/>
      <c r="AO676" s="658"/>
      <c r="AP676" s="658"/>
      <c r="AQ676" s="658"/>
      <c r="AR676" s="658"/>
      <c r="AS676" s="658"/>
      <c r="AT676" s="658"/>
      <c r="AU676" s="658"/>
      <c r="AV676" s="658"/>
      <c r="AW676" s="658"/>
      <c r="AX676" s="658"/>
      <c r="AY676" s="658"/>
      <c r="AZ676" s="658"/>
      <c r="BA676" s="658"/>
      <c r="BB676" s="658"/>
      <c r="BC676" s="658"/>
      <c r="BD676" s="658"/>
      <c r="BE676" s="658"/>
      <c r="BF676" s="658"/>
      <c r="BG676" s="658"/>
      <c r="BH676" s="658"/>
      <c r="BI676" s="658"/>
      <c r="BJ676" s="658"/>
      <c r="BK676" s="658"/>
      <c r="BL676" s="658"/>
      <c r="BM676" s="658"/>
      <c r="BN676" s="658"/>
      <c r="BO676" s="658"/>
      <c r="BP676" s="658"/>
      <c r="BQ676" s="658"/>
      <c r="BR676" s="658"/>
      <c r="BS676" s="658"/>
      <c r="BT676" s="658"/>
      <c r="BU676" s="658"/>
    </row>
    <row r="677" ht="14.25" customHeight="1">
      <c r="A677" s="1067"/>
      <c r="B677" s="1067"/>
      <c r="C677" s="1067"/>
      <c r="D677" s="1067"/>
      <c r="E677" s="1067"/>
      <c r="F677" s="1067"/>
      <c r="G677" s="1114"/>
      <c r="H677" s="1115"/>
      <c r="I677" s="1115"/>
      <c r="J677" s="1067"/>
      <c r="K677" s="1116"/>
      <c r="L677" s="1117"/>
      <c r="M677" s="1067"/>
      <c r="N677" s="1067"/>
      <c r="O677" s="1117"/>
      <c r="P677" s="1067"/>
      <c r="Q677" s="1067"/>
      <c r="R677" s="1067"/>
      <c r="S677" s="1067"/>
      <c r="T677" s="1067"/>
      <c r="U677" s="1067"/>
      <c r="V677" s="866"/>
      <c r="W677" s="866"/>
      <c r="X677" s="866"/>
      <c r="Y677" s="394"/>
      <c r="Z677" s="394"/>
      <c r="AA677" s="394"/>
      <c r="AB677" s="394"/>
      <c r="AC677" s="1067"/>
      <c r="AD677" s="1067"/>
      <c r="AE677" s="1067"/>
      <c r="AF677" s="1067"/>
      <c r="AG677" s="658"/>
      <c r="AH677" s="658"/>
      <c r="AI677" s="658"/>
      <c r="AJ677" s="658"/>
      <c r="AK677" s="658"/>
      <c r="AL677" s="658"/>
      <c r="AM677" s="658"/>
      <c r="AN677" s="658"/>
      <c r="AO677" s="658"/>
      <c r="AP677" s="658"/>
      <c r="AQ677" s="658"/>
      <c r="AR677" s="658"/>
      <c r="AS677" s="658"/>
      <c r="AT677" s="658"/>
      <c r="AU677" s="658"/>
      <c r="AV677" s="658"/>
      <c r="AW677" s="658"/>
      <c r="AX677" s="658"/>
      <c r="AY677" s="658"/>
      <c r="AZ677" s="658"/>
      <c r="BA677" s="658"/>
      <c r="BB677" s="658"/>
      <c r="BC677" s="658"/>
      <c r="BD677" s="658"/>
      <c r="BE677" s="658"/>
      <c r="BF677" s="658"/>
      <c r="BG677" s="658"/>
      <c r="BH677" s="658"/>
      <c r="BI677" s="658"/>
      <c r="BJ677" s="658"/>
      <c r="BK677" s="658"/>
      <c r="BL677" s="658"/>
      <c r="BM677" s="658"/>
      <c r="BN677" s="658"/>
      <c r="BO677" s="658"/>
      <c r="BP677" s="658"/>
      <c r="BQ677" s="658"/>
      <c r="BR677" s="658"/>
      <c r="BS677" s="658"/>
      <c r="BT677" s="658"/>
      <c r="BU677" s="658"/>
    </row>
    <row r="678" ht="14.25" customHeight="1">
      <c r="A678" s="1067"/>
      <c r="B678" s="1067"/>
      <c r="C678" s="1067"/>
      <c r="D678" s="1067"/>
      <c r="E678" s="1067"/>
      <c r="F678" s="1067"/>
      <c r="G678" s="1114"/>
      <c r="H678" s="1115"/>
      <c r="I678" s="1115"/>
      <c r="J678" s="1067"/>
      <c r="K678" s="1116"/>
      <c r="L678" s="1117"/>
      <c r="M678" s="1067"/>
      <c r="N678" s="1067"/>
      <c r="O678" s="1117"/>
      <c r="P678" s="1067"/>
      <c r="Q678" s="1067"/>
      <c r="R678" s="1067"/>
      <c r="S678" s="1067"/>
      <c r="T678" s="1067"/>
      <c r="U678" s="1067"/>
      <c r="V678" s="866"/>
      <c r="W678" s="866"/>
      <c r="X678" s="866"/>
      <c r="Y678" s="394"/>
      <c r="Z678" s="394"/>
      <c r="AA678" s="394"/>
      <c r="AB678" s="394"/>
      <c r="AC678" s="1067"/>
      <c r="AD678" s="1067"/>
      <c r="AE678" s="1067"/>
      <c r="AF678" s="1067"/>
      <c r="AG678" s="658"/>
      <c r="AH678" s="658"/>
      <c r="AI678" s="658"/>
      <c r="AJ678" s="658"/>
      <c r="AK678" s="658"/>
      <c r="AL678" s="658"/>
      <c r="AM678" s="658"/>
      <c r="AN678" s="658"/>
      <c r="AO678" s="658"/>
      <c r="AP678" s="658"/>
      <c r="AQ678" s="658"/>
      <c r="AR678" s="658"/>
      <c r="AS678" s="658"/>
      <c r="AT678" s="658"/>
      <c r="AU678" s="658"/>
      <c r="AV678" s="658"/>
      <c r="AW678" s="658"/>
      <c r="AX678" s="658"/>
      <c r="AY678" s="658"/>
      <c r="AZ678" s="658"/>
      <c r="BA678" s="658"/>
      <c r="BB678" s="658"/>
      <c r="BC678" s="658"/>
      <c r="BD678" s="658"/>
      <c r="BE678" s="658"/>
      <c r="BF678" s="658"/>
      <c r="BG678" s="658"/>
      <c r="BH678" s="658"/>
      <c r="BI678" s="658"/>
      <c r="BJ678" s="658"/>
      <c r="BK678" s="658"/>
      <c r="BL678" s="658"/>
      <c r="BM678" s="658"/>
      <c r="BN678" s="658"/>
      <c r="BO678" s="658"/>
      <c r="BP678" s="658"/>
      <c r="BQ678" s="658"/>
      <c r="BR678" s="658"/>
      <c r="BS678" s="658"/>
      <c r="BT678" s="658"/>
      <c r="BU678" s="658"/>
    </row>
    <row r="679" ht="14.25" customHeight="1">
      <c r="A679" s="1067"/>
      <c r="B679" s="1067"/>
      <c r="C679" s="1067"/>
      <c r="D679" s="1067"/>
      <c r="E679" s="1067"/>
      <c r="F679" s="1067"/>
      <c r="G679" s="1114"/>
      <c r="H679" s="1115"/>
      <c r="I679" s="1115"/>
      <c r="J679" s="1067"/>
      <c r="K679" s="1116"/>
      <c r="L679" s="1117"/>
      <c r="M679" s="1067"/>
      <c r="N679" s="1067"/>
      <c r="O679" s="1117"/>
      <c r="P679" s="1067"/>
      <c r="Q679" s="1067"/>
      <c r="R679" s="1067"/>
      <c r="S679" s="1067"/>
      <c r="T679" s="1067"/>
      <c r="U679" s="1067"/>
      <c r="V679" s="866"/>
      <c r="W679" s="866"/>
      <c r="X679" s="866"/>
      <c r="Y679" s="394"/>
      <c r="Z679" s="394"/>
      <c r="AA679" s="394"/>
      <c r="AB679" s="394"/>
      <c r="AC679" s="1067"/>
      <c r="AD679" s="1067"/>
      <c r="AE679" s="1067"/>
      <c r="AF679" s="1067"/>
      <c r="AG679" s="658"/>
      <c r="AH679" s="658"/>
      <c r="AI679" s="658"/>
      <c r="AJ679" s="658"/>
      <c r="AK679" s="658"/>
      <c r="AL679" s="658"/>
      <c r="AM679" s="658"/>
      <c r="AN679" s="658"/>
      <c r="AO679" s="658"/>
      <c r="AP679" s="658"/>
      <c r="AQ679" s="658"/>
      <c r="AR679" s="658"/>
      <c r="AS679" s="658"/>
      <c r="AT679" s="658"/>
      <c r="AU679" s="658"/>
      <c r="AV679" s="658"/>
      <c r="AW679" s="658"/>
      <c r="AX679" s="658"/>
      <c r="AY679" s="658"/>
      <c r="AZ679" s="658"/>
      <c r="BA679" s="658"/>
      <c r="BB679" s="658"/>
      <c r="BC679" s="658"/>
      <c r="BD679" s="658"/>
      <c r="BE679" s="658"/>
      <c r="BF679" s="658"/>
      <c r="BG679" s="658"/>
      <c r="BH679" s="658"/>
      <c r="BI679" s="658"/>
      <c r="BJ679" s="658"/>
      <c r="BK679" s="658"/>
      <c r="BL679" s="658"/>
      <c r="BM679" s="658"/>
      <c r="BN679" s="658"/>
      <c r="BO679" s="658"/>
      <c r="BP679" s="658"/>
      <c r="BQ679" s="658"/>
      <c r="BR679" s="658"/>
      <c r="BS679" s="658"/>
      <c r="BT679" s="658"/>
      <c r="BU679" s="658"/>
    </row>
    <row r="680" ht="14.25" customHeight="1">
      <c r="A680" s="1067"/>
      <c r="B680" s="1067"/>
      <c r="C680" s="1067"/>
      <c r="D680" s="1067"/>
      <c r="E680" s="1067"/>
      <c r="F680" s="1067"/>
      <c r="G680" s="1114"/>
      <c r="H680" s="1115"/>
      <c r="I680" s="1115"/>
      <c r="J680" s="1067"/>
      <c r="K680" s="1116"/>
      <c r="L680" s="1117"/>
      <c r="M680" s="1067"/>
      <c r="N680" s="1067"/>
      <c r="O680" s="1117"/>
      <c r="P680" s="1067"/>
      <c r="Q680" s="1067"/>
      <c r="R680" s="1067"/>
      <c r="S680" s="1067"/>
      <c r="T680" s="1067"/>
      <c r="U680" s="1067"/>
      <c r="V680" s="866"/>
      <c r="W680" s="866"/>
      <c r="X680" s="866"/>
      <c r="Y680" s="394"/>
      <c r="Z680" s="394"/>
      <c r="AA680" s="394"/>
      <c r="AB680" s="394"/>
      <c r="AC680" s="1067"/>
      <c r="AD680" s="1067"/>
      <c r="AE680" s="1067"/>
      <c r="AF680" s="1067"/>
      <c r="AG680" s="658"/>
      <c r="AH680" s="658"/>
      <c r="AI680" s="658"/>
      <c r="AJ680" s="658"/>
      <c r="AK680" s="658"/>
      <c r="AL680" s="658"/>
      <c r="AM680" s="658"/>
      <c r="AN680" s="658"/>
      <c r="AO680" s="658"/>
      <c r="AP680" s="658"/>
      <c r="AQ680" s="658"/>
      <c r="AR680" s="658"/>
      <c r="AS680" s="658"/>
      <c r="AT680" s="658"/>
      <c r="AU680" s="658"/>
      <c r="AV680" s="658"/>
      <c r="AW680" s="658"/>
      <c r="AX680" s="658"/>
      <c r="AY680" s="658"/>
      <c r="AZ680" s="658"/>
      <c r="BA680" s="658"/>
      <c r="BB680" s="658"/>
      <c r="BC680" s="658"/>
      <c r="BD680" s="658"/>
      <c r="BE680" s="658"/>
      <c r="BF680" s="658"/>
      <c r="BG680" s="658"/>
      <c r="BH680" s="658"/>
      <c r="BI680" s="658"/>
      <c r="BJ680" s="658"/>
      <c r="BK680" s="658"/>
      <c r="BL680" s="658"/>
      <c r="BM680" s="658"/>
      <c r="BN680" s="658"/>
      <c r="BO680" s="658"/>
      <c r="BP680" s="658"/>
      <c r="BQ680" s="658"/>
      <c r="BR680" s="658"/>
      <c r="BS680" s="658"/>
      <c r="BT680" s="658"/>
      <c r="BU680" s="658"/>
    </row>
    <row r="681" ht="14.25" customHeight="1">
      <c r="A681" s="1067"/>
      <c r="B681" s="1067"/>
      <c r="C681" s="1067"/>
      <c r="D681" s="1067"/>
      <c r="E681" s="1067"/>
      <c r="F681" s="1067"/>
      <c r="G681" s="1114"/>
      <c r="H681" s="1115"/>
      <c r="I681" s="1115"/>
      <c r="J681" s="1067"/>
      <c r="K681" s="1116"/>
      <c r="L681" s="1117"/>
      <c r="M681" s="1067"/>
      <c r="N681" s="1067"/>
      <c r="O681" s="1117"/>
      <c r="P681" s="1067"/>
      <c r="Q681" s="1067"/>
      <c r="R681" s="1067"/>
      <c r="S681" s="1067"/>
      <c r="T681" s="1067"/>
      <c r="U681" s="1067"/>
      <c r="V681" s="866"/>
      <c r="W681" s="866"/>
      <c r="X681" s="866"/>
      <c r="Y681" s="394"/>
      <c r="Z681" s="394"/>
      <c r="AA681" s="394"/>
      <c r="AB681" s="394"/>
      <c r="AC681" s="1067"/>
      <c r="AD681" s="1067"/>
      <c r="AE681" s="1067"/>
      <c r="AF681" s="1067"/>
      <c r="AG681" s="658"/>
      <c r="AH681" s="658"/>
      <c r="AI681" s="658"/>
      <c r="AJ681" s="658"/>
      <c r="AK681" s="658"/>
      <c r="AL681" s="658"/>
      <c r="AM681" s="658"/>
      <c r="AN681" s="658"/>
      <c r="AO681" s="658"/>
      <c r="AP681" s="658"/>
      <c r="AQ681" s="658"/>
      <c r="AR681" s="658"/>
      <c r="AS681" s="658"/>
      <c r="AT681" s="658"/>
      <c r="AU681" s="658"/>
      <c r="AV681" s="658"/>
      <c r="AW681" s="658"/>
      <c r="AX681" s="658"/>
      <c r="AY681" s="658"/>
      <c r="AZ681" s="658"/>
      <c r="BA681" s="658"/>
      <c r="BB681" s="658"/>
      <c r="BC681" s="658"/>
      <c r="BD681" s="658"/>
      <c r="BE681" s="658"/>
      <c r="BF681" s="658"/>
      <c r="BG681" s="658"/>
      <c r="BH681" s="658"/>
      <c r="BI681" s="658"/>
      <c r="BJ681" s="658"/>
      <c r="BK681" s="658"/>
      <c r="BL681" s="658"/>
      <c r="BM681" s="658"/>
      <c r="BN681" s="658"/>
      <c r="BO681" s="658"/>
      <c r="BP681" s="658"/>
      <c r="BQ681" s="658"/>
      <c r="BR681" s="658"/>
      <c r="BS681" s="658"/>
      <c r="BT681" s="658"/>
      <c r="BU681" s="658"/>
    </row>
    <row r="682" ht="14.25" customHeight="1">
      <c r="A682" s="1067"/>
      <c r="B682" s="1067"/>
      <c r="C682" s="1067"/>
      <c r="D682" s="1067"/>
      <c r="E682" s="1067"/>
      <c r="F682" s="1067"/>
      <c r="G682" s="1114"/>
      <c r="H682" s="1115"/>
      <c r="I682" s="1115"/>
      <c r="J682" s="1067"/>
      <c r="K682" s="1116"/>
      <c r="L682" s="1117"/>
      <c r="M682" s="1067"/>
      <c r="N682" s="1067"/>
      <c r="O682" s="1117"/>
      <c r="P682" s="1067"/>
      <c r="Q682" s="1067"/>
      <c r="R682" s="1067"/>
      <c r="S682" s="1067"/>
      <c r="T682" s="1067"/>
      <c r="U682" s="1067"/>
      <c r="V682" s="866"/>
      <c r="W682" s="866"/>
      <c r="X682" s="866"/>
      <c r="Y682" s="394"/>
      <c r="Z682" s="394"/>
      <c r="AA682" s="394"/>
      <c r="AB682" s="394"/>
      <c r="AC682" s="1067"/>
      <c r="AD682" s="1067"/>
      <c r="AE682" s="1067"/>
      <c r="AF682" s="1067"/>
      <c r="AG682" s="658"/>
      <c r="AH682" s="658"/>
      <c r="AI682" s="658"/>
      <c r="AJ682" s="658"/>
      <c r="AK682" s="658"/>
      <c r="AL682" s="658"/>
      <c r="AM682" s="658"/>
      <c r="AN682" s="658"/>
      <c r="AO682" s="658"/>
      <c r="AP682" s="658"/>
      <c r="AQ682" s="658"/>
      <c r="AR682" s="658"/>
      <c r="AS682" s="658"/>
      <c r="AT682" s="658"/>
      <c r="AU682" s="658"/>
      <c r="AV682" s="658"/>
      <c r="AW682" s="658"/>
      <c r="AX682" s="658"/>
      <c r="AY682" s="658"/>
      <c r="AZ682" s="658"/>
      <c r="BA682" s="658"/>
      <c r="BB682" s="658"/>
      <c r="BC682" s="658"/>
      <c r="BD682" s="658"/>
      <c r="BE682" s="658"/>
      <c r="BF682" s="658"/>
      <c r="BG682" s="658"/>
      <c r="BH682" s="658"/>
      <c r="BI682" s="658"/>
      <c r="BJ682" s="658"/>
      <c r="BK682" s="658"/>
      <c r="BL682" s="658"/>
      <c r="BM682" s="658"/>
      <c r="BN682" s="658"/>
      <c r="BO682" s="658"/>
      <c r="BP682" s="658"/>
      <c r="BQ682" s="658"/>
      <c r="BR682" s="658"/>
      <c r="BS682" s="658"/>
      <c r="BT682" s="658"/>
      <c r="BU682" s="658"/>
    </row>
    <row r="683" ht="14.25" customHeight="1">
      <c r="A683" s="1067"/>
      <c r="B683" s="1067"/>
      <c r="C683" s="1067"/>
      <c r="D683" s="1067"/>
      <c r="E683" s="1067"/>
      <c r="F683" s="1067"/>
      <c r="G683" s="1114"/>
      <c r="H683" s="1115"/>
      <c r="I683" s="1115"/>
      <c r="J683" s="1067"/>
      <c r="K683" s="1116"/>
      <c r="L683" s="1117"/>
      <c r="M683" s="1067"/>
      <c r="N683" s="1067"/>
      <c r="O683" s="1117"/>
      <c r="P683" s="1067"/>
      <c r="Q683" s="1067"/>
      <c r="R683" s="1067"/>
      <c r="S683" s="1067"/>
      <c r="T683" s="1067"/>
      <c r="U683" s="1067"/>
      <c r="V683" s="866"/>
      <c r="W683" s="866"/>
      <c r="X683" s="866"/>
      <c r="Y683" s="394"/>
      <c r="Z683" s="394"/>
      <c r="AA683" s="394"/>
      <c r="AB683" s="394"/>
      <c r="AC683" s="1067"/>
      <c r="AD683" s="1067"/>
      <c r="AE683" s="1067"/>
      <c r="AF683" s="1067"/>
      <c r="AG683" s="658"/>
      <c r="AH683" s="658"/>
      <c r="AI683" s="658"/>
      <c r="AJ683" s="658"/>
      <c r="AK683" s="658"/>
      <c r="AL683" s="658"/>
      <c r="AM683" s="658"/>
      <c r="AN683" s="658"/>
      <c r="AO683" s="658"/>
      <c r="AP683" s="658"/>
      <c r="AQ683" s="658"/>
      <c r="AR683" s="658"/>
      <c r="AS683" s="658"/>
      <c r="AT683" s="658"/>
      <c r="AU683" s="658"/>
      <c r="AV683" s="658"/>
      <c r="AW683" s="658"/>
      <c r="AX683" s="658"/>
      <c r="AY683" s="658"/>
      <c r="AZ683" s="658"/>
      <c r="BA683" s="658"/>
      <c r="BB683" s="658"/>
      <c r="BC683" s="658"/>
      <c r="BD683" s="658"/>
      <c r="BE683" s="658"/>
      <c r="BF683" s="658"/>
      <c r="BG683" s="658"/>
      <c r="BH683" s="658"/>
      <c r="BI683" s="658"/>
      <c r="BJ683" s="658"/>
      <c r="BK683" s="658"/>
      <c r="BL683" s="658"/>
      <c r="BM683" s="658"/>
      <c r="BN683" s="658"/>
      <c r="BO683" s="658"/>
      <c r="BP683" s="658"/>
      <c r="BQ683" s="658"/>
      <c r="BR683" s="658"/>
      <c r="BS683" s="658"/>
      <c r="BT683" s="658"/>
      <c r="BU683" s="658"/>
    </row>
    <row r="684" ht="14.25" customHeight="1">
      <c r="A684" s="1067"/>
      <c r="B684" s="1067"/>
      <c r="C684" s="1067"/>
      <c r="D684" s="1067"/>
      <c r="E684" s="1067"/>
      <c r="F684" s="1067"/>
      <c r="G684" s="1114"/>
      <c r="H684" s="1115"/>
      <c r="I684" s="1115"/>
      <c r="J684" s="1067"/>
      <c r="K684" s="1116"/>
      <c r="L684" s="1117"/>
      <c r="M684" s="1067"/>
      <c r="N684" s="1067"/>
      <c r="O684" s="1117"/>
      <c r="P684" s="1067"/>
      <c r="Q684" s="1067"/>
      <c r="R684" s="1067"/>
      <c r="S684" s="1067"/>
      <c r="T684" s="1067"/>
      <c r="U684" s="1067"/>
      <c r="V684" s="866"/>
      <c r="W684" s="866"/>
      <c r="X684" s="866"/>
      <c r="Y684" s="394"/>
      <c r="Z684" s="394"/>
      <c r="AA684" s="394"/>
      <c r="AB684" s="394"/>
      <c r="AC684" s="1067"/>
      <c r="AD684" s="1067"/>
      <c r="AE684" s="1067"/>
      <c r="AF684" s="1067"/>
      <c r="AG684" s="658"/>
      <c r="AH684" s="658"/>
      <c r="AI684" s="658"/>
      <c r="AJ684" s="658"/>
      <c r="AK684" s="658"/>
      <c r="AL684" s="658"/>
      <c r="AM684" s="658"/>
      <c r="AN684" s="658"/>
      <c r="AO684" s="658"/>
      <c r="AP684" s="658"/>
      <c r="AQ684" s="658"/>
      <c r="AR684" s="658"/>
      <c r="AS684" s="658"/>
      <c r="AT684" s="658"/>
      <c r="AU684" s="658"/>
      <c r="AV684" s="658"/>
      <c r="AW684" s="658"/>
      <c r="AX684" s="658"/>
      <c r="AY684" s="658"/>
      <c r="AZ684" s="658"/>
      <c r="BA684" s="658"/>
      <c r="BB684" s="658"/>
      <c r="BC684" s="658"/>
      <c r="BD684" s="658"/>
      <c r="BE684" s="658"/>
      <c r="BF684" s="658"/>
      <c r="BG684" s="658"/>
      <c r="BH684" s="658"/>
      <c r="BI684" s="658"/>
      <c r="BJ684" s="658"/>
      <c r="BK684" s="658"/>
      <c r="BL684" s="658"/>
      <c r="BM684" s="658"/>
      <c r="BN684" s="658"/>
      <c r="BO684" s="658"/>
      <c r="BP684" s="658"/>
      <c r="BQ684" s="658"/>
      <c r="BR684" s="658"/>
      <c r="BS684" s="658"/>
      <c r="BT684" s="658"/>
      <c r="BU684" s="658"/>
    </row>
    <row r="685" ht="14.25" customHeight="1">
      <c r="A685" s="1067"/>
      <c r="B685" s="1067"/>
      <c r="C685" s="1067"/>
      <c r="D685" s="1067"/>
      <c r="E685" s="1067"/>
      <c r="F685" s="1067"/>
      <c r="G685" s="1114"/>
      <c r="H685" s="1115"/>
      <c r="I685" s="1115"/>
      <c r="J685" s="1067"/>
      <c r="K685" s="1116"/>
      <c r="L685" s="1117"/>
      <c r="M685" s="1067"/>
      <c r="N685" s="1067"/>
      <c r="O685" s="1117"/>
      <c r="P685" s="1067"/>
      <c r="Q685" s="1067"/>
      <c r="R685" s="1067"/>
      <c r="S685" s="1067"/>
      <c r="T685" s="1067"/>
      <c r="U685" s="1067"/>
      <c r="V685" s="866"/>
      <c r="W685" s="866"/>
      <c r="X685" s="866"/>
      <c r="Y685" s="394"/>
      <c r="Z685" s="394"/>
      <c r="AA685" s="394"/>
      <c r="AB685" s="394"/>
      <c r="AC685" s="1067"/>
      <c r="AD685" s="1067"/>
      <c r="AE685" s="1067"/>
      <c r="AF685" s="1067"/>
      <c r="AG685" s="658"/>
      <c r="AH685" s="658"/>
      <c r="AI685" s="658"/>
      <c r="AJ685" s="658"/>
      <c r="AK685" s="658"/>
      <c r="AL685" s="658"/>
      <c r="AM685" s="658"/>
      <c r="AN685" s="658"/>
      <c r="AO685" s="658"/>
      <c r="AP685" s="658"/>
      <c r="AQ685" s="658"/>
      <c r="AR685" s="658"/>
      <c r="AS685" s="658"/>
      <c r="AT685" s="658"/>
      <c r="AU685" s="658"/>
      <c r="AV685" s="658"/>
      <c r="AW685" s="658"/>
      <c r="AX685" s="658"/>
      <c r="AY685" s="658"/>
      <c r="AZ685" s="658"/>
      <c r="BA685" s="658"/>
      <c r="BB685" s="658"/>
      <c r="BC685" s="658"/>
      <c r="BD685" s="658"/>
      <c r="BE685" s="658"/>
      <c r="BF685" s="658"/>
      <c r="BG685" s="658"/>
      <c r="BH685" s="658"/>
      <c r="BI685" s="658"/>
      <c r="BJ685" s="658"/>
      <c r="BK685" s="658"/>
      <c r="BL685" s="658"/>
      <c r="BM685" s="658"/>
      <c r="BN685" s="658"/>
      <c r="BO685" s="658"/>
      <c r="BP685" s="658"/>
      <c r="BQ685" s="658"/>
      <c r="BR685" s="658"/>
      <c r="BS685" s="658"/>
      <c r="BT685" s="658"/>
      <c r="BU685" s="658"/>
    </row>
    <row r="686" ht="14.25" customHeight="1">
      <c r="A686" s="1067"/>
      <c r="B686" s="1067"/>
      <c r="C686" s="1067"/>
      <c r="D686" s="1067"/>
      <c r="E686" s="1067"/>
      <c r="F686" s="1067"/>
      <c r="G686" s="1114"/>
      <c r="H686" s="1115"/>
      <c r="I686" s="1115"/>
      <c r="J686" s="1067"/>
      <c r="K686" s="1116"/>
      <c r="L686" s="1117"/>
      <c r="M686" s="1067"/>
      <c r="N686" s="1067"/>
      <c r="O686" s="1117"/>
      <c r="P686" s="1067"/>
      <c r="Q686" s="1067"/>
      <c r="R686" s="1067"/>
      <c r="S686" s="1067"/>
      <c r="T686" s="1067"/>
      <c r="U686" s="1067"/>
      <c r="V686" s="866"/>
      <c r="W686" s="866"/>
      <c r="X686" s="866"/>
      <c r="Y686" s="394"/>
      <c r="Z686" s="394"/>
      <c r="AA686" s="394"/>
      <c r="AB686" s="394"/>
      <c r="AC686" s="1067"/>
      <c r="AD686" s="1067"/>
      <c r="AE686" s="1067"/>
      <c r="AF686" s="1067"/>
      <c r="AG686" s="658"/>
      <c r="AH686" s="658"/>
      <c r="AI686" s="658"/>
      <c r="AJ686" s="658"/>
      <c r="AK686" s="658"/>
      <c r="AL686" s="658"/>
      <c r="AM686" s="658"/>
      <c r="AN686" s="658"/>
      <c r="AO686" s="658"/>
      <c r="AP686" s="658"/>
      <c r="AQ686" s="658"/>
      <c r="AR686" s="658"/>
      <c r="AS686" s="658"/>
      <c r="AT686" s="658"/>
      <c r="AU686" s="658"/>
      <c r="AV686" s="658"/>
      <c r="AW686" s="658"/>
      <c r="AX686" s="658"/>
      <c r="AY686" s="658"/>
      <c r="AZ686" s="658"/>
      <c r="BA686" s="658"/>
      <c r="BB686" s="658"/>
      <c r="BC686" s="658"/>
      <c r="BD686" s="658"/>
      <c r="BE686" s="658"/>
      <c r="BF686" s="658"/>
      <c r="BG686" s="658"/>
      <c r="BH686" s="658"/>
      <c r="BI686" s="658"/>
      <c r="BJ686" s="658"/>
      <c r="BK686" s="658"/>
      <c r="BL686" s="658"/>
      <c r="BM686" s="658"/>
      <c r="BN686" s="658"/>
      <c r="BO686" s="658"/>
      <c r="BP686" s="658"/>
      <c r="BQ686" s="658"/>
      <c r="BR686" s="658"/>
      <c r="BS686" s="658"/>
      <c r="BT686" s="658"/>
      <c r="BU686" s="658"/>
    </row>
    <row r="687" ht="14.25" customHeight="1">
      <c r="A687" s="1067"/>
      <c r="B687" s="1067"/>
      <c r="C687" s="1067"/>
      <c r="D687" s="1067"/>
      <c r="E687" s="1067"/>
      <c r="F687" s="1067"/>
      <c r="G687" s="1114"/>
      <c r="H687" s="1115"/>
      <c r="I687" s="1115"/>
      <c r="J687" s="1067"/>
      <c r="K687" s="1116"/>
      <c r="L687" s="1117"/>
      <c r="M687" s="1067"/>
      <c r="N687" s="1067"/>
      <c r="O687" s="1117"/>
      <c r="P687" s="1067"/>
      <c r="Q687" s="1067"/>
      <c r="R687" s="1067"/>
      <c r="S687" s="1067"/>
      <c r="T687" s="1067"/>
      <c r="U687" s="1067"/>
      <c r="V687" s="866"/>
      <c r="W687" s="866"/>
      <c r="X687" s="866"/>
      <c r="Y687" s="394"/>
      <c r="Z687" s="394"/>
      <c r="AA687" s="394"/>
      <c r="AB687" s="394"/>
      <c r="AC687" s="1067"/>
      <c r="AD687" s="1067"/>
      <c r="AE687" s="1067"/>
      <c r="AF687" s="1067"/>
      <c r="AG687" s="658"/>
      <c r="AH687" s="658"/>
      <c r="AI687" s="658"/>
      <c r="AJ687" s="658"/>
      <c r="AK687" s="658"/>
      <c r="AL687" s="658"/>
      <c r="AM687" s="658"/>
      <c r="AN687" s="658"/>
      <c r="AO687" s="658"/>
      <c r="AP687" s="658"/>
      <c r="AQ687" s="658"/>
      <c r="AR687" s="658"/>
      <c r="AS687" s="658"/>
      <c r="AT687" s="658"/>
      <c r="AU687" s="658"/>
      <c r="AV687" s="658"/>
      <c r="AW687" s="658"/>
      <c r="AX687" s="658"/>
      <c r="AY687" s="658"/>
      <c r="AZ687" s="658"/>
      <c r="BA687" s="658"/>
      <c r="BB687" s="658"/>
      <c r="BC687" s="658"/>
      <c r="BD687" s="658"/>
      <c r="BE687" s="658"/>
      <c r="BF687" s="658"/>
      <c r="BG687" s="658"/>
      <c r="BH687" s="658"/>
      <c r="BI687" s="658"/>
      <c r="BJ687" s="658"/>
      <c r="BK687" s="658"/>
      <c r="BL687" s="658"/>
      <c r="BM687" s="658"/>
      <c r="BN687" s="658"/>
      <c r="BO687" s="658"/>
      <c r="BP687" s="658"/>
      <c r="BQ687" s="658"/>
      <c r="BR687" s="658"/>
      <c r="BS687" s="658"/>
      <c r="BT687" s="658"/>
      <c r="BU687" s="658"/>
    </row>
    <row r="688" ht="14.25" customHeight="1">
      <c r="A688" s="1067"/>
      <c r="B688" s="1067"/>
      <c r="C688" s="1067"/>
      <c r="D688" s="1067"/>
      <c r="E688" s="1067"/>
      <c r="F688" s="1067"/>
      <c r="G688" s="1114"/>
      <c r="H688" s="1115"/>
      <c r="I688" s="1115"/>
      <c r="J688" s="1067"/>
      <c r="K688" s="1116"/>
      <c r="L688" s="1117"/>
      <c r="M688" s="1067"/>
      <c r="N688" s="1067"/>
      <c r="O688" s="1117"/>
      <c r="P688" s="1067"/>
      <c r="Q688" s="1067"/>
      <c r="R688" s="1067"/>
      <c r="S688" s="1067"/>
      <c r="T688" s="1067"/>
      <c r="U688" s="1067"/>
      <c r="V688" s="866"/>
      <c r="W688" s="866"/>
      <c r="X688" s="866"/>
      <c r="Y688" s="394"/>
      <c r="Z688" s="394"/>
      <c r="AA688" s="394"/>
      <c r="AB688" s="394"/>
      <c r="AC688" s="1067"/>
      <c r="AD688" s="1067"/>
      <c r="AE688" s="1067"/>
      <c r="AF688" s="1067"/>
      <c r="AG688" s="658"/>
      <c r="AH688" s="658"/>
      <c r="AI688" s="658"/>
      <c r="AJ688" s="658"/>
      <c r="AK688" s="658"/>
      <c r="AL688" s="658"/>
      <c r="AM688" s="658"/>
      <c r="AN688" s="658"/>
      <c r="AO688" s="658"/>
      <c r="AP688" s="658"/>
      <c r="AQ688" s="658"/>
      <c r="AR688" s="658"/>
      <c r="AS688" s="658"/>
      <c r="AT688" s="658"/>
      <c r="AU688" s="658"/>
      <c r="AV688" s="658"/>
      <c r="AW688" s="658"/>
      <c r="AX688" s="658"/>
      <c r="AY688" s="658"/>
      <c r="AZ688" s="658"/>
      <c r="BA688" s="658"/>
      <c r="BB688" s="658"/>
      <c r="BC688" s="658"/>
      <c r="BD688" s="658"/>
      <c r="BE688" s="658"/>
      <c r="BF688" s="658"/>
      <c r="BG688" s="658"/>
      <c r="BH688" s="658"/>
      <c r="BI688" s="658"/>
      <c r="BJ688" s="658"/>
      <c r="BK688" s="658"/>
      <c r="BL688" s="658"/>
      <c r="BM688" s="658"/>
      <c r="BN688" s="658"/>
      <c r="BO688" s="658"/>
      <c r="BP688" s="658"/>
      <c r="BQ688" s="658"/>
      <c r="BR688" s="658"/>
      <c r="BS688" s="658"/>
      <c r="BT688" s="658"/>
      <c r="BU688" s="658"/>
    </row>
    <row r="689" ht="14.25" customHeight="1">
      <c r="A689" s="1067"/>
      <c r="B689" s="1067"/>
      <c r="C689" s="1067"/>
      <c r="D689" s="1067"/>
      <c r="E689" s="1067"/>
      <c r="F689" s="1067"/>
      <c r="G689" s="1114"/>
      <c r="H689" s="1115"/>
      <c r="I689" s="1115"/>
      <c r="J689" s="1067"/>
      <c r="K689" s="1116"/>
      <c r="L689" s="1117"/>
      <c r="M689" s="1067"/>
      <c r="N689" s="1067"/>
      <c r="O689" s="1117"/>
      <c r="P689" s="1067"/>
      <c r="Q689" s="1067"/>
      <c r="R689" s="1067"/>
      <c r="S689" s="1067"/>
      <c r="T689" s="1067"/>
      <c r="U689" s="1067"/>
      <c r="V689" s="866"/>
      <c r="W689" s="866"/>
      <c r="X689" s="866"/>
      <c r="Y689" s="394"/>
      <c r="Z689" s="394"/>
      <c r="AA689" s="394"/>
      <c r="AB689" s="394"/>
      <c r="AC689" s="1067"/>
      <c r="AD689" s="1067"/>
      <c r="AE689" s="1067"/>
      <c r="AF689" s="1067"/>
      <c r="AG689" s="658"/>
      <c r="AH689" s="658"/>
      <c r="AI689" s="658"/>
      <c r="AJ689" s="658"/>
      <c r="AK689" s="658"/>
      <c r="AL689" s="658"/>
      <c r="AM689" s="658"/>
      <c r="AN689" s="658"/>
      <c r="AO689" s="658"/>
      <c r="AP689" s="658"/>
      <c r="AQ689" s="658"/>
      <c r="AR689" s="658"/>
      <c r="AS689" s="658"/>
      <c r="AT689" s="658"/>
      <c r="AU689" s="658"/>
      <c r="AV689" s="658"/>
      <c r="AW689" s="658"/>
      <c r="AX689" s="658"/>
      <c r="AY689" s="658"/>
      <c r="AZ689" s="658"/>
      <c r="BA689" s="658"/>
      <c r="BB689" s="658"/>
      <c r="BC689" s="658"/>
      <c r="BD689" s="658"/>
      <c r="BE689" s="658"/>
      <c r="BF689" s="658"/>
      <c r="BG689" s="658"/>
      <c r="BH689" s="658"/>
      <c r="BI689" s="658"/>
      <c r="BJ689" s="658"/>
      <c r="BK689" s="658"/>
      <c r="BL689" s="658"/>
      <c r="BM689" s="658"/>
      <c r="BN689" s="658"/>
      <c r="BO689" s="658"/>
      <c r="BP689" s="658"/>
      <c r="BQ689" s="658"/>
      <c r="BR689" s="658"/>
      <c r="BS689" s="658"/>
      <c r="BT689" s="658"/>
      <c r="BU689" s="658"/>
    </row>
    <row r="690" ht="14.25" customHeight="1">
      <c r="A690" s="1067"/>
      <c r="B690" s="1067"/>
      <c r="C690" s="1067"/>
      <c r="D690" s="1067"/>
      <c r="E690" s="1067"/>
      <c r="F690" s="1067"/>
      <c r="G690" s="1114"/>
      <c r="H690" s="1115"/>
      <c r="I690" s="1115"/>
      <c r="J690" s="1067"/>
      <c r="K690" s="1116"/>
      <c r="L690" s="1117"/>
      <c r="M690" s="1067"/>
      <c r="N690" s="1067"/>
      <c r="O690" s="1117"/>
      <c r="P690" s="1067"/>
      <c r="Q690" s="1067"/>
      <c r="R690" s="1067"/>
      <c r="S690" s="1067"/>
      <c r="T690" s="1067"/>
      <c r="U690" s="1067"/>
      <c r="V690" s="866"/>
      <c r="W690" s="866"/>
      <c r="X690" s="866"/>
      <c r="Y690" s="394"/>
      <c r="Z690" s="394"/>
      <c r="AA690" s="394"/>
      <c r="AB690" s="394"/>
      <c r="AC690" s="1067"/>
      <c r="AD690" s="1067"/>
      <c r="AE690" s="1067"/>
      <c r="AF690" s="1067"/>
      <c r="AG690" s="658"/>
      <c r="AH690" s="658"/>
      <c r="AI690" s="658"/>
      <c r="AJ690" s="658"/>
      <c r="AK690" s="658"/>
      <c r="AL690" s="658"/>
      <c r="AM690" s="658"/>
      <c r="AN690" s="658"/>
      <c r="AO690" s="658"/>
      <c r="AP690" s="658"/>
      <c r="AQ690" s="658"/>
      <c r="AR690" s="658"/>
      <c r="AS690" s="658"/>
      <c r="AT690" s="658"/>
      <c r="AU690" s="658"/>
      <c r="AV690" s="658"/>
      <c r="AW690" s="658"/>
      <c r="AX690" s="658"/>
      <c r="AY690" s="658"/>
      <c r="AZ690" s="658"/>
      <c r="BA690" s="658"/>
      <c r="BB690" s="658"/>
      <c r="BC690" s="658"/>
      <c r="BD690" s="658"/>
      <c r="BE690" s="658"/>
      <c r="BF690" s="658"/>
      <c r="BG690" s="658"/>
      <c r="BH690" s="658"/>
      <c r="BI690" s="658"/>
      <c r="BJ690" s="658"/>
      <c r="BK690" s="658"/>
      <c r="BL690" s="658"/>
      <c r="BM690" s="658"/>
      <c r="BN690" s="658"/>
      <c r="BO690" s="658"/>
      <c r="BP690" s="658"/>
      <c r="BQ690" s="658"/>
      <c r="BR690" s="658"/>
      <c r="BS690" s="658"/>
      <c r="BT690" s="658"/>
      <c r="BU690" s="658"/>
    </row>
    <row r="691" ht="14.25" customHeight="1">
      <c r="A691" s="1067"/>
      <c r="B691" s="1067"/>
      <c r="C691" s="1067"/>
      <c r="D691" s="1067"/>
      <c r="E691" s="1067"/>
      <c r="F691" s="1067"/>
      <c r="G691" s="1114"/>
      <c r="H691" s="1115"/>
      <c r="I691" s="1115"/>
      <c r="J691" s="1067"/>
      <c r="K691" s="1116"/>
      <c r="L691" s="1117"/>
      <c r="M691" s="1067"/>
      <c r="N691" s="1067"/>
      <c r="O691" s="1117"/>
      <c r="P691" s="1067"/>
      <c r="Q691" s="1067"/>
      <c r="R691" s="1067"/>
      <c r="S691" s="1067"/>
      <c r="T691" s="1067"/>
      <c r="U691" s="1067"/>
      <c r="V691" s="866"/>
      <c r="W691" s="866"/>
      <c r="X691" s="866"/>
      <c r="Y691" s="394"/>
      <c r="Z691" s="394"/>
      <c r="AA691" s="394"/>
      <c r="AB691" s="394"/>
      <c r="AC691" s="1067"/>
      <c r="AD691" s="1067"/>
      <c r="AE691" s="1067"/>
      <c r="AF691" s="1067"/>
      <c r="AG691" s="658"/>
      <c r="AH691" s="658"/>
      <c r="AI691" s="658"/>
      <c r="AJ691" s="658"/>
      <c r="AK691" s="658"/>
      <c r="AL691" s="658"/>
      <c r="AM691" s="658"/>
      <c r="AN691" s="658"/>
      <c r="AO691" s="658"/>
      <c r="AP691" s="658"/>
      <c r="AQ691" s="658"/>
      <c r="AR691" s="658"/>
      <c r="AS691" s="658"/>
      <c r="AT691" s="658"/>
      <c r="AU691" s="658"/>
      <c r="AV691" s="658"/>
      <c r="AW691" s="658"/>
      <c r="AX691" s="658"/>
      <c r="AY691" s="658"/>
      <c r="AZ691" s="658"/>
      <c r="BA691" s="658"/>
      <c r="BB691" s="658"/>
      <c r="BC691" s="658"/>
      <c r="BD691" s="658"/>
      <c r="BE691" s="658"/>
      <c r="BF691" s="658"/>
      <c r="BG691" s="658"/>
      <c r="BH691" s="658"/>
      <c r="BI691" s="658"/>
      <c r="BJ691" s="658"/>
      <c r="BK691" s="658"/>
      <c r="BL691" s="658"/>
      <c r="BM691" s="658"/>
      <c r="BN691" s="658"/>
      <c r="BO691" s="658"/>
      <c r="BP691" s="658"/>
      <c r="BQ691" s="658"/>
      <c r="BR691" s="658"/>
      <c r="BS691" s="658"/>
      <c r="BT691" s="658"/>
      <c r="BU691" s="658"/>
    </row>
    <row r="692" ht="14.25" customHeight="1">
      <c r="A692" s="1067"/>
      <c r="B692" s="1067"/>
      <c r="C692" s="1067"/>
      <c r="D692" s="1067"/>
      <c r="E692" s="1067"/>
      <c r="F692" s="1067"/>
      <c r="G692" s="1114"/>
      <c r="H692" s="1115"/>
      <c r="I692" s="1115"/>
      <c r="J692" s="1067"/>
      <c r="K692" s="1116"/>
      <c r="L692" s="1117"/>
      <c r="M692" s="1067"/>
      <c r="N692" s="1067"/>
      <c r="O692" s="1117"/>
      <c r="P692" s="1067"/>
      <c r="Q692" s="1067"/>
      <c r="R692" s="1067"/>
      <c r="S692" s="1067"/>
      <c r="T692" s="1067"/>
      <c r="U692" s="1067"/>
      <c r="V692" s="866"/>
      <c r="W692" s="866"/>
      <c r="X692" s="866"/>
      <c r="Y692" s="394"/>
      <c r="Z692" s="394"/>
      <c r="AA692" s="394"/>
      <c r="AB692" s="394"/>
      <c r="AC692" s="1067"/>
      <c r="AD692" s="1067"/>
      <c r="AE692" s="1067"/>
      <c r="AF692" s="1067"/>
      <c r="AG692" s="658"/>
      <c r="AH692" s="658"/>
      <c r="AI692" s="658"/>
      <c r="AJ692" s="658"/>
      <c r="AK692" s="658"/>
      <c r="AL692" s="658"/>
      <c r="AM692" s="658"/>
      <c r="AN692" s="658"/>
      <c r="AO692" s="658"/>
      <c r="AP692" s="658"/>
      <c r="AQ692" s="658"/>
      <c r="AR692" s="658"/>
      <c r="AS692" s="658"/>
      <c r="AT692" s="658"/>
      <c r="AU692" s="658"/>
      <c r="AV692" s="658"/>
      <c r="AW692" s="658"/>
      <c r="AX692" s="658"/>
      <c r="AY692" s="658"/>
      <c r="AZ692" s="658"/>
      <c r="BA692" s="658"/>
      <c r="BB692" s="658"/>
      <c r="BC692" s="658"/>
      <c r="BD692" s="658"/>
      <c r="BE692" s="658"/>
      <c r="BF692" s="658"/>
      <c r="BG692" s="658"/>
      <c r="BH692" s="658"/>
      <c r="BI692" s="658"/>
      <c r="BJ692" s="658"/>
      <c r="BK692" s="658"/>
      <c r="BL692" s="658"/>
      <c r="BM692" s="658"/>
      <c r="BN692" s="658"/>
      <c r="BO692" s="658"/>
      <c r="BP692" s="658"/>
      <c r="BQ692" s="658"/>
      <c r="BR692" s="658"/>
      <c r="BS692" s="658"/>
      <c r="BT692" s="658"/>
      <c r="BU692" s="658"/>
    </row>
    <row r="693" ht="14.25" customHeight="1">
      <c r="A693" s="1067"/>
      <c r="B693" s="1067"/>
      <c r="C693" s="1067"/>
      <c r="D693" s="1067"/>
      <c r="E693" s="1067"/>
      <c r="F693" s="1067"/>
      <c r="G693" s="1114"/>
      <c r="H693" s="1115"/>
      <c r="I693" s="1115"/>
      <c r="J693" s="1067"/>
      <c r="K693" s="1116"/>
      <c r="L693" s="1117"/>
      <c r="M693" s="1067"/>
      <c r="N693" s="1067"/>
      <c r="O693" s="1117"/>
      <c r="P693" s="1067"/>
      <c r="Q693" s="1067"/>
      <c r="R693" s="1067"/>
      <c r="S693" s="1067"/>
      <c r="T693" s="1067"/>
      <c r="U693" s="1067"/>
      <c r="V693" s="866"/>
      <c r="W693" s="866"/>
      <c r="X693" s="866"/>
      <c r="Y693" s="394"/>
      <c r="Z693" s="394"/>
      <c r="AA693" s="394"/>
      <c r="AB693" s="394"/>
      <c r="AC693" s="1067"/>
      <c r="AD693" s="1067"/>
      <c r="AE693" s="1067"/>
      <c r="AF693" s="1067"/>
      <c r="AG693" s="658"/>
      <c r="AH693" s="658"/>
      <c r="AI693" s="658"/>
      <c r="AJ693" s="658"/>
      <c r="AK693" s="658"/>
      <c r="AL693" s="658"/>
      <c r="AM693" s="658"/>
      <c r="AN693" s="658"/>
      <c r="AO693" s="658"/>
      <c r="AP693" s="658"/>
      <c r="AQ693" s="658"/>
      <c r="AR693" s="658"/>
      <c r="AS693" s="658"/>
      <c r="AT693" s="658"/>
      <c r="AU693" s="658"/>
      <c r="AV693" s="658"/>
      <c r="AW693" s="658"/>
      <c r="AX693" s="658"/>
      <c r="AY693" s="658"/>
      <c r="AZ693" s="658"/>
      <c r="BA693" s="658"/>
      <c r="BB693" s="658"/>
      <c r="BC693" s="658"/>
      <c r="BD693" s="658"/>
      <c r="BE693" s="658"/>
      <c r="BF693" s="658"/>
      <c r="BG693" s="658"/>
      <c r="BH693" s="658"/>
      <c r="BI693" s="658"/>
      <c r="BJ693" s="658"/>
      <c r="BK693" s="658"/>
      <c r="BL693" s="658"/>
      <c r="BM693" s="658"/>
      <c r="BN693" s="658"/>
      <c r="BO693" s="658"/>
      <c r="BP693" s="658"/>
      <c r="BQ693" s="658"/>
      <c r="BR693" s="658"/>
      <c r="BS693" s="658"/>
      <c r="BT693" s="658"/>
      <c r="BU693" s="658"/>
    </row>
    <row r="694" ht="14.25" customHeight="1">
      <c r="A694" s="1067"/>
      <c r="B694" s="1067"/>
      <c r="C694" s="1067"/>
      <c r="D694" s="1067"/>
      <c r="E694" s="1067"/>
      <c r="F694" s="1067"/>
      <c r="G694" s="1114"/>
      <c r="H694" s="1115"/>
      <c r="I694" s="1115"/>
      <c r="J694" s="1067"/>
      <c r="K694" s="1116"/>
      <c r="L694" s="1117"/>
      <c r="M694" s="1067"/>
      <c r="N694" s="1067"/>
      <c r="O694" s="1117"/>
      <c r="P694" s="1067"/>
      <c r="Q694" s="1067"/>
      <c r="R694" s="1067"/>
      <c r="S694" s="1067"/>
      <c r="T694" s="1067"/>
      <c r="U694" s="1067"/>
      <c r="V694" s="866"/>
      <c r="W694" s="866"/>
      <c r="X694" s="866"/>
      <c r="Y694" s="394"/>
      <c r="Z694" s="394"/>
      <c r="AA694" s="394"/>
      <c r="AB694" s="394"/>
      <c r="AC694" s="1067"/>
      <c r="AD694" s="1067"/>
      <c r="AE694" s="1067"/>
      <c r="AF694" s="1067"/>
      <c r="AG694" s="658"/>
      <c r="AH694" s="658"/>
      <c r="AI694" s="658"/>
      <c r="AJ694" s="658"/>
      <c r="AK694" s="658"/>
      <c r="AL694" s="658"/>
      <c r="AM694" s="658"/>
      <c r="AN694" s="658"/>
      <c r="AO694" s="658"/>
      <c r="AP694" s="658"/>
      <c r="AQ694" s="658"/>
      <c r="AR694" s="658"/>
      <c r="AS694" s="658"/>
      <c r="AT694" s="658"/>
      <c r="AU694" s="658"/>
      <c r="AV694" s="658"/>
      <c r="AW694" s="658"/>
      <c r="AX694" s="658"/>
      <c r="AY694" s="658"/>
      <c r="AZ694" s="658"/>
      <c r="BA694" s="658"/>
      <c r="BB694" s="658"/>
      <c r="BC694" s="658"/>
      <c r="BD694" s="658"/>
      <c r="BE694" s="658"/>
      <c r="BF694" s="658"/>
      <c r="BG694" s="658"/>
      <c r="BH694" s="658"/>
      <c r="BI694" s="658"/>
      <c r="BJ694" s="658"/>
      <c r="BK694" s="658"/>
      <c r="BL694" s="658"/>
      <c r="BM694" s="658"/>
      <c r="BN694" s="658"/>
      <c r="BO694" s="658"/>
      <c r="BP694" s="658"/>
      <c r="BQ694" s="658"/>
      <c r="BR694" s="658"/>
      <c r="BS694" s="658"/>
      <c r="BT694" s="658"/>
      <c r="BU694" s="658"/>
    </row>
    <row r="695" ht="14.25" customHeight="1">
      <c r="A695" s="1067"/>
      <c r="B695" s="1067"/>
      <c r="C695" s="1067"/>
      <c r="D695" s="1067"/>
      <c r="E695" s="1067"/>
      <c r="F695" s="1067"/>
      <c r="G695" s="1114"/>
      <c r="H695" s="1115"/>
      <c r="I695" s="1115"/>
      <c r="J695" s="1067"/>
      <c r="K695" s="1116"/>
      <c r="L695" s="1117"/>
      <c r="M695" s="1067"/>
      <c r="N695" s="1067"/>
      <c r="O695" s="1117"/>
      <c r="P695" s="1067"/>
      <c r="Q695" s="1067"/>
      <c r="R695" s="1067"/>
      <c r="S695" s="1067"/>
      <c r="T695" s="1067"/>
      <c r="U695" s="1067"/>
      <c r="V695" s="866"/>
      <c r="W695" s="866"/>
      <c r="X695" s="866"/>
      <c r="Y695" s="394"/>
      <c r="Z695" s="394"/>
      <c r="AA695" s="394"/>
      <c r="AB695" s="394"/>
      <c r="AC695" s="1067"/>
      <c r="AD695" s="1067"/>
      <c r="AE695" s="1067"/>
      <c r="AF695" s="1067"/>
      <c r="AG695" s="658"/>
      <c r="AH695" s="658"/>
      <c r="AI695" s="658"/>
      <c r="AJ695" s="658"/>
      <c r="AK695" s="658"/>
      <c r="AL695" s="658"/>
      <c r="AM695" s="658"/>
      <c r="AN695" s="658"/>
      <c r="AO695" s="658"/>
      <c r="AP695" s="658"/>
      <c r="AQ695" s="658"/>
      <c r="AR695" s="658"/>
      <c r="AS695" s="658"/>
      <c r="AT695" s="658"/>
      <c r="AU695" s="658"/>
      <c r="AV695" s="658"/>
      <c r="AW695" s="658"/>
      <c r="AX695" s="658"/>
      <c r="AY695" s="658"/>
      <c r="AZ695" s="658"/>
      <c r="BA695" s="658"/>
      <c r="BB695" s="658"/>
      <c r="BC695" s="658"/>
      <c r="BD695" s="658"/>
      <c r="BE695" s="658"/>
      <c r="BF695" s="658"/>
      <c r="BG695" s="658"/>
      <c r="BH695" s="658"/>
      <c r="BI695" s="658"/>
      <c r="BJ695" s="658"/>
      <c r="BK695" s="658"/>
      <c r="BL695" s="658"/>
      <c r="BM695" s="658"/>
      <c r="BN695" s="658"/>
      <c r="BO695" s="658"/>
      <c r="BP695" s="658"/>
      <c r="BQ695" s="658"/>
      <c r="BR695" s="658"/>
      <c r="BS695" s="658"/>
      <c r="BT695" s="658"/>
      <c r="BU695" s="658"/>
    </row>
    <row r="696" ht="14.25" customHeight="1">
      <c r="A696" s="1067"/>
      <c r="B696" s="1067"/>
      <c r="C696" s="1067"/>
      <c r="D696" s="1067"/>
      <c r="E696" s="1067"/>
      <c r="F696" s="1067"/>
      <c r="G696" s="1114"/>
      <c r="H696" s="1115"/>
      <c r="I696" s="1115"/>
      <c r="J696" s="1067"/>
      <c r="K696" s="1116"/>
      <c r="L696" s="1117"/>
      <c r="M696" s="1067"/>
      <c r="N696" s="1067"/>
      <c r="O696" s="1117"/>
      <c r="P696" s="1067"/>
      <c r="Q696" s="1067"/>
      <c r="R696" s="1067"/>
      <c r="S696" s="1067"/>
      <c r="T696" s="1067"/>
      <c r="U696" s="1067"/>
      <c r="V696" s="866"/>
      <c r="W696" s="866"/>
      <c r="X696" s="866"/>
      <c r="Y696" s="394"/>
      <c r="Z696" s="394"/>
      <c r="AA696" s="394"/>
      <c r="AB696" s="394"/>
      <c r="AC696" s="1067"/>
      <c r="AD696" s="1067"/>
      <c r="AE696" s="1067"/>
      <c r="AF696" s="1067"/>
      <c r="AG696" s="658"/>
      <c r="AH696" s="658"/>
      <c r="AI696" s="658"/>
      <c r="AJ696" s="658"/>
      <c r="AK696" s="658"/>
      <c r="AL696" s="658"/>
      <c r="AM696" s="658"/>
      <c r="AN696" s="658"/>
      <c r="AO696" s="658"/>
      <c r="AP696" s="658"/>
      <c r="AQ696" s="658"/>
      <c r="AR696" s="658"/>
      <c r="AS696" s="658"/>
      <c r="AT696" s="658"/>
      <c r="AU696" s="658"/>
      <c r="AV696" s="658"/>
      <c r="AW696" s="658"/>
      <c r="AX696" s="658"/>
      <c r="AY696" s="658"/>
      <c r="AZ696" s="658"/>
      <c r="BA696" s="658"/>
      <c r="BB696" s="658"/>
      <c r="BC696" s="658"/>
      <c r="BD696" s="658"/>
      <c r="BE696" s="658"/>
      <c r="BF696" s="658"/>
      <c r="BG696" s="658"/>
      <c r="BH696" s="658"/>
      <c r="BI696" s="658"/>
      <c r="BJ696" s="658"/>
      <c r="BK696" s="658"/>
      <c r="BL696" s="658"/>
      <c r="BM696" s="658"/>
      <c r="BN696" s="658"/>
      <c r="BO696" s="658"/>
      <c r="BP696" s="658"/>
      <c r="BQ696" s="658"/>
      <c r="BR696" s="658"/>
      <c r="BS696" s="658"/>
      <c r="BT696" s="658"/>
      <c r="BU696" s="658"/>
    </row>
    <row r="697" ht="14.25" customHeight="1">
      <c r="A697" s="1067"/>
      <c r="B697" s="1067"/>
      <c r="C697" s="1067"/>
      <c r="D697" s="1067"/>
      <c r="E697" s="1067"/>
      <c r="F697" s="1067"/>
      <c r="G697" s="1114"/>
      <c r="H697" s="1115"/>
      <c r="I697" s="1115"/>
      <c r="J697" s="1067"/>
      <c r="K697" s="1116"/>
      <c r="L697" s="1117"/>
      <c r="M697" s="1067"/>
      <c r="N697" s="1067"/>
      <c r="O697" s="1117"/>
      <c r="P697" s="1067"/>
      <c r="Q697" s="1067"/>
      <c r="R697" s="1067"/>
      <c r="S697" s="1067"/>
      <c r="T697" s="1067"/>
      <c r="U697" s="1067"/>
      <c r="V697" s="866"/>
      <c r="W697" s="866"/>
      <c r="X697" s="866"/>
      <c r="Y697" s="394"/>
      <c r="Z697" s="394"/>
      <c r="AA697" s="394"/>
      <c r="AB697" s="394"/>
      <c r="AC697" s="1067"/>
      <c r="AD697" s="1067"/>
      <c r="AE697" s="1067"/>
      <c r="AF697" s="1067"/>
      <c r="AG697" s="658"/>
      <c r="AH697" s="658"/>
      <c r="AI697" s="658"/>
      <c r="AJ697" s="658"/>
      <c r="AK697" s="658"/>
      <c r="AL697" s="658"/>
      <c r="AM697" s="658"/>
      <c r="AN697" s="658"/>
      <c r="AO697" s="658"/>
      <c r="AP697" s="658"/>
      <c r="AQ697" s="658"/>
      <c r="AR697" s="658"/>
      <c r="AS697" s="658"/>
      <c r="AT697" s="658"/>
      <c r="AU697" s="658"/>
      <c r="AV697" s="658"/>
      <c r="AW697" s="658"/>
      <c r="AX697" s="658"/>
      <c r="AY697" s="658"/>
      <c r="AZ697" s="658"/>
      <c r="BA697" s="658"/>
      <c r="BB697" s="658"/>
      <c r="BC697" s="658"/>
      <c r="BD697" s="658"/>
      <c r="BE697" s="658"/>
      <c r="BF697" s="658"/>
      <c r="BG697" s="658"/>
      <c r="BH697" s="658"/>
      <c r="BI697" s="658"/>
      <c r="BJ697" s="658"/>
      <c r="BK697" s="658"/>
      <c r="BL697" s="658"/>
      <c r="BM697" s="658"/>
      <c r="BN697" s="658"/>
      <c r="BO697" s="658"/>
      <c r="BP697" s="658"/>
      <c r="BQ697" s="658"/>
      <c r="BR697" s="658"/>
      <c r="BS697" s="658"/>
      <c r="BT697" s="658"/>
      <c r="BU697" s="658"/>
    </row>
    <row r="698" ht="14.25" customHeight="1">
      <c r="A698" s="1067"/>
      <c r="B698" s="1067"/>
      <c r="C698" s="1067"/>
      <c r="D698" s="1067"/>
      <c r="E698" s="1067"/>
      <c r="F698" s="1067"/>
      <c r="G698" s="1114"/>
      <c r="H698" s="1115"/>
      <c r="I698" s="1115"/>
      <c r="J698" s="1067"/>
      <c r="K698" s="1116"/>
      <c r="L698" s="1117"/>
      <c r="M698" s="1067"/>
      <c r="N698" s="1067"/>
      <c r="O698" s="1117"/>
      <c r="P698" s="1067"/>
      <c r="Q698" s="1067"/>
      <c r="R698" s="1067"/>
      <c r="S698" s="1067"/>
      <c r="T698" s="1067"/>
      <c r="U698" s="1067"/>
      <c r="V698" s="866"/>
      <c r="W698" s="866"/>
      <c r="X698" s="866"/>
      <c r="Y698" s="394"/>
      <c r="Z698" s="394"/>
      <c r="AA698" s="394"/>
      <c r="AB698" s="394"/>
      <c r="AC698" s="1067"/>
      <c r="AD698" s="1067"/>
      <c r="AE698" s="1067"/>
      <c r="AF698" s="1067"/>
      <c r="AG698" s="658"/>
      <c r="AH698" s="658"/>
      <c r="AI698" s="658"/>
      <c r="AJ698" s="658"/>
      <c r="AK698" s="658"/>
      <c r="AL698" s="658"/>
      <c r="AM698" s="658"/>
      <c r="AN698" s="658"/>
      <c r="AO698" s="658"/>
      <c r="AP698" s="658"/>
      <c r="AQ698" s="658"/>
      <c r="AR698" s="658"/>
      <c r="AS698" s="658"/>
      <c r="AT698" s="658"/>
      <c r="AU698" s="658"/>
      <c r="AV698" s="658"/>
      <c r="AW698" s="658"/>
      <c r="AX698" s="658"/>
      <c r="AY698" s="658"/>
      <c r="AZ698" s="658"/>
      <c r="BA698" s="658"/>
      <c r="BB698" s="658"/>
      <c r="BC698" s="658"/>
      <c r="BD698" s="658"/>
      <c r="BE698" s="658"/>
      <c r="BF698" s="658"/>
      <c r="BG698" s="658"/>
      <c r="BH698" s="658"/>
      <c r="BI698" s="658"/>
      <c r="BJ698" s="658"/>
      <c r="BK698" s="658"/>
      <c r="BL698" s="658"/>
      <c r="BM698" s="658"/>
      <c r="BN698" s="658"/>
      <c r="BO698" s="658"/>
      <c r="BP698" s="658"/>
      <c r="BQ698" s="658"/>
      <c r="BR698" s="658"/>
      <c r="BS698" s="658"/>
      <c r="BT698" s="658"/>
      <c r="BU698" s="658"/>
    </row>
    <row r="699" ht="14.25" customHeight="1">
      <c r="A699" s="1067"/>
      <c r="B699" s="1067"/>
      <c r="C699" s="1067"/>
      <c r="D699" s="1067"/>
      <c r="E699" s="1067"/>
      <c r="F699" s="1067"/>
      <c r="G699" s="1114"/>
      <c r="H699" s="1115"/>
      <c r="I699" s="1115"/>
      <c r="J699" s="1067"/>
      <c r="K699" s="1116"/>
      <c r="L699" s="1117"/>
      <c r="M699" s="1067"/>
      <c r="N699" s="1067"/>
      <c r="O699" s="1117"/>
      <c r="P699" s="1067"/>
      <c r="Q699" s="1067"/>
      <c r="R699" s="1067"/>
      <c r="S699" s="1067"/>
      <c r="T699" s="1067"/>
      <c r="U699" s="1067"/>
      <c r="V699" s="866"/>
      <c r="W699" s="866"/>
      <c r="X699" s="866"/>
      <c r="Y699" s="394"/>
      <c r="Z699" s="394"/>
      <c r="AA699" s="394"/>
      <c r="AB699" s="394"/>
      <c r="AC699" s="1067"/>
      <c r="AD699" s="1067"/>
      <c r="AE699" s="1067"/>
      <c r="AF699" s="1067"/>
      <c r="AG699" s="658"/>
      <c r="AH699" s="658"/>
      <c r="AI699" s="658"/>
      <c r="AJ699" s="658"/>
      <c r="AK699" s="658"/>
      <c r="AL699" s="658"/>
      <c r="AM699" s="658"/>
      <c r="AN699" s="658"/>
      <c r="AO699" s="658"/>
      <c r="AP699" s="658"/>
      <c r="AQ699" s="658"/>
      <c r="AR699" s="658"/>
      <c r="AS699" s="658"/>
      <c r="AT699" s="658"/>
      <c r="AU699" s="658"/>
      <c r="AV699" s="658"/>
      <c r="AW699" s="658"/>
      <c r="AX699" s="658"/>
      <c r="AY699" s="658"/>
      <c r="AZ699" s="658"/>
      <c r="BA699" s="658"/>
      <c r="BB699" s="658"/>
      <c r="BC699" s="658"/>
      <c r="BD699" s="658"/>
      <c r="BE699" s="658"/>
      <c r="BF699" s="658"/>
      <c r="BG699" s="658"/>
      <c r="BH699" s="658"/>
      <c r="BI699" s="658"/>
      <c r="BJ699" s="658"/>
      <c r="BK699" s="658"/>
      <c r="BL699" s="658"/>
      <c r="BM699" s="658"/>
      <c r="BN699" s="658"/>
      <c r="BO699" s="658"/>
      <c r="BP699" s="658"/>
      <c r="BQ699" s="658"/>
      <c r="BR699" s="658"/>
      <c r="BS699" s="658"/>
      <c r="BT699" s="658"/>
      <c r="BU699" s="658"/>
    </row>
    <row r="700" ht="14.25" customHeight="1">
      <c r="A700" s="1067"/>
      <c r="B700" s="1067"/>
      <c r="C700" s="1067"/>
      <c r="D700" s="1067"/>
      <c r="E700" s="1067"/>
      <c r="F700" s="1067"/>
      <c r="G700" s="1114"/>
      <c r="H700" s="1115"/>
      <c r="I700" s="1115"/>
      <c r="J700" s="1067"/>
      <c r="K700" s="1116"/>
      <c r="L700" s="1117"/>
      <c r="M700" s="1067"/>
      <c r="N700" s="1067"/>
      <c r="O700" s="1117"/>
      <c r="P700" s="1067"/>
      <c r="Q700" s="1067"/>
      <c r="R700" s="1067"/>
      <c r="S700" s="1067"/>
      <c r="T700" s="1067"/>
      <c r="U700" s="1067"/>
      <c r="V700" s="866"/>
      <c r="W700" s="866"/>
      <c r="X700" s="866"/>
      <c r="Y700" s="394"/>
      <c r="Z700" s="394"/>
      <c r="AA700" s="394"/>
      <c r="AB700" s="394"/>
      <c r="AC700" s="1067"/>
      <c r="AD700" s="1067"/>
      <c r="AE700" s="1067"/>
      <c r="AF700" s="1067"/>
      <c r="AG700" s="658"/>
      <c r="AH700" s="658"/>
      <c r="AI700" s="658"/>
      <c r="AJ700" s="658"/>
      <c r="AK700" s="658"/>
      <c r="AL700" s="658"/>
      <c r="AM700" s="658"/>
      <c r="AN700" s="658"/>
      <c r="AO700" s="658"/>
      <c r="AP700" s="658"/>
      <c r="AQ700" s="658"/>
      <c r="AR700" s="658"/>
      <c r="AS700" s="658"/>
      <c r="AT700" s="658"/>
      <c r="AU700" s="658"/>
      <c r="AV700" s="658"/>
      <c r="AW700" s="658"/>
      <c r="AX700" s="658"/>
      <c r="AY700" s="658"/>
      <c r="AZ700" s="658"/>
      <c r="BA700" s="658"/>
      <c r="BB700" s="658"/>
      <c r="BC700" s="658"/>
      <c r="BD700" s="658"/>
      <c r="BE700" s="658"/>
      <c r="BF700" s="658"/>
      <c r="BG700" s="658"/>
      <c r="BH700" s="658"/>
      <c r="BI700" s="658"/>
      <c r="BJ700" s="658"/>
      <c r="BK700" s="658"/>
      <c r="BL700" s="658"/>
      <c r="BM700" s="658"/>
      <c r="BN700" s="658"/>
      <c r="BO700" s="658"/>
      <c r="BP700" s="658"/>
      <c r="BQ700" s="658"/>
      <c r="BR700" s="658"/>
      <c r="BS700" s="658"/>
      <c r="BT700" s="658"/>
      <c r="BU700" s="658"/>
    </row>
    <row r="701" ht="14.25" customHeight="1">
      <c r="A701" s="1067"/>
      <c r="B701" s="1067"/>
      <c r="C701" s="1067"/>
      <c r="D701" s="1067"/>
      <c r="E701" s="1067"/>
      <c r="F701" s="1067"/>
      <c r="G701" s="1114"/>
      <c r="H701" s="1115"/>
      <c r="I701" s="1115"/>
      <c r="J701" s="1067"/>
      <c r="K701" s="1116"/>
      <c r="L701" s="1117"/>
      <c r="M701" s="1067"/>
      <c r="N701" s="1067"/>
      <c r="O701" s="1117"/>
      <c r="P701" s="1067"/>
      <c r="Q701" s="1067"/>
      <c r="R701" s="1067"/>
      <c r="S701" s="1067"/>
      <c r="T701" s="1067"/>
      <c r="U701" s="1067"/>
      <c r="V701" s="866"/>
      <c r="W701" s="866"/>
      <c r="X701" s="866"/>
      <c r="Y701" s="394"/>
      <c r="Z701" s="394"/>
      <c r="AA701" s="394"/>
      <c r="AB701" s="394"/>
      <c r="AC701" s="1067"/>
      <c r="AD701" s="1067"/>
      <c r="AE701" s="1067"/>
      <c r="AF701" s="1067"/>
      <c r="AG701" s="658"/>
      <c r="AH701" s="658"/>
      <c r="AI701" s="658"/>
      <c r="AJ701" s="658"/>
      <c r="AK701" s="658"/>
      <c r="AL701" s="658"/>
      <c r="AM701" s="658"/>
      <c r="AN701" s="658"/>
      <c r="AO701" s="658"/>
      <c r="AP701" s="658"/>
      <c r="AQ701" s="658"/>
      <c r="AR701" s="658"/>
      <c r="AS701" s="658"/>
      <c r="AT701" s="658"/>
      <c r="AU701" s="658"/>
      <c r="AV701" s="658"/>
      <c r="AW701" s="658"/>
      <c r="AX701" s="658"/>
      <c r="AY701" s="658"/>
      <c r="AZ701" s="658"/>
      <c r="BA701" s="658"/>
      <c r="BB701" s="658"/>
      <c r="BC701" s="658"/>
      <c r="BD701" s="658"/>
      <c r="BE701" s="658"/>
      <c r="BF701" s="658"/>
      <c r="BG701" s="658"/>
      <c r="BH701" s="658"/>
      <c r="BI701" s="658"/>
      <c r="BJ701" s="658"/>
      <c r="BK701" s="658"/>
      <c r="BL701" s="658"/>
      <c r="BM701" s="658"/>
      <c r="BN701" s="658"/>
      <c r="BO701" s="658"/>
      <c r="BP701" s="658"/>
      <c r="BQ701" s="658"/>
      <c r="BR701" s="658"/>
      <c r="BS701" s="658"/>
      <c r="BT701" s="658"/>
      <c r="BU701" s="658"/>
    </row>
    <row r="702" ht="14.25" customHeight="1">
      <c r="A702" s="1067"/>
      <c r="B702" s="1067"/>
      <c r="C702" s="1067"/>
      <c r="D702" s="1067"/>
      <c r="E702" s="1067"/>
      <c r="F702" s="1067"/>
      <c r="G702" s="1114"/>
      <c r="H702" s="1115"/>
      <c r="I702" s="1115"/>
      <c r="J702" s="1067"/>
      <c r="K702" s="1116"/>
      <c r="L702" s="1117"/>
      <c r="M702" s="1067"/>
      <c r="N702" s="1067"/>
      <c r="O702" s="1117"/>
      <c r="P702" s="1067"/>
      <c r="Q702" s="1067"/>
      <c r="R702" s="1067"/>
      <c r="S702" s="1067"/>
      <c r="T702" s="1067"/>
      <c r="U702" s="1067"/>
      <c r="V702" s="866"/>
      <c r="W702" s="866"/>
      <c r="X702" s="866"/>
      <c r="Y702" s="394"/>
      <c r="Z702" s="394"/>
      <c r="AA702" s="394"/>
      <c r="AB702" s="394"/>
      <c r="AC702" s="1067"/>
      <c r="AD702" s="1067"/>
      <c r="AE702" s="1067"/>
      <c r="AF702" s="1067"/>
      <c r="AG702" s="658"/>
      <c r="AH702" s="658"/>
      <c r="AI702" s="658"/>
      <c r="AJ702" s="658"/>
      <c r="AK702" s="658"/>
      <c r="AL702" s="658"/>
      <c r="AM702" s="658"/>
      <c r="AN702" s="658"/>
      <c r="AO702" s="658"/>
      <c r="AP702" s="658"/>
      <c r="AQ702" s="658"/>
      <c r="AR702" s="658"/>
      <c r="AS702" s="658"/>
      <c r="AT702" s="658"/>
      <c r="AU702" s="658"/>
      <c r="AV702" s="658"/>
      <c r="AW702" s="658"/>
      <c r="AX702" s="658"/>
      <c r="AY702" s="658"/>
      <c r="AZ702" s="658"/>
      <c r="BA702" s="658"/>
      <c r="BB702" s="658"/>
      <c r="BC702" s="658"/>
      <c r="BD702" s="658"/>
      <c r="BE702" s="658"/>
      <c r="BF702" s="658"/>
      <c r="BG702" s="658"/>
      <c r="BH702" s="658"/>
      <c r="BI702" s="658"/>
      <c r="BJ702" s="658"/>
      <c r="BK702" s="658"/>
      <c r="BL702" s="658"/>
      <c r="BM702" s="658"/>
      <c r="BN702" s="658"/>
      <c r="BO702" s="658"/>
      <c r="BP702" s="658"/>
      <c r="BQ702" s="658"/>
      <c r="BR702" s="658"/>
      <c r="BS702" s="658"/>
      <c r="BT702" s="658"/>
      <c r="BU702" s="658"/>
    </row>
    <row r="703" ht="14.25" customHeight="1">
      <c r="A703" s="1067"/>
      <c r="B703" s="1067"/>
      <c r="C703" s="1067"/>
      <c r="D703" s="1067"/>
      <c r="E703" s="1067"/>
      <c r="F703" s="1067"/>
      <c r="G703" s="1114"/>
      <c r="H703" s="1115"/>
      <c r="I703" s="1115"/>
      <c r="J703" s="1067"/>
      <c r="K703" s="1116"/>
      <c r="L703" s="1117"/>
      <c r="M703" s="1067"/>
      <c r="N703" s="1067"/>
      <c r="O703" s="1117"/>
      <c r="P703" s="1067"/>
      <c r="Q703" s="1067"/>
      <c r="R703" s="1067"/>
      <c r="S703" s="1067"/>
      <c r="T703" s="1067"/>
      <c r="U703" s="1067"/>
      <c r="V703" s="866"/>
      <c r="W703" s="866"/>
      <c r="X703" s="866"/>
      <c r="Y703" s="394"/>
      <c r="Z703" s="394"/>
      <c r="AA703" s="394"/>
      <c r="AB703" s="394"/>
      <c r="AC703" s="1067"/>
      <c r="AD703" s="1067"/>
      <c r="AE703" s="1067"/>
      <c r="AF703" s="1067"/>
      <c r="AG703" s="658"/>
      <c r="AH703" s="658"/>
      <c r="AI703" s="658"/>
      <c r="AJ703" s="658"/>
      <c r="AK703" s="658"/>
      <c r="AL703" s="658"/>
      <c r="AM703" s="658"/>
      <c r="AN703" s="658"/>
      <c r="AO703" s="658"/>
      <c r="AP703" s="658"/>
      <c r="AQ703" s="658"/>
      <c r="AR703" s="658"/>
      <c r="AS703" s="658"/>
      <c r="AT703" s="658"/>
      <c r="AU703" s="658"/>
      <c r="AV703" s="658"/>
      <c r="AW703" s="658"/>
      <c r="AX703" s="658"/>
      <c r="AY703" s="658"/>
      <c r="AZ703" s="658"/>
      <c r="BA703" s="658"/>
      <c r="BB703" s="658"/>
      <c r="BC703" s="658"/>
      <c r="BD703" s="658"/>
      <c r="BE703" s="658"/>
      <c r="BF703" s="658"/>
      <c r="BG703" s="658"/>
      <c r="BH703" s="658"/>
      <c r="BI703" s="658"/>
      <c r="BJ703" s="658"/>
      <c r="BK703" s="658"/>
      <c r="BL703" s="658"/>
      <c r="BM703" s="658"/>
      <c r="BN703" s="658"/>
      <c r="BO703" s="658"/>
      <c r="BP703" s="658"/>
      <c r="BQ703" s="658"/>
      <c r="BR703" s="658"/>
      <c r="BS703" s="658"/>
      <c r="BT703" s="658"/>
      <c r="BU703" s="658"/>
    </row>
    <row r="704" ht="14.25" customHeight="1">
      <c r="A704" s="1067"/>
      <c r="B704" s="1067"/>
      <c r="C704" s="1067"/>
      <c r="D704" s="1067"/>
      <c r="E704" s="1067"/>
      <c r="F704" s="1067"/>
      <c r="G704" s="1114"/>
      <c r="H704" s="1115"/>
      <c r="I704" s="1115"/>
      <c r="J704" s="1067"/>
      <c r="K704" s="1116"/>
      <c r="L704" s="1117"/>
      <c r="M704" s="1067"/>
      <c r="N704" s="1067"/>
      <c r="O704" s="1117"/>
      <c r="P704" s="1067"/>
      <c r="Q704" s="1067"/>
      <c r="R704" s="1067"/>
      <c r="S704" s="1067"/>
      <c r="T704" s="1067"/>
      <c r="U704" s="1067"/>
      <c r="V704" s="866"/>
      <c r="W704" s="866"/>
      <c r="X704" s="866"/>
      <c r="Y704" s="394"/>
      <c r="Z704" s="394"/>
      <c r="AA704" s="394"/>
      <c r="AB704" s="394"/>
      <c r="AC704" s="1067"/>
      <c r="AD704" s="1067"/>
      <c r="AE704" s="1067"/>
      <c r="AF704" s="1067"/>
      <c r="AG704" s="658"/>
      <c r="AH704" s="658"/>
      <c r="AI704" s="658"/>
      <c r="AJ704" s="658"/>
      <c r="AK704" s="658"/>
      <c r="AL704" s="658"/>
      <c r="AM704" s="658"/>
      <c r="AN704" s="658"/>
      <c r="AO704" s="658"/>
      <c r="AP704" s="658"/>
      <c r="AQ704" s="658"/>
      <c r="AR704" s="658"/>
      <c r="AS704" s="658"/>
      <c r="AT704" s="658"/>
      <c r="AU704" s="658"/>
      <c r="AV704" s="658"/>
      <c r="AW704" s="658"/>
      <c r="AX704" s="658"/>
      <c r="AY704" s="658"/>
      <c r="AZ704" s="658"/>
      <c r="BA704" s="658"/>
      <c r="BB704" s="658"/>
      <c r="BC704" s="658"/>
      <c r="BD704" s="658"/>
      <c r="BE704" s="658"/>
      <c r="BF704" s="658"/>
      <c r="BG704" s="658"/>
      <c r="BH704" s="658"/>
      <c r="BI704" s="658"/>
      <c r="BJ704" s="658"/>
      <c r="BK704" s="658"/>
      <c r="BL704" s="658"/>
      <c r="BM704" s="658"/>
      <c r="BN704" s="658"/>
      <c r="BO704" s="658"/>
      <c r="BP704" s="658"/>
      <c r="BQ704" s="658"/>
      <c r="BR704" s="658"/>
      <c r="BS704" s="658"/>
      <c r="BT704" s="658"/>
      <c r="BU704" s="658"/>
    </row>
    <row r="705" ht="14.25" customHeight="1">
      <c r="A705" s="1067"/>
      <c r="B705" s="1067"/>
      <c r="C705" s="1067"/>
      <c r="D705" s="1067"/>
      <c r="E705" s="1067"/>
      <c r="F705" s="1067"/>
      <c r="G705" s="1114"/>
      <c r="H705" s="1115"/>
      <c r="I705" s="1115"/>
      <c r="J705" s="1067"/>
      <c r="K705" s="1116"/>
      <c r="L705" s="1117"/>
      <c r="M705" s="1067"/>
      <c r="N705" s="1067"/>
      <c r="O705" s="1117"/>
      <c r="P705" s="1067"/>
      <c r="Q705" s="1067"/>
      <c r="R705" s="1067"/>
      <c r="S705" s="1067"/>
      <c r="T705" s="1067"/>
      <c r="U705" s="1067"/>
      <c r="V705" s="866"/>
      <c r="W705" s="866"/>
      <c r="X705" s="866"/>
      <c r="Y705" s="394"/>
      <c r="Z705" s="394"/>
      <c r="AA705" s="394"/>
      <c r="AB705" s="394"/>
      <c r="AC705" s="1067"/>
      <c r="AD705" s="1067"/>
      <c r="AE705" s="1067"/>
      <c r="AF705" s="1067"/>
      <c r="AG705" s="658"/>
      <c r="AH705" s="658"/>
      <c r="AI705" s="658"/>
      <c r="AJ705" s="658"/>
      <c r="AK705" s="658"/>
      <c r="AL705" s="658"/>
      <c r="AM705" s="658"/>
      <c r="AN705" s="658"/>
      <c r="AO705" s="658"/>
      <c r="AP705" s="658"/>
      <c r="AQ705" s="658"/>
      <c r="AR705" s="658"/>
      <c r="AS705" s="658"/>
      <c r="AT705" s="658"/>
      <c r="AU705" s="658"/>
      <c r="AV705" s="658"/>
      <c r="AW705" s="658"/>
      <c r="AX705" s="658"/>
      <c r="AY705" s="658"/>
      <c r="AZ705" s="658"/>
      <c r="BA705" s="658"/>
      <c r="BB705" s="658"/>
      <c r="BC705" s="658"/>
      <c r="BD705" s="658"/>
      <c r="BE705" s="658"/>
      <c r="BF705" s="658"/>
      <c r="BG705" s="658"/>
      <c r="BH705" s="658"/>
      <c r="BI705" s="658"/>
      <c r="BJ705" s="658"/>
      <c r="BK705" s="658"/>
      <c r="BL705" s="658"/>
      <c r="BM705" s="658"/>
      <c r="BN705" s="658"/>
      <c r="BO705" s="658"/>
      <c r="BP705" s="658"/>
      <c r="BQ705" s="658"/>
      <c r="BR705" s="658"/>
      <c r="BS705" s="658"/>
      <c r="BT705" s="658"/>
      <c r="BU705" s="658"/>
    </row>
    <row r="706" ht="14.25" customHeight="1">
      <c r="A706" s="1067"/>
      <c r="B706" s="1067"/>
      <c r="C706" s="1067"/>
      <c r="D706" s="1067"/>
      <c r="E706" s="1067"/>
      <c r="F706" s="1067"/>
      <c r="G706" s="1114"/>
      <c r="H706" s="1115"/>
      <c r="I706" s="1115"/>
      <c r="J706" s="1067"/>
      <c r="K706" s="1116"/>
      <c r="L706" s="1117"/>
      <c r="M706" s="1067"/>
      <c r="N706" s="1067"/>
      <c r="O706" s="1117"/>
      <c r="P706" s="1067"/>
      <c r="Q706" s="1067"/>
      <c r="R706" s="1067"/>
      <c r="S706" s="1067"/>
      <c r="T706" s="1067"/>
      <c r="U706" s="1067"/>
      <c r="V706" s="866"/>
      <c r="W706" s="866"/>
      <c r="X706" s="866"/>
      <c r="Y706" s="394"/>
      <c r="Z706" s="394"/>
      <c r="AA706" s="394"/>
      <c r="AB706" s="394"/>
      <c r="AC706" s="1067"/>
      <c r="AD706" s="1067"/>
      <c r="AE706" s="1067"/>
      <c r="AF706" s="1067"/>
      <c r="AG706" s="658"/>
      <c r="AH706" s="658"/>
      <c r="AI706" s="658"/>
      <c r="AJ706" s="658"/>
      <c r="AK706" s="658"/>
      <c r="AL706" s="658"/>
      <c r="AM706" s="658"/>
      <c r="AN706" s="658"/>
      <c r="AO706" s="658"/>
      <c r="AP706" s="658"/>
      <c r="AQ706" s="658"/>
      <c r="AR706" s="658"/>
      <c r="AS706" s="658"/>
      <c r="AT706" s="658"/>
      <c r="AU706" s="658"/>
      <c r="AV706" s="658"/>
      <c r="AW706" s="658"/>
      <c r="AX706" s="658"/>
      <c r="AY706" s="658"/>
      <c r="AZ706" s="658"/>
      <c r="BA706" s="658"/>
      <c r="BB706" s="658"/>
      <c r="BC706" s="658"/>
      <c r="BD706" s="658"/>
      <c r="BE706" s="658"/>
      <c r="BF706" s="658"/>
      <c r="BG706" s="658"/>
      <c r="BH706" s="658"/>
      <c r="BI706" s="658"/>
      <c r="BJ706" s="658"/>
      <c r="BK706" s="658"/>
      <c r="BL706" s="658"/>
      <c r="BM706" s="658"/>
      <c r="BN706" s="658"/>
      <c r="BO706" s="658"/>
      <c r="BP706" s="658"/>
      <c r="BQ706" s="658"/>
      <c r="BR706" s="658"/>
      <c r="BS706" s="658"/>
      <c r="BT706" s="658"/>
      <c r="BU706" s="658"/>
    </row>
    <row r="707" ht="14.25" customHeight="1">
      <c r="A707" s="1067"/>
      <c r="B707" s="1067"/>
      <c r="C707" s="1067"/>
      <c r="D707" s="1067"/>
      <c r="E707" s="1067"/>
      <c r="F707" s="1067"/>
      <c r="G707" s="1114"/>
      <c r="H707" s="1115"/>
      <c r="I707" s="1115"/>
      <c r="J707" s="1067"/>
      <c r="K707" s="1116"/>
      <c r="L707" s="1117"/>
      <c r="M707" s="1067"/>
      <c r="N707" s="1067"/>
      <c r="O707" s="1117"/>
      <c r="P707" s="1067"/>
      <c r="Q707" s="1067"/>
      <c r="R707" s="1067"/>
      <c r="S707" s="1067"/>
      <c r="T707" s="1067"/>
      <c r="U707" s="1067"/>
      <c r="V707" s="866"/>
      <c r="W707" s="866"/>
      <c r="X707" s="866"/>
      <c r="Y707" s="394"/>
      <c r="Z707" s="394"/>
      <c r="AA707" s="394"/>
      <c r="AB707" s="394"/>
      <c r="AC707" s="1067"/>
      <c r="AD707" s="1067"/>
      <c r="AE707" s="1067"/>
      <c r="AF707" s="1067"/>
      <c r="AG707" s="658"/>
      <c r="AH707" s="658"/>
      <c r="AI707" s="658"/>
      <c r="AJ707" s="658"/>
      <c r="AK707" s="658"/>
      <c r="AL707" s="658"/>
      <c r="AM707" s="658"/>
      <c r="AN707" s="658"/>
      <c r="AO707" s="658"/>
      <c r="AP707" s="658"/>
      <c r="AQ707" s="658"/>
      <c r="AR707" s="658"/>
      <c r="AS707" s="658"/>
      <c r="AT707" s="658"/>
      <c r="AU707" s="658"/>
      <c r="AV707" s="658"/>
      <c r="AW707" s="658"/>
      <c r="AX707" s="658"/>
      <c r="AY707" s="658"/>
      <c r="AZ707" s="658"/>
      <c r="BA707" s="658"/>
      <c r="BB707" s="658"/>
      <c r="BC707" s="658"/>
      <c r="BD707" s="658"/>
      <c r="BE707" s="658"/>
      <c r="BF707" s="658"/>
      <c r="BG707" s="658"/>
      <c r="BH707" s="658"/>
      <c r="BI707" s="658"/>
      <c r="BJ707" s="658"/>
      <c r="BK707" s="658"/>
      <c r="BL707" s="658"/>
      <c r="BM707" s="658"/>
      <c r="BN707" s="658"/>
      <c r="BO707" s="658"/>
      <c r="BP707" s="658"/>
      <c r="BQ707" s="658"/>
      <c r="BR707" s="658"/>
      <c r="BS707" s="658"/>
      <c r="BT707" s="658"/>
      <c r="BU707" s="658"/>
    </row>
    <row r="708" ht="14.25" customHeight="1">
      <c r="A708" s="1067"/>
      <c r="B708" s="1067"/>
      <c r="C708" s="1067"/>
      <c r="D708" s="1067"/>
      <c r="E708" s="1067"/>
      <c r="F708" s="1067"/>
      <c r="G708" s="1114"/>
      <c r="H708" s="1115"/>
      <c r="I708" s="1115"/>
      <c r="J708" s="1067"/>
      <c r="K708" s="1116"/>
      <c r="L708" s="1117"/>
      <c r="M708" s="1067"/>
      <c r="N708" s="1067"/>
      <c r="O708" s="1117"/>
      <c r="P708" s="1067"/>
      <c r="Q708" s="1067"/>
      <c r="R708" s="1067"/>
      <c r="S708" s="1067"/>
      <c r="T708" s="1067"/>
      <c r="U708" s="1067"/>
      <c r="V708" s="866"/>
      <c r="W708" s="866"/>
      <c r="X708" s="866"/>
      <c r="Y708" s="394"/>
      <c r="Z708" s="394"/>
      <c r="AA708" s="394"/>
      <c r="AB708" s="394"/>
      <c r="AC708" s="1067"/>
      <c r="AD708" s="1067"/>
      <c r="AE708" s="1067"/>
      <c r="AF708" s="1067"/>
      <c r="AG708" s="658"/>
      <c r="AH708" s="658"/>
      <c r="AI708" s="658"/>
      <c r="AJ708" s="658"/>
      <c r="AK708" s="658"/>
      <c r="AL708" s="658"/>
      <c r="AM708" s="658"/>
      <c r="AN708" s="658"/>
      <c r="AO708" s="658"/>
      <c r="AP708" s="658"/>
      <c r="AQ708" s="658"/>
      <c r="AR708" s="658"/>
      <c r="AS708" s="658"/>
      <c r="AT708" s="658"/>
      <c r="AU708" s="658"/>
      <c r="AV708" s="658"/>
      <c r="AW708" s="658"/>
      <c r="AX708" s="658"/>
      <c r="AY708" s="658"/>
      <c r="AZ708" s="658"/>
      <c r="BA708" s="658"/>
      <c r="BB708" s="658"/>
      <c r="BC708" s="658"/>
      <c r="BD708" s="658"/>
      <c r="BE708" s="658"/>
      <c r="BF708" s="658"/>
      <c r="BG708" s="658"/>
      <c r="BH708" s="658"/>
      <c r="BI708" s="658"/>
      <c r="BJ708" s="658"/>
      <c r="BK708" s="658"/>
      <c r="BL708" s="658"/>
      <c r="BM708" s="658"/>
      <c r="BN708" s="658"/>
      <c r="BO708" s="658"/>
      <c r="BP708" s="658"/>
      <c r="BQ708" s="658"/>
      <c r="BR708" s="658"/>
      <c r="BS708" s="658"/>
      <c r="BT708" s="658"/>
      <c r="BU708" s="658"/>
    </row>
    <row r="709" ht="14.25" customHeight="1">
      <c r="A709" s="1067"/>
      <c r="B709" s="1067"/>
      <c r="C709" s="1067"/>
      <c r="D709" s="1067"/>
      <c r="E709" s="1067"/>
      <c r="F709" s="1067"/>
      <c r="G709" s="1114"/>
      <c r="H709" s="1115"/>
      <c r="I709" s="1115"/>
      <c r="J709" s="1067"/>
      <c r="K709" s="1116"/>
      <c r="L709" s="1117"/>
      <c r="M709" s="1067"/>
      <c r="N709" s="1067"/>
      <c r="O709" s="1117"/>
      <c r="P709" s="1067"/>
      <c r="Q709" s="1067"/>
      <c r="R709" s="1067"/>
      <c r="S709" s="1067"/>
      <c r="T709" s="1067"/>
      <c r="U709" s="1067"/>
      <c r="V709" s="866"/>
      <c r="W709" s="866"/>
      <c r="X709" s="866"/>
      <c r="Y709" s="394"/>
      <c r="Z709" s="394"/>
      <c r="AA709" s="394"/>
      <c r="AB709" s="394"/>
      <c r="AC709" s="1067"/>
      <c r="AD709" s="1067"/>
      <c r="AE709" s="1067"/>
      <c r="AF709" s="1067"/>
      <c r="AG709" s="658"/>
      <c r="AH709" s="658"/>
      <c r="AI709" s="658"/>
      <c r="AJ709" s="658"/>
      <c r="AK709" s="658"/>
      <c r="AL709" s="658"/>
      <c r="AM709" s="658"/>
      <c r="AN709" s="658"/>
      <c r="AO709" s="658"/>
      <c r="AP709" s="658"/>
      <c r="AQ709" s="658"/>
      <c r="AR709" s="658"/>
      <c r="AS709" s="658"/>
      <c r="AT709" s="658"/>
      <c r="AU709" s="658"/>
      <c r="AV709" s="658"/>
      <c r="AW709" s="658"/>
      <c r="AX709" s="658"/>
      <c r="AY709" s="658"/>
      <c r="AZ709" s="658"/>
      <c r="BA709" s="658"/>
      <c r="BB709" s="658"/>
      <c r="BC709" s="658"/>
      <c r="BD709" s="658"/>
      <c r="BE709" s="658"/>
      <c r="BF709" s="658"/>
      <c r="BG709" s="658"/>
      <c r="BH709" s="658"/>
      <c r="BI709" s="658"/>
      <c r="BJ709" s="658"/>
      <c r="BK709" s="658"/>
      <c r="BL709" s="658"/>
      <c r="BM709" s="658"/>
      <c r="BN709" s="658"/>
      <c r="BO709" s="658"/>
      <c r="BP709" s="658"/>
      <c r="BQ709" s="658"/>
      <c r="BR709" s="658"/>
      <c r="BS709" s="658"/>
      <c r="BT709" s="658"/>
      <c r="BU709" s="658"/>
    </row>
    <row r="710" ht="14.25" customHeight="1">
      <c r="A710" s="1067"/>
      <c r="B710" s="1067"/>
      <c r="C710" s="1067"/>
      <c r="D710" s="1067"/>
      <c r="E710" s="1067"/>
      <c r="F710" s="1067"/>
      <c r="G710" s="1114"/>
      <c r="H710" s="1115"/>
      <c r="I710" s="1115"/>
      <c r="J710" s="1067"/>
      <c r="K710" s="1116"/>
      <c r="L710" s="1117"/>
      <c r="M710" s="1067"/>
      <c r="N710" s="1067"/>
      <c r="O710" s="1117"/>
      <c r="P710" s="1067"/>
      <c r="Q710" s="1067"/>
      <c r="R710" s="1067"/>
      <c r="S710" s="1067"/>
      <c r="T710" s="1067"/>
      <c r="U710" s="1067"/>
      <c r="V710" s="866"/>
      <c r="W710" s="866"/>
      <c r="X710" s="866"/>
      <c r="Y710" s="394"/>
      <c r="Z710" s="394"/>
      <c r="AA710" s="394"/>
      <c r="AB710" s="394"/>
      <c r="AC710" s="1067"/>
      <c r="AD710" s="1067"/>
      <c r="AE710" s="1067"/>
      <c r="AF710" s="1067"/>
      <c r="AG710" s="658"/>
      <c r="AH710" s="658"/>
      <c r="AI710" s="658"/>
      <c r="AJ710" s="658"/>
      <c r="AK710" s="658"/>
      <c r="AL710" s="658"/>
      <c r="AM710" s="658"/>
      <c r="AN710" s="658"/>
      <c r="AO710" s="658"/>
      <c r="AP710" s="658"/>
      <c r="AQ710" s="658"/>
      <c r="AR710" s="658"/>
      <c r="AS710" s="658"/>
      <c r="AT710" s="658"/>
      <c r="AU710" s="658"/>
      <c r="AV710" s="658"/>
      <c r="AW710" s="658"/>
      <c r="AX710" s="658"/>
      <c r="AY710" s="658"/>
      <c r="AZ710" s="658"/>
      <c r="BA710" s="658"/>
      <c r="BB710" s="658"/>
      <c r="BC710" s="658"/>
      <c r="BD710" s="658"/>
      <c r="BE710" s="658"/>
      <c r="BF710" s="658"/>
      <c r="BG710" s="658"/>
      <c r="BH710" s="658"/>
      <c r="BI710" s="658"/>
      <c r="BJ710" s="658"/>
      <c r="BK710" s="658"/>
      <c r="BL710" s="658"/>
      <c r="BM710" s="658"/>
      <c r="BN710" s="658"/>
      <c r="BO710" s="658"/>
      <c r="BP710" s="658"/>
      <c r="BQ710" s="658"/>
      <c r="BR710" s="658"/>
      <c r="BS710" s="658"/>
      <c r="BT710" s="658"/>
      <c r="BU710" s="658"/>
    </row>
    <row r="711" ht="14.25" customHeight="1">
      <c r="A711" s="1067"/>
      <c r="B711" s="1067"/>
      <c r="C711" s="1067"/>
      <c r="D711" s="1067"/>
      <c r="E711" s="1067"/>
      <c r="F711" s="1067"/>
      <c r="G711" s="1114"/>
      <c r="H711" s="1115"/>
      <c r="I711" s="1115"/>
      <c r="J711" s="1067"/>
      <c r="K711" s="1116"/>
      <c r="L711" s="1117"/>
      <c r="M711" s="1067"/>
      <c r="N711" s="1067"/>
      <c r="O711" s="1117"/>
      <c r="P711" s="1067"/>
      <c r="Q711" s="1067"/>
      <c r="R711" s="1067"/>
      <c r="S711" s="1067"/>
      <c r="T711" s="1067"/>
      <c r="U711" s="1067"/>
      <c r="V711" s="866"/>
      <c r="W711" s="866"/>
      <c r="X711" s="866"/>
      <c r="Y711" s="394"/>
      <c r="Z711" s="394"/>
      <c r="AA711" s="394"/>
      <c r="AB711" s="394"/>
      <c r="AC711" s="1067"/>
      <c r="AD711" s="1067"/>
      <c r="AE711" s="1067"/>
      <c r="AF711" s="1067"/>
      <c r="AG711" s="658"/>
      <c r="AH711" s="658"/>
      <c r="AI711" s="658"/>
      <c r="AJ711" s="658"/>
      <c r="AK711" s="658"/>
      <c r="AL711" s="658"/>
      <c r="AM711" s="658"/>
      <c r="AN711" s="658"/>
      <c r="AO711" s="658"/>
      <c r="AP711" s="658"/>
      <c r="AQ711" s="658"/>
      <c r="AR711" s="658"/>
      <c r="AS711" s="658"/>
      <c r="AT711" s="658"/>
      <c r="AU711" s="658"/>
      <c r="AV711" s="658"/>
      <c r="AW711" s="658"/>
      <c r="AX711" s="658"/>
      <c r="AY711" s="658"/>
      <c r="AZ711" s="658"/>
      <c r="BA711" s="658"/>
      <c r="BB711" s="658"/>
      <c r="BC711" s="658"/>
      <c r="BD711" s="658"/>
      <c r="BE711" s="658"/>
      <c r="BF711" s="658"/>
      <c r="BG711" s="658"/>
      <c r="BH711" s="658"/>
      <c r="BI711" s="658"/>
      <c r="BJ711" s="658"/>
      <c r="BK711" s="658"/>
      <c r="BL711" s="658"/>
      <c r="BM711" s="658"/>
      <c r="BN711" s="658"/>
      <c r="BO711" s="658"/>
      <c r="BP711" s="658"/>
      <c r="BQ711" s="658"/>
      <c r="BR711" s="658"/>
      <c r="BS711" s="658"/>
      <c r="BT711" s="658"/>
      <c r="BU711" s="658"/>
    </row>
    <row r="712" ht="14.25" customHeight="1">
      <c r="A712" s="1067"/>
      <c r="B712" s="1067"/>
      <c r="C712" s="1067"/>
      <c r="D712" s="1067"/>
      <c r="E712" s="1067"/>
      <c r="F712" s="1067"/>
      <c r="G712" s="1114"/>
      <c r="H712" s="1115"/>
      <c r="I712" s="1115"/>
      <c r="J712" s="1067"/>
      <c r="K712" s="1116"/>
      <c r="L712" s="1117"/>
      <c r="M712" s="1067"/>
      <c r="N712" s="1067"/>
      <c r="O712" s="1117"/>
      <c r="P712" s="1067"/>
      <c r="Q712" s="1067"/>
      <c r="R712" s="1067"/>
      <c r="S712" s="1067"/>
      <c r="T712" s="1067"/>
      <c r="U712" s="1067"/>
      <c r="V712" s="866"/>
      <c r="W712" s="866"/>
      <c r="X712" s="866"/>
      <c r="Y712" s="394"/>
      <c r="Z712" s="394"/>
      <c r="AA712" s="394"/>
      <c r="AB712" s="394"/>
      <c r="AC712" s="1067"/>
      <c r="AD712" s="1067"/>
      <c r="AE712" s="1067"/>
      <c r="AF712" s="1067"/>
      <c r="AG712" s="658"/>
      <c r="AH712" s="658"/>
      <c r="AI712" s="658"/>
      <c r="AJ712" s="658"/>
      <c r="AK712" s="658"/>
      <c r="AL712" s="658"/>
      <c r="AM712" s="658"/>
      <c r="AN712" s="658"/>
      <c r="AO712" s="658"/>
      <c r="AP712" s="658"/>
      <c r="AQ712" s="658"/>
      <c r="AR712" s="658"/>
      <c r="AS712" s="658"/>
      <c r="AT712" s="658"/>
      <c r="AU712" s="658"/>
      <c r="AV712" s="658"/>
      <c r="AW712" s="658"/>
      <c r="AX712" s="658"/>
      <c r="AY712" s="658"/>
      <c r="AZ712" s="658"/>
      <c r="BA712" s="658"/>
      <c r="BB712" s="658"/>
      <c r="BC712" s="658"/>
      <c r="BD712" s="658"/>
      <c r="BE712" s="658"/>
      <c r="BF712" s="658"/>
      <c r="BG712" s="658"/>
      <c r="BH712" s="658"/>
      <c r="BI712" s="658"/>
      <c r="BJ712" s="658"/>
      <c r="BK712" s="658"/>
      <c r="BL712" s="658"/>
      <c r="BM712" s="658"/>
      <c r="BN712" s="658"/>
      <c r="BO712" s="658"/>
      <c r="BP712" s="658"/>
      <c r="BQ712" s="658"/>
      <c r="BR712" s="658"/>
      <c r="BS712" s="658"/>
      <c r="BT712" s="658"/>
      <c r="BU712" s="658"/>
    </row>
    <row r="713" ht="14.25" customHeight="1">
      <c r="A713" s="1067"/>
      <c r="B713" s="1067"/>
      <c r="C713" s="1067"/>
      <c r="D713" s="1067"/>
      <c r="E713" s="1067"/>
      <c r="F713" s="1067"/>
      <c r="G713" s="1114"/>
      <c r="H713" s="1115"/>
      <c r="I713" s="1115"/>
      <c r="J713" s="1067"/>
      <c r="K713" s="1116"/>
      <c r="L713" s="1117"/>
      <c r="M713" s="1067"/>
      <c r="N713" s="1067"/>
      <c r="O713" s="1117"/>
      <c r="P713" s="1067"/>
      <c r="Q713" s="1067"/>
      <c r="R713" s="1067"/>
      <c r="S713" s="1067"/>
      <c r="T713" s="1067"/>
      <c r="U713" s="1067"/>
      <c r="V713" s="866"/>
      <c r="W713" s="866"/>
      <c r="X713" s="866"/>
      <c r="Y713" s="394"/>
      <c r="Z713" s="394"/>
      <c r="AA713" s="394"/>
      <c r="AB713" s="394"/>
      <c r="AC713" s="1067"/>
      <c r="AD713" s="1067"/>
      <c r="AE713" s="1067"/>
      <c r="AF713" s="1067"/>
      <c r="AG713" s="658"/>
      <c r="AH713" s="658"/>
      <c r="AI713" s="658"/>
      <c r="AJ713" s="658"/>
      <c r="AK713" s="658"/>
      <c r="AL713" s="658"/>
      <c r="AM713" s="658"/>
      <c r="AN713" s="658"/>
      <c r="AO713" s="658"/>
      <c r="AP713" s="658"/>
      <c r="AQ713" s="658"/>
      <c r="AR713" s="658"/>
      <c r="AS713" s="658"/>
      <c r="AT713" s="658"/>
      <c r="AU713" s="658"/>
      <c r="AV713" s="658"/>
      <c r="AW713" s="658"/>
      <c r="AX713" s="658"/>
      <c r="AY713" s="658"/>
      <c r="AZ713" s="658"/>
      <c r="BA713" s="658"/>
      <c r="BB713" s="658"/>
      <c r="BC713" s="658"/>
      <c r="BD713" s="658"/>
      <c r="BE713" s="658"/>
      <c r="BF713" s="658"/>
      <c r="BG713" s="658"/>
      <c r="BH713" s="658"/>
      <c r="BI713" s="658"/>
      <c r="BJ713" s="658"/>
      <c r="BK713" s="658"/>
      <c r="BL713" s="658"/>
      <c r="BM713" s="658"/>
      <c r="BN713" s="658"/>
      <c r="BO713" s="658"/>
      <c r="BP713" s="658"/>
      <c r="BQ713" s="658"/>
      <c r="BR713" s="658"/>
      <c r="BS713" s="658"/>
      <c r="BT713" s="658"/>
      <c r="BU713" s="658"/>
    </row>
    <row r="714" ht="14.25" customHeight="1">
      <c r="A714" s="1067"/>
      <c r="B714" s="1067"/>
      <c r="C714" s="1067"/>
      <c r="D714" s="1067"/>
      <c r="E714" s="1067"/>
      <c r="F714" s="1067"/>
      <c r="G714" s="1114"/>
      <c r="H714" s="1115"/>
      <c r="I714" s="1115"/>
      <c r="J714" s="1067"/>
      <c r="K714" s="1116"/>
      <c r="L714" s="1117"/>
      <c r="M714" s="1067"/>
      <c r="N714" s="1067"/>
      <c r="O714" s="1117"/>
      <c r="P714" s="1067"/>
      <c r="Q714" s="1067"/>
      <c r="R714" s="1067"/>
      <c r="S714" s="1067"/>
      <c r="T714" s="1067"/>
      <c r="U714" s="1067"/>
      <c r="V714" s="866"/>
      <c r="W714" s="866"/>
      <c r="X714" s="866"/>
      <c r="Y714" s="394"/>
      <c r="Z714" s="394"/>
      <c r="AA714" s="394"/>
      <c r="AB714" s="394"/>
      <c r="AC714" s="1067"/>
      <c r="AD714" s="1067"/>
      <c r="AE714" s="1067"/>
      <c r="AF714" s="1067"/>
      <c r="AG714" s="658"/>
      <c r="AH714" s="658"/>
      <c r="AI714" s="658"/>
      <c r="AJ714" s="658"/>
      <c r="AK714" s="658"/>
      <c r="AL714" s="658"/>
      <c r="AM714" s="658"/>
      <c r="AN714" s="658"/>
      <c r="AO714" s="658"/>
      <c r="AP714" s="658"/>
      <c r="AQ714" s="658"/>
      <c r="AR714" s="658"/>
      <c r="AS714" s="658"/>
      <c r="AT714" s="658"/>
      <c r="AU714" s="658"/>
      <c r="AV714" s="658"/>
      <c r="AW714" s="658"/>
      <c r="AX714" s="658"/>
      <c r="AY714" s="658"/>
      <c r="AZ714" s="658"/>
      <c r="BA714" s="658"/>
      <c r="BB714" s="658"/>
      <c r="BC714" s="658"/>
      <c r="BD714" s="658"/>
      <c r="BE714" s="658"/>
      <c r="BF714" s="658"/>
      <c r="BG714" s="658"/>
      <c r="BH714" s="658"/>
      <c r="BI714" s="658"/>
      <c r="BJ714" s="658"/>
      <c r="BK714" s="658"/>
      <c r="BL714" s="658"/>
      <c r="BM714" s="658"/>
      <c r="BN714" s="658"/>
      <c r="BO714" s="658"/>
      <c r="BP714" s="658"/>
      <c r="BQ714" s="658"/>
      <c r="BR714" s="658"/>
      <c r="BS714" s="658"/>
      <c r="BT714" s="658"/>
      <c r="BU714" s="658"/>
    </row>
    <row r="715" ht="14.25" customHeight="1">
      <c r="A715" s="1067"/>
      <c r="B715" s="1067"/>
      <c r="C715" s="1067"/>
      <c r="D715" s="1067"/>
      <c r="E715" s="1067"/>
      <c r="F715" s="1067"/>
      <c r="G715" s="1114"/>
      <c r="H715" s="1115"/>
      <c r="I715" s="1115"/>
      <c r="J715" s="1067"/>
      <c r="K715" s="1116"/>
      <c r="L715" s="1117"/>
      <c r="M715" s="1067"/>
      <c r="N715" s="1067"/>
      <c r="O715" s="1117"/>
      <c r="P715" s="1067"/>
      <c r="Q715" s="1067"/>
      <c r="R715" s="1067"/>
      <c r="S715" s="1067"/>
      <c r="T715" s="1067"/>
      <c r="U715" s="1067"/>
      <c r="V715" s="866"/>
      <c r="W715" s="866"/>
      <c r="X715" s="866"/>
      <c r="Y715" s="394"/>
      <c r="Z715" s="394"/>
      <c r="AA715" s="394"/>
      <c r="AB715" s="394"/>
      <c r="AC715" s="1067"/>
      <c r="AD715" s="1067"/>
      <c r="AE715" s="1067"/>
      <c r="AF715" s="1067"/>
      <c r="AG715" s="658"/>
      <c r="AH715" s="658"/>
      <c r="AI715" s="658"/>
      <c r="AJ715" s="658"/>
      <c r="AK715" s="658"/>
      <c r="AL715" s="658"/>
      <c r="AM715" s="658"/>
      <c r="AN715" s="658"/>
      <c r="AO715" s="658"/>
      <c r="AP715" s="658"/>
      <c r="AQ715" s="658"/>
      <c r="AR715" s="658"/>
      <c r="AS715" s="658"/>
      <c r="AT715" s="658"/>
      <c r="AU715" s="658"/>
      <c r="AV715" s="658"/>
      <c r="AW715" s="658"/>
      <c r="AX715" s="658"/>
      <c r="AY715" s="658"/>
      <c r="AZ715" s="658"/>
      <c r="BA715" s="658"/>
      <c r="BB715" s="658"/>
      <c r="BC715" s="658"/>
      <c r="BD715" s="658"/>
      <c r="BE715" s="658"/>
      <c r="BF715" s="658"/>
      <c r="BG715" s="658"/>
      <c r="BH715" s="658"/>
      <c r="BI715" s="658"/>
      <c r="BJ715" s="658"/>
      <c r="BK715" s="658"/>
      <c r="BL715" s="658"/>
      <c r="BM715" s="658"/>
      <c r="BN715" s="658"/>
      <c r="BO715" s="658"/>
      <c r="BP715" s="658"/>
      <c r="BQ715" s="658"/>
      <c r="BR715" s="658"/>
      <c r="BS715" s="658"/>
      <c r="BT715" s="658"/>
      <c r="BU715" s="658"/>
    </row>
    <row r="716" ht="14.25" customHeight="1">
      <c r="A716" s="1067"/>
      <c r="B716" s="1067"/>
      <c r="C716" s="1067"/>
      <c r="D716" s="1067"/>
      <c r="E716" s="1067"/>
      <c r="F716" s="1067"/>
      <c r="G716" s="1114"/>
      <c r="H716" s="1115"/>
      <c r="I716" s="1115"/>
      <c r="J716" s="1067"/>
      <c r="K716" s="1116"/>
      <c r="L716" s="1117"/>
      <c r="M716" s="1067"/>
      <c r="N716" s="1067"/>
      <c r="O716" s="1117"/>
      <c r="P716" s="1067"/>
      <c r="Q716" s="1067"/>
      <c r="R716" s="1067"/>
      <c r="S716" s="1067"/>
      <c r="T716" s="1067"/>
      <c r="U716" s="1067"/>
      <c r="V716" s="866"/>
      <c r="W716" s="866"/>
      <c r="X716" s="866"/>
      <c r="Y716" s="394"/>
      <c r="Z716" s="394"/>
      <c r="AA716" s="394"/>
      <c r="AB716" s="394"/>
      <c r="AC716" s="1067"/>
      <c r="AD716" s="1067"/>
      <c r="AE716" s="1067"/>
      <c r="AF716" s="1067"/>
      <c r="AG716" s="658"/>
      <c r="AH716" s="658"/>
      <c r="AI716" s="658"/>
      <c r="AJ716" s="658"/>
      <c r="AK716" s="658"/>
      <c r="AL716" s="658"/>
      <c r="AM716" s="658"/>
      <c r="AN716" s="658"/>
      <c r="AO716" s="658"/>
      <c r="AP716" s="658"/>
      <c r="AQ716" s="658"/>
      <c r="AR716" s="658"/>
      <c r="AS716" s="658"/>
      <c r="AT716" s="658"/>
      <c r="AU716" s="658"/>
      <c r="AV716" s="658"/>
      <c r="AW716" s="658"/>
      <c r="AX716" s="658"/>
      <c r="AY716" s="658"/>
      <c r="AZ716" s="658"/>
      <c r="BA716" s="658"/>
      <c r="BB716" s="658"/>
      <c r="BC716" s="658"/>
      <c r="BD716" s="658"/>
      <c r="BE716" s="658"/>
      <c r="BF716" s="658"/>
      <c r="BG716" s="658"/>
      <c r="BH716" s="658"/>
      <c r="BI716" s="658"/>
      <c r="BJ716" s="658"/>
      <c r="BK716" s="658"/>
      <c r="BL716" s="658"/>
      <c r="BM716" s="658"/>
      <c r="BN716" s="658"/>
      <c r="BO716" s="658"/>
      <c r="BP716" s="658"/>
      <c r="BQ716" s="658"/>
      <c r="BR716" s="658"/>
      <c r="BS716" s="658"/>
      <c r="BT716" s="658"/>
      <c r="BU716" s="658"/>
    </row>
    <row r="717" ht="14.25" customHeight="1">
      <c r="A717" s="1067"/>
      <c r="B717" s="1067"/>
      <c r="C717" s="1067"/>
      <c r="D717" s="1067"/>
      <c r="E717" s="1067"/>
      <c r="F717" s="1067"/>
      <c r="G717" s="1114"/>
      <c r="H717" s="1115"/>
      <c r="I717" s="1115"/>
      <c r="J717" s="1067"/>
      <c r="K717" s="1116"/>
      <c r="L717" s="1117"/>
      <c r="M717" s="1067"/>
      <c r="N717" s="1067"/>
      <c r="O717" s="1117"/>
      <c r="P717" s="1067"/>
      <c r="Q717" s="1067"/>
      <c r="R717" s="1067"/>
      <c r="S717" s="1067"/>
      <c r="T717" s="1067"/>
      <c r="U717" s="1067"/>
      <c r="V717" s="866"/>
      <c r="W717" s="866"/>
      <c r="X717" s="866"/>
      <c r="Y717" s="394"/>
      <c r="Z717" s="394"/>
      <c r="AA717" s="394"/>
      <c r="AB717" s="394"/>
      <c r="AC717" s="1067"/>
      <c r="AD717" s="1067"/>
      <c r="AE717" s="1067"/>
      <c r="AF717" s="1067"/>
      <c r="AG717" s="658"/>
      <c r="AH717" s="658"/>
      <c r="AI717" s="658"/>
      <c r="AJ717" s="658"/>
      <c r="AK717" s="658"/>
      <c r="AL717" s="658"/>
      <c r="AM717" s="658"/>
      <c r="AN717" s="658"/>
      <c r="AO717" s="658"/>
      <c r="AP717" s="658"/>
      <c r="AQ717" s="658"/>
      <c r="AR717" s="658"/>
      <c r="AS717" s="658"/>
      <c r="AT717" s="658"/>
      <c r="AU717" s="658"/>
      <c r="AV717" s="658"/>
      <c r="AW717" s="658"/>
      <c r="AX717" s="658"/>
      <c r="AY717" s="658"/>
      <c r="AZ717" s="658"/>
      <c r="BA717" s="658"/>
      <c r="BB717" s="658"/>
      <c r="BC717" s="658"/>
      <c r="BD717" s="658"/>
      <c r="BE717" s="658"/>
      <c r="BF717" s="658"/>
      <c r="BG717" s="658"/>
      <c r="BH717" s="658"/>
      <c r="BI717" s="658"/>
      <c r="BJ717" s="658"/>
      <c r="BK717" s="658"/>
      <c r="BL717" s="658"/>
      <c r="BM717" s="658"/>
      <c r="BN717" s="658"/>
      <c r="BO717" s="658"/>
      <c r="BP717" s="658"/>
      <c r="BQ717" s="658"/>
      <c r="BR717" s="658"/>
      <c r="BS717" s="658"/>
      <c r="BT717" s="658"/>
      <c r="BU717" s="658"/>
    </row>
    <row r="718" ht="14.25" customHeight="1">
      <c r="A718" s="1067"/>
      <c r="B718" s="1067"/>
      <c r="C718" s="1067"/>
      <c r="D718" s="1067"/>
      <c r="E718" s="1067"/>
      <c r="F718" s="1067"/>
      <c r="G718" s="1114"/>
      <c r="H718" s="1115"/>
      <c r="I718" s="1115"/>
      <c r="J718" s="1067"/>
      <c r="K718" s="1116"/>
      <c r="L718" s="1117"/>
      <c r="M718" s="1067"/>
      <c r="N718" s="1067"/>
      <c r="O718" s="1117"/>
      <c r="P718" s="1067"/>
      <c r="Q718" s="1067"/>
      <c r="R718" s="1067"/>
      <c r="S718" s="1067"/>
      <c r="T718" s="1067"/>
      <c r="U718" s="1067"/>
      <c r="V718" s="866"/>
      <c r="W718" s="866"/>
      <c r="X718" s="866"/>
      <c r="Y718" s="394"/>
      <c r="Z718" s="394"/>
      <c r="AA718" s="394"/>
      <c r="AB718" s="394"/>
      <c r="AC718" s="1067"/>
      <c r="AD718" s="1067"/>
      <c r="AE718" s="1067"/>
      <c r="AF718" s="1067"/>
      <c r="AG718" s="658"/>
      <c r="AH718" s="658"/>
      <c r="AI718" s="658"/>
      <c r="AJ718" s="658"/>
      <c r="AK718" s="658"/>
      <c r="AL718" s="658"/>
      <c r="AM718" s="658"/>
      <c r="AN718" s="658"/>
      <c r="AO718" s="658"/>
      <c r="AP718" s="658"/>
      <c r="AQ718" s="658"/>
      <c r="AR718" s="658"/>
      <c r="AS718" s="658"/>
      <c r="AT718" s="658"/>
      <c r="AU718" s="658"/>
      <c r="AV718" s="658"/>
      <c r="AW718" s="658"/>
      <c r="AX718" s="658"/>
      <c r="AY718" s="658"/>
      <c r="AZ718" s="658"/>
      <c r="BA718" s="658"/>
      <c r="BB718" s="658"/>
      <c r="BC718" s="658"/>
      <c r="BD718" s="658"/>
      <c r="BE718" s="658"/>
      <c r="BF718" s="658"/>
      <c r="BG718" s="658"/>
      <c r="BH718" s="658"/>
      <c r="BI718" s="658"/>
      <c r="BJ718" s="658"/>
      <c r="BK718" s="658"/>
      <c r="BL718" s="658"/>
      <c r="BM718" s="658"/>
      <c r="BN718" s="658"/>
      <c r="BO718" s="658"/>
      <c r="BP718" s="658"/>
      <c r="BQ718" s="658"/>
      <c r="BR718" s="658"/>
      <c r="BS718" s="658"/>
      <c r="BT718" s="658"/>
      <c r="BU718" s="658"/>
    </row>
    <row r="719" ht="14.25" customHeight="1">
      <c r="A719" s="1067"/>
      <c r="B719" s="1067"/>
      <c r="C719" s="1067"/>
      <c r="D719" s="1067"/>
      <c r="E719" s="1067"/>
      <c r="F719" s="1067"/>
      <c r="G719" s="1114"/>
      <c r="H719" s="1115"/>
      <c r="I719" s="1115"/>
      <c r="J719" s="1067"/>
      <c r="K719" s="1116"/>
      <c r="L719" s="1117"/>
      <c r="M719" s="1067"/>
      <c r="N719" s="1067"/>
      <c r="O719" s="1117"/>
      <c r="P719" s="1067"/>
      <c r="Q719" s="1067"/>
      <c r="R719" s="1067"/>
      <c r="S719" s="1067"/>
      <c r="T719" s="1067"/>
      <c r="U719" s="1067"/>
      <c r="V719" s="866"/>
      <c r="W719" s="866"/>
      <c r="X719" s="866"/>
      <c r="Y719" s="394"/>
      <c r="Z719" s="394"/>
      <c r="AA719" s="394"/>
      <c r="AB719" s="394"/>
      <c r="AC719" s="1067"/>
      <c r="AD719" s="1067"/>
      <c r="AE719" s="1067"/>
      <c r="AF719" s="1067"/>
      <c r="AG719" s="658"/>
      <c r="AH719" s="658"/>
      <c r="AI719" s="658"/>
      <c r="AJ719" s="658"/>
      <c r="AK719" s="658"/>
      <c r="AL719" s="658"/>
      <c r="AM719" s="658"/>
      <c r="AN719" s="658"/>
      <c r="AO719" s="658"/>
      <c r="AP719" s="658"/>
      <c r="AQ719" s="658"/>
      <c r="AR719" s="658"/>
      <c r="AS719" s="658"/>
      <c r="AT719" s="658"/>
      <c r="AU719" s="658"/>
      <c r="AV719" s="658"/>
      <c r="AW719" s="658"/>
      <c r="AX719" s="658"/>
      <c r="AY719" s="658"/>
      <c r="AZ719" s="658"/>
      <c r="BA719" s="658"/>
      <c r="BB719" s="658"/>
      <c r="BC719" s="658"/>
      <c r="BD719" s="658"/>
      <c r="BE719" s="658"/>
      <c r="BF719" s="658"/>
      <c r="BG719" s="658"/>
      <c r="BH719" s="658"/>
      <c r="BI719" s="658"/>
      <c r="BJ719" s="658"/>
      <c r="BK719" s="658"/>
      <c r="BL719" s="658"/>
      <c r="BM719" s="658"/>
      <c r="BN719" s="658"/>
      <c r="BO719" s="658"/>
      <c r="BP719" s="658"/>
      <c r="BQ719" s="658"/>
      <c r="BR719" s="658"/>
      <c r="BS719" s="658"/>
      <c r="BT719" s="658"/>
      <c r="BU719" s="658"/>
    </row>
    <row r="720" ht="14.25" customHeight="1">
      <c r="A720" s="1067"/>
      <c r="B720" s="1067"/>
      <c r="C720" s="1067"/>
      <c r="D720" s="1067"/>
      <c r="E720" s="1067"/>
      <c r="F720" s="1067"/>
      <c r="G720" s="1114"/>
      <c r="H720" s="1115"/>
      <c r="I720" s="1115"/>
      <c r="J720" s="1067"/>
      <c r="K720" s="1116"/>
      <c r="L720" s="1117"/>
      <c r="M720" s="1067"/>
      <c r="N720" s="1067"/>
      <c r="O720" s="1117"/>
      <c r="P720" s="1067"/>
      <c r="Q720" s="1067"/>
      <c r="R720" s="1067"/>
      <c r="S720" s="1067"/>
      <c r="T720" s="1067"/>
      <c r="U720" s="1067"/>
      <c r="V720" s="866"/>
      <c r="W720" s="866"/>
      <c r="X720" s="866"/>
      <c r="Y720" s="394"/>
      <c r="Z720" s="394"/>
      <c r="AA720" s="394"/>
      <c r="AB720" s="394"/>
      <c r="AC720" s="1067"/>
      <c r="AD720" s="1067"/>
      <c r="AE720" s="1067"/>
      <c r="AF720" s="1067"/>
      <c r="AG720" s="658"/>
      <c r="AH720" s="658"/>
      <c r="AI720" s="658"/>
      <c r="AJ720" s="658"/>
      <c r="AK720" s="658"/>
      <c r="AL720" s="658"/>
      <c r="AM720" s="658"/>
      <c r="AN720" s="658"/>
      <c r="AO720" s="658"/>
      <c r="AP720" s="658"/>
      <c r="AQ720" s="658"/>
      <c r="AR720" s="658"/>
      <c r="AS720" s="658"/>
      <c r="AT720" s="658"/>
      <c r="AU720" s="658"/>
      <c r="AV720" s="658"/>
      <c r="AW720" s="658"/>
      <c r="AX720" s="658"/>
      <c r="AY720" s="658"/>
      <c r="AZ720" s="658"/>
      <c r="BA720" s="658"/>
      <c r="BB720" s="658"/>
      <c r="BC720" s="658"/>
      <c r="BD720" s="658"/>
      <c r="BE720" s="658"/>
      <c r="BF720" s="658"/>
      <c r="BG720" s="658"/>
      <c r="BH720" s="658"/>
      <c r="BI720" s="658"/>
      <c r="BJ720" s="658"/>
      <c r="BK720" s="658"/>
      <c r="BL720" s="658"/>
      <c r="BM720" s="658"/>
      <c r="BN720" s="658"/>
      <c r="BO720" s="658"/>
      <c r="BP720" s="658"/>
      <c r="BQ720" s="658"/>
      <c r="BR720" s="658"/>
      <c r="BS720" s="658"/>
      <c r="BT720" s="658"/>
      <c r="BU720" s="658"/>
    </row>
    <row r="721" ht="14.25" customHeight="1">
      <c r="A721" s="1067"/>
      <c r="B721" s="1067"/>
      <c r="C721" s="1067"/>
      <c r="D721" s="1067"/>
      <c r="E721" s="1067"/>
      <c r="F721" s="1067"/>
      <c r="G721" s="1114"/>
      <c r="H721" s="1115"/>
      <c r="I721" s="1115"/>
      <c r="J721" s="1067"/>
      <c r="K721" s="1116"/>
      <c r="L721" s="1117"/>
      <c r="M721" s="1067"/>
      <c r="N721" s="1067"/>
      <c r="O721" s="1117"/>
      <c r="P721" s="1067"/>
      <c r="Q721" s="1067"/>
      <c r="R721" s="1067"/>
      <c r="S721" s="1067"/>
      <c r="T721" s="1067"/>
      <c r="U721" s="1067"/>
      <c r="V721" s="866"/>
      <c r="W721" s="866"/>
      <c r="X721" s="866"/>
      <c r="Y721" s="394"/>
      <c r="Z721" s="394"/>
      <c r="AA721" s="394"/>
      <c r="AB721" s="394"/>
      <c r="AC721" s="1067"/>
      <c r="AD721" s="1067"/>
      <c r="AE721" s="1067"/>
      <c r="AF721" s="1067"/>
      <c r="AG721" s="658"/>
      <c r="AH721" s="658"/>
      <c r="AI721" s="658"/>
      <c r="AJ721" s="658"/>
      <c r="AK721" s="658"/>
      <c r="AL721" s="658"/>
      <c r="AM721" s="658"/>
      <c r="AN721" s="658"/>
      <c r="AO721" s="658"/>
      <c r="AP721" s="658"/>
      <c r="AQ721" s="658"/>
      <c r="AR721" s="658"/>
      <c r="AS721" s="658"/>
      <c r="AT721" s="658"/>
      <c r="AU721" s="658"/>
      <c r="AV721" s="658"/>
      <c r="AW721" s="658"/>
      <c r="AX721" s="658"/>
      <c r="AY721" s="658"/>
      <c r="AZ721" s="658"/>
      <c r="BA721" s="658"/>
      <c r="BB721" s="658"/>
      <c r="BC721" s="658"/>
      <c r="BD721" s="658"/>
      <c r="BE721" s="658"/>
      <c r="BF721" s="658"/>
      <c r="BG721" s="658"/>
      <c r="BH721" s="658"/>
      <c r="BI721" s="658"/>
      <c r="BJ721" s="658"/>
      <c r="BK721" s="658"/>
      <c r="BL721" s="658"/>
      <c r="BM721" s="658"/>
      <c r="BN721" s="658"/>
      <c r="BO721" s="658"/>
      <c r="BP721" s="658"/>
      <c r="BQ721" s="658"/>
      <c r="BR721" s="658"/>
      <c r="BS721" s="658"/>
      <c r="BT721" s="658"/>
      <c r="BU721" s="658"/>
    </row>
    <row r="722" ht="14.25" customHeight="1">
      <c r="A722" s="1067"/>
      <c r="B722" s="1067"/>
      <c r="C722" s="1067"/>
      <c r="D722" s="1067"/>
      <c r="E722" s="1067"/>
      <c r="F722" s="1067"/>
      <c r="G722" s="1114"/>
      <c r="H722" s="1115"/>
      <c r="I722" s="1115"/>
      <c r="J722" s="1067"/>
      <c r="K722" s="1116"/>
      <c r="L722" s="1117"/>
      <c r="M722" s="1067"/>
      <c r="N722" s="1067"/>
      <c r="O722" s="1117"/>
      <c r="P722" s="1067"/>
      <c r="Q722" s="1067"/>
      <c r="R722" s="1067"/>
      <c r="S722" s="1067"/>
      <c r="T722" s="1067"/>
      <c r="U722" s="1067"/>
      <c r="V722" s="866"/>
      <c r="W722" s="866"/>
      <c r="X722" s="866"/>
      <c r="Y722" s="394"/>
      <c r="Z722" s="394"/>
      <c r="AA722" s="394"/>
      <c r="AB722" s="394"/>
      <c r="AC722" s="1067"/>
      <c r="AD722" s="1067"/>
      <c r="AE722" s="1067"/>
      <c r="AF722" s="1067"/>
      <c r="AG722" s="658"/>
      <c r="AH722" s="658"/>
      <c r="AI722" s="658"/>
      <c r="AJ722" s="658"/>
      <c r="AK722" s="658"/>
      <c r="AL722" s="658"/>
      <c r="AM722" s="658"/>
      <c r="AN722" s="658"/>
      <c r="AO722" s="658"/>
      <c r="AP722" s="658"/>
      <c r="AQ722" s="658"/>
      <c r="AR722" s="658"/>
      <c r="AS722" s="658"/>
      <c r="AT722" s="658"/>
      <c r="AU722" s="658"/>
      <c r="AV722" s="658"/>
      <c r="AW722" s="658"/>
      <c r="AX722" s="658"/>
      <c r="AY722" s="658"/>
      <c r="AZ722" s="658"/>
      <c r="BA722" s="658"/>
      <c r="BB722" s="658"/>
      <c r="BC722" s="658"/>
      <c r="BD722" s="658"/>
      <c r="BE722" s="658"/>
      <c r="BF722" s="658"/>
      <c r="BG722" s="658"/>
      <c r="BH722" s="658"/>
      <c r="BI722" s="658"/>
      <c r="BJ722" s="658"/>
      <c r="BK722" s="658"/>
      <c r="BL722" s="658"/>
      <c r="BM722" s="658"/>
      <c r="BN722" s="658"/>
      <c r="BO722" s="658"/>
      <c r="BP722" s="658"/>
      <c r="BQ722" s="658"/>
      <c r="BR722" s="658"/>
      <c r="BS722" s="658"/>
      <c r="BT722" s="658"/>
      <c r="BU722" s="658"/>
    </row>
    <row r="723" ht="14.25" customHeight="1">
      <c r="A723" s="1067"/>
      <c r="B723" s="1067"/>
      <c r="C723" s="1067"/>
      <c r="D723" s="1067"/>
      <c r="E723" s="1067"/>
      <c r="F723" s="1067"/>
      <c r="G723" s="1114"/>
      <c r="H723" s="1115"/>
      <c r="I723" s="1115"/>
      <c r="J723" s="1067"/>
      <c r="K723" s="1116"/>
      <c r="L723" s="1117"/>
      <c r="M723" s="1067"/>
      <c r="N723" s="1067"/>
      <c r="O723" s="1117"/>
      <c r="P723" s="1067"/>
      <c r="Q723" s="1067"/>
      <c r="R723" s="1067"/>
      <c r="S723" s="1067"/>
      <c r="T723" s="1067"/>
      <c r="U723" s="1067"/>
      <c r="V723" s="866"/>
      <c r="W723" s="866"/>
      <c r="X723" s="866"/>
      <c r="Y723" s="394"/>
      <c r="Z723" s="394"/>
      <c r="AA723" s="394"/>
      <c r="AB723" s="394"/>
      <c r="AC723" s="1067"/>
      <c r="AD723" s="1067"/>
      <c r="AE723" s="1067"/>
      <c r="AF723" s="1067"/>
      <c r="AG723" s="658"/>
      <c r="AH723" s="658"/>
      <c r="AI723" s="658"/>
      <c r="AJ723" s="658"/>
      <c r="AK723" s="658"/>
      <c r="AL723" s="658"/>
      <c r="AM723" s="658"/>
      <c r="AN723" s="658"/>
      <c r="AO723" s="658"/>
      <c r="AP723" s="658"/>
      <c r="AQ723" s="658"/>
      <c r="AR723" s="658"/>
      <c r="AS723" s="658"/>
      <c r="AT723" s="658"/>
      <c r="AU723" s="658"/>
      <c r="AV723" s="658"/>
      <c r="AW723" s="658"/>
      <c r="AX723" s="658"/>
      <c r="AY723" s="658"/>
      <c r="AZ723" s="658"/>
      <c r="BA723" s="658"/>
      <c r="BB723" s="658"/>
      <c r="BC723" s="658"/>
      <c r="BD723" s="658"/>
      <c r="BE723" s="658"/>
      <c r="BF723" s="658"/>
      <c r="BG723" s="658"/>
      <c r="BH723" s="658"/>
      <c r="BI723" s="658"/>
      <c r="BJ723" s="658"/>
      <c r="BK723" s="658"/>
      <c r="BL723" s="658"/>
      <c r="BM723" s="658"/>
      <c r="BN723" s="658"/>
      <c r="BO723" s="658"/>
      <c r="BP723" s="658"/>
      <c r="BQ723" s="658"/>
      <c r="BR723" s="658"/>
      <c r="BS723" s="658"/>
      <c r="BT723" s="658"/>
      <c r="BU723" s="658"/>
    </row>
    <row r="724" ht="14.25" customHeight="1">
      <c r="A724" s="1067"/>
      <c r="B724" s="1067"/>
      <c r="C724" s="1067"/>
      <c r="D724" s="1067"/>
      <c r="E724" s="1067"/>
      <c r="F724" s="1067"/>
      <c r="G724" s="1114"/>
      <c r="H724" s="1115"/>
      <c r="I724" s="1115"/>
      <c r="J724" s="1067"/>
      <c r="K724" s="1116"/>
      <c r="L724" s="1117"/>
      <c r="M724" s="1067"/>
      <c r="N724" s="1067"/>
      <c r="O724" s="1117"/>
      <c r="P724" s="1067"/>
      <c r="Q724" s="1067"/>
      <c r="R724" s="1067"/>
      <c r="S724" s="1067"/>
      <c r="T724" s="1067"/>
      <c r="U724" s="1067"/>
      <c r="V724" s="866"/>
      <c r="W724" s="866"/>
      <c r="X724" s="866"/>
      <c r="Y724" s="394"/>
      <c r="Z724" s="394"/>
      <c r="AA724" s="394"/>
      <c r="AB724" s="394"/>
      <c r="AC724" s="1067"/>
      <c r="AD724" s="1067"/>
      <c r="AE724" s="1067"/>
      <c r="AF724" s="1067"/>
      <c r="AG724" s="658"/>
      <c r="AH724" s="658"/>
      <c r="AI724" s="658"/>
      <c r="AJ724" s="658"/>
      <c r="AK724" s="658"/>
      <c r="AL724" s="658"/>
      <c r="AM724" s="658"/>
      <c r="AN724" s="658"/>
      <c r="AO724" s="658"/>
      <c r="AP724" s="658"/>
      <c r="AQ724" s="658"/>
      <c r="AR724" s="658"/>
      <c r="AS724" s="658"/>
      <c r="AT724" s="658"/>
      <c r="AU724" s="658"/>
      <c r="AV724" s="658"/>
      <c r="AW724" s="658"/>
      <c r="AX724" s="658"/>
      <c r="AY724" s="658"/>
      <c r="AZ724" s="658"/>
      <c r="BA724" s="658"/>
      <c r="BB724" s="658"/>
      <c r="BC724" s="658"/>
      <c r="BD724" s="658"/>
      <c r="BE724" s="658"/>
      <c r="BF724" s="658"/>
      <c r="BG724" s="658"/>
      <c r="BH724" s="658"/>
      <c r="BI724" s="658"/>
      <c r="BJ724" s="658"/>
      <c r="BK724" s="658"/>
      <c r="BL724" s="658"/>
      <c r="BM724" s="658"/>
      <c r="BN724" s="658"/>
      <c r="BO724" s="658"/>
      <c r="BP724" s="658"/>
      <c r="BQ724" s="658"/>
      <c r="BR724" s="658"/>
      <c r="BS724" s="658"/>
      <c r="BT724" s="658"/>
      <c r="BU724" s="658"/>
    </row>
    <row r="725" ht="14.25" customHeight="1">
      <c r="A725" s="1067"/>
      <c r="B725" s="1067"/>
      <c r="C725" s="1067"/>
      <c r="D725" s="1067"/>
      <c r="E725" s="1067"/>
      <c r="F725" s="1067"/>
      <c r="G725" s="1114"/>
      <c r="H725" s="1115"/>
      <c r="I725" s="1115"/>
      <c r="J725" s="1067"/>
      <c r="K725" s="1116"/>
      <c r="L725" s="1117"/>
      <c r="M725" s="1067"/>
      <c r="N725" s="1067"/>
      <c r="O725" s="1117"/>
      <c r="P725" s="1067"/>
      <c r="Q725" s="1067"/>
      <c r="R725" s="1067"/>
      <c r="S725" s="1067"/>
      <c r="T725" s="1067"/>
      <c r="U725" s="1067"/>
      <c r="V725" s="866"/>
      <c r="W725" s="866"/>
      <c r="X725" s="866"/>
      <c r="Y725" s="394"/>
      <c r="Z725" s="394"/>
      <c r="AA725" s="394"/>
      <c r="AB725" s="394"/>
      <c r="AC725" s="1067"/>
      <c r="AD725" s="1067"/>
      <c r="AE725" s="1067"/>
      <c r="AF725" s="1067"/>
      <c r="AG725" s="658"/>
      <c r="AH725" s="658"/>
      <c r="AI725" s="658"/>
      <c r="AJ725" s="658"/>
      <c r="AK725" s="658"/>
      <c r="AL725" s="658"/>
      <c r="AM725" s="658"/>
      <c r="AN725" s="658"/>
      <c r="AO725" s="658"/>
      <c r="AP725" s="658"/>
      <c r="AQ725" s="658"/>
      <c r="AR725" s="658"/>
      <c r="AS725" s="658"/>
      <c r="AT725" s="658"/>
      <c r="AU725" s="658"/>
      <c r="AV725" s="658"/>
      <c r="AW725" s="658"/>
      <c r="AX725" s="658"/>
      <c r="AY725" s="658"/>
      <c r="AZ725" s="658"/>
      <c r="BA725" s="658"/>
      <c r="BB725" s="658"/>
      <c r="BC725" s="658"/>
      <c r="BD725" s="658"/>
      <c r="BE725" s="658"/>
      <c r="BF725" s="658"/>
      <c r="BG725" s="658"/>
      <c r="BH725" s="658"/>
      <c r="BI725" s="658"/>
      <c r="BJ725" s="658"/>
      <c r="BK725" s="658"/>
      <c r="BL725" s="658"/>
      <c r="BM725" s="658"/>
      <c r="BN725" s="658"/>
      <c r="BO725" s="658"/>
      <c r="BP725" s="658"/>
      <c r="BQ725" s="658"/>
      <c r="BR725" s="658"/>
      <c r="BS725" s="658"/>
      <c r="BT725" s="658"/>
      <c r="BU725" s="658"/>
    </row>
    <row r="726" ht="14.25" customHeight="1">
      <c r="A726" s="1067"/>
      <c r="B726" s="1067"/>
      <c r="C726" s="1067"/>
      <c r="D726" s="1067"/>
      <c r="E726" s="1067"/>
      <c r="F726" s="1067"/>
      <c r="G726" s="1114"/>
      <c r="H726" s="1115"/>
      <c r="I726" s="1115"/>
      <c r="J726" s="1067"/>
      <c r="K726" s="1116"/>
      <c r="L726" s="1117"/>
      <c r="M726" s="1067"/>
      <c r="N726" s="1067"/>
      <c r="O726" s="1117"/>
      <c r="P726" s="1067"/>
      <c r="Q726" s="1067"/>
      <c r="R726" s="1067"/>
      <c r="S726" s="1067"/>
      <c r="T726" s="1067"/>
      <c r="U726" s="1067"/>
      <c r="V726" s="866"/>
      <c r="W726" s="866"/>
      <c r="X726" s="866"/>
      <c r="Y726" s="394"/>
      <c r="Z726" s="394"/>
      <c r="AA726" s="394"/>
      <c r="AB726" s="394"/>
      <c r="AC726" s="1067"/>
      <c r="AD726" s="1067"/>
      <c r="AE726" s="1067"/>
      <c r="AF726" s="1067"/>
      <c r="AG726" s="658"/>
      <c r="AH726" s="658"/>
      <c r="AI726" s="658"/>
      <c r="AJ726" s="658"/>
      <c r="AK726" s="658"/>
      <c r="AL726" s="658"/>
      <c r="AM726" s="658"/>
      <c r="AN726" s="658"/>
      <c r="AO726" s="658"/>
      <c r="AP726" s="658"/>
      <c r="AQ726" s="658"/>
      <c r="AR726" s="658"/>
      <c r="AS726" s="658"/>
      <c r="AT726" s="658"/>
      <c r="AU726" s="658"/>
      <c r="AV726" s="658"/>
      <c r="AW726" s="658"/>
      <c r="AX726" s="658"/>
      <c r="AY726" s="658"/>
      <c r="AZ726" s="658"/>
      <c r="BA726" s="658"/>
      <c r="BB726" s="658"/>
      <c r="BC726" s="658"/>
      <c r="BD726" s="658"/>
      <c r="BE726" s="658"/>
      <c r="BF726" s="658"/>
      <c r="BG726" s="658"/>
      <c r="BH726" s="658"/>
      <c r="BI726" s="658"/>
      <c r="BJ726" s="658"/>
      <c r="BK726" s="658"/>
      <c r="BL726" s="658"/>
      <c r="BM726" s="658"/>
      <c r="BN726" s="658"/>
      <c r="BO726" s="658"/>
      <c r="BP726" s="658"/>
      <c r="BQ726" s="658"/>
      <c r="BR726" s="658"/>
      <c r="BS726" s="658"/>
      <c r="BT726" s="658"/>
      <c r="BU726" s="658"/>
    </row>
    <row r="727" ht="14.25" customHeight="1">
      <c r="A727" s="1067"/>
      <c r="B727" s="1067"/>
      <c r="C727" s="1067"/>
      <c r="D727" s="1067"/>
      <c r="E727" s="1067"/>
      <c r="F727" s="1067"/>
      <c r="G727" s="1114"/>
      <c r="H727" s="1115"/>
      <c r="I727" s="1115"/>
      <c r="J727" s="1067"/>
      <c r="K727" s="1116"/>
      <c r="L727" s="1117"/>
      <c r="M727" s="1067"/>
      <c r="N727" s="1067"/>
      <c r="O727" s="1117"/>
      <c r="P727" s="1067"/>
      <c r="Q727" s="1067"/>
      <c r="R727" s="1067"/>
      <c r="S727" s="1067"/>
      <c r="T727" s="1067"/>
      <c r="U727" s="1067"/>
      <c r="V727" s="866"/>
      <c r="W727" s="866"/>
      <c r="X727" s="866"/>
      <c r="Y727" s="394"/>
      <c r="Z727" s="394"/>
      <c r="AA727" s="394"/>
      <c r="AB727" s="394"/>
      <c r="AC727" s="1067"/>
      <c r="AD727" s="1067"/>
      <c r="AE727" s="1067"/>
      <c r="AF727" s="1067"/>
      <c r="AG727" s="658"/>
      <c r="AH727" s="658"/>
      <c r="AI727" s="658"/>
      <c r="AJ727" s="658"/>
      <c r="AK727" s="658"/>
      <c r="AL727" s="658"/>
      <c r="AM727" s="658"/>
      <c r="AN727" s="658"/>
      <c r="AO727" s="658"/>
      <c r="AP727" s="658"/>
      <c r="AQ727" s="658"/>
      <c r="AR727" s="658"/>
      <c r="AS727" s="658"/>
      <c r="AT727" s="658"/>
      <c r="AU727" s="658"/>
      <c r="AV727" s="658"/>
      <c r="AW727" s="658"/>
      <c r="AX727" s="658"/>
      <c r="AY727" s="658"/>
      <c r="AZ727" s="658"/>
      <c r="BA727" s="658"/>
      <c r="BB727" s="658"/>
      <c r="BC727" s="658"/>
      <c r="BD727" s="658"/>
      <c r="BE727" s="658"/>
      <c r="BF727" s="658"/>
      <c r="BG727" s="658"/>
      <c r="BH727" s="658"/>
      <c r="BI727" s="658"/>
      <c r="BJ727" s="658"/>
      <c r="BK727" s="658"/>
      <c r="BL727" s="658"/>
      <c r="BM727" s="658"/>
      <c r="BN727" s="658"/>
      <c r="BO727" s="658"/>
      <c r="BP727" s="658"/>
      <c r="BQ727" s="658"/>
      <c r="BR727" s="658"/>
      <c r="BS727" s="658"/>
      <c r="BT727" s="658"/>
      <c r="BU727" s="658"/>
    </row>
    <row r="728" ht="14.25" customHeight="1">
      <c r="A728" s="1067"/>
      <c r="B728" s="1067"/>
      <c r="C728" s="1067"/>
      <c r="D728" s="1067"/>
      <c r="E728" s="1067"/>
      <c r="F728" s="1067"/>
      <c r="G728" s="1114"/>
      <c r="H728" s="1115"/>
      <c r="I728" s="1115"/>
      <c r="J728" s="1067"/>
      <c r="K728" s="1116"/>
      <c r="L728" s="1117"/>
      <c r="M728" s="1067"/>
      <c r="N728" s="1067"/>
      <c r="O728" s="1117"/>
      <c r="P728" s="1067"/>
      <c r="Q728" s="1067"/>
      <c r="R728" s="1067"/>
      <c r="S728" s="1067"/>
      <c r="T728" s="1067"/>
      <c r="U728" s="1067"/>
      <c r="V728" s="866"/>
      <c r="W728" s="866"/>
      <c r="X728" s="866"/>
      <c r="Y728" s="394"/>
      <c r="Z728" s="394"/>
      <c r="AA728" s="394"/>
      <c r="AB728" s="394"/>
      <c r="AC728" s="1067"/>
      <c r="AD728" s="1067"/>
      <c r="AE728" s="1067"/>
      <c r="AF728" s="1067"/>
      <c r="AG728" s="658"/>
      <c r="AH728" s="658"/>
      <c r="AI728" s="658"/>
      <c r="AJ728" s="658"/>
      <c r="AK728" s="658"/>
      <c r="AL728" s="658"/>
      <c r="AM728" s="658"/>
      <c r="AN728" s="658"/>
      <c r="AO728" s="658"/>
      <c r="AP728" s="658"/>
      <c r="AQ728" s="658"/>
      <c r="AR728" s="658"/>
      <c r="AS728" s="658"/>
      <c r="AT728" s="658"/>
      <c r="AU728" s="658"/>
      <c r="AV728" s="658"/>
      <c r="AW728" s="658"/>
      <c r="AX728" s="658"/>
      <c r="AY728" s="658"/>
      <c r="AZ728" s="658"/>
      <c r="BA728" s="658"/>
      <c r="BB728" s="658"/>
      <c r="BC728" s="658"/>
      <c r="BD728" s="658"/>
      <c r="BE728" s="658"/>
      <c r="BF728" s="658"/>
      <c r="BG728" s="658"/>
      <c r="BH728" s="658"/>
      <c r="BI728" s="658"/>
      <c r="BJ728" s="658"/>
      <c r="BK728" s="658"/>
      <c r="BL728" s="658"/>
      <c r="BM728" s="658"/>
      <c r="BN728" s="658"/>
      <c r="BO728" s="658"/>
      <c r="BP728" s="658"/>
      <c r="BQ728" s="658"/>
      <c r="BR728" s="658"/>
      <c r="BS728" s="658"/>
      <c r="BT728" s="658"/>
      <c r="BU728" s="658"/>
    </row>
    <row r="729" ht="14.25" customHeight="1">
      <c r="A729" s="1067"/>
      <c r="B729" s="1067"/>
      <c r="C729" s="1067"/>
      <c r="D729" s="1067"/>
      <c r="E729" s="1067"/>
      <c r="F729" s="1067"/>
      <c r="G729" s="1114"/>
      <c r="H729" s="1115"/>
      <c r="I729" s="1115"/>
      <c r="J729" s="1067"/>
      <c r="K729" s="1116"/>
      <c r="L729" s="1117"/>
      <c r="M729" s="1067"/>
      <c r="N729" s="1067"/>
      <c r="O729" s="1117"/>
      <c r="P729" s="1067"/>
      <c r="Q729" s="1067"/>
      <c r="R729" s="1067"/>
      <c r="S729" s="1067"/>
      <c r="T729" s="1067"/>
      <c r="U729" s="1067"/>
      <c r="V729" s="866"/>
      <c r="W729" s="866"/>
      <c r="X729" s="866"/>
      <c r="Y729" s="394"/>
      <c r="Z729" s="394"/>
      <c r="AA729" s="394"/>
      <c r="AB729" s="394"/>
      <c r="AC729" s="1067"/>
      <c r="AD729" s="1067"/>
      <c r="AE729" s="1067"/>
      <c r="AF729" s="1067"/>
      <c r="AG729" s="658"/>
      <c r="AH729" s="658"/>
      <c r="AI729" s="658"/>
      <c r="AJ729" s="658"/>
      <c r="AK729" s="658"/>
      <c r="AL729" s="658"/>
      <c r="AM729" s="658"/>
      <c r="AN729" s="658"/>
      <c r="AO729" s="658"/>
      <c r="AP729" s="658"/>
      <c r="AQ729" s="658"/>
      <c r="AR729" s="658"/>
      <c r="AS729" s="658"/>
      <c r="AT729" s="658"/>
      <c r="AU729" s="658"/>
      <c r="AV729" s="658"/>
      <c r="AW729" s="658"/>
      <c r="AX729" s="658"/>
      <c r="AY729" s="658"/>
      <c r="AZ729" s="658"/>
      <c r="BA729" s="658"/>
      <c r="BB729" s="658"/>
      <c r="BC729" s="658"/>
      <c r="BD729" s="658"/>
      <c r="BE729" s="658"/>
      <c r="BF729" s="658"/>
      <c r="BG729" s="658"/>
      <c r="BH729" s="658"/>
      <c r="BI729" s="658"/>
      <c r="BJ729" s="658"/>
      <c r="BK729" s="658"/>
      <c r="BL729" s="658"/>
      <c r="BM729" s="658"/>
      <c r="BN729" s="658"/>
      <c r="BO729" s="658"/>
      <c r="BP729" s="658"/>
      <c r="BQ729" s="658"/>
      <c r="BR729" s="658"/>
      <c r="BS729" s="658"/>
      <c r="BT729" s="658"/>
      <c r="BU729" s="658"/>
    </row>
    <row r="730" ht="14.25" customHeight="1">
      <c r="A730" s="1067"/>
      <c r="B730" s="1067"/>
      <c r="C730" s="1067"/>
      <c r="D730" s="1067"/>
      <c r="E730" s="1067"/>
      <c r="F730" s="1067"/>
      <c r="G730" s="1114"/>
      <c r="H730" s="1115"/>
      <c r="I730" s="1115"/>
      <c r="J730" s="1067"/>
      <c r="K730" s="1116"/>
      <c r="L730" s="1117"/>
      <c r="M730" s="1067"/>
      <c r="N730" s="1067"/>
      <c r="O730" s="1117"/>
      <c r="P730" s="1067"/>
      <c r="Q730" s="1067"/>
      <c r="R730" s="1067"/>
      <c r="S730" s="1067"/>
      <c r="T730" s="1067"/>
      <c r="U730" s="1067"/>
      <c r="V730" s="866"/>
      <c r="W730" s="866"/>
      <c r="X730" s="866"/>
      <c r="Y730" s="394"/>
      <c r="Z730" s="394"/>
      <c r="AA730" s="394"/>
      <c r="AB730" s="394"/>
      <c r="AC730" s="1067"/>
      <c r="AD730" s="1067"/>
      <c r="AE730" s="1067"/>
      <c r="AF730" s="1067"/>
      <c r="AG730" s="658"/>
      <c r="AH730" s="658"/>
      <c r="AI730" s="658"/>
      <c r="AJ730" s="658"/>
      <c r="AK730" s="658"/>
      <c r="AL730" s="658"/>
      <c r="AM730" s="658"/>
      <c r="AN730" s="658"/>
      <c r="AO730" s="658"/>
      <c r="AP730" s="658"/>
      <c r="AQ730" s="658"/>
      <c r="AR730" s="658"/>
      <c r="AS730" s="658"/>
      <c r="AT730" s="658"/>
      <c r="AU730" s="658"/>
      <c r="AV730" s="658"/>
      <c r="AW730" s="658"/>
      <c r="AX730" s="658"/>
      <c r="AY730" s="658"/>
      <c r="AZ730" s="658"/>
      <c r="BA730" s="658"/>
      <c r="BB730" s="658"/>
      <c r="BC730" s="658"/>
      <c r="BD730" s="658"/>
      <c r="BE730" s="658"/>
      <c r="BF730" s="658"/>
      <c r="BG730" s="658"/>
      <c r="BH730" s="658"/>
      <c r="BI730" s="658"/>
      <c r="BJ730" s="658"/>
      <c r="BK730" s="658"/>
      <c r="BL730" s="658"/>
      <c r="BM730" s="658"/>
      <c r="BN730" s="658"/>
      <c r="BO730" s="658"/>
      <c r="BP730" s="658"/>
      <c r="BQ730" s="658"/>
      <c r="BR730" s="658"/>
      <c r="BS730" s="658"/>
      <c r="BT730" s="658"/>
      <c r="BU730" s="658"/>
    </row>
    <row r="731" ht="14.25" customHeight="1">
      <c r="A731" s="1067"/>
      <c r="B731" s="1067"/>
      <c r="C731" s="1067"/>
      <c r="D731" s="1067"/>
      <c r="E731" s="1067"/>
      <c r="F731" s="1067"/>
      <c r="G731" s="1114"/>
      <c r="H731" s="1115"/>
      <c r="I731" s="1115"/>
      <c r="J731" s="1067"/>
      <c r="K731" s="1116"/>
      <c r="L731" s="1117"/>
      <c r="M731" s="1067"/>
      <c r="N731" s="1067"/>
      <c r="O731" s="1117"/>
      <c r="P731" s="1067"/>
      <c r="Q731" s="1067"/>
      <c r="R731" s="1067"/>
      <c r="S731" s="1067"/>
      <c r="T731" s="1067"/>
      <c r="U731" s="1067"/>
      <c r="V731" s="866"/>
      <c r="W731" s="866"/>
      <c r="X731" s="866"/>
      <c r="Y731" s="394"/>
      <c r="Z731" s="394"/>
      <c r="AA731" s="394"/>
      <c r="AB731" s="394"/>
      <c r="AC731" s="1067"/>
      <c r="AD731" s="1067"/>
      <c r="AE731" s="1067"/>
      <c r="AF731" s="1067"/>
      <c r="AG731" s="658"/>
      <c r="AH731" s="658"/>
      <c r="AI731" s="658"/>
      <c r="AJ731" s="658"/>
      <c r="AK731" s="658"/>
      <c r="AL731" s="658"/>
      <c r="AM731" s="658"/>
      <c r="AN731" s="658"/>
      <c r="AO731" s="658"/>
      <c r="AP731" s="658"/>
      <c r="AQ731" s="658"/>
      <c r="AR731" s="658"/>
      <c r="AS731" s="658"/>
      <c r="AT731" s="658"/>
      <c r="AU731" s="658"/>
      <c r="AV731" s="658"/>
      <c r="AW731" s="658"/>
      <c r="AX731" s="658"/>
      <c r="AY731" s="658"/>
      <c r="AZ731" s="658"/>
      <c r="BA731" s="658"/>
      <c r="BB731" s="658"/>
      <c r="BC731" s="658"/>
      <c r="BD731" s="658"/>
      <c r="BE731" s="658"/>
      <c r="BF731" s="658"/>
      <c r="BG731" s="658"/>
      <c r="BH731" s="658"/>
      <c r="BI731" s="658"/>
      <c r="BJ731" s="658"/>
      <c r="BK731" s="658"/>
      <c r="BL731" s="658"/>
      <c r="BM731" s="658"/>
      <c r="BN731" s="658"/>
      <c r="BO731" s="658"/>
      <c r="BP731" s="658"/>
      <c r="BQ731" s="658"/>
      <c r="BR731" s="658"/>
      <c r="BS731" s="658"/>
      <c r="BT731" s="658"/>
      <c r="BU731" s="658"/>
    </row>
    <row r="732" ht="14.25" customHeight="1">
      <c r="A732" s="1067"/>
      <c r="B732" s="1067"/>
      <c r="C732" s="1067"/>
      <c r="D732" s="1067"/>
      <c r="E732" s="1067"/>
      <c r="F732" s="1067"/>
      <c r="G732" s="1114"/>
      <c r="H732" s="1115"/>
      <c r="I732" s="1115"/>
      <c r="J732" s="1067"/>
      <c r="K732" s="1116"/>
      <c r="L732" s="1117"/>
      <c r="M732" s="1067"/>
      <c r="N732" s="1067"/>
      <c r="O732" s="1117"/>
      <c r="P732" s="1067"/>
      <c r="Q732" s="1067"/>
      <c r="R732" s="1067"/>
      <c r="S732" s="1067"/>
      <c r="T732" s="1067"/>
      <c r="U732" s="1067"/>
      <c r="V732" s="866"/>
      <c r="W732" s="866"/>
      <c r="X732" s="866"/>
      <c r="Y732" s="394"/>
      <c r="Z732" s="394"/>
      <c r="AA732" s="394"/>
      <c r="AB732" s="394"/>
      <c r="AC732" s="1067"/>
      <c r="AD732" s="1067"/>
      <c r="AE732" s="1067"/>
      <c r="AF732" s="1067"/>
      <c r="AG732" s="658"/>
      <c r="AH732" s="658"/>
      <c r="AI732" s="658"/>
      <c r="AJ732" s="658"/>
      <c r="AK732" s="658"/>
      <c r="AL732" s="658"/>
      <c r="AM732" s="658"/>
      <c r="AN732" s="658"/>
      <c r="AO732" s="658"/>
      <c r="AP732" s="658"/>
      <c r="AQ732" s="658"/>
      <c r="AR732" s="658"/>
      <c r="AS732" s="658"/>
      <c r="AT732" s="658"/>
      <c r="AU732" s="658"/>
      <c r="AV732" s="658"/>
      <c r="AW732" s="658"/>
      <c r="AX732" s="658"/>
      <c r="AY732" s="658"/>
      <c r="AZ732" s="658"/>
      <c r="BA732" s="658"/>
      <c r="BB732" s="658"/>
      <c r="BC732" s="658"/>
      <c r="BD732" s="658"/>
      <c r="BE732" s="658"/>
      <c r="BF732" s="658"/>
      <c r="BG732" s="658"/>
      <c r="BH732" s="658"/>
      <c r="BI732" s="658"/>
      <c r="BJ732" s="658"/>
      <c r="BK732" s="658"/>
      <c r="BL732" s="658"/>
      <c r="BM732" s="658"/>
      <c r="BN732" s="658"/>
      <c r="BO732" s="658"/>
      <c r="BP732" s="658"/>
      <c r="BQ732" s="658"/>
      <c r="BR732" s="658"/>
      <c r="BS732" s="658"/>
      <c r="BT732" s="658"/>
      <c r="BU732" s="658"/>
    </row>
    <row r="733" ht="14.25" customHeight="1">
      <c r="A733" s="1067"/>
      <c r="B733" s="1067"/>
      <c r="C733" s="1067"/>
      <c r="D733" s="1067"/>
      <c r="E733" s="1067"/>
      <c r="F733" s="1067"/>
      <c r="G733" s="1114"/>
      <c r="H733" s="1115"/>
      <c r="I733" s="1115"/>
      <c r="J733" s="1067"/>
      <c r="K733" s="1116"/>
      <c r="L733" s="1117"/>
      <c r="M733" s="1067"/>
      <c r="N733" s="1067"/>
      <c r="O733" s="1117"/>
      <c r="P733" s="1067"/>
      <c r="Q733" s="1067"/>
      <c r="R733" s="1067"/>
      <c r="S733" s="1067"/>
      <c r="T733" s="1067"/>
      <c r="U733" s="1067"/>
      <c r="V733" s="866"/>
      <c r="W733" s="866"/>
      <c r="X733" s="866"/>
      <c r="Y733" s="394"/>
      <c r="Z733" s="394"/>
      <c r="AA733" s="394"/>
      <c r="AB733" s="394"/>
      <c r="AC733" s="1067"/>
      <c r="AD733" s="1067"/>
      <c r="AE733" s="1067"/>
      <c r="AF733" s="1067"/>
      <c r="AG733" s="658"/>
      <c r="AH733" s="658"/>
      <c r="AI733" s="658"/>
      <c r="AJ733" s="658"/>
      <c r="AK733" s="658"/>
      <c r="AL733" s="658"/>
      <c r="AM733" s="658"/>
      <c r="AN733" s="658"/>
      <c r="AO733" s="658"/>
      <c r="AP733" s="658"/>
      <c r="AQ733" s="658"/>
      <c r="AR733" s="658"/>
      <c r="AS733" s="658"/>
      <c r="AT733" s="658"/>
      <c r="AU733" s="658"/>
      <c r="AV733" s="658"/>
      <c r="AW733" s="658"/>
      <c r="AX733" s="658"/>
      <c r="AY733" s="658"/>
      <c r="AZ733" s="658"/>
      <c r="BA733" s="658"/>
      <c r="BB733" s="658"/>
      <c r="BC733" s="658"/>
      <c r="BD733" s="658"/>
      <c r="BE733" s="658"/>
      <c r="BF733" s="658"/>
      <c r="BG733" s="658"/>
      <c r="BH733" s="658"/>
      <c r="BI733" s="658"/>
      <c r="BJ733" s="658"/>
      <c r="BK733" s="658"/>
      <c r="BL733" s="658"/>
      <c r="BM733" s="658"/>
      <c r="BN733" s="658"/>
      <c r="BO733" s="658"/>
      <c r="BP733" s="658"/>
      <c r="BQ733" s="658"/>
      <c r="BR733" s="658"/>
      <c r="BS733" s="658"/>
      <c r="BT733" s="658"/>
      <c r="BU733" s="658"/>
    </row>
    <row r="734" ht="14.25" customHeight="1">
      <c r="A734" s="1067"/>
      <c r="B734" s="1067"/>
      <c r="C734" s="1067"/>
      <c r="D734" s="1067"/>
      <c r="E734" s="1067"/>
      <c r="F734" s="1067"/>
      <c r="G734" s="1114"/>
      <c r="H734" s="1115"/>
      <c r="I734" s="1115"/>
      <c r="J734" s="1067"/>
      <c r="K734" s="1116"/>
      <c r="L734" s="1117"/>
      <c r="M734" s="1067"/>
      <c r="N734" s="1067"/>
      <c r="O734" s="1117"/>
      <c r="P734" s="1067"/>
      <c r="Q734" s="1067"/>
      <c r="R734" s="1067"/>
      <c r="S734" s="1067"/>
      <c r="T734" s="1067"/>
      <c r="U734" s="1067"/>
      <c r="V734" s="866"/>
      <c r="W734" s="866"/>
      <c r="X734" s="866"/>
      <c r="Y734" s="394"/>
      <c r="Z734" s="394"/>
      <c r="AA734" s="394"/>
      <c r="AB734" s="394"/>
      <c r="AC734" s="1067"/>
      <c r="AD734" s="1067"/>
      <c r="AE734" s="1067"/>
      <c r="AF734" s="1067"/>
      <c r="AG734" s="658"/>
      <c r="AH734" s="658"/>
      <c r="AI734" s="658"/>
      <c r="AJ734" s="658"/>
      <c r="AK734" s="658"/>
      <c r="AL734" s="658"/>
      <c r="AM734" s="658"/>
      <c r="AN734" s="658"/>
      <c r="AO734" s="658"/>
      <c r="AP734" s="658"/>
      <c r="AQ734" s="658"/>
      <c r="AR734" s="658"/>
      <c r="AS734" s="658"/>
      <c r="AT734" s="658"/>
      <c r="AU734" s="658"/>
      <c r="AV734" s="658"/>
      <c r="AW734" s="658"/>
      <c r="AX734" s="658"/>
      <c r="AY734" s="658"/>
      <c r="AZ734" s="658"/>
      <c r="BA734" s="658"/>
      <c r="BB734" s="658"/>
      <c r="BC734" s="658"/>
      <c r="BD734" s="658"/>
      <c r="BE734" s="658"/>
      <c r="BF734" s="658"/>
      <c r="BG734" s="658"/>
      <c r="BH734" s="658"/>
      <c r="BI734" s="658"/>
      <c r="BJ734" s="658"/>
      <c r="BK734" s="658"/>
      <c r="BL734" s="658"/>
      <c r="BM734" s="658"/>
      <c r="BN734" s="658"/>
      <c r="BO734" s="658"/>
      <c r="BP734" s="658"/>
      <c r="BQ734" s="658"/>
      <c r="BR734" s="658"/>
      <c r="BS734" s="658"/>
      <c r="BT734" s="658"/>
      <c r="BU734" s="658"/>
    </row>
    <row r="735" ht="14.25" customHeight="1">
      <c r="A735" s="1067"/>
      <c r="B735" s="1067"/>
      <c r="C735" s="1067"/>
      <c r="D735" s="1067"/>
      <c r="E735" s="1067"/>
      <c r="F735" s="1067"/>
      <c r="G735" s="1114"/>
      <c r="H735" s="1115"/>
      <c r="I735" s="1115"/>
      <c r="J735" s="1067"/>
      <c r="K735" s="1116"/>
      <c r="L735" s="1117"/>
      <c r="M735" s="1067"/>
      <c r="N735" s="1067"/>
      <c r="O735" s="1117"/>
      <c r="P735" s="1067"/>
      <c r="Q735" s="1067"/>
      <c r="R735" s="1067"/>
      <c r="S735" s="1067"/>
      <c r="T735" s="1067"/>
      <c r="U735" s="1067"/>
      <c r="V735" s="866"/>
      <c r="W735" s="866"/>
      <c r="X735" s="866"/>
      <c r="Y735" s="394"/>
      <c r="Z735" s="394"/>
      <c r="AA735" s="394"/>
      <c r="AB735" s="394"/>
      <c r="AC735" s="1067"/>
      <c r="AD735" s="1067"/>
      <c r="AE735" s="1067"/>
      <c r="AF735" s="1067"/>
      <c r="AG735" s="658"/>
      <c r="AH735" s="658"/>
      <c r="AI735" s="658"/>
      <c r="AJ735" s="658"/>
      <c r="AK735" s="658"/>
      <c r="AL735" s="658"/>
      <c r="AM735" s="658"/>
      <c r="AN735" s="658"/>
      <c r="AO735" s="658"/>
      <c r="AP735" s="658"/>
      <c r="AQ735" s="658"/>
      <c r="AR735" s="658"/>
      <c r="AS735" s="658"/>
      <c r="AT735" s="658"/>
      <c r="AU735" s="658"/>
      <c r="AV735" s="658"/>
      <c r="AW735" s="658"/>
      <c r="AX735" s="658"/>
      <c r="AY735" s="658"/>
      <c r="AZ735" s="658"/>
      <c r="BA735" s="658"/>
      <c r="BB735" s="658"/>
      <c r="BC735" s="658"/>
      <c r="BD735" s="658"/>
      <c r="BE735" s="658"/>
      <c r="BF735" s="658"/>
      <c r="BG735" s="658"/>
      <c r="BH735" s="658"/>
      <c r="BI735" s="658"/>
      <c r="BJ735" s="658"/>
      <c r="BK735" s="658"/>
      <c r="BL735" s="658"/>
      <c r="BM735" s="658"/>
      <c r="BN735" s="658"/>
      <c r="BO735" s="658"/>
      <c r="BP735" s="658"/>
      <c r="BQ735" s="658"/>
      <c r="BR735" s="658"/>
      <c r="BS735" s="658"/>
      <c r="BT735" s="658"/>
      <c r="BU735" s="658"/>
    </row>
    <row r="736" ht="14.25" customHeight="1">
      <c r="A736" s="1067"/>
      <c r="B736" s="1067"/>
      <c r="C736" s="1067"/>
      <c r="D736" s="1067"/>
      <c r="E736" s="1067"/>
      <c r="F736" s="1067"/>
      <c r="G736" s="1114"/>
      <c r="H736" s="1115"/>
      <c r="I736" s="1115"/>
      <c r="J736" s="1067"/>
      <c r="K736" s="1116"/>
      <c r="L736" s="1117"/>
      <c r="M736" s="1067"/>
      <c r="N736" s="1067"/>
      <c r="O736" s="1117"/>
      <c r="P736" s="1067"/>
      <c r="Q736" s="1067"/>
      <c r="R736" s="1067"/>
      <c r="S736" s="1067"/>
      <c r="T736" s="1067"/>
      <c r="U736" s="1067"/>
      <c r="V736" s="866"/>
      <c r="W736" s="866"/>
      <c r="X736" s="866"/>
      <c r="Y736" s="394"/>
      <c r="Z736" s="394"/>
      <c r="AA736" s="394"/>
      <c r="AB736" s="394"/>
      <c r="AC736" s="1067"/>
      <c r="AD736" s="1067"/>
      <c r="AE736" s="1067"/>
      <c r="AF736" s="1067"/>
      <c r="AG736" s="658"/>
      <c r="AH736" s="658"/>
      <c r="AI736" s="658"/>
      <c r="AJ736" s="658"/>
      <c r="AK736" s="658"/>
      <c r="AL736" s="658"/>
      <c r="AM736" s="658"/>
      <c r="AN736" s="658"/>
      <c r="AO736" s="658"/>
      <c r="AP736" s="658"/>
      <c r="AQ736" s="658"/>
      <c r="AR736" s="658"/>
      <c r="AS736" s="658"/>
      <c r="AT736" s="658"/>
      <c r="AU736" s="658"/>
      <c r="AV736" s="658"/>
      <c r="AW736" s="658"/>
      <c r="AX736" s="658"/>
      <c r="AY736" s="658"/>
      <c r="AZ736" s="658"/>
      <c r="BA736" s="658"/>
      <c r="BB736" s="658"/>
      <c r="BC736" s="658"/>
      <c r="BD736" s="658"/>
      <c r="BE736" s="658"/>
      <c r="BF736" s="658"/>
      <c r="BG736" s="658"/>
      <c r="BH736" s="658"/>
      <c r="BI736" s="658"/>
      <c r="BJ736" s="658"/>
      <c r="BK736" s="658"/>
      <c r="BL736" s="658"/>
      <c r="BM736" s="658"/>
      <c r="BN736" s="658"/>
      <c r="BO736" s="658"/>
      <c r="BP736" s="658"/>
      <c r="BQ736" s="658"/>
      <c r="BR736" s="658"/>
      <c r="BS736" s="658"/>
      <c r="BT736" s="658"/>
      <c r="BU736" s="658"/>
    </row>
    <row r="737" ht="14.25" customHeight="1">
      <c r="A737" s="1067"/>
      <c r="B737" s="1067"/>
      <c r="C737" s="1067"/>
      <c r="D737" s="1067"/>
      <c r="E737" s="1067"/>
      <c r="F737" s="1067"/>
      <c r="G737" s="1114"/>
      <c r="H737" s="1115"/>
      <c r="I737" s="1115"/>
      <c r="J737" s="1067"/>
      <c r="K737" s="1116"/>
      <c r="L737" s="1117"/>
      <c r="M737" s="1067"/>
      <c r="N737" s="1067"/>
      <c r="O737" s="1117"/>
      <c r="P737" s="1067"/>
      <c r="Q737" s="1067"/>
      <c r="R737" s="1067"/>
      <c r="S737" s="1067"/>
      <c r="T737" s="1067"/>
      <c r="U737" s="1067"/>
      <c r="V737" s="866"/>
      <c r="W737" s="866"/>
      <c r="X737" s="866"/>
      <c r="Y737" s="394"/>
      <c r="Z737" s="394"/>
      <c r="AA737" s="394"/>
      <c r="AB737" s="394"/>
      <c r="AC737" s="1067"/>
      <c r="AD737" s="1067"/>
      <c r="AE737" s="1067"/>
      <c r="AF737" s="1067"/>
      <c r="AG737" s="658"/>
      <c r="AH737" s="658"/>
      <c r="AI737" s="658"/>
      <c r="AJ737" s="658"/>
      <c r="AK737" s="658"/>
      <c r="AL737" s="658"/>
      <c r="AM737" s="658"/>
      <c r="AN737" s="658"/>
      <c r="AO737" s="658"/>
      <c r="AP737" s="658"/>
      <c r="AQ737" s="658"/>
      <c r="AR737" s="658"/>
      <c r="AS737" s="658"/>
      <c r="AT737" s="658"/>
      <c r="AU737" s="658"/>
      <c r="AV737" s="658"/>
      <c r="AW737" s="658"/>
      <c r="AX737" s="658"/>
      <c r="AY737" s="658"/>
      <c r="AZ737" s="658"/>
      <c r="BA737" s="658"/>
      <c r="BB737" s="658"/>
      <c r="BC737" s="658"/>
      <c r="BD737" s="658"/>
      <c r="BE737" s="658"/>
      <c r="BF737" s="658"/>
      <c r="BG737" s="658"/>
      <c r="BH737" s="658"/>
      <c r="BI737" s="658"/>
      <c r="BJ737" s="658"/>
      <c r="BK737" s="658"/>
      <c r="BL737" s="658"/>
      <c r="BM737" s="658"/>
      <c r="BN737" s="658"/>
      <c r="BO737" s="658"/>
      <c r="BP737" s="658"/>
      <c r="BQ737" s="658"/>
      <c r="BR737" s="658"/>
      <c r="BS737" s="658"/>
      <c r="BT737" s="658"/>
      <c r="BU737" s="658"/>
    </row>
    <row r="738" ht="14.25" customHeight="1">
      <c r="A738" s="1067"/>
      <c r="B738" s="1067"/>
      <c r="C738" s="1067"/>
      <c r="D738" s="1067"/>
      <c r="E738" s="1067"/>
      <c r="F738" s="1067"/>
      <c r="G738" s="1114"/>
      <c r="H738" s="1115"/>
      <c r="I738" s="1115"/>
      <c r="J738" s="1067"/>
      <c r="K738" s="1116"/>
      <c r="L738" s="1117"/>
      <c r="M738" s="1067"/>
      <c r="N738" s="1067"/>
      <c r="O738" s="1117"/>
      <c r="P738" s="1067"/>
      <c r="Q738" s="1067"/>
      <c r="R738" s="1067"/>
      <c r="S738" s="1067"/>
      <c r="T738" s="1067"/>
      <c r="U738" s="1067"/>
      <c r="V738" s="866"/>
      <c r="W738" s="866"/>
      <c r="X738" s="866"/>
      <c r="Y738" s="394"/>
      <c r="Z738" s="394"/>
      <c r="AA738" s="394"/>
      <c r="AB738" s="394"/>
      <c r="AC738" s="1067"/>
      <c r="AD738" s="1067"/>
      <c r="AE738" s="1067"/>
      <c r="AF738" s="1067"/>
      <c r="AG738" s="658"/>
      <c r="AH738" s="658"/>
      <c r="AI738" s="658"/>
      <c r="AJ738" s="658"/>
      <c r="AK738" s="658"/>
      <c r="AL738" s="658"/>
      <c r="AM738" s="658"/>
      <c r="AN738" s="658"/>
      <c r="AO738" s="658"/>
      <c r="AP738" s="658"/>
      <c r="AQ738" s="658"/>
      <c r="AR738" s="658"/>
      <c r="AS738" s="658"/>
      <c r="AT738" s="658"/>
      <c r="AU738" s="658"/>
      <c r="AV738" s="658"/>
      <c r="AW738" s="658"/>
      <c r="AX738" s="658"/>
      <c r="AY738" s="658"/>
      <c r="AZ738" s="658"/>
      <c r="BA738" s="658"/>
      <c r="BB738" s="658"/>
      <c r="BC738" s="658"/>
      <c r="BD738" s="658"/>
      <c r="BE738" s="658"/>
      <c r="BF738" s="658"/>
      <c r="BG738" s="658"/>
      <c r="BH738" s="658"/>
      <c r="BI738" s="658"/>
      <c r="BJ738" s="658"/>
      <c r="BK738" s="658"/>
      <c r="BL738" s="658"/>
      <c r="BM738" s="658"/>
      <c r="BN738" s="658"/>
      <c r="BO738" s="658"/>
      <c r="BP738" s="658"/>
      <c r="BQ738" s="658"/>
      <c r="BR738" s="658"/>
      <c r="BS738" s="658"/>
      <c r="BT738" s="658"/>
      <c r="BU738" s="658"/>
    </row>
    <row r="739" ht="14.25" customHeight="1">
      <c r="A739" s="1067"/>
      <c r="B739" s="1067"/>
      <c r="C739" s="1067"/>
      <c r="D739" s="1067"/>
      <c r="E739" s="1067"/>
      <c r="F739" s="1067"/>
      <c r="G739" s="1114"/>
      <c r="H739" s="1115"/>
      <c r="I739" s="1115"/>
      <c r="J739" s="1067"/>
      <c r="K739" s="1116"/>
      <c r="L739" s="1117"/>
      <c r="M739" s="1067"/>
      <c r="N739" s="1067"/>
      <c r="O739" s="1117"/>
      <c r="P739" s="1067"/>
      <c r="Q739" s="1067"/>
      <c r="R739" s="1067"/>
      <c r="S739" s="1067"/>
      <c r="T739" s="1067"/>
      <c r="U739" s="1067"/>
      <c r="V739" s="866"/>
      <c r="W739" s="866"/>
      <c r="X739" s="866"/>
      <c r="Y739" s="394"/>
      <c r="Z739" s="394"/>
      <c r="AA739" s="394"/>
      <c r="AB739" s="394"/>
      <c r="AC739" s="1067"/>
      <c r="AD739" s="1067"/>
      <c r="AE739" s="1067"/>
      <c r="AF739" s="1067"/>
      <c r="AG739" s="658"/>
      <c r="AH739" s="658"/>
      <c r="AI739" s="658"/>
      <c r="AJ739" s="658"/>
      <c r="AK739" s="658"/>
      <c r="AL739" s="658"/>
      <c r="AM739" s="658"/>
      <c r="AN739" s="658"/>
      <c r="AO739" s="658"/>
      <c r="AP739" s="658"/>
      <c r="AQ739" s="658"/>
      <c r="AR739" s="658"/>
      <c r="AS739" s="658"/>
      <c r="AT739" s="658"/>
      <c r="AU739" s="658"/>
      <c r="AV739" s="658"/>
      <c r="AW739" s="658"/>
      <c r="AX739" s="658"/>
      <c r="AY739" s="658"/>
      <c r="AZ739" s="658"/>
      <c r="BA739" s="658"/>
      <c r="BB739" s="658"/>
      <c r="BC739" s="658"/>
      <c r="BD739" s="658"/>
      <c r="BE739" s="658"/>
      <c r="BF739" s="658"/>
      <c r="BG739" s="658"/>
      <c r="BH739" s="658"/>
      <c r="BI739" s="658"/>
      <c r="BJ739" s="658"/>
      <c r="BK739" s="658"/>
      <c r="BL739" s="658"/>
      <c r="BM739" s="658"/>
      <c r="BN739" s="658"/>
      <c r="BO739" s="658"/>
      <c r="BP739" s="658"/>
      <c r="BQ739" s="658"/>
      <c r="BR739" s="658"/>
      <c r="BS739" s="658"/>
      <c r="BT739" s="658"/>
      <c r="BU739" s="658"/>
    </row>
    <row r="740" ht="14.25" customHeight="1">
      <c r="A740" s="1067"/>
      <c r="B740" s="1067"/>
      <c r="C740" s="1067"/>
      <c r="D740" s="1067"/>
      <c r="E740" s="1067"/>
      <c r="F740" s="1067"/>
      <c r="G740" s="1114"/>
      <c r="H740" s="1115"/>
      <c r="I740" s="1115"/>
      <c r="J740" s="1067"/>
      <c r="K740" s="1116"/>
      <c r="L740" s="1117"/>
      <c r="M740" s="1067"/>
      <c r="N740" s="1067"/>
      <c r="O740" s="1117"/>
      <c r="P740" s="1067"/>
      <c r="Q740" s="1067"/>
      <c r="R740" s="1067"/>
      <c r="S740" s="1067"/>
      <c r="T740" s="1067"/>
      <c r="U740" s="1067"/>
      <c r="V740" s="866"/>
      <c r="W740" s="866"/>
      <c r="X740" s="866"/>
      <c r="Y740" s="394"/>
      <c r="Z740" s="394"/>
      <c r="AA740" s="394"/>
      <c r="AB740" s="394"/>
      <c r="AC740" s="1067"/>
      <c r="AD740" s="1067"/>
      <c r="AE740" s="1067"/>
      <c r="AF740" s="1067"/>
      <c r="AG740" s="658"/>
      <c r="AH740" s="658"/>
      <c r="AI740" s="658"/>
      <c r="AJ740" s="658"/>
      <c r="AK740" s="658"/>
      <c r="AL740" s="658"/>
      <c r="AM740" s="658"/>
      <c r="AN740" s="658"/>
      <c r="AO740" s="658"/>
      <c r="AP740" s="658"/>
      <c r="AQ740" s="658"/>
      <c r="AR740" s="658"/>
      <c r="AS740" s="658"/>
      <c r="AT740" s="658"/>
      <c r="AU740" s="658"/>
      <c r="AV740" s="658"/>
      <c r="AW740" s="658"/>
      <c r="AX740" s="658"/>
      <c r="AY740" s="658"/>
      <c r="AZ740" s="658"/>
      <c r="BA740" s="658"/>
      <c r="BB740" s="658"/>
      <c r="BC740" s="658"/>
      <c r="BD740" s="658"/>
      <c r="BE740" s="658"/>
      <c r="BF740" s="658"/>
      <c r="BG740" s="658"/>
      <c r="BH740" s="658"/>
      <c r="BI740" s="658"/>
      <c r="BJ740" s="658"/>
      <c r="BK740" s="658"/>
      <c r="BL740" s="658"/>
      <c r="BM740" s="658"/>
      <c r="BN740" s="658"/>
      <c r="BO740" s="658"/>
      <c r="BP740" s="658"/>
      <c r="BQ740" s="658"/>
      <c r="BR740" s="658"/>
      <c r="BS740" s="658"/>
      <c r="BT740" s="658"/>
      <c r="BU740" s="658"/>
    </row>
    <row r="741" ht="14.25" customHeight="1">
      <c r="A741" s="1067"/>
      <c r="B741" s="1067"/>
      <c r="C741" s="1067"/>
      <c r="D741" s="1067"/>
      <c r="E741" s="1067"/>
      <c r="F741" s="1067"/>
      <c r="G741" s="1114"/>
      <c r="H741" s="1115"/>
      <c r="I741" s="1115"/>
      <c r="J741" s="1067"/>
      <c r="K741" s="1116"/>
      <c r="L741" s="1117"/>
      <c r="M741" s="1067"/>
      <c r="N741" s="1067"/>
      <c r="O741" s="1117"/>
      <c r="P741" s="1067"/>
      <c r="Q741" s="1067"/>
      <c r="R741" s="1067"/>
      <c r="S741" s="1067"/>
      <c r="T741" s="1067"/>
      <c r="U741" s="1067"/>
      <c r="V741" s="866"/>
      <c r="W741" s="866"/>
      <c r="X741" s="866"/>
      <c r="Y741" s="394"/>
      <c r="Z741" s="394"/>
      <c r="AA741" s="394"/>
      <c r="AB741" s="394"/>
      <c r="AC741" s="1067"/>
      <c r="AD741" s="1067"/>
      <c r="AE741" s="1067"/>
      <c r="AF741" s="1067"/>
      <c r="AG741" s="658"/>
      <c r="AH741" s="658"/>
      <c r="AI741" s="658"/>
      <c r="AJ741" s="658"/>
      <c r="AK741" s="658"/>
      <c r="AL741" s="658"/>
      <c r="AM741" s="658"/>
      <c r="AN741" s="658"/>
      <c r="AO741" s="658"/>
      <c r="AP741" s="658"/>
      <c r="AQ741" s="658"/>
      <c r="AR741" s="658"/>
      <c r="AS741" s="658"/>
      <c r="AT741" s="658"/>
      <c r="AU741" s="658"/>
      <c r="AV741" s="658"/>
      <c r="AW741" s="658"/>
      <c r="AX741" s="658"/>
      <c r="AY741" s="658"/>
      <c r="AZ741" s="658"/>
      <c r="BA741" s="658"/>
      <c r="BB741" s="658"/>
      <c r="BC741" s="658"/>
      <c r="BD741" s="658"/>
      <c r="BE741" s="658"/>
      <c r="BF741" s="658"/>
      <c r="BG741" s="658"/>
      <c r="BH741" s="658"/>
      <c r="BI741" s="658"/>
      <c r="BJ741" s="658"/>
      <c r="BK741" s="658"/>
      <c r="BL741" s="658"/>
      <c r="BM741" s="658"/>
      <c r="BN741" s="658"/>
      <c r="BO741" s="658"/>
      <c r="BP741" s="658"/>
      <c r="BQ741" s="658"/>
      <c r="BR741" s="658"/>
      <c r="BS741" s="658"/>
      <c r="BT741" s="658"/>
      <c r="BU741" s="658"/>
    </row>
    <row r="742" ht="14.25" customHeight="1">
      <c r="A742" s="1067"/>
      <c r="B742" s="1067"/>
      <c r="C742" s="1067"/>
      <c r="D742" s="1067"/>
      <c r="E742" s="1067"/>
      <c r="F742" s="1067"/>
      <c r="G742" s="1114"/>
      <c r="H742" s="1115"/>
      <c r="I742" s="1115"/>
      <c r="J742" s="1067"/>
      <c r="K742" s="1116"/>
      <c r="L742" s="1117"/>
      <c r="M742" s="1067"/>
      <c r="N742" s="1067"/>
      <c r="O742" s="1117"/>
      <c r="P742" s="1067"/>
      <c r="Q742" s="1067"/>
      <c r="R742" s="1067"/>
      <c r="S742" s="1067"/>
      <c r="T742" s="1067"/>
      <c r="U742" s="1067"/>
      <c r="V742" s="866"/>
      <c r="W742" s="866"/>
      <c r="X742" s="866"/>
      <c r="Y742" s="394"/>
      <c r="Z742" s="394"/>
      <c r="AA742" s="394"/>
      <c r="AB742" s="394"/>
      <c r="AC742" s="1067"/>
      <c r="AD742" s="1067"/>
      <c r="AE742" s="1067"/>
      <c r="AF742" s="1067"/>
      <c r="AG742" s="658"/>
      <c r="AH742" s="658"/>
      <c r="AI742" s="658"/>
      <c r="AJ742" s="658"/>
      <c r="AK742" s="658"/>
      <c r="AL742" s="658"/>
      <c r="AM742" s="658"/>
      <c r="AN742" s="658"/>
      <c r="AO742" s="658"/>
      <c r="AP742" s="658"/>
      <c r="AQ742" s="658"/>
      <c r="AR742" s="658"/>
      <c r="AS742" s="658"/>
      <c r="AT742" s="658"/>
      <c r="AU742" s="658"/>
      <c r="AV742" s="658"/>
      <c r="AW742" s="658"/>
      <c r="AX742" s="658"/>
      <c r="AY742" s="658"/>
      <c r="AZ742" s="658"/>
      <c r="BA742" s="658"/>
      <c r="BB742" s="658"/>
      <c r="BC742" s="658"/>
      <c r="BD742" s="658"/>
      <c r="BE742" s="658"/>
      <c r="BF742" s="658"/>
      <c r="BG742" s="658"/>
      <c r="BH742" s="658"/>
      <c r="BI742" s="658"/>
      <c r="BJ742" s="658"/>
      <c r="BK742" s="658"/>
      <c r="BL742" s="658"/>
      <c r="BM742" s="658"/>
      <c r="BN742" s="658"/>
      <c r="BO742" s="658"/>
      <c r="BP742" s="658"/>
      <c r="BQ742" s="658"/>
      <c r="BR742" s="658"/>
      <c r="BS742" s="658"/>
      <c r="BT742" s="658"/>
      <c r="BU742" s="658"/>
    </row>
    <row r="743" ht="14.25" customHeight="1">
      <c r="A743" s="1067"/>
      <c r="B743" s="1067"/>
      <c r="C743" s="1067"/>
      <c r="D743" s="1067"/>
      <c r="E743" s="1067"/>
      <c r="F743" s="1067"/>
      <c r="G743" s="1114"/>
      <c r="H743" s="1115"/>
      <c r="I743" s="1115"/>
      <c r="J743" s="1067"/>
      <c r="K743" s="1116"/>
      <c r="L743" s="1117"/>
      <c r="M743" s="1067"/>
      <c r="N743" s="1067"/>
      <c r="O743" s="1117"/>
      <c r="P743" s="1067"/>
      <c r="Q743" s="1067"/>
      <c r="R743" s="1067"/>
      <c r="S743" s="1067"/>
      <c r="T743" s="1067"/>
      <c r="U743" s="1067"/>
      <c r="V743" s="866"/>
      <c r="W743" s="866"/>
      <c r="X743" s="866"/>
      <c r="Y743" s="394"/>
      <c r="Z743" s="394"/>
      <c r="AA743" s="394"/>
      <c r="AB743" s="394"/>
      <c r="AC743" s="1067"/>
      <c r="AD743" s="1067"/>
      <c r="AE743" s="1067"/>
      <c r="AF743" s="1067"/>
      <c r="AG743" s="658"/>
      <c r="AH743" s="658"/>
      <c r="AI743" s="658"/>
      <c r="AJ743" s="658"/>
      <c r="AK743" s="658"/>
      <c r="AL743" s="658"/>
      <c r="AM743" s="658"/>
      <c r="AN743" s="658"/>
      <c r="AO743" s="658"/>
      <c r="AP743" s="658"/>
      <c r="AQ743" s="658"/>
      <c r="AR743" s="658"/>
      <c r="AS743" s="658"/>
      <c r="AT743" s="658"/>
      <c r="AU743" s="658"/>
      <c r="AV743" s="658"/>
      <c r="AW743" s="658"/>
      <c r="AX743" s="658"/>
      <c r="AY743" s="658"/>
      <c r="AZ743" s="658"/>
      <c r="BA743" s="658"/>
      <c r="BB743" s="658"/>
      <c r="BC743" s="658"/>
      <c r="BD743" s="658"/>
      <c r="BE743" s="658"/>
      <c r="BF743" s="658"/>
      <c r="BG743" s="658"/>
      <c r="BH743" s="658"/>
      <c r="BI743" s="658"/>
      <c r="BJ743" s="658"/>
      <c r="BK743" s="658"/>
      <c r="BL743" s="658"/>
      <c r="BM743" s="658"/>
      <c r="BN743" s="658"/>
      <c r="BO743" s="658"/>
      <c r="BP743" s="658"/>
      <c r="BQ743" s="658"/>
      <c r="BR743" s="658"/>
      <c r="BS743" s="658"/>
      <c r="BT743" s="658"/>
      <c r="BU743" s="658"/>
    </row>
    <row r="744" ht="14.25" customHeight="1">
      <c r="A744" s="1067"/>
      <c r="B744" s="1067"/>
      <c r="C744" s="1067"/>
      <c r="D744" s="1067"/>
      <c r="E744" s="1067"/>
      <c r="F744" s="1067"/>
      <c r="G744" s="1114"/>
      <c r="H744" s="1115"/>
      <c r="I744" s="1115"/>
      <c r="J744" s="1067"/>
      <c r="K744" s="1116"/>
      <c r="L744" s="1117"/>
      <c r="M744" s="1067"/>
      <c r="N744" s="1067"/>
      <c r="O744" s="1117"/>
      <c r="P744" s="1067"/>
      <c r="Q744" s="1067"/>
      <c r="R744" s="1067"/>
      <c r="S744" s="1067"/>
      <c r="T744" s="1067"/>
      <c r="U744" s="1067"/>
      <c r="V744" s="866"/>
      <c r="W744" s="866"/>
      <c r="X744" s="866"/>
      <c r="Y744" s="394"/>
      <c r="Z744" s="394"/>
      <c r="AA744" s="394"/>
      <c r="AB744" s="394"/>
      <c r="AC744" s="1067"/>
      <c r="AD744" s="1067"/>
      <c r="AE744" s="1067"/>
      <c r="AF744" s="1067"/>
      <c r="AG744" s="658"/>
      <c r="AH744" s="658"/>
      <c r="AI744" s="658"/>
      <c r="AJ744" s="658"/>
      <c r="AK744" s="658"/>
      <c r="AL744" s="658"/>
      <c r="AM744" s="658"/>
      <c r="AN744" s="658"/>
      <c r="AO744" s="658"/>
      <c r="AP744" s="658"/>
      <c r="AQ744" s="658"/>
      <c r="AR744" s="658"/>
      <c r="AS744" s="658"/>
      <c r="AT744" s="658"/>
      <c r="AU744" s="658"/>
      <c r="AV744" s="658"/>
      <c r="AW744" s="658"/>
      <c r="AX744" s="658"/>
      <c r="AY744" s="658"/>
      <c r="AZ744" s="658"/>
      <c r="BA744" s="658"/>
      <c r="BB744" s="658"/>
      <c r="BC744" s="658"/>
      <c r="BD744" s="658"/>
      <c r="BE744" s="658"/>
      <c r="BF744" s="658"/>
      <c r="BG744" s="658"/>
      <c r="BH744" s="658"/>
      <c r="BI744" s="658"/>
      <c r="BJ744" s="658"/>
      <c r="BK744" s="658"/>
      <c r="BL744" s="658"/>
      <c r="BM744" s="658"/>
      <c r="BN744" s="658"/>
      <c r="BO744" s="658"/>
      <c r="BP744" s="658"/>
      <c r="BQ744" s="658"/>
      <c r="BR744" s="658"/>
      <c r="BS744" s="658"/>
      <c r="BT744" s="658"/>
      <c r="BU744" s="658"/>
    </row>
    <row r="745" ht="14.25" customHeight="1">
      <c r="A745" s="1067"/>
      <c r="B745" s="1067"/>
      <c r="C745" s="1067"/>
      <c r="D745" s="1067"/>
      <c r="E745" s="1067"/>
      <c r="F745" s="1067"/>
      <c r="G745" s="1114"/>
      <c r="H745" s="1115"/>
      <c r="I745" s="1115"/>
      <c r="J745" s="1067"/>
      <c r="K745" s="1116"/>
      <c r="L745" s="1117"/>
      <c r="M745" s="1067"/>
      <c r="N745" s="1067"/>
      <c r="O745" s="1117"/>
      <c r="P745" s="1067"/>
      <c r="Q745" s="1067"/>
      <c r="R745" s="1067"/>
      <c r="S745" s="1067"/>
      <c r="T745" s="1067"/>
      <c r="U745" s="1067"/>
      <c r="V745" s="866"/>
      <c r="W745" s="866"/>
      <c r="X745" s="866"/>
      <c r="Y745" s="394"/>
      <c r="Z745" s="394"/>
      <c r="AA745" s="394"/>
      <c r="AB745" s="394"/>
      <c r="AC745" s="1067"/>
      <c r="AD745" s="1067"/>
      <c r="AE745" s="1067"/>
      <c r="AF745" s="1067"/>
      <c r="AG745" s="658"/>
      <c r="AH745" s="658"/>
      <c r="AI745" s="658"/>
      <c r="AJ745" s="658"/>
      <c r="AK745" s="658"/>
      <c r="AL745" s="658"/>
      <c r="AM745" s="658"/>
      <c r="AN745" s="658"/>
      <c r="AO745" s="658"/>
      <c r="AP745" s="658"/>
      <c r="AQ745" s="658"/>
      <c r="AR745" s="658"/>
      <c r="AS745" s="658"/>
      <c r="AT745" s="658"/>
      <c r="AU745" s="658"/>
      <c r="AV745" s="658"/>
      <c r="AW745" s="658"/>
      <c r="AX745" s="658"/>
      <c r="AY745" s="658"/>
      <c r="AZ745" s="658"/>
      <c r="BA745" s="658"/>
      <c r="BB745" s="658"/>
      <c r="BC745" s="658"/>
      <c r="BD745" s="658"/>
      <c r="BE745" s="658"/>
      <c r="BF745" s="658"/>
      <c r="BG745" s="658"/>
      <c r="BH745" s="658"/>
      <c r="BI745" s="658"/>
      <c r="BJ745" s="658"/>
      <c r="BK745" s="658"/>
      <c r="BL745" s="658"/>
      <c r="BM745" s="658"/>
      <c r="BN745" s="658"/>
      <c r="BO745" s="658"/>
      <c r="BP745" s="658"/>
      <c r="BQ745" s="658"/>
      <c r="BR745" s="658"/>
      <c r="BS745" s="658"/>
      <c r="BT745" s="658"/>
      <c r="BU745" s="658"/>
    </row>
    <row r="746" ht="14.25" customHeight="1">
      <c r="A746" s="1067"/>
      <c r="B746" s="1067"/>
      <c r="C746" s="1067"/>
      <c r="D746" s="1067"/>
      <c r="E746" s="1067"/>
      <c r="F746" s="1067"/>
      <c r="G746" s="1114"/>
      <c r="H746" s="1115"/>
      <c r="I746" s="1115"/>
      <c r="J746" s="1067"/>
      <c r="K746" s="1116"/>
      <c r="L746" s="1117"/>
      <c r="M746" s="1067"/>
      <c r="N746" s="1067"/>
      <c r="O746" s="1117"/>
      <c r="P746" s="1067"/>
      <c r="Q746" s="1067"/>
      <c r="R746" s="1067"/>
      <c r="S746" s="1067"/>
      <c r="T746" s="1067"/>
      <c r="U746" s="1067"/>
      <c r="V746" s="866"/>
      <c r="W746" s="866"/>
      <c r="X746" s="866"/>
      <c r="Y746" s="394"/>
      <c r="Z746" s="394"/>
      <c r="AA746" s="394"/>
      <c r="AB746" s="394"/>
      <c r="AC746" s="1067"/>
      <c r="AD746" s="1067"/>
      <c r="AE746" s="1067"/>
      <c r="AF746" s="1067"/>
      <c r="AG746" s="658"/>
      <c r="AH746" s="658"/>
      <c r="AI746" s="658"/>
      <c r="AJ746" s="658"/>
      <c r="AK746" s="658"/>
      <c r="AL746" s="658"/>
      <c r="AM746" s="658"/>
      <c r="AN746" s="658"/>
      <c r="AO746" s="658"/>
      <c r="AP746" s="658"/>
      <c r="AQ746" s="658"/>
      <c r="AR746" s="658"/>
      <c r="AS746" s="658"/>
      <c r="AT746" s="658"/>
      <c r="AU746" s="658"/>
      <c r="AV746" s="658"/>
      <c r="AW746" s="658"/>
      <c r="AX746" s="658"/>
      <c r="AY746" s="658"/>
      <c r="AZ746" s="658"/>
      <c r="BA746" s="658"/>
      <c r="BB746" s="658"/>
      <c r="BC746" s="658"/>
      <c r="BD746" s="658"/>
      <c r="BE746" s="658"/>
      <c r="BF746" s="658"/>
      <c r="BG746" s="658"/>
      <c r="BH746" s="658"/>
      <c r="BI746" s="658"/>
      <c r="BJ746" s="658"/>
      <c r="BK746" s="658"/>
      <c r="BL746" s="658"/>
      <c r="BM746" s="658"/>
      <c r="BN746" s="658"/>
      <c r="BO746" s="658"/>
      <c r="BP746" s="658"/>
      <c r="BQ746" s="658"/>
      <c r="BR746" s="658"/>
      <c r="BS746" s="658"/>
      <c r="BT746" s="658"/>
      <c r="BU746" s="658"/>
    </row>
    <row r="747" ht="14.25" customHeight="1">
      <c r="A747" s="1067"/>
      <c r="B747" s="1067"/>
      <c r="C747" s="1067"/>
      <c r="D747" s="1067"/>
      <c r="E747" s="1067"/>
      <c r="F747" s="1067"/>
      <c r="G747" s="1114"/>
      <c r="H747" s="1115"/>
      <c r="I747" s="1115"/>
      <c r="J747" s="1067"/>
      <c r="K747" s="1116"/>
      <c r="L747" s="1117"/>
      <c r="M747" s="1067"/>
      <c r="N747" s="1067"/>
      <c r="O747" s="1117"/>
      <c r="P747" s="1067"/>
      <c r="Q747" s="1067"/>
      <c r="R747" s="1067"/>
      <c r="S747" s="1067"/>
      <c r="T747" s="1067"/>
      <c r="U747" s="1067"/>
      <c r="V747" s="866"/>
      <c r="W747" s="866"/>
      <c r="X747" s="866"/>
      <c r="Y747" s="394"/>
      <c r="Z747" s="394"/>
      <c r="AA747" s="394"/>
      <c r="AB747" s="394"/>
      <c r="AC747" s="1067"/>
      <c r="AD747" s="1067"/>
      <c r="AE747" s="1067"/>
      <c r="AF747" s="1067"/>
      <c r="AG747" s="658"/>
      <c r="AH747" s="658"/>
      <c r="AI747" s="658"/>
      <c r="AJ747" s="658"/>
      <c r="AK747" s="658"/>
      <c r="AL747" s="658"/>
      <c r="AM747" s="658"/>
      <c r="AN747" s="658"/>
      <c r="AO747" s="658"/>
      <c r="AP747" s="658"/>
      <c r="AQ747" s="658"/>
      <c r="AR747" s="658"/>
      <c r="AS747" s="658"/>
      <c r="AT747" s="658"/>
      <c r="AU747" s="658"/>
      <c r="AV747" s="658"/>
      <c r="AW747" s="658"/>
      <c r="AX747" s="658"/>
      <c r="AY747" s="658"/>
      <c r="AZ747" s="658"/>
      <c r="BA747" s="658"/>
      <c r="BB747" s="658"/>
      <c r="BC747" s="658"/>
      <c r="BD747" s="658"/>
      <c r="BE747" s="658"/>
      <c r="BF747" s="658"/>
      <c r="BG747" s="658"/>
      <c r="BH747" s="658"/>
      <c r="BI747" s="658"/>
      <c r="BJ747" s="658"/>
      <c r="BK747" s="658"/>
      <c r="BL747" s="658"/>
      <c r="BM747" s="658"/>
      <c r="BN747" s="658"/>
      <c r="BO747" s="658"/>
      <c r="BP747" s="658"/>
      <c r="BQ747" s="658"/>
      <c r="BR747" s="658"/>
      <c r="BS747" s="658"/>
      <c r="BT747" s="658"/>
      <c r="BU747" s="658"/>
    </row>
    <row r="748" ht="14.25" customHeight="1">
      <c r="A748" s="1067"/>
      <c r="B748" s="1067"/>
      <c r="C748" s="1067"/>
      <c r="D748" s="1067"/>
      <c r="E748" s="1067"/>
      <c r="F748" s="1067"/>
      <c r="G748" s="1114"/>
      <c r="H748" s="1115"/>
      <c r="I748" s="1115"/>
      <c r="J748" s="1067"/>
      <c r="K748" s="1116"/>
      <c r="L748" s="1117"/>
      <c r="M748" s="1067"/>
      <c r="N748" s="1067"/>
      <c r="O748" s="1117"/>
      <c r="P748" s="1067"/>
      <c r="Q748" s="1067"/>
      <c r="R748" s="1067"/>
      <c r="S748" s="1067"/>
      <c r="T748" s="1067"/>
      <c r="U748" s="1067"/>
      <c r="V748" s="866"/>
      <c r="W748" s="866"/>
      <c r="X748" s="866"/>
      <c r="Y748" s="394"/>
      <c r="Z748" s="394"/>
      <c r="AA748" s="394"/>
      <c r="AB748" s="394"/>
      <c r="AC748" s="1067"/>
      <c r="AD748" s="1067"/>
      <c r="AE748" s="1067"/>
      <c r="AF748" s="1067"/>
      <c r="AG748" s="658"/>
      <c r="AH748" s="658"/>
      <c r="AI748" s="658"/>
      <c r="AJ748" s="658"/>
      <c r="AK748" s="658"/>
      <c r="AL748" s="658"/>
      <c r="AM748" s="658"/>
      <c r="AN748" s="658"/>
      <c r="AO748" s="658"/>
      <c r="AP748" s="658"/>
      <c r="AQ748" s="658"/>
      <c r="AR748" s="658"/>
      <c r="AS748" s="658"/>
      <c r="AT748" s="658"/>
      <c r="AU748" s="658"/>
      <c r="AV748" s="658"/>
      <c r="AW748" s="658"/>
      <c r="AX748" s="658"/>
      <c r="AY748" s="658"/>
      <c r="AZ748" s="658"/>
      <c r="BA748" s="658"/>
      <c r="BB748" s="658"/>
      <c r="BC748" s="658"/>
      <c r="BD748" s="658"/>
      <c r="BE748" s="658"/>
      <c r="BF748" s="658"/>
      <c r="BG748" s="658"/>
      <c r="BH748" s="658"/>
      <c r="BI748" s="658"/>
      <c r="BJ748" s="658"/>
      <c r="BK748" s="658"/>
      <c r="BL748" s="658"/>
      <c r="BM748" s="658"/>
      <c r="BN748" s="658"/>
      <c r="BO748" s="658"/>
      <c r="BP748" s="658"/>
      <c r="BQ748" s="658"/>
      <c r="BR748" s="658"/>
      <c r="BS748" s="658"/>
      <c r="BT748" s="658"/>
      <c r="BU748" s="658"/>
    </row>
    <row r="749" ht="14.25" customHeight="1">
      <c r="A749" s="1067"/>
      <c r="B749" s="1067"/>
      <c r="C749" s="1067"/>
      <c r="D749" s="1067"/>
      <c r="E749" s="1067"/>
      <c r="F749" s="1067"/>
      <c r="G749" s="1114"/>
      <c r="H749" s="1115"/>
      <c r="I749" s="1115"/>
      <c r="J749" s="1067"/>
      <c r="K749" s="1116"/>
      <c r="L749" s="1117"/>
      <c r="M749" s="1067"/>
      <c r="N749" s="1067"/>
      <c r="O749" s="1117"/>
      <c r="P749" s="1067"/>
      <c r="Q749" s="1067"/>
      <c r="R749" s="1067"/>
      <c r="S749" s="1067"/>
      <c r="T749" s="1067"/>
      <c r="U749" s="1067"/>
      <c r="V749" s="866"/>
      <c r="W749" s="866"/>
      <c r="X749" s="866"/>
      <c r="Y749" s="394"/>
      <c r="Z749" s="394"/>
      <c r="AA749" s="394"/>
      <c r="AB749" s="394"/>
      <c r="AC749" s="1067"/>
      <c r="AD749" s="1067"/>
      <c r="AE749" s="1067"/>
      <c r="AF749" s="1067"/>
      <c r="AG749" s="658"/>
      <c r="AH749" s="658"/>
      <c r="AI749" s="658"/>
      <c r="AJ749" s="658"/>
      <c r="AK749" s="658"/>
      <c r="AL749" s="658"/>
      <c r="AM749" s="658"/>
      <c r="AN749" s="658"/>
      <c r="AO749" s="658"/>
      <c r="AP749" s="658"/>
      <c r="AQ749" s="658"/>
      <c r="AR749" s="658"/>
      <c r="AS749" s="658"/>
      <c r="AT749" s="658"/>
      <c r="AU749" s="658"/>
      <c r="AV749" s="658"/>
      <c r="AW749" s="658"/>
      <c r="AX749" s="658"/>
      <c r="AY749" s="658"/>
      <c r="AZ749" s="658"/>
      <c r="BA749" s="658"/>
      <c r="BB749" s="658"/>
      <c r="BC749" s="658"/>
      <c r="BD749" s="658"/>
      <c r="BE749" s="658"/>
      <c r="BF749" s="658"/>
      <c r="BG749" s="658"/>
      <c r="BH749" s="658"/>
      <c r="BI749" s="658"/>
      <c r="BJ749" s="658"/>
      <c r="BK749" s="658"/>
      <c r="BL749" s="658"/>
      <c r="BM749" s="658"/>
      <c r="BN749" s="658"/>
      <c r="BO749" s="658"/>
      <c r="BP749" s="658"/>
      <c r="BQ749" s="658"/>
      <c r="BR749" s="658"/>
      <c r="BS749" s="658"/>
      <c r="BT749" s="658"/>
      <c r="BU749" s="658"/>
    </row>
    <row r="750" ht="14.25" customHeight="1">
      <c r="A750" s="1067"/>
      <c r="B750" s="1067"/>
      <c r="C750" s="1067"/>
      <c r="D750" s="1067"/>
      <c r="E750" s="1067"/>
      <c r="F750" s="1067"/>
      <c r="G750" s="1114"/>
      <c r="H750" s="1115"/>
      <c r="I750" s="1115"/>
      <c r="J750" s="1067"/>
      <c r="K750" s="1116"/>
      <c r="L750" s="1117"/>
      <c r="M750" s="1067"/>
      <c r="N750" s="1067"/>
      <c r="O750" s="1117"/>
      <c r="P750" s="1067"/>
      <c r="Q750" s="1067"/>
      <c r="R750" s="1067"/>
      <c r="S750" s="1067"/>
      <c r="T750" s="1067"/>
      <c r="U750" s="1067"/>
      <c r="V750" s="866"/>
      <c r="W750" s="866"/>
      <c r="X750" s="866"/>
      <c r="Y750" s="394"/>
      <c r="Z750" s="394"/>
      <c r="AA750" s="394"/>
      <c r="AB750" s="394"/>
      <c r="AC750" s="1067"/>
      <c r="AD750" s="1067"/>
      <c r="AE750" s="1067"/>
      <c r="AF750" s="1067"/>
      <c r="AG750" s="658"/>
      <c r="AH750" s="658"/>
      <c r="AI750" s="658"/>
      <c r="AJ750" s="658"/>
      <c r="AK750" s="658"/>
      <c r="AL750" s="658"/>
      <c r="AM750" s="658"/>
      <c r="AN750" s="658"/>
      <c r="AO750" s="658"/>
      <c r="AP750" s="658"/>
      <c r="AQ750" s="658"/>
      <c r="AR750" s="658"/>
      <c r="AS750" s="658"/>
      <c r="AT750" s="658"/>
      <c r="AU750" s="658"/>
      <c r="AV750" s="658"/>
      <c r="AW750" s="658"/>
      <c r="AX750" s="658"/>
      <c r="AY750" s="658"/>
      <c r="AZ750" s="658"/>
      <c r="BA750" s="658"/>
      <c r="BB750" s="658"/>
      <c r="BC750" s="658"/>
      <c r="BD750" s="658"/>
      <c r="BE750" s="658"/>
      <c r="BF750" s="658"/>
      <c r="BG750" s="658"/>
      <c r="BH750" s="658"/>
      <c r="BI750" s="658"/>
      <c r="BJ750" s="658"/>
      <c r="BK750" s="658"/>
      <c r="BL750" s="658"/>
      <c r="BM750" s="658"/>
      <c r="BN750" s="658"/>
      <c r="BO750" s="658"/>
      <c r="BP750" s="658"/>
      <c r="BQ750" s="658"/>
      <c r="BR750" s="658"/>
      <c r="BS750" s="658"/>
      <c r="BT750" s="658"/>
      <c r="BU750" s="658"/>
    </row>
    <row r="751" ht="14.25" customHeight="1">
      <c r="A751" s="1067"/>
      <c r="B751" s="1067"/>
      <c r="C751" s="1067"/>
      <c r="D751" s="1067"/>
      <c r="E751" s="1067"/>
      <c r="F751" s="1067"/>
      <c r="G751" s="1114"/>
      <c r="H751" s="1115"/>
      <c r="I751" s="1115"/>
      <c r="J751" s="1067"/>
      <c r="K751" s="1116"/>
      <c r="L751" s="1117"/>
      <c r="M751" s="1067"/>
      <c r="N751" s="1067"/>
      <c r="O751" s="1117"/>
      <c r="P751" s="1067"/>
      <c r="Q751" s="1067"/>
      <c r="R751" s="1067"/>
      <c r="S751" s="1067"/>
      <c r="T751" s="1067"/>
      <c r="U751" s="1067"/>
      <c r="V751" s="866"/>
      <c r="W751" s="866"/>
      <c r="X751" s="866"/>
      <c r="Y751" s="394"/>
      <c r="Z751" s="394"/>
      <c r="AA751" s="394"/>
      <c r="AB751" s="394"/>
      <c r="AC751" s="1067"/>
      <c r="AD751" s="1067"/>
      <c r="AE751" s="1067"/>
      <c r="AF751" s="1067"/>
      <c r="AG751" s="658"/>
      <c r="AH751" s="658"/>
      <c r="AI751" s="658"/>
      <c r="AJ751" s="658"/>
      <c r="AK751" s="658"/>
      <c r="AL751" s="658"/>
      <c r="AM751" s="658"/>
      <c r="AN751" s="658"/>
      <c r="AO751" s="658"/>
      <c r="AP751" s="658"/>
      <c r="AQ751" s="658"/>
      <c r="AR751" s="658"/>
      <c r="AS751" s="658"/>
      <c r="AT751" s="658"/>
      <c r="AU751" s="658"/>
      <c r="AV751" s="658"/>
      <c r="AW751" s="658"/>
      <c r="AX751" s="658"/>
      <c r="AY751" s="658"/>
      <c r="AZ751" s="658"/>
      <c r="BA751" s="658"/>
      <c r="BB751" s="658"/>
      <c r="BC751" s="658"/>
      <c r="BD751" s="658"/>
      <c r="BE751" s="658"/>
      <c r="BF751" s="658"/>
      <c r="BG751" s="658"/>
      <c r="BH751" s="658"/>
      <c r="BI751" s="658"/>
      <c r="BJ751" s="658"/>
      <c r="BK751" s="658"/>
      <c r="BL751" s="658"/>
      <c r="BM751" s="658"/>
      <c r="BN751" s="658"/>
      <c r="BO751" s="658"/>
      <c r="BP751" s="658"/>
      <c r="BQ751" s="658"/>
      <c r="BR751" s="658"/>
      <c r="BS751" s="658"/>
      <c r="BT751" s="658"/>
      <c r="BU751" s="658"/>
    </row>
    <row r="752" ht="14.25" customHeight="1">
      <c r="A752" s="1067"/>
      <c r="B752" s="1067"/>
      <c r="C752" s="1067"/>
      <c r="D752" s="1067"/>
      <c r="E752" s="1067"/>
      <c r="F752" s="1067"/>
      <c r="G752" s="1114"/>
      <c r="H752" s="1115"/>
      <c r="I752" s="1115"/>
      <c r="J752" s="1067"/>
      <c r="K752" s="1116"/>
      <c r="L752" s="1117"/>
      <c r="M752" s="1067"/>
      <c r="N752" s="1067"/>
      <c r="O752" s="1117"/>
      <c r="P752" s="1067"/>
      <c r="Q752" s="1067"/>
      <c r="R752" s="1067"/>
      <c r="S752" s="1067"/>
      <c r="T752" s="1067"/>
      <c r="U752" s="1067"/>
      <c r="V752" s="866"/>
      <c r="W752" s="866"/>
      <c r="X752" s="866"/>
      <c r="Y752" s="394"/>
      <c r="Z752" s="394"/>
      <c r="AA752" s="394"/>
      <c r="AB752" s="394"/>
      <c r="AC752" s="1067"/>
      <c r="AD752" s="1067"/>
      <c r="AE752" s="1067"/>
      <c r="AF752" s="1067"/>
      <c r="AG752" s="658"/>
      <c r="AH752" s="658"/>
      <c r="AI752" s="658"/>
      <c r="AJ752" s="658"/>
      <c r="AK752" s="658"/>
      <c r="AL752" s="658"/>
      <c r="AM752" s="658"/>
      <c r="AN752" s="658"/>
      <c r="AO752" s="658"/>
      <c r="AP752" s="658"/>
      <c r="AQ752" s="658"/>
      <c r="AR752" s="658"/>
      <c r="AS752" s="658"/>
      <c r="AT752" s="658"/>
      <c r="AU752" s="658"/>
      <c r="AV752" s="658"/>
      <c r="AW752" s="658"/>
      <c r="AX752" s="658"/>
      <c r="AY752" s="658"/>
      <c r="AZ752" s="658"/>
      <c r="BA752" s="658"/>
      <c r="BB752" s="658"/>
      <c r="BC752" s="658"/>
      <c r="BD752" s="658"/>
      <c r="BE752" s="658"/>
      <c r="BF752" s="658"/>
      <c r="BG752" s="658"/>
      <c r="BH752" s="658"/>
      <c r="BI752" s="658"/>
      <c r="BJ752" s="658"/>
      <c r="BK752" s="658"/>
      <c r="BL752" s="658"/>
      <c r="BM752" s="658"/>
      <c r="BN752" s="658"/>
      <c r="BO752" s="658"/>
      <c r="BP752" s="658"/>
      <c r="BQ752" s="658"/>
      <c r="BR752" s="658"/>
      <c r="BS752" s="658"/>
      <c r="BT752" s="658"/>
      <c r="BU752" s="658"/>
    </row>
    <row r="753" ht="14.25" customHeight="1">
      <c r="A753" s="1067"/>
      <c r="B753" s="1067"/>
      <c r="C753" s="1067"/>
      <c r="D753" s="1067"/>
      <c r="E753" s="1067"/>
      <c r="F753" s="1067"/>
      <c r="G753" s="1114"/>
      <c r="H753" s="1115"/>
      <c r="I753" s="1115"/>
      <c r="J753" s="1067"/>
      <c r="K753" s="1116"/>
      <c r="L753" s="1117"/>
      <c r="M753" s="1067"/>
      <c r="N753" s="1067"/>
      <c r="O753" s="1117"/>
      <c r="P753" s="1067"/>
      <c r="Q753" s="1067"/>
      <c r="R753" s="1067"/>
      <c r="S753" s="1067"/>
      <c r="T753" s="1067"/>
      <c r="U753" s="1067"/>
      <c r="V753" s="866"/>
      <c r="W753" s="866"/>
      <c r="X753" s="866"/>
      <c r="Y753" s="394"/>
      <c r="Z753" s="394"/>
      <c r="AA753" s="394"/>
      <c r="AB753" s="394"/>
      <c r="AC753" s="1067"/>
      <c r="AD753" s="1067"/>
      <c r="AE753" s="1067"/>
      <c r="AF753" s="1067"/>
      <c r="AG753" s="658"/>
      <c r="AH753" s="658"/>
      <c r="AI753" s="658"/>
      <c r="AJ753" s="658"/>
      <c r="AK753" s="658"/>
      <c r="AL753" s="658"/>
      <c r="AM753" s="658"/>
      <c r="AN753" s="658"/>
      <c r="AO753" s="658"/>
      <c r="AP753" s="658"/>
      <c r="AQ753" s="658"/>
      <c r="AR753" s="658"/>
      <c r="AS753" s="658"/>
      <c r="AT753" s="658"/>
      <c r="AU753" s="658"/>
      <c r="AV753" s="658"/>
      <c r="AW753" s="658"/>
      <c r="AX753" s="658"/>
      <c r="AY753" s="658"/>
      <c r="AZ753" s="658"/>
      <c r="BA753" s="658"/>
      <c r="BB753" s="658"/>
      <c r="BC753" s="658"/>
      <c r="BD753" s="658"/>
      <c r="BE753" s="658"/>
      <c r="BF753" s="658"/>
      <c r="BG753" s="658"/>
      <c r="BH753" s="658"/>
      <c r="BI753" s="658"/>
      <c r="BJ753" s="658"/>
      <c r="BK753" s="658"/>
      <c r="BL753" s="658"/>
      <c r="BM753" s="658"/>
      <c r="BN753" s="658"/>
      <c r="BO753" s="658"/>
      <c r="BP753" s="658"/>
      <c r="BQ753" s="658"/>
      <c r="BR753" s="658"/>
      <c r="BS753" s="658"/>
      <c r="BT753" s="658"/>
      <c r="BU753" s="658"/>
    </row>
    <row r="754" ht="14.25" customHeight="1">
      <c r="A754" s="1067"/>
      <c r="B754" s="1067"/>
      <c r="C754" s="1067"/>
      <c r="D754" s="1067"/>
      <c r="E754" s="1067"/>
      <c r="F754" s="1067"/>
      <c r="G754" s="1114"/>
      <c r="H754" s="1115"/>
      <c r="I754" s="1115"/>
      <c r="J754" s="1067"/>
      <c r="K754" s="1116"/>
      <c r="L754" s="1117"/>
      <c r="M754" s="1067"/>
      <c r="N754" s="1067"/>
      <c r="O754" s="1117"/>
      <c r="P754" s="1067"/>
      <c r="Q754" s="1067"/>
      <c r="R754" s="1067"/>
      <c r="S754" s="1067"/>
      <c r="T754" s="1067"/>
      <c r="U754" s="1067"/>
      <c r="V754" s="866"/>
      <c r="W754" s="866"/>
      <c r="X754" s="866"/>
      <c r="Y754" s="394"/>
      <c r="Z754" s="394"/>
      <c r="AA754" s="394"/>
      <c r="AB754" s="394"/>
      <c r="AC754" s="1067"/>
      <c r="AD754" s="1067"/>
      <c r="AE754" s="1067"/>
      <c r="AF754" s="1067"/>
      <c r="AG754" s="658"/>
      <c r="AH754" s="658"/>
      <c r="AI754" s="658"/>
      <c r="AJ754" s="658"/>
      <c r="AK754" s="658"/>
      <c r="AL754" s="658"/>
      <c r="AM754" s="658"/>
      <c r="AN754" s="658"/>
      <c r="AO754" s="658"/>
      <c r="AP754" s="658"/>
      <c r="AQ754" s="658"/>
      <c r="AR754" s="658"/>
      <c r="AS754" s="658"/>
      <c r="AT754" s="658"/>
      <c r="AU754" s="658"/>
      <c r="AV754" s="658"/>
      <c r="AW754" s="658"/>
      <c r="AX754" s="658"/>
      <c r="AY754" s="658"/>
      <c r="AZ754" s="658"/>
      <c r="BA754" s="658"/>
      <c r="BB754" s="658"/>
      <c r="BC754" s="658"/>
      <c r="BD754" s="658"/>
      <c r="BE754" s="658"/>
      <c r="BF754" s="658"/>
      <c r="BG754" s="658"/>
      <c r="BH754" s="658"/>
      <c r="BI754" s="658"/>
      <c r="BJ754" s="658"/>
      <c r="BK754" s="658"/>
      <c r="BL754" s="658"/>
      <c r="BM754" s="658"/>
      <c r="BN754" s="658"/>
      <c r="BO754" s="658"/>
      <c r="BP754" s="658"/>
      <c r="BQ754" s="658"/>
      <c r="BR754" s="658"/>
      <c r="BS754" s="658"/>
      <c r="BT754" s="658"/>
      <c r="BU754" s="658"/>
    </row>
    <row r="755" ht="14.25" customHeight="1">
      <c r="A755" s="1067"/>
      <c r="B755" s="1067"/>
      <c r="C755" s="1067"/>
      <c r="D755" s="1067"/>
      <c r="E755" s="1067"/>
      <c r="F755" s="1067"/>
      <c r="G755" s="1114"/>
      <c r="H755" s="1115"/>
      <c r="I755" s="1115"/>
      <c r="J755" s="1067"/>
      <c r="K755" s="1116"/>
      <c r="L755" s="1117"/>
      <c r="M755" s="1067"/>
      <c r="N755" s="1067"/>
      <c r="O755" s="1117"/>
      <c r="P755" s="1067"/>
      <c r="Q755" s="1067"/>
      <c r="R755" s="1067"/>
      <c r="S755" s="1067"/>
      <c r="T755" s="1067"/>
      <c r="U755" s="1067"/>
      <c r="V755" s="866"/>
      <c r="W755" s="866"/>
      <c r="X755" s="866"/>
      <c r="Y755" s="394"/>
      <c r="Z755" s="394"/>
      <c r="AA755" s="394"/>
      <c r="AB755" s="394"/>
      <c r="AC755" s="1067"/>
      <c r="AD755" s="1067"/>
      <c r="AE755" s="1067"/>
      <c r="AF755" s="1067"/>
      <c r="AG755" s="658"/>
      <c r="AH755" s="658"/>
      <c r="AI755" s="658"/>
      <c r="AJ755" s="658"/>
      <c r="AK755" s="658"/>
      <c r="AL755" s="658"/>
      <c r="AM755" s="658"/>
      <c r="AN755" s="658"/>
      <c r="AO755" s="658"/>
      <c r="AP755" s="658"/>
      <c r="AQ755" s="658"/>
      <c r="AR755" s="658"/>
      <c r="AS755" s="658"/>
      <c r="AT755" s="658"/>
      <c r="AU755" s="658"/>
      <c r="AV755" s="658"/>
      <c r="AW755" s="658"/>
      <c r="AX755" s="658"/>
      <c r="AY755" s="658"/>
      <c r="AZ755" s="658"/>
      <c r="BA755" s="658"/>
      <c r="BB755" s="658"/>
      <c r="BC755" s="658"/>
      <c r="BD755" s="658"/>
      <c r="BE755" s="658"/>
      <c r="BF755" s="658"/>
      <c r="BG755" s="658"/>
      <c r="BH755" s="658"/>
      <c r="BI755" s="658"/>
      <c r="BJ755" s="658"/>
      <c r="BK755" s="658"/>
      <c r="BL755" s="658"/>
      <c r="BM755" s="658"/>
      <c r="BN755" s="658"/>
      <c r="BO755" s="658"/>
      <c r="BP755" s="658"/>
      <c r="BQ755" s="658"/>
      <c r="BR755" s="658"/>
      <c r="BS755" s="658"/>
      <c r="BT755" s="658"/>
      <c r="BU755" s="658"/>
    </row>
    <row r="756" ht="14.25" customHeight="1">
      <c r="A756" s="1067"/>
      <c r="B756" s="1067"/>
      <c r="C756" s="1067"/>
      <c r="D756" s="1067"/>
      <c r="E756" s="1067"/>
      <c r="F756" s="1067"/>
      <c r="G756" s="1114"/>
      <c r="H756" s="1115"/>
      <c r="I756" s="1115"/>
      <c r="J756" s="1067"/>
      <c r="K756" s="1116"/>
      <c r="L756" s="1117"/>
      <c r="M756" s="1067"/>
      <c r="N756" s="1067"/>
      <c r="O756" s="1117"/>
      <c r="P756" s="1067"/>
      <c r="Q756" s="1067"/>
      <c r="R756" s="1067"/>
      <c r="S756" s="1067"/>
      <c r="T756" s="1067"/>
      <c r="U756" s="1067"/>
      <c r="V756" s="866"/>
      <c r="W756" s="866"/>
      <c r="X756" s="866"/>
      <c r="Y756" s="394"/>
      <c r="Z756" s="394"/>
      <c r="AA756" s="394"/>
      <c r="AB756" s="394"/>
      <c r="AC756" s="1067"/>
      <c r="AD756" s="1067"/>
      <c r="AE756" s="1067"/>
      <c r="AF756" s="1067"/>
      <c r="AG756" s="658"/>
      <c r="AH756" s="658"/>
      <c r="AI756" s="658"/>
      <c r="AJ756" s="658"/>
      <c r="AK756" s="658"/>
      <c r="AL756" s="658"/>
      <c r="AM756" s="658"/>
      <c r="AN756" s="658"/>
      <c r="AO756" s="658"/>
      <c r="AP756" s="658"/>
      <c r="AQ756" s="658"/>
      <c r="AR756" s="658"/>
      <c r="AS756" s="658"/>
      <c r="AT756" s="658"/>
      <c r="AU756" s="658"/>
      <c r="AV756" s="658"/>
      <c r="AW756" s="658"/>
      <c r="AX756" s="658"/>
      <c r="AY756" s="658"/>
      <c r="AZ756" s="658"/>
      <c r="BA756" s="658"/>
      <c r="BB756" s="658"/>
      <c r="BC756" s="658"/>
      <c r="BD756" s="658"/>
      <c r="BE756" s="658"/>
      <c r="BF756" s="658"/>
      <c r="BG756" s="658"/>
      <c r="BH756" s="658"/>
      <c r="BI756" s="658"/>
      <c r="BJ756" s="658"/>
      <c r="BK756" s="658"/>
      <c r="BL756" s="658"/>
      <c r="BM756" s="658"/>
      <c r="BN756" s="658"/>
      <c r="BO756" s="658"/>
      <c r="BP756" s="658"/>
      <c r="BQ756" s="658"/>
      <c r="BR756" s="658"/>
      <c r="BS756" s="658"/>
      <c r="BT756" s="658"/>
      <c r="BU756" s="658"/>
    </row>
    <row r="757" ht="14.25" customHeight="1">
      <c r="A757" s="1067"/>
      <c r="B757" s="1067"/>
      <c r="C757" s="1067"/>
      <c r="D757" s="1067"/>
      <c r="E757" s="1067"/>
      <c r="F757" s="1067"/>
      <c r="G757" s="1114"/>
      <c r="H757" s="1115"/>
      <c r="I757" s="1115"/>
      <c r="J757" s="1067"/>
      <c r="K757" s="1116"/>
      <c r="L757" s="1117"/>
      <c r="M757" s="1067"/>
      <c r="N757" s="1067"/>
      <c r="O757" s="1117"/>
      <c r="P757" s="1067"/>
      <c r="Q757" s="1067"/>
      <c r="R757" s="1067"/>
      <c r="S757" s="1067"/>
      <c r="T757" s="1067"/>
      <c r="U757" s="1067"/>
      <c r="V757" s="866"/>
      <c r="W757" s="866"/>
      <c r="X757" s="866"/>
      <c r="Y757" s="394"/>
      <c r="Z757" s="394"/>
      <c r="AA757" s="394"/>
      <c r="AB757" s="394"/>
      <c r="AC757" s="1067"/>
      <c r="AD757" s="1067"/>
      <c r="AE757" s="1067"/>
      <c r="AF757" s="1067"/>
      <c r="AG757" s="658"/>
      <c r="AH757" s="658"/>
      <c r="AI757" s="658"/>
      <c r="AJ757" s="658"/>
      <c r="AK757" s="658"/>
      <c r="AL757" s="658"/>
      <c r="AM757" s="658"/>
      <c r="AN757" s="658"/>
      <c r="AO757" s="658"/>
      <c r="AP757" s="658"/>
      <c r="AQ757" s="658"/>
      <c r="AR757" s="658"/>
      <c r="AS757" s="658"/>
      <c r="AT757" s="658"/>
      <c r="AU757" s="658"/>
      <c r="AV757" s="658"/>
      <c r="AW757" s="658"/>
      <c r="AX757" s="658"/>
      <c r="AY757" s="658"/>
      <c r="AZ757" s="658"/>
      <c r="BA757" s="658"/>
      <c r="BB757" s="658"/>
      <c r="BC757" s="658"/>
      <c r="BD757" s="658"/>
      <c r="BE757" s="658"/>
      <c r="BF757" s="658"/>
      <c r="BG757" s="658"/>
      <c r="BH757" s="658"/>
      <c r="BI757" s="658"/>
      <c r="BJ757" s="658"/>
      <c r="BK757" s="658"/>
      <c r="BL757" s="658"/>
      <c r="BM757" s="658"/>
      <c r="BN757" s="658"/>
      <c r="BO757" s="658"/>
      <c r="BP757" s="658"/>
      <c r="BQ757" s="658"/>
      <c r="BR757" s="658"/>
      <c r="BS757" s="658"/>
      <c r="BT757" s="658"/>
      <c r="BU757" s="658"/>
    </row>
    <row r="758" ht="14.25" customHeight="1">
      <c r="A758" s="1067"/>
      <c r="B758" s="1067"/>
      <c r="C758" s="1067"/>
      <c r="D758" s="1067"/>
      <c r="E758" s="1067"/>
      <c r="F758" s="1067"/>
      <c r="G758" s="1114"/>
      <c r="H758" s="1115"/>
      <c r="I758" s="1115"/>
      <c r="J758" s="1067"/>
      <c r="K758" s="1116"/>
      <c r="L758" s="1117"/>
      <c r="M758" s="1067"/>
      <c r="N758" s="1067"/>
      <c r="O758" s="1117"/>
      <c r="P758" s="1067"/>
      <c r="Q758" s="1067"/>
      <c r="R758" s="1067"/>
      <c r="S758" s="1067"/>
      <c r="T758" s="1067"/>
      <c r="U758" s="1067"/>
      <c r="V758" s="866"/>
      <c r="W758" s="866"/>
      <c r="X758" s="866"/>
      <c r="Y758" s="394"/>
      <c r="Z758" s="394"/>
      <c r="AA758" s="394"/>
      <c r="AB758" s="394"/>
      <c r="AC758" s="1067"/>
      <c r="AD758" s="1067"/>
      <c r="AE758" s="1067"/>
      <c r="AF758" s="1067"/>
      <c r="AG758" s="658"/>
      <c r="AH758" s="658"/>
      <c r="AI758" s="658"/>
      <c r="AJ758" s="658"/>
      <c r="AK758" s="658"/>
      <c r="AL758" s="658"/>
      <c r="AM758" s="658"/>
      <c r="AN758" s="658"/>
      <c r="AO758" s="658"/>
      <c r="AP758" s="658"/>
      <c r="AQ758" s="658"/>
      <c r="AR758" s="658"/>
      <c r="AS758" s="658"/>
      <c r="AT758" s="658"/>
      <c r="AU758" s="658"/>
      <c r="AV758" s="658"/>
      <c r="AW758" s="658"/>
      <c r="AX758" s="658"/>
      <c r="AY758" s="658"/>
      <c r="AZ758" s="658"/>
      <c r="BA758" s="658"/>
      <c r="BB758" s="658"/>
      <c r="BC758" s="658"/>
      <c r="BD758" s="658"/>
      <c r="BE758" s="658"/>
      <c r="BF758" s="658"/>
      <c r="BG758" s="658"/>
      <c r="BH758" s="658"/>
      <c r="BI758" s="658"/>
      <c r="BJ758" s="658"/>
      <c r="BK758" s="658"/>
      <c r="BL758" s="658"/>
      <c r="BM758" s="658"/>
      <c r="BN758" s="658"/>
      <c r="BO758" s="658"/>
      <c r="BP758" s="658"/>
      <c r="BQ758" s="658"/>
      <c r="BR758" s="658"/>
      <c r="BS758" s="658"/>
      <c r="BT758" s="658"/>
      <c r="BU758" s="658"/>
    </row>
    <row r="759" ht="14.25" customHeight="1">
      <c r="A759" s="1067"/>
      <c r="B759" s="1067"/>
      <c r="C759" s="1067"/>
      <c r="D759" s="1067"/>
      <c r="E759" s="1067"/>
      <c r="F759" s="1067"/>
      <c r="G759" s="1114"/>
      <c r="H759" s="1115"/>
      <c r="I759" s="1115"/>
      <c r="J759" s="1067"/>
      <c r="K759" s="1116"/>
      <c r="L759" s="1117"/>
      <c r="M759" s="1067"/>
      <c r="N759" s="1067"/>
      <c r="O759" s="1117"/>
      <c r="P759" s="1067"/>
      <c r="Q759" s="1067"/>
      <c r="R759" s="1067"/>
      <c r="S759" s="1067"/>
      <c r="T759" s="1067"/>
      <c r="U759" s="1067"/>
      <c r="V759" s="866"/>
      <c r="W759" s="866"/>
      <c r="X759" s="866"/>
      <c r="Y759" s="394"/>
      <c r="Z759" s="394"/>
      <c r="AA759" s="394"/>
      <c r="AB759" s="394"/>
      <c r="AC759" s="1067"/>
      <c r="AD759" s="1067"/>
      <c r="AE759" s="1067"/>
      <c r="AF759" s="1067"/>
      <c r="AG759" s="658"/>
      <c r="AH759" s="658"/>
      <c r="AI759" s="658"/>
      <c r="AJ759" s="658"/>
      <c r="AK759" s="658"/>
      <c r="AL759" s="658"/>
      <c r="AM759" s="658"/>
      <c r="AN759" s="658"/>
      <c r="AO759" s="658"/>
      <c r="AP759" s="658"/>
      <c r="AQ759" s="658"/>
      <c r="AR759" s="658"/>
      <c r="AS759" s="658"/>
      <c r="AT759" s="658"/>
      <c r="AU759" s="658"/>
      <c r="AV759" s="658"/>
      <c r="AW759" s="658"/>
      <c r="AX759" s="658"/>
      <c r="AY759" s="658"/>
      <c r="AZ759" s="658"/>
      <c r="BA759" s="658"/>
      <c r="BB759" s="658"/>
      <c r="BC759" s="658"/>
      <c r="BD759" s="658"/>
      <c r="BE759" s="658"/>
      <c r="BF759" s="658"/>
      <c r="BG759" s="658"/>
      <c r="BH759" s="658"/>
      <c r="BI759" s="658"/>
      <c r="BJ759" s="658"/>
      <c r="BK759" s="658"/>
      <c r="BL759" s="658"/>
      <c r="BM759" s="658"/>
      <c r="BN759" s="658"/>
      <c r="BO759" s="658"/>
      <c r="BP759" s="658"/>
      <c r="BQ759" s="658"/>
      <c r="BR759" s="658"/>
      <c r="BS759" s="658"/>
      <c r="BT759" s="658"/>
      <c r="BU759" s="658"/>
    </row>
    <row r="760" ht="14.25" customHeight="1">
      <c r="A760" s="1067"/>
      <c r="B760" s="1067"/>
      <c r="C760" s="1067"/>
      <c r="D760" s="1067"/>
      <c r="E760" s="1067"/>
      <c r="F760" s="1067"/>
      <c r="G760" s="1114"/>
      <c r="H760" s="1115"/>
      <c r="I760" s="1115"/>
      <c r="J760" s="1067"/>
      <c r="K760" s="1116"/>
      <c r="L760" s="1117"/>
      <c r="M760" s="1067"/>
      <c r="N760" s="1067"/>
      <c r="O760" s="1117"/>
      <c r="P760" s="1067"/>
      <c r="Q760" s="1067"/>
      <c r="R760" s="1067"/>
      <c r="S760" s="1067"/>
      <c r="T760" s="1067"/>
      <c r="U760" s="1067"/>
      <c r="V760" s="866"/>
      <c r="W760" s="866"/>
      <c r="X760" s="866"/>
      <c r="Y760" s="394"/>
      <c r="Z760" s="394"/>
      <c r="AA760" s="394"/>
      <c r="AB760" s="394"/>
      <c r="AC760" s="1067"/>
      <c r="AD760" s="1067"/>
      <c r="AE760" s="1067"/>
      <c r="AF760" s="1067"/>
      <c r="AG760" s="658"/>
      <c r="AH760" s="658"/>
      <c r="AI760" s="658"/>
      <c r="AJ760" s="658"/>
      <c r="AK760" s="658"/>
      <c r="AL760" s="658"/>
      <c r="AM760" s="658"/>
      <c r="AN760" s="658"/>
      <c r="AO760" s="658"/>
      <c r="AP760" s="658"/>
      <c r="AQ760" s="658"/>
      <c r="AR760" s="658"/>
      <c r="AS760" s="658"/>
      <c r="AT760" s="658"/>
      <c r="AU760" s="658"/>
      <c r="AV760" s="658"/>
      <c r="AW760" s="658"/>
      <c r="AX760" s="658"/>
      <c r="AY760" s="658"/>
      <c r="AZ760" s="658"/>
      <c r="BA760" s="658"/>
      <c r="BB760" s="658"/>
      <c r="BC760" s="658"/>
      <c r="BD760" s="658"/>
      <c r="BE760" s="658"/>
      <c r="BF760" s="658"/>
      <c r="BG760" s="658"/>
      <c r="BH760" s="658"/>
      <c r="BI760" s="658"/>
      <c r="BJ760" s="658"/>
      <c r="BK760" s="658"/>
      <c r="BL760" s="658"/>
      <c r="BM760" s="658"/>
      <c r="BN760" s="658"/>
      <c r="BO760" s="658"/>
      <c r="BP760" s="658"/>
      <c r="BQ760" s="658"/>
      <c r="BR760" s="658"/>
      <c r="BS760" s="658"/>
      <c r="BT760" s="658"/>
      <c r="BU760" s="658"/>
    </row>
    <row r="761" ht="14.25" customHeight="1">
      <c r="A761" s="1067"/>
      <c r="B761" s="1067"/>
      <c r="C761" s="1067"/>
      <c r="D761" s="1067"/>
      <c r="E761" s="1067"/>
      <c r="F761" s="1067"/>
      <c r="G761" s="1114"/>
      <c r="H761" s="1115"/>
      <c r="I761" s="1115"/>
      <c r="J761" s="1067"/>
      <c r="K761" s="1116"/>
      <c r="L761" s="1117"/>
      <c r="M761" s="1067"/>
      <c r="N761" s="1067"/>
      <c r="O761" s="1117"/>
      <c r="P761" s="1067"/>
      <c r="Q761" s="1067"/>
      <c r="R761" s="1067"/>
      <c r="S761" s="1067"/>
      <c r="T761" s="1067"/>
      <c r="U761" s="1067"/>
      <c r="V761" s="866"/>
      <c r="W761" s="866"/>
      <c r="X761" s="866"/>
      <c r="Y761" s="394"/>
      <c r="Z761" s="394"/>
      <c r="AA761" s="394"/>
      <c r="AB761" s="394"/>
      <c r="AC761" s="1067"/>
      <c r="AD761" s="1067"/>
      <c r="AE761" s="1067"/>
      <c r="AF761" s="1067"/>
      <c r="AG761" s="658"/>
      <c r="AH761" s="658"/>
      <c r="AI761" s="658"/>
      <c r="AJ761" s="658"/>
      <c r="AK761" s="658"/>
      <c r="AL761" s="658"/>
      <c r="AM761" s="658"/>
      <c r="AN761" s="658"/>
      <c r="AO761" s="658"/>
      <c r="AP761" s="658"/>
      <c r="AQ761" s="658"/>
      <c r="AR761" s="658"/>
      <c r="AS761" s="658"/>
      <c r="AT761" s="658"/>
      <c r="AU761" s="658"/>
      <c r="AV761" s="658"/>
      <c r="AW761" s="658"/>
      <c r="AX761" s="658"/>
      <c r="AY761" s="658"/>
      <c r="AZ761" s="658"/>
      <c r="BA761" s="658"/>
      <c r="BB761" s="658"/>
      <c r="BC761" s="658"/>
      <c r="BD761" s="658"/>
      <c r="BE761" s="658"/>
      <c r="BF761" s="658"/>
      <c r="BG761" s="658"/>
      <c r="BH761" s="658"/>
      <c r="BI761" s="658"/>
      <c r="BJ761" s="658"/>
      <c r="BK761" s="658"/>
      <c r="BL761" s="658"/>
      <c r="BM761" s="658"/>
      <c r="BN761" s="658"/>
      <c r="BO761" s="658"/>
      <c r="BP761" s="658"/>
      <c r="BQ761" s="658"/>
      <c r="BR761" s="658"/>
      <c r="BS761" s="658"/>
      <c r="BT761" s="658"/>
      <c r="BU761" s="658"/>
    </row>
    <row r="762" ht="14.25" customHeight="1">
      <c r="A762" s="1067"/>
      <c r="B762" s="1067"/>
      <c r="C762" s="1067"/>
      <c r="D762" s="1067"/>
      <c r="E762" s="1067"/>
      <c r="F762" s="1067"/>
      <c r="G762" s="1114"/>
      <c r="H762" s="1115"/>
      <c r="I762" s="1115"/>
      <c r="J762" s="1067"/>
      <c r="K762" s="1116"/>
      <c r="L762" s="1117"/>
      <c r="M762" s="1067"/>
      <c r="N762" s="1067"/>
      <c r="O762" s="1117"/>
      <c r="P762" s="1067"/>
      <c r="Q762" s="1067"/>
      <c r="R762" s="1067"/>
      <c r="S762" s="1067"/>
      <c r="T762" s="1067"/>
      <c r="U762" s="1067"/>
      <c r="V762" s="866"/>
      <c r="W762" s="866"/>
      <c r="X762" s="866"/>
      <c r="Y762" s="394"/>
      <c r="Z762" s="394"/>
      <c r="AA762" s="394"/>
      <c r="AB762" s="394"/>
      <c r="AC762" s="1067"/>
      <c r="AD762" s="1067"/>
      <c r="AE762" s="1067"/>
      <c r="AF762" s="1067"/>
      <c r="AG762" s="658"/>
      <c r="AH762" s="658"/>
      <c r="AI762" s="658"/>
      <c r="AJ762" s="658"/>
      <c r="AK762" s="658"/>
      <c r="AL762" s="658"/>
      <c r="AM762" s="658"/>
      <c r="AN762" s="658"/>
      <c r="AO762" s="658"/>
      <c r="AP762" s="658"/>
      <c r="AQ762" s="658"/>
      <c r="AR762" s="658"/>
      <c r="AS762" s="658"/>
      <c r="AT762" s="658"/>
      <c r="AU762" s="658"/>
      <c r="AV762" s="658"/>
      <c r="AW762" s="658"/>
      <c r="AX762" s="658"/>
      <c r="AY762" s="658"/>
      <c r="AZ762" s="658"/>
      <c r="BA762" s="658"/>
      <c r="BB762" s="658"/>
      <c r="BC762" s="658"/>
      <c r="BD762" s="658"/>
      <c r="BE762" s="658"/>
      <c r="BF762" s="658"/>
      <c r="BG762" s="658"/>
      <c r="BH762" s="658"/>
      <c r="BI762" s="658"/>
      <c r="BJ762" s="658"/>
      <c r="BK762" s="658"/>
      <c r="BL762" s="658"/>
      <c r="BM762" s="658"/>
      <c r="BN762" s="658"/>
      <c r="BO762" s="658"/>
      <c r="BP762" s="658"/>
      <c r="BQ762" s="658"/>
      <c r="BR762" s="658"/>
      <c r="BS762" s="658"/>
      <c r="BT762" s="658"/>
      <c r="BU762" s="658"/>
    </row>
    <row r="763" ht="14.25" customHeight="1">
      <c r="A763" s="1067"/>
      <c r="B763" s="1067"/>
      <c r="C763" s="1067"/>
      <c r="D763" s="1067"/>
      <c r="E763" s="1067"/>
      <c r="F763" s="1067"/>
      <c r="G763" s="1114"/>
      <c r="H763" s="1115"/>
      <c r="I763" s="1115"/>
      <c r="J763" s="1067"/>
      <c r="K763" s="1116"/>
      <c r="L763" s="1117"/>
      <c r="M763" s="1067"/>
      <c r="N763" s="1067"/>
      <c r="O763" s="1117"/>
      <c r="P763" s="1067"/>
      <c r="Q763" s="1067"/>
      <c r="R763" s="1067"/>
      <c r="S763" s="1067"/>
      <c r="T763" s="1067"/>
      <c r="U763" s="1067"/>
      <c r="V763" s="866"/>
      <c r="W763" s="866"/>
      <c r="X763" s="866"/>
      <c r="Y763" s="394"/>
      <c r="Z763" s="394"/>
      <c r="AA763" s="394"/>
      <c r="AB763" s="394"/>
      <c r="AC763" s="1067"/>
      <c r="AD763" s="1067"/>
      <c r="AE763" s="1067"/>
      <c r="AF763" s="1067"/>
      <c r="AG763" s="658"/>
      <c r="AH763" s="658"/>
      <c r="AI763" s="658"/>
      <c r="AJ763" s="658"/>
      <c r="AK763" s="658"/>
      <c r="AL763" s="658"/>
      <c r="AM763" s="658"/>
      <c r="AN763" s="658"/>
      <c r="AO763" s="658"/>
      <c r="AP763" s="658"/>
      <c r="AQ763" s="658"/>
      <c r="AR763" s="658"/>
      <c r="AS763" s="658"/>
      <c r="AT763" s="658"/>
      <c r="AU763" s="658"/>
      <c r="AV763" s="658"/>
      <c r="AW763" s="658"/>
      <c r="AX763" s="658"/>
      <c r="AY763" s="658"/>
      <c r="AZ763" s="658"/>
      <c r="BA763" s="658"/>
      <c r="BB763" s="658"/>
      <c r="BC763" s="658"/>
      <c r="BD763" s="658"/>
      <c r="BE763" s="658"/>
      <c r="BF763" s="658"/>
      <c r="BG763" s="658"/>
      <c r="BH763" s="658"/>
      <c r="BI763" s="658"/>
      <c r="BJ763" s="658"/>
      <c r="BK763" s="658"/>
      <c r="BL763" s="658"/>
      <c r="BM763" s="658"/>
      <c r="BN763" s="658"/>
      <c r="BO763" s="658"/>
      <c r="BP763" s="658"/>
      <c r="BQ763" s="658"/>
      <c r="BR763" s="658"/>
      <c r="BS763" s="658"/>
      <c r="BT763" s="658"/>
      <c r="BU763" s="658"/>
    </row>
    <row r="764" ht="14.25" customHeight="1">
      <c r="A764" s="1067"/>
      <c r="B764" s="1067"/>
      <c r="C764" s="1067"/>
      <c r="D764" s="1067"/>
      <c r="E764" s="1067"/>
      <c r="F764" s="1067"/>
      <c r="G764" s="1114"/>
      <c r="H764" s="1115"/>
      <c r="I764" s="1115"/>
      <c r="J764" s="1067"/>
      <c r="K764" s="1116"/>
      <c r="L764" s="1117"/>
      <c r="M764" s="1067"/>
      <c r="N764" s="1067"/>
      <c r="O764" s="1117"/>
      <c r="P764" s="1067"/>
      <c r="Q764" s="1067"/>
      <c r="R764" s="1067"/>
      <c r="S764" s="1067"/>
      <c r="T764" s="1067"/>
      <c r="U764" s="1067"/>
      <c r="V764" s="866"/>
      <c r="W764" s="866"/>
      <c r="X764" s="866"/>
      <c r="Y764" s="394"/>
      <c r="Z764" s="394"/>
      <c r="AA764" s="394"/>
      <c r="AB764" s="394"/>
      <c r="AC764" s="1067"/>
      <c r="AD764" s="1067"/>
      <c r="AE764" s="1067"/>
      <c r="AF764" s="1067"/>
      <c r="AG764" s="658"/>
      <c r="AH764" s="658"/>
      <c r="AI764" s="658"/>
      <c r="AJ764" s="658"/>
      <c r="AK764" s="658"/>
      <c r="AL764" s="658"/>
      <c r="AM764" s="658"/>
      <c r="AN764" s="658"/>
      <c r="AO764" s="658"/>
      <c r="AP764" s="658"/>
      <c r="AQ764" s="658"/>
      <c r="AR764" s="658"/>
      <c r="AS764" s="658"/>
      <c r="AT764" s="658"/>
      <c r="AU764" s="658"/>
      <c r="AV764" s="658"/>
      <c r="AW764" s="658"/>
      <c r="AX764" s="658"/>
      <c r="AY764" s="658"/>
      <c r="AZ764" s="658"/>
      <c r="BA764" s="658"/>
      <c r="BB764" s="658"/>
      <c r="BC764" s="658"/>
      <c r="BD764" s="658"/>
      <c r="BE764" s="658"/>
      <c r="BF764" s="658"/>
      <c r="BG764" s="658"/>
      <c r="BH764" s="658"/>
      <c r="BI764" s="658"/>
      <c r="BJ764" s="658"/>
      <c r="BK764" s="658"/>
      <c r="BL764" s="658"/>
      <c r="BM764" s="658"/>
      <c r="BN764" s="658"/>
      <c r="BO764" s="658"/>
      <c r="BP764" s="658"/>
      <c r="BQ764" s="658"/>
      <c r="BR764" s="658"/>
      <c r="BS764" s="658"/>
      <c r="BT764" s="658"/>
      <c r="BU764" s="658"/>
    </row>
    <row r="765" ht="14.25" customHeight="1">
      <c r="A765" s="1067"/>
      <c r="B765" s="1067"/>
      <c r="C765" s="1067"/>
      <c r="D765" s="1067"/>
      <c r="E765" s="1067"/>
      <c r="F765" s="1067"/>
      <c r="G765" s="1114"/>
      <c r="H765" s="1115"/>
      <c r="I765" s="1115"/>
      <c r="J765" s="1067"/>
      <c r="K765" s="1116"/>
      <c r="L765" s="1117"/>
      <c r="M765" s="1067"/>
      <c r="N765" s="1067"/>
      <c r="O765" s="1117"/>
      <c r="P765" s="1067"/>
      <c r="Q765" s="1067"/>
      <c r="R765" s="1067"/>
      <c r="S765" s="1067"/>
      <c r="T765" s="1067"/>
      <c r="U765" s="1067"/>
      <c r="V765" s="866"/>
      <c r="W765" s="866"/>
      <c r="X765" s="866"/>
      <c r="Y765" s="394"/>
      <c r="Z765" s="394"/>
      <c r="AA765" s="394"/>
      <c r="AB765" s="394"/>
      <c r="AC765" s="1067"/>
      <c r="AD765" s="1067"/>
      <c r="AE765" s="1067"/>
      <c r="AF765" s="1067"/>
      <c r="AG765" s="658"/>
      <c r="AH765" s="658"/>
      <c r="AI765" s="658"/>
      <c r="AJ765" s="658"/>
      <c r="AK765" s="658"/>
      <c r="AL765" s="658"/>
      <c r="AM765" s="658"/>
      <c r="AN765" s="658"/>
      <c r="AO765" s="658"/>
      <c r="AP765" s="658"/>
      <c r="AQ765" s="658"/>
      <c r="AR765" s="658"/>
      <c r="AS765" s="658"/>
      <c r="AT765" s="658"/>
      <c r="AU765" s="658"/>
      <c r="AV765" s="658"/>
      <c r="AW765" s="658"/>
      <c r="AX765" s="658"/>
      <c r="AY765" s="658"/>
      <c r="AZ765" s="658"/>
      <c r="BA765" s="658"/>
      <c r="BB765" s="658"/>
      <c r="BC765" s="658"/>
      <c r="BD765" s="658"/>
      <c r="BE765" s="658"/>
      <c r="BF765" s="658"/>
      <c r="BG765" s="658"/>
      <c r="BH765" s="658"/>
      <c r="BI765" s="658"/>
      <c r="BJ765" s="658"/>
      <c r="BK765" s="658"/>
      <c r="BL765" s="658"/>
      <c r="BM765" s="658"/>
      <c r="BN765" s="658"/>
      <c r="BO765" s="658"/>
      <c r="BP765" s="658"/>
      <c r="BQ765" s="658"/>
      <c r="BR765" s="658"/>
      <c r="BS765" s="658"/>
      <c r="BT765" s="658"/>
      <c r="BU765" s="658"/>
    </row>
    <row r="766" ht="14.25" customHeight="1">
      <c r="A766" s="1067"/>
      <c r="B766" s="1067"/>
      <c r="C766" s="1067"/>
      <c r="D766" s="1067"/>
      <c r="E766" s="1067"/>
      <c r="F766" s="1067"/>
      <c r="G766" s="1114"/>
      <c r="H766" s="1115"/>
      <c r="I766" s="1115"/>
      <c r="J766" s="1067"/>
      <c r="K766" s="1116"/>
      <c r="L766" s="1117"/>
      <c r="M766" s="1067"/>
      <c r="N766" s="1067"/>
      <c r="O766" s="1117"/>
      <c r="P766" s="1067"/>
      <c r="Q766" s="1067"/>
      <c r="R766" s="1067"/>
      <c r="S766" s="1067"/>
      <c r="T766" s="1067"/>
      <c r="U766" s="1067"/>
      <c r="V766" s="866"/>
      <c r="W766" s="866"/>
      <c r="X766" s="866"/>
      <c r="Y766" s="394"/>
      <c r="Z766" s="394"/>
      <c r="AA766" s="394"/>
      <c r="AB766" s="394"/>
      <c r="AC766" s="1067"/>
      <c r="AD766" s="1067"/>
      <c r="AE766" s="1067"/>
      <c r="AF766" s="1067"/>
      <c r="AG766" s="658"/>
      <c r="AH766" s="658"/>
      <c r="AI766" s="658"/>
      <c r="AJ766" s="658"/>
      <c r="AK766" s="658"/>
      <c r="AL766" s="658"/>
      <c r="AM766" s="658"/>
      <c r="AN766" s="658"/>
      <c r="AO766" s="658"/>
      <c r="AP766" s="658"/>
      <c r="AQ766" s="658"/>
      <c r="AR766" s="658"/>
      <c r="AS766" s="658"/>
      <c r="AT766" s="658"/>
      <c r="AU766" s="658"/>
      <c r="AV766" s="658"/>
      <c r="AW766" s="658"/>
      <c r="AX766" s="658"/>
      <c r="AY766" s="658"/>
      <c r="AZ766" s="658"/>
      <c r="BA766" s="658"/>
      <c r="BB766" s="658"/>
      <c r="BC766" s="658"/>
      <c r="BD766" s="658"/>
      <c r="BE766" s="658"/>
      <c r="BF766" s="658"/>
      <c r="BG766" s="658"/>
      <c r="BH766" s="658"/>
      <c r="BI766" s="658"/>
      <c r="BJ766" s="658"/>
      <c r="BK766" s="658"/>
      <c r="BL766" s="658"/>
      <c r="BM766" s="658"/>
      <c r="BN766" s="658"/>
      <c r="BO766" s="658"/>
      <c r="BP766" s="658"/>
      <c r="BQ766" s="658"/>
      <c r="BR766" s="658"/>
      <c r="BS766" s="658"/>
      <c r="BT766" s="658"/>
      <c r="BU766" s="658"/>
    </row>
    <row r="767" ht="14.25" customHeight="1">
      <c r="A767" s="1067"/>
      <c r="B767" s="1067"/>
      <c r="C767" s="1067"/>
      <c r="D767" s="1067"/>
      <c r="E767" s="1067"/>
      <c r="F767" s="1067"/>
      <c r="G767" s="1114"/>
      <c r="H767" s="1115"/>
      <c r="I767" s="1115"/>
      <c r="J767" s="1067"/>
      <c r="K767" s="1116"/>
      <c r="L767" s="1117"/>
      <c r="M767" s="1067"/>
      <c r="N767" s="1067"/>
      <c r="O767" s="1117"/>
      <c r="P767" s="1067"/>
      <c r="Q767" s="1067"/>
      <c r="R767" s="1067"/>
      <c r="S767" s="1067"/>
      <c r="T767" s="1067"/>
      <c r="U767" s="1067"/>
      <c r="V767" s="866"/>
      <c r="W767" s="866"/>
      <c r="X767" s="866"/>
      <c r="Y767" s="394"/>
      <c r="Z767" s="394"/>
      <c r="AA767" s="394"/>
      <c r="AB767" s="394"/>
      <c r="AC767" s="1067"/>
      <c r="AD767" s="1067"/>
      <c r="AE767" s="1067"/>
      <c r="AF767" s="1067"/>
      <c r="AG767" s="658"/>
      <c r="AH767" s="658"/>
      <c r="AI767" s="658"/>
      <c r="AJ767" s="658"/>
      <c r="AK767" s="658"/>
      <c r="AL767" s="658"/>
      <c r="AM767" s="658"/>
      <c r="AN767" s="658"/>
      <c r="AO767" s="658"/>
      <c r="AP767" s="658"/>
      <c r="AQ767" s="658"/>
      <c r="AR767" s="658"/>
      <c r="AS767" s="658"/>
      <c r="AT767" s="658"/>
      <c r="AU767" s="658"/>
      <c r="AV767" s="658"/>
      <c r="AW767" s="658"/>
      <c r="AX767" s="658"/>
      <c r="AY767" s="658"/>
      <c r="AZ767" s="658"/>
      <c r="BA767" s="658"/>
      <c r="BB767" s="658"/>
      <c r="BC767" s="658"/>
      <c r="BD767" s="658"/>
      <c r="BE767" s="658"/>
      <c r="BF767" s="658"/>
      <c r="BG767" s="658"/>
      <c r="BH767" s="658"/>
      <c r="BI767" s="658"/>
      <c r="BJ767" s="658"/>
      <c r="BK767" s="658"/>
      <c r="BL767" s="658"/>
      <c r="BM767" s="658"/>
      <c r="BN767" s="658"/>
      <c r="BO767" s="658"/>
      <c r="BP767" s="658"/>
      <c r="BQ767" s="658"/>
      <c r="BR767" s="658"/>
      <c r="BS767" s="658"/>
      <c r="BT767" s="658"/>
      <c r="BU767" s="658"/>
    </row>
    <row r="768" ht="14.25" customHeight="1">
      <c r="A768" s="1067"/>
      <c r="B768" s="1067"/>
      <c r="C768" s="1067"/>
      <c r="D768" s="1067"/>
      <c r="E768" s="1067"/>
      <c r="F768" s="1067"/>
      <c r="G768" s="1114"/>
      <c r="H768" s="1115"/>
      <c r="I768" s="1115"/>
      <c r="J768" s="1067"/>
      <c r="K768" s="1116"/>
      <c r="L768" s="1117"/>
      <c r="M768" s="1067"/>
      <c r="N768" s="1067"/>
      <c r="O768" s="1117"/>
      <c r="P768" s="1067"/>
      <c r="Q768" s="1067"/>
      <c r="R768" s="1067"/>
      <c r="S768" s="1067"/>
      <c r="T768" s="1067"/>
      <c r="U768" s="1067"/>
      <c r="V768" s="866"/>
      <c r="W768" s="866"/>
      <c r="X768" s="866"/>
      <c r="Y768" s="394"/>
      <c r="Z768" s="394"/>
      <c r="AA768" s="394"/>
      <c r="AB768" s="394"/>
      <c r="AC768" s="1067"/>
      <c r="AD768" s="1067"/>
      <c r="AE768" s="1067"/>
      <c r="AF768" s="1067"/>
      <c r="AG768" s="658"/>
      <c r="AH768" s="658"/>
      <c r="AI768" s="658"/>
      <c r="AJ768" s="658"/>
      <c r="AK768" s="658"/>
      <c r="AL768" s="658"/>
      <c r="AM768" s="658"/>
      <c r="AN768" s="658"/>
      <c r="AO768" s="658"/>
      <c r="AP768" s="658"/>
      <c r="AQ768" s="658"/>
      <c r="AR768" s="658"/>
      <c r="AS768" s="658"/>
      <c r="AT768" s="658"/>
      <c r="AU768" s="658"/>
      <c r="AV768" s="658"/>
      <c r="AW768" s="658"/>
      <c r="AX768" s="658"/>
      <c r="AY768" s="658"/>
      <c r="AZ768" s="658"/>
      <c r="BA768" s="658"/>
      <c r="BB768" s="658"/>
      <c r="BC768" s="658"/>
      <c r="BD768" s="658"/>
      <c r="BE768" s="658"/>
      <c r="BF768" s="658"/>
      <c r="BG768" s="658"/>
      <c r="BH768" s="658"/>
      <c r="BI768" s="658"/>
      <c r="BJ768" s="658"/>
      <c r="BK768" s="658"/>
      <c r="BL768" s="658"/>
      <c r="BM768" s="658"/>
      <c r="BN768" s="658"/>
      <c r="BO768" s="658"/>
      <c r="BP768" s="658"/>
      <c r="BQ768" s="658"/>
      <c r="BR768" s="658"/>
      <c r="BS768" s="658"/>
      <c r="BT768" s="658"/>
      <c r="BU768" s="658"/>
    </row>
    <row r="769" ht="14.25" customHeight="1">
      <c r="A769" s="1067"/>
      <c r="B769" s="1067"/>
      <c r="C769" s="1067"/>
      <c r="D769" s="1067"/>
      <c r="E769" s="1067"/>
      <c r="F769" s="1067"/>
      <c r="G769" s="1114"/>
      <c r="H769" s="1115"/>
      <c r="I769" s="1115"/>
      <c r="J769" s="1067"/>
      <c r="K769" s="1116"/>
      <c r="L769" s="1117"/>
      <c r="M769" s="1067"/>
      <c r="N769" s="1067"/>
      <c r="O769" s="1117"/>
      <c r="P769" s="1067"/>
      <c r="Q769" s="1067"/>
      <c r="R769" s="1067"/>
      <c r="S769" s="1067"/>
      <c r="T769" s="1067"/>
      <c r="U769" s="1067"/>
      <c r="V769" s="866"/>
      <c r="W769" s="866"/>
      <c r="X769" s="866"/>
      <c r="Y769" s="394"/>
      <c r="Z769" s="394"/>
      <c r="AA769" s="394"/>
      <c r="AB769" s="394"/>
      <c r="AC769" s="1067"/>
      <c r="AD769" s="1067"/>
      <c r="AE769" s="1067"/>
      <c r="AF769" s="1067"/>
      <c r="AG769" s="658"/>
      <c r="AH769" s="658"/>
      <c r="AI769" s="658"/>
      <c r="AJ769" s="658"/>
      <c r="AK769" s="658"/>
      <c r="AL769" s="658"/>
      <c r="AM769" s="658"/>
      <c r="AN769" s="658"/>
      <c r="AO769" s="658"/>
      <c r="AP769" s="658"/>
      <c r="AQ769" s="658"/>
      <c r="AR769" s="658"/>
      <c r="AS769" s="658"/>
      <c r="AT769" s="658"/>
      <c r="AU769" s="658"/>
      <c r="AV769" s="658"/>
      <c r="AW769" s="658"/>
      <c r="AX769" s="658"/>
      <c r="AY769" s="658"/>
      <c r="AZ769" s="658"/>
      <c r="BA769" s="658"/>
      <c r="BB769" s="658"/>
      <c r="BC769" s="658"/>
      <c r="BD769" s="658"/>
      <c r="BE769" s="658"/>
      <c r="BF769" s="658"/>
      <c r="BG769" s="658"/>
      <c r="BH769" s="658"/>
      <c r="BI769" s="658"/>
      <c r="BJ769" s="658"/>
      <c r="BK769" s="658"/>
      <c r="BL769" s="658"/>
      <c r="BM769" s="658"/>
      <c r="BN769" s="658"/>
      <c r="BO769" s="658"/>
      <c r="BP769" s="658"/>
      <c r="BQ769" s="658"/>
      <c r="BR769" s="658"/>
      <c r="BS769" s="658"/>
      <c r="BT769" s="658"/>
      <c r="BU769" s="658"/>
    </row>
    <row r="770" ht="14.25" customHeight="1">
      <c r="A770" s="1067"/>
      <c r="B770" s="1067"/>
      <c r="C770" s="1067"/>
      <c r="D770" s="1067"/>
      <c r="E770" s="1067"/>
      <c r="F770" s="1067"/>
      <c r="G770" s="1114"/>
      <c r="H770" s="1115"/>
      <c r="I770" s="1115"/>
      <c r="J770" s="1067"/>
      <c r="K770" s="1116"/>
      <c r="L770" s="1117"/>
      <c r="M770" s="1067"/>
      <c r="N770" s="1067"/>
      <c r="O770" s="1117"/>
      <c r="P770" s="1067"/>
      <c r="Q770" s="1067"/>
      <c r="R770" s="1067"/>
      <c r="S770" s="1067"/>
      <c r="T770" s="1067"/>
      <c r="U770" s="1067"/>
      <c r="V770" s="866"/>
      <c r="W770" s="866"/>
      <c r="X770" s="866"/>
      <c r="Y770" s="394"/>
      <c r="Z770" s="394"/>
      <c r="AA770" s="394"/>
      <c r="AB770" s="394"/>
      <c r="AC770" s="1067"/>
      <c r="AD770" s="1067"/>
      <c r="AE770" s="1067"/>
      <c r="AF770" s="1067"/>
      <c r="AG770" s="658"/>
      <c r="AH770" s="658"/>
      <c r="AI770" s="658"/>
      <c r="AJ770" s="658"/>
      <c r="AK770" s="658"/>
      <c r="AL770" s="658"/>
      <c r="AM770" s="658"/>
      <c r="AN770" s="658"/>
      <c r="AO770" s="658"/>
      <c r="AP770" s="658"/>
      <c r="AQ770" s="658"/>
      <c r="AR770" s="658"/>
      <c r="AS770" s="658"/>
      <c r="AT770" s="658"/>
      <c r="AU770" s="658"/>
      <c r="AV770" s="658"/>
      <c r="AW770" s="658"/>
      <c r="AX770" s="658"/>
      <c r="AY770" s="658"/>
      <c r="AZ770" s="658"/>
      <c r="BA770" s="658"/>
      <c r="BB770" s="658"/>
      <c r="BC770" s="658"/>
      <c r="BD770" s="658"/>
      <c r="BE770" s="658"/>
      <c r="BF770" s="658"/>
      <c r="BG770" s="658"/>
      <c r="BH770" s="658"/>
      <c r="BI770" s="658"/>
      <c r="BJ770" s="658"/>
      <c r="BK770" s="658"/>
      <c r="BL770" s="658"/>
      <c r="BM770" s="658"/>
      <c r="BN770" s="658"/>
      <c r="BO770" s="658"/>
      <c r="BP770" s="658"/>
      <c r="BQ770" s="658"/>
      <c r="BR770" s="658"/>
      <c r="BS770" s="658"/>
      <c r="BT770" s="658"/>
      <c r="BU770" s="658"/>
    </row>
    <row r="771" ht="14.25" customHeight="1">
      <c r="A771" s="1067"/>
      <c r="B771" s="1067"/>
      <c r="C771" s="1067"/>
      <c r="D771" s="1067"/>
      <c r="E771" s="1067"/>
      <c r="F771" s="1067"/>
      <c r="G771" s="1114"/>
      <c r="H771" s="1115"/>
      <c r="I771" s="1115"/>
      <c r="J771" s="1067"/>
      <c r="K771" s="1116"/>
      <c r="L771" s="1117"/>
      <c r="M771" s="1067"/>
      <c r="N771" s="1067"/>
      <c r="O771" s="1117"/>
      <c r="P771" s="1067"/>
      <c r="Q771" s="1067"/>
      <c r="R771" s="1067"/>
      <c r="S771" s="1067"/>
      <c r="T771" s="1067"/>
      <c r="U771" s="1067"/>
      <c r="V771" s="866"/>
      <c r="W771" s="866"/>
      <c r="X771" s="866"/>
      <c r="Y771" s="394"/>
      <c r="Z771" s="394"/>
      <c r="AA771" s="394"/>
      <c r="AB771" s="394"/>
      <c r="AC771" s="1067"/>
      <c r="AD771" s="1067"/>
      <c r="AE771" s="1067"/>
      <c r="AF771" s="1067"/>
      <c r="AG771" s="658"/>
      <c r="AH771" s="658"/>
      <c r="AI771" s="658"/>
      <c r="AJ771" s="658"/>
      <c r="AK771" s="658"/>
      <c r="AL771" s="658"/>
      <c r="AM771" s="658"/>
      <c r="AN771" s="658"/>
      <c r="AO771" s="658"/>
      <c r="AP771" s="658"/>
      <c r="AQ771" s="658"/>
      <c r="AR771" s="658"/>
      <c r="AS771" s="658"/>
      <c r="AT771" s="658"/>
      <c r="AU771" s="658"/>
      <c r="AV771" s="658"/>
      <c r="AW771" s="658"/>
      <c r="AX771" s="658"/>
      <c r="AY771" s="658"/>
      <c r="AZ771" s="658"/>
      <c r="BA771" s="658"/>
      <c r="BB771" s="658"/>
      <c r="BC771" s="658"/>
      <c r="BD771" s="658"/>
      <c r="BE771" s="658"/>
      <c r="BF771" s="658"/>
      <c r="BG771" s="658"/>
      <c r="BH771" s="658"/>
      <c r="BI771" s="658"/>
      <c r="BJ771" s="658"/>
      <c r="BK771" s="658"/>
      <c r="BL771" s="658"/>
      <c r="BM771" s="658"/>
      <c r="BN771" s="658"/>
      <c r="BO771" s="658"/>
      <c r="BP771" s="658"/>
      <c r="BQ771" s="658"/>
      <c r="BR771" s="658"/>
      <c r="BS771" s="658"/>
      <c r="BT771" s="658"/>
      <c r="BU771" s="658"/>
    </row>
    <row r="772" ht="14.25" customHeight="1">
      <c r="A772" s="1067"/>
      <c r="B772" s="1067"/>
      <c r="C772" s="1067"/>
      <c r="D772" s="1067"/>
      <c r="E772" s="1067"/>
      <c r="F772" s="1067"/>
      <c r="G772" s="1114"/>
      <c r="H772" s="1115"/>
      <c r="I772" s="1115"/>
      <c r="J772" s="1067"/>
      <c r="K772" s="1116"/>
      <c r="L772" s="1117"/>
      <c r="M772" s="1067"/>
      <c r="N772" s="1067"/>
      <c r="O772" s="1117"/>
      <c r="P772" s="1067"/>
      <c r="Q772" s="1067"/>
      <c r="R772" s="1067"/>
      <c r="S772" s="1067"/>
      <c r="T772" s="1067"/>
      <c r="U772" s="1067"/>
      <c r="V772" s="866"/>
      <c r="W772" s="866"/>
      <c r="X772" s="866"/>
      <c r="Y772" s="394"/>
      <c r="Z772" s="394"/>
      <c r="AA772" s="394"/>
      <c r="AB772" s="394"/>
      <c r="AC772" s="1067"/>
      <c r="AD772" s="1067"/>
      <c r="AE772" s="1067"/>
      <c r="AF772" s="1067"/>
      <c r="AG772" s="658"/>
      <c r="AH772" s="658"/>
      <c r="AI772" s="658"/>
      <c r="AJ772" s="658"/>
      <c r="AK772" s="658"/>
      <c r="AL772" s="658"/>
      <c r="AM772" s="658"/>
      <c r="AN772" s="658"/>
      <c r="AO772" s="658"/>
      <c r="AP772" s="658"/>
      <c r="AQ772" s="658"/>
      <c r="AR772" s="658"/>
      <c r="AS772" s="658"/>
      <c r="AT772" s="658"/>
      <c r="AU772" s="658"/>
      <c r="AV772" s="658"/>
      <c r="AW772" s="658"/>
      <c r="AX772" s="658"/>
      <c r="AY772" s="658"/>
      <c r="AZ772" s="658"/>
      <c r="BA772" s="658"/>
      <c r="BB772" s="658"/>
      <c r="BC772" s="658"/>
      <c r="BD772" s="658"/>
      <c r="BE772" s="658"/>
      <c r="BF772" s="658"/>
      <c r="BG772" s="658"/>
      <c r="BH772" s="658"/>
      <c r="BI772" s="658"/>
      <c r="BJ772" s="658"/>
      <c r="BK772" s="658"/>
      <c r="BL772" s="658"/>
      <c r="BM772" s="658"/>
      <c r="BN772" s="658"/>
      <c r="BO772" s="658"/>
      <c r="BP772" s="658"/>
      <c r="BQ772" s="658"/>
      <c r="BR772" s="658"/>
      <c r="BS772" s="658"/>
      <c r="BT772" s="658"/>
      <c r="BU772" s="658"/>
    </row>
    <row r="773" ht="14.25" customHeight="1">
      <c r="A773" s="1067"/>
      <c r="B773" s="1067"/>
      <c r="C773" s="1067"/>
      <c r="D773" s="1067"/>
      <c r="E773" s="1067"/>
      <c r="F773" s="1067"/>
      <c r="G773" s="1114"/>
      <c r="H773" s="1115"/>
      <c r="I773" s="1115"/>
      <c r="J773" s="1067"/>
      <c r="K773" s="1116"/>
      <c r="L773" s="1117"/>
      <c r="M773" s="1067"/>
      <c r="N773" s="1067"/>
      <c r="O773" s="1117"/>
      <c r="P773" s="1067"/>
      <c r="Q773" s="1067"/>
      <c r="R773" s="1067"/>
      <c r="S773" s="1067"/>
      <c r="T773" s="1067"/>
      <c r="U773" s="1067"/>
      <c r="V773" s="866"/>
      <c r="W773" s="866"/>
      <c r="X773" s="866"/>
      <c r="Y773" s="394"/>
      <c r="Z773" s="394"/>
      <c r="AA773" s="394"/>
      <c r="AB773" s="394"/>
      <c r="AC773" s="1067"/>
      <c r="AD773" s="1067"/>
      <c r="AE773" s="1067"/>
      <c r="AF773" s="1067"/>
      <c r="AG773" s="658"/>
      <c r="AH773" s="658"/>
      <c r="AI773" s="658"/>
      <c r="AJ773" s="658"/>
      <c r="AK773" s="658"/>
      <c r="AL773" s="658"/>
      <c r="AM773" s="658"/>
      <c r="AN773" s="658"/>
      <c r="AO773" s="658"/>
      <c r="AP773" s="658"/>
      <c r="AQ773" s="658"/>
      <c r="AR773" s="658"/>
      <c r="AS773" s="658"/>
      <c r="AT773" s="658"/>
      <c r="AU773" s="658"/>
      <c r="AV773" s="658"/>
      <c r="AW773" s="658"/>
      <c r="AX773" s="658"/>
      <c r="AY773" s="658"/>
      <c r="AZ773" s="658"/>
      <c r="BA773" s="658"/>
      <c r="BB773" s="658"/>
      <c r="BC773" s="658"/>
      <c r="BD773" s="658"/>
      <c r="BE773" s="658"/>
      <c r="BF773" s="658"/>
      <c r="BG773" s="658"/>
      <c r="BH773" s="658"/>
      <c r="BI773" s="658"/>
      <c r="BJ773" s="658"/>
      <c r="BK773" s="658"/>
      <c r="BL773" s="658"/>
      <c r="BM773" s="658"/>
      <c r="BN773" s="658"/>
      <c r="BO773" s="658"/>
      <c r="BP773" s="658"/>
      <c r="BQ773" s="658"/>
      <c r="BR773" s="658"/>
      <c r="BS773" s="658"/>
      <c r="BT773" s="658"/>
      <c r="BU773" s="658"/>
    </row>
    <row r="774" ht="14.25" customHeight="1">
      <c r="A774" s="1067"/>
      <c r="B774" s="1067"/>
      <c r="C774" s="1067"/>
      <c r="D774" s="1067"/>
      <c r="E774" s="1067"/>
      <c r="F774" s="1067"/>
      <c r="G774" s="1114"/>
      <c r="H774" s="1115"/>
      <c r="I774" s="1115"/>
      <c r="J774" s="1067"/>
      <c r="K774" s="1116"/>
      <c r="L774" s="1117"/>
      <c r="M774" s="1067"/>
      <c r="N774" s="1067"/>
      <c r="O774" s="1117"/>
      <c r="P774" s="1067"/>
      <c r="Q774" s="1067"/>
      <c r="R774" s="1067"/>
      <c r="S774" s="1067"/>
      <c r="T774" s="1067"/>
      <c r="U774" s="1067"/>
      <c r="V774" s="866"/>
      <c r="W774" s="866"/>
      <c r="X774" s="866"/>
      <c r="Y774" s="394"/>
      <c r="Z774" s="394"/>
      <c r="AA774" s="394"/>
      <c r="AB774" s="394"/>
      <c r="AC774" s="1067"/>
      <c r="AD774" s="1067"/>
      <c r="AE774" s="1067"/>
      <c r="AF774" s="1067"/>
      <c r="AG774" s="658"/>
      <c r="AH774" s="658"/>
      <c r="AI774" s="658"/>
      <c r="AJ774" s="658"/>
      <c r="AK774" s="658"/>
      <c r="AL774" s="658"/>
      <c r="AM774" s="658"/>
      <c r="AN774" s="658"/>
      <c r="AO774" s="658"/>
      <c r="AP774" s="658"/>
      <c r="AQ774" s="658"/>
      <c r="AR774" s="658"/>
      <c r="AS774" s="658"/>
      <c r="AT774" s="658"/>
      <c r="AU774" s="658"/>
      <c r="AV774" s="658"/>
      <c r="AW774" s="658"/>
      <c r="AX774" s="658"/>
      <c r="AY774" s="658"/>
      <c r="AZ774" s="658"/>
      <c r="BA774" s="658"/>
      <c r="BB774" s="658"/>
      <c r="BC774" s="658"/>
      <c r="BD774" s="658"/>
      <c r="BE774" s="658"/>
      <c r="BF774" s="658"/>
      <c r="BG774" s="658"/>
      <c r="BH774" s="658"/>
      <c r="BI774" s="658"/>
      <c r="BJ774" s="658"/>
      <c r="BK774" s="658"/>
      <c r="BL774" s="658"/>
      <c r="BM774" s="658"/>
      <c r="BN774" s="658"/>
      <c r="BO774" s="658"/>
      <c r="BP774" s="658"/>
      <c r="BQ774" s="658"/>
      <c r="BR774" s="658"/>
      <c r="BS774" s="658"/>
      <c r="BT774" s="658"/>
      <c r="BU774" s="658"/>
    </row>
    <row r="775" ht="14.25" customHeight="1">
      <c r="A775" s="1067"/>
      <c r="B775" s="1067"/>
      <c r="C775" s="1067"/>
      <c r="D775" s="1067"/>
      <c r="E775" s="1067"/>
      <c r="F775" s="1067"/>
      <c r="G775" s="1114"/>
      <c r="H775" s="1115"/>
      <c r="I775" s="1115"/>
      <c r="J775" s="1067"/>
      <c r="K775" s="1116"/>
      <c r="L775" s="1117"/>
      <c r="M775" s="1067"/>
      <c r="N775" s="1067"/>
      <c r="O775" s="1117"/>
      <c r="P775" s="1067"/>
      <c r="Q775" s="1067"/>
      <c r="R775" s="1067"/>
      <c r="S775" s="1067"/>
      <c r="T775" s="1067"/>
      <c r="U775" s="1067"/>
      <c r="V775" s="866"/>
      <c r="W775" s="866"/>
      <c r="X775" s="866"/>
      <c r="Y775" s="394"/>
      <c r="Z775" s="394"/>
      <c r="AA775" s="394"/>
      <c r="AB775" s="394"/>
      <c r="AC775" s="1067"/>
      <c r="AD775" s="1067"/>
      <c r="AE775" s="1067"/>
      <c r="AF775" s="1067"/>
      <c r="AG775" s="658"/>
      <c r="AH775" s="658"/>
      <c r="AI775" s="658"/>
      <c r="AJ775" s="658"/>
      <c r="AK775" s="658"/>
      <c r="AL775" s="658"/>
      <c r="AM775" s="658"/>
      <c r="AN775" s="658"/>
      <c r="AO775" s="658"/>
      <c r="AP775" s="658"/>
      <c r="AQ775" s="658"/>
      <c r="AR775" s="658"/>
      <c r="AS775" s="658"/>
      <c r="AT775" s="658"/>
      <c r="AU775" s="658"/>
      <c r="AV775" s="658"/>
      <c r="AW775" s="658"/>
      <c r="AX775" s="658"/>
      <c r="AY775" s="658"/>
      <c r="AZ775" s="658"/>
      <c r="BA775" s="658"/>
      <c r="BB775" s="658"/>
      <c r="BC775" s="658"/>
      <c r="BD775" s="658"/>
      <c r="BE775" s="658"/>
      <c r="BF775" s="658"/>
      <c r="BG775" s="658"/>
      <c r="BH775" s="658"/>
      <c r="BI775" s="658"/>
      <c r="BJ775" s="658"/>
      <c r="BK775" s="658"/>
      <c r="BL775" s="658"/>
      <c r="BM775" s="658"/>
      <c r="BN775" s="658"/>
      <c r="BO775" s="658"/>
      <c r="BP775" s="658"/>
      <c r="BQ775" s="658"/>
      <c r="BR775" s="658"/>
      <c r="BS775" s="658"/>
      <c r="BT775" s="658"/>
      <c r="BU775" s="658"/>
    </row>
    <row r="776" ht="14.25" customHeight="1">
      <c r="A776" s="1067"/>
      <c r="B776" s="1067"/>
      <c r="C776" s="1067"/>
      <c r="D776" s="1067"/>
      <c r="E776" s="1067"/>
      <c r="F776" s="1067"/>
      <c r="G776" s="1114"/>
      <c r="H776" s="1115"/>
      <c r="I776" s="1115"/>
      <c r="J776" s="1067"/>
      <c r="K776" s="1116"/>
      <c r="L776" s="1117"/>
      <c r="M776" s="1067"/>
      <c r="N776" s="1067"/>
      <c r="O776" s="1117"/>
      <c r="P776" s="1067"/>
      <c r="Q776" s="1067"/>
      <c r="R776" s="1067"/>
      <c r="S776" s="1067"/>
      <c r="T776" s="1067"/>
      <c r="U776" s="1067"/>
      <c r="V776" s="866"/>
      <c r="W776" s="866"/>
      <c r="X776" s="866"/>
      <c r="Y776" s="394"/>
      <c r="Z776" s="394"/>
      <c r="AA776" s="394"/>
      <c r="AB776" s="394"/>
      <c r="AC776" s="1067"/>
      <c r="AD776" s="1067"/>
      <c r="AE776" s="1067"/>
      <c r="AF776" s="1067"/>
      <c r="AG776" s="658"/>
      <c r="AH776" s="658"/>
      <c r="AI776" s="658"/>
      <c r="AJ776" s="658"/>
      <c r="AK776" s="658"/>
      <c r="AL776" s="658"/>
      <c r="AM776" s="658"/>
      <c r="AN776" s="658"/>
      <c r="AO776" s="658"/>
      <c r="AP776" s="658"/>
      <c r="AQ776" s="658"/>
      <c r="AR776" s="658"/>
      <c r="AS776" s="658"/>
      <c r="AT776" s="658"/>
      <c r="AU776" s="658"/>
      <c r="AV776" s="658"/>
      <c r="AW776" s="658"/>
      <c r="AX776" s="658"/>
      <c r="AY776" s="658"/>
      <c r="AZ776" s="658"/>
      <c r="BA776" s="658"/>
      <c r="BB776" s="658"/>
      <c r="BC776" s="658"/>
      <c r="BD776" s="658"/>
      <c r="BE776" s="658"/>
      <c r="BF776" s="658"/>
      <c r="BG776" s="658"/>
      <c r="BH776" s="658"/>
      <c r="BI776" s="658"/>
      <c r="BJ776" s="658"/>
      <c r="BK776" s="658"/>
      <c r="BL776" s="658"/>
      <c r="BM776" s="658"/>
      <c r="BN776" s="658"/>
      <c r="BO776" s="658"/>
      <c r="BP776" s="658"/>
      <c r="BQ776" s="658"/>
      <c r="BR776" s="658"/>
      <c r="BS776" s="658"/>
      <c r="BT776" s="658"/>
      <c r="BU776" s="658"/>
    </row>
    <row r="777" ht="14.25" customHeight="1">
      <c r="A777" s="1067"/>
      <c r="B777" s="1067"/>
      <c r="C777" s="1067"/>
      <c r="D777" s="1067"/>
      <c r="E777" s="1067"/>
      <c r="F777" s="1067"/>
      <c r="G777" s="1114"/>
      <c r="H777" s="1115"/>
      <c r="I777" s="1115"/>
      <c r="J777" s="1067"/>
      <c r="K777" s="1116"/>
      <c r="L777" s="1117"/>
      <c r="M777" s="1067"/>
      <c r="N777" s="1067"/>
      <c r="O777" s="1117"/>
      <c r="P777" s="1067"/>
      <c r="Q777" s="1067"/>
      <c r="R777" s="1067"/>
      <c r="S777" s="1067"/>
      <c r="T777" s="1067"/>
      <c r="U777" s="1067"/>
      <c r="V777" s="866"/>
      <c r="W777" s="866"/>
      <c r="X777" s="866"/>
      <c r="Y777" s="394"/>
      <c r="Z777" s="394"/>
      <c r="AA777" s="394"/>
      <c r="AB777" s="394"/>
      <c r="AC777" s="1067"/>
      <c r="AD777" s="1067"/>
      <c r="AE777" s="1067"/>
      <c r="AF777" s="1067"/>
      <c r="AG777" s="658"/>
      <c r="AH777" s="658"/>
      <c r="AI777" s="658"/>
      <c r="AJ777" s="658"/>
      <c r="AK777" s="658"/>
      <c r="AL777" s="658"/>
      <c r="AM777" s="658"/>
      <c r="AN777" s="658"/>
      <c r="AO777" s="658"/>
      <c r="AP777" s="658"/>
      <c r="AQ777" s="658"/>
      <c r="AR777" s="658"/>
      <c r="AS777" s="658"/>
      <c r="AT777" s="658"/>
      <c r="AU777" s="658"/>
      <c r="AV777" s="658"/>
      <c r="AW777" s="658"/>
      <c r="AX777" s="658"/>
      <c r="AY777" s="658"/>
      <c r="AZ777" s="658"/>
      <c r="BA777" s="658"/>
      <c r="BB777" s="658"/>
      <c r="BC777" s="658"/>
      <c r="BD777" s="658"/>
      <c r="BE777" s="658"/>
      <c r="BF777" s="658"/>
      <c r="BG777" s="658"/>
      <c r="BH777" s="658"/>
      <c r="BI777" s="658"/>
      <c r="BJ777" s="658"/>
      <c r="BK777" s="658"/>
      <c r="BL777" s="658"/>
      <c r="BM777" s="658"/>
      <c r="BN777" s="658"/>
      <c r="BO777" s="658"/>
      <c r="BP777" s="658"/>
      <c r="BQ777" s="658"/>
      <c r="BR777" s="658"/>
      <c r="BS777" s="658"/>
      <c r="BT777" s="658"/>
      <c r="BU777" s="658"/>
    </row>
    <row r="778" ht="14.25" customHeight="1">
      <c r="A778" s="1067"/>
      <c r="B778" s="1067"/>
      <c r="C778" s="1067"/>
      <c r="D778" s="1067"/>
      <c r="E778" s="1067"/>
      <c r="F778" s="1067"/>
      <c r="G778" s="1114"/>
      <c r="H778" s="1115"/>
      <c r="I778" s="1115"/>
      <c r="J778" s="1067"/>
      <c r="K778" s="1116"/>
      <c r="L778" s="1117"/>
      <c r="M778" s="1067"/>
      <c r="N778" s="1067"/>
      <c r="O778" s="1117"/>
      <c r="P778" s="1067"/>
      <c r="Q778" s="1067"/>
      <c r="R778" s="1067"/>
      <c r="S778" s="1067"/>
      <c r="T778" s="1067"/>
      <c r="U778" s="1067"/>
      <c r="V778" s="866"/>
      <c r="W778" s="866"/>
      <c r="X778" s="866"/>
      <c r="Y778" s="394"/>
      <c r="Z778" s="394"/>
      <c r="AA778" s="394"/>
      <c r="AB778" s="394"/>
      <c r="AC778" s="1067"/>
      <c r="AD778" s="1067"/>
      <c r="AE778" s="1067"/>
      <c r="AF778" s="1067"/>
      <c r="AG778" s="658"/>
      <c r="AH778" s="658"/>
      <c r="AI778" s="658"/>
      <c r="AJ778" s="658"/>
      <c r="AK778" s="658"/>
      <c r="AL778" s="658"/>
      <c r="AM778" s="658"/>
      <c r="AN778" s="658"/>
      <c r="AO778" s="658"/>
      <c r="AP778" s="658"/>
      <c r="AQ778" s="658"/>
      <c r="AR778" s="658"/>
      <c r="AS778" s="658"/>
      <c r="AT778" s="658"/>
      <c r="AU778" s="658"/>
      <c r="AV778" s="658"/>
      <c r="AW778" s="658"/>
      <c r="AX778" s="658"/>
      <c r="AY778" s="658"/>
      <c r="AZ778" s="658"/>
      <c r="BA778" s="658"/>
      <c r="BB778" s="658"/>
      <c r="BC778" s="658"/>
      <c r="BD778" s="658"/>
      <c r="BE778" s="658"/>
      <c r="BF778" s="658"/>
      <c r="BG778" s="658"/>
      <c r="BH778" s="658"/>
      <c r="BI778" s="658"/>
      <c r="BJ778" s="658"/>
      <c r="BK778" s="658"/>
      <c r="BL778" s="658"/>
      <c r="BM778" s="658"/>
      <c r="BN778" s="658"/>
      <c r="BO778" s="658"/>
      <c r="BP778" s="658"/>
      <c r="BQ778" s="658"/>
      <c r="BR778" s="658"/>
      <c r="BS778" s="658"/>
      <c r="BT778" s="658"/>
      <c r="BU778" s="658"/>
    </row>
    <row r="779" ht="14.25" customHeight="1">
      <c r="A779" s="1067"/>
      <c r="B779" s="1067"/>
      <c r="C779" s="1067"/>
      <c r="D779" s="1067"/>
      <c r="E779" s="1067"/>
      <c r="F779" s="1067"/>
      <c r="G779" s="1114"/>
      <c r="H779" s="1115"/>
      <c r="I779" s="1115"/>
      <c r="J779" s="1067"/>
      <c r="K779" s="1116"/>
      <c r="L779" s="1117"/>
      <c r="M779" s="1067"/>
      <c r="N779" s="1067"/>
      <c r="O779" s="1117"/>
      <c r="P779" s="1067"/>
      <c r="Q779" s="1067"/>
      <c r="R779" s="1067"/>
      <c r="S779" s="1067"/>
      <c r="T779" s="1067"/>
      <c r="U779" s="1067"/>
      <c r="V779" s="866"/>
      <c r="W779" s="866"/>
      <c r="X779" s="866"/>
      <c r="Y779" s="394"/>
      <c r="Z779" s="394"/>
      <c r="AA779" s="394"/>
      <c r="AB779" s="394"/>
      <c r="AC779" s="1067"/>
      <c r="AD779" s="1067"/>
      <c r="AE779" s="1067"/>
      <c r="AF779" s="1067"/>
      <c r="AG779" s="658"/>
      <c r="AH779" s="658"/>
      <c r="AI779" s="658"/>
      <c r="AJ779" s="658"/>
      <c r="AK779" s="658"/>
      <c r="AL779" s="658"/>
      <c r="AM779" s="658"/>
      <c r="AN779" s="658"/>
      <c r="AO779" s="658"/>
      <c r="AP779" s="658"/>
      <c r="AQ779" s="658"/>
      <c r="AR779" s="658"/>
      <c r="AS779" s="658"/>
      <c r="AT779" s="658"/>
      <c r="AU779" s="658"/>
      <c r="AV779" s="658"/>
      <c r="AW779" s="658"/>
      <c r="AX779" s="658"/>
      <c r="AY779" s="658"/>
      <c r="AZ779" s="658"/>
      <c r="BA779" s="658"/>
      <c r="BB779" s="658"/>
      <c r="BC779" s="658"/>
      <c r="BD779" s="658"/>
      <c r="BE779" s="658"/>
      <c r="BF779" s="658"/>
      <c r="BG779" s="658"/>
      <c r="BH779" s="658"/>
      <c r="BI779" s="658"/>
      <c r="BJ779" s="658"/>
      <c r="BK779" s="658"/>
      <c r="BL779" s="658"/>
      <c r="BM779" s="658"/>
      <c r="BN779" s="658"/>
      <c r="BO779" s="658"/>
      <c r="BP779" s="658"/>
      <c r="BQ779" s="658"/>
      <c r="BR779" s="658"/>
      <c r="BS779" s="658"/>
      <c r="BT779" s="658"/>
      <c r="BU779" s="658"/>
    </row>
    <row r="780" ht="14.25" customHeight="1">
      <c r="A780" s="1067"/>
      <c r="B780" s="1067"/>
      <c r="C780" s="1067"/>
      <c r="D780" s="1067"/>
      <c r="E780" s="1067"/>
      <c r="F780" s="1067"/>
      <c r="G780" s="1114"/>
      <c r="H780" s="1115"/>
      <c r="I780" s="1115"/>
      <c r="J780" s="1067"/>
      <c r="K780" s="1116"/>
      <c r="L780" s="1117"/>
      <c r="M780" s="1067"/>
      <c r="N780" s="1067"/>
      <c r="O780" s="1117"/>
      <c r="P780" s="1067"/>
      <c r="Q780" s="1067"/>
      <c r="R780" s="1067"/>
      <c r="S780" s="1067"/>
      <c r="T780" s="1067"/>
      <c r="U780" s="1067"/>
      <c r="V780" s="866"/>
      <c r="W780" s="866"/>
      <c r="X780" s="866"/>
      <c r="Y780" s="394"/>
      <c r="Z780" s="394"/>
      <c r="AA780" s="394"/>
      <c r="AB780" s="394"/>
      <c r="AC780" s="1067"/>
      <c r="AD780" s="1067"/>
      <c r="AE780" s="1067"/>
      <c r="AF780" s="1067"/>
      <c r="AG780" s="658"/>
      <c r="AH780" s="658"/>
      <c r="AI780" s="658"/>
      <c r="AJ780" s="658"/>
      <c r="AK780" s="658"/>
      <c r="AL780" s="658"/>
      <c r="AM780" s="658"/>
      <c r="AN780" s="658"/>
      <c r="AO780" s="658"/>
      <c r="AP780" s="658"/>
      <c r="AQ780" s="658"/>
      <c r="AR780" s="658"/>
      <c r="AS780" s="658"/>
      <c r="AT780" s="658"/>
      <c r="AU780" s="658"/>
      <c r="AV780" s="658"/>
      <c r="AW780" s="658"/>
      <c r="AX780" s="658"/>
      <c r="AY780" s="658"/>
      <c r="AZ780" s="658"/>
      <c r="BA780" s="658"/>
      <c r="BB780" s="658"/>
      <c r="BC780" s="658"/>
      <c r="BD780" s="658"/>
      <c r="BE780" s="658"/>
      <c r="BF780" s="658"/>
      <c r="BG780" s="658"/>
      <c r="BH780" s="658"/>
      <c r="BI780" s="658"/>
      <c r="BJ780" s="658"/>
      <c r="BK780" s="658"/>
      <c r="BL780" s="658"/>
      <c r="BM780" s="658"/>
      <c r="BN780" s="658"/>
      <c r="BO780" s="658"/>
      <c r="BP780" s="658"/>
      <c r="BQ780" s="658"/>
      <c r="BR780" s="658"/>
      <c r="BS780" s="658"/>
      <c r="BT780" s="658"/>
      <c r="BU780" s="658"/>
    </row>
    <row r="781" ht="14.25" customHeight="1">
      <c r="A781" s="1067"/>
      <c r="B781" s="1067"/>
      <c r="C781" s="1067"/>
      <c r="D781" s="1067"/>
      <c r="E781" s="1067"/>
      <c r="F781" s="1067"/>
      <c r="G781" s="1114"/>
      <c r="H781" s="1115"/>
      <c r="I781" s="1115"/>
      <c r="J781" s="1067"/>
      <c r="K781" s="1116"/>
      <c r="L781" s="1117"/>
      <c r="M781" s="1067"/>
      <c r="N781" s="1067"/>
      <c r="O781" s="1117"/>
      <c r="P781" s="1067"/>
      <c r="Q781" s="1067"/>
      <c r="R781" s="1067"/>
      <c r="S781" s="1067"/>
      <c r="T781" s="1067"/>
      <c r="U781" s="1067"/>
      <c r="V781" s="866"/>
      <c r="W781" s="866"/>
      <c r="X781" s="866"/>
      <c r="Y781" s="394"/>
      <c r="Z781" s="394"/>
      <c r="AA781" s="394"/>
      <c r="AB781" s="394"/>
      <c r="AC781" s="1067"/>
      <c r="AD781" s="1067"/>
      <c r="AE781" s="1067"/>
      <c r="AF781" s="1067"/>
      <c r="AG781" s="658"/>
      <c r="AH781" s="658"/>
      <c r="AI781" s="658"/>
      <c r="AJ781" s="658"/>
      <c r="AK781" s="658"/>
      <c r="AL781" s="658"/>
      <c r="AM781" s="658"/>
      <c r="AN781" s="658"/>
      <c r="AO781" s="658"/>
      <c r="AP781" s="658"/>
      <c r="AQ781" s="658"/>
      <c r="AR781" s="658"/>
      <c r="AS781" s="658"/>
      <c r="AT781" s="658"/>
      <c r="AU781" s="658"/>
      <c r="AV781" s="658"/>
      <c r="AW781" s="658"/>
      <c r="AX781" s="658"/>
      <c r="AY781" s="658"/>
      <c r="AZ781" s="658"/>
      <c r="BA781" s="658"/>
      <c r="BB781" s="658"/>
      <c r="BC781" s="658"/>
      <c r="BD781" s="658"/>
      <c r="BE781" s="658"/>
      <c r="BF781" s="658"/>
      <c r="BG781" s="658"/>
      <c r="BH781" s="658"/>
      <c r="BI781" s="658"/>
      <c r="BJ781" s="658"/>
      <c r="BK781" s="658"/>
      <c r="BL781" s="658"/>
      <c r="BM781" s="658"/>
      <c r="BN781" s="658"/>
      <c r="BO781" s="658"/>
      <c r="BP781" s="658"/>
      <c r="BQ781" s="658"/>
      <c r="BR781" s="658"/>
      <c r="BS781" s="658"/>
      <c r="BT781" s="658"/>
      <c r="BU781" s="658"/>
    </row>
    <row r="782" ht="14.25" customHeight="1">
      <c r="A782" s="1067"/>
      <c r="B782" s="1067"/>
      <c r="C782" s="1067"/>
      <c r="D782" s="1067"/>
      <c r="E782" s="1067"/>
      <c r="F782" s="1067"/>
      <c r="G782" s="1114"/>
      <c r="H782" s="1115"/>
      <c r="I782" s="1115"/>
      <c r="J782" s="1067"/>
      <c r="K782" s="1116"/>
      <c r="L782" s="1117"/>
      <c r="M782" s="1067"/>
      <c r="N782" s="1067"/>
      <c r="O782" s="1117"/>
      <c r="P782" s="1067"/>
      <c r="Q782" s="1067"/>
      <c r="R782" s="1067"/>
      <c r="S782" s="1067"/>
      <c r="T782" s="1067"/>
      <c r="U782" s="1067"/>
      <c r="V782" s="866"/>
      <c r="W782" s="866"/>
      <c r="X782" s="866"/>
      <c r="Y782" s="394"/>
      <c r="Z782" s="394"/>
      <c r="AA782" s="394"/>
      <c r="AB782" s="394"/>
      <c r="AC782" s="1067"/>
      <c r="AD782" s="1067"/>
      <c r="AE782" s="1067"/>
      <c r="AF782" s="1067"/>
      <c r="AG782" s="658"/>
      <c r="AH782" s="658"/>
      <c r="AI782" s="658"/>
      <c r="AJ782" s="658"/>
      <c r="AK782" s="658"/>
      <c r="AL782" s="658"/>
      <c r="AM782" s="658"/>
      <c r="AN782" s="658"/>
      <c r="AO782" s="658"/>
      <c r="AP782" s="658"/>
      <c r="AQ782" s="658"/>
      <c r="AR782" s="658"/>
      <c r="AS782" s="658"/>
      <c r="AT782" s="658"/>
      <c r="AU782" s="658"/>
      <c r="AV782" s="658"/>
      <c r="AW782" s="658"/>
      <c r="AX782" s="658"/>
      <c r="AY782" s="658"/>
      <c r="AZ782" s="658"/>
      <c r="BA782" s="658"/>
      <c r="BB782" s="658"/>
      <c r="BC782" s="658"/>
      <c r="BD782" s="658"/>
      <c r="BE782" s="658"/>
      <c r="BF782" s="658"/>
      <c r="BG782" s="658"/>
      <c r="BH782" s="658"/>
      <c r="BI782" s="658"/>
      <c r="BJ782" s="658"/>
      <c r="BK782" s="658"/>
      <c r="BL782" s="658"/>
      <c r="BM782" s="658"/>
      <c r="BN782" s="658"/>
      <c r="BO782" s="658"/>
      <c r="BP782" s="658"/>
      <c r="BQ782" s="658"/>
      <c r="BR782" s="658"/>
      <c r="BS782" s="658"/>
      <c r="BT782" s="658"/>
      <c r="BU782" s="658"/>
    </row>
    <row r="783" ht="14.25" customHeight="1">
      <c r="A783" s="1067"/>
      <c r="B783" s="1067"/>
      <c r="C783" s="1067"/>
      <c r="D783" s="1067"/>
      <c r="E783" s="1067"/>
      <c r="F783" s="1067"/>
      <c r="G783" s="1114"/>
      <c r="H783" s="1115"/>
      <c r="I783" s="1115"/>
      <c r="J783" s="1067"/>
      <c r="K783" s="1116"/>
      <c r="L783" s="1117"/>
      <c r="M783" s="1067"/>
      <c r="N783" s="1067"/>
      <c r="O783" s="1117"/>
      <c r="P783" s="1067"/>
      <c r="Q783" s="1067"/>
      <c r="R783" s="1067"/>
      <c r="S783" s="1067"/>
      <c r="T783" s="1067"/>
      <c r="U783" s="1067"/>
      <c r="V783" s="866"/>
      <c r="W783" s="866"/>
      <c r="X783" s="866"/>
      <c r="Y783" s="394"/>
      <c r="Z783" s="394"/>
      <c r="AA783" s="394"/>
      <c r="AB783" s="394"/>
      <c r="AC783" s="1067"/>
      <c r="AD783" s="1067"/>
      <c r="AE783" s="1067"/>
      <c r="AF783" s="1067"/>
      <c r="AG783" s="658"/>
      <c r="AH783" s="658"/>
      <c r="AI783" s="658"/>
      <c r="AJ783" s="658"/>
      <c r="AK783" s="658"/>
      <c r="AL783" s="658"/>
      <c r="AM783" s="658"/>
      <c r="AN783" s="658"/>
      <c r="AO783" s="658"/>
      <c r="AP783" s="658"/>
      <c r="AQ783" s="658"/>
      <c r="AR783" s="658"/>
      <c r="AS783" s="658"/>
      <c r="AT783" s="658"/>
      <c r="AU783" s="658"/>
      <c r="AV783" s="658"/>
      <c r="AW783" s="658"/>
      <c r="AX783" s="658"/>
      <c r="AY783" s="658"/>
      <c r="AZ783" s="658"/>
      <c r="BA783" s="658"/>
      <c r="BB783" s="658"/>
      <c r="BC783" s="658"/>
      <c r="BD783" s="658"/>
      <c r="BE783" s="658"/>
      <c r="BF783" s="658"/>
      <c r="BG783" s="658"/>
      <c r="BH783" s="658"/>
      <c r="BI783" s="658"/>
      <c r="BJ783" s="658"/>
      <c r="BK783" s="658"/>
      <c r="BL783" s="658"/>
      <c r="BM783" s="658"/>
      <c r="BN783" s="658"/>
      <c r="BO783" s="658"/>
      <c r="BP783" s="658"/>
      <c r="BQ783" s="658"/>
      <c r="BR783" s="658"/>
      <c r="BS783" s="658"/>
      <c r="BT783" s="658"/>
      <c r="BU783" s="658"/>
    </row>
    <row r="784" ht="14.25" customHeight="1">
      <c r="A784" s="1067"/>
      <c r="B784" s="1067"/>
      <c r="C784" s="1067"/>
      <c r="D784" s="1067"/>
      <c r="E784" s="1067"/>
      <c r="F784" s="1067"/>
      <c r="G784" s="1114"/>
      <c r="H784" s="1115"/>
      <c r="I784" s="1115"/>
      <c r="J784" s="1067"/>
      <c r="K784" s="1116"/>
      <c r="L784" s="1117"/>
      <c r="M784" s="1067"/>
      <c r="N784" s="1067"/>
      <c r="O784" s="1117"/>
      <c r="P784" s="1067"/>
      <c r="Q784" s="1067"/>
      <c r="R784" s="1067"/>
      <c r="S784" s="1067"/>
      <c r="T784" s="1067"/>
      <c r="U784" s="1067"/>
      <c r="V784" s="866"/>
      <c r="W784" s="866"/>
      <c r="X784" s="866"/>
      <c r="Y784" s="394"/>
      <c r="Z784" s="394"/>
      <c r="AA784" s="394"/>
      <c r="AB784" s="394"/>
      <c r="AC784" s="1067"/>
      <c r="AD784" s="1067"/>
      <c r="AE784" s="1067"/>
      <c r="AF784" s="1067"/>
      <c r="AG784" s="658"/>
      <c r="AH784" s="658"/>
      <c r="AI784" s="658"/>
      <c r="AJ784" s="658"/>
      <c r="AK784" s="658"/>
      <c r="AL784" s="658"/>
      <c r="AM784" s="658"/>
      <c r="AN784" s="658"/>
      <c r="AO784" s="658"/>
      <c r="AP784" s="658"/>
      <c r="AQ784" s="658"/>
      <c r="AR784" s="658"/>
      <c r="AS784" s="658"/>
      <c r="AT784" s="658"/>
      <c r="AU784" s="658"/>
      <c r="AV784" s="658"/>
      <c r="AW784" s="658"/>
      <c r="AX784" s="658"/>
      <c r="AY784" s="658"/>
      <c r="AZ784" s="658"/>
      <c r="BA784" s="658"/>
      <c r="BB784" s="658"/>
      <c r="BC784" s="658"/>
      <c r="BD784" s="658"/>
      <c r="BE784" s="658"/>
      <c r="BF784" s="658"/>
      <c r="BG784" s="658"/>
      <c r="BH784" s="658"/>
      <c r="BI784" s="658"/>
      <c r="BJ784" s="658"/>
      <c r="BK784" s="658"/>
      <c r="BL784" s="658"/>
      <c r="BM784" s="658"/>
      <c r="BN784" s="658"/>
      <c r="BO784" s="658"/>
      <c r="BP784" s="658"/>
      <c r="BQ784" s="658"/>
      <c r="BR784" s="658"/>
      <c r="BS784" s="658"/>
      <c r="BT784" s="658"/>
      <c r="BU784" s="658"/>
    </row>
    <row r="785" ht="14.25" customHeight="1">
      <c r="A785" s="1067"/>
      <c r="B785" s="1067"/>
      <c r="C785" s="1067"/>
      <c r="D785" s="1067"/>
      <c r="E785" s="1067"/>
      <c r="F785" s="1067"/>
      <c r="G785" s="1114"/>
      <c r="H785" s="1115"/>
      <c r="I785" s="1115"/>
      <c r="J785" s="1067"/>
      <c r="K785" s="1116"/>
      <c r="L785" s="1117"/>
      <c r="M785" s="1067"/>
      <c r="N785" s="1067"/>
      <c r="O785" s="1117"/>
      <c r="P785" s="1067"/>
      <c r="Q785" s="1067"/>
      <c r="R785" s="1067"/>
      <c r="S785" s="1067"/>
      <c r="T785" s="1067"/>
      <c r="U785" s="1067"/>
      <c r="V785" s="866"/>
      <c r="W785" s="866"/>
      <c r="X785" s="866"/>
      <c r="Y785" s="394"/>
      <c r="Z785" s="394"/>
      <c r="AA785" s="394"/>
      <c r="AB785" s="394"/>
      <c r="AC785" s="1067"/>
      <c r="AD785" s="1067"/>
      <c r="AE785" s="1067"/>
      <c r="AF785" s="1067"/>
      <c r="AG785" s="658"/>
      <c r="AH785" s="658"/>
      <c r="AI785" s="658"/>
      <c r="AJ785" s="658"/>
      <c r="AK785" s="658"/>
      <c r="AL785" s="658"/>
      <c r="AM785" s="658"/>
      <c r="AN785" s="658"/>
      <c r="AO785" s="658"/>
      <c r="AP785" s="658"/>
      <c r="AQ785" s="658"/>
      <c r="AR785" s="658"/>
      <c r="AS785" s="658"/>
      <c r="AT785" s="658"/>
      <c r="AU785" s="658"/>
      <c r="AV785" s="658"/>
      <c r="AW785" s="658"/>
      <c r="AX785" s="658"/>
      <c r="AY785" s="658"/>
      <c r="AZ785" s="658"/>
      <c r="BA785" s="658"/>
      <c r="BB785" s="658"/>
      <c r="BC785" s="658"/>
      <c r="BD785" s="658"/>
      <c r="BE785" s="658"/>
      <c r="BF785" s="658"/>
      <c r="BG785" s="658"/>
      <c r="BH785" s="658"/>
      <c r="BI785" s="658"/>
      <c r="BJ785" s="658"/>
      <c r="BK785" s="658"/>
      <c r="BL785" s="658"/>
      <c r="BM785" s="658"/>
      <c r="BN785" s="658"/>
      <c r="BO785" s="658"/>
      <c r="BP785" s="658"/>
      <c r="BQ785" s="658"/>
      <c r="BR785" s="658"/>
      <c r="BS785" s="658"/>
      <c r="BT785" s="658"/>
      <c r="BU785" s="658"/>
    </row>
    <row r="786" ht="14.25" customHeight="1">
      <c r="A786" s="1067"/>
      <c r="B786" s="1067"/>
      <c r="C786" s="1067"/>
      <c r="D786" s="1067"/>
      <c r="E786" s="1067"/>
      <c r="F786" s="1067"/>
      <c r="G786" s="1114"/>
      <c r="H786" s="1115"/>
      <c r="I786" s="1115"/>
      <c r="J786" s="1067"/>
      <c r="K786" s="1116"/>
      <c r="L786" s="1117"/>
      <c r="M786" s="1067"/>
      <c r="N786" s="1067"/>
      <c r="O786" s="1117"/>
      <c r="P786" s="1067"/>
      <c r="Q786" s="1067"/>
      <c r="R786" s="1067"/>
      <c r="S786" s="1067"/>
      <c r="T786" s="1067"/>
      <c r="U786" s="1067"/>
      <c r="V786" s="866"/>
      <c r="W786" s="866"/>
      <c r="X786" s="866"/>
      <c r="Y786" s="394"/>
      <c r="Z786" s="394"/>
      <c r="AA786" s="394"/>
      <c r="AB786" s="394"/>
      <c r="AC786" s="1067"/>
      <c r="AD786" s="1067"/>
      <c r="AE786" s="1067"/>
      <c r="AF786" s="1067"/>
      <c r="AG786" s="658"/>
      <c r="AH786" s="658"/>
      <c r="AI786" s="658"/>
      <c r="AJ786" s="658"/>
      <c r="AK786" s="658"/>
      <c r="AL786" s="658"/>
      <c r="AM786" s="658"/>
      <c r="AN786" s="658"/>
      <c r="AO786" s="658"/>
      <c r="AP786" s="658"/>
      <c r="AQ786" s="658"/>
      <c r="AR786" s="658"/>
      <c r="AS786" s="658"/>
      <c r="AT786" s="658"/>
      <c r="AU786" s="658"/>
      <c r="AV786" s="658"/>
      <c r="AW786" s="658"/>
      <c r="AX786" s="658"/>
      <c r="AY786" s="658"/>
      <c r="AZ786" s="658"/>
      <c r="BA786" s="658"/>
      <c r="BB786" s="658"/>
      <c r="BC786" s="658"/>
      <c r="BD786" s="658"/>
      <c r="BE786" s="658"/>
      <c r="BF786" s="658"/>
      <c r="BG786" s="658"/>
      <c r="BH786" s="658"/>
      <c r="BI786" s="658"/>
      <c r="BJ786" s="658"/>
      <c r="BK786" s="658"/>
      <c r="BL786" s="658"/>
      <c r="BM786" s="658"/>
      <c r="BN786" s="658"/>
      <c r="BO786" s="658"/>
      <c r="BP786" s="658"/>
      <c r="BQ786" s="658"/>
      <c r="BR786" s="658"/>
      <c r="BS786" s="658"/>
      <c r="BT786" s="658"/>
      <c r="BU786" s="658"/>
    </row>
    <row r="787" ht="14.25" customHeight="1">
      <c r="A787" s="1067"/>
      <c r="B787" s="1067"/>
      <c r="C787" s="1067"/>
      <c r="D787" s="1067"/>
      <c r="E787" s="1067"/>
      <c r="F787" s="1067"/>
      <c r="G787" s="1114"/>
      <c r="H787" s="1115"/>
      <c r="I787" s="1115"/>
      <c r="J787" s="1067"/>
      <c r="K787" s="1116"/>
      <c r="L787" s="1117"/>
      <c r="M787" s="1067"/>
      <c r="N787" s="1067"/>
      <c r="O787" s="1117"/>
      <c r="P787" s="1067"/>
      <c r="Q787" s="1067"/>
      <c r="R787" s="1067"/>
      <c r="S787" s="1067"/>
      <c r="T787" s="1067"/>
      <c r="U787" s="1067"/>
      <c r="V787" s="866"/>
      <c r="W787" s="866"/>
      <c r="X787" s="866"/>
      <c r="Y787" s="394"/>
      <c r="Z787" s="394"/>
      <c r="AA787" s="394"/>
      <c r="AB787" s="394"/>
      <c r="AC787" s="1067"/>
      <c r="AD787" s="1067"/>
      <c r="AE787" s="1067"/>
      <c r="AF787" s="1067"/>
      <c r="AG787" s="658"/>
      <c r="AH787" s="658"/>
      <c r="AI787" s="658"/>
      <c r="AJ787" s="658"/>
      <c r="AK787" s="658"/>
      <c r="AL787" s="658"/>
      <c r="AM787" s="658"/>
      <c r="AN787" s="658"/>
      <c r="AO787" s="658"/>
      <c r="AP787" s="658"/>
      <c r="AQ787" s="658"/>
      <c r="AR787" s="658"/>
      <c r="AS787" s="658"/>
      <c r="AT787" s="658"/>
      <c r="AU787" s="658"/>
      <c r="AV787" s="658"/>
      <c r="AW787" s="658"/>
      <c r="AX787" s="658"/>
      <c r="AY787" s="658"/>
      <c r="AZ787" s="658"/>
      <c r="BA787" s="658"/>
      <c r="BB787" s="658"/>
      <c r="BC787" s="658"/>
      <c r="BD787" s="658"/>
      <c r="BE787" s="658"/>
      <c r="BF787" s="658"/>
      <c r="BG787" s="658"/>
      <c r="BH787" s="658"/>
      <c r="BI787" s="658"/>
      <c r="BJ787" s="658"/>
      <c r="BK787" s="658"/>
      <c r="BL787" s="658"/>
      <c r="BM787" s="658"/>
      <c r="BN787" s="658"/>
      <c r="BO787" s="658"/>
      <c r="BP787" s="658"/>
      <c r="BQ787" s="658"/>
      <c r="BR787" s="658"/>
      <c r="BS787" s="658"/>
      <c r="BT787" s="658"/>
      <c r="BU787" s="658"/>
    </row>
    <row r="788" ht="14.25" customHeight="1">
      <c r="A788" s="1067"/>
      <c r="B788" s="1067"/>
      <c r="C788" s="1067"/>
      <c r="D788" s="1067"/>
      <c r="E788" s="1067"/>
      <c r="F788" s="1067"/>
      <c r="G788" s="1114"/>
      <c r="H788" s="1115"/>
      <c r="I788" s="1115"/>
      <c r="J788" s="1067"/>
      <c r="K788" s="1116"/>
      <c r="L788" s="1117"/>
      <c r="M788" s="1067"/>
      <c r="N788" s="1067"/>
      <c r="O788" s="1117"/>
      <c r="P788" s="1067"/>
      <c r="Q788" s="1067"/>
      <c r="R788" s="1067"/>
      <c r="S788" s="1067"/>
      <c r="T788" s="1067"/>
      <c r="U788" s="1067"/>
      <c r="V788" s="866"/>
      <c r="W788" s="866"/>
      <c r="X788" s="866"/>
      <c r="Y788" s="394"/>
      <c r="Z788" s="394"/>
      <c r="AA788" s="394"/>
      <c r="AB788" s="394"/>
      <c r="AC788" s="1067"/>
      <c r="AD788" s="1067"/>
      <c r="AE788" s="1067"/>
      <c r="AF788" s="1067"/>
      <c r="AG788" s="658"/>
      <c r="AH788" s="658"/>
      <c r="AI788" s="658"/>
      <c r="AJ788" s="658"/>
      <c r="AK788" s="658"/>
      <c r="AL788" s="658"/>
      <c r="AM788" s="658"/>
      <c r="AN788" s="658"/>
      <c r="AO788" s="658"/>
      <c r="AP788" s="658"/>
      <c r="AQ788" s="658"/>
      <c r="AR788" s="658"/>
      <c r="AS788" s="658"/>
      <c r="AT788" s="658"/>
      <c r="AU788" s="658"/>
      <c r="AV788" s="658"/>
      <c r="AW788" s="658"/>
      <c r="AX788" s="658"/>
      <c r="AY788" s="658"/>
      <c r="AZ788" s="658"/>
      <c r="BA788" s="658"/>
      <c r="BB788" s="658"/>
      <c r="BC788" s="658"/>
      <c r="BD788" s="658"/>
      <c r="BE788" s="658"/>
      <c r="BF788" s="658"/>
      <c r="BG788" s="658"/>
      <c r="BH788" s="658"/>
      <c r="BI788" s="658"/>
      <c r="BJ788" s="658"/>
      <c r="BK788" s="658"/>
      <c r="BL788" s="658"/>
      <c r="BM788" s="658"/>
      <c r="BN788" s="658"/>
      <c r="BO788" s="658"/>
      <c r="BP788" s="658"/>
      <c r="BQ788" s="658"/>
      <c r="BR788" s="658"/>
      <c r="BS788" s="658"/>
      <c r="BT788" s="658"/>
      <c r="BU788" s="658"/>
    </row>
    <row r="789" ht="14.25" customHeight="1">
      <c r="A789" s="1067"/>
      <c r="B789" s="1067"/>
      <c r="C789" s="1067"/>
      <c r="D789" s="1067"/>
      <c r="E789" s="1067"/>
      <c r="F789" s="1067"/>
      <c r="G789" s="1114"/>
      <c r="H789" s="1115"/>
      <c r="I789" s="1115"/>
      <c r="J789" s="1067"/>
      <c r="K789" s="1116"/>
      <c r="L789" s="1117"/>
      <c r="M789" s="1067"/>
      <c r="N789" s="1067"/>
      <c r="O789" s="1117"/>
      <c r="P789" s="1067"/>
      <c r="Q789" s="1067"/>
      <c r="R789" s="1067"/>
      <c r="S789" s="1067"/>
      <c r="T789" s="1067"/>
      <c r="U789" s="1067"/>
      <c r="V789" s="866"/>
      <c r="W789" s="866"/>
      <c r="X789" s="866"/>
      <c r="Y789" s="394"/>
      <c r="Z789" s="394"/>
      <c r="AA789" s="394"/>
      <c r="AB789" s="394"/>
      <c r="AC789" s="1067"/>
      <c r="AD789" s="1067"/>
      <c r="AE789" s="1067"/>
      <c r="AF789" s="1067"/>
      <c r="AG789" s="658"/>
      <c r="AH789" s="658"/>
      <c r="AI789" s="658"/>
      <c r="AJ789" s="658"/>
      <c r="AK789" s="658"/>
      <c r="AL789" s="658"/>
      <c r="AM789" s="658"/>
      <c r="AN789" s="658"/>
      <c r="AO789" s="658"/>
      <c r="AP789" s="658"/>
      <c r="AQ789" s="658"/>
      <c r="AR789" s="658"/>
      <c r="AS789" s="658"/>
      <c r="AT789" s="658"/>
      <c r="AU789" s="658"/>
      <c r="AV789" s="658"/>
      <c r="AW789" s="658"/>
      <c r="AX789" s="658"/>
      <c r="AY789" s="658"/>
      <c r="AZ789" s="658"/>
      <c r="BA789" s="658"/>
      <c r="BB789" s="658"/>
      <c r="BC789" s="658"/>
      <c r="BD789" s="658"/>
      <c r="BE789" s="658"/>
      <c r="BF789" s="658"/>
      <c r="BG789" s="658"/>
      <c r="BH789" s="658"/>
      <c r="BI789" s="658"/>
      <c r="BJ789" s="658"/>
      <c r="BK789" s="658"/>
      <c r="BL789" s="658"/>
      <c r="BM789" s="658"/>
      <c r="BN789" s="658"/>
      <c r="BO789" s="658"/>
      <c r="BP789" s="658"/>
      <c r="BQ789" s="658"/>
      <c r="BR789" s="658"/>
      <c r="BS789" s="658"/>
      <c r="BT789" s="658"/>
      <c r="BU789" s="658"/>
    </row>
    <row r="790" ht="14.25" customHeight="1">
      <c r="A790" s="1067"/>
      <c r="B790" s="1067"/>
      <c r="C790" s="1067"/>
      <c r="D790" s="1067"/>
      <c r="E790" s="1067"/>
      <c r="F790" s="1067"/>
      <c r="G790" s="1114"/>
      <c r="H790" s="1115"/>
      <c r="I790" s="1115"/>
      <c r="J790" s="1067"/>
      <c r="K790" s="1116"/>
      <c r="L790" s="1117"/>
      <c r="M790" s="1067"/>
      <c r="N790" s="1067"/>
      <c r="O790" s="1117"/>
      <c r="P790" s="1067"/>
      <c r="Q790" s="1067"/>
      <c r="R790" s="1067"/>
      <c r="S790" s="1067"/>
      <c r="T790" s="1067"/>
      <c r="U790" s="1067"/>
      <c r="V790" s="866"/>
      <c r="W790" s="866"/>
      <c r="X790" s="866"/>
      <c r="Y790" s="394"/>
      <c r="Z790" s="394"/>
      <c r="AA790" s="394"/>
      <c r="AB790" s="394"/>
      <c r="AC790" s="1067"/>
      <c r="AD790" s="1067"/>
      <c r="AE790" s="1067"/>
      <c r="AF790" s="1067"/>
      <c r="AG790" s="658"/>
      <c r="AH790" s="658"/>
      <c r="AI790" s="658"/>
      <c r="AJ790" s="658"/>
      <c r="AK790" s="658"/>
      <c r="AL790" s="658"/>
      <c r="AM790" s="658"/>
      <c r="AN790" s="658"/>
      <c r="AO790" s="658"/>
      <c r="AP790" s="658"/>
      <c r="AQ790" s="658"/>
      <c r="AR790" s="658"/>
      <c r="AS790" s="658"/>
      <c r="AT790" s="658"/>
      <c r="AU790" s="658"/>
      <c r="AV790" s="658"/>
      <c r="AW790" s="658"/>
      <c r="AX790" s="658"/>
      <c r="AY790" s="658"/>
      <c r="AZ790" s="658"/>
      <c r="BA790" s="658"/>
      <c r="BB790" s="658"/>
      <c r="BC790" s="658"/>
      <c r="BD790" s="658"/>
      <c r="BE790" s="658"/>
      <c r="BF790" s="658"/>
      <c r="BG790" s="658"/>
      <c r="BH790" s="658"/>
      <c r="BI790" s="658"/>
      <c r="BJ790" s="658"/>
      <c r="BK790" s="658"/>
      <c r="BL790" s="658"/>
      <c r="BM790" s="658"/>
      <c r="BN790" s="658"/>
      <c r="BO790" s="658"/>
      <c r="BP790" s="658"/>
      <c r="BQ790" s="658"/>
      <c r="BR790" s="658"/>
      <c r="BS790" s="658"/>
      <c r="BT790" s="658"/>
      <c r="BU790" s="658"/>
    </row>
    <row r="791" ht="14.25" customHeight="1">
      <c r="A791" s="1067"/>
      <c r="B791" s="1067"/>
      <c r="C791" s="1067"/>
      <c r="D791" s="1067"/>
      <c r="E791" s="1067"/>
      <c r="F791" s="1067"/>
      <c r="G791" s="1114"/>
      <c r="H791" s="1115"/>
      <c r="I791" s="1115"/>
      <c r="J791" s="1067"/>
      <c r="K791" s="1116"/>
      <c r="L791" s="1117"/>
      <c r="M791" s="1067"/>
      <c r="N791" s="1067"/>
      <c r="O791" s="1117"/>
      <c r="P791" s="1067"/>
      <c r="Q791" s="1067"/>
      <c r="R791" s="1067"/>
      <c r="S791" s="1067"/>
      <c r="T791" s="1067"/>
      <c r="U791" s="1067"/>
      <c r="V791" s="866"/>
      <c r="W791" s="866"/>
      <c r="X791" s="866"/>
      <c r="Y791" s="394"/>
      <c r="Z791" s="394"/>
      <c r="AA791" s="394"/>
      <c r="AB791" s="394"/>
      <c r="AC791" s="1067"/>
      <c r="AD791" s="1067"/>
      <c r="AE791" s="1067"/>
      <c r="AF791" s="1067"/>
      <c r="AG791" s="658"/>
      <c r="AH791" s="658"/>
      <c r="AI791" s="658"/>
      <c r="AJ791" s="658"/>
      <c r="AK791" s="658"/>
      <c r="AL791" s="658"/>
      <c r="AM791" s="658"/>
      <c r="AN791" s="658"/>
      <c r="AO791" s="658"/>
      <c r="AP791" s="658"/>
      <c r="AQ791" s="658"/>
      <c r="AR791" s="658"/>
      <c r="AS791" s="658"/>
      <c r="AT791" s="658"/>
      <c r="AU791" s="658"/>
      <c r="AV791" s="658"/>
      <c r="AW791" s="658"/>
      <c r="AX791" s="658"/>
      <c r="AY791" s="658"/>
      <c r="AZ791" s="658"/>
      <c r="BA791" s="658"/>
      <c r="BB791" s="658"/>
      <c r="BC791" s="658"/>
      <c r="BD791" s="658"/>
      <c r="BE791" s="658"/>
      <c r="BF791" s="658"/>
      <c r="BG791" s="658"/>
      <c r="BH791" s="658"/>
      <c r="BI791" s="658"/>
      <c r="BJ791" s="658"/>
      <c r="BK791" s="658"/>
      <c r="BL791" s="658"/>
      <c r="BM791" s="658"/>
      <c r="BN791" s="658"/>
      <c r="BO791" s="658"/>
      <c r="BP791" s="658"/>
      <c r="BQ791" s="658"/>
      <c r="BR791" s="658"/>
      <c r="BS791" s="658"/>
      <c r="BT791" s="658"/>
      <c r="BU791" s="658"/>
    </row>
    <row r="792" ht="14.25" customHeight="1">
      <c r="A792" s="1067"/>
      <c r="B792" s="1067"/>
      <c r="C792" s="1067"/>
      <c r="D792" s="1067"/>
      <c r="E792" s="1067"/>
      <c r="F792" s="1067"/>
      <c r="G792" s="1114"/>
      <c r="H792" s="1115"/>
      <c r="I792" s="1115"/>
      <c r="J792" s="1067"/>
      <c r="K792" s="1116"/>
      <c r="L792" s="1117"/>
      <c r="M792" s="1067"/>
      <c r="N792" s="1067"/>
      <c r="O792" s="1117"/>
      <c r="P792" s="1067"/>
      <c r="Q792" s="1067"/>
      <c r="R792" s="1067"/>
      <c r="S792" s="1067"/>
      <c r="T792" s="1067"/>
      <c r="U792" s="1067"/>
      <c r="V792" s="866"/>
      <c r="W792" s="866"/>
      <c r="X792" s="866"/>
      <c r="Y792" s="394"/>
      <c r="Z792" s="394"/>
      <c r="AA792" s="394"/>
      <c r="AB792" s="394"/>
      <c r="AC792" s="1067"/>
      <c r="AD792" s="1067"/>
      <c r="AE792" s="1067"/>
      <c r="AF792" s="1067"/>
      <c r="AG792" s="658"/>
      <c r="AH792" s="658"/>
      <c r="AI792" s="658"/>
      <c r="AJ792" s="658"/>
      <c r="AK792" s="658"/>
      <c r="AL792" s="658"/>
      <c r="AM792" s="658"/>
      <c r="AN792" s="658"/>
      <c r="AO792" s="658"/>
      <c r="AP792" s="658"/>
      <c r="AQ792" s="658"/>
      <c r="AR792" s="658"/>
      <c r="AS792" s="658"/>
      <c r="AT792" s="658"/>
      <c r="AU792" s="658"/>
      <c r="AV792" s="658"/>
      <c r="AW792" s="658"/>
      <c r="AX792" s="658"/>
      <c r="AY792" s="658"/>
      <c r="AZ792" s="658"/>
      <c r="BA792" s="658"/>
      <c r="BB792" s="658"/>
      <c r="BC792" s="658"/>
      <c r="BD792" s="658"/>
      <c r="BE792" s="658"/>
      <c r="BF792" s="658"/>
      <c r="BG792" s="658"/>
      <c r="BH792" s="658"/>
      <c r="BI792" s="658"/>
      <c r="BJ792" s="658"/>
      <c r="BK792" s="658"/>
      <c r="BL792" s="658"/>
      <c r="BM792" s="658"/>
      <c r="BN792" s="658"/>
      <c r="BO792" s="658"/>
      <c r="BP792" s="658"/>
      <c r="BQ792" s="658"/>
      <c r="BR792" s="658"/>
      <c r="BS792" s="658"/>
      <c r="BT792" s="658"/>
      <c r="BU792" s="658"/>
    </row>
    <row r="793" ht="14.25" customHeight="1">
      <c r="A793" s="1067"/>
      <c r="B793" s="1067"/>
      <c r="C793" s="1067"/>
      <c r="D793" s="1067"/>
      <c r="E793" s="1067"/>
      <c r="F793" s="1067"/>
      <c r="G793" s="1114"/>
      <c r="H793" s="1115"/>
      <c r="I793" s="1115"/>
      <c r="J793" s="1067"/>
      <c r="K793" s="1116"/>
      <c r="L793" s="1117"/>
      <c r="M793" s="1067"/>
      <c r="N793" s="1067"/>
      <c r="O793" s="1117"/>
      <c r="P793" s="1067"/>
      <c r="Q793" s="1067"/>
      <c r="R793" s="1067"/>
      <c r="S793" s="1067"/>
      <c r="T793" s="1067"/>
      <c r="U793" s="1067"/>
      <c r="V793" s="866"/>
      <c r="W793" s="866"/>
      <c r="X793" s="866"/>
      <c r="Y793" s="394"/>
      <c r="Z793" s="394"/>
      <c r="AA793" s="394"/>
      <c r="AB793" s="394"/>
      <c r="AC793" s="1067"/>
      <c r="AD793" s="1067"/>
      <c r="AE793" s="1067"/>
      <c r="AF793" s="1067"/>
      <c r="AG793" s="658"/>
      <c r="AH793" s="658"/>
      <c r="AI793" s="658"/>
      <c r="AJ793" s="658"/>
      <c r="AK793" s="658"/>
      <c r="AL793" s="658"/>
      <c r="AM793" s="658"/>
      <c r="AN793" s="658"/>
      <c r="AO793" s="658"/>
      <c r="AP793" s="658"/>
      <c r="AQ793" s="658"/>
      <c r="AR793" s="658"/>
      <c r="AS793" s="658"/>
      <c r="AT793" s="658"/>
      <c r="AU793" s="658"/>
      <c r="AV793" s="658"/>
      <c r="AW793" s="658"/>
      <c r="AX793" s="658"/>
      <c r="AY793" s="658"/>
      <c r="AZ793" s="658"/>
      <c r="BA793" s="658"/>
      <c r="BB793" s="658"/>
      <c r="BC793" s="658"/>
      <c r="BD793" s="658"/>
      <c r="BE793" s="658"/>
      <c r="BF793" s="658"/>
      <c r="BG793" s="658"/>
      <c r="BH793" s="658"/>
      <c r="BI793" s="658"/>
      <c r="BJ793" s="658"/>
      <c r="BK793" s="658"/>
      <c r="BL793" s="658"/>
      <c r="BM793" s="658"/>
      <c r="BN793" s="658"/>
      <c r="BO793" s="658"/>
      <c r="BP793" s="658"/>
      <c r="BQ793" s="658"/>
      <c r="BR793" s="658"/>
      <c r="BS793" s="658"/>
      <c r="BT793" s="658"/>
      <c r="BU793" s="658"/>
    </row>
    <row r="794" ht="14.25" customHeight="1">
      <c r="A794" s="1067"/>
      <c r="B794" s="1067"/>
      <c r="C794" s="1067"/>
      <c r="D794" s="1067"/>
      <c r="E794" s="1067"/>
      <c r="F794" s="1067"/>
      <c r="G794" s="1114"/>
      <c r="H794" s="1115"/>
      <c r="I794" s="1115"/>
      <c r="J794" s="1067"/>
      <c r="K794" s="1116"/>
      <c r="L794" s="1117"/>
      <c r="M794" s="1067"/>
      <c r="N794" s="1067"/>
      <c r="O794" s="1117"/>
      <c r="P794" s="1067"/>
      <c r="Q794" s="1067"/>
      <c r="R794" s="1067"/>
      <c r="S794" s="1067"/>
      <c r="T794" s="1067"/>
      <c r="U794" s="1067"/>
      <c r="V794" s="866"/>
      <c r="W794" s="866"/>
      <c r="X794" s="866"/>
      <c r="Y794" s="394"/>
      <c r="Z794" s="394"/>
      <c r="AA794" s="394"/>
      <c r="AB794" s="394"/>
      <c r="AC794" s="1067"/>
      <c r="AD794" s="1067"/>
      <c r="AE794" s="1067"/>
      <c r="AF794" s="1067"/>
      <c r="AG794" s="658"/>
      <c r="AH794" s="658"/>
      <c r="AI794" s="658"/>
      <c r="AJ794" s="658"/>
      <c r="AK794" s="658"/>
      <c r="AL794" s="658"/>
      <c r="AM794" s="658"/>
      <c r="AN794" s="658"/>
      <c r="AO794" s="658"/>
      <c r="AP794" s="658"/>
      <c r="AQ794" s="658"/>
      <c r="AR794" s="658"/>
      <c r="AS794" s="658"/>
      <c r="AT794" s="658"/>
      <c r="AU794" s="658"/>
      <c r="AV794" s="658"/>
      <c r="AW794" s="658"/>
      <c r="AX794" s="658"/>
      <c r="AY794" s="658"/>
      <c r="AZ794" s="658"/>
      <c r="BA794" s="658"/>
      <c r="BB794" s="658"/>
      <c r="BC794" s="658"/>
      <c r="BD794" s="658"/>
      <c r="BE794" s="658"/>
      <c r="BF794" s="658"/>
      <c r="BG794" s="658"/>
      <c r="BH794" s="658"/>
      <c r="BI794" s="658"/>
      <c r="BJ794" s="658"/>
      <c r="BK794" s="658"/>
      <c r="BL794" s="658"/>
      <c r="BM794" s="658"/>
      <c r="BN794" s="658"/>
      <c r="BO794" s="658"/>
      <c r="BP794" s="658"/>
      <c r="BQ794" s="658"/>
      <c r="BR794" s="658"/>
      <c r="BS794" s="658"/>
      <c r="BT794" s="658"/>
      <c r="BU794" s="658"/>
    </row>
    <row r="795" ht="14.25" customHeight="1">
      <c r="A795" s="1067"/>
      <c r="B795" s="1067"/>
      <c r="C795" s="1067"/>
      <c r="D795" s="1067"/>
      <c r="E795" s="1067"/>
      <c r="F795" s="1067"/>
      <c r="G795" s="1114"/>
      <c r="H795" s="1115"/>
      <c r="I795" s="1115"/>
      <c r="J795" s="1067"/>
      <c r="K795" s="1116"/>
      <c r="L795" s="1117"/>
      <c r="M795" s="1067"/>
      <c r="N795" s="1067"/>
      <c r="O795" s="1117"/>
      <c r="P795" s="1067"/>
      <c r="Q795" s="1067"/>
      <c r="R795" s="1067"/>
      <c r="S795" s="1067"/>
      <c r="T795" s="1067"/>
      <c r="U795" s="1067"/>
      <c r="V795" s="866"/>
      <c r="W795" s="866"/>
      <c r="X795" s="866"/>
      <c r="Y795" s="394"/>
      <c r="Z795" s="394"/>
      <c r="AA795" s="394"/>
      <c r="AB795" s="394"/>
      <c r="AC795" s="1067"/>
      <c r="AD795" s="1067"/>
      <c r="AE795" s="1067"/>
      <c r="AF795" s="1067"/>
      <c r="AG795" s="658"/>
      <c r="AH795" s="658"/>
      <c r="AI795" s="658"/>
      <c r="AJ795" s="658"/>
      <c r="AK795" s="658"/>
      <c r="AL795" s="658"/>
      <c r="AM795" s="658"/>
      <c r="AN795" s="658"/>
      <c r="AO795" s="658"/>
      <c r="AP795" s="658"/>
      <c r="AQ795" s="658"/>
      <c r="AR795" s="658"/>
      <c r="AS795" s="658"/>
      <c r="AT795" s="658"/>
      <c r="AU795" s="658"/>
      <c r="AV795" s="658"/>
      <c r="AW795" s="658"/>
      <c r="AX795" s="658"/>
      <c r="AY795" s="658"/>
      <c r="AZ795" s="658"/>
      <c r="BA795" s="658"/>
      <c r="BB795" s="658"/>
      <c r="BC795" s="658"/>
      <c r="BD795" s="658"/>
      <c r="BE795" s="658"/>
      <c r="BF795" s="658"/>
      <c r="BG795" s="658"/>
      <c r="BH795" s="658"/>
      <c r="BI795" s="658"/>
      <c r="BJ795" s="658"/>
      <c r="BK795" s="658"/>
      <c r="BL795" s="658"/>
      <c r="BM795" s="658"/>
      <c r="BN795" s="658"/>
      <c r="BO795" s="658"/>
      <c r="BP795" s="658"/>
      <c r="BQ795" s="658"/>
      <c r="BR795" s="658"/>
      <c r="BS795" s="658"/>
      <c r="BT795" s="658"/>
      <c r="BU795" s="658"/>
    </row>
    <row r="796" ht="14.25" customHeight="1">
      <c r="A796" s="1067"/>
      <c r="B796" s="1067"/>
      <c r="C796" s="1067"/>
      <c r="D796" s="1067"/>
      <c r="E796" s="1067"/>
      <c r="F796" s="1067"/>
      <c r="G796" s="1114"/>
      <c r="H796" s="1115"/>
      <c r="I796" s="1115"/>
      <c r="J796" s="1067"/>
      <c r="K796" s="1116"/>
      <c r="L796" s="1117"/>
      <c r="M796" s="1067"/>
      <c r="N796" s="1067"/>
      <c r="O796" s="1117"/>
      <c r="P796" s="1067"/>
      <c r="Q796" s="1067"/>
      <c r="R796" s="1067"/>
      <c r="S796" s="1067"/>
      <c r="T796" s="1067"/>
      <c r="U796" s="1067"/>
      <c r="V796" s="866"/>
      <c r="W796" s="866"/>
      <c r="X796" s="866"/>
      <c r="Y796" s="394"/>
      <c r="Z796" s="394"/>
      <c r="AA796" s="394"/>
      <c r="AB796" s="394"/>
      <c r="AC796" s="1067"/>
      <c r="AD796" s="1067"/>
      <c r="AE796" s="1067"/>
      <c r="AF796" s="1067"/>
      <c r="AG796" s="658"/>
      <c r="AH796" s="658"/>
      <c r="AI796" s="658"/>
      <c r="AJ796" s="658"/>
      <c r="AK796" s="658"/>
      <c r="AL796" s="658"/>
      <c r="AM796" s="658"/>
      <c r="AN796" s="658"/>
      <c r="AO796" s="658"/>
      <c r="AP796" s="658"/>
      <c r="AQ796" s="658"/>
      <c r="AR796" s="658"/>
      <c r="AS796" s="658"/>
      <c r="AT796" s="658"/>
      <c r="AU796" s="658"/>
      <c r="AV796" s="658"/>
      <c r="AW796" s="658"/>
      <c r="AX796" s="658"/>
      <c r="AY796" s="658"/>
      <c r="AZ796" s="658"/>
      <c r="BA796" s="658"/>
      <c r="BB796" s="658"/>
      <c r="BC796" s="658"/>
      <c r="BD796" s="658"/>
      <c r="BE796" s="658"/>
      <c r="BF796" s="658"/>
      <c r="BG796" s="658"/>
      <c r="BH796" s="658"/>
      <c r="BI796" s="658"/>
      <c r="BJ796" s="658"/>
      <c r="BK796" s="658"/>
      <c r="BL796" s="658"/>
      <c r="BM796" s="658"/>
      <c r="BN796" s="658"/>
      <c r="BO796" s="658"/>
      <c r="BP796" s="658"/>
      <c r="BQ796" s="658"/>
      <c r="BR796" s="658"/>
      <c r="BS796" s="658"/>
      <c r="BT796" s="658"/>
      <c r="BU796" s="658"/>
    </row>
    <row r="797" ht="14.25" customHeight="1">
      <c r="A797" s="1067"/>
      <c r="B797" s="1067"/>
      <c r="C797" s="1067"/>
      <c r="D797" s="1067"/>
      <c r="E797" s="1067"/>
      <c r="F797" s="1067"/>
      <c r="G797" s="1114"/>
      <c r="H797" s="1115"/>
      <c r="I797" s="1115"/>
      <c r="J797" s="1067"/>
      <c r="K797" s="1116"/>
      <c r="L797" s="1117"/>
      <c r="M797" s="1067"/>
      <c r="N797" s="1067"/>
      <c r="O797" s="1117"/>
      <c r="P797" s="1067"/>
      <c r="Q797" s="1067"/>
      <c r="R797" s="1067"/>
      <c r="S797" s="1067"/>
      <c r="T797" s="1067"/>
      <c r="U797" s="1067"/>
      <c r="V797" s="866"/>
      <c r="W797" s="866"/>
      <c r="X797" s="866"/>
      <c r="Y797" s="394"/>
      <c r="Z797" s="394"/>
      <c r="AA797" s="394"/>
      <c r="AB797" s="394"/>
      <c r="AC797" s="1067"/>
      <c r="AD797" s="1067"/>
      <c r="AE797" s="1067"/>
      <c r="AF797" s="1067"/>
      <c r="AG797" s="658"/>
      <c r="AH797" s="658"/>
      <c r="AI797" s="658"/>
      <c r="AJ797" s="658"/>
      <c r="AK797" s="658"/>
      <c r="AL797" s="658"/>
      <c r="AM797" s="658"/>
      <c r="AN797" s="658"/>
      <c r="AO797" s="658"/>
      <c r="AP797" s="658"/>
      <c r="AQ797" s="658"/>
      <c r="AR797" s="658"/>
      <c r="AS797" s="658"/>
      <c r="AT797" s="658"/>
      <c r="AU797" s="658"/>
      <c r="AV797" s="658"/>
      <c r="AW797" s="658"/>
      <c r="AX797" s="658"/>
      <c r="AY797" s="658"/>
      <c r="AZ797" s="658"/>
      <c r="BA797" s="658"/>
      <c r="BB797" s="658"/>
      <c r="BC797" s="658"/>
      <c r="BD797" s="658"/>
      <c r="BE797" s="658"/>
      <c r="BF797" s="658"/>
      <c r="BG797" s="658"/>
      <c r="BH797" s="658"/>
      <c r="BI797" s="658"/>
      <c r="BJ797" s="658"/>
      <c r="BK797" s="658"/>
      <c r="BL797" s="658"/>
      <c r="BM797" s="658"/>
      <c r="BN797" s="658"/>
      <c r="BO797" s="658"/>
      <c r="BP797" s="658"/>
      <c r="BQ797" s="658"/>
      <c r="BR797" s="658"/>
      <c r="BS797" s="658"/>
      <c r="BT797" s="658"/>
      <c r="BU797" s="658"/>
    </row>
    <row r="798" ht="14.25" customHeight="1">
      <c r="A798" s="1067"/>
      <c r="B798" s="1067"/>
      <c r="C798" s="1067"/>
      <c r="D798" s="1067"/>
      <c r="E798" s="1067"/>
      <c r="F798" s="1067"/>
      <c r="G798" s="1114"/>
      <c r="H798" s="1115"/>
      <c r="I798" s="1115"/>
      <c r="J798" s="1067"/>
      <c r="K798" s="1116"/>
      <c r="L798" s="1117"/>
      <c r="M798" s="1067"/>
      <c r="N798" s="1067"/>
      <c r="O798" s="1117"/>
      <c r="P798" s="1067"/>
      <c r="Q798" s="1067"/>
      <c r="R798" s="1067"/>
      <c r="S798" s="1067"/>
      <c r="T798" s="1067"/>
      <c r="U798" s="1067"/>
      <c r="V798" s="866"/>
      <c r="W798" s="866"/>
      <c r="X798" s="866"/>
      <c r="Y798" s="394"/>
      <c r="Z798" s="394"/>
      <c r="AA798" s="394"/>
      <c r="AB798" s="394"/>
      <c r="AC798" s="1067"/>
      <c r="AD798" s="1067"/>
      <c r="AE798" s="1067"/>
      <c r="AF798" s="1067"/>
      <c r="AG798" s="658"/>
      <c r="AH798" s="658"/>
      <c r="AI798" s="658"/>
      <c r="AJ798" s="658"/>
      <c r="AK798" s="658"/>
      <c r="AL798" s="658"/>
      <c r="AM798" s="658"/>
      <c r="AN798" s="658"/>
      <c r="AO798" s="658"/>
      <c r="AP798" s="658"/>
      <c r="AQ798" s="658"/>
      <c r="AR798" s="658"/>
      <c r="AS798" s="658"/>
      <c r="AT798" s="658"/>
      <c r="AU798" s="658"/>
      <c r="AV798" s="658"/>
      <c r="AW798" s="658"/>
      <c r="AX798" s="658"/>
      <c r="AY798" s="658"/>
      <c r="AZ798" s="658"/>
      <c r="BA798" s="658"/>
      <c r="BB798" s="658"/>
      <c r="BC798" s="658"/>
      <c r="BD798" s="658"/>
      <c r="BE798" s="658"/>
      <c r="BF798" s="658"/>
      <c r="BG798" s="658"/>
      <c r="BH798" s="658"/>
      <c r="BI798" s="658"/>
      <c r="BJ798" s="658"/>
      <c r="BK798" s="658"/>
      <c r="BL798" s="658"/>
      <c r="BM798" s="658"/>
      <c r="BN798" s="658"/>
      <c r="BO798" s="658"/>
      <c r="BP798" s="658"/>
      <c r="BQ798" s="658"/>
      <c r="BR798" s="658"/>
      <c r="BS798" s="658"/>
      <c r="BT798" s="658"/>
      <c r="BU798" s="658"/>
    </row>
    <row r="799" ht="14.25" customHeight="1">
      <c r="A799" s="1067"/>
      <c r="B799" s="1067"/>
      <c r="C799" s="1067"/>
      <c r="D799" s="1067"/>
      <c r="E799" s="1067"/>
      <c r="F799" s="1067"/>
      <c r="G799" s="1114"/>
      <c r="H799" s="1115"/>
      <c r="I799" s="1115"/>
      <c r="J799" s="1067"/>
      <c r="K799" s="1116"/>
      <c r="L799" s="1117"/>
      <c r="M799" s="1067"/>
      <c r="N799" s="1067"/>
      <c r="O799" s="1117"/>
      <c r="P799" s="1067"/>
      <c r="Q799" s="1067"/>
      <c r="R799" s="1067"/>
      <c r="S799" s="1067"/>
      <c r="T799" s="1067"/>
      <c r="U799" s="1067"/>
      <c r="V799" s="866"/>
      <c r="W799" s="866"/>
      <c r="X799" s="866"/>
      <c r="Y799" s="394"/>
      <c r="Z799" s="394"/>
      <c r="AA799" s="394"/>
      <c r="AB799" s="394"/>
      <c r="AC799" s="1067"/>
      <c r="AD799" s="1067"/>
      <c r="AE799" s="1067"/>
      <c r="AF799" s="1067"/>
      <c r="AG799" s="658"/>
      <c r="AH799" s="658"/>
      <c r="AI799" s="658"/>
      <c r="AJ799" s="658"/>
      <c r="AK799" s="658"/>
      <c r="AL799" s="658"/>
      <c r="AM799" s="658"/>
      <c r="AN799" s="658"/>
      <c r="AO799" s="658"/>
      <c r="AP799" s="658"/>
      <c r="AQ799" s="658"/>
      <c r="AR799" s="658"/>
      <c r="AS799" s="658"/>
      <c r="AT799" s="658"/>
      <c r="AU799" s="658"/>
      <c r="AV799" s="658"/>
      <c r="AW799" s="658"/>
      <c r="AX799" s="658"/>
      <c r="AY799" s="658"/>
      <c r="AZ799" s="658"/>
      <c r="BA799" s="658"/>
      <c r="BB799" s="658"/>
      <c r="BC799" s="658"/>
      <c r="BD799" s="658"/>
      <c r="BE799" s="658"/>
      <c r="BF799" s="658"/>
      <c r="BG799" s="658"/>
      <c r="BH799" s="658"/>
      <c r="BI799" s="658"/>
      <c r="BJ799" s="658"/>
      <c r="BK799" s="658"/>
      <c r="BL799" s="658"/>
      <c r="BM799" s="658"/>
      <c r="BN799" s="658"/>
      <c r="BO799" s="658"/>
      <c r="BP799" s="658"/>
      <c r="BQ799" s="658"/>
      <c r="BR799" s="658"/>
      <c r="BS799" s="658"/>
      <c r="BT799" s="658"/>
      <c r="BU799" s="658"/>
    </row>
    <row r="800" ht="14.25" customHeight="1">
      <c r="A800" s="1067"/>
      <c r="B800" s="1067"/>
      <c r="C800" s="1067"/>
      <c r="D800" s="1067"/>
      <c r="E800" s="1067"/>
      <c r="F800" s="1067"/>
      <c r="G800" s="1114"/>
      <c r="H800" s="1115"/>
      <c r="I800" s="1115"/>
      <c r="J800" s="1067"/>
      <c r="K800" s="1116"/>
      <c r="L800" s="1117"/>
      <c r="M800" s="1067"/>
      <c r="N800" s="1067"/>
      <c r="O800" s="1117"/>
      <c r="P800" s="1067"/>
      <c r="Q800" s="1067"/>
      <c r="R800" s="1067"/>
      <c r="S800" s="1067"/>
      <c r="T800" s="1067"/>
      <c r="U800" s="1067"/>
      <c r="V800" s="866"/>
      <c r="W800" s="866"/>
      <c r="X800" s="866"/>
      <c r="Y800" s="394"/>
      <c r="Z800" s="394"/>
      <c r="AA800" s="394"/>
      <c r="AB800" s="394"/>
      <c r="AC800" s="1067"/>
      <c r="AD800" s="1067"/>
      <c r="AE800" s="1067"/>
      <c r="AF800" s="1067"/>
      <c r="AG800" s="658"/>
      <c r="AH800" s="658"/>
      <c r="AI800" s="658"/>
      <c r="AJ800" s="658"/>
      <c r="AK800" s="658"/>
      <c r="AL800" s="658"/>
      <c r="AM800" s="658"/>
      <c r="AN800" s="658"/>
      <c r="AO800" s="658"/>
      <c r="AP800" s="658"/>
      <c r="AQ800" s="658"/>
      <c r="AR800" s="658"/>
      <c r="AS800" s="658"/>
      <c r="AT800" s="658"/>
      <c r="AU800" s="658"/>
      <c r="AV800" s="658"/>
      <c r="AW800" s="658"/>
      <c r="AX800" s="658"/>
      <c r="AY800" s="658"/>
      <c r="AZ800" s="658"/>
      <c r="BA800" s="658"/>
      <c r="BB800" s="658"/>
      <c r="BC800" s="658"/>
      <c r="BD800" s="658"/>
      <c r="BE800" s="658"/>
      <c r="BF800" s="658"/>
      <c r="BG800" s="658"/>
      <c r="BH800" s="658"/>
      <c r="BI800" s="658"/>
      <c r="BJ800" s="658"/>
      <c r="BK800" s="658"/>
      <c r="BL800" s="658"/>
      <c r="BM800" s="658"/>
      <c r="BN800" s="658"/>
      <c r="BO800" s="658"/>
      <c r="BP800" s="658"/>
      <c r="BQ800" s="658"/>
      <c r="BR800" s="658"/>
      <c r="BS800" s="658"/>
      <c r="BT800" s="658"/>
      <c r="BU800" s="658"/>
    </row>
    <row r="801" ht="14.25" customHeight="1">
      <c r="A801" s="1067"/>
      <c r="B801" s="1067"/>
      <c r="C801" s="1067"/>
      <c r="D801" s="1067"/>
      <c r="E801" s="1067"/>
      <c r="F801" s="1067"/>
      <c r="G801" s="1114"/>
      <c r="H801" s="1115"/>
      <c r="I801" s="1115"/>
      <c r="J801" s="1067"/>
      <c r="K801" s="1116"/>
      <c r="L801" s="1117"/>
      <c r="M801" s="1067"/>
      <c r="N801" s="1067"/>
      <c r="O801" s="1117"/>
      <c r="P801" s="1067"/>
      <c r="Q801" s="1067"/>
      <c r="R801" s="1067"/>
      <c r="S801" s="1067"/>
      <c r="T801" s="1067"/>
      <c r="U801" s="1067"/>
      <c r="V801" s="866"/>
      <c r="W801" s="866"/>
      <c r="X801" s="866"/>
      <c r="Y801" s="394"/>
      <c r="Z801" s="394"/>
      <c r="AA801" s="394"/>
      <c r="AB801" s="394"/>
      <c r="AC801" s="1067"/>
      <c r="AD801" s="1067"/>
      <c r="AE801" s="1067"/>
      <c r="AF801" s="1067"/>
      <c r="AG801" s="658"/>
      <c r="AH801" s="658"/>
      <c r="AI801" s="658"/>
      <c r="AJ801" s="658"/>
      <c r="AK801" s="658"/>
      <c r="AL801" s="658"/>
      <c r="AM801" s="658"/>
      <c r="AN801" s="658"/>
      <c r="AO801" s="658"/>
      <c r="AP801" s="658"/>
      <c r="AQ801" s="658"/>
      <c r="AR801" s="658"/>
      <c r="AS801" s="658"/>
      <c r="AT801" s="658"/>
      <c r="AU801" s="658"/>
      <c r="AV801" s="658"/>
      <c r="AW801" s="658"/>
      <c r="AX801" s="658"/>
      <c r="AY801" s="658"/>
      <c r="AZ801" s="658"/>
      <c r="BA801" s="658"/>
      <c r="BB801" s="658"/>
      <c r="BC801" s="658"/>
      <c r="BD801" s="658"/>
      <c r="BE801" s="658"/>
      <c r="BF801" s="658"/>
      <c r="BG801" s="658"/>
      <c r="BH801" s="658"/>
      <c r="BI801" s="658"/>
      <c r="BJ801" s="658"/>
      <c r="BK801" s="658"/>
      <c r="BL801" s="658"/>
      <c r="BM801" s="658"/>
      <c r="BN801" s="658"/>
      <c r="BO801" s="658"/>
      <c r="BP801" s="658"/>
      <c r="BQ801" s="658"/>
      <c r="BR801" s="658"/>
      <c r="BS801" s="658"/>
      <c r="BT801" s="658"/>
      <c r="BU801" s="658"/>
    </row>
    <row r="802" ht="14.25" customHeight="1">
      <c r="A802" s="1067"/>
      <c r="B802" s="1067"/>
      <c r="C802" s="1067"/>
      <c r="D802" s="1067"/>
      <c r="E802" s="1067"/>
      <c r="F802" s="1067"/>
      <c r="G802" s="1114"/>
      <c r="H802" s="1115"/>
      <c r="I802" s="1115"/>
      <c r="J802" s="1067"/>
      <c r="K802" s="1116"/>
      <c r="L802" s="1117"/>
      <c r="M802" s="1067"/>
      <c r="N802" s="1067"/>
      <c r="O802" s="1117"/>
      <c r="P802" s="1067"/>
      <c r="Q802" s="1067"/>
      <c r="R802" s="1067"/>
      <c r="S802" s="1067"/>
      <c r="T802" s="1067"/>
      <c r="U802" s="1067"/>
      <c r="V802" s="866"/>
      <c r="W802" s="866"/>
      <c r="X802" s="866"/>
      <c r="Y802" s="394"/>
      <c r="Z802" s="394"/>
      <c r="AA802" s="394"/>
      <c r="AB802" s="394"/>
      <c r="AC802" s="1067"/>
      <c r="AD802" s="1067"/>
      <c r="AE802" s="1067"/>
      <c r="AF802" s="1067"/>
      <c r="AG802" s="658"/>
      <c r="AH802" s="658"/>
      <c r="AI802" s="658"/>
      <c r="AJ802" s="658"/>
      <c r="AK802" s="658"/>
      <c r="AL802" s="658"/>
      <c r="AM802" s="658"/>
      <c r="AN802" s="658"/>
      <c r="AO802" s="658"/>
      <c r="AP802" s="658"/>
      <c r="AQ802" s="658"/>
      <c r="AR802" s="658"/>
      <c r="AS802" s="658"/>
      <c r="AT802" s="658"/>
      <c r="AU802" s="658"/>
      <c r="AV802" s="658"/>
      <c r="AW802" s="658"/>
      <c r="AX802" s="658"/>
      <c r="AY802" s="658"/>
      <c r="AZ802" s="658"/>
      <c r="BA802" s="658"/>
      <c r="BB802" s="658"/>
      <c r="BC802" s="658"/>
      <c r="BD802" s="658"/>
      <c r="BE802" s="658"/>
      <c r="BF802" s="658"/>
      <c r="BG802" s="658"/>
      <c r="BH802" s="658"/>
      <c r="BI802" s="658"/>
      <c r="BJ802" s="658"/>
      <c r="BK802" s="658"/>
      <c r="BL802" s="658"/>
      <c r="BM802" s="658"/>
      <c r="BN802" s="658"/>
      <c r="BO802" s="658"/>
      <c r="BP802" s="658"/>
      <c r="BQ802" s="658"/>
      <c r="BR802" s="658"/>
      <c r="BS802" s="658"/>
      <c r="BT802" s="658"/>
      <c r="BU802" s="658"/>
    </row>
    <row r="803" ht="14.25" customHeight="1">
      <c r="A803" s="1067"/>
      <c r="B803" s="1067"/>
      <c r="C803" s="1067"/>
      <c r="D803" s="1067"/>
      <c r="E803" s="1067"/>
      <c r="F803" s="1067"/>
      <c r="G803" s="1114"/>
      <c r="H803" s="1115"/>
      <c r="I803" s="1115"/>
      <c r="J803" s="1067"/>
      <c r="K803" s="1116"/>
      <c r="L803" s="1117"/>
      <c r="M803" s="1067"/>
      <c r="N803" s="1067"/>
      <c r="O803" s="1117"/>
      <c r="P803" s="1067"/>
      <c r="Q803" s="1067"/>
      <c r="R803" s="1067"/>
      <c r="S803" s="1067"/>
      <c r="T803" s="1067"/>
      <c r="U803" s="1067"/>
      <c r="V803" s="866"/>
      <c r="W803" s="866"/>
      <c r="X803" s="866"/>
      <c r="Y803" s="394"/>
      <c r="Z803" s="394"/>
      <c r="AA803" s="394"/>
      <c r="AB803" s="394"/>
      <c r="AC803" s="1067"/>
      <c r="AD803" s="1067"/>
      <c r="AE803" s="1067"/>
      <c r="AF803" s="1067"/>
      <c r="AG803" s="658"/>
      <c r="AH803" s="658"/>
      <c r="AI803" s="658"/>
      <c r="AJ803" s="658"/>
      <c r="AK803" s="658"/>
      <c r="AL803" s="658"/>
      <c r="AM803" s="658"/>
      <c r="AN803" s="658"/>
      <c r="AO803" s="658"/>
      <c r="AP803" s="658"/>
      <c r="AQ803" s="658"/>
      <c r="AR803" s="658"/>
      <c r="AS803" s="658"/>
      <c r="AT803" s="658"/>
      <c r="AU803" s="658"/>
      <c r="AV803" s="658"/>
      <c r="AW803" s="658"/>
      <c r="AX803" s="658"/>
      <c r="AY803" s="658"/>
      <c r="AZ803" s="658"/>
      <c r="BA803" s="658"/>
      <c r="BB803" s="658"/>
      <c r="BC803" s="658"/>
      <c r="BD803" s="658"/>
      <c r="BE803" s="658"/>
      <c r="BF803" s="658"/>
      <c r="BG803" s="658"/>
      <c r="BH803" s="658"/>
      <c r="BI803" s="658"/>
      <c r="BJ803" s="658"/>
      <c r="BK803" s="658"/>
      <c r="BL803" s="658"/>
      <c r="BM803" s="658"/>
      <c r="BN803" s="658"/>
      <c r="BO803" s="658"/>
      <c r="BP803" s="658"/>
      <c r="BQ803" s="658"/>
      <c r="BR803" s="658"/>
      <c r="BS803" s="658"/>
      <c r="BT803" s="658"/>
      <c r="BU803" s="658"/>
    </row>
    <row r="804" ht="14.25" customHeight="1">
      <c r="A804" s="1067"/>
      <c r="B804" s="1067"/>
      <c r="C804" s="1067"/>
      <c r="D804" s="1067"/>
      <c r="E804" s="1067"/>
      <c r="F804" s="1067"/>
      <c r="G804" s="1114"/>
      <c r="H804" s="1115"/>
      <c r="I804" s="1115"/>
      <c r="J804" s="1067"/>
      <c r="K804" s="1116"/>
      <c r="L804" s="1117"/>
      <c r="M804" s="1067"/>
      <c r="N804" s="1067"/>
      <c r="O804" s="1117"/>
      <c r="P804" s="1067"/>
      <c r="Q804" s="1067"/>
      <c r="R804" s="1067"/>
      <c r="S804" s="1067"/>
      <c r="T804" s="1067"/>
      <c r="U804" s="1067"/>
      <c r="V804" s="866"/>
      <c r="W804" s="866"/>
      <c r="X804" s="866"/>
      <c r="Y804" s="394"/>
      <c r="Z804" s="394"/>
      <c r="AA804" s="394"/>
      <c r="AB804" s="394"/>
      <c r="AC804" s="1067"/>
      <c r="AD804" s="1067"/>
      <c r="AE804" s="1067"/>
      <c r="AF804" s="1067"/>
      <c r="AG804" s="658"/>
      <c r="AH804" s="658"/>
      <c r="AI804" s="658"/>
      <c r="AJ804" s="658"/>
      <c r="AK804" s="658"/>
      <c r="AL804" s="658"/>
      <c r="AM804" s="658"/>
      <c r="AN804" s="658"/>
      <c r="AO804" s="658"/>
      <c r="AP804" s="658"/>
      <c r="AQ804" s="658"/>
      <c r="AR804" s="658"/>
      <c r="AS804" s="658"/>
      <c r="AT804" s="658"/>
      <c r="AU804" s="658"/>
      <c r="AV804" s="658"/>
      <c r="AW804" s="658"/>
      <c r="AX804" s="658"/>
      <c r="AY804" s="658"/>
      <c r="AZ804" s="658"/>
      <c r="BA804" s="658"/>
      <c r="BB804" s="658"/>
      <c r="BC804" s="658"/>
      <c r="BD804" s="658"/>
      <c r="BE804" s="658"/>
      <c r="BF804" s="658"/>
      <c r="BG804" s="658"/>
      <c r="BH804" s="658"/>
      <c r="BI804" s="658"/>
      <c r="BJ804" s="658"/>
      <c r="BK804" s="658"/>
      <c r="BL804" s="658"/>
      <c r="BM804" s="658"/>
      <c r="BN804" s="658"/>
      <c r="BO804" s="658"/>
      <c r="BP804" s="658"/>
      <c r="BQ804" s="658"/>
      <c r="BR804" s="658"/>
      <c r="BS804" s="658"/>
      <c r="BT804" s="658"/>
      <c r="BU804" s="658"/>
    </row>
    <row r="805" ht="14.25" customHeight="1">
      <c r="A805" s="1067"/>
      <c r="B805" s="1067"/>
      <c r="C805" s="1067"/>
      <c r="D805" s="1067"/>
      <c r="E805" s="1067"/>
      <c r="F805" s="1067"/>
      <c r="G805" s="1114"/>
      <c r="H805" s="1115"/>
      <c r="I805" s="1115"/>
      <c r="J805" s="1067"/>
      <c r="K805" s="1116"/>
      <c r="L805" s="1117"/>
      <c r="M805" s="1067"/>
      <c r="N805" s="1067"/>
      <c r="O805" s="1117"/>
      <c r="P805" s="1067"/>
      <c r="Q805" s="1067"/>
      <c r="R805" s="1067"/>
      <c r="S805" s="1067"/>
      <c r="T805" s="1067"/>
      <c r="U805" s="1067"/>
      <c r="V805" s="866"/>
      <c r="W805" s="866"/>
      <c r="X805" s="866"/>
      <c r="Y805" s="394"/>
      <c r="Z805" s="394"/>
      <c r="AA805" s="394"/>
      <c r="AB805" s="394"/>
      <c r="AC805" s="1067"/>
      <c r="AD805" s="1067"/>
      <c r="AE805" s="1067"/>
      <c r="AF805" s="1067"/>
      <c r="AG805" s="658"/>
      <c r="AH805" s="658"/>
      <c r="AI805" s="658"/>
      <c r="AJ805" s="658"/>
      <c r="AK805" s="658"/>
      <c r="AL805" s="658"/>
      <c r="AM805" s="658"/>
      <c r="AN805" s="658"/>
      <c r="AO805" s="658"/>
      <c r="AP805" s="658"/>
      <c r="AQ805" s="658"/>
      <c r="AR805" s="658"/>
      <c r="AS805" s="658"/>
      <c r="AT805" s="658"/>
      <c r="AU805" s="658"/>
      <c r="AV805" s="658"/>
      <c r="AW805" s="658"/>
      <c r="AX805" s="658"/>
      <c r="AY805" s="658"/>
      <c r="AZ805" s="658"/>
      <c r="BA805" s="658"/>
      <c r="BB805" s="658"/>
      <c r="BC805" s="658"/>
      <c r="BD805" s="658"/>
      <c r="BE805" s="658"/>
      <c r="BF805" s="658"/>
      <c r="BG805" s="658"/>
      <c r="BH805" s="658"/>
      <c r="BI805" s="658"/>
      <c r="BJ805" s="658"/>
      <c r="BK805" s="658"/>
      <c r="BL805" s="658"/>
      <c r="BM805" s="658"/>
      <c r="BN805" s="658"/>
      <c r="BO805" s="658"/>
      <c r="BP805" s="658"/>
      <c r="BQ805" s="658"/>
      <c r="BR805" s="658"/>
      <c r="BS805" s="658"/>
      <c r="BT805" s="658"/>
      <c r="BU805" s="658"/>
    </row>
    <row r="806" ht="14.25" customHeight="1">
      <c r="A806" s="1067"/>
      <c r="B806" s="1067"/>
      <c r="C806" s="1067"/>
      <c r="D806" s="1067"/>
      <c r="E806" s="1067"/>
      <c r="F806" s="1067"/>
      <c r="G806" s="1114"/>
      <c r="H806" s="1115"/>
      <c r="I806" s="1115"/>
      <c r="J806" s="1067"/>
      <c r="K806" s="1116"/>
      <c r="L806" s="1117"/>
      <c r="M806" s="1067"/>
      <c r="N806" s="1067"/>
      <c r="O806" s="1117"/>
      <c r="P806" s="1067"/>
      <c r="Q806" s="1067"/>
      <c r="R806" s="1067"/>
      <c r="S806" s="1067"/>
      <c r="T806" s="1067"/>
      <c r="U806" s="1067"/>
      <c r="V806" s="866"/>
      <c r="W806" s="866"/>
      <c r="X806" s="866"/>
      <c r="Y806" s="394"/>
      <c r="Z806" s="394"/>
      <c r="AA806" s="394"/>
      <c r="AB806" s="394"/>
      <c r="AC806" s="1067"/>
      <c r="AD806" s="1067"/>
      <c r="AE806" s="1067"/>
      <c r="AF806" s="1067"/>
      <c r="AG806" s="658"/>
      <c r="AH806" s="658"/>
      <c r="AI806" s="658"/>
      <c r="AJ806" s="658"/>
      <c r="AK806" s="658"/>
      <c r="AL806" s="658"/>
      <c r="AM806" s="658"/>
      <c r="AN806" s="658"/>
      <c r="AO806" s="658"/>
      <c r="AP806" s="658"/>
      <c r="AQ806" s="658"/>
      <c r="AR806" s="658"/>
      <c r="AS806" s="658"/>
      <c r="AT806" s="658"/>
      <c r="AU806" s="658"/>
      <c r="AV806" s="658"/>
      <c r="AW806" s="658"/>
      <c r="AX806" s="658"/>
      <c r="AY806" s="658"/>
      <c r="AZ806" s="658"/>
      <c r="BA806" s="658"/>
      <c r="BB806" s="658"/>
      <c r="BC806" s="658"/>
      <c r="BD806" s="658"/>
      <c r="BE806" s="658"/>
      <c r="BF806" s="658"/>
      <c r="BG806" s="658"/>
      <c r="BH806" s="658"/>
      <c r="BI806" s="658"/>
      <c r="BJ806" s="658"/>
      <c r="BK806" s="658"/>
      <c r="BL806" s="658"/>
      <c r="BM806" s="658"/>
      <c r="BN806" s="658"/>
      <c r="BO806" s="658"/>
      <c r="BP806" s="658"/>
      <c r="BQ806" s="658"/>
      <c r="BR806" s="658"/>
      <c r="BS806" s="658"/>
      <c r="BT806" s="658"/>
      <c r="BU806" s="658"/>
    </row>
    <row r="807" ht="14.25" customHeight="1">
      <c r="A807" s="1067"/>
      <c r="B807" s="1067"/>
      <c r="C807" s="1067"/>
      <c r="D807" s="1067"/>
      <c r="E807" s="1067"/>
      <c r="F807" s="1067"/>
      <c r="G807" s="1114"/>
      <c r="H807" s="1115"/>
      <c r="I807" s="1115"/>
      <c r="J807" s="1067"/>
      <c r="K807" s="1116"/>
      <c r="L807" s="1117"/>
      <c r="M807" s="1067"/>
      <c r="N807" s="1067"/>
      <c r="O807" s="1117"/>
      <c r="P807" s="1067"/>
      <c r="Q807" s="1067"/>
      <c r="R807" s="1067"/>
      <c r="S807" s="1067"/>
      <c r="T807" s="1067"/>
      <c r="U807" s="1067"/>
      <c r="V807" s="866"/>
      <c r="W807" s="866"/>
      <c r="X807" s="866"/>
      <c r="Y807" s="394"/>
      <c r="Z807" s="394"/>
      <c r="AA807" s="394"/>
      <c r="AB807" s="394"/>
      <c r="AC807" s="1067"/>
      <c r="AD807" s="1067"/>
      <c r="AE807" s="1067"/>
      <c r="AF807" s="1067"/>
      <c r="AG807" s="658"/>
      <c r="AH807" s="658"/>
      <c r="AI807" s="658"/>
      <c r="AJ807" s="658"/>
      <c r="AK807" s="658"/>
      <c r="AL807" s="658"/>
      <c r="AM807" s="658"/>
      <c r="AN807" s="658"/>
      <c r="AO807" s="658"/>
      <c r="AP807" s="658"/>
      <c r="AQ807" s="658"/>
      <c r="AR807" s="658"/>
      <c r="AS807" s="658"/>
      <c r="AT807" s="658"/>
      <c r="AU807" s="658"/>
      <c r="AV807" s="658"/>
      <c r="AW807" s="658"/>
      <c r="AX807" s="658"/>
      <c r="AY807" s="658"/>
      <c r="AZ807" s="658"/>
      <c r="BA807" s="658"/>
      <c r="BB807" s="658"/>
      <c r="BC807" s="658"/>
      <c r="BD807" s="658"/>
      <c r="BE807" s="658"/>
      <c r="BF807" s="658"/>
      <c r="BG807" s="658"/>
      <c r="BH807" s="658"/>
      <c r="BI807" s="658"/>
      <c r="BJ807" s="658"/>
      <c r="BK807" s="658"/>
      <c r="BL807" s="658"/>
      <c r="BM807" s="658"/>
      <c r="BN807" s="658"/>
      <c r="BO807" s="658"/>
      <c r="BP807" s="658"/>
      <c r="BQ807" s="658"/>
      <c r="BR807" s="658"/>
      <c r="BS807" s="658"/>
      <c r="BT807" s="658"/>
      <c r="BU807" s="658"/>
    </row>
    <row r="808" ht="14.25" customHeight="1">
      <c r="A808" s="1067"/>
      <c r="B808" s="1067"/>
      <c r="C808" s="1067"/>
      <c r="D808" s="1067"/>
      <c r="E808" s="1067"/>
      <c r="F808" s="1067"/>
      <c r="G808" s="1114"/>
      <c r="H808" s="1115"/>
      <c r="I808" s="1115"/>
      <c r="J808" s="1067"/>
      <c r="K808" s="1116"/>
      <c r="L808" s="1117"/>
      <c r="M808" s="1067"/>
      <c r="N808" s="1067"/>
      <c r="O808" s="1117"/>
      <c r="P808" s="1067"/>
      <c r="Q808" s="1067"/>
      <c r="R808" s="1067"/>
      <c r="S808" s="1067"/>
      <c r="T808" s="1067"/>
      <c r="U808" s="1067"/>
      <c r="V808" s="866"/>
      <c r="W808" s="866"/>
      <c r="X808" s="866"/>
      <c r="Y808" s="394"/>
      <c r="Z808" s="394"/>
      <c r="AA808" s="394"/>
      <c r="AB808" s="394"/>
      <c r="AC808" s="1067"/>
      <c r="AD808" s="1067"/>
      <c r="AE808" s="1067"/>
      <c r="AF808" s="1067"/>
      <c r="AG808" s="658"/>
      <c r="AH808" s="658"/>
      <c r="AI808" s="658"/>
      <c r="AJ808" s="658"/>
      <c r="AK808" s="658"/>
      <c r="AL808" s="658"/>
      <c r="AM808" s="658"/>
      <c r="AN808" s="658"/>
      <c r="AO808" s="658"/>
      <c r="AP808" s="658"/>
      <c r="AQ808" s="658"/>
      <c r="AR808" s="658"/>
      <c r="AS808" s="658"/>
      <c r="AT808" s="658"/>
      <c r="AU808" s="658"/>
      <c r="AV808" s="658"/>
      <c r="AW808" s="658"/>
      <c r="AX808" s="658"/>
      <c r="AY808" s="658"/>
      <c r="AZ808" s="658"/>
      <c r="BA808" s="658"/>
      <c r="BB808" s="658"/>
      <c r="BC808" s="658"/>
      <c r="BD808" s="658"/>
      <c r="BE808" s="658"/>
      <c r="BF808" s="658"/>
      <c r="BG808" s="658"/>
      <c r="BH808" s="658"/>
      <c r="BI808" s="658"/>
      <c r="BJ808" s="658"/>
      <c r="BK808" s="658"/>
      <c r="BL808" s="658"/>
      <c r="BM808" s="658"/>
      <c r="BN808" s="658"/>
      <c r="BO808" s="658"/>
      <c r="BP808" s="658"/>
      <c r="BQ808" s="658"/>
      <c r="BR808" s="658"/>
      <c r="BS808" s="658"/>
      <c r="BT808" s="658"/>
      <c r="BU808" s="658"/>
    </row>
    <row r="809" ht="14.25" customHeight="1">
      <c r="A809" s="1067"/>
      <c r="B809" s="1067"/>
      <c r="C809" s="1067"/>
      <c r="D809" s="1067"/>
      <c r="E809" s="1067"/>
      <c r="F809" s="1067"/>
      <c r="G809" s="1114"/>
      <c r="H809" s="1115"/>
      <c r="I809" s="1115"/>
      <c r="J809" s="1067"/>
      <c r="K809" s="1116"/>
      <c r="L809" s="1117"/>
      <c r="M809" s="1067"/>
      <c r="N809" s="1067"/>
      <c r="O809" s="1117"/>
      <c r="P809" s="1067"/>
      <c r="Q809" s="1067"/>
      <c r="R809" s="1067"/>
      <c r="S809" s="1067"/>
      <c r="T809" s="1067"/>
      <c r="U809" s="1067"/>
      <c r="V809" s="866"/>
      <c r="W809" s="866"/>
      <c r="X809" s="866"/>
      <c r="Y809" s="394"/>
      <c r="Z809" s="394"/>
      <c r="AA809" s="394"/>
      <c r="AB809" s="394"/>
      <c r="AC809" s="1067"/>
      <c r="AD809" s="1067"/>
      <c r="AE809" s="1067"/>
      <c r="AF809" s="1067"/>
      <c r="AG809" s="658"/>
      <c r="AH809" s="658"/>
      <c r="AI809" s="658"/>
      <c r="AJ809" s="658"/>
      <c r="AK809" s="658"/>
      <c r="AL809" s="658"/>
      <c r="AM809" s="658"/>
      <c r="AN809" s="658"/>
      <c r="AO809" s="658"/>
      <c r="AP809" s="658"/>
      <c r="AQ809" s="658"/>
      <c r="AR809" s="658"/>
      <c r="AS809" s="658"/>
      <c r="AT809" s="658"/>
      <c r="AU809" s="658"/>
      <c r="AV809" s="658"/>
      <c r="AW809" s="658"/>
      <c r="AX809" s="658"/>
      <c r="AY809" s="658"/>
      <c r="AZ809" s="658"/>
      <c r="BA809" s="658"/>
      <c r="BB809" s="658"/>
      <c r="BC809" s="658"/>
      <c r="BD809" s="658"/>
      <c r="BE809" s="658"/>
      <c r="BF809" s="658"/>
      <c r="BG809" s="658"/>
      <c r="BH809" s="658"/>
      <c r="BI809" s="658"/>
      <c r="BJ809" s="658"/>
      <c r="BK809" s="658"/>
      <c r="BL809" s="658"/>
      <c r="BM809" s="658"/>
      <c r="BN809" s="658"/>
      <c r="BO809" s="658"/>
      <c r="BP809" s="658"/>
      <c r="BQ809" s="658"/>
      <c r="BR809" s="658"/>
      <c r="BS809" s="658"/>
      <c r="BT809" s="658"/>
      <c r="BU809" s="658"/>
    </row>
    <row r="810" ht="14.25" customHeight="1">
      <c r="A810" s="1067"/>
      <c r="B810" s="1067"/>
      <c r="C810" s="1067"/>
      <c r="D810" s="1067"/>
      <c r="E810" s="1067"/>
      <c r="F810" s="1067"/>
      <c r="G810" s="1114"/>
      <c r="H810" s="1115"/>
      <c r="I810" s="1115"/>
      <c r="J810" s="1067"/>
      <c r="K810" s="1116"/>
      <c r="L810" s="1117"/>
      <c r="M810" s="1067"/>
      <c r="N810" s="1067"/>
      <c r="O810" s="1117"/>
      <c r="P810" s="1067"/>
      <c r="Q810" s="1067"/>
      <c r="R810" s="1067"/>
      <c r="S810" s="1067"/>
      <c r="T810" s="1067"/>
      <c r="U810" s="1067"/>
      <c r="V810" s="866"/>
      <c r="W810" s="866"/>
      <c r="X810" s="866"/>
      <c r="Y810" s="394"/>
      <c r="Z810" s="394"/>
      <c r="AA810" s="394"/>
      <c r="AB810" s="394"/>
      <c r="AC810" s="1067"/>
      <c r="AD810" s="1067"/>
      <c r="AE810" s="1067"/>
      <c r="AF810" s="1067"/>
      <c r="AG810" s="658"/>
      <c r="AH810" s="658"/>
      <c r="AI810" s="658"/>
      <c r="AJ810" s="658"/>
      <c r="AK810" s="658"/>
      <c r="AL810" s="658"/>
      <c r="AM810" s="658"/>
      <c r="AN810" s="658"/>
      <c r="AO810" s="658"/>
      <c r="AP810" s="658"/>
      <c r="AQ810" s="658"/>
      <c r="AR810" s="658"/>
      <c r="AS810" s="658"/>
      <c r="AT810" s="658"/>
      <c r="AU810" s="658"/>
      <c r="AV810" s="658"/>
      <c r="AW810" s="658"/>
      <c r="AX810" s="658"/>
      <c r="AY810" s="658"/>
      <c r="AZ810" s="658"/>
      <c r="BA810" s="658"/>
      <c r="BB810" s="658"/>
      <c r="BC810" s="658"/>
      <c r="BD810" s="658"/>
      <c r="BE810" s="658"/>
      <c r="BF810" s="658"/>
      <c r="BG810" s="658"/>
      <c r="BH810" s="658"/>
      <c r="BI810" s="658"/>
      <c r="BJ810" s="658"/>
      <c r="BK810" s="658"/>
      <c r="BL810" s="658"/>
      <c r="BM810" s="658"/>
      <c r="BN810" s="658"/>
      <c r="BO810" s="658"/>
      <c r="BP810" s="658"/>
      <c r="BQ810" s="658"/>
      <c r="BR810" s="658"/>
      <c r="BS810" s="658"/>
      <c r="BT810" s="658"/>
      <c r="BU810" s="658"/>
    </row>
    <row r="811" ht="14.25" customHeight="1">
      <c r="A811" s="1067"/>
      <c r="B811" s="1067"/>
      <c r="C811" s="1067"/>
      <c r="D811" s="1067"/>
      <c r="E811" s="1067"/>
      <c r="F811" s="1067"/>
      <c r="G811" s="1114"/>
      <c r="H811" s="1115"/>
      <c r="I811" s="1115"/>
      <c r="J811" s="1067"/>
      <c r="K811" s="1116"/>
      <c r="L811" s="1117"/>
      <c r="M811" s="1067"/>
      <c r="N811" s="1067"/>
      <c r="O811" s="1117"/>
      <c r="P811" s="1067"/>
      <c r="Q811" s="1067"/>
      <c r="R811" s="1067"/>
      <c r="S811" s="1067"/>
      <c r="T811" s="1067"/>
      <c r="U811" s="1067"/>
      <c r="V811" s="866"/>
      <c r="W811" s="866"/>
      <c r="X811" s="866"/>
      <c r="Y811" s="394"/>
      <c r="Z811" s="394"/>
      <c r="AA811" s="394"/>
      <c r="AB811" s="394"/>
      <c r="AC811" s="1067"/>
      <c r="AD811" s="1067"/>
      <c r="AE811" s="1067"/>
      <c r="AF811" s="1067"/>
      <c r="AG811" s="658"/>
      <c r="AH811" s="658"/>
      <c r="AI811" s="658"/>
      <c r="AJ811" s="658"/>
      <c r="AK811" s="658"/>
      <c r="AL811" s="658"/>
      <c r="AM811" s="658"/>
      <c r="AN811" s="658"/>
      <c r="AO811" s="658"/>
      <c r="AP811" s="658"/>
      <c r="AQ811" s="658"/>
      <c r="AR811" s="658"/>
      <c r="AS811" s="658"/>
      <c r="AT811" s="658"/>
      <c r="AU811" s="658"/>
      <c r="AV811" s="658"/>
      <c r="AW811" s="658"/>
      <c r="AX811" s="658"/>
      <c r="AY811" s="658"/>
      <c r="AZ811" s="658"/>
      <c r="BA811" s="658"/>
      <c r="BB811" s="658"/>
      <c r="BC811" s="658"/>
      <c r="BD811" s="658"/>
      <c r="BE811" s="658"/>
      <c r="BF811" s="658"/>
      <c r="BG811" s="658"/>
      <c r="BH811" s="658"/>
      <c r="BI811" s="658"/>
      <c r="BJ811" s="658"/>
      <c r="BK811" s="658"/>
      <c r="BL811" s="658"/>
      <c r="BM811" s="658"/>
      <c r="BN811" s="658"/>
      <c r="BO811" s="658"/>
      <c r="BP811" s="658"/>
      <c r="BQ811" s="658"/>
      <c r="BR811" s="658"/>
      <c r="BS811" s="658"/>
      <c r="BT811" s="658"/>
      <c r="BU811" s="658"/>
    </row>
    <row r="812" ht="14.25" customHeight="1">
      <c r="A812" s="1067"/>
      <c r="B812" s="1067"/>
      <c r="C812" s="1067"/>
      <c r="D812" s="1067"/>
      <c r="E812" s="1067"/>
      <c r="F812" s="1067"/>
      <c r="G812" s="1114"/>
      <c r="H812" s="1115"/>
      <c r="I812" s="1115"/>
      <c r="J812" s="1067"/>
      <c r="K812" s="1116"/>
      <c r="L812" s="1117"/>
      <c r="M812" s="1067"/>
      <c r="N812" s="1067"/>
      <c r="O812" s="1117"/>
      <c r="P812" s="1067"/>
      <c r="Q812" s="1067"/>
      <c r="R812" s="1067"/>
      <c r="S812" s="1067"/>
      <c r="T812" s="1067"/>
      <c r="U812" s="1067"/>
      <c r="V812" s="866"/>
      <c r="W812" s="866"/>
      <c r="X812" s="866"/>
      <c r="Y812" s="394"/>
      <c r="Z812" s="394"/>
      <c r="AA812" s="394"/>
      <c r="AB812" s="394"/>
      <c r="AC812" s="1067"/>
      <c r="AD812" s="1067"/>
      <c r="AE812" s="1067"/>
      <c r="AF812" s="1067"/>
      <c r="AG812" s="658"/>
      <c r="AH812" s="658"/>
      <c r="AI812" s="658"/>
      <c r="AJ812" s="658"/>
      <c r="AK812" s="658"/>
      <c r="AL812" s="658"/>
      <c r="AM812" s="658"/>
      <c r="AN812" s="658"/>
      <c r="AO812" s="658"/>
      <c r="AP812" s="658"/>
      <c r="AQ812" s="658"/>
      <c r="AR812" s="658"/>
      <c r="AS812" s="658"/>
      <c r="AT812" s="658"/>
      <c r="AU812" s="658"/>
      <c r="AV812" s="658"/>
      <c r="AW812" s="658"/>
      <c r="AX812" s="658"/>
      <c r="AY812" s="658"/>
      <c r="AZ812" s="658"/>
      <c r="BA812" s="658"/>
      <c r="BB812" s="658"/>
      <c r="BC812" s="658"/>
      <c r="BD812" s="658"/>
      <c r="BE812" s="658"/>
      <c r="BF812" s="658"/>
      <c r="BG812" s="658"/>
      <c r="BH812" s="658"/>
      <c r="BI812" s="658"/>
      <c r="BJ812" s="658"/>
      <c r="BK812" s="658"/>
      <c r="BL812" s="658"/>
      <c r="BM812" s="658"/>
      <c r="BN812" s="658"/>
      <c r="BO812" s="658"/>
      <c r="BP812" s="658"/>
      <c r="BQ812" s="658"/>
      <c r="BR812" s="658"/>
      <c r="BS812" s="658"/>
      <c r="BT812" s="658"/>
      <c r="BU812" s="658"/>
    </row>
    <row r="813" ht="14.25" customHeight="1">
      <c r="A813" s="1067"/>
      <c r="B813" s="1067"/>
      <c r="C813" s="1067"/>
      <c r="D813" s="1067"/>
      <c r="E813" s="1067"/>
      <c r="F813" s="1067"/>
      <c r="G813" s="1114"/>
      <c r="H813" s="1115"/>
      <c r="I813" s="1115"/>
      <c r="J813" s="1067"/>
      <c r="K813" s="1116"/>
      <c r="L813" s="1117"/>
      <c r="M813" s="1067"/>
      <c r="N813" s="1067"/>
      <c r="O813" s="1117"/>
      <c r="P813" s="1067"/>
      <c r="Q813" s="1067"/>
      <c r="R813" s="1067"/>
      <c r="S813" s="1067"/>
      <c r="T813" s="1067"/>
      <c r="U813" s="1067"/>
      <c r="V813" s="866"/>
      <c r="W813" s="866"/>
      <c r="X813" s="866"/>
      <c r="Y813" s="394"/>
      <c r="Z813" s="394"/>
      <c r="AA813" s="394"/>
      <c r="AB813" s="394"/>
      <c r="AC813" s="1067"/>
      <c r="AD813" s="1067"/>
      <c r="AE813" s="1067"/>
      <c r="AF813" s="1067"/>
      <c r="AG813" s="658"/>
      <c r="AH813" s="658"/>
      <c r="AI813" s="658"/>
      <c r="AJ813" s="658"/>
      <c r="AK813" s="658"/>
      <c r="AL813" s="658"/>
      <c r="AM813" s="658"/>
      <c r="AN813" s="658"/>
      <c r="AO813" s="658"/>
      <c r="AP813" s="658"/>
      <c r="AQ813" s="658"/>
      <c r="AR813" s="658"/>
      <c r="AS813" s="658"/>
      <c r="AT813" s="658"/>
      <c r="AU813" s="658"/>
      <c r="AV813" s="658"/>
      <c r="AW813" s="658"/>
      <c r="AX813" s="658"/>
      <c r="AY813" s="658"/>
      <c r="AZ813" s="658"/>
      <c r="BA813" s="658"/>
      <c r="BB813" s="658"/>
      <c r="BC813" s="658"/>
      <c r="BD813" s="658"/>
      <c r="BE813" s="658"/>
      <c r="BF813" s="658"/>
      <c r="BG813" s="658"/>
      <c r="BH813" s="658"/>
      <c r="BI813" s="658"/>
      <c r="BJ813" s="658"/>
      <c r="BK813" s="658"/>
      <c r="BL813" s="658"/>
      <c r="BM813" s="658"/>
      <c r="BN813" s="658"/>
      <c r="BO813" s="658"/>
      <c r="BP813" s="658"/>
      <c r="BQ813" s="658"/>
      <c r="BR813" s="658"/>
      <c r="BS813" s="658"/>
      <c r="BT813" s="658"/>
      <c r="BU813" s="658"/>
    </row>
    <row r="814" ht="14.25" customHeight="1">
      <c r="A814" s="1067"/>
      <c r="B814" s="1067"/>
      <c r="C814" s="1067"/>
      <c r="D814" s="1067"/>
      <c r="E814" s="1067"/>
      <c r="F814" s="1067"/>
      <c r="G814" s="1114"/>
      <c r="H814" s="1115"/>
      <c r="I814" s="1115"/>
      <c r="J814" s="1067"/>
      <c r="K814" s="1116"/>
      <c r="L814" s="1117"/>
      <c r="M814" s="1067"/>
      <c r="N814" s="1067"/>
      <c r="O814" s="1117"/>
      <c r="P814" s="1067"/>
      <c r="Q814" s="1067"/>
      <c r="R814" s="1067"/>
      <c r="S814" s="1067"/>
      <c r="T814" s="1067"/>
      <c r="U814" s="1067"/>
      <c r="V814" s="866"/>
      <c r="W814" s="866"/>
      <c r="X814" s="866"/>
      <c r="Y814" s="394"/>
      <c r="Z814" s="394"/>
      <c r="AA814" s="394"/>
      <c r="AB814" s="394"/>
      <c r="AC814" s="1067"/>
      <c r="AD814" s="1067"/>
      <c r="AE814" s="1067"/>
      <c r="AF814" s="1067"/>
      <c r="AG814" s="658"/>
      <c r="AH814" s="658"/>
      <c r="AI814" s="658"/>
      <c r="AJ814" s="658"/>
      <c r="AK814" s="658"/>
      <c r="AL814" s="658"/>
      <c r="AM814" s="658"/>
      <c r="AN814" s="658"/>
      <c r="AO814" s="658"/>
      <c r="AP814" s="658"/>
      <c r="AQ814" s="658"/>
      <c r="AR814" s="658"/>
      <c r="AS814" s="658"/>
      <c r="AT814" s="658"/>
      <c r="AU814" s="658"/>
      <c r="AV814" s="658"/>
      <c r="AW814" s="658"/>
      <c r="AX814" s="658"/>
      <c r="AY814" s="658"/>
      <c r="AZ814" s="658"/>
      <c r="BA814" s="658"/>
      <c r="BB814" s="658"/>
      <c r="BC814" s="658"/>
      <c r="BD814" s="658"/>
      <c r="BE814" s="658"/>
      <c r="BF814" s="658"/>
      <c r="BG814" s="658"/>
      <c r="BH814" s="658"/>
      <c r="BI814" s="658"/>
      <c r="BJ814" s="658"/>
      <c r="BK814" s="658"/>
      <c r="BL814" s="658"/>
      <c r="BM814" s="658"/>
      <c r="BN814" s="658"/>
      <c r="BO814" s="658"/>
      <c r="BP814" s="658"/>
      <c r="BQ814" s="658"/>
      <c r="BR814" s="658"/>
      <c r="BS814" s="658"/>
      <c r="BT814" s="658"/>
      <c r="BU814" s="658"/>
    </row>
    <row r="815" ht="14.25" customHeight="1">
      <c r="A815" s="1067"/>
      <c r="B815" s="1067"/>
      <c r="C815" s="1067"/>
      <c r="D815" s="1067"/>
      <c r="E815" s="1067"/>
      <c r="F815" s="1067"/>
      <c r="G815" s="1114"/>
      <c r="H815" s="1115"/>
      <c r="I815" s="1115"/>
      <c r="J815" s="1067"/>
      <c r="K815" s="1116"/>
      <c r="L815" s="1117"/>
      <c r="M815" s="1067"/>
      <c r="N815" s="1067"/>
      <c r="O815" s="1117"/>
      <c r="P815" s="1067"/>
      <c r="Q815" s="1067"/>
      <c r="R815" s="1067"/>
      <c r="S815" s="1067"/>
      <c r="T815" s="1067"/>
      <c r="U815" s="1067"/>
      <c r="V815" s="866"/>
      <c r="W815" s="866"/>
      <c r="X815" s="866"/>
      <c r="Y815" s="394"/>
      <c r="Z815" s="394"/>
      <c r="AA815" s="394"/>
      <c r="AB815" s="394"/>
      <c r="AC815" s="1067"/>
      <c r="AD815" s="1067"/>
      <c r="AE815" s="1067"/>
      <c r="AF815" s="1067"/>
      <c r="AG815" s="658"/>
      <c r="AH815" s="658"/>
      <c r="AI815" s="658"/>
      <c r="AJ815" s="658"/>
      <c r="AK815" s="658"/>
      <c r="AL815" s="658"/>
      <c r="AM815" s="658"/>
      <c r="AN815" s="658"/>
      <c r="AO815" s="658"/>
      <c r="AP815" s="658"/>
      <c r="AQ815" s="658"/>
      <c r="AR815" s="658"/>
      <c r="AS815" s="658"/>
      <c r="AT815" s="658"/>
      <c r="AU815" s="658"/>
      <c r="AV815" s="658"/>
      <c r="AW815" s="658"/>
      <c r="AX815" s="658"/>
      <c r="AY815" s="658"/>
      <c r="AZ815" s="658"/>
      <c r="BA815" s="658"/>
      <c r="BB815" s="658"/>
      <c r="BC815" s="658"/>
      <c r="BD815" s="658"/>
      <c r="BE815" s="658"/>
      <c r="BF815" s="658"/>
      <c r="BG815" s="658"/>
      <c r="BH815" s="658"/>
      <c r="BI815" s="658"/>
      <c r="BJ815" s="658"/>
      <c r="BK815" s="658"/>
      <c r="BL815" s="658"/>
      <c r="BM815" s="658"/>
      <c r="BN815" s="658"/>
      <c r="BO815" s="658"/>
      <c r="BP815" s="658"/>
      <c r="BQ815" s="658"/>
      <c r="BR815" s="658"/>
      <c r="BS815" s="658"/>
      <c r="BT815" s="658"/>
      <c r="BU815" s="658"/>
    </row>
    <row r="816" ht="14.25" customHeight="1">
      <c r="A816" s="1067"/>
      <c r="B816" s="1067"/>
      <c r="C816" s="1067"/>
      <c r="D816" s="1067"/>
      <c r="E816" s="1067"/>
      <c r="F816" s="1067"/>
      <c r="G816" s="1114"/>
      <c r="H816" s="1115"/>
      <c r="I816" s="1115"/>
      <c r="J816" s="1067"/>
      <c r="K816" s="1116"/>
      <c r="L816" s="1117"/>
      <c r="M816" s="1067"/>
      <c r="N816" s="1067"/>
      <c r="O816" s="1117"/>
      <c r="P816" s="1067"/>
      <c r="Q816" s="1067"/>
      <c r="R816" s="1067"/>
      <c r="S816" s="1067"/>
      <c r="T816" s="1067"/>
      <c r="U816" s="1067"/>
      <c r="V816" s="866"/>
      <c r="W816" s="866"/>
      <c r="X816" s="866"/>
      <c r="Y816" s="394"/>
      <c r="Z816" s="394"/>
      <c r="AA816" s="394"/>
      <c r="AB816" s="394"/>
      <c r="AC816" s="1067"/>
      <c r="AD816" s="1067"/>
      <c r="AE816" s="1067"/>
      <c r="AF816" s="1067"/>
      <c r="AG816" s="658"/>
      <c r="AH816" s="658"/>
      <c r="AI816" s="658"/>
      <c r="AJ816" s="658"/>
      <c r="AK816" s="658"/>
      <c r="AL816" s="658"/>
      <c r="AM816" s="658"/>
      <c r="AN816" s="658"/>
      <c r="AO816" s="658"/>
      <c r="AP816" s="658"/>
      <c r="AQ816" s="658"/>
      <c r="AR816" s="658"/>
      <c r="AS816" s="658"/>
      <c r="AT816" s="658"/>
      <c r="AU816" s="658"/>
      <c r="AV816" s="658"/>
      <c r="AW816" s="658"/>
      <c r="AX816" s="658"/>
      <c r="AY816" s="658"/>
      <c r="AZ816" s="658"/>
      <c r="BA816" s="658"/>
      <c r="BB816" s="658"/>
      <c r="BC816" s="658"/>
      <c r="BD816" s="658"/>
      <c r="BE816" s="658"/>
      <c r="BF816" s="658"/>
      <c r="BG816" s="658"/>
      <c r="BH816" s="658"/>
      <c r="BI816" s="658"/>
      <c r="BJ816" s="658"/>
      <c r="BK816" s="658"/>
      <c r="BL816" s="658"/>
      <c r="BM816" s="658"/>
      <c r="BN816" s="658"/>
      <c r="BO816" s="658"/>
      <c r="BP816" s="658"/>
      <c r="BQ816" s="658"/>
      <c r="BR816" s="658"/>
      <c r="BS816" s="658"/>
      <c r="BT816" s="658"/>
      <c r="BU816" s="658"/>
    </row>
    <row r="817" ht="14.25" customHeight="1">
      <c r="A817" s="1067"/>
      <c r="B817" s="1067"/>
      <c r="C817" s="1067"/>
      <c r="D817" s="1067"/>
      <c r="E817" s="1067"/>
      <c r="F817" s="1067"/>
      <c r="G817" s="1114"/>
      <c r="H817" s="1115"/>
      <c r="I817" s="1115"/>
      <c r="J817" s="1067"/>
      <c r="K817" s="1116"/>
      <c r="L817" s="1117"/>
      <c r="M817" s="1067"/>
      <c r="N817" s="1067"/>
      <c r="O817" s="1117"/>
      <c r="P817" s="1067"/>
      <c r="Q817" s="1067"/>
      <c r="R817" s="1067"/>
      <c r="S817" s="1067"/>
      <c r="T817" s="1067"/>
      <c r="U817" s="1067"/>
      <c r="V817" s="866"/>
      <c r="W817" s="866"/>
      <c r="X817" s="866"/>
      <c r="Y817" s="394"/>
      <c r="Z817" s="394"/>
      <c r="AA817" s="394"/>
      <c r="AB817" s="394"/>
      <c r="AC817" s="1067"/>
      <c r="AD817" s="1067"/>
      <c r="AE817" s="1067"/>
      <c r="AF817" s="1067"/>
      <c r="AG817" s="658"/>
      <c r="AH817" s="658"/>
      <c r="AI817" s="658"/>
      <c r="AJ817" s="658"/>
      <c r="AK817" s="658"/>
      <c r="AL817" s="658"/>
      <c r="AM817" s="658"/>
      <c r="AN817" s="658"/>
      <c r="AO817" s="658"/>
      <c r="AP817" s="658"/>
      <c r="AQ817" s="658"/>
      <c r="AR817" s="658"/>
      <c r="AS817" s="658"/>
      <c r="AT817" s="658"/>
      <c r="AU817" s="658"/>
      <c r="AV817" s="658"/>
      <c r="AW817" s="658"/>
      <c r="AX817" s="658"/>
      <c r="AY817" s="658"/>
      <c r="AZ817" s="658"/>
      <c r="BA817" s="658"/>
      <c r="BB817" s="658"/>
      <c r="BC817" s="658"/>
      <c r="BD817" s="658"/>
      <c r="BE817" s="658"/>
      <c r="BF817" s="658"/>
      <c r="BG817" s="658"/>
      <c r="BH817" s="658"/>
      <c r="BI817" s="658"/>
      <c r="BJ817" s="658"/>
      <c r="BK817" s="658"/>
      <c r="BL817" s="658"/>
      <c r="BM817" s="658"/>
      <c r="BN817" s="658"/>
      <c r="BO817" s="658"/>
      <c r="BP817" s="658"/>
      <c r="BQ817" s="658"/>
      <c r="BR817" s="658"/>
      <c r="BS817" s="658"/>
      <c r="BT817" s="658"/>
      <c r="BU817" s="658"/>
    </row>
    <row r="818" ht="14.25" customHeight="1">
      <c r="A818" s="1067"/>
      <c r="B818" s="1067"/>
      <c r="C818" s="1067"/>
      <c r="D818" s="1067"/>
      <c r="E818" s="1067"/>
      <c r="F818" s="1067"/>
      <c r="G818" s="1114"/>
      <c r="H818" s="1115"/>
      <c r="I818" s="1115"/>
      <c r="J818" s="1067"/>
      <c r="K818" s="1116"/>
      <c r="L818" s="1117"/>
      <c r="M818" s="1067"/>
      <c r="N818" s="1067"/>
      <c r="O818" s="1117"/>
      <c r="P818" s="1067"/>
      <c r="Q818" s="1067"/>
      <c r="R818" s="1067"/>
      <c r="S818" s="1067"/>
      <c r="T818" s="1067"/>
      <c r="U818" s="1067"/>
      <c r="V818" s="866"/>
      <c r="W818" s="866"/>
      <c r="X818" s="866"/>
      <c r="Y818" s="394"/>
      <c r="Z818" s="394"/>
      <c r="AA818" s="394"/>
      <c r="AB818" s="394"/>
      <c r="AC818" s="1067"/>
      <c r="AD818" s="1067"/>
      <c r="AE818" s="1067"/>
      <c r="AF818" s="1067"/>
      <c r="AG818" s="658"/>
      <c r="AH818" s="658"/>
      <c r="AI818" s="658"/>
      <c r="AJ818" s="658"/>
      <c r="AK818" s="658"/>
      <c r="AL818" s="658"/>
      <c r="AM818" s="658"/>
      <c r="AN818" s="658"/>
      <c r="AO818" s="658"/>
      <c r="AP818" s="658"/>
      <c r="AQ818" s="658"/>
      <c r="AR818" s="658"/>
      <c r="AS818" s="658"/>
      <c r="AT818" s="658"/>
      <c r="AU818" s="658"/>
      <c r="AV818" s="658"/>
      <c r="AW818" s="658"/>
      <c r="AX818" s="658"/>
      <c r="AY818" s="658"/>
      <c r="AZ818" s="658"/>
      <c r="BA818" s="658"/>
      <c r="BB818" s="658"/>
      <c r="BC818" s="658"/>
      <c r="BD818" s="658"/>
      <c r="BE818" s="658"/>
      <c r="BF818" s="658"/>
      <c r="BG818" s="658"/>
      <c r="BH818" s="658"/>
      <c r="BI818" s="658"/>
      <c r="BJ818" s="658"/>
      <c r="BK818" s="658"/>
      <c r="BL818" s="658"/>
      <c r="BM818" s="658"/>
      <c r="BN818" s="658"/>
      <c r="BO818" s="658"/>
      <c r="BP818" s="658"/>
      <c r="BQ818" s="658"/>
      <c r="BR818" s="658"/>
      <c r="BS818" s="658"/>
      <c r="BT818" s="658"/>
      <c r="BU818" s="658"/>
    </row>
    <row r="819" ht="14.25" customHeight="1">
      <c r="A819" s="1067"/>
      <c r="B819" s="1067"/>
      <c r="C819" s="1067"/>
      <c r="D819" s="1067"/>
      <c r="E819" s="1067"/>
      <c r="F819" s="1067"/>
      <c r="G819" s="1114"/>
      <c r="H819" s="1115"/>
      <c r="I819" s="1115"/>
      <c r="J819" s="1067"/>
      <c r="K819" s="1116"/>
      <c r="L819" s="1117"/>
      <c r="M819" s="1067"/>
      <c r="N819" s="1067"/>
      <c r="O819" s="1117"/>
      <c r="P819" s="1067"/>
      <c r="Q819" s="1067"/>
      <c r="R819" s="1067"/>
      <c r="S819" s="1067"/>
      <c r="T819" s="1067"/>
      <c r="U819" s="1067"/>
      <c r="V819" s="866"/>
      <c r="W819" s="866"/>
      <c r="X819" s="866"/>
      <c r="Y819" s="394"/>
      <c r="Z819" s="394"/>
      <c r="AA819" s="394"/>
      <c r="AB819" s="394"/>
      <c r="AC819" s="1067"/>
      <c r="AD819" s="1067"/>
      <c r="AE819" s="1067"/>
      <c r="AF819" s="1067"/>
      <c r="AG819" s="658"/>
      <c r="AH819" s="658"/>
      <c r="AI819" s="658"/>
      <c r="AJ819" s="658"/>
      <c r="AK819" s="658"/>
      <c r="AL819" s="658"/>
      <c r="AM819" s="658"/>
      <c r="AN819" s="658"/>
      <c r="AO819" s="658"/>
      <c r="AP819" s="658"/>
      <c r="AQ819" s="658"/>
      <c r="AR819" s="658"/>
      <c r="AS819" s="658"/>
      <c r="AT819" s="658"/>
      <c r="AU819" s="658"/>
      <c r="AV819" s="658"/>
      <c r="AW819" s="658"/>
      <c r="AX819" s="658"/>
      <c r="AY819" s="658"/>
      <c r="AZ819" s="658"/>
      <c r="BA819" s="658"/>
      <c r="BB819" s="658"/>
      <c r="BC819" s="658"/>
      <c r="BD819" s="658"/>
      <c r="BE819" s="658"/>
      <c r="BF819" s="658"/>
      <c r="BG819" s="658"/>
      <c r="BH819" s="658"/>
      <c r="BI819" s="658"/>
      <c r="BJ819" s="658"/>
      <c r="BK819" s="658"/>
      <c r="BL819" s="658"/>
      <c r="BM819" s="658"/>
      <c r="BN819" s="658"/>
      <c r="BO819" s="658"/>
      <c r="BP819" s="658"/>
      <c r="BQ819" s="658"/>
      <c r="BR819" s="658"/>
      <c r="BS819" s="658"/>
      <c r="BT819" s="658"/>
      <c r="BU819" s="658"/>
    </row>
    <row r="820" ht="14.25" customHeight="1">
      <c r="A820" s="1067"/>
      <c r="B820" s="1067"/>
      <c r="C820" s="1067"/>
      <c r="D820" s="1067"/>
      <c r="E820" s="1067"/>
      <c r="F820" s="1067"/>
      <c r="G820" s="1114"/>
      <c r="H820" s="1115"/>
      <c r="I820" s="1115"/>
      <c r="J820" s="1067"/>
      <c r="K820" s="1116"/>
      <c r="L820" s="1117"/>
      <c r="M820" s="1067"/>
      <c r="N820" s="1067"/>
      <c r="O820" s="1117"/>
      <c r="P820" s="1067"/>
      <c r="Q820" s="1067"/>
      <c r="R820" s="1067"/>
      <c r="S820" s="1067"/>
      <c r="T820" s="1067"/>
      <c r="U820" s="1067"/>
      <c r="V820" s="866"/>
      <c r="W820" s="866"/>
      <c r="X820" s="866"/>
      <c r="Y820" s="394"/>
      <c r="Z820" s="394"/>
      <c r="AA820" s="394"/>
      <c r="AB820" s="394"/>
      <c r="AC820" s="1067"/>
      <c r="AD820" s="1067"/>
      <c r="AE820" s="1067"/>
      <c r="AF820" s="1067"/>
      <c r="AG820" s="658"/>
      <c r="AH820" s="658"/>
      <c r="AI820" s="658"/>
      <c r="AJ820" s="658"/>
      <c r="AK820" s="658"/>
      <c r="AL820" s="658"/>
      <c r="AM820" s="658"/>
      <c r="AN820" s="658"/>
      <c r="AO820" s="658"/>
      <c r="AP820" s="658"/>
      <c r="AQ820" s="658"/>
      <c r="AR820" s="658"/>
      <c r="AS820" s="658"/>
      <c r="AT820" s="658"/>
      <c r="AU820" s="658"/>
      <c r="AV820" s="658"/>
      <c r="AW820" s="658"/>
      <c r="AX820" s="658"/>
      <c r="AY820" s="658"/>
      <c r="AZ820" s="658"/>
      <c r="BA820" s="658"/>
      <c r="BB820" s="658"/>
      <c r="BC820" s="658"/>
      <c r="BD820" s="658"/>
      <c r="BE820" s="658"/>
      <c r="BF820" s="658"/>
      <c r="BG820" s="658"/>
      <c r="BH820" s="658"/>
      <c r="BI820" s="658"/>
      <c r="BJ820" s="658"/>
      <c r="BK820" s="658"/>
      <c r="BL820" s="658"/>
      <c r="BM820" s="658"/>
      <c r="BN820" s="658"/>
      <c r="BO820" s="658"/>
      <c r="BP820" s="658"/>
      <c r="BQ820" s="658"/>
      <c r="BR820" s="658"/>
      <c r="BS820" s="658"/>
      <c r="BT820" s="658"/>
      <c r="BU820" s="658"/>
    </row>
    <row r="821" ht="14.25" customHeight="1">
      <c r="A821" s="1067"/>
      <c r="B821" s="1067"/>
      <c r="C821" s="1067"/>
      <c r="D821" s="1067"/>
      <c r="E821" s="1067"/>
      <c r="F821" s="1067"/>
      <c r="G821" s="1114"/>
      <c r="H821" s="1115"/>
      <c r="I821" s="1115"/>
      <c r="J821" s="1067"/>
      <c r="K821" s="1116"/>
      <c r="L821" s="1117"/>
      <c r="M821" s="1067"/>
      <c r="N821" s="1067"/>
      <c r="O821" s="1117"/>
      <c r="P821" s="1067"/>
      <c r="Q821" s="1067"/>
      <c r="R821" s="1067"/>
      <c r="S821" s="1067"/>
      <c r="T821" s="1067"/>
      <c r="U821" s="1067"/>
      <c r="V821" s="866"/>
      <c r="W821" s="866"/>
      <c r="X821" s="866"/>
      <c r="Y821" s="394"/>
      <c r="Z821" s="394"/>
      <c r="AA821" s="394"/>
      <c r="AB821" s="394"/>
      <c r="AC821" s="1067"/>
      <c r="AD821" s="1067"/>
      <c r="AE821" s="1067"/>
      <c r="AF821" s="1067"/>
      <c r="AG821" s="658"/>
      <c r="AH821" s="658"/>
      <c r="AI821" s="658"/>
      <c r="AJ821" s="658"/>
      <c r="AK821" s="658"/>
      <c r="AL821" s="658"/>
      <c r="AM821" s="658"/>
      <c r="AN821" s="658"/>
      <c r="AO821" s="658"/>
      <c r="AP821" s="658"/>
      <c r="AQ821" s="658"/>
      <c r="AR821" s="658"/>
      <c r="AS821" s="658"/>
      <c r="AT821" s="658"/>
      <c r="AU821" s="658"/>
      <c r="AV821" s="658"/>
      <c r="AW821" s="658"/>
      <c r="AX821" s="658"/>
      <c r="AY821" s="658"/>
      <c r="AZ821" s="658"/>
      <c r="BA821" s="658"/>
      <c r="BB821" s="658"/>
      <c r="BC821" s="658"/>
      <c r="BD821" s="658"/>
      <c r="BE821" s="658"/>
      <c r="BF821" s="658"/>
      <c r="BG821" s="658"/>
      <c r="BH821" s="658"/>
      <c r="BI821" s="658"/>
      <c r="BJ821" s="658"/>
      <c r="BK821" s="658"/>
      <c r="BL821" s="658"/>
      <c r="BM821" s="658"/>
      <c r="BN821" s="658"/>
      <c r="BO821" s="658"/>
      <c r="BP821" s="658"/>
      <c r="BQ821" s="658"/>
      <c r="BR821" s="658"/>
      <c r="BS821" s="658"/>
      <c r="BT821" s="658"/>
      <c r="BU821" s="658"/>
    </row>
    <row r="822" ht="14.25" customHeight="1">
      <c r="A822" s="1067"/>
      <c r="B822" s="1067"/>
      <c r="C822" s="1067"/>
      <c r="D822" s="1067"/>
      <c r="E822" s="1067"/>
      <c r="F822" s="1067"/>
      <c r="G822" s="1114"/>
      <c r="H822" s="1115"/>
      <c r="I822" s="1115"/>
      <c r="J822" s="1067"/>
      <c r="K822" s="1116"/>
      <c r="L822" s="1117"/>
      <c r="M822" s="1067"/>
      <c r="N822" s="1067"/>
      <c r="O822" s="1117"/>
      <c r="P822" s="1067"/>
      <c r="Q822" s="1067"/>
      <c r="R822" s="1067"/>
      <c r="S822" s="1067"/>
      <c r="T822" s="1067"/>
      <c r="U822" s="1067"/>
      <c r="V822" s="866"/>
      <c r="W822" s="866"/>
      <c r="X822" s="866"/>
      <c r="Y822" s="394"/>
      <c r="Z822" s="394"/>
      <c r="AA822" s="394"/>
      <c r="AB822" s="394"/>
      <c r="AC822" s="1067"/>
      <c r="AD822" s="1067"/>
      <c r="AE822" s="1067"/>
      <c r="AF822" s="1067"/>
      <c r="AG822" s="658"/>
      <c r="AH822" s="658"/>
      <c r="AI822" s="658"/>
      <c r="AJ822" s="658"/>
      <c r="AK822" s="658"/>
      <c r="AL822" s="658"/>
      <c r="AM822" s="658"/>
      <c r="AN822" s="658"/>
      <c r="AO822" s="658"/>
      <c r="AP822" s="658"/>
      <c r="AQ822" s="658"/>
      <c r="AR822" s="658"/>
      <c r="AS822" s="658"/>
      <c r="AT822" s="658"/>
      <c r="AU822" s="658"/>
      <c r="AV822" s="658"/>
      <c r="AW822" s="658"/>
      <c r="AX822" s="658"/>
      <c r="AY822" s="658"/>
      <c r="AZ822" s="658"/>
      <c r="BA822" s="658"/>
      <c r="BB822" s="658"/>
      <c r="BC822" s="658"/>
      <c r="BD822" s="658"/>
      <c r="BE822" s="658"/>
      <c r="BF822" s="658"/>
      <c r="BG822" s="658"/>
      <c r="BH822" s="658"/>
      <c r="BI822" s="658"/>
      <c r="BJ822" s="658"/>
      <c r="BK822" s="658"/>
      <c r="BL822" s="658"/>
      <c r="BM822" s="658"/>
      <c r="BN822" s="658"/>
      <c r="BO822" s="658"/>
      <c r="BP822" s="658"/>
      <c r="BQ822" s="658"/>
      <c r="BR822" s="658"/>
      <c r="BS822" s="658"/>
      <c r="BT822" s="658"/>
      <c r="BU822" s="658"/>
    </row>
    <row r="823" ht="14.25" customHeight="1">
      <c r="A823" s="1067"/>
      <c r="B823" s="1067"/>
      <c r="C823" s="1067"/>
      <c r="D823" s="1067"/>
      <c r="E823" s="1067"/>
      <c r="F823" s="1067"/>
      <c r="G823" s="1114"/>
      <c r="H823" s="1115"/>
      <c r="I823" s="1115"/>
      <c r="J823" s="1067"/>
      <c r="K823" s="1116"/>
      <c r="L823" s="1117"/>
      <c r="M823" s="1067"/>
      <c r="N823" s="1067"/>
      <c r="O823" s="1117"/>
      <c r="P823" s="1067"/>
      <c r="Q823" s="1067"/>
      <c r="R823" s="1067"/>
      <c r="S823" s="1067"/>
      <c r="T823" s="1067"/>
      <c r="U823" s="1067"/>
      <c r="V823" s="866"/>
      <c r="W823" s="866"/>
      <c r="X823" s="866"/>
      <c r="Y823" s="394"/>
      <c r="Z823" s="394"/>
      <c r="AA823" s="394"/>
      <c r="AB823" s="394"/>
      <c r="AC823" s="1067"/>
      <c r="AD823" s="1067"/>
      <c r="AE823" s="1067"/>
      <c r="AF823" s="1067"/>
      <c r="AG823" s="658"/>
      <c r="AH823" s="658"/>
      <c r="AI823" s="658"/>
      <c r="AJ823" s="658"/>
      <c r="AK823" s="658"/>
      <c r="AL823" s="658"/>
      <c r="AM823" s="658"/>
      <c r="AN823" s="658"/>
      <c r="AO823" s="658"/>
      <c r="AP823" s="658"/>
      <c r="AQ823" s="658"/>
      <c r="AR823" s="658"/>
      <c r="AS823" s="658"/>
      <c r="AT823" s="658"/>
      <c r="AU823" s="658"/>
      <c r="AV823" s="658"/>
      <c r="AW823" s="658"/>
      <c r="AX823" s="658"/>
      <c r="AY823" s="658"/>
      <c r="AZ823" s="658"/>
      <c r="BA823" s="658"/>
      <c r="BB823" s="658"/>
      <c r="BC823" s="658"/>
      <c r="BD823" s="658"/>
      <c r="BE823" s="658"/>
      <c r="BF823" s="658"/>
      <c r="BG823" s="658"/>
      <c r="BH823" s="658"/>
      <c r="BI823" s="658"/>
      <c r="BJ823" s="658"/>
      <c r="BK823" s="658"/>
      <c r="BL823" s="658"/>
      <c r="BM823" s="658"/>
      <c r="BN823" s="658"/>
      <c r="BO823" s="658"/>
      <c r="BP823" s="658"/>
      <c r="BQ823" s="658"/>
      <c r="BR823" s="658"/>
      <c r="BS823" s="658"/>
      <c r="BT823" s="658"/>
      <c r="BU823" s="658"/>
    </row>
    <row r="824" ht="14.25" customHeight="1">
      <c r="A824" s="1067"/>
      <c r="B824" s="1067"/>
      <c r="C824" s="1067"/>
      <c r="D824" s="1067"/>
      <c r="E824" s="1067"/>
      <c r="F824" s="1067"/>
      <c r="G824" s="1114"/>
      <c r="H824" s="1115"/>
      <c r="I824" s="1115"/>
      <c r="J824" s="1067"/>
      <c r="K824" s="1116"/>
      <c r="L824" s="1117"/>
      <c r="M824" s="1067"/>
      <c r="N824" s="1067"/>
      <c r="O824" s="1117"/>
      <c r="P824" s="1067"/>
      <c r="Q824" s="1067"/>
      <c r="R824" s="1067"/>
      <c r="S824" s="1067"/>
      <c r="T824" s="1067"/>
      <c r="U824" s="1067"/>
      <c r="V824" s="866"/>
      <c r="W824" s="866"/>
      <c r="X824" s="866"/>
      <c r="Y824" s="394"/>
      <c r="Z824" s="394"/>
      <c r="AA824" s="394"/>
      <c r="AB824" s="394"/>
      <c r="AC824" s="1067"/>
      <c r="AD824" s="1067"/>
      <c r="AE824" s="1067"/>
      <c r="AF824" s="1067"/>
      <c r="AG824" s="658"/>
      <c r="AH824" s="658"/>
      <c r="AI824" s="658"/>
      <c r="AJ824" s="658"/>
      <c r="AK824" s="658"/>
      <c r="AL824" s="658"/>
      <c r="AM824" s="658"/>
      <c r="AN824" s="658"/>
      <c r="AO824" s="658"/>
      <c r="AP824" s="658"/>
      <c r="AQ824" s="658"/>
      <c r="AR824" s="658"/>
      <c r="AS824" s="658"/>
      <c r="AT824" s="658"/>
      <c r="AU824" s="658"/>
      <c r="AV824" s="658"/>
      <c r="AW824" s="658"/>
      <c r="AX824" s="658"/>
      <c r="AY824" s="658"/>
      <c r="AZ824" s="658"/>
      <c r="BA824" s="658"/>
      <c r="BB824" s="658"/>
      <c r="BC824" s="658"/>
      <c r="BD824" s="658"/>
      <c r="BE824" s="658"/>
      <c r="BF824" s="658"/>
      <c r="BG824" s="658"/>
      <c r="BH824" s="658"/>
      <c r="BI824" s="658"/>
      <c r="BJ824" s="658"/>
      <c r="BK824" s="658"/>
      <c r="BL824" s="658"/>
      <c r="BM824" s="658"/>
      <c r="BN824" s="658"/>
      <c r="BO824" s="658"/>
      <c r="BP824" s="658"/>
      <c r="BQ824" s="658"/>
      <c r="BR824" s="658"/>
      <c r="BS824" s="658"/>
      <c r="BT824" s="658"/>
      <c r="BU824" s="658"/>
    </row>
    <row r="825" ht="14.25" customHeight="1">
      <c r="A825" s="1067"/>
      <c r="B825" s="1067"/>
      <c r="C825" s="1067"/>
      <c r="D825" s="1067"/>
      <c r="E825" s="1067"/>
      <c r="F825" s="1067"/>
      <c r="G825" s="1114"/>
      <c r="H825" s="1115"/>
      <c r="I825" s="1115"/>
      <c r="J825" s="1067"/>
      <c r="K825" s="1116"/>
      <c r="L825" s="1117"/>
      <c r="M825" s="1067"/>
      <c r="N825" s="1067"/>
      <c r="O825" s="1117"/>
      <c r="P825" s="1067"/>
      <c r="Q825" s="1067"/>
      <c r="R825" s="1067"/>
      <c r="S825" s="1067"/>
      <c r="T825" s="1067"/>
      <c r="U825" s="1067"/>
      <c r="V825" s="866"/>
      <c r="W825" s="866"/>
      <c r="X825" s="866"/>
      <c r="Y825" s="394"/>
      <c r="Z825" s="394"/>
      <c r="AA825" s="394"/>
      <c r="AB825" s="394"/>
      <c r="AC825" s="1067"/>
      <c r="AD825" s="1067"/>
      <c r="AE825" s="1067"/>
      <c r="AF825" s="1067"/>
      <c r="AG825" s="658"/>
      <c r="AH825" s="658"/>
      <c r="AI825" s="658"/>
      <c r="AJ825" s="658"/>
      <c r="AK825" s="658"/>
      <c r="AL825" s="658"/>
      <c r="AM825" s="658"/>
      <c r="AN825" s="658"/>
      <c r="AO825" s="658"/>
      <c r="AP825" s="658"/>
      <c r="AQ825" s="658"/>
      <c r="AR825" s="658"/>
      <c r="AS825" s="658"/>
      <c r="AT825" s="658"/>
      <c r="AU825" s="658"/>
      <c r="AV825" s="658"/>
      <c r="AW825" s="658"/>
      <c r="AX825" s="658"/>
      <c r="AY825" s="658"/>
      <c r="AZ825" s="658"/>
      <c r="BA825" s="658"/>
      <c r="BB825" s="658"/>
      <c r="BC825" s="658"/>
      <c r="BD825" s="658"/>
      <c r="BE825" s="658"/>
      <c r="BF825" s="658"/>
      <c r="BG825" s="658"/>
      <c r="BH825" s="658"/>
      <c r="BI825" s="658"/>
      <c r="BJ825" s="658"/>
      <c r="BK825" s="658"/>
      <c r="BL825" s="658"/>
      <c r="BM825" s="658"/>
      <c r="BN825" s="658"/>
      <c r="BO825" s="658"/>
      <c r="BP825" s="658"/>
      <c r="BQ825" s="658"/>
      <c r="BR825" s="658"/>
      <c r="BS825" s="658"/>
      <c r="BT825" s="658"/>
      <c r="BU825" s="658"/>
    </row>
    <row r="826" ht="14.25" customHeight="1">
      <c r="A826" s="1067"/>
      <c r="B826" s="1067"/>
      <c r="C826" s="1067"/>
      <c r="D826" s="1067"/>
      <c r="E826" s="1067"/>
      <c r="F826" s="1067"/>
      <c r="G826" s="1114"/>
      <c r="H826" s="1115"/>
      <c r="I826" s="1115"/>
      <c r="J826" s="1067"/>
      <c r="K826" s="1116"/>
      <c r="L826" s="1117"/>
      <c r="M826" s="1067"/>
      <c r="N826" s="1067"/>
      <c r="O826" s="1117"/>
      <c r="P826" s="1067"/>
      <c r="Q826" s="1067"/>
      <c r="R826" s="1067"/>
      <c r="S826" s="1067"/>
      <c r="T826" s="1067"/>
      <c r="U826" s="1067"/>
      <c r="V826" s="866"/>
      <c r="W826" s="866"/>
      <c r="X826" s="866"/>
      <c r="Y826" s="394"/>
      <c r="Z826" s="394"/>
      <c r="AA826" s="394"/>
      <c r="AB826" s="394"/>
      <c r="AC826" s="1067"/>
      <c r="AD826" s="1067"/>
      <c r="AE826" s="1067"/>
      <c r="AF826" s="1067"/>
      <c r="AG826" s="658"/>
      <c r="AH826" s="658"/>
      <c r="AI826" s="658"/>
      <c r="AJ826" s="658"/>
      <c r="AK826" s="658"/>
      <c r="AL826" s="658"/>
      <c r="AM826" s="658"/>
      <c r="AN826" s="658"/>
      <c r="AO826" s="658"/>
      <c r="AP826" s="658"/>
      <c r="AQ826" s="658"/>
      <c r="AR826" s="658"/>
      <c r="AS826" s="658"/>
      <c r="AT826" s="658"/>
      <c r="AU826" s="658"/>
      <c r="AV826" s="658"/>
      <c r="AW826" s="658"/>
      <c r="AX826" s="658"/>
      <c r="AY826" s="658"/>
      <c r="AZ826" s="658"/>
      <c r="BA826" s="658"/>
      <c r="BB826" s="658"/>
      <c r="BC826" s="658"/>
      <c r="BD826" s="658"/>
      <c r="BE826" s="658"/>
      <c r="BF826" s="658"/>
      <c r="BG826" s="658"/>
      <c r="BH826" s="658"/>
      <c r="BI826" s="658"/>
      <c r="BJ826" s="658"/>
      <c r="BK826" s="658"/>
      <c r="BL826" s="658"/>
      <c r="BM826" s="658"/>
      <c r="BN826" s="658"/>
      <c r="BO826" s="658"/>
      <c r="BP826" s="658"/>
      <c r="BQ826" s="658"/>
      <c r="BR826" s="658"/>
      <c r="BS826" s="658"/>
      <c r="BT826" s="658"/>
      <c r="BU826" s="658"/>
    </row>
    <row r="827" ht="14.25" customHeight="1">
      <c r="A827" s="1067"/>
      <c r="B827" s="1067"/>
      <c r="C827" s="1067"/>
      <c r="D827" s="1067"/>
      <c r="E827" s="1067"/>
      <c r="F827" s="1067"/>
      <c r="G827" s="1114"/>
      <c r="H827" s="1115"/>
      <c r="I827" s="1115"/>
      <c r="J827" s="1067"/>
      <c r="K827" s="1116"/>
      <c r="L827" s="1117"/>
      <c r="M827" s="1067"/>
      <c r="N827" s="1067"/>
      <c r="O827" s="1117"/>
      <c r="P827" s="1067"/>
      <c r="Q827" s="1067"/>
      <c r="R827" s="1067"/>
      <c r="S827" s="1067"/>
      <c r="T827" s="1067"/>
      <c r="U827" s="1067"/>
      <c r="V827" s="866"/>
      <c r="W827" s="866"/>
      <c r="X827" s="866"/>
      <c r="Y827" s="394"/>
      <c r="Z827" s="394"/>
      <c r="AA827" s="394"/>
      <c r="AB827" s="394"/>
      <c r="AC827" s="1067"/>
      <c r="AD827" s="1067"/>
      <c r="AE827" s="1067"/>
      <c r="AF827" s="1067"/>
      <c r="AG827" s="658"/>
      <c r="AH827" s="658"/>
      <c r="AI827" s="658"/>
      <c r="AJ827" s="658"/>
      <c r="AK827" s="658"/>
      <c r="AL827" s="658"/>
      <c r="AM827" s="658"/>
      <c r="AN827" s="658"/>
      <c r="AO827" s="658"/>
      <c r="AP827" s="658"/>
      <c r="AQ827" s="658"/>
      <c r="AR827" s="658"/>
      <c r="AS827" s="658"/>
      <c r="AT827" s="658"/>
      <c r="AU827" s="658"/>
      <c r="AV827" s="658"/>
      <c r="AW827" s="658"/>
      <c r="AX827" s="658"/>
      <c r="AY827" s="658"/>
      <c r="AZ827" s="658"/>
      <c r="BA827" s="658"/>
      <c r="BB827" s="658"/>
      <c r="BC827" s="658"/>
      <c r="BD827" s="658"/>
      <c r="BE827" s="658"/>
      <c r="BF827" s="658"/>
      <c r="BG827" s="658"/>
      <c r="BH827" s="658"/>
      <c r="BI827" s="658"/>
      <c r="BJ827" s="658"/>
      <c r="BK827" s="658"/>
      <c r="BL827" s="658"/>
      <c r="BM827" s="658"/>
      <c r="BN827" s="658"/>
      <c r="BO827" s="658"/>
      <c r="BP827" s="658"/>
      <c r="BQ827" s="658"/>
      <c r="BR827" s="658"/>
      <c r="BS827" s="658"/>
      <c r="BT827" s="658"/>
      <c r="BU827" s="658"/>
    </row>
    <row r="828" ht="14.25" customHeight="1">
      <c r="A828" s="1067"/>
      <c r="B828" s="1067"/>
      <c r="C828" s="1067"/>
      <c r="D828" s="1067"/>
      <c r="E828" s="1067"/>
      <c r="F828" s="1067"/>
      <c r="G828" s="1114"/>
      <c r="H828" s="1115"/>
      <c r="I828" s="1115"/>
      <c r="J828" s="1067"/>
      <c r="K828" s="1116"/>
      <c r="L828" s="1117"/>
      <c r="M828" s="1067"/>
      <c r="N828" s="1067"/>
      <c r="O828" s="1117"/>
      <c r="P828" s="1067"/>
      <c r="Q828" s="1067"/>
      <c r="R828" s="1067"/>
      <c r="S828" s="1067"/>
      <c r="T828" s="1067"/>
      <c r="U828" s="1067"/>
      <c r="V828" s="866"/>
      <c r="W828" s="866"/>
      <c r="X828" s="866"/>
      <c r="Y828" s="394"/>
      <c r="Z828" s="394"/>
      <c r="AA828" s="394"/>
      <c r="AB828" s="394"/>
      <c r="AC828" s="1067"/>
      <c r="AD828" s="1067"/>
      <c r="AE828" s="1067"/>
      <c r="AF828" s="1067"/>
      <c r="AG828" s="658"/>
      <c r="AH828" s="658"/>
      <c r="AI828" s="658"/>
      <c r="AJ828" s="658"/>
      <c r="AK828" s="658"/>
      <c r="AL828" s="658"/>
      <c r="AM828" s="658"/>
      <c r="AN828" s="658"/>
      <c r="AO828" s="658"/>
      <c r="AP828" s="658"/>
      <c r="AQ828" s="658"/>
      <c r="AR828" s="658"/>
      <c r="AS828" s="658"/>
      <c r="AT828" s="658"/>
      <c r="AU828" s="658"/>
      <c r="AV828" s="658"/>
      <c r="AW828" s="658"/>
      <c r="AX828" s="658"/>
      <c r="AY828" s="658"/>
      <c r="AZ828" s="658"/>
      <c r="BA828" s="658"/>
      <c r="BB828" s="658"/>
      <c r="BC828" s="658"/>
      <c r="BD828" s="658"/>
      <c r="BE828" s="658"/>
      <c r="BF828" s="658"/>
      <c r="BG828" s="658"/>
      <c r="BH828" s="658"/>
      <c r="BI828" s="658"/>
      <c r="BJ828" s="658"/>
      <c r="BK828" s="658"/>
      <c r="BL828" s="658"/>
      <c r="BM828" s="658"/>
      <c r="BN828" s="658"/>
      <c r="BO828" s="658"/>
      <c r="BP828" s="658"/>
      <c r="BQ828" s="658"/>
      <c r="BR828" s="658"/>
      <c r="BS828" s="658"/>
      <c r="BT828" s="658"/>
      <c r="BU828" s="658"/>
    </row>
    <row r="829" ht="14.25" customHeight="1">
      <c r="A829" s="1067"/>
      <c r="B829" s="1067"/>
      <c r="C829" s="1067"/>
      <c r="D829" s="1067"/>
      <c r="E829" s="1067"/>
      <c r="F829" s="1067"/>
      <c r="G829" s="1114"/>
      <c r="H829" s="1115"/>
      <c r="I829" s="1115"/>
      <c r="J829" s="1067"/>
      <c r="K829" s="1116"/>
      <c r="L829" s="1117"/>
      <c r="M829" s="1067"/>
      <c r="N829" s="1067"/>
      <c r="O829" s="1117"/>
      <c r="P829" s="1067"/>
      <c r="Q829" s="1067"/>
      <c r="R829" s="1067"/>
      <c r="S829" s="1067"/>
      <c r="T829" s="1067"/>
      <c r="U829" s="1067"/>
      <c r="V829" s="866"/>
      <c r="W829" s="866"/>
      <c r="X829" s="866"/>
      <c r="Y829" s="394"/>
      <c r="Z829" s="394"/>
      <c r="AA829" s="394"/>
      <c r="AB829" s="394"/>
      <c r="AC829" s="1067"/>
      <c r="AD829" s="1067"/>
      <c r="AE829" s="1067"/>
      <c r="AF829" s="1067"/>
      <c r="AG829" s="658"/>
      <c r="AH829" s="658"/>
      <c r="AI829" s="658"/>
      <c r="AJ829" s="658"/>
      <c r="AK829" s="658"/>
      <c r="AL829" s="658"/>
      <c r="AM829" s="658"/>
      <c r="AN829" s="658"/>
      <c r="AO829" s="658"/>
      <c r="AP829" s="658"/>
      <c r="AQ829" s="658"/>
      <c r="AR829" s="658"/>
      <c r="AS829" s="658"/>
      <c r="AT829" s="658"/>
      <c r="AU829" s="658"/>
      <c r="AV829" s="658"/>
      <c r="AW829" s="658"/>
      <c r="AX829" s="658"/>
      <c r="AY829" s="658"/>
      <c r="AZ829" s="658"/>
      <c r="BA829" s="658"/>
      <c r="BB829" s="658"/>
      <c r="BC829" s="658"/>
      <c r="BD829" s="658"/>
      <c r="BE829" s="658"/>
      <c r="BF829" s="658"/>
      <c r="BG829" s="658"/>
      <c r="BH829" s="658"/>
      <c r="BI829" s="658"/>
      <c r="BJ829" s="658"/>
      <c r="BK829" s="658"/>
      <c r="BL829" s="658"/>
      <c r="BM829" s="658"/>
      <c r="BN829" s="658"/>
      <c r="BO829" s="658"/>
      <c r="BP829" s="658"/>
      <c r="BQ829" s="658"/>
      <c r="BR829" s="658"/>
      <c r="BS829" s="658"/>
      <c r="BT829" s="658"/>
      <c r="BU829" s="658"/>
    </row>
    <row r="830" ht="14.25" customHeight="1">
      <c r="A830" s="1067"/>
      <c r="B830" s="1067"/>
      <c r="C830" s="1067"/>
      <c r="D830" s="1067"/>
      <c r="E830" s="1067"/>
      <c r="F830" s="1067"/>
      <c r="G830" s="1114"/>
      <c r="H830" s="1115"/>
      <c r="I830" s="1115"/>
      <c r="J830" s="1067"/>
      <c r="K830" s="1116"/>
      <c r="L830" s="1117"/>
      <c r="M830" s="1067"/>
      <c r="N830" s="1067"/>
      <c r="O830" s="1117"/>
      <c r="P830" s="1067"/>
      <c r="Q830" s="1067"/>
      <c r="R830" s="1067"/>
      <c r="S830" s="1067"/>
      <c r="T830" s="1067"/>
      <c r="U830" s="1067"/>
      <c r="V830" s="866"/>
      <c r="W830" s="866"/>
      <c r="X830" s="866"/>
      <c r="Y830" s="394"/>
      <c r="Z830" s="394"/>
      <c r="AA830" s="394"/>
      <c r="AB830" s="394"/>
      <c r="AC830" s="1067"/>
      <c r="AD830" s="1067"/>
      <c r="AE830" s="1067"/>
      <c r="AF830" s="1067"/>
      <c r="AG830" s="658"/>
      <c r="AH830" s="658"/>
      <c r="AI830" s="658"/>
      <c r="AJ830" s="658"/>
      <c r="AK830" s="658"/>
      <c r="AL830" s="658"/>
      <c r="AM830" s="658"/>
      <c r="AN830" s="658"/>
      <c r="AO830" s="658"/>
      <c r="AP830" s="658"/>
      <c r="AQ830" s="658"/>
      <c r="AR830" s="658"/>
      <c r="AS830" s="658"/>
      <c r="AT830" s="658"/>
      <c r="AU830" s="658"/>
      <c r="AV830" s="658"/>
      <c r="AW830" s="658"/>
      <c r="AX830" s="658"/>
      <c r="AY830" s="658"/>
      <c r="AZ830" s="658"/>
      <c r="BA830" s="658"/>
      <c r="BB830" s="658"/>
      <c r="BC830" s="658"/>
      <c r="BD830" s="658"/>
      <c r="BE830" s="658"/>
      <c r="BF830" s="658"/>
      <c r="BG830" s="658"/>
      <c r="BH830" s="658"/>
      <c r="BI830" s="658"/>
      <c r="BJ830" s="658"/>
      <c r="BK830" s="658"/>
      <c r="BL830" s="658"/>
      <c r="BM830" s="658"/>
      <c r="BN830" s="658"/>
      <c r="BO830" s="658"/>
      <c r="BP830" s="658"/>
      <c r="BQ830" s="658"/>
      <c r="BR830" s="658"/>
      <c r="BS830" s="658"/>
      <c r="BT830" s="658"/>
      <c r="BU830" s="658"/>
    </row>
    <row r="831" ht="14.25" customHeight="1">
      <c r="A831" s="1067"/>
      <c r="B831" s="1067"/>
      <c r="C831" s="1067"/>
      <c r="D831" s="1067"/>
      <c r="E831" s="1067"/>
      <c r="F831" s="1067"/>
      <c r="G831" s="1114"/>
      <c r="H831" s="1115"/>
      <c r="I831" s="1115"/>
      <c r="J831" s="1067"/>
      <c r="K831" s="1116"/>
      <c r="L831" s="1117"/>
      <c r="M831" s="1067"/>
      <c r="N831" s="1067"/>
      <c r="O831" s="1117"/>
      <c r="P831" s="1067"/>
      <c r="Q831" s="1067"/>
      <c r="R831" s="1067"/>
      <c r="S831" s="1067"/>
      <c r="T831" s="1067"/>
      <c r="U831" s="1067"/>
      <c r="V831" s="866"/>
      <c r="W831" s="866"/>
      <c r="X831" s="866"/>
      <c r="Y831" s="394"/>
      <c r="Z831" s="394"/>
      <c r="AA831" s="394"/>
      <c r="AB831" s="394"/>
      <c r="AC831" s="1067"/>
      <c r="AD831" s="1067"/>
      <c r="AE831" s="1067"/>
      <c r="AF831" s="1067"/>
      <c r="AG831" s="658"/>
      <c r="AH831" s="658"/>
      <c r="AI831" s="658"/>
      <c r="AJ831" s="658"/>
      <c r="AK831" s="658"/>
      <c r="AL831" s="658"/>
      <c r="AM831" s="658"/>
      <c r="AN831" s="658"/>
      <c r="AO831" s="658"/>
      <c r="AP831" s="658"/>
      <c r="AQ831" s="658"/>
      <c r="AR831" s="658"/>
      <c r="AS831" s="658"/>
      <c r="AT831" s="658"/>
      <c r="AU831" s="658"/>
      <c r="AV831" s="658"/>
      <c r="AW831" s="658"/>
      <c r="AX831" s="658"/>
      <c r="AY831" s="658"/>
      <c r="AZ831" s="658"/>
      <c r="BA831" s="658"/>
      <c r="BB831" s="658"/>
      <c r="BC831" s="658"/>
      <c r="BD831" s="658"/>
      <c r="BE831" s="658"/>
      <c r="BF831" s="658"/>
      <c r="BG831" s="658"/>
      <c r="BH831" s="658"/>
      <c r="BI831" s="658"/>
      <c r="BJ831" s="658"/>
      <c r="BK831" s="658"/>
      <c r="BL831" s="658"/>
      <c r="BM831" s="658"/>
      <c r="BN831" s="658"/>
      <c r="BO831" s="658"/>
      <c r="BP831" s="658"/>
      <c r="BQ831" s="658"/>
      <c r="BR831" s="658"/>
      <c r="BS831" s="658"/>
      <c r="BT831" s="658"/>
      <c r="BU831" s="658"/>
    </row>
    <row r="832" ht="14.25" customHeight="1">
      <c r="A832" s="1067"/>
      <c r="B832" s="1067"/>
      <c r="C832" s="1067"/>
      <c r="D832" s="1067"/>
      <c r="E832" s="1067"/>
      <c r="F832" s="1067"/>
      <c r="G832" s="1114"/>
      <c r="H832" s="1115"/>
      <c r="I832" s="1115"/>
      <c r="J832" s="1067"/>
      <c r="K832" s="1116"/>
      <c r="L832" s="1117"/>
      <c r="M832" s="1067"/>
      <c r="N832" s="1067"/>
      <c r="O832" s="1117"/>
      <c r="P832" s="1067"/>
      <c r="Q832" s="1067"/>
      <c r="R832" s="1067"/>
      <c r="S832" s="1067"/>
      <c r="T832" s="1067"/>
      <c r="U832" s="1067"/>
      <c r="V832" s="866"/>
      <c r="W832" s="866"/>
      <c r="X832" s="866"/>
      <c r="Y832" s="394"/>
      <c r="Z832" s="394"/>
      <c r="AA832" s="394"/>
      <c r="AB832" s="394"/>
      <c r="AC832" s="1067"/>
      <c r="AD832" s="1067"/>
      <c r="AE832" s="1067"/>
      <c r="AF832" s="1067"/>
      <c r="AG832" s="658"/>
      <c r="AH832" s="658"/>
      <c r="AI832" s="658"/>
      <c r="AJ832" s="658"/>
      <c r="AK832" s="658"/>
      <c r="AL832" s="658"/>
      <c r="AM832" s="658"/>
      <c r="AN832" s="658"/>
      <c r="AO832" s="658"/>
      <c r="AP832" s="658"/>
      <c r="AQ832" s="658"/>
      <c r="AR832" s="658"/>
      <c r="AS832" s="658"/>
      <c r="AT832" s="658"/>
      <c r="AU832" s="658"/>
      <c r="AV832" s="658"/>
      <c r="AW832" s="658"/>
      <c r="AX832" s="658"/>
      <c r="AY832" s="658"/>
      <c r="AZ832" s="658"/>
      <c r="BA832" s="658"/>
      <c r="BB832" s="658"/>
      <c r="BC832" s="658"/>
      <c r="BD832" s="658"/>
      <c r="BE832" s="658"/>
      <c r="BF832" s="658"/>
      <c r="BG832" s="658"/>
      <c r="BH832" s="658"/>
      <c r="BI832" s="658"/>
      <c r="BJ832" s="658"/>
      <c r="BK832" s="658"/>
      <c r="BL832" s="658"/>
      <c r="BM832" s="658"/>
      <c r="BN832" s="658"/>
      <c r="BO832" s="658"/>
      <c r="BP832" s="658"/>
      <c r="BQ832" s="658"/>
      <c r="BR832" s="658"/>
      <c r="BS832" s="658"/>
      <c r="BT832" s="658"/>
      <c r="BU832" s="658"/>
    </row>
    <row r="833" ht="14.25" customHeight="1">
      <c r="A833" s="1067"/>
      <c r="B833" s="1067"/>
      <c r="C833" s="1067"/>
      <c r="D833" s="1067"/>
      <c r="E833" s="1067"/>
      <c r="F833" s="1067"/>
      <c r="G833" s="1114"/>
      <c r="H833" s="1115"/>
      <c r="I833" s="1115"/>
      <c r="J833" s="1067"/>
      <c r="K833" s="1116"/>
      <c r="L833" s="1117"/>
      <c r="M833" s="1067"/>
      <c r="N833" s="1067"/>
      <c r="O833" s="1117"/>
      <c r="P833" s="1067"/>
      <c r="Q833" s="1067"/>
      <c r="R833" s="1067"/>
      <c r="S833" s="1067"/>
      <c r="T833" s="1067"/>
      <c r="U833" s="1067"/>
      <c r="V833" s="866"/>
      <c r="W833" s="866"/>
      <c r="X833" s="866"/>
      <c r="Y833" s="394"/>
      <c r="Z833" s="394"/>
      <c r="AA833" s="394"/>
      <c r="AB833" s="394"/>
      <c r="AC833" s="1067"/>
      <c r="AD833" s="1067"/>
      <c r="AE833" s="1067"/>
      <c r="AF833" s="1067"/>
      <c r="AG833" s="658"/>
      <c r="AH833" s="658"/>
      <c r="AI833" s="658"/>
      <c r="AJ833" s="658"/>
      <c r="AK833" s="658"/>
      <c r="AL833" s="658"/>
      <c r="AM833" s="658"/>
      <c r="AN833" s="658"/>
      <c r="AO833" s="658"/>
      <c r="AP833" s="658"/>
      <c r="AQ833" s="658"/>
      <c r="AR833" s="658"/>
      <c r="AS833" s="658"/>
      <c r="AT833" s="658"/>
      <c r="AU833" s="658"/>
      <c r="AV833" s="658"/>
      <c r="AW833" s="658"/>
      <c r="AX833" s="658"/>
      <c r="AY833" s="658"/>
      <c r="AZ833" s="658"/>
      <c r="BA833" s="658"/>
      <c r="BB833" s="658"/>
      <c r="BC833" s="658"/>
      <c r="BD833" s="658"/>
      <c r="BE833" s="658"/>
      <c r="BF833" s="658"/>
      <c r="BG833" s="658"/>
      <c r="BH833" s="658"/>
      <c r="BI833" s="658"/>
      <c r="BJ833" s="658"/>
      <c r="BK833" s="658"/>
      <c r="BL833" s="658"/>
      <c r="BM833" s="658"/>
      <c r="BN833" s="658"/>
      <c r="BO833" s="658"/>
      <c r="BP833" s="658"/>
      <c r="BQ833" s="658"/>
      <c r="BR833" s="658"/>
      <c r="BS833" s="658"/>
      <c r="BT833" s="658"/>
      <c r="BU833" s="658"/>
    </row>
    <row r="834" ht="14.25" customHeight="1">
      <c r="A834" s="1067"/>
      <c r="B834" s="1067"/>
      <c r="C834" s="1067"/>
      <c r="D834" s="1067"/>
      <c r="E834" s="1067"/>
      <c r="F834" s="1067"/>
      <c r="G834" s="1114"/>
      <c r="H834" s="1115"/>
      <c r="I834" s="1115"/>
      <c r="J834" s="1067"/>
      <c r="K834" s="1116"/>
      <c r="L834" s="1117"/>
      <c r="M834" s="1067"/>
      <c r="N834" s="1067"/>
      <c r="O834" s="1117"/>
      <c r="P834" s="1067"/>
      <c r="Q834" s="1067"/>
      <c r="R834" s="1067"/>
      <c r="S834" s="1067"/>
      <c r="T834" s="1067"/>
      <c r="U834" s="1067"/>
      <c r="V834" s="866"/>
      <c r="W834" s="866"/>
      <c r="X834" s="866"/>
      <c r="Y834" s="394"/>
      <c r="Z834" s="394"/>
      <c r="AA834" s="394"/>
      <c r="AB834" s="394"/>
      <c r="AC834" s="1067"/>
      <c r="AD834" s="1067"/>
      <c r="AE834" s="1067"/>
      <c r="AF834" s="1067"/>
      <c r="AG834" s="658"/>
      <c r="AH834" s="658"/>
      <c r="AI834" s="658"/>
      <c r="AJ834" s="658"/>
      <c r="AK834" s="658"/>
      <c r="AL834" s="658"/>
      <c r="AM834" s="658"/>
      <c r="AN834" s="658"/>
      <c r="AO834" s="658"/>
      <c r="AP834" s="658"/>
      <c r="AQ834" s="658"/>
      <c r="AR834" s="658"/>
      <c r="AS834" s="658"/>
      <c r="AT834" s="658"/>
      <c r="AU834" s="658"/>
      <c r="AV834" s="658"/>
      <c r="AW834" s="658"/>
      <c r="AX834" s="658"/>
      <c r="AY834" s="658"/>
      <c r="AZ834" s="658"/>
      <c r="BA834" s="658"/>
      <c r="BB834" s="658"/>
      <c r="BC834" s="658"/>
      <c r="BD834" s="658"/>
      <c r="BE834" s="658"/>
      <c r="BF834" s="658"/>
      <c r="BG834" s="658"/>
      <c r="BH834" s="658"/>
      <c r="BI834" s="658"/>
      <c r="BJ834" s="658"/>
      <c r="BK834" s="658"/>
      <c r="BL834" s="658"/>
      <c r="BM834" s="658"/>
      <c r="BN834" s="658"/>
      <c r="BO834" s="658"/>
      <c r="BP834" s="658"/>
      <c r="BQ834" s="658"/>
      <c r="BR834" s="658"/>
      <c r="BS834" s="658"/>
      <c r="BT834" s="658"/>
      <c r="BU834" s="658"/>
    </row>
    <row r="835" ht="14.25" customHeight="1">
      <c r="A835" s="1067"/>
      <c r="B835" s="1067"/>
      <c r="C835" s="1067"/>
      <c r="D835" s="1067"/>
      <c r="E835" s="1067"/>
      <c r="F835" s="1067"/>
      <c r="G835" s="1114"/>
      <c r="H835" s="1115"/>
      <c r="I835" s="1115"/>
      <c r="J835" s="1067"/>
      <c r="K835" s="1116"/>
      <c r="L835" s="1117"/>
      <c r="M835" s="1067"/>
      <c r="N835" s="1067"/>
      <c r="O835" s="1117"/>
      <c r="P835" s="1067"/>
      <c r="Q835" s="1067"/>
      <c r="R835" s="1067"/>
      <c r="S835" s="1067"/>
      <c r="T835" s="1067"/>
      <c r="U835" s="1067"/>
      <c r="V835" s="866"/>
      <c r="W835" s="866"/>
      <c r="X835" s="866"/>
      <c r="Y835" s="394"/>
      <c r="Z835" s="394"/>
      <c r="AA835" s="394"/>
      <c r="AB835" s="394"/>
      <c r="AC835" s="1067"/>
      <c r="AD835" s="1067"/>
      <c r="AE835" s="1067"/>
      <c r="AF835" s="1067"/>
      <c r="AG835" s="658"/>
      <c r="AH835" s="658"/>
      <c r="AI835" s="658"/>
      <c r="AJ835" s="658"/>
      <c r="AK835" s="658"/>
      <c r="AL835" s="658"/>
      <c r="AM835" s="658"/>
      <c r="AN835" s="658"/>
      <c r="AO835" s="658"/>
      <c r="AP835" s="658"/>
      <c r="AQ835" s="658"/>
      <c r="AR835" s="658"/>
      <c r="AS835" s="658"/>
      <c r="AT835" s="658"/>
      <c r="AU835" s="658"/>
      <c r="AV835" s="658"/>
      <c r="AW835" s="658"/>
      <c r="AX835" s="658"/>
      <c r="AY835" s="658"/>
      <c r="AZ835" s="658"/>
      <c r="BA835" s="658"/>
      <c r="BB835" s="658"/>
      <c r="BC835" s="658"/>
      <c r="BD835" s="658"/>
      <c r="BE835" s="658"/>
      <c r="BF835" s="658"/>
      <c r="BG835" s="658"/>
      <c r="BH835" s="658"/>
      <c r="BI835" s="658"/>
      <c r="BJ835" s="658"/>
      <c r="BK835" s="658"/>
      <c r="BL835" s="658"/>
      <c r="BM835" s="658"/>
      <c r="BN835" s="658"/>
      <c r="BO835" s="658"/>
      <c r="BP835" s="658"/>
      <c r="BQ835" s="658"/>
      <c r="BR835" s="658"/>
      <c r="BS835" s="658"/>
      <c r="BT835" s="658"/>
      <c r="BU835" s="658"/>
    </row>
    <row r="836" ht="14.25" customHeight="1">
      <c r="A836" s="1067"/>
      <c r="B836" s="1067"/>
      <c r="C836" s="1067"/>
      <c r="D836" s="1067"/>
      <c r="E836" s="1067"/>
      <c r="F836" s="1067"/>
      <c r="G836" s="1114"/>
      <c r="H836" s="1115"/>
      <c r="I836" s="1115"/>
      <c r="J836" s="1067"/>
      <c r="K836" s="1116"/>
      <c r="L836" s="1117"/>
      <c r="M836" s="1067"/>
      <c r="N836" s="1067"/>
      <c r="O836" s="1117"/>
      <c r="P836" s="1067"/>
      <c r="Q836" s="1067"/>
      <c r="R836" s="1067"/>
      <c r="S836" s="1067"/>
      <c r="T836" s="1067"/>
      <c r="U836" s="1067"/>
      <c r="V836" s="866"/>
      <c r="W836" s="866"/>
      <c r="X836" s="866"/>
      <c r="Y836" s="394"/>
      <c r="Z836" s="394"/>
      <c r="AA836" s="394"/>
      <c r="AB836" s="394"/>
      <c r="AC836" s="1067"/>
      <c r="AD836" s="1067"/>
      <c r="AE836" s="1067"/>
      <c r="AF836" s="1067"/>
      <c r="AG836" s="658"/>
      <c r="AH836" s="658"/>
      <c r="AI836" s="658"/>
      <c r="AJ836" s="658"/>
      <c r="AK836" s="658"/>
      <c r="AL836" s="658"/>
      <c r="AM836" s="658"/>
      <c r="AN836" s="658"/>
      <c r="AO836" s="658"/>
      <c r="AP836" s="658"/>
      <c r="AQ836" s="658"/>
      <c r="AR836" s="658"/>
      <c r="AS836" s="658"/>
      <c r="AT836" s="658"/>
      <c r="AU836" s="658"/>
      <c r="AV836" s="658"/>
      <c r="AW836" s="658"/>
      <c r="AX836" s="658"/>
      <c r="AY836" s="658"/>
      <c r="AZ836" s="658"/>
      <c r="BA836" s="658"/>
      <c r="BB836" s="658"/>
      <c r="BC836" s="658"/>
      <c r="BD836" s="658"/>
      <c r="BE836" s="658"/>
      <c r="BF836" s="658"/>
      <c r="BG836" s="658"/>
      <c r="BH836" s="658"/>
      <c r="BI836" s="658"/>
      <c r="BJ836" s="658"/>
      <c r="BK836" s="658"/>
      <c r="BL836" s="658"/>
      <c r="BM836" s="658"/>
      <c r="BN836" s="658"/>
      <c r="BO836" s="658"/>
      <c r="BP836" s="658"/>
      <c r="BQ836" s="658"/>
      <c r="BR836" s="658"/>
      <c r="BS836" s="658"/>
      <c r="BT836" s="658"/>
      <c r="BU836" s="658"/>
    </row>
    <row r="837" ht="14.25" customHeight="1">
      <c r="A837" s="1067"/>
      <c r="B837" s="1067"/>
      <c r="C837" s="1067"/>
      <c r="D837" s="1067"/>
      <c r="E837" s="1067"/>
      <c r="F837" s="1067"/>
      <c r="G837" s="1114"/>
      <c r="H837" s="1115"/>
      <c r="I837" s="1115"/>
      <c r="J837" s="1067"/>
      <c r="K837" s="1116"/>
      <c r="L837" s="1117"/>
      <c r="M837" s="1067"/>
      <c r="N837" s="1067"/>
      <c r="O837" s="1117"/>
      <c r="P837" s="1067"/>
      <c r="Q837" s="1067"/>
      <c r="R837" s="1067"/>
      <c r="S837" s="1067"/>
      <c r="T837" s="1067"/>
      <c r="U837" s="1067"/>
      <c r="V837" s="866"/>
      <c r="W837" s="866"/>
      <c r="X837" s="866"/>
      <c r="Y837" s="394"/>
      <c r="Z837" s="394"/>
      <c r="AA837" s="394"/>
      <c r="AB837" s="394"/>
      <c r="AC837" s="1067"/>
      <c r="AD837" s="1067"/>
      <c r="AE837" s="1067"/>
      <c r="AF837" s="1067"/>
      <c r="AG837" s="658"/>
      <c r="AH837" s="658"/>
      <c r="AI837" s="658"/>
      <c r="AJ837" s="658"/>
      <c r="AK837" s="658"/>
      <c r="AL837" s="658"/>
      <c r="AM837" s="658"/>
      <c r="AN837" s="658"/>
      <c r="AO837" s="658"/>
      <c r="AP837" s="658"/>
      <c r="AQ837" s="658"/>
      <c r="AR837" s="658"/>
      <c r="AS837" s="658"/>
      <c r="AT837" s="658"/>
      <c r="AU837" s="658"/>
      <c r="AV837" s="658"/>
      <c r="AW837" s="658"/>
      <c r="AX837" s="658"/>
      <c r="AY837" s="658"/>
      <c r="AZ837" s="658"/>
      <c r="BA837" s="658"/>
      <c r="BB837" s="658"/>
      <c r="BC837" s="658"/>
      <c r="BD837" s="658"/>
      <c r="BE837" s="658"/>
      <c r="BF837" s="658"/>
      <c r="BG837" s="658"/>
      <c r="BH837" s="658"/>
      <c r="BI837" s="658"/>
      <c r="BJ837" s="658"/>
      <c r="BK837" s="658"/>
      <c r="BL837" s="658"/>
      <c r="BM837" s="658"/>
      <c r="BN837" s="658"/>
      <c r="BO837" s="658"/>
      <c r="BP837" s="658"/>
      <c r="BQ837" s="658"/>
      <c r="BR837" s="658"/>
      <c r="BS837" s="658"/>
      <c r="BT837" s="658"/>
      <c r="BU837" s="658"/>
    </row>
    <row r="838" ht="14.25" customHeight="1">
      <c r="A838" s="1067"/>
      <c r="B838" s="1067"/>
      <c r="C838" s="1067"/>
      <c r="D838" s="1067"/>
      <c r="E838" s="1067"/>
      <c r="F838" s="1067"/>
      <c r="G838" s="1114"/>
      <c r="H838" s="1115"/>
      <c r="I838" s="1115"/>
      <c r="J838" s="1067"/>
      <c r="K838" s="1116"/>
      <c r="L838" s="1117"/>
      <c r="M838" s="1067"/>
      <c r="N838" s="1067"/>
      <c r="O838" s="1117"/>
      <c r="P838" s="1067"/>
      <c r="Q838" s="1067"/>
      <c r="R838" s="1067"/>
      <c r="S838" s="1067"/>
      <c r="T838" s="1067"/>
      <c r="U838" s="1067"/>
      <c r="V838" s="866"/>
      <c r="W838" s="866"/>
      <c r="X838" s="866"/>
      <c r="Y838" s="394"/>
      <c r="Z838" s="394"/>
      <c r="AA838" s="394"/>
      <c r="AB838" s="394"/>
      <c r="AC838" s="1067"/>
      <c r="AD838" s="1067"/>
      <c r="AE838" s="1067"/>
      <c r="AF838" s="1067"/>
      <c r="AG838" s="658"/>
      <c r="AH838" s="658"/>
      <c r="AI838" s="658"/>
      <c r="AJ838" s="658"/>
      <c r="AK838" s="658"/>
      <c r="AL838" s="658"/>
      <c r="AM838" s="658"/>
      <c r="AN838" s="658"/>
      <c r="AO838" s="658"/>
      <c r="AP838" s="658"/>
      <c r="AQ838" s="658"/>
      <c r="AR838" s="658"/>
      <c r="AS838" s="658"/>
      <c r="AT838" s="658"/>
      <c r="AU838" s="658"/>
      <c r="AV838" s="658"/>
      <c r="AW838" s="658"/>
      <c r="AX838" s="658"/>
      <c r="AY838" s="658"/>
      <c r="AZ838" s="658"/>
      <c r="BA838" s="658"/>
      <c r="BB838" s="658"/>
      <c r="BC838" s="658"/>
      <c r="BD838" s="658"/>
      <c r="BE838" s="658"/>
      <c r="BF838" s="658"/>
      <c r="BG838" s="658"/>
      <c r="BH838" s="658"/>
      <c r="BI838" s="658"/>
      <c r="BJ838" s="658"/>
      <c r="BK838" s="658"/>
      <c r="BL838" s="658"/>
      <c r="BM838" s="658"/>
      <c r="BN838" s="658"/>
      <c r="BO838" s="658"/>
      <c r="BP838" s="658"/>
      <c r="BQ838" s="658"/>
      <c r="BR838" s="658"/>
      <c r="BS838" s="658"/>
      <c r="BT838" s="658"/>
      <c r="BU838" s="658"/>
    </row>
    <row r="839" ht="14.25" customHeight="1">
      <c r="A839" s="1067"/>
      <c r="B839" s="1067"/>
      <c r="C839" s="1067"/>
      <c r="D839" s="1067"/>
      <c r="E839" s="1067"/>
      <c r="F839" s="1067"/>
      <c r="G839" s="1114"/>
      <c r="H839" s="1115"/>
      <c r="I839" s="1115"/>
      <c r="J839" s="1067"/>
      <c r="K839" s="1116"/>
      <c r="L839" s="1117"/>
      <c r="M839" s="1067"/>
      <c r="N839" s="1067"/>
      <c r="O839" s="1117"/>
      <c r="P839" s="1067"/>
      <c r="Q839" s="1067"/>
      <c r="R839" s="1067"/>
      <c r="S839" s="1067"/>
      <c r="T839" s="1067"/>
      <c r="U839" s="1067"/>
      <c r="V839" s="866"/>
      <c r="W839" s="866"/>
      <c r="X839" s="866"/>
      <c r="Y839" s="394"/>
      <c r="Z839" s="394"/>
      <c r="AA839" s="394"/>
      <c r="AB839" s="394"/>
      <c r="AC839" s="1067"/>
      <c r="AD839" s="1067"/>
      <c r="AE839" s="1067"/>
      <c r="AF839" s="1067"/>
      <c r="AG839" s="658"/>
      <c r="AH839" s="658"/>
      <c r="AI839" s="658"/>
      <c r="AJ839" s="658"/>
      <c r="AK839" s="658"/>
      <c r="AL839" s="658"/>
      <c r="AM839" s="658"/>
      <c r="AN839" s="658"/>
      <c r="AO839" s="658"/>
      <c r="AP839" s="658"/>
      <c r="AQ839" s="658"/>
      <c r="AR839" s="658"/>
      <c r="AS839" s="658"/>
      <c r="AT839" s="658"/>
      <c r="AU839" s="658"/>
      <c r="AV839" s="658"/>
      <c r="AW839" s="658"/>
      <c r="AX839" s="658"/>
      <c r="AY839" s="658"/>
      <c r="AZ839" s="658"/>
      <c r="BA839" s="658"/>
      <c r="BB839" s="658"/>
      <c r="BC839" s="658"/>
      <c r="BD839" s="658"/>
      <c r="BE839" s="658"/>
      <c r="BF839" s="658"/>
      <c r="BG839" s="658"/>
      <c r="BH839" s="658"/>
      <c r="BI839" s="658"/>
      <c r="BJ839" s="658"/>
      <c r="BK839" s="658"/>
      <c r="BL839" s="658"/>
      <c r="BM839" s="658"/>
      <c r="BN839" s="658"/>
      <c r="BO839" s="658"/>
      <c r="BP839" s="658"/>
      <c r="BQ839" s="658"/>
      <c r="BR839" s="658"/>
      <c r="BS839" s="658"/>
      <c r="BT839" s="658"/>
      <c r="BU839" s="658"/>
    </row>
    <row r="840" ht="14.25" customHeight="1">
      <c r="A840" s="1067"/>
      <c r="B840" s="1067"/>
      <c r="C840" s="1067"/>
      <c r="D840" s="1067"/>
      <c r="E840" s="1067"/>
      <c r="F840" s="1067"/>
      <c r="G840" s="1114"/>
      <c r="H840" s="1115"/>
      <c r="I840" s="1115"/>
      <c r="J840" s="1067"/>
      <c r="K840" s="1116"/>
      <c r="L840" s="1117"/>
      <c r="M840" s="1067"/>
      <c r="N840" s="1067"/>
      <c r="O840" s="1117"/>
      <c r="P840" s="1067"/>
      <c r="Q840" s="1067"/>
      <c r="R840" s="1067"/>
      <c r="S840" s="1067"/>
      <c r="T840" s="1067"/>
      <c r="U840" s="1067"/>
      <c r="V840" s="866"/>
      <c r="W840" s="866"/>
      <c r="X840" s="866"/>
      <c r="Y840" s="394"/>
      <c r="Z840" s="394"/>
      <c r="AA840" s="394"/>
      <c r="AB840" s="394"/>
      <c r="AC840" s="1067"/>
      <c r="AD840" s="1067"/>
      <c r="AE840" s="1067"/>
      <c r="AF840" s="1067"/>
      <c r="AG840" s="658"/>
      <c r="AH840" s="658"/>
      <c r="AI840" s="658"/>
      <c r="AJ840" s="658"/>
      <c r="AK840" s="658"/>
      <c r="AL840" s="658"/>
      <c r="AM840" s="658"/>
      <c r="AN840" s="658"/>
      <c r="AO840" s="658"/>
      <c r="AP840" s="658"/>
      <c r="AQ840" s="658"/>
      <c r="AR840" s="658"/>
      <c r="AS840" s="658"/>
      <c r="AT840" s="658"/>
      <c r="AU840" s="658"/>
      <c r="AV840" s="658"/>
      <c r="AW840" s="658"/>
      <c r="AX840" s="658"/>
      <c r="AY840" s="658"/>
      <c r="AZ840" s="658"/>
      <c r="BA840" s="658"/>
      <c r="BB840" s="658"/>
      <c r="BC840" s="658"/>
      <c r="BD840" s="658"/>
      <c r="BE840" s="658"/>
      <c r="BF840" s="658"/>
      <c r="BG840" s="658"/>
      <c r="BH840" s="658"/>
      <c r="BI840" s="658"/>
      <c r="BJ840" s="658"/>
      <c r="BK840" s="658"/>
      <c r="BL840" s="658"/>
      <c r="BM840" s="658"/>
      <c r="BN840" s="658"/>
      <c r="BO840" s="658"/>
      <c r="BP840" s="658"/>
      <c r="BQ840" s="658"/>
      <c r="BR840" s="658"/>
      <c r="BS840" s="658"/>
      <c r="BT840" s="658"/>
      <c r="BU840" s="658"/>
    </row>
    <row r="841" ht="14.25" customHeight="1">
      <c r="A841" s="1067"/>
      <c r="B841" s="1067"/>
      <c r="C841" s="1067"/>
      <c r="D841" s="1067"/>
      <c r="E841" s="1067"/>
      <c r="F841" s="1067"/>
      <c r="G841" s="1114"/>
      <c r="H841" s="1115"/>
      <c r="I841" s="1115"/>
      <c r="J841" s="1067"/>
      <c r="K841" s="1116"/>
      <c r="L841" s="1117"/>
      <c r="M841" s="1067"/>
      <c r="N841" s="1067"/>
      <c r="O841" s="1117"/>
      <c r="P841" s="1067"/>
      <c r="Q841" s="1067"/>
      <c r="R841" s="1067"/>
      <c r="S841" s="1067"/>
      <c r="T841" s="1067"/>
      <c r="U841" s="1067"/>
      <c r="V841" s="866"/>
      <c r="W841" s="866"/>
      <c r="X841" s="866"/>
      <c r="Y841" s="394"/>
      <c r="Z841" s="394"/>
      <c r="AA841" s="394"/>
      <c r="AB841" s="394"/>
      <c r="AC841" s="1067"/>
      <c r="AD841" s="1067"/>
      <c r="AE841" s="1067"/>
      <c r="AF841" s="1067"/>
      <c r="AG841" s="658"/>
      <c r="AH841" s="658"/>
      <c r="AI841" s="658"/>
      <c r="AJ841" s="658"/>
      <c r="AK841" s="658"/>
      <c r="AL841" s="658"/>
      <c r="AM841" s="658"/>
      <c r="AN841" s="658"/>
      <c r="AO841" s="658"/>
      <c r="AP841" s="658"/>
      <c r="AQ841" s="658"/>
      <c r="AR841" s="658"/>
      <c r="AS841" s="658"/>
      <c r="AT841" s="658"/>
      <c r="AU841" s="658"/>
      <c r="AV841" s="658"/>
      <c r="AW841" s="658"/>
      <c r="AX841" s="658"/>
      <c r="AY841" s="658"/>
      <c r="AZ841" s="658"/>
      <c r="BA841" s="658"/>
      <c r="BB841" s="658"/>
      <c r="BC841" s="658"/>
      <c r="BD841" s="658"/>
      <c r="BE841" s="658"/>
      <c r="BF841" s="658"/>
      <c r="BG841" s="658"/>
      <c r="BH841" s="658"/>
      <c r="BI841" s="658"/>
      <c r="BJ841" s="658"/>
      <c r="BK841" s="658"/>
      <c r="BL841" s="658"/>
      <c r="BM841" s="658"/>
      <c r="BN841" s="658"/>
      <c r="BO841" s="658"/>
      <c r="BP841" s="658"/>
      <c r="BQ841" s="658"/>
      <c r="BR841" s="658"/>
      <c r="BS841" s="658"/>
      <c r="BT841" s="658"/>
      <c r="BU841" s="658"/>
    </row>
    <row r="842" ht="14.25" customHeight="1">
      <c r="A842" s="1067"/>
      <c r="B842" s="1067"/>
      <c r="C842" s="1067"/>
      <c r="D842" s="1067"/>
      <c r="E842" s="1067"/>
      <c r="F842" s="1067"/>
      <c r="G842" s="1114"/>
      <c r="H842" s="1115"/>
      <c r="I842" s="1115"/>
      <c r="J842" s="1067"/>
      <c r="K842" s="1116"/>
      <c r="L842" s="1117"/>
      <c r="M842" s="1067"/>
      <c r="N842" s="1067"/>
      <c r="O842" s="1117"/>
      <c r="P842" s="1067"/>
      <c r="Q842" s="1067"/>
      <c r="R842" s="1067"/>
      <c r="S842" s="1067"/>
      <c r="T842" s="1067"/>
      <c r="U842" s="1067"/>
      <c r="V842" s="866"/>
      <c r="W842" s="866"/>
      <c r="X842" s="866"/>
      <c r="Y842" s="394"/>
      <c r="Z842" s="394"/>
      <c r="AA842" s="394"/>
      <c r="AB842" s="394"/>
      <c r="AC842" s="1067"/>
      <c r="AD842" s="1067"/>
      <c r="AE842" s="1067"/>
      <c r="AF842" s="1067"/>
      <c r="AG842" s="658"/>
      <c r="AH842" s="658"/>
      <c r="AI842" s="658"/>
      <c r="AJ842" s="658"/>
      <c r="AK842" s="658"/>
      <c r="AL842" s="658"/>
      <c r="AM842" s="658"/>
      <c r="AN842" s="658"/>
      <c r="AO842" s="658"/>
      <c r="AP842" s="658"/>
      <c r="AQ842" s="658"/>
      <c r="AR842" s="658"/>
      <c r="AS842" s="658"/>
      <c r="AT842" s="658"/>
      <c r="AU842" s="658"/>
      <c r="AV842" s="658"/>
      <c r="AW842" s="658"/>
      <c r="AX842" s="658"/>
      <c r="AY842" s="658"/>
      <c r="AZ842" s="658"/>
      <c r="BA842" s="658"/>
      <c r="BB842" s="658"/>
      <c r="BC842" s="658"/>
      <c r="BD842" s="658"/>
      <c r="BE842" s="658"/>
      <c r="BF842" s="658"/>
      <c r="BG842" s="658"/>
      <c r="BH842" s="658"/>
      <c r="BI842" s="658"/>
      <c r="BJ842" s="658"/>
      <c r="BK842" s="658"/>
      <c r="BL842" s="658"/>
      <c r="BM842" s="658"/>
      <c r="BN842" s="658"/>
      <c r="BO842" s="658"/>
      <c r="BP842" s="658"/>
      <c r="BQ842" s="658"/>
      <c r="BR842" s="658"/>
      <c r="BS842" s="658"/>
      <c r="BT842" s="658"/>
      <c r="BU842" s="658"/>
    </row>
    <row r="843" ht="14.25" customHeight="1">
      <c r="A843" s="1067"/>
      <c r="B843" s="1067"/>
      <c r="C843" s="1067"/>
      <c r="D843" s="1067"/>
      <c r="E843" s="1067"/>
      <c r="F843" s="1067"/>
      <c r="G843" s="1114"/>
      <c r="H843" s="1115"/>
      <c r="I843" s="1115"/>
      <c r="J843" s="1067"/>
      <c r="K843" s="1116"/>
      <c r="L843" s="1117"/>
      <c r="M843" s="1067"/>
      <c r="N843" s="1067"/>
      <c r="O843" s="1117"/>
      <c r="P843" s="1067"/>
      <c r="Q843" s="1067"/>
      <c r="R843" s="1067"/>
      <c r="S843" s="1067"/>
      <c r="T843" s="1067"/>
      <c r="U843" s="1067"/>
      <c r="V843" s="866"/>
      <c r="W843" s="866"/>
      <c r="X843" s="866"/>
      <c r="Y843" s="394"/>
      <c r="Z843" s="394"/>
      <c r="AA843" s="394"/>
      <c r="AB843" s="394"/>
      <c r="AC843" s="1067"/>
      <c r="AD843" s="1067"/>
      <c r="AE843" s="1067"/>
      <c r="AF843" s="1067"/>
      <c r="AG843" s="658"/>
      <c r="AH843" s="658"/>
      <c r="AI843" s="658"/>
      <c r="AJ843" s="658"/>
      <c r="AK843" s="658"/>
      <c r="AL843" s="658"/>
      <c r="AM843" s="658"/>
      <c r="AN843" s="658"/>
      <c r="AO843" s="658"/>
      <c r="AP843" s="658"/>
      <c r="AQ843" s="658"/>
      <c r="AR843" s="658"/>
      <c r="AS843" s="658"/>
      <c r="AT843" s="658"/>
      <c r="AU843" s="658"/>
      <c r="AV843" s="658"/>
      <c r="AW843" s="658"/>
      <c r="AX843" s="658"/>
      <c r="AY843" s="658"/>
      <c r="AZ843" s="658"/>
      <c r="BA843" s="658"/>
      <c r="BB843" s="658"/>
      <c r="BC843" s="658"/>
      <c r="BD843" s="658"/>
      <c r="BE843" s="658"/>
      <c r="BF843" s="658"/>
      <c r="BG843" s="658"/>
      <c r="BH843" s="658"/>
      <c r="BI843" s="658"/>
      <c r="BJ843" s="658"/>
      <c r="BK843" s="658"/>
      <c r="BL843" s="658"/>
      <c r="BM843" s="658"/>
      <c r="BN843" s="658"/>
      <c r="BO843" s="658"/>
      <c r="BP843" s="658"/>
      <c r="BQ843" s="658"/>
      <c r="BR843" s="658"/>
      <c r="BS843" s="658"/>
      <c r="BT843" s="658"/>
      <c r="BU843" s="658"/>
    </row>
    <row r="844" ht="14.25" customHeight="1">
      <c r="A844" s="1067"/>
      <c r="B844" s="1067"/>
      <c r="C844" s="1067"/>
      <c r="D844" s="1067"/>
      <c r="E844" s="1067"/>
      <c r="F844" s="1067"/>
      <c r="G844" s="1114"/>
      <c r="H844" s="1115"/>
      <c r="I844" s="1115"/>
      <c r="J844" s="1067"/>
      <c r="K844" s="1116"/>
      <c r="L844" s="1117"/>
      <c r="M844" s="1067"/>
      <c r="N844" s="1067"/>
      <c r="O844" s="1117"/>
      <c r="P844" s="1067"/>
      <c r="Q844" s="1067"/>
      <c r="R844" s="1067"/>
      <c r="S844" s="1067"/>
      <c r="T844" s="1067"/>
      <c r="U844" s="1067"/>
      <c r="V844" s="866"/>
      <c r="W844" s="866"/>
      <c r="X844" s="866"/>
      <c r="Y844" s="394"/>
      <c r="Z844" s="394"/>
      <c r="AA844" s="394"/>
      <c r="AB844" s="394"/>
      <c r="AC844" s="1067"/>
      <c r="AD844" s="1067"/>
      <c r="AE844" s="1067"/>
      <c r="AF844" s="1067"/>
      <c r="AG844" s="658"/>
      <c r="AH844" s="658"/>
      <c r="AI844" s="658"/>
      <c r="AJ844" s="658"/>
      <c r="AK844" s="658"/>
      <c r="AL844" s="658"/>
      <c r="AM844" s="658"/>
      <c r="AN844" s="658"/>
      <c r="AO844" s="658"/>
      <c r="AP844" s="658"/>
      <c r="AQ844" s="658"/>
      <c r="AR844" s="658"/>
      <c r="AS844" s="658"/>
      <c r="AT844" s="658"/>
      <c r="AU844" s="658"/>
      <c r="AV844" s="658"/>
      <c r="AW844" s="658"/>
      <c r="AX844" s="658"/>
      <c r="AY844" s="658"/>
      <c r="AZ844" s="658"/>
      <c r="BA844" s="658"/>
      <c r="BB844" s="658"/>
      <c r="BC844" s="658"/>
      <c r="BD844" s="658"/>
      <c r="BE844" s="658"/>
      <c r="BF844" s="658"/>
      <c r="BG844" s="658"/>
      <c r="BH844" s="658"/>
      <c r="BI844" s="658"/>
      <c r="BJ844" s="658"/>
      <c r="BK844" s="658"/>
      <c r="BL844" s="658"/>
      <c r="BM844" s="658"/>
      <c r="BN844" s="658"/>
      <c r="BO844" s="658"/>
      <c r="BP844" s="658"/>
      <c r="BQ844" s="658"/>
      <c r="BR844" s="658"/>
      <c r="BS844" s="658"/>
      <c r="BT844" s="658"/>
      <c r="BU844" s="658"/>
    </row>
    <row r="845" ht="14.25" customHeight="1">
      <c r="A845" s="1067"/>
      <c r="B845" s="1067"/>
      <c r="C845" s="1067"/>
      <c r="D845" s="1067"/>
      <c r="E845" s="1067"/>
      <c r="F845" s="1067"/>
      <c r="G845" s="1114"/>
      <c r="H845" s="1115"/>
      <c r="I845" s="1115"/>
      <c r="J845" s="1067"/>
      <c r="K845" s="1116"/>
      <c r="L845" s="1117"/>
      <c r="M845" s="1067"/>
      <c r="N845" s="1067"/>
      <c r="O845" s="1117"/>
      <c r="P845" s="1067"/>
      <c r="Q845" s="1067"/>
      <c r="R845" s="1067"/>
      <c r="S845" s="1067"/>
      <c r="T845" s="1067"/>
      <c r="U845" s="1067"/>
      <c r="V845" s="866"/>
      <c r="W845" s="866"/>
      <c r="X845" s="866"/>
      <c r="Y845" s="394"/>
      <c r="Z845" s="394"/>
      <c r="AA845" s="394"/>
      <c r="AB845" s="394"/>
      <c r="AC845" s="1067"/>
      <c r="AD845" s="1067"/>
      <c r="AE845" s="1067"/>
      <c r="AF845" s="1067"/>
      <c r="AG845" s="658"/>
      <c r="AH845" s="658"/>
      <c r="AI845" s="658"/>
      <c r="AJ845" s="658"/>
      <c r="AK845" s="658"/>
      <c r="AL845" s="658"/>
      <c r="AM845" s="658"/>
      <c r="AN845" s="658"/>
      <c r="AO845" s="658"/>
      <c r="AP845" s="658"/>
      <c r="AQ845" s="658"/>
      <c r="AR845" s="658"/>
      <c r="AS845" s="658"/>
      <c r="AT845" s="658"/>
      <c r="AU845" s="658"/>
      <c r="AV845" s="658"/>
      <c r="AW845" s="658"/>
      <c r="AX845" s="658"/>
      <c r="AY845" s="658"/>
      <c r="AZ845" s="658"/>
      <c r="BA845" s="658"/>
      <c r="BB845" s="658"/>
      <c r="BC845" s="658"/>
      <c r="BD845" s="658"/>
      <c r="BE845" s="658"/>
      <c r="BF845" s="658"/>
      <c r="BG845" s="658"/>
      <c r="BH845" s="658"/>
      <c r="BI845" s="658"/>
      <c r="BJ845" s="658"/>
      <c r="BK845" s="658"/>
      <c r="BL845" s="658"/>
      <c r="BM845" s="658"/>
      <c r="BN845" s="658"/>
      <c r="BO845" s="658"/>
      <c r="BP845" s="658"/>
      <c r="BQ845" s="658"/>
      <c r="BR845" s="658"/>
      <c r="BS845" s="658"/>
      <c r="BT845" s="658"/>
      <c r="BU845" s="658"/>
    </row>
    <row r="846" ht="14.25" customHeight="1">
      <c r="A846" s="1067"/>
      <c r="B846" s="1067"/>
      <c r="C846" s="1067"/>
      <c r="D846" s="1067"/>
      <c r="E846" s="1067"/>
      <c r="F846" s="1067"/>
      <c r="G846" s="1114"/>
      <c r="H846" s="1115"/>
      <c r="I846" s="1115"/>
      <c r="J846" s="1067"/>
      <c r="K846" s="1116"/>
      <c r="L846" s="1117"/>
      <c r="M846" s="1067"/>
      <c r="N846" s="1067"/>
      <c r="O846" s="1117"/>
      <c r="P846" s="1067"/>
      <c r="Q846" s="1067"/>
      <c r="R846" s="1067"/>
      <c r="S846" s="1067"/>
      <c r="T846" s="1067"/>
      <c r="U846" s="1067"/>
      <c r="V846" s="866"/>
      <c r="W846" s="866"/>
      <c r="X846" s="866"/>
      <c r="Y846" s="394"/>
      <c r="Z846" s="394"/>
      <c r="AA846" s="394"/>
      <c r="AB846" s="394"/>
      <c r="AC846" s="1067"/>
      <c r="AD846" s="1067"/>
      <c r="AE846" s="1067"/>
      <c r="AF846" s="1067"/>
      <c r="AG846" s="658"/>
      <c r="AH846" s="658"/>
      <c r="AI846" s="658"/>
      <c r="AJ846" s="658"/>
      <c r="AK846" s="658"/>
      <c r="AL846" s="658"/>
      <c r="AM846" s="658"/>
      <c r="AN846" s="658"/>
      <c r="AO846" s="658"/>
      <c r="AP846" s="658"/>
      <c r="AQ846" s="658"/>
      <c r="AR846" s="658"/>
      <c r="AS846" s="658"/>
      <c r="AT846" s="658"/>
      <c r="AU846" s="658"/>
      <c r="AV846" s="658"/>
      <c r="AW846" s="658"/>
      <c r="AX846" s="658"/>
      <c r="AY846" s="658"/>
      <c r="AZ846" s="658"/>
      <c r="BA846" s="658"/>
      <c r="BB846" s="658"/>
      <c r="BC846" s="658"/>
      <c r="BD846" s="658"/>
      <c r="BE846" s="658"/>
      <c r="BF846" s="658"/>
      <c r="BG846" s="658"/>
      <c r="BH846" s="658"/>
      <c r="BI846" s="658"/>
      <c r="BJ846" s="658"/>
      <c r="BK846" s="658"/>
      <c r="BL846" s="658"/>
      <c r="BM846" s="658"/>
      <c r="BN846" s="658"/>
      <c r="BO846" s="658"/>
      <c r="BP846" s="658"/>
      <c r="BQ846" s="658"/>
      <c r="BR846" s="658"/>
      <c r="BS846" s="658"/>
      <c r="BT846" s="658"/>
      <c r="BU846" s="658"/>
    </row>
    <row r="847" ht="14.25" customHeight="1">
      <c r="A847" s="1067"/>
      <c r="B847" s="1067"/>
      <c r="C847" s="1067"/>
      <c r="D847" s="1067"/>
      <c r="E847" s="1067"/>
      <c r="F847" s="1067"/>
      <c r="G847" s="1114"/>
      <c r="H847" s="1115"/>
      <c r="I847" s="1115"/>
      <c r="J847" s="1067"/>
      <c r="K847" s="1116"/>
      <c r="L847" s="1117"/>
      <c r="M847" s="1067"/>
      <c r="N847" s="1067"/>
      <c r="O847" s="1117"/>
      <c r="P847" s="1067"/>
      <c r="Q847" s="1067"/>
      <c r="R847" s="1067"/>
      <c r="S847" s="1067"/>
      <c r="T847" s="1067"/>
      <c r="U847" s="1067"/>
      <c r="V847" s="866"/>
      <c r="W847" s="866"/>
      <c r="X847" s="866"/>
      <c r="Y847" s="394"/>
      <c r="Z847" s="394"/>
      <c r="AA847" s="394"/>
      <c r="AB847" s="394"/>
      <c r="AC847" s="1067"/>
      <c r="AD847" s="1067"/>
      <c r="AE847" s="1067"/>
      <c r="AF847" s="1067"/>
      <c r="AG847" s="658"/>
      <c r="AH847" s="658"/>
      <c r="AI847" s="658"/>
      <c r="AJ847" s="658"/>
      <c r="AK847" s="658"/>
      <c r="AL847" s="658"/>
      <c r="AM847" s="658"/>
      <c r="AN847" s="658"/>
      <c r="AO847" s="658"/>
      <c r="AP847" s="658"/>
      <c r="AQ847" s="658"/>
      <c r="AR847" s="658"/>
      <c r="AS847" s="658"/>
      <c r="AT847" s="658"/>
      <c r="AU847" s="658"/>
      <c r="AV847" s="658"/>
      <c r="AW847" s="658"/>
      <c r="AX847" s="658"/>
      <c r="AY847" s="658"/>
      <c r="AZ847" s="658"/>
      <c r="BA847" s="658"/>
      <c r="BB847" s="658"/>
      <c r="BC847" s="658"/>
      <c r="BD847" s="658"/>
      <c r="BE847" s="658"/>
      <c r="BF847" s="658"/>
      <c r="BG847" s="658"/>
      <c r="BH847" s="658"/>
      <c r="BI847" s="658"/>
      <c r="BJ847" s="658"/>
      <c r="BK847" s="658"/>
      <c r="BL847" s="658"/>
      <c r="BM847" s="658"/>
      <c r="BN847" s="658"/>
      <c r="BO847" s="658"/>
      <c r="BP847" s="658"/>
      <c r="BQ847" s="658"/>
      <c r="BR847" s="658"/>
      <c r="BS847" s="658"/>
      <c r="BT847" s="658"/>
      <c r="BU847" s="658"/>
    </row>
    <row r="848" ht="14.25" customHeight="1">
      <c r="A848" s="1067"/>
      <c r="B848" s="1067"/>
      <c r="C848" s="1067"/>
      <c r="D848" s="1067"/>
      <c r="E848" s="1067"/>
      <c r="F848" s="1067"/>
      <c r="G848" s="1114"/>
      <c r="H848" s="1115"/>
      <c r="I848" s="1115"/>
      <c r="J848" s="1067"/>
      <c r="K848" s="1116"/>
      <c r="L848" s="1117"/>
      <c r="M848" s="1067"/>
      <c r="N848" s="1067"/>
      <c r="O848" s="1117"/>
      <c r="P848" s="1067"/>
      <c r="Q848" s="1067"/>
      <c r="R848" s="1067"/>
      <c r="S848" s="1067"/>
      <c r="T848" s="1067"/>
      <c r="U848" s="1067"/>
      <c r="V848" s="866"/>
      <c r="W848" s="866"/>
      <c r="X848" s="866"/>
      <c r="Y848" s="394"/>
      <c r="Z848" s="394"/>
      <c r="AA848" s="394"/>
      <c r="AB848" s="394"/>
      <c r="AC848" s="1067"/>
      <c r="AD848" s="1067"/>
      <c r="AE848" s="1067"/>
      <c r="AF848" s="1067"/>
      <c r="AG848" s="658"/>
      <c r="AH848" s="658"/>
      <c r="AI848" s="658"/>
      <c r="AJ848" s="658"/>
      <c r="AK848" s="658"/>
      <c r="AL848" s="658"/>
      <c r="AM848" s="658"/>
      <c r="AN848" s="658"/>
      <c r="AO848" s="658"/>
      <c r="AP848" s="658"/>
      <c r="AQ848" s="658"/>
      <c r="AR848" s="658"/>
      <c r="AS848" s="658"/>
      <c r="AT848" s="658"/>
      <c r="AU848" s="658"/>
      <c r="AV848" s="658"/>
      <c r="AW848" s="658"/>
      <c r="AX848" s="658"/>
      <c r="AY848" s="658"/>
      <c r="AZ848" s="658"/>
      <c r="BA848" s="658"/>
      <c r="BB848" s="658"/>
      <c r="BC848" s="658"/>
      <c r="BD848" s="658"/>
      <c r="BE848" s="658"/>
      <c r="BF848" s="658"/>
      <c r="BG848" s="658"/>
      <c r="BH848" s="658"/>
      <c r="BI848" s="658"/>
      <c r="BJ848" s="658"/>
      <c r="BK848" s="658"/>
      <c r="BL848" s="658"/>
      <c r="BM848" s="658"/>
      <c r="BN848" s="658"/>
      <c r="BO848" s="658"/>
      <c r="BP848" s="658"/>
      <c r="BQ848" s="658"/>
      <c r="BR848" s="658"/>
      <c r="BS848" s="658"/>
      <c r="BT848" s="658"/>
      <c r="BU848" s="658"/>
    </row>
    <row r="849" ht="14.25" customHeight="1">
      <c r="A849" s="1067"/>
      <c r="B849" s="1067"/>
      <c r="C849" s="1067"/>
      <c r="D849" s="1067"/>
      <c r="E849" s="1067"/>
      <c r="F849" s="1067"/>
      <c r="G849" s="1114"/>
      <c r="H849" s="1115"/>
      <c r="I849" s="1115"/>
      <c r="J849" s="1067"/>
      <c r="K849" s="1116"/>
      <c r="L849" s="1117"/>
      <c r="M849" s="1067"/>
      <c r="N849" s="1067"/>
      <c r="O849" s="1117"/>
      <c r="P849" s="1067"/>
      <c r="Q849" s="1067"/>
      <c r="R849" s="1067"/>
      <c r="S849" s="1067"/>
      <c r="T849" s="1067"/>
      <c r="U849" s="1067"/>
      <c r="V849" s="866"/>
      <c r="W849" s="866"/>
      <c r="X849" s="866"/>
      <c r="Y849" s="394"/>
      <c r="Z849" s="394"/>
      <c r="AA849" s="394"/>
      <c r="AB849" s="394"/>
      <c r="AC849" s="1067"/>
      <c r="AD849" s="1067"/>
      <c r="AE849" s="1067"/>
      <c r="AF849" s="1067"/>
      <c r="AG849" s="658"/>
      <c r="AH849" s="658"/>
      <c r="AI849" s="658"/>
      <c r="AJ849" s="658"/>
      <c r="AK849" s="658"/>
      <c r="AL849" s="658"/>
      <c r="AM849" s="658"/>
      <c r="AN849" s="658"/>
      <c r="AO849" s="658"/>
      <c r="AP849" s="658"/>
      <c r="AQ849" s="658"/>
      <c r="AR849" s="658"/>
      <c r="AS849" s="658"/>
      <c r="AT849" s="658"/>
      <c r="AU849" s="658"/>
      <c r="AV849" s="658"/>
      <c r="AW849" s="658"/>
      <c r="AX849" s="658"/>
      <c r="AY849" s="658"/>
      <c r="AZ849" s="658"/>
      <c r="BA849" s="658"/>
      <c r="BB849" s="658"/>
      <c r="BC849" s="658"/>
      <c r="BD849" s="658"/>
      <c r="BE849" s="658"/>
      <c r="BF849" s="658"/>
      <c r="BG849" s="658"/>
      <c r="BH849" s="658"/>
      <c r="BI849" s="658"/>
      <c r="BJ849" s="658"/>
      <c r="BK849" s="658"/>
      <c r="BL849" s="658"/>
      <c r="BM849" s="658"/>
      <c r="BN849" s="658"/>
      <c r="BO849" s="658"/>
      <c r="BP849" s="658"/>
      <c r="BQ849" s="658"/>
      <c r="BR849" s="658"/>
      <c r="BS849" s="658"/>
      <c r="BT849" s="658"/>
      <c r="BU849" s="658"/>
    </row>
    <row r="850" ht="14.25" customHeight="1">
      <c r="A850" s="1067"/>
      <c r="B850" s="1067"/>
      <c r="C850" s="1067"/>
      <c r="D850" s="1067"/>
      <c r="E850" s="1067"/>
      <c r="F850" s="1067"/>
      <c r="G850" s="1114"/>
      <c r="H850" s="1115"/>
      <c r="I850" s="1115"/>
      <c r="J850" s="1067"/>
      <c r="K850" s="1116"/>
      <c r="L850" s="1117"/>
      <c r="M850" s="1067"/>
      <c r="N850" s="1067"/>
      <c r="O850" s="1117"/>
      <c r="P850" s="1067"/>
      <c r="Q850" s="1067"/>
      <c r="R850" s="1067"/>
      <c r="S850" s="1067"/>
      <c r="T850" s="1067"/>
      <c r="U850" s="1067"/>
      <c r="V850" s="866"/>
      <c r="W850" s="866"/>
      <c r="X850" s="866"/>
      <c r="Y850" s="394"/>
      <c r="Z850" s="394"/>
      <c r="AA850" s="394"/>
      <c r="AB850" s="394"/>
      <c r="AC850" s="1067"/>
      <c r="AD850" s="1067"/>
      <c r="AE850" s="1067"/>
      <c r="AF850" s="1067"/>
      <c r="AG850" s="658"/>
      <c r="AH850" s="658"/>
      <c r="AI850" s="658"/>
      <c r="AJ850" s="658"/>
      <c r="AK850" s="658"/>
      <c r="AL850" s="658"/>
      <c r="AM850" s="658"/>
      <c r="AN850" s="658"/>
      <c r="AO850" s="658"/>
      <c r="AP850" s="658"/>
      <c r="AQ850" s="658"/>
      <c r="AR850" s="658"/>
      <c r="AS850" s="658"/>
      <c r="AT850" s="658"/>
      <c r="AU850" s="658"/>
      <c r="AV850" s="658"/>
      <c r="AW850" s="658"/>
      <c r="AX850" s="658"/>
      <c r="AY850" s="658"/>
      <c r="AZ850" s="658"/>
      <c r="BA850" s="658"/>
      <c r="BB850" s="658"/>
      <c r="BC850" s="658"/>
      <c r="BD850" s="658"/>
      <c r="BE850" s="658"/>
      <c r="BF850" s="658"/>
      <c r="BG850" s="658"/>
      <c r="BH850" s="658"/>
      <c r="BI850" s="658"/>
      <c r="BJ850" s="658"/>
      <c r="BK850" s="658"/>
      <c r="BL850" s="658"/>
      <c r="BM850" s="658"/>
      <c r="BN850" s="658"/>
      <c r="BO850" s="658"/>
      <c r="BP850" s="658"/>
      <c r="BQ850" s="658"/>
      <c r="BR850" s="658"/>
      <c r="BS850" s="658"/>
      <c r="BT850" s="658"/>
      <c r="BU850" s="658"/>
    </row>
    <row r="851" ht="14.25" customHeight="1">
      <c r="A851" s="1067"/>
      <c r="B851" s="1067"/>
      <c r="C851" s="1067"/>
      <c r="D851" s="1067"/>
      <c r="E851" s="1067"/>
      <c r="F851" s="1067"/>
      <c r="G851" s="1114"/>
      <c r="H851" s="1115"/>
      <c r="I851" s="1115"/>
      <c r="J851" s="1067"/>
      <c r="K851" s="1116"/>
      <c r="L851" s="1117"/>
      <c r="M851" s="1067"/>
      <c r="N851" s="1067"/>
      <c r="O851" s="1117"/>
      <c r="P851" s="1067"/>
      <c r="Q851" s="1067"/>
      <c r="R851" s="1067"/>
      <c r="S851" s="1067"/>
      <c r="T851" s="1067"/>
      <c r="U851" s="1067"/>
      <c r="V851" s="866"/>
      <c r="W851" s="866"/>
      <c r="X851" s="866"/>
      <c r="Y851" s="394"/>
      <c r="Z851" s="394"/>
      <c r="AA851" s="394"/>
      <c r="AB851" s="394"/>
      <c r="AC851" s="1067"/>
      <c r="AD851" s="1067"/>
      <c r="AE851" s="1067"/>
      <c r="AF851" s="1067"/>
      <c r="AG851" s="658"/>
      <c r="AH851" s="658"/>
      <c r="AI851" s="658"/>
      <c r="AJ851" s="658"/>
      <c r="AK851" s="658"/>
      <c r="AL851" s="658"/>
      <c r="AM851" s="658"/>
      <c r="AN851" s="658"/>
      <c r="AO851" s="658"/>
      <c r="AP851" s="658"/>
      <c r="AQ851" s="658"/>
      <c r="AR851" s="658"/>
      <c r="AS851" s="658"/>
      <c r="AT851" s="658"/>
      <c r="AU851" s="658"/>
      <c r="AV851" s="658"/>
      <c r="AW851" s="658"/>
      <c r="AX851" s="658"/>
      <c r="AY851" s="658"/>
      <c r="AZ851" s="658"/>
      <c r="BA851" s="658"/>
      <c r="BB851" s="658"/>
      <c r="BC851" s="658"/>
      <c r="BD851" s="658"/>
      <c r="BE851" s="658"/>
      <c r="BF851" s="658"/>
      <c r="BG851" s="658"/>
      <c r="BH851" s="658"/>
      <c r="BI851" s="658"/>
      <c r="BJ851" s="658"/>
      <c r="BK851" s="658"/>
      <c r="BL851" s="658"/>
      <c r="BM851" s="658"/>
      <c r="BN851" s="658"/>
      <c r="BO851" s="658"/>
      <c r="BP851" s="658"/>
      <c r="BQ851" s="658"/>
      <c r="BR851" s="658"/>
      <c r="BS851" s="658"/>
      <c r="BT851" s="658"/>
      <c r="BU851" s="658"/>
    </row>
    <row r="852" ht="14.25" customHeight="1">
      <c r="A852" s="1067"/>
      <c r="B852" s="1067"/>
      <c r="C852" s="1067"/>
      <c r="D852" s="1067"/>
      <c r="E852" s="1067"/>
      <c r="F852" s="1067"/>
      <c r="G852" s="1114"/>
      <c r="H852" s="1115"/>
      <c r="I852" s="1115"/>
      <c r="J852" s="1067"/>
      <c r="K852" s="1116"/>
      <c r="L852" s="1117"/>
      <c r="M852" s="1067"/>
      <c r="N852" s="1067"/>
      <c r="O852" s="1117"/>
      <c r="P852" s="1067"/>
      <c r="Q852" s="1067"/>
      <c r="R852" s="1067"/>
      <c r="S852" s="1067"/>
      <c r="T852" s="1067"/>
      <c r="U852" s="1067"/>
      <c r="V852" s="866"/>
      <c r="W852" s="866"/>
      <c r="X852" s="866"/>
      <c r="Y852" s="394"/>
      <c r="Z852" s="394"/>
      <c r="AA852" s="394"/>
      <c r="AB852" s="394"/>
      <c r="AC852" s="1067"/>
      <c r="AD852" s="1067"/>
      <c r="AE852" s="1067"/>
      <c r="AF852" s="1067"/>
      <c r="AG852" s="658"/>
      <c r="AH852" s="658"/>
      <c r="AI852" s="658"/>
      <c r="AJ852" s="658"/>
      <c r="AK852" s="658"/>
      <c r="AL852" s="658"/>
      <c r="AM852" s="658"/>
      <c r="AN852" s="658"/>
      <c r="AO852" s="658"/>
      <c r="AP852" s="658"/>
      <c r="AQ852" s="658"/>
      <c r="AR852" s="658"/>
      <c r="AS852" s="658"/>
      <c r="AT852" s="658"/>
      <c r="AU852" s="658"/>
      <c r="AV852" s="658"/>
      <c r="AW852" s="658"/>
      <c r="AX852" s="658"/>
      <c r="AY852" s="658"/>
      <c r="AZ852" s="658"/>
      <c r="BA852" s="658"/>
      <c r="BB852" s="658"/>
      <c r="BC852" s="658"/>
      <c r="BD852" s="658"/>
      <c r="BE852" s="658"/>
      <c r="BF852" s="658"/>
      <c r="BG852" s="658"/>
      <c r="BH852" s="658"/>
      <c r="BI852" s="658"/>
      <c r="BJ852" s="658"/>
      <c r="BK852" s="658"/>
      <c r="BL852" s="658"/>
      <c r="BM852" s="658"/>
      <c r="BN852" s="658"/>
      <c r="BO852" s="658"/>
      <c r="BP852" s="658"/>
      <c r="BQ852" s="658"/>
      <c r="BR852" s="658"/>
      <c r="BS852" s="658"/>
      <c r="BT852" s="658"/>
      <c r="BU852" s="658"/>
    </row>
    <row r="853" ht="14.25" customHeight="1">
      <c r="A853" s="1067"/>
      <c r="B853" s="1067"/>
      <c r="C853" s="1067"/>
      <c r="D853" s="1067"/>
      <c r="E853" s="1067"/>
      <c r="F853" s="1067"/>
      <c r="G853" s="1114"/>
      <c r="H853" s="1115"/>
      <c r="I853" s="1115"/>
      <c r="J853" s="1067"/>
      <c r="K853" s="1116"/>
      <c r="L853" s="1117"/>
      <c r="M853" s="1067"/>
      <c r="N853" s="1067"/>
      <c r="O853" s="1117"/>
      <c r="P853" s="1067"/>
      <c r="Q853" s="1067"/>
      <c r="R853" s="1067"/>
      <c r="S853" s="1067"/>
      <c r="T853" s="1067"/>
      <c r="U853" s="1067"/>
      <c r="V853" s="866"/>
      <c r="W853" s="866"/>
      <c r="X853" s="866"/>
      <c r="Y853" s="394"/>
      <c r="Z853" s="394"/>
      <c r="AA853" s="394"/>
      <c r="AB853" s="394"/>
      <c r="AC853" s="1067"/>
      <c r="AD853" s="1067"/>
      <c r="AE853" s="1067"/>
      <c r="AF853" s="1067"/>
      <c r="AG853" s="658"/>
      <c r="AH853" s="658"/>
      <c r="AI853" s="658"/>
      <c r="AJ853" s="658"/>
      <c r="AK853" s="658"/>
      <c r="AL853" s="658"/>
      <c r="AM853" s="658"/>
      <c r="AN853" s="658"/>
      <c r="AO853" s="658"/>
      <c r="AP853" s="658"/>
      <c r="AQ853" s="658"/>
      <c r="AR853" s="658"/>
      <c r="AS853" s="658"/>
      <c r="AT853" s="658"/>
      <c r="AU853" s="658"/>
      <c r="AV853" s="658"/>
      <c r="AW853" s="658"/>
      <c r="AX853" s="658"/>
      <c r="AY853" s="658"/>
      <c r="AZ853" s="658"/>
      <c r="BA853" s="658"/>
      <c r="BB853" s="658"/>
      <c r="BC853" s="658"/>
      <c r="BD853" s="658"/>
      <c r="BE853" s="658"/>
      <c r="BF853" s="658"/>
      <c r="BG853" s="658"/>
      <c r="BH853" s="658"/>
      <c r="BI853" s="658"/>
      <c r="BJ853" s="658"/>
      <c r="BK853" s="658"/>
      <c r="BL853" s="658"/>
      <c r="BM853" s="658"/>
      <c r="BN853" s="658"/>
      <c r="BO853" s="658"/>
      <c r="BP853" s="658"/>
      <c r="BQ853" s="658"/>
      <c r="BR853" s="658"/>
      <c r="BS853" s="658"/>
      <c r="BT853" s="658"/>
      <c r="BU853" s="658"/>
    </row>
    <row r="854" ht="14.25" customHeight="1">
      <c r="A854" s="1067"/>
      <c r="B854" s="1067"/>
      <c r="C854" s="1067"/>
      <c r="D854" s="1067"/>
      <c r="E854" s="1067"/>
      <c r="F854" s="1067"/>
      <c r="G854" s="1114"/>
      <c r="H854" s="1115"/>
      <c r="I854" s="1115"/>
      <c r="J854" s="1067"/>
      <c r="K854" s="1116"/>
      <c r="L854" s="1117"/>
      <c r="M854" s="1067"/>
      <c r="N854" s="1067"/>
      <c r="O854" s="1117"/>
      <c r="P854" s="1067"/>
      <c r="Q854" s="1067"/>
      <c r="R854" s="1067"/>
      <c r="S854" s="1067"/>
      <c r="T854" s="1067"/>
      <c r="U854" s="1067"/>
      <c r="V854" s="866"/>
      <c r="W854" s="866"/>
      <c r="X854" s="866"/>
      <c r="Y854" s="394"/>
      <c r="Z854" s="394"/>
      <c r="AA854" s="394"/>
      <c r="AB854" s="394"/>
      <c r="AC854" s="1067"/>
      <c r="AD854" s="1067"/>
      <c r="AE854" s="1067"/>
      <c r="AF854" s="1067"/>
      <c r="AG854" s="658"/>
      <c r="AH854" s="658"/>
      <c r="AI854" s="658"/>
      <c r="AJ854" s="658"/>
      <c r="AK854" s="658"/>
      <c r="AL854" s="658"/>
      <c r="AM854" s="658"/>
      <c r="AN854" s="658"/>
      <c r="AO854" s="658"/>
      <c r="AP854" s="658"/>
      <c r="AQ854" s="658"/>
      <c r="AR854" s="658"/>
      <c r="AS854" s="658"/>
      <c r="AT854" s="658"/>
      <c r="AU854" s="658"/>
      <c r="AV854" s="658"/>
      <c r="AW854" s="658"/>
      <c r="AX854" s="658"/>
      <c r="AY854" s="658"/>
      <c r="AZ854" s="658"/>
      <c r="BA854" s="658"/>
      <c r="BB854" s="658"/>
      <c r="BC854" s="658"/>
      <c r="BD854" s="658"/>
      <c r="BE854" s="658"/>
      <c r="BF854" s="658"/>
      <c r="BG854" s="658"/>
      <c r="BH854" s="658"/>
      <c r="BI854" s="658"/>
      <c r="BJ854" s="658"/>
      <c r="BK854" s="658"/>
      <c r="BL854" s="658"/>
      <c r="BM854" s="658"/>
      <c r="BN854" s="658"/>
      <c r="BO854" s="658"/>
      <c r="BP854" s="658"/>
      <c r="BQ854" s="658"/>
      <c r="BR854" s="658"/>
      <c r="BS854" s="658"/>
      <c r="BT854" s="658"/>
      <c r="BU854" s="658"/>
    </row>
    <row r="855" ht="14.25" customHeight="1">
      <c r="A855" s="1067"/>
      <c r="B855" s="1067"/>
      <c r="C855" s="1067"/>
      <c r="D855" s="1067"/>
      <c r="E855" s="1067"/>
      <c r="F855" s="1067"/>
      <c r="G855" s="1114"/>
      <c r="H855" s="1115"/>
      <c r="I855" s="1115"/>
      <c r="J855" s="1067"/>
      <c r="K855" s="1116"/>
      <c r="L855" s="1117"/>
      <c r="M855" s="1067"/>
      <c r="N855" s="1067"/>
      <c r="O855" s="1117"/>
      <c r="P855" s="1067"/>
      <c r="Q855" s="1067"/>
      <c r="R855" s="1067"/>
      <c r="S855" s="1067"/>
      <c r="T855" s="1067"/>
      <c r="U855" s="1067"/>
      <c r="V855" s="866"/>
      <c r="W855" s="866"/>
      <c r="X855" s="866"/>
      <c r="Y855" s="394"/>
      <c r="Z855" s="394"/>
      <c r="AA855" s="394"/>
      <c r="AB855" s="394"/>
      <c r="AC855" s="1067"/>
      <c r="AD855" s="1067"/>
      <c r="AE855" s="1067"/>
      <c r="AF855" s="1067"/>
      <c r="AG855" s="658"/>
      <c r="AH855" s="658"/>
      <c r="AI855" s="658"/>
      <c r="AJ855" s="658"/>
      <c r="AK855" s="658"/>
      <c r="AL855" s="658"/>
      <c r="AM855" s="658"/>
      <c r="AN855" s="658"/>
      <c r="AO855" s="658"/>
      <c r="AP855" s="658"/>
      <c r="AQ855" s="658"/>
      <c r="AR855" s="658"/>
      <c r="AS855" s="658"/>
      <c r="AT855" s="658"/>
      <c r="AU855" s="658"/>
      <c r="AV855" s="658"/>
      <c r="AW855" s="658"/>
      <c r="AX855" s="658"/>
      <c r="AY855" s="658"/>
      <c r="AZ855" s="658"/>
      <c r="BA855" s="658"/>
      <c r="BB855" s="658"/>
      <c r="BC855" s="658"/>
      <c r="BD855" s="658"/>
      <c r="BE855" s="658"/>
      <c r="BF855" s="658"/>
      <c r="BG855" s="658"/>
      <c r="BH855" s="658"/>
      <c r="BI855" s="658"/>
      <c r="BJ855" s="658"/>
      <c r="BK855" s="658"/>
      <c r="BL855" s="658"/>
      <c r="BM855" s="658"/>
      <c r="BN855" s="658"/>
      <c r="BO855" s="658"/>
      <c r="BP855" s="658"/>
      <c r="BQ855" s="658"/>
      <c r="BR855" s="658"/>
      <c r="BS855" s="658"/>
      <c r="BT855" s="658"/>
      <c r="BU855" s="658"/>
    </row>
    <row r="856" ht="14.25" customHeight="1">
      <c r="A856" s="1067"/>
      <c r="B856" s="1067"/>
      <c r="C856" s="1067"/>
      <c r="D856" s="1067"/>
      <c r="E856" s="1067"/>
      <c r="F856" s="1067"/>
      <c r="G856" s="1114"/>
      <c r="H856" s="1115"/>
      <c r="I856" s="1115"/>
      <c r="J856" s="1067"/>
      <c r="K856" s="1116"/>
      <c r="L856" s="1117"/>
      <c r="M856" s="1067"/>
      <c r="N856" s="1067"/>
      <c r="O856" s="1117"/>
      <c r="P856" s="1067"/>
      <c r="Q856" s="1067"/>
      <c r="R856" s="1067"/>
      <c r="S856" s="1067"/>
      <c r="T856" s="1067"/>
      <c r="U856" s="1067"/>
      <c r="V856" s="866"/>
      <c r="W856" s="866"/>
      <c r="X856" s="866"/>
      <c r="Y856" s="394"/>
      <c r="Z856" s="394"/>
      <c r="AA856" s="394"/>
      <c r="AB856" s="394"/>
      <c r="AC856" s="1067"/>
      <c r="AD856" s="1067"/>
      <c r="AE856" s="1067"/>
      <c r="AF856" s="1067"/>
      <c r="AG856" s="658"/>
      <c r="AH856" s="658"/>
      <c r="AI856" s="658"/>
      <c r="AJ856" s="658"/>
      <c r="AK856" s="658"/>
      <c r="AL856" s="658"/>
      <c r="AM856" s="658"/>
      <c r="AN856" s="658"/>
      <c r="AO856" s="658"/>
      <c r="AP856" s="658"/>
      <c r="AQ856" s="658"/>
      <c r="AR856" s="658"/>
      <c r="AS856" s="658"/>
      <c r="AT856" s="658"/>
      <c r="AU856" s="658"/>
      <c r="AV856" s="658"/>
      <c r="AW856" s="658"/>
      <c r="AX856" s="658"/>
      <c r="AY856" s="658"/>
      <c r="AZ856" s="658"/>
      <c r="BA856" s="658"/>
      <c r="BB856" s="658"/>
      <c r="BC856" s="658"/>
      <c r="BD856" s="658"/>
      <c r="BE856" s="658"/>
      <c r="BF856" s="658"/>
      <c r="BG856" s="658"/>
      <c r="BH856" s="658"/>
      <c r="BI856" s="658"/>
      <c r="BJ856" s="658"/>
      <c r="BK856" s="658"/>
      <c r="BL856" s="658"/>
      <c r="BM856" s="658"/>
      <c r="BN856" s="658"/>
      <c r="BO856" s="658"/>
      <c r="BP856" s="658"/>
      <c r="BQ856" s="658"/>
      <c r="BR856" s="658"/>
      <c r="BS856" s="658"/>
      <c r="BT856" s="658"/>
      <c r="BU856" s="658"/>
    </row>
    <row r="857" ht="14.25" customHeight="1">
      <c r="A857" s="1067"/>
      <c r="B857" s="1067"/>
      <c r="C857" s="1067"/>
      <c r="D857" s="1067"/>
      <c r="E857" s="1067"/>
      <c r="F857" s="1067"/>
      <c r="G857" s="1114"/>
      <c r="H857" s="1115"/>
      <c r="I857" s="1115"/>
      <c r="J857" s="1067"/>
      <c r="K857" s="1116"/>
      <c r="L857" s="1117"/>
      <c r="M857" s="1067"/>
      <c r="N857" s="1067"/>
      <c r="O857" s="1117"/>
      <c r="P857" s="1067"/>
      <c r="Q857" s="1067"/>
      <c r="R857" s="1067"/>
      <c r="S857" s="1067"/>
      <c r="T857" s="1067"/>
      <c r="U857" s="1067"/>
      <c r="V857" s="866"/>
      <c r="W857" s="866"/>
      <c r="X857" s="866"/>
      <c r="Y857" s="394"/>
      <c r="Z857" s="394"/>
      <c r="AA857" s="394"/>
      <c r="AB857" s="394"/>
      <c r="AC857" s="1067"/>
      <c r="AD857" s="1067"/>
      <c r="AE857" s="1067"/>
      <c r="AF857" s="1067"/>
      <c r="AG857" s="658"/>
      <c r="AH857" s="658"/>
      <c r="AI857" s="658"/>
      <c r="AJ857" s="658"/>
      <c r="AK857" s="658"/>
      <c r="AL857" s="658"/>
      <c r="AM857" s="658"/>
      <c r="AN857" s="658"/>
      <c r="AO857" s="658"/>
      <c r="AP857" s="658"/>
      <c r="AQ857" s="658"/>
      <c r="AR857" s="658"/>
      <c r="AS857" s="658"/>
      <c r="AT857" s="658"/>
      <c r="AU857" s="658"/>
      <c r="AV857" s="658"/>
      <c r="AW857" s="658"/>
      <c r="AX857" s="658"/>
      <c r="AY857" s="658"/>
      <c r="AZ857" s="658"/>
      <c r="BA857" s="658"/>
      <c r="BB857" s="658"/>
      <c r="BC857" s="658"/>
      <c r="BD857" s="658"/>
      <c r="BE857" s="658"/>
      <c r="BF857" s="658"/>
      <c r="BG857" s="658"/>
      <c r="BH857" s="658"/>
      <c r="BI857" s="658"/>
      <c r="BJ857" s="658"/>
      <c r="BK857" s="658"/>
      <c r="BL857" s="658"/>
      <c r="BM857" s="658"/>
      <c r="BN857" s="658"/>
      <c r="BO857" s="658"/>
      <c r="BP857" s="658"/>
      <c r="BQ857" s="658"/>
      <c r="BR857" s="658"/>
      <c r="BS857" s="658"/>
      <c r="BT857" s="658"/>
      <c r="BU857" s="658"/>
    </row>
    <row r="858" ht="14.25" customHeight="1">
      <c r="A858" s="1067"/>
      <c r="B858" s="1067"/>
      <c r="C858" s="1067"/>
      <c r="D858" s="1067"/>
      <c r="E858" s="1067"/>
      <c r="F858" s="1067"/>
      <c r="G858" s="1114"/>
      <c r="H858" s="1115"/>
      <c r="I858" s="1115"/>
      <c r="J858" s="1067"/>
      <c r="K858" s="1116"/>
      <c r="L858" s="1117"/>
      <c r="M858" s="1067"/>
      <c r="N858" s="1067"/>
      <c r="O858" s="1117"/>
      <c r="P858" s="1067"/>
      <c r="Q858" s="1067"/>
      <c r="R858" s="1067"/>
      <c r="S858" s="1067"/>
      <c r="T858" s="1067"/>
      <c r="U858" s="1067"/>
      <c r="V858" s="866"/>
      <c r="W858" s="866"/>
      <c r="X858" s="866"/>
      <c r="Y858" s="394"/>
      <c r="Z858" s="394"/>
      <c r="AA858" s="394"/>
      <c r="AB858" s="394"/>
      <c r="AC858" s="1067"/>
      <c r="AD858" s="1067"/>
      <c r="AE858" s="1067"/>
      <c r="AF858" s="1067"/>
      <c r="AG858" s="658"/>
      <c r="AH858" s="658"/>
      <c r="AI858" s="658"/>
      <c r="AJ858" s="658"/>
      <c r="AK858" s="658"/>
      <c r="AL858" s="658"/>
      <c r="AM858" s="658"/>
      <c r="AN858" s="658"/>
      <c r="AO858" s="658"/>
      <c r="AP858" s="658"/>
      <c r="AQ858" s="658"/>
      <c r="AR858" s="658"/>
      <c r="AS858" s="658"/>
      <c r="AT858" s="658"/>
      <c r="AU858" s="658"/>
      <c r="AV858" s="658"/>
      <c r="AW858" s="658"/>
      <c r="AX858" s="658"/>
      <c r="AY858" s="658"/>
      <c r="AZ858" s="658"/>
      <c r="BA858" s="658"/>
      <c r="BB858" s="658"/>
      <c r="BC858" s="658"/>
      <c r="BD858" s="658"/>
      <c r="BE858" s="658"/>
      <c r="BF858" s="658"/>
      <c r="BG858" s="658"/>
      <c r="BH858" s="658"/>
      <c r="BI858" s="658"/>
      <c r="BJ858" s="658"/>
      <c r="BK858" s="658"/>
      <c r="BL858" s="658"/>
      <c r="BM858" s="658"/>
      <c r="BN858" s="658"/>
      <c r="BO858" s="658"/>
      <c r="BP858" s="658"/>
      <c r="BQ858" s="658"/>
      <c r="BR858" s="658"/>
      <c r="BS858" s="658"/>
      <c r="BT858" s="658"/>
      <c r="BU858" s="658"/>
    </row>
    <row r="859" ht="14.25" customHeight="1">
      <c r="A859" s="1067"/>
      <c r="B859" s="1067"/>
      <c r="C859" s="1067"/>
      <c r="D859" s="1067"/>
      <c r="E859" s="1067"/>
      <c r="F859" s="1067"/>
      <c r="G859" s="1114"/>
      <c r="H859" s="1115"/>
      <c r="I859" s="1115"/>
      <c r="J859" s="1067"/>
      <c r="K859" s="1116"/>
      <c r="L859" s="1117"/>
      <c r="M859" s="1067"/>
      <c r="N859" s="1067"/>
      <c r="O859" s="1117"/>
      <c r="P859" s="1067"/>
      <c r="Q859" s="1067"/>
      <c r="R859" s="1067"/>
      <c r="S859" s="1067"/>
      <c r="T859" s="1067"/>
      <c r="U859" s="1067"/>
      <c r="V859" s="866"/>
      <c r="W859" s="866"/>
      <c r="X859" s="866"/>
      <c r="Y859" s="394"/>
      <c r="Z859" s="394"/>
      <c r="AA859" s="394"/>
      <c r="AB859" s="394"/>
      <c r="AC859" s="1067"/>
      <c r="AD859" s="1067"/>
      <c r="AE859" s="1067"/>
      <c r="AF859" s="1067"/>
      <c r="AG859" s="658"/>
      <c r="AH859" s="658"/>
      <c r="AI859" s="658"/>
      <c r="AJ859" s="658"/>
      <c r="AK859" s="658"/>
      <c r="AL859" s="658"/>
      <c r="AM859" s="658"/>
      <c r="AN859" s="658"/>
      <c r="AO859" s="658"/>
      <c r="AP859" s="658"/>
      <c r="AQ859" s="658"/>
      <c r="AR859" s="658"/>
      <c r="AS859" s="658"/>
      <c r="AT859" s="658"/>
      <c r="AU859" s="658"/>
      <c r="AV859" s="658"/>
      <c r="AW859" s="658"/>
      <c r="AX859" s="658"/>
      <c r="AY859" s="658"/>
      <c r="AZ859" s="658"/>
      <c r="BA859" s="658"/>
      <c r="BB859" s="658"/>
      <c r="BC859" s="658"/>
      <c r="BD859" s="658"/>
      <c r="BE859" s="658"/>
      <c r="BF859" s="658"/>
      <c r="BG859" s="658"/>
      <c r="BH859" s="658"/>
      <c r="BI859" s="658"/>
      <c r="BJ859" s="658"/>
      <c r="BK859" s="658"/>
      <c r="BL859" s="658"/>
      <c r="BM859" s="658"/>
      <c r="BN859" s="658"/>
      <c r="BO859" s="658"/>
      <c r="BP859" s="658"/>
      <c r="BQ859" s="658"/>
      <c r="BR859" s="658"/>
      <c r="BS859" s="658"/>
      <c r="BT859" s="658"/>
      <c r="BU859" s="658"/>
    </row>
    <row r="860" ht="14.25" customHeight="1">
      <c r="A860" s="1067"/>
      <c r="B860" s="1067"/>
      <c r="C860" s="1067"/>
      <c r="D860" s="1067"/>
      <c r="E860" s="1067"/>
      <c r="F860" s="1067"/>
      <c r="G860" s="1114"/>
      <c r="H860" s="1115"/>
      <c r="I860" s="1115"/>
      <c r="J860" s="1067"/>
      <c r="K860" s="1116"/>
      <c r="L860" s="1117"/>
      <c r="M860" s="1067"/>
      <c r="N860" s="1067"/>
      <c r="O860" s="1117"/>
      <c r="P860" s="1067"/>
      <c r="Q860" s="1067"/>
      <c r="R860" s="1067"/>
      <c r="S860" s="1067"/>
      <c r="T860" s="1067"/>
      <c r="U860" s="1067"/>
      <c r="V860" s="866"/>
      <c r="W860" s="866"/>
      <c r="X860" s="866"/>
      <c r="Y860" s="394"/>
      <c r="Z860" s="394"/>
      <c r="AA860" s="394"/>
      <c r="AB860" s="394"/>
      <c r="AC860" s="1067"/>
      <c r="AD860" s="1067"/>
      <c r="AE860" s="1067"/>
      <c r="AF860" s="1067"/>
      <c r="AG860" s="658"/>
      <c r="AH860" s="658"/>
      <c r="AI860" s="658"/>
      <c r="AJ860" s="658"/>
      <c r="AK860" s="658"/>
      <c r="AL860" s="658"/>
      <c r="AM860" s="658"/>
      <c r="AN860" s="658"/>
      <c r="AO860" s="658"/>
      <c r="AP860" s="658"/>
      <c r="AQ860" s="658"/>
      <c r="AR860" s="658"/>
      <c r="AS860" s="658"/>
      <c r="AT860" s="658"/>
      <c r="AU860" s="658"/>
      <c r="AV860" s="658"/>
      <c r="AW860" s="658"/>
      <c r="AX860" s="658"/>
      <c r="AY860" s="658"/>
      <c r="AZ860" s="658"/>
      <c r="BA860" s="658"/>
      <c r="BB860" s="658"/>
      <c r="BC860" s="658"/>
      <c r="BD860" s="658"/>
      <c r="BE860" s="658"/>
      <c r="BF860" s="658"/>
      <c r="BG860" s="658"/>
      <c r="BH860" s="658"/>
      <c r="BI860" s="658"/>
      <c r="BJ860" s="658"/>
      <c r="BK860" s="658"/>
      <c r="BL860" s="658"/>
      <c r="BM860" s="658"/>
      <c r="BN860" s="658"/>
      <c r="BO860" s="658"/>
      <c r="BP860" s="658"/>
      <c r="BQ860" s="658"/>
      <c r="BR860" s="658"/>
      <c r="BS860" s="658"/>
      <c r="BT860" s="658"/>
      <c r="BU860" s="658"/>
    </row>
    <row r="861" ht="14.25" customHeight="1">
      <c r="A861" s="1067"/>
      <c r="B861" s="1067"/>
      <c r="C861" s="1067"/>
      <c r="D861" s="1067"/>
      <c r="E861" s="1067"/>
      <c r="F861" s="1067"/>
      <c r="G861" s="1114"/>
      <c r="H861" s="1115"/>
      <c r="I861" s="1115"/>
      <c r="J861" s="1067"/>
      <c r="K861" s="1116"/>
      <c r="L861" s="1117"/>
      <c r="M861" s="1067"/>
      <c r="N861" s="1067"/>
      <c r="O861" s="1117"/>
      <c r="P861" s="1067"/>
      <c r="Q861" s="1067"/>
      <c r="R861" s="1067"/>
      <c r="S861" s="1067"/>
      <c r="T861" s="1067"/>
      <c r="U861" s="1067"/>
      <c r="V861" s="866"/>
      <c r="W861" s="866"/>
      <c r="X861" s="866"/>
      <c r="Y861" s="394"/>
      <c r="Z861" s="394"/>
      <c r="AA861" s="394"/>
      <c r="AB861" s="394"/>
      <c r="AC861" s="1067"/>
      <c r="AD861" s="1067"/>
      <c r="AE861" s="1067"/>
      <c r="AF861" s="1067"/>
      <c r="AG861" s="658"/>
      <c r="AH861" s="658"/>
      <c r="AI861" s="658"/>
      <c r="AJ861" s="658"/>
      <c r="AK861" s="658"/>
      <c r="AL861" s="658"/>
      <c r="AM861" s="658"/>
      <c r="AN861" s="658"/>
      <c r="AO861" s="658"/>
      <c r="AP861" s="658"/>
      <c r="AQ861" s="658"/>
      <c r="AR861" s="658"/>
      <c r="AS861" s="658"/>
      <c r="AT861" s="658"/>
      <c r="AU861" s="658"/>
      <c r="AV861" s="658"/>
      <c r="AW861" s="658"/>
      <c r="AX861" s="658"/>
      <c r="AY861" s="658"/>
      <c r="AZ861" s="658"/>
      <c r="BA861" s="658"/>
      <c r="BB861" s="658"/>
      <c r="BC861" s="658"/>
      <c r="BD861" s="658"/>
      <c r="BE861" s="658"/>
      <c r="BF861" s="658"/>
      <c r="BG861" s="658"/>
      <c r="BH861" s="658"/>
      <c r="BI861" s="658"/>
      <c r="BJ861" s="658"/>
      <c r="BK861" s="658"/>
      <c r="BL861" s="658"/>
      <c r="BM861" s="658"/>
      <c r="BN861" s="658"/>
      <c r="BO861" s="658"/>
      <c r="BP861" s="658"/>
      <c r="BQ861" s="658"/>
      <c r="BR861" s="658"/>
      <c r="BS861" s="658"/>
      <c r="BT861" s="658"/>
      <c r="BU861" s="658"/>
    </row>
    <row r="862" ht="14.25" customHeight="1">
      <c r="A862" s="1067"/>
      <c r="B862" s="1067"/>
      <c r="C862" s="1067"/>
      <c r="D862" s="1067"/>
      <c r="E862" s="1067"/>
      <c r="F862" s="1067"/>
      <c r="G862" s="1114"/>
      <c r="H862" s="1115"/>
      <c r="I862" s="1115"/>
      <c r="J862" s="1067"/>
      <c r="K862" s="1116"/>
      <c r="L862" s="1117"/>
      <c r="M862" s="1067"/>
      <c r="N862" s="1067"/>
      <c r="O862" s="1117"/>
      <c r="P862" s="1067"/>
      <c r="Q862" s="1067"/>
      <c r="R862" s="1067"/>
      <c r="S862" s="1067"/>
      <c r="T862" s="1067"/>
      <c r="U862" s="1067"/>
      <c r="V862" s="866"/>
      <c r="W862" s="866"/>
      <c r="X862" s="866"/>
      <c r="Y862" s="394"/>
      <c r="Z862" s="394"/>
      <c r="AA862" s="394"/>
      <c r="AB862" s="394"/>
      <c r="AC862" s="1067"/>
      <c r="AD862" s="1067"/>
      <c r="AE862" s="1067"/>
      <c r="AF862" s="1067"/>
      <c r="AG862" s="658"/>
      <c r="AH862" s="658"/>
      <c r="AI862" s="658"/>
      <c r="AJ862" s="658"/>
      <c r="AK862" s="658"/>
      <c r="AL862" s="658"/>
      <c r="AM862" s="658"/>
      <c r="AN862" s="658"/>
      <c r="AO862" s="658"/>
      <c r="AP862" s="658"/>
      <c r="AQ862" s="658"/>
      <c r="AR862" s="658"/>
      <c r="AS862" s="658"/>
      <c r="AT862" s="658"/>
      <c r="AU862" s="658"/>
      <c r="AV862" s="658"/>
      <c r="AW862" s="658"/>
      <c r="AX862" s="658"/>
      <c r="AY862" s="658"/>
      <c r="AZ862" s="658"/>
      <c r="BA862" s="658"/>
      <c r="BB862" s="658"/>
      <c r="BC862" s="658"/>
      <c r="BD862" s="658"/>
      <c r="BE862" s="658"/>
      <c r="BF862" s="658"/>
      <c r="BG862" s="658"/>
      <c r="BH862" s="658"/>
      <c r="BI862" s="658"/>
      <c r="BJ862" s="658"/>
      <c r="BK862" s="658"/>
      <c r="BL862" s="658"/>
      <c r="BM862" s="658"/>
      <c r="BN862" s="658"/>
      <c r="BO862" s="658"/>
      <c r="BP862" s="658"/>
      <c r="BQ862" s="658"/>
      <c r="BR862" s="658"/>
      <c r="BS862" s="658"/>
      <c r="BT862" s="658"/>
      <c r="BU862" s="658"/>
    </row>
    <row r="863" ht="14.25" customHeight="1">
      <c r="A863" s="1067"/>
      <c r="B863" s="1067"/>
      <c r="C863" s="1067"/>
      <c r="D863" s="1067"/>
      <c r="E863" s="1067"/>
      <c r="F863" s="1067"/>
      <c r="G863" s="1114"/>
      <c r="H863" s="1115"/>
      <c r="I863" s="1115"/>
      <c r="J863" s="1067"/>
      <c r="K863" s="1116"/>
      <c r="L863" s="1117"/>
      <c r="M863" s="1067"/>
      <c r="N863" s="1067"/>
      <c r="O863" s="1117"/>
      <c r="P863" s="1067"/>
      <c r="Q863" s="1067"/>
      <c r="R863" s="1067"/>
      <c r="S863" s="1067"/>
      <c r="T863" s="1067"/>
      <c r="U863" s="1067"/>
      <c r="V863" s="866"/>
      <c r="W863" s="866"/>
      <c r="X863" s="866"/>
      <c r="Y863" s="394"/>
      <c r="Z863" s="394"/>
      <c r="AA863" s="394"/>
      <c r="AB863" s="394"/>
      <c r="AC863" s="1067"/>
      <c r="AD863" s="1067"/>
      <c r="AE863" s="1067"/>
      <c r="AF863" s="1067"/>
      <c r="AG863" s="658"/>
      <c r="AH863" s="658"/>
      <c r="AI863" s="658"/>
      <c r="AJ863" s="658"/>
      <c r="AK863" s="658"/>
      <c r="AL863" s="658"/>
      <c r="AM863" s="658"/>
      <c r="AN863" s="658"/>
      <c r="AO863" s="658"/>
      <c r="AP863" s="658"/>
      <c r="AQ863" s="658"/>
      <c r="AR863" s="658"/>
      <c r="AS863" s="658"/>
      <c r="AT863" s="658"/>
      <c r="AU863" s="658"/>
      <c r="AV863" s="658"/>
      <c r="AW863" s="658"/>
      <c r="AX863" s="658"/>
      <c r="AY863" s="658"/>
      <c r="AZ863" s="658"/>
      <c r="BA863" s="658"/>
      <c r="BB863" s="658"/>
      <c r="BC863" s="658"/>
      <c r="BD863" s="658"/>
      <c r="BE863" s="658"/>
      <c r="BF863" s="658"/>
      <c r="BG863" s="658"/>
      <c r="BH863" s="658"/>
      <c r="BI863" s="658"/>
      <c r="BJ863" s="658"/>
      <c r="BK863" s="658"/>
      <c r="BL863" s="658"/>
      <c r="BM863" s="658"/>
      <c r="BN863" s="658"/>
      <c r="BO863" s="658"/>
      <c r="BP863" s="658"/>
      <c r="BQ863" s="658"/>
      <c r="BR863" s="658"/>
      <c r="BS863" s="658"/>
      <c r="BT863" s="658"/>
      <c r="BU863" s="658"/>
    </row>
    <row r="864" ht="14.25" customHeight="1">
      <c r="A864" s="1067"/>
      <c r="B864" s="1067"/>
      <c r="C864" s="1067"/>
      <c r="D864" s="1067"/>
      <c r="E864" s="1067"/>
      <c r="F864" s="1067"/>
      <c r="G864" s="1114"/>
      <c r="H864" s="1115"/>
      <c r="I864" s="1115"/>
      <c r="J864" s="1067"/>
      <c r="K864" s="1116"/>
      <c r="L864" s="1117"/>
      <c r="M864" s="1067"/>
      <c r="N864" s="1067"/>
      <c r="O864" s="1117"/>
      <c r="P864" s="1067"/>
      <c r="Q864" s="1067"/>
      <c r="R864" s="1067"/>
      <c r="S864" s="1067"/>
      <c r="T864" s="1067"/>
      <c r="U864" s="1067"/>
      <c r="V864" s="866"/>
      <c r="W864" s="866"/>
      <c r="X864" s="866"/>
      <c r="Y864" s="394"/>
      <c r="Z864" s="394"/>
      <c r="AA864" s="394"/>
      <c r="AB864" s="394"/>
      <c r="AC864" s="1067"/>
      <c r="AD864" s="1067"/>
      <c r="AE864" s="1067"/>
      <c r="AF864" s="1067"/>
      <c r="AG864" s="658"/>
      <c r="AH864" s="658"/>
      <c r="AI864" s="658"/>
      <c r="AJ864" s="658"/>
      <c r="AK864" s="658"/>
      <c r="AL864" s="658"/>
      <c r="AM864" s="658"/>
      <c r="AN864" s="658"/>
      <c r="AO864" s="658"/>
      <c r="AP864" s="658"/>
      <c r="AQ864" s="658"/>
      <c r="AR864" s="658"/>
      <c r="AS864" s="658"/>
      <c r="AT864" s="658"/>
      <c r="AU864" s="658"/>
      <c r="AV864" s="658"/>
      <c r="AW864" s="658"/>
      <c r="AX864" s="658"/>
      <c r="AY864" s="658"/>
      <c r="AZ864" s="658"/>
      <c r="BA864" s="658"/>
      <c r="BB864" s="658"/>
      <c r="BC864" s="658"/>
      <c r="BD864" s="658"/>
      <c r="BE864" s="658"/>
      <c r="BF864" s="658"/>
      <c r="BG864" s="658"/>
      <c r="BH864" s="658"/>
      <c r="BI864" s="658"/>
      <c r="BJ864" s="658"/>
      <c r="BK864" s="658"/>
      <c r="BL864" s="658"/>
      <c r="BM864" s="658"/>
      <c r="BN864" s="658"/>
      <c r="BO864" s="658"/>
      <c r="BP864" s="658"/>
      <c r="BQ864" s="658"/>
      <c r="BR864" s="658"/>
      <c r="BS864" s="658"/>
      <c r="BT864" s="658"/>
      <c r="BU864" s="658"/>
    </row>
    <row r="865" ht="14.25" customHeight="1">
      <c r="A865" s="1067"/>
      <c r="B865" s="1067"/>
      <c r="C865" s="1067"/>
      <c r="D865" s="1067"/>
      <c r="E865" s="1067"/>
      <c r="F865" s="1067"/>
      <c r="G865" s="1114"/>
      <c r="H865" s="1115"/>
      <c r="I865" s="1115"/>
      <c r="J865" s="1067"/>
      <c r="K865" s="1116"/>
      <c r="L865" s="1117"/>
      <c r="M865" s="1067"/>
      <c r="N865" s="1067"/>
      <c r="O865" s="1117"/>
      <c r="P865" s="1067"/>
      <c r="Q865" s="1067"/>
      <c r="R865" s="1067"/>
      <c r="S865" s="1067"/>
      <c r="T865" s="1067"/>
      <c r="U865" s="1067"/>
      <c r="V865" s="866"/>
      <c r="W865" s="866"/>
      <c r="X865" s="866"/>
      <c r="Y865" s="394"/>
      <c r="Z865" s="394"/>
      <c r="AA865" s="394"/>
      <c r="AB865" s="394"/>
      <c r="AC865" s="1067"/>
      <c r="AD865" s="1067"/>
      <c r="AE865" s="1067"/>
      <c r="AF865" s="1067"/>
      <c r="AG865" s="658"/>
      <c r="AH865" s="658"/>
      <c r="AI865" s="658"/>
      <c r="AJ865" s="658"/>
      <c r="AK865" s="658"/>
      <c r="AL865" s="658"/>
      <c r="AM865" s="658"/>
      <c r="AN865" s="658"/>
      <c r="AO865" s="658"/>
      <c r="AP865" s="658"/>
      <c r="AQ865" s="658"/>
      <c r="AR865" s="658"/>
      <c r="AS865" s="658"/>
      <c r="AT865" s="658"/>
      <c r="AU865" s="658"/>
      <c r="AV865" s="658"/>
      <c r="AW865" s="658"/>
      <c r="AX865" s="658"/>
      <c r="AY865" s="658"/>
      <c r="AZ865" s="658"/>
      <c r="BA865" s="658"/>
      <c r="BB865" s="658"/>
      <c r="BC865" s="658"/>
      <c r="BD865" s="658"/>
      <c r="BE865" s="658"/>
      <c r="BF865" s="658"/>
      <c r="BG865" s="658"/>
      <c r="BH865" s="658"/>
      <c r="BI865" s="658"/>
      <c r="BJ865" s="658"/>
      <c r="BK865" s="658"/>
      <c r="BL865" s="658"/>
      <c r="BM865" s="658"/>
      <c r="BN865" s="658"/>
      <c r="BO865" s="658"/>
      <c r="BP865" s="658"/>
      <c r="BQ865" s="658"/>
      <c r="BR865" s="658"/>
      <c r="BS865" s="658"/>
      <c r="BT865" s="658"/>
      <c r="BU865" s="658"/>
    </row>
    <row r="866" ht="14.25" customHeight="1">
      <c r="A866" s="1067"/>
      <c r="B866" s="1067"/>
      <c r="C866" s="1067"/>
      <c r="D866" s="1067"/>
      <c r="E866" s="1067"/>
      <c r="F866" s="1067"/>
      <c r="G866" s="1114"/>
      <c r="H866" s="1115"/>
      <c r="I866" s="1115"/>
      <c r="J866" s="1067"/>
      <c r="K866" s="1116"/>
      <c r="L866" s="1117"/>
      <c r="M866" s="1067"/>
      <c r="N866" s="1067"/>
      <c r="O866" s="1117"/>
      <c r="P866" s="1067"/>
      <c r="Q866" s="1067"/>
      <c r="R866" s="1067"/>
      <c r="S866" s="1067"/>
      <c r="T866" s="1067"/>
      <c r="U866" s="1067"/>
      <c r="V866" s="866"/>
      <c r="W866" s="866"/>
      <c r="X866" s="866"/>
      <c r="Y866" s="394"/>
      <c r="Z866" s="394"/>
      <c r="AA866" s="394"/>
      <c r="AB866" s="394"/>
      <c r="AC866" s="1067"/>
      <c r="AD866" s="1067"/>
      <c r="AE866" s="1067"/>
      <c r="AF866" s="1067"/>
      <c r="AG866" s="658"/>
      <c r="AH866" s="658"/>
      <c r="AI866" s="658"/>
      <c r="AJ866" s="658"/>
      <c r="AK866" s="658"/>
      <c r="AL866" s="658"/>
      <c r="AM866" s="658"/>
      <c r="AN866" s="658"/>
      <c r="AO866" s="658"/>
      <c r="AP866" s="658"/>
      <c r="AQ866" s="658"/>
      <c r="AR866" s="658"/>
      <c r="AS866" s="658"/>
      <c r="AT866" s="658"/>
      <c r="AU866" s="658"/>
      <c r="AV866" s="658"/>
      <c r="AW866" s="658"/>
      <c r="AX866" s="658"/>
      <c r="AY866" s="658"/>
      <c r="AZ866" s="658"/>
      <c r="BA866" s="658"/>
      <c r="BB866" s="658"/>
      <c r="BC866" s="658"/>
      <c r="BD866" s="658"/>
      <c r="BE866" s="658"/>
      <c r="BF866" s="658"/>
      <c r="BG866" s="658"/>
      <c r="BH866" s="658"/>
      <c r="BI866" s="658"/>
      <c r="BJ866" s="658"/>
      <c r="BK866" s="658"/>
      <c r="BL866" s="658"/>
      <c r="BM866" s="658"/>
      <c r="BN866" s="658"/>
      <c r="BO866" s="658"/>
      <c r="BP866" s="658"/>
      <c r="BQ866" s="658"/>
      <c r="BR866" s="658"/>
      <c r="BS866" s="658"/>
      <c r="BT866" s="658"/>
      <c r="BU866" s="658"/>
    </row>
    <row r="867" ht="14.25" customHeight="1">
      <c r="A867" s="1067"/>
      <c r="B867" s="1067"/>
      <c r="C867" s="1067"/>
      <c r="D867" s="1067"/>
      <c r="E867" s="1067"/>
      <c r="F867" s="1067"/>
      <c r="G867" s="1114"/>
      <c r="H867" s="1115"/>
      <c r="I867" s="1115"/>
      <c r="J867" s="1067"/>
      <c r="K867" s="1116"/>
      <c r="L867" s="1117"/>
      <c r="M867" s="1067"/>
      <c r="N867" s="1067"/>
      <c r="O867" s="1117"/>
      <c r="P867" s="1067"/>
      <c r="Q867" s="1067"/>
      <c r="R867" s="1067"/>
      <c r="S867" s="1067"/>
      <c r="T867" s="1067"/>
      <c r="U867" s="1067"/>
      <c r="V867" s="866"/>
      <c r="W867" s="866"/>
      <c r="X867" s="866"/>
      <c r="Y867" s="394"/>
      <c r="Z867" s="394"/>
      <c r="AA867" s="394"/>
      <c r="AB867" s="394"/>
      <c r="AC867" s="1067"/>
      <c r="AD867" s="1067"/>
      <c r="AE867" s="1067"/>
      <c r="AF867" s="1067"/>
      <c r="AG867" s="658"/>
      <c r="AH867" s="658"/>
      <c r="AI867" s="658"/>
      <c r="AJ867" s="658"/>
      <c r="AK867" s="658"/>
      <c r="AL867" s="658"/>
      <c r="AM867" s="658"/>
      <c r="AN867" s="658"/>
      <c r="AO867" s="658"/>
      <c r="AP867" s="658"/>
      <c r="AQ867" s="658"/>
      <c r="AR867" s="658"/>
      <c r="AS867" s="658"/>
      <c r="AT867" s="658"/>
      <c r="AU867" s="658"/>
      <c r="AV867" s="658"/>
      <c r="AW867" s="658"/>
      <c r="AX867" s="658"/>
      <c r="AY867" s="658"/>
      <c r="AZ867" s="658"/>
      <c r="BA867" s="658"/>
      <c r="BB867" s="658"/>
      <c r="BC867" s="658"/>
      <c r="BD867" s="658"/>
      <c r="BE867" s="658"/>
      <c r="BF867" s="658"/>
      <c r="BG867" s="658"/>
      <c r="BH867" s="658"/>
      <c r="BI867" s="658"/>
      <c r="BJ867" s="658"/>
      <c r="BK867" s="658"/>
      <c r="BL867" s="658"/>
      <c r="BM867" s="658"/>
      <c r="BN867" s="658"/>
      <c r="BO867" s="658"/>
      <c r="BP867" s="658"/>
      <c r="BQ867" s="658"/>
      <c r="BR867" s="658"/>
      <c r="BS867" s="658"/>
      <c r="BT867" s="658"/>
      <c r="BU867" s="658"/>
    </row>
    <row r="868" ht="14.25" customHeight="1">
      <c r="A868" s="1067"/>
      <c r="B868" s="1067"/>
      <c r="C868" s="1067"/>
      <c r="D868" s="1067"/>
      <c r="E868" s="1067"/>
      <c r="F868" s="1067"/>
      <c r="G868" s="1114"/>
      <c r="H868" s="1115"/>
      <c r="I868" s="1115"/>
      <c r="J868" s="1067"/>
      <c r="K868" s="1116"/>
      <c r="L868" s="1117"/>
      <c r="M868" s="1067"/>
      <c r="N868" s="1067"/>
      <c r="O868" s="1117"/>
      <c r="P868" s="1067"/>
      <c r="Q868" s="1067"/>
      <c r="R868" s="1067"/>
      <c r="S868" s="1067"/>
      <c r="T868" s="1067"/>
      <c r="U868" s="1067"/>
      <c r="V868" s="866"/>
      <c r="W868" s="866"/>
      <c r="X868" s="866"/>
      <c r="Y868" s="394"/>
      <c r="Z868" s="394"/>
      <c r="AA868" s="394"/>
      <c r="AB868" s="394"/>
      <c r="AC868" s="1067"/>
      <c r="AD868" s="1067"/>
      <c r="AE868" s="1067"/>
      <c r="AF868" s="1067"/>
      <c r="AG868" s="658"/>
      <c r="AH868" s="658"/>
      <c r="AI868" s="658"/>
      <c r="AJ868" s="658"/>
      <c r="AK868" s="658"/>
      <c r="AL868" s="658"/>
      <c r="AM868" s="658"/>
      <c r="AN868" s="658"/>
      <c r="AO868" s="658"/>
      <c r="AP868" s="658"/>
      <c r="AQ868" s="658"/>
      <c r="AR868" s="658"/>
      <c r="AS868" s="658"/>
      <c r="AT868" s="658"/>
      <c r="AU868" s="658"/>
      <c r="AV868" s="658"/>
      <c r="AW868" s="658"/>
      <c r="AX868" s="658"/>
      <c r="AY868" s="658"/>
      <c r="AZ868" s="658"/>
      <c r="BA868" s="658"/>
      <c r="BB868" s="658"/>
      <c r="BC868" s="658"/>
      <c r="BD868" s="658"/>
      <c r="BE868" s="658"/>
      <c r="BF868" s="658"/>
      <c r="BG868" s="658"/>
      <c r="BH868" s="658"/>
      <c r="BI868" s="658"/>
      <c r="BJ868" s="658"/>
      <c r="BK868" s="658"/>
      <c r="BL868" s="658"/>
      <c r="BM868" s="658"/>
      <c r="BN868" s="658"/>
      <c r="BO868" s="658"/>
      <c r="BP868" s="658"/>
      <c r="BQ868" s="658"/>
      <c r="BR868" s="658"/>
      <c r="BS868" s="658"/>
      <c r="BT868" s="658"/>
      <c r="BU868" s="658"/>
    </row>
    <row r="869" ht="14.25" customHeight="1">
      <c r="A869" s="1067"/>
      <c r="B869" s="1067"/>
      <c r="C869" s="1067"/>
      <c r="D869" s="1067"/>
      <c r="E869" s="1067"/>
      <c r="F869" s="1067"/>
      <c r="G869" s="1114"/>
      <c r="H869" s="1115"/>
      <c r="I869" s="1115"/>
      <c r="J869" s="1067"/>
      <c r="K869" s="1116"/>
      <c r="L869" s="1117"/>
      <c r="M869" s="1067"/>
      <c r="N869" s="1067"/>
      <c r="O869" s="1117"/>
      <c r="P869" s="1067"/>
      <c r="Q869" s="1067"/>
      <c r="R869" s="1067"/>
      <c r="S869" s="1067"/>
      <c r="T869" s="1067"/>
      <c r="U869" s="1067"/>
      <c r="V869" s="866"/>
      <c r="W869" s="866"/>
      <c r="X869" s="866"/>
      <c r="Y869" s="394"/>
      <c r="Z869" s="394"/>
      <c r="AA869" s="394"/>
      <c r="AB869" s="394"/>
      <c r="AC869" s="1067"/>
      <c r="AD869" s="1067"/>
      <c r="AE869" s="1067"/>
      <c r="AF869" s="1067"/>
      <c r="AG869" s="658"/>
      <c r="AH869" s="658"/>
      <c r="AI869" s="658"/>
      <c r="AJ869" s="658"/>
      <c r="AK869" s="658"/>
      <c r="AL869" s="658"/>
      <c r="AM869" s="658"/>
      <c r="AN869" s="658"/>
      <c r="AO869" s="658"/>
      <c r="AP869" s="658"/>
      <c r="AQ869" s="658"/>
      <c r="AR869" s="658"/>
      <c r="AS869" s="658"/>
      <c r="AT869" s="658"/>
      <c r="AU869" s="658"/>
      <c r="AV869" s="658"/>
      <c r="AW869" s="658"/>
      <c r="AX869" s="658"/>
      <c r="AY869" s="658"/>
      <c r="AZ869" s="658"/>
      <c r="BA869" s="658"/>
      <c r="BB869" s="658"/>
      <c r="BC869" s="658"/>
      <c r="BD869" s="658"/>
      <c r="BE869" s="658"/>
      <c r="BF869" s="658"/>
      <c r="BG869" s="658"/>
      <c r="BH869" s="658"/>
      <c r="BI869" s="658"/>
      <c r="BJ869" s="658"/>
      <c r="BK869" s="658"/>
      <c r="BL869" s="658"/>
      <c r="BM869" s="658"/>
      <c r="BN869" s="658"/>
      <c r="BO869" s="658"/>
      <c r="BP869" s="658"/>
      <c r="BQ869" s="658"/>
      <c r="BR869" s="658"/>
      <c r="BS869" s="658"/>
      <c r="BT869" s="658"/>
      <c r="BU869" s="658"/>
    </row>
    <row r="870" ht="14.25" customHeight="1">
      <c r="A870" s="1067"/>
      <c r="B870" s="1067"/>
      <c r="C870" s="1067"/>
      <c r="D870" s="1067"/>
      <c r="E870" s="1067"/>
      <c r="F870" s="1067"/>
      <c r="G870" s="1114"/>
      <c r="H870" s="1115"/>
      <c r="I870" s="1115"/>
      <c r="J870" s="1067"/>
      <c r="K870" s="1116"/>
      <c r="L870" s="1117"/>
      <c r="M870" s="1067"/>
      <c r="N870" s="1067"/>
      <c r="O870" s="1117"/>
      <c r="P870" s="1067"/>
      <c r="Q870" s="1067"/>
      <c r="R870" s="1067"/>
      <c r="S870" s="1067"/>
      <c r="T870" s="1067"/>
      <c r="U870" s="1067"/>
      <c r="V870" s="866"/>
      <c r="W870" s="866"/>
      <c r="X870" s="866"/>
      <c r="Y870" s="394"/>
      <c r="Z870" s="394"/>
      <c r="AA870" s="394"/>
      <c r="AB870" s="394"/>
      <c r="AC870" s="1067"/>
      <c r="AD870" s="1067"/>
      <c r="AE870" s="1067"/>
      <c r="AF870" s="1067"/>
      <c r="AG870" s="658"/>
      <c r="AH870" s="658"/>
      <c r="AI870" s="658"/>
      <c r="AJ870" s="658"/>
      <c r="AK870" s="658"/>
      <c r="AL870" s="658"/>
      <c r="AM870" s="658"/>
      <c r="AN870" s="658"/>
      <c r="AO870" s="658"/>
      <c r="AP870" s="658"/>
      <c r="AQ870" s="658"/>
      <c r="AR870" s="658"/>
      <c r="AS870" s="658"/>
      <c r="AT870" s="658"/>
      <c r="AU870" s="658"/>
      <c r="AV870" s="658"/>
      <c r="AW870" s="658"/>
      <c r="AX870" s="658"/>
      <c r="AY870" s="658"/>
      <c r="AZ870" s="658"/>
      <c r="BA870" s="658"/>
      <c r="BB870" s="658"/>
      <c r="BC870" s="658"/>
      <c r="BD870" s="658"/>
      <c r="BE870" s="658"/>
      <c r="BF870" s="658"/>
      <c r="BG870" s="658"/>
      <c r="BH870" s="658"/>
      <c r="BI870" s="658"/>
      <c r="BJ870" s="658"/>
      <c r="BK870" s="658"/>
      <c r="BL870" s="658"/>
      <c r="BM870" s="658"/>
      <c r="BN870" s="658"/>
      <c r="BO870" s="658"/>
      <c r="BP870" s="658"/>
      <c r="BQ870" s="658"/>
      <c r="BR870" s="658"/>
      <c r="BS870" s="658"/>
      <c r="BT870" s="658"/>
      <c r="BU870" s="658"/>
    </row>
    <row r="871" ht="14.25" customHeight="1">
      <c r="A871" s="1067"/>
      <c r="B871" s="1067"/>
      <c r="C871" s="1067"/>
      <c r="D871" s="1067"/>
      <c r="E871" s="1067"/>
      <c r="F871" s="1067"/>
      <c r="G871" s="1114"/>
      <c r="H871" s="1115"/>
      <c r="I871" s="1115"/>
      <c r="J871" s="1067"/>
      <c r="K871" s="1116"/>
      <c r="L871" s="1117"/>
      <c r="M871" s="1067"/>
      <c r="N871" s="1067"/>
      <c r="O871" s="1117"/>
      <c r="P871" s="1067"/>
      <c r="Q871" s="1067"/>
      <c r="R871" s="1067"/>
      <c r="S871" s="1067"/>
      <c r="T871" s="1067"/>
      <c r="U871" s="1067"/>
      <c r="V871" s="866"/>
      <c r="W871" s="866"/>
      <c r="X871" s="866"/>
      <c r="Y871" s="394"/>
      <c r="Z871" s="394"/>
      <c r="AA871" s="394"/>
      <c r="AB871" s="394"/>
      <c r="AC871" s="1067"/>
      <c r="AD871" s="1067"/>
      <c r="AE871" s="1067"/>
      <c r="AF871" s="1067"/>
      <c r="AG871" s="658"/>
      <c r="AH871" s="658"/>
      <c r="AI871" s="658"/>
      <c r="AJ871" s="658"/>
      <c r="AK871" s="658"/>
      <c r="AL871" s="658"/>
      <c r="AM871" s="658"/>
      <c r="AN871" s="658"/>
      <c r="AO871" s="658"/>
      <c r="AP871" s="658"/>
      <c r="AQ871" s="658"/>
      <c r="AR871" s="658"/>
      <c r="AS871" s="658"/>
      <c r="AT871" s="658"/>
      <c r="AU871" s="658"/>
      <c r="AV871" s="658"/>
      <c r="AW871" s="658"/>
      <c r="AX871" s="658"/>
      <c r="AY871" s="658"/>
      <c r="AZ871" s="658"/>
      <c r="BA871" s="658"/>
      <c r="BB871" s="658"/>
      <c r="BC871" s="658"/>
      <c r="BD871" s="658"/>
      <c r="BE871" s="658"/>
      <c r="BF871" s="658"/>
      <c r="BG871" s="658"/>
      <c r="BH871" s="658"/>
      <c r="BI871" s="658"/>
      <c r="BJ871" s="658"/>
      <c r="BK871" s="658"/>
      <c r="BL871" s="658"/>
      <c r="BM871" s="658"/>
      <c r="BN871" s="658"/>
      <c r="BO871" s="658"/>
      <c r="BP871" s="658"/>
      <c r="BQ871" s="658"/>
      <c r="BR871" s="658"/>
      <c r="BS871" s="658"/>
      <c r="BT871" s="658"/>
      <c r="BU871" s="658"/>
    </row>
    <row r="872" ht="14.25" customHeight="1">
      <c r="A872" s="1067"/>
      <c r="B872" s="1067"/>
      <c r="C872" s="1067"/>
      <c r="D872" s="1067"/>
      <c r="E872" s="1067"/>
      <c r="F872" s="1067"/>
      <c r="G872" s="1114"/>
      <c r="H872" s="1115"/>
      <c r="I872" s="1115"/>
      <c r="J872" s="1067"/>
      <c r="K872" s="1116"/>
      <c r="L872" s="1117"/>
      <c r="M872" s="1067"/>
      <c r="N872" s="1067"/>
      <c r="O872" s="1117"/>
      <c r="P872" s="1067"/>
      <c r="Q872" s="1067"/>
      <c r="R872" s="1067"/>
      <c r="S872" s="1067"/>
      <c r="T872" s="1067"/>
      <c r="U872" s="1067"/>
      <c r="V872" s="866"/>
      <c r="W872" s="866"/>
      <c r="X872" s="866"/>
      <c r="Y872" s="394"/>
      <c r="Z872" s="394"/>
      <c r="AA872" s="394"/>
      <c r="AB872" s="394"/>
      <c r="AC872" s="1067"/>
      <c r="AD872" s="1067"/>
      <c r="AE872" s="1067"/>
      <c r="AF872" s="1067"/>
      <c r="AG872" s="658"/>
      <c r="AH872" s="658"/>
      <c r="AI872" s="658"/>
      <c r="AJ872" s="658"/>
      <c r="AK872" s="658"/>
      <c r="AL872" s="658"/>
      <c r="AM872" s="658"/>
      <c r="AN872" s="658"/>
      <c r="AO872" s="658"/>
      <c r="AP872" s="658"/>
      <c r="AQ872" s="658"/>
      <c r="AR872" s="658"/>
      <c r="AS872" s="658"/>
      <c r="AT872" s="658"/>
      <c r="AU872" s="658"/>
      <c r="AV872" s="658"/>
      <c r="AW872" s="658"/>
      <c r="AX872" s="658"/>
      <c r="AY872" s="658"/>
      <c r="AZ872" s="658"/>
      <c r="BA872" s="658"/>
      <c r="BB872" s="658"/>
      <c r="BC872" s="658"/>
      <c r="BD872" s="658"/>
      <c r="BE872" s="658"/>
      <c r="BF872" s="658"/>
      <c r="BG872" s="658"/>
      <c r="BH872" s="658"/>
      <c r="BI872" s="658"/>
      <c r="BJ872" s="658"/>
      <c r="BK872" s="658"/>
      <c r="BL872" s="658"/>
      <c r="BM872" s="658"/>
      <c r="BN872" s="658"/>
      <c r="BO872" s="658"/>
      <c r="BP872" s="658"/>
      <c r="BQ872" s="658"/>
      <c r="BR872" s="658"/>
      <c r="BS872" s="658"/>
      <c r="BT872" s="658"/>
      <c r="BU872" s="658"/>
    </row>
    <row r="873" ht="14.25" customHeight="1">
      <c r="A873" s="1067"/>
      <c r="B873" s="1067"/>
      <c r="C873" s="1067"/>
      <c r="D873" s="1067"/>
      <c r="E873" s="1067"/>
      <c r="F873" s="1067"/>
      <c r="G873" s="1114"/>
      <c r="H873" s="1115"/>
      <c r="I873" s="1115"/>
      <c r="J873" s="1067"/>
      <c r="K873" s="1116"/>
      <c r="L873" s="1117"/>
      <c r="M873" s="1067"/>
      <c r="N873" s="1067"/>
      <c r="O873" s="1117"/>
      <c r="P873" s="1067"/>
      <c r="Q873" s="1067"/>
      <c r="R873" s="1067"/>
      <c r="S873" s="1067"/>
      <c r="T873" s="1067"/>
      <c r="U873" s="1067"/>
      <c r="V873" s="866"/>
      <c r="W873" s="866"/>
      <c r="X873" s="866"/>
      <c r="Y873" s="394"/>
      <c r="Z873" s="394"/>
      <c r="AA873" s="394"/>
      <c r="AB873" s="394"/>
      <c r="AC873" s="1067"/>
      <c r="AD873" s="1067"/>
      <c r="AE873" s="1067"/>
      <c r="AF873" s="1067"/>
      <c r="AG873" s="658"/>
      <c r="AH873" s="658"/>
      <c r="AI873" s="658"/>
      <c r="AJ873" s="658"/>
      <c r="AK873" s="658"/>
      <c r="AL873" s="658"/>
      <c r="AM873" s="658"/>
      <c r="AN873" s="658"/>
      <c r="AO873" s="658"/>
      <c r="AP873" s="658"/>
      <c r="AQ873" s="658"/>
      <c r="AR873" s="658"/>
      <c r="AS873" s="658"/>
      <c r="AT873" s="658"/>
      <c r="AU873" s="658"/>
      <c r="AV873" s="658"/>
      <c r="AW873" s="658"/>
      <c r="AX873" s="658"/>
      <c r="AY873" s="658"/>
      <c r="AZ873" s="658"/>
      <c r="BA873" s="658"/>
      <c r="BB873" s="658"/>
      <c r="BC873" s="658"/>
      <c r="BD873" s="658"/>
      <c r="BE873" s="658"/>
      <c r="BF873" s="658"/>
      <c r="BG873" s="658"/>
      <c r="BH873" s="658"/>
      <c r="BI873" s="658"/>
      <c r="BJ873" s="658"/>
      <c r="BK873" s="658"/>
      <c r="BL873" s="658"/>
      <c r="BM873" s="658"/>
      <c r="BN873" s="658"/>
      <c r="BO873" s="658"/>
      <c r="BP873" s="658"/>
      <c r="BQ873" s="658"/>
      <c r="BR873" s="658"/>
      <c r="BS873" s="658"/>
      <c r="BT873" s="658"/>
      <c r="BU873" s="658"/>
    </row>
    <row r="874" ht="14.25" customHeight="1">
      <c r="A874" s="1067"/>
      <c r="B874" s="1067"/>
      <c r="C874" s="1067"/>
      <c r="D874" s="1067"/>
      <c r="E874" s="1067"/>
      <c r="F874" s="1067"/>
      <c r="G874" s="1114"/>
      <c r="H874" s="1115"/>
      <c r="I874" s="1115"/>
      <c r="J874" s="1067"/>
      <c r="K874" s="1116"/>
      <c r="L874" s="1117"/>
      <c r="M874" s="1067"/>
      <c r="N874" s="1067"/>
      <c r="O874" s="1117"/>
      <c r="P874" s="1067"/>
      <c r="Q874" s="1067"/>
      <c r="R874" s="1067"/>
      <c r="S874" s="1067"/>
      <c r="T874" s="1067"/>
      <c r="U874" s="1067"/>
      <c r="V874" s="866"/>
      <c r="W874" s="866"/>
      <c r="X874" s="866"/>
      <c r="Y874" s="394"/>
      <c r="Z874" s="394"/>
      <c r="AA874" s="394"/>
      <c r="AB874" s="394"/>
      <c r="AC874" s="1067"/>
      <c r="AD874" s="1067"/>
      <c r="AE874" s="1067"/>
      <c r="AF874" s="1067"/>
      <c r="AG874" s="658"/>
      <c r="AH874" s="658"/>
      <c r="AI874" s="658"/>
      <c r="AJ874" s="658"/>
      <c r="AK874" s="658"/>
      <c r="AL874" s="658"/>
      <c r="AM874" s="658"/>
      <c r="AN874" s="658"/>
      <c r="AO874" s="658"/>
      <c r="AP874" s="658"/>
      <c r="AQ874" s="658"/>
      <c r="AR874" s="658"/>
      <c r="AS874" s="658"/>
      <c r="AT874" s="658"/>
      <c r="AU874" s="658"/>
      <c r="AV874" s="658"/>
      <c r="AW874" s="658"/>
      <c r="AX874" s="658"/>
      <c r="AY874" s="658"/>
      <c r="AZ874" s="658"/>
      <c r="BA874" s="658"/>
      <c r="BB874" s="658"/>
      <c r="BC874" s="658"/>
      <c r="BD874" s="658"/>
      <c r="BE874" s="658"/>
      <c r="BF874" s="658"/>
      <c r="BG874" s="658"/>
      <c r="BH874" s="658"/>
      <c r="BI874" s="658"/>
      <c r="BJ874" s="658"/>
      <c r="BK874" s="658"/>
      <c r="BL874" s="658"/>
      <c r="BM874" s="658"/>
      <c r="BN874" s="658"/>
      <c r="BO874" s="658"/>
      <c r="BP874" s="658"/>
      <c r="BQ874" s="658"/>
      <c r="BR874" s="658"/>
      <c r="BS874" s="658"/>
      <c r="BT874" s="658"/>
      <c r="BU874" s="658"/>
    </row>
    <row r="875" ht="14.25" customHeight="1">
      <c r="A875" s="1067"/>
      <c r="B875" s="1067"/>
      <c r="C875" s="1067"/>
      <c r="D875" s="1067"/>
      <c r="E875" s="1067"/>
      <c r="F875" s="1067"/>
      <c r="G875" s="1114"/>
      <c r="H875" s="1115"/>
      <c r="I875" s="1115"/>
      <c r="J875" s="1067"/>
      <c r="K875" s="1116"/>
      <c r="L875" s="1117"/>
      <c r="M875" s="1067"/>
      <c r="N875" s="1067"/>
      <c r="O875" s="1117"/>
      <c r="P875" s="1067"/>
      <c r="Q875" s="1067"/>
      <c r="R875" s="1067"/>
      <c r="S875" s="1067"/>
      <c r="T875" s="1067"/>
      <c r="U875" s="1067"/>
      <c r="V875" s="866"/>
      <c r="W875" s="866"/>
      <c r="X875" s="866"/>
      <c r="Y875" s="394"/>
      <c r="Z875" s="394"/>
      <c r="AA875" s="394"/>
      <c r="AB875" s="394"/>
      <c r="AC875" s="1067"/>
      <c r="AD875" s="1067"/>
      <c r="AE875" s="1067"/>
      <c r="AF875" s="1067"/>
      <c r="AG875" s="658"/>
      <c r="AH875" s="658"/>
      <c r="AI875" s="658"/>
      <c r="AJ875" s="658"/>
      <c r="AK875" s="658"/>
      <c r="AL875" s="658"/>
      <c r="AM875" s="658"/>
      <c r="AN875" s="658"/>
      <c r="AO875" s="658"/>
      <c r="AP875" s="658"/>
      <c r="AQ875" s="658"/>
      <c r="AR875" s="658"/>
      <c r="AS875" s="658"/>
      <c r="AT875" s="658"/>
      <c r="AU875" s="658"/>
      <c r="AV875" s="658"/>
      <c r="AW875" s="658"/>
      <c r="AX875" s="658"/>
      <c r="AY875" s="658"/>
      <c r="AZ875" s="658"/>
      <c r="BA875" s="658"/>
      <c r="BB875" s="658"/>
      <c r="BC875" s="658"/>
      <c r="BD875" s="658"/>
      <c r="BE875" s="658"/>
      <c r="BF875" s="658"/>
      <c r="BG875" s="658"/>
      <c r="BH875" s="658"/>
      <c r="BI875" s="658"/>
      <c r="BJ875" s="658"/>
      <c r="BK875" s="658"/>
      <c r="BL875" s="658"/>
      <c r="BM875" s="658"/>
      <c r="BN875" s="658"/>
      <c r="BO875" s="658"/>
      <c r="BP875" s="658"/>
      <c r="BQ875" s="658"/>
      <c r="BR875" s="658"/>
      <c r="BS875" s="658"/>
      <c r="BT875" s="658"/>
      <c r="BU875" s="658"/>
    </row>
    <row r="876" ht="14.25" customHeight="1">
      <c r="A876" s="1067"/>
      <c r="B876" s="1067"/>
      <c r="C876" s="1067"/>
      <c r="D876" s="1067"/>
      <c r="E876" s="1067"/>
      <c r="F876" s="1067"/>
      <c r="G876" s="1114"/>
      <c r="H876" s="1115"/>
      <c r="I876" s="1115"/>
      <c r="J876" s="1067"/>
      <c r="K876" s="1116"/>
      <c r="L876" s="1117"/>
      <c r="M876" s="1067"/>
      <c r="N876" s="1067"/>
      <c r="O876" s="1117"/>
      <c r="P876" s="1067"/>
      <c r="Q876" s="1067"/>
      <c r="R876" s="1067"/>
      <c r="S876" s="1067"/>
      <c r="T876" s="1067"/>
      <c r="U876" s="1067"/>
      <c r="V876" s="866"/>
      <c r="W876" s="866"/>
      <c r="X876" s="866"/>
      <c r="Y876" s="394"/>
      <c r="Z876" s="394"/>
      <c r="AA876" s="394"/>
      <c r="AB876" s="394"/>
      <c r="AC876" s="1067"/>
      <c r="AD876" s="1067"/>
      <c r="AE876" s="1067"/>
      <c r="AF876" s="1067"/>
      <c r="AG876" s="658"/>
      <c r="AH876" s="658"/>
      <c r="AI876" s="658"/>
      <c r="AJ876" s="658"/>
      <c r="AK876" s="658"/>
      <c r="AL876" s="658"/>
      <c r="AM876" s="658"/>
      <c r="AN876" s="658"/>
      <c r="AO876" s="658"/>
      <c r="AP876" s="658"/>
      <c r="AQ876" s="658"/>
      <c r="AR876" s="658"/>
      <c r="AS876" s="658"/>
      <c r="AT876" s="658"/>
      <c r="AU876" s="658"/>
      <c r="AV876" s="658"/>
      <c r="AW876" s="658"/>
      <c r="AX876" s="658"/>
      <c r="AY876" s="658"/>
      <c r="AZ876" s="658"/>
      <c r="BA876" s="658"/>
      <c r="BB876" s="658"/>
      <c r="BC876" s="658"/>
      <c r="BD876" s="658"/>
      <c r="BE876" s="658"/>
      <c r="BF876" s="658"/>
      <c r="BG876" s="658"/>
      <c r="BH876" s="658"/>
      <c r="BI876" s="658"/>
      <c r="BJ876" s="658"/>
      <c r="BK876" s="658"/>
      <c r="BL876" s="658"/>
      <c r="BM876" s="658"/>
      <c r="BN876" s="658"/>
      <c r="BO876" s="658"/>
      <c r="BP876" s="658"/>
      <c r="BQ876" s="658"/>
      <c r="BR876" s="658"/>
      <c r="BS876" s="658"/>
      <c r="BT876" s="658"/>
      <c r="BU876" s="658"/>
    </row>
    <row r="877" ht="14.25" customHeight="1">
      <c r="A877" s="1067"/>
      <c r="B877" s="1067"/>
      <c r="C877" s="1067"/>
      <c r="D877" s="1067"/>
      <c r="E877" s="1067"/>
      <c r="F877" s="1067"/>
      <c r="G877" s="1114"/>
      <c r="H877" s="1115"/>
      <c r="I877" s="1115"/>
      <c r="J877" s="1067"/>
      <c r="K877" s="1116"/>
      <c r="L877" s="1117"/>
      <c r="M877" s="1067"/>
      <c r="N877" s="1067"/>
      <c r="O877" s="1117"/>
      <c r="P877" s="1067"/>
      <c r="Q877" s="1067"/>
      <c r="R877" s="1067"/>
      <c r="S877" s="1067"/>
      <c r="T877" s="1067"/>
      <c r="U877" s="1067"/>
      <c r="V877" s="866"/>
      <c r="W877" s="866"/>
      <c r="X877" s="866"/>
      <c r="Y877" s="394"/>
      <c r="Z877" s="394"/>
      <c r="AA877" s="394"/>
      <c r="AB877" s="394"/>
      <c r="AC877" s="1067"/>
      <c r="AD877" s="1067"/>
      <c r="AE877" s="1067"/>
      <c r="AF877" s="1067"/>
      <c r="AG877" s="658"/>
      <c r="AH877" s="658"/>
      <c r="AI877" s="658"/>
      <c r="AJ877" s="658"/>
      <c r="AK877" s="658"/>
      <c r="AL877" s="658"/>
      <c r="AM877" s="658"/>
      <c r="AN877" s="658"/>
      <c r="AO877" s="658"/>
      <c r="AP877" s="658"/>
      <c r="AQ877" s="658"/>
      <c r="AR877" s="658"/>
      <c r="AS877" s="658"/>
      <c r="AT877" s="658"/>
      <c r="AU877" s="658"/>
      <c r="AV877" s="658"/>
      <c r="AW877" s="658"/>
      <c r="AX877" s="658"/>
      <c r="AY877" s="658"/>
      <c r="AZ877" s="658"/>
      <c r="BA877" s="658"/>
      <c r="BB877" s="658"/>
      <c r="BC877" s="658"/>
      <c r="BD877" s="658"/>
      <c r="BE877" s="658"/>
      <c r="BF877" s="658"/>
      <c r="BG877" s="658"/>
      <c r="BH877" s="658"/>
      <c r="BI877" s="658"/>
      <c r="BJ877" s="658"/>
      <c r="BK877" s="658"/>
      <c r="BL877" s="658"/>
      <c r="BM877" s="658"/>
      <c r="BN877" s="658"/>
      <c r="BO877" s="658"/>
      <c r="BP877" s="658"/>
      <c r="BQ877" s="658"/>
      <c r="BR877" s="658"/>
      <c r="BS877" s="658"/>
      <c r="BT877" s="658"/>
      <c r="BU877" s="658"/>
    </row>
    <row r="878" ht="14.25" customHeight="1">
      <c r="A878" s="1067"/>
      <c r="B878" s="1067"/>
      <c r="C878" s="1067"/>
      <c r="D878" s="1067"/>
      <c r="E878" s="1067"/>
      <c r="F878" s="1067"/>
      <c r="G878" s="1114"/>
      <c r="H878" s="1115"/>
      <c r="I878" s="1115"/>
      <c r="J878" s="1067"/>
      <c r="K878" s="1116"/>
      <c r="L878" s="1117"/>
      <c r="M878" s="1067"/>
      <c r="N878" s="1067"/>
      <c r="O878" s="1117"/>
      <c r="P878" s="1067"/>
      <c r="Q878" s="1067"/>
      <c r="R878" s="1067"/>
      <c r="S878" s="1067"/>
      <c r="T878" s="1067"/>
      <c r="U878" s="1067"/>
      <c r="V878" s="866"/>
      <c r="W878" s="866"/>
      <c r="X878" s="866"/>
      <c r="Y878" s="394"/>
      <c r="Z878" s="394"/>
      <c r="AA878" s="394"/>
      <c r="AB878" s="394"/>
      <c r="AC878" s="1067"/>
      <c r="AD878" s="1067"/>
      <c r="AE878" s="1067"/>
      <c r="AF878" s="1067"/>
      <c r="AG878" s="658"/>
      <c r="AH878" s="658"/>
      <c r="AI878" s="658"/>
      <c r="AJ878" s="658"/>
      <c r="AK878" s="658"/>
      <c r="AL878" s="658"/>
      <c r="AM878" s="658"/>
      <c r="AN878" s="658"/>
      <c r="AO878" s="658"/>
      <c r="AP878" s="658"/>
      <c r="AQ878" s="658"/>
      <c r="AR878" s="658"/>
      <c r="AS878" s="658"/>
      <c r="AT878" s="658"/>
      <c r="AU878" s="658"/>
      <c r="AV878" s="658"/>
      <c r="AW878" s="658"/>
      <c r="AX878" s="658"/>
      <c r="AY878" s="658"/>
      <c r="AZ878" s="658"/>
      <c r="BA878" s="658"/>
      <c r="BB878" s="658"/>
      <c r="BC878" s="658"/>
      <c r="BD878" s="658"/>
      <c r="BE878" s="658"/>
      <c r="BF878" s="658"/>
      <c r="BG878" s="658"/>
      <c r="BH878" s="658"/>
      <c r="BI878" s="658"/>
      <c r="BJ878" s="658"/>
      <c r="BK878" s="658"/>
      <c r="BL878" s="658"/>
      <c r="BM878" s="658"/>
      <c r="BN878" s="658"/>
      <c r="BO878" s="658"/>
      <c r="BP878" s="658"/>
      <c r="BQ878" s="658"/>
      <c r="BR878" s="658"/>
      <c r="BS878" s="658"/>
      <c r="BT878" s="658"/>
      <c r="BU878" s="658"/>
    </row>
    <row r="879" ht="14.25" customHeight="1">
      <c r="A879" s="1067"/>
      <c r="B879" s="1067"/>
      <c r="C879" s="1067"/>
      <c r="D879" s="1067"/>
      <c r="E879" s="1067"/>
      <c r="F879" s="1067"/>
      <c r="G879" s="1114"/>
      <c r="H879" s="1115"/>
      <c r="I879" s="1115"/>
      <c r="J879" s="1067"/>
      <c r="K879" s="1116"/>
      <c r="L879" s="1117"/>
      <c r="M879" s="1067"/>
      <c r="N879" s="1067"/>
      <c r="O879" s="1117"/>
      <c r="P879" s="1067"/>
      <c r="Q879" s="1067"/>
      <c r="R879" s="1067"/>
      <c r="S879" s="1067"/>
      <c r="T879" s="1067"/>
      <c r="U879" s="1067"/>
      <c r="V879" s="866"/>
      <c r="W879" s="866"/>
      <c r="X879" s="866"/>
      <c r="Y879" s="394"/>
      <c r="Z879" s="394"/>
      <c r="AA879" s="394"/>
      <c r="AB879" s="394"/>
      <c r="AC879" s="1067"/>
      <c r="AD879" s="1067"/>
      <c r="AE879" s="1067"/>
      <c r="AF879" s="1067"/>
      <c r="AG879" s="658"/>
      <c r="AH879" s="658"/>
      <c r="AI879" s="658"/>
      <c r="AJ879" s="658"/>
      <c r="AK879" s="658"/>
      <c r="AL879" s="658"/>
      <c r="AM879" s="658"/>
      <c r="AN879" s="658"/>
      <c r="AO879" s="658"/>
      <c r="AP879" s="658"/>
      <c r="AQ879" s="658"/>
      <c r="AR879" s="658"/>
      <c r="AS879" s="658"/>
      <c r="AT879" s="658"/>
      <c r="AU879" s="658"/>
      <c r="AV879" s="658"/>
      <c r="AW879" s="658"/>
      <c r="AX879" s="658"/>
      <c r="AY879" s="658"/>
      <c r="AZ879" s="658"/>
      <c r="BA879" s="658"/>
      <c r="BB879" s="658"/>
      <c r="BC879" s="658"/>
      <c r="BD879" s="658"/>
      <c r="BE879" s="658"/>
      <c r="BF879" s="658"/>
      <c r="BG879" s="658"/>
      <c r="BH879" s="658"/>
      <c r="BI879" s="658"/>
      <c r="BJ879" s="658"/>
      <c r="BK879" s="658"/>
      <c r="BL879" s="658"/>
      <c r="BM879" s="658"/>
      <c r="BN879" s="658"/>
      <c r="BO879" s="658"/>
      <c r="BP879" s="658"/>
      <c r="BQ879" s="658"/>
      <c r="BR879" s="658"/>
      <c r="BS879" s="658"/>
      <c r="BT879" s="658"/>
      <c r="BU879" s="658"/>
    </row>
    <row r="880" ht="14.25" customHeight="1">
      <c r="A880" s="1067"/>
      <c r="B880" s="1067"/>
      <c r="C880" s="1067"/>
      <c r="D880" s="1067"/>
      <c r="E880" s="1067"/>
      <c r="F880" s="1067"/>
      <c r="G880" s="1114"/>
      <c r="H880" s="1115"/>
      <c r="I880" s="1115"/>
      <c r="J880" s="1067"/>
      <c r="K880" s="1116"/>
      <c r="L880" s="1117"/>
      <c r="M880" s="1067"/>
      <c r="N880" s="1067"/>
      <c r="O880" s="1117"/>
      <c r="P880" s="1067"/>
      <c r="Q880" s="1067"/>
      <c r="R880" s="1067"/>
      <c r="S880" s="1067"/>
      <c r="T880" s="1067"/>
      <c r="U880" s="1067"/>
      <c r="V880" s="866"/>
      <c r="W880" s="866"/>
      <c r="X880" s="866"/>
      <c r="Y880" s="394"/>
      <c r="Z880" s="394"/>
      <c r="AA880" s="394"/>
      <c r="AB880" s="394"/>
      <c r="AC880" s="1067"/>
      <c r="AD880" s="1067"/>
      <c r="AE880" s="1067"/>
      <c r="AF880" s="1067"/>
      <c r="AG880" s="658"/>
      <c r="AH880" s="658"/>
      <c r="AI880" s="658"/>
      <c r="AJ880" s="658"/>
      <c r="AK880" s="658"/>
      <c r="AL880" s="658"/>
      <c r="AM880" s="658"/>
      <c r="AN880" s="658"/>
      <c r="AO880" s="658"/>
      <c r="AP880" s="658"/>
      <c r="AQ880" s="658"/>
      <c r="AR880" s="658"/>
      <c r="AS880" s="658"/>
      <c r="AT880" s="658"/>
      <c r="AU880" s="658"/>
      <c r="AV880" s="658"/>
      <c r="AW880" s="658"/>
      <c r="AX880" s="658"/>
      <c r="AY880" s="658"/>
      <c r="AZ880" s="658"/>
      <c r="BA880" s="658"/>
      <c r="BB880" s="658"/>
      <c r="BC880" s="658"/>
      <c r="BD880" s="658"/>
      <c r="BE880" s="658"/>
      <c r="BF880" s="658"/>
      <c r="BG880" s="658"/>
      <c r="BH880" s="658"/>
      <c r="BI880" s="658"/>
      <c r="BJ880" s="658"/>
      <c r="BK880" s="658"/>
      <c r="BL880" s="658"/>
      <c r="BM880" s="658"/>
      <c r="BN880" s="658"/>
      <c r="BO880" s="658"/>
      <c r="BP880" s="658"/>
      <c r="BQ880" s="658"/>
      <c r="BR880" s="658"/>
      <c r="BS880" s="658"/>
      <c r="BT880" s="658"/>
      <c r="BU880" s="658"/>
    </row>
    <row r="881" ht="14.25" customHeight="1">
      <c r="A881" s="1067"/>
      <c r="B881" s="1067"/>
      <c r="C881" s="1067"/>
      <c r="D881" s="1067"/>
      <c r="E881" s="1067"/>
      <c r="F881" s="1067"/>
      <c r="G881" s="1114"/>
      <c r="H881" s="1115"/>
      <c r="I881" s="1115"/>
      <c r="J881" s="1067"/>
      <c r="K881" s="1116"/>
      <c r="L881" s="1117"/>
      <c r="M881" s="1067"/>
      <c r="N881" s="1067"/>
      <c r="O881" s="1117"/>
      <c r="P881" s="1067"/>
      <c r="Q881" s="1067"/>
      <c r="R881" s="1067"/>
      <c r="S881" s="1067"/>
      <c r="T881" s="1067"/>
      <c r="U881" s="1067"/>
      <c r="V881" s="866"/>
      <c r="W881" s="866"/>
      <c r="X881" s="866"/>
      <c r="Y881" s="394"/>
      <c r="Z881" s="394"/>
      <c r="AA881" s="394"/>
      <c r="AB881" s="394"/>
      <c r="AC881" s="1067"/>
      <c r="AD881" s="1067"/>
      <c r="AE881" s="1067"/>
      <c r="AF881" s="1067"/>
      <c r="AG881" s="658"/>
      <c r="AH881" s="658"/>
      <c r="AI881" s="658"/>
      <c r="AJ881" s="658"/>
      <c r="AK881" s="658"/>
      <c r="AL881" s="658"/>
      <c r="AM881" s="658"/>
      <c r="AN881" s="658"/>
      <c r="AO881" s="658"/>
      <c r="AP881" s="658"/>
      <c r="AQ881" s="658"/>
      <c r="AR881" s="658"/>
      <c r="AS881" s="658"/>
      <c r="AT881" s="658"/>
      <c r="AU881" s="658"/>
      <c r="AV881" s="658"/>
      <c r="AW881" s="658"/>
      <c r="AX881" s="658"/>
      <c r="AY881" s="658"/>
      <c r="AZ881" s="658"/>
      <c r="BA881" s="658"/>
      <c r="BB881" s="658"/>
      <c r="BC881" s="658"/>
      <c r="BD881" s="658"/>
      <c r="BE881" s="658"/>
      <c r="BF881" s="658"/>
      <c r="BG881" s="658"/>
      <c r="BH881" s="658"/>
      <c r="BI881" s="658"/>
      <c r="BJ881" s="658"/>
      <c r="BK881" s="658"/>
      <c r="BL881" s="658"/>
      <c r="BM881" s="658"/>
      <c r="BN881" s="658"/>
      <c r="BO881" s="658"/>
      <c r="BP881" s="658"/>
      <c r="BQ881" s="658"/>
      <c r="BR881" s="658"/>
      <c r="BS881" s="658"/>
      <c r="BT881" s="658"/>
      <c r="BU881" s="658"/>
    </row>
    <row r="882" ht="14.25" customHeight="1">
      <c r="A882" s="1067"/>
      <c r="B882" s="1067"/>
      <c r="C882" s="1067"/>
      <c r="D882" s="1067"/>
      <c r="E882" s="1067"/>
      <c r="F882" s="1067"/>
      <c r="G882" s="1114"/>
      <c r="H882" s="1115"/>
      <c r="I882" s="1115"/>
      <c r="J882" s="1067"/>
      <c r="K882" s="1116"/>
      <c r="L882" s="1117"/>
      <c r="M882" s="1067"/>
      <c r="N882" s="1067"/>
      <c r="O882" s="1117"/>
      <c r="P882" s="1067"/>
      <c r="Q882" s="1067"/>
      <c r="R882" s="1067"/>
      <c r="S882" s="1067"/>
      <c r="T882" s="1067"/>
      <c r="U882" s="1067"/>
      <c r="V882" s="866"/>
      <c r="W882" s="866"/>
      <c r="X882" s="866"/>
      <c r="Y882" s="394"/>
      <c r="Z882" s="394"/>
      <c r="AA882" s="394"/>
      <c r="AB882" s="394"/>
      <c r="AC882" s="1067"/>
      <c r="AD882" s="1067"/>
      <c r="AE882" s="1067"/>
      <c r="AF882" s="1067"/>
      <c r="AG882" s="658"/>
      <c r="AH882" s="658"/>
      <c r="AI882" s="658"/>
      <c r="AJ882" s="658"/>
      <c r="AK882" s="658"/>
      <c r="AL882" s="658"/>
      <c r="AM882" s="658"/>
      <c r="AN882" s="658"/>
      <c r="AO882" s="658"/>
      <c r="AP882" s="658"/>
      <c r="AQ882" s="658"/>
      <c r="AR882" s="658"/>
      <c r="AS882" s="658"/>
      <c r="AT882" s="658"/>
      <c r="AU882" s="658"/>
      <c r="AV882" s="658"/>
      <c r="AW882" s="658"/>
      <c r="AX882" s="658"/>
      <c r="AY882" s="658"/>
      <c r="AZ882" s="658"/>
      <c r="BA882" s="658"/>
      <c r="BB882" s="658"/>
      <c r="BC882" s="658"/>
      <c r="BD882" s="658"/>
      <c r="BE882" s="658"/>
      <c r="BF882" s="658"/>
      <c r="BG882" s="658"/>
      <c r="BH882" s="658"/>
      <c r="BI882" s="658"/>
      <c r="BJ882" s="658"/>
      <c r="BK882" s="658"/>
      <c r="BL882" s="658"/>
      <c r="BM882" s="658"/>
      <c r="BN882" s="658"/>
      <c r="BO882" s="658"/>
      <c r="BP882" s="658"/>
      <c r="BQ882" s="658"/>
      <c r="BR882" s="658"/>
      <c r="BS882" s="658"/>
      <c r="BT882" s="658"/>
      <c r="BU882" s="658"/>
    </row>
    <row r="883" ht="14.25" customHeight="1">
      <c r="A883" s="1067"/>
      <c r="B883" s="1067"/>
      <c r="C883" s="1067"/>
      <c r="D883" s="1067"/>
      <c r="E883" s="1067"/>
      <c r="F883" s="1067"/>
      <c r="G883" s="1114"/>
      <c r="H883" s="1115"/>
      <c r="I883" s="1115"/>
      <c r="J883" s="1067"/>
      <c r="K883" s="1116"/>
      <c r="L883" s="1117"/>
      <c r="M883" s="1067"/>
      <c r="N883" s="1067"/>
      <c r="O883" s="1117"/>
      <c r="P883" s="1067"/>
      <c r="Q883" s="1067"/>
      <c r="R883" s="1067"/>
      <c r="S883" s="1067"/>
      <c r="T883" s="1067"/>
      <c r="U883" s="1067"/>
      <c r="V883" s="866"/>
      <c r="W883" s="866"/>
      <c r="X883" s="866"/>
      <c r="Y883" s="394"/>
      <c r="Z883" s="394"/>
      <c r="AA883" s="394"/>
      <c r="AB883" s="394"/>
      <c r="AC883" s="1067"/>
      <c r="AD883" s="1067"/>
      <c r="AE883" s="1067"/>
      <c r="AF883" s="1067"/>
      <c r="AG883" s="658"/>
      <c r="AH883" s="658"/>
      <c r="AI883" s="658"/>
      <c r="AJ883" s="658"/>
      <c r="AK883" s="658"/>
      <c r="AL883" s="658"/>
      <c r="AM883" s="658"/>
      <c r="AN883" s="658"/>
      <c r="AO883" s="658"/>
      <c r="AP883" s="658"/>
      <c r="AQ883" s="658"/>
      <c r="AR883" s="658"/>
      <c r="AS883" s="658"/>
      <c r="AT883" s="658"/>
      <c r="AU883" s="658"/>
      <c r="AV883" s="658"/>
      <c r="AW883" s="658"/>
      <c r="AX883" s="658"/>
      <c r="AY883" s="658"/>
      <c r="AZ883" s="658"/>
      <c r="BA883" s="658"/>
      <c r="BB883" s="658"/>
      <c r="BC883" s="658"/>
      <c r="BD883" s="658"/>
      <c r="BE883" s="658"/>
      <c r="BF883" s="658"/>
      <c r="BG883" s="658"/>
      <c r="BH883" s="658"/>
      <c r="BI883" s="658"/>
      <c r="BJ883" s="658"/>
      <c r="BK883" s="658"/>
      <c r="BL883" s="658"/>
      <c r="BM883" s="658"/>
      <c r="BN883" s="658"/>
      <c r="BO883" s="658"/>
      <c r="BP883" s="658"/>
      <c r="BQ883" s="658"/>
      <c r="BR883" s="658"/>
      <c r="BS883" s="658"/>
      <c r="BT883" s="658"/>
      <c r="BU883" s="658"/>
    </row>
    <row r="884" ht="14.25" customHeight="1">
      <c r="A884" s="1067"/>
      <c r="B884" s="1067"/>
      <c r="C884" s="1067"/>
      <c r="D884" s="1067"/>
      <c r="E884" s="1067"/>
      <c r="F884" s="1067"/>
      <c r="G884" s="1114"/>
      <c r="H884" s="1115"/>
      <c r="I884" s="1115"/>
      <c r="J884" s="1067"/>
      <c r="K884" s="1116"/>
      <c r="L884" s="1117"/>
      <c r="M884" s="1067"/>
      <c r="N884" s="1067"/>
      <c r="O884" s="1117"/>
      <c r="P884" s="1067"/>
      <c r="Q884" s="1067"/>
      <c r="R884" s="1067"/>
      <c r="S884" s="1067"/>
      <c r="T884" s="1067"/>
      <c r="U884" s="1067"/>
      <c r="V884" s="866"/>
      <c r="W884" s="866"/>
      <c r="X884" s="866"/>
      <c r="Y884" s="394"/>
      <c r="Z884" s="394"/>
      <c r="AA884" s="394"/>
      <c r="AB884" s="394"/>
      <c r="AC884" s="1067"/>
      <c r="AD884" s="1067"/>
      <c r="AE884" s="1067"/>
      <c r="AF884" s="1067"/>
      <c r="AG884" s="658"/>
      <c r="AH884" s="658"/>
      <c r="AI884" s="658"/>
      <c r="AJ884" s="658"/>
      <c r="AK884" s="658"/>
      <c r="AL884" s="658"/>
      <c r="AM884" s="658"/>
      <c r="AN884" s="658"/>
      <c r="AO884" s="658"/>
      <c r="AP884" s="658"/>
      <c r="AQ884" s="658"/>
      <c r="AR884" s="658"/>
      <c r="AS884" s="658"/>
      <c r="AT884" s="658"/>
      <c r="AU884" s="658"/>
      <c r="AV884" s="658"/>
      <c r="AW884" s="658"/>
      <c r="AX884" s="658"/>
      <c r="AY884" s="658"/>
      <c r="AZ884" s="658"/>
      <c r="BA884" s="658"/>
      <c r="BB884" s="658"/>
      <c r="BC884" s="658"/>
      <c r="BD884" s="658"/>
      <c r="BE884" s="658"/>
      <c r="BF884" s="658"/>
      <c r="BG884" s="658"/>
      <c r="BH884" s="658"/>
      <c r="BI884" s="658"/>
      <c r="BJ884" s="658"/>
      <c r="BK884" s="658"/>
      <c r="BL884" s="658"/>
      <c r="BM884" s="658"/>
      <c r="BN884" s="658"/>
      <c r="BO884" s="658"/>
      <c r="BP884" s="658"/>
      <c r="BQ884" s="658"/>
      <c r="BR884" s="658"/>
      <c r="BS884" s="658"/>
      <c r="BT884" s="658"/>
      <c r="BU884" s="658"/>
    </row>
    <row r="885" ht="14.25" customHeight="1">
      <c r="A885" s="1067"/>
      <c r="B885" s="1067"/>
      <c r="C885" s="1067"/>
      <c r="D885" s="1067"/>
      <c r="E885" s="1067"/>
      <c r="F885" s="1067"/>
      <c r="G885" s="1114"/>
      <c r="H885" s="1115"/>
      <c r="I885" s="1115"/>
      <c r="J885" s="1067"/>
      <c r="K885" s="1116"/>
      <c r="L885" s="1117"/>
      <c r="M885" s="1067"/>
      <c r="N885" s="1067"/>
      <c r="O885" s="1117"/>
      <c r="P885" s="1067"/>
      <c r="Q885" s="1067"/>
      <c r="R885" s="1067"/>
      <c r="S885" s="1067"/>
      <c r="T885" s="1067"/>
      <c r="U885" s="1067"/>
      <c r="V885" s="866"/>
      <c r="W885" s="866"/>
      <c r="X885" s="866"/>
      <c r="Y885" s="394"/>
      <c r="Z885" s="394"/>
      <c r="AA885" s="394"/>
      <c r="AB885" s="394"/>
      <c r="AC885" s="1067"/>
      <c r="AD885" s="1067"/>
      <c r="AE885" s="1067"/>
      <c r="AF885" s="1067"/>
      <c r="AG885" s="658"/>
      <c r="AH885" s="658"/>
      <c r="AI885" s="658"/>
      <c r="AJ885" s="658"/>
      <c r="AK885" s="658"/>
      <c r="AL885" s="658"/>
      <c r="AM885" s="658"/>
      <c r="AN885" s="658"/>
      <c r="AO885" s="658"/>
      <c r="AP885" s="658"/>
      <c r="AQ885" s="658"/>
      <c r="AR885" s="658"/>
      <c r="AS885" s="658"/>
      <c r="AT885" s="658"/>
      <c r="AU885" s="658"/>
      <c r="AV885" s="658"/>
      <c r="AW885" s="658"/>
      <c r="AX885" s="658"/>
      <c r="AY885" s="658"/>
      <c r="AZ885" s="658"/>
      <c r="BA885" s="658"/>
      <c r="BB885" s="658"/>
      <c r="BC885" s="658"/>
      <c r="BD885" s="658"/>
      <c r="BE885" s="658"/>
      <c r="BF885" s="658"/>
      <c r="BG885" s="658"/>
      <c r="BH885" s="658"/>
      <c r="BI885" s="658"/>
      <c r="BJ885" s="658"/>
      <c r="BK885" s="658"/>
      <c r="BL885" s="658"/>
      <c r="BM885" s="658"/>
      <c r="BN885" s="658"/>
      <c r="BO885" s="658"/>
      <c r="BP885" s="658"/>
      <c r="BQ885" s="658"/>
      <c r="BR885" s="658"/>
      <c r="BS885" s="658"/>
      <c r="BT885" s="658"/>
      <c r="BU885" s="658"/>
    </row>
    <row r="886" ht="14.25" customHeight="1">
      <c r="A886" s="1067"/>
      <c r="B886" s="1067"/>
      <c r="C886" s="1067"/>
      <c r="D886" s="1067"/>
      <c r="E886" s="1067"/>
      <c r="F886" s="1067"/>
      <c r="G886" s="1114"/>
      <c r="H886" s="1115"/>
      <c r="I886" s="1115"/>
      <c r="J886" s="1067"/>
      <c r="K886" s="1116"/>
      <c r="L886" s="1117"/>
      <c r="M886" s="1067"/>
      <c r="N886" s="1067"/>
      <c r="O886" s="1117"/>
      <c r="P886" s="1067"/>
      <c r="Q886" s="1067"/>
      <c r="R886" s="1067"/>
      <c r="S886" s="1067"/>
      <c r="T886" s="1067"/>
      <c r="U886" s="1067"/>
      <c r="V886" s="866"/>
      <c r="W886" s="866"/>
      <c r="X886" s="866"/>
      <c r="Y886" s="394"/>
      <c r="Z886" s="394"/>
      <c r="AA886" s="394"/>
      <c r="AB886" s="394"/>
      <c r="AC886" s="1067"/>
      <c r="AD886" s="1067"/>
      <c r="AE886" s="1067"/>
      <c r="AF886" s="1067"/>
      <c r="AG886" s="658"/>
      <c r="AH886" s="658"/>
      <c r="AI886" s="658"/>
      <c r="AJ886" s="658"/>
      <c r="AK886" s="658"/>
      <c r="AL886" s="658"/>
      <c r="AM886" s="658"/>
      <c r="AN886" s="658"/>
      <c r="AO886" s="658"/>
      <c r="AP886" s="658"/>
      <c r="AQ886" s="658"/>
      <c r="AR886" s="658"/>
      <c r="AS886" s="658"/>
      <c r="AT886" s="658"/>
      <c r="AU886" s="658"/>
      <c r="AV886" s="658"/>
      <c r="AW886" s="658"/>
      <c r="AX886" s="658"/>
      <c r="AY886" s="658"/>
      <c r="AZ886" s="658"/>
      <c r="BA886" s="658"/>
      <c r="BB886" s="658"/>
      <c r="BC886" s="658"/>
      <c r="BD886" s="658"/>
      <c r="BE886" s="658"/>
      <c r="BF886" s="658"/>
      <c r="BG886" s="658"/>
      <c r="BH886" s="658"/>
      <c r="BI886" s="658"/>
      <c r="BJ886" s="658"/>
      <c r="BK886" s="658"/>
      <c r="BL886" s="658"/>
      <c r="BM886" s="658"/>
      <c r="BN886" s="658"/>
      <c r="BO886" s="658"/>
      <c r="BP886" s="658"/>
      <c r="BQ886" s="658"/>
      <c r="BR886" s="658"/>
      <c r="BS886" s="658"/>
      <c r="BT886" s="658"/>
      <c r="BU886" s="658"/>
    </row>
    <row r="887" ht="14.25" customHeight="1">
      <c r="A887" s="1067"/>
      <c r="B887" s="1067"/>
      <c r="C887" s="1067"/>
      <c r="D887" s="1067"/>
      <c r="E887" s="1067"/>
      <c r="F887" s="1067"/>
      <c r="G887" s="1114"/>
      <c r="H887" s="1115"/>
      <c r="I887" s="1115"/>
      <c r="J887" s="1067"/>
      <c r="K887" s="1116"/>
      <c r="L887" s="1117"/>
      <c r="M887" s="1067"/>
      <c r="N887" s="1067"/>
      <c r="O887" s="1117"/>
      <c r="P887" s="1067"/>
      <c r="Q887" s="1067"/>
      <c r="R887" s="1067"/>
      <c r="S887" s="1067"/>
      <c r="T887" s="1067"/>
      <c r="U887" s="1067"/>
      <c r="V887" s="866"/>
      <c r="W887" s="866"/>
      <c r="X887" s="866"/>
      <c r="Y887" s="394"/>
      <c r="Z887" s="394"/>
      <c r="AA887" s="394"/>
      <c r="AB887" s="394"/>
      <c r="AC887" s="1067"/>
      <c r="AD887" s="1067"/>
      <c r="AE887" s="1067"/>
      <c r="AF887" s="1067"/>
      <c r="AG887" s="658"/>
      <c r="AH887" s="658"/>
      <c r="AI887" s="658"/>
      <c r="AJ887" s="658"/>
      <c r="AK887" s="658"/>
      <c r="AL887" s="658"/>
      <c r="AM887" s="658"/>
      <c r="AN887" s="658"/>
      <c r="AO887" s="658"/>
      <c r="AP887" s="658"/>
      <c r="AQ887" s="658"/>
      <c r="AR887" s="658"/>
      <c r="AS887" s="658"/>
      <c r="AT887" s="658"/>
      <c r="AU887" s="658"/>
      <c r="AV887" s="658"/>
      <c r="AW887" s="658"/>
      <c r="AX887" s="658"/>
      <c r="AY887" s="658"/>
      <c r="AZ887" s="658"/>
      <c r="BA887" s="658"/>
      <c r="BB887" s="658"/>
      <c r="BC887" s="658"/>
      <c r="BD887" s="658"/>
      <c r="BE887" s="658"/>
      <c r="BF887" s="658"/>
      <c r="BG887" s="658"/>
      <c r="BH887" s="658"/>
      <c r="BI887" s="658"/>
      <c r="BJ887" s="658"/>
      <c r="BK887" s="658"/>
      <c r="BL887" s="658"/>
      <c r="BM887" s="658"/>
      <c r="BN887" s="658"/>
      <c r="BO887" s="658"/>
      <c r="BP887" s="658"/>
      <c r="BQ887" s="658"/>
      <c r="BR887" s="658"/>
      <c r="BS887" s="658"/>
      <c r="BT887" s="658"/>
      <c r="BU887" s="658"/>
    </row>
    <row r="888" ht="14.25" customHeight="1">
      <c r="A888" s="1067"/>
      <c r="B888" s="1067"/>
      <c r="C888" s="1067"/>
      <c r="D888" s="1067"/>
      <c r="E888" s="1067"/>
      <c r="F888" s="1067"/>
      <c r="G888" s="1114"/>
      <c r="H888" s="1115"/>
      <c r="I888" s="1115"/>
      <c r="J888" s="1067"/>
      <c r="K888" s="1116"/>
      <c r="L888" s="1117"/>
      <c r="M888" s="1067"/>
      <c r="N888" s="1067"/>
      <c r="O888" s="1117"/>
      <c r="P888" s="1067"/>
      <c r="Q888" s="1067"/>
      <c r="R888" s="1067"/>
      <c r="S888" s="1067"/>
      <c r="T888" s="1067"/>
      <c r="U888" s="1067"/>
      <c r="V888" s="866"/>
      <c r="W888" s="866"/>
      <c r="X888" s="866"/>
      <c r="Y888" s="394"/>
      <c r="Z888" s="394"/>
      <c r="AA888" s="394"/>
      <c r="AB888" s="394"/>
      <c r="AC888" s="1067"/>
      <c r="AD888" s="1067"/>
      <c r="AE888" s="1067"/>
      <c r="AF888" s="1067"/>
      <c r="AG888" s="658"/>
      <c r="AH888" s="658"/>
      <c r="AI888" s="658"/>
      <c r="AJ888" s="658"/>
      <c r="AK888" s="658"/>
      <c r="AL888" s="658"/>
      <c r="AM888" s="658"/>
      <c r="AN888" s="658"/>
      <c r="AO888" s="658"/>
      <c r="AP888" s="658"/>
      <c r="AQ888" s="658"/>
      <c r="AR888" s="658"/>
      <c r="AS888" s="658"/>
      <c r="AT888" s="658"/>
      <c r="AU888" s="658"/>
      <c r="AV888" s="658"/>
      <c r="AW888" s="658"/>
      <c r="AX888" s="658"/>
      <c r="AY888" s="658"/>
      <c r="AZ888" s="658"/>
      <c r="BA888" s="658"/>
      <c r="BB888" s="658"/>
      <c r="BC888" s="658"/>
      <c r="BD888" s="658"/>
      <c r="BE888" s="658"/>
      <c r="BF888" s="658"/>
      <c r="BG888" s="658"/>
      <c r="BH888" s="658"/>
      <c r="BI888" s="658"/>
      <c r="BJ888" s="658"/>
      <c r="BK888" s="658"/>
      <c r="BL888" s="658"/>
      <c r="BM888" s="658"/>
      <c r="BN888" s="658"/>
      <c r="BO888" s="658"/>
      <c r="BP888" s="658"/>
      <c r="BQ888" s="658"/>
      <c r="BR888" s="658"/>
      <c r="BS888" s="658"/>
      <c r="BT888" s="658"/>
      <c r="BU888" s="658"/>
    </row>
    <row r="889" ht="14.25" customHeight="1">
      <c r="A889" s="1067"/>
      <c r="B889" s="1067"/>
      <c r="C889" s="1067"/>
      <c r="D889" s="1067"/>
      <c r="E889" s="1067"/>
      <c r="F889" s="1067"/>
      <c r="G889" s="1114"/>
      <c r="H889" s="1115"/>
      <c r="I889" s="1115"/>
      <c r="J889" s="1067"/>
      <c r="K889" s="1116"/>
      <c r="L889" s="1117"/>
      <c r="M889" s="1067"/>
      <c r="N889" s="1067"/>
      <c r="O889" s="1117"/>
      <c r="P889" s="1067"/>
      <c r="Q889" s="1067"/>
      <c r="R889" s="1067"/>
      <c r="S889" s="1067"/>
      <c r="T889" s="1067"/>
      <c r="U889" s="1067"/>
      <c r="V889" s="866"/>
      <c r="W889" s="866"/>
      <c r="X889" s="866"/>
      <c r="Y889" s="394"/>
      <c r="Z889" s="394"/>
      <c r="AA889" s="394"/>
      <c r="AB889" s="394"/>
      <c r="AC889" s="1067"/>
      <c r="AD889" s="1067"/>
      <c r="AE889" s="1067"/>
      <c r="AF889" s="1067"/>
      <c r="AG889" s="658"/>
      <c r="AH889" s="658"/>
      <c r="AI889" s="658"/>
      <c r="AJ889" s="658"/>
      <c r="AK889" s="658"/>
      <c r="AL889" s="658"/>
      <c r="AM889" s="658"/>
      <c r="AN889" s="658"/>
      <c r="AO889" s="658"/>
      <c r="AP889" s="658"/>
      <c r="AQ889" s="658"/>
      <c r="AR889" s="658"/>
      <c r="AS889" s="658"/>
      <c r="AT889" s="658"/>
      <c r="AU889" s="658"/>
      <c r="AV889" s="658"/>
      <c r="AW889" s="658"/>
      <c r="AX889" s="658"/>
      <c r="AY889" s="658"/>
      <c r="AZ889" s="658"/>
      <c r="BA889" s="658"/>
      <c r="BB889" s="658"/>
      <c r="BC889" s="658"/>
      <c r="BD889" s="658"/>
      <c r="BE889" s="658"/>
      <c r="BF889" s="658"/>
      <c r="BG889" s="658"/>
      <c r="BH889" s="658"/>
      <c r="BI889" s="658"/>
      <c r="BJ889" s="658"/>
      <c r="BK889" s="658"/>
      <c r="BL889" s="658"/>
      <c r="BM889" s="658"/>
      <c r="BN889" s="658"/>
      <c r="BO889" s="658"/>
      <c r="BP889" s="658"/>
      <c r="BQ889" s="658"/>
      <c r="BR889" s="658"/>
      <c r="BS889" s="658"/>
      <c r="BT889" s="658"/>
      <c r="BU889" s="658"/>
    </row>
    <row r="890" ht="14.25" customHeight="1">
      <c r="A890" s="1067"/>
      <c r="B890" s="1067"/>
      <c r="C890" s="1067"/>
      <c r="D890" s="1067"/>
      <c r="E890" s="1067"/>
      <c r="F890" s="1067"/>
      <c r="G890" s="1114"/>
      <c r="H890" s="1115"/>
      <c r="I890" s="1115"/>
      <c r="J890" s="1067"/>
      <c r="K890" s="1116"/>
      <c r="L890" s="1117"/>
      <c r="M890" s="1067"/>
      <c r="N890" s="1067"/>
      <c r="O890" s="1117"/>
      <c r="P890" s="1067"/>
      <c r="Q890" s="1067"/>
      <c r="R890" s="1067"/>
      <c r="S890" s="1067"/>
      <c r="T890" s="1067"/>
      <c r="U890" s="1067"/>
      <c r="V890" s="866"/>
      <c r="W890" s="866"/>
      <c r="X890" s="866"/>
      <c r="Y890" s="394"/>
      <c r="Z890" s="394"/>
      <c r="AA890" s="394"/>
      <c r="AB890" s="394"/>
      <c r="AC890" s="1067"/>
      <c r="AD890" s="1067"/>
      <c r="AE890" s="1067"/>
      <c r="AF890" s="1067"/>
      <c r="AG890" s="658"/>
      <c r="AH890" s="658"/>
      <c r="AI890" s="658"/>
      <c r="AJ890" s="658"/>
      <c r="AK890" s="658"/>
      <c r="AL890" s="658"/>
      <c r="AM890" s="658"/>
      <c r="AN890" s="658"/>
      <c r="AO890" s="658"/>
      <c r="AP890" s="658"/>
      <c r="AQ890" s="658"/>
      <c r="AR890" s="658"/>
      <c r="AS890" s="658"/>
      <c r="AT890" s="658"/>
      <c r="AU890" s="658"/>
      <c r="AV890" s="658"/>
      <c r="AW890" s="658"/>
      <c r="AX890" s="658"/>
      <c r="AY890" s="658"/>
      <c r="AZ890" s="658"/>
      <c r="BA890" s="658"/>
      <c r="BB890" s="658"/>
      <c r="BC890" s="658"/>
      <c r="BD890" s="658"/>
      <c r="BE890" s="658"/>
      <c r="BF890" s="658"/>
      <c r="BG890" s="658"/>
      <c r="BH890" s="658"/>
      <c r="BI890" s="658"/>
      <c r="BJ890" s="658"/>
      <c r="BK890" s="658"/>
      <c r="BL890" s="658"/>
      <c r="BM890" s="658"/>
      <c r="BN890" s="658"/>
      <c r="BO890" s="658"/>
      <c r="BP890" s="658"/>
      <c r="BQ890" s="658"/>
      <c r="BR890" s="658"/>
      <c r="BS890" s="658"/>
      <c r="BT890" s="658"/>
      <c r="BU890" s="658"/>
    </row>
    <row r="891" ht="14.25" customHeight="1">
      <c r="A891" s="1067"/>
      <c r="B891" s="1067"/>
      <c r="C891" s="1067"/>
      <c r="D891" s="1067"/>
      <c r="E891" s="1067"/>
      <c r="F891" s="1067"/>
      <c r="G891" s="1114"/>
      <c r="H891" s="1115"/>
      <c r="I891" s="1115"/>
      <c r="J891" s="1067"/>
      <c r="K891" s="1116"/>
      <c r="L891" s="1117"/>
      <c r="M891" s="1067"/>
      <c r="N891" s="1067"/>
      <c r="O891" s="1117"/>
      <c r="P891" s="1067"/>
      <c r="Q891" s="1067"/>
      <c r="R891" s="1067"/>
      <c r="S891" s="1067"/>
      <c r="T891" s="1067"/>
      <c r="U891" s="1067"/>
      <c r="V891" s="866"/>
      <c r="W891" s="866"/>
      <c r="X891" s="866"/>
      <c r="Y891" s="394"/>
      <c r="Z891" s="394"/>
      <c r="AA891" s="394"/>
      <c r="AB891" s="394"/>
      <c r="AC891" s="1067"/>
      <c r="AD891" s="1067"/>
      <c r="AE891" s="1067"/>
      <c r="AF891" s="1067"/>
      <c r="AG891" s="658"/>
      <c r="AH891" s="658"/>
      <c r="AI891" s="658"/>
      <c r="AJ891" s="658"/>
      <c r="AK891" s="658"/>
      <c r="AL891" s="658"/>
      <c r="AM891" s="658"/>
      <c r="AN891" s="658"/>
      <c r="AO891" s="658"/>
      <c r="AP891" s="658"/>
      <c r="AQ891" s="658"/>
      <c r="AR891" s="658"/>
      <c r="AS891" s="658"/>
      <c r="AT891" s="658"/>
      <c r="AU891" s="658"/>
      <c r="AV891" s="658"/>
      <c r="AW891" s="658"/>
      <c r="AX891" s="658"/>
      <c r="AY891" s="658"/>
      <c r="AZ891" s="658"/>
      <c r="BA891" s="658"/>
      <c r="BB891" s="658"/>
      <c r="BC891" s="658"/>
      <c r="BD891" s="658"/>
      <c r="BE891" s="658"/>
      <c r="BF891" s="658"/>
      <c r="BG891" s="658"/>
      <c r="BH891" s="658"/>
      <c r="BI891" s="658"/>
      <c r="BJ891" s="658"/>
      <c r="BK891" s="658"/>
      <c r="BL891" s="658"/>
      <c r="BM891" s="658"/>
      <c r="BN891" s="658"/>
      <c r="BO891" s="658"/>
      <c r="BP891" s="658"/>
      <c r="BQ891" s="658"/>
      <c r="BR891" s="658"/>
      <c r="BS891" s="658"/>
      <c r="BT891" s="658"/>
      <c r="BU891" s="658"/>
    </row>
    <row r="892" ht="14.25" customHeight="1">
      <c r="A892" s="1067"/>
      <c r="B892" s="1067"/>
      <c r="C892" s="1067"/>
      <c r="D892" s="1067"/>
      <c r="E892" s="1067"/>
      <c r="F892" s="1067"/>
      <c r="G892" s="1114"/>
      <c r="H892" s="1115"/>
      <c r="I892" s="1115"/>
      <c r="J892" s="1067"/>
      <c r="K892" s="1116"/>
      <c r="L892" s="1117"/>
      <c r="M892" s="1067"/>
      <c r="N892" s="1067"/>
      <c r="O892" s="1117"/>
      <c r="P892" s="1067"/>
      <c r="Q892" s="1067"/>
      <c r="R892" s="1067"/>
      <c r="S892" s="1067"/>
      <c r="T892" s="1067"/>
      <c r="U892" s="1067"/>
      <c r="V892" s="866"/>
      <c r="W892" s="866"/>
      <c r="X892" s="866"/>
      <c r="Y892" s="394"/>
      <c r="Z892" s="394"/>
      <c r="AA892" s="394"/>
      <c r="AB892" s="394"/>
      <c r="AC892" s="1067"/>
      <c r="AD892" s="1067"/>
      <c r="AE892" s="1067"/>
      <c r="AF892" s="1067"/>
      <c r="AG892" s="658"/>
      <c r="AH892" s="658"/>
      <c r="AI892" s="658"/>
      <c r="AJ892" s="658"/>
      <c r="AK892" s="658"/>
      <c r="AL892" s="658"/>
      <c r="AM892" s="658"/>
      <c r="AN892" s="658"/>
      <c r="AO892" s="658"/>
      <c r="AP892" s="658"/>
      <c r="AQ892" s="658"/>
      <c r="AR892" s="658"/>
      <c r="AS892" s="658"/>
      <c r="AT892" s="658"/>
      <c r="AU892" s="658"/>
      <c r="AV892" s="658"/>
      <c r="AW892" s="658"/>
      <c r="AX892" s="658"/>
      <c r="AY892" s="658"/>
      <c r="AZ892" s="658"/>
      <c r="BA892" s="658"/>
      <c r="BB892" s="658"/>
      <c r="BC892" s="658"/>
      <c r="BD892" s="658"/>
      <c r="BE892" s="658"/>
      <c r="BF892" s="658"/>
      <c r="BG892" s="658"/>
      <c r="BH892" s="658"/>
      <c r="BI892" s="658"/>
      <c r="BJ892" s="658"/>
      <c r="BK892" s="658"/>
      <c r="BL892" s="658"/>
      <c r="BM892" s="658"/>
      <c r="BN892" s="658"/>
      <c r="BO892" s="658"/>
      <c r="BP892" s="658"/>
      <c r="BQ892" s="658"/>
      <c r="BR892" s="658"/>
      <c r="BS892" s="658"/>
      <c r="BT892" s="658"/>
      <c r="BU892" s="658"/>
    </row>
    <row r="893" ht="14.25" customHeight="1">
      <c r="A893" s="1067"/>
      <c r="B893" s="1067"/>
      <c r="C893" s="1067"/>
      <c r="D893" s="1067"/>
      <c r="E893" s="1067"/>
      <c r="F893" s="1067"/>
      <c r="G893" s="1114"/>
      <c r="H893" s="1115"/>
      <c r="I893" s="1115"/>
      <c r="J893" s="1067"/>
      <c r="K893" s="1116"/>
      <c r="L893" s="1117"/>
      <c r="M893" s="1067"/>
      <c r="N893" s="1067"/>
      <c r="O893" s="1117"/>
      <c r="P893" s="1067"/>
      <c r="Q893" s="1067"/>
      <c r="R893" s="1067"/>
      <c r="S893" s="1067"/>
      <c r="T893" s="1067"/>
      <c r="U893" s="1067"/>
      <c r="V893" s="866"/>
      <c r="W893" s="866"/>
      <c r="X893" s="866"/>
      <c r="Y893" s="394"/>
      <c r="Z893" s="394"/>
      <c r="AA893" s="394"/>
      <c r="AB893" s="394"/>
      <c r="AC893" s="1067"/>
      <c r="AD893" s="1067"/>
      <c r="AE893" s="1067"/>
      <c r="AF893" s="1067"/>
      <c r="AG893" s="658"/>
      <c r="AH893" s="658"/>
      <c r="AI893" s="658"/>
      <c r="AJ893" s="658"/>
      <c r="AK893" s="658"/>
      <c r="AL893" s="658"/>
      <c r="AM893" s="658"/>
      <c r="AN893" s="658"/>
      <c r="AO893" s="658"/>
      <c r="AP893" s="658"/>
      <c r="AQ893" s="658"/>
      <c r="AR893" s="658"/>
      <c r="AS893" s="658"/>
      <c r="AT893" s="658"/>
      <c r="AU893" s="658"/>
      <c r="AV893" s="658"/>
      <c r="AW893" s="658"/>
      <c r="AX893" s="658"/>
      <c r="AY893" s="658"/>
      <c r="AZ893" s="658"/>
      <c r="BA893" s="658"/>
      <c r="BB893" s="658"/>
      <c r="BC893" s="658"/>
      <c r="BD893" s="658"/>
      <c r="BE893" s="658"/>
      <c r="BF893" s="658"/>
      <c r="BG893" s="658"/>
      <c r="BH893" s="658"/>
      <c r="BI893" s="658"/>
      <c r="BJ893" s="658"/>
      <c r="BK893" s="658"/>
      <c r="BL893" s="658"/>
      <c r="BM893" s="658"/>
      <c r="BN893" s="658"/>
      <c r="BO893" s="658"/>
      <c r="BP893" s="658"/>
      <c r="BQ893" s="658"/>
      <c r="BR893" s="658"/>
      <c r="BS893" s="658"/>
      <c r="BT893" s="658"/>
      <c r="BU893" s="658"/>
    </row>
    <row r="894" ht="14.25" customHeight="1">
      <c r="A894" s="1067"/>
      <c r="B894" s="1067"/>
      <c r="C894" s="1067"/>
      <c r="D894" s="1067"/>
      <c r="E894" s="1067"/>
      <c r="F894" s="1067"/>
      <c r="G894" s="1114"/>
      <c r="H894" s="1115"/>
      <c r="I894" s="1115"/>
      <c r="J894" s="1067"/>
      <c r="K894" s="1116"/>
      <c r="L894" s="1117"/>
      <c r="M894" s="1067"/>
      <c r="N894" s="1067"/>
      <c r="O894" s="1117"/>
      <c r="P894" s="1067"/>
      <c r="Q894" s="1067"/>
      <c r="R894" s="1067"/>
      <c r="S894" s="1067"/>
      <c r="T894" s="1067"/>
      <c r="U894" s="1067"/>
      <c r="V894" s="866"/>
      <c r="W894" s="866"/>
      <c r="X894" s="866"/>
      <c r="Y894" s="394"/>
      <c r="Z894" s="394"/>
      <c r="AA894" s="394"/>
      <c r="AB894" s="394"/>
      <c r="AC894" s="1067"/>
      <c r="AD894" s="1067"/>
      <c r="AE894" s="1067"/>
      <c r="AF894" s="1067"/>
      <c r="AG894" s="658"/>
      <c r="AH894" s="658"/>
      <c r="AI894" s="658"/>
      <c r="AJ894" s="658"/>
      <c r="AK894" s="658"/>
      <c r="AL894" s="658"/>
      <c r="AM894" s="658"/>
      <c r="AN894" s="658"/>
      <c r="AO894" s="658"/>
      <c r="AP894" s="658"/>
      <c r="AQ894" s="658"/>
      <c r="AR894" s="658"/>
      <c r="AS894" s="658"/>
      <c r="AT894" s="658"/>
      <c r="AU894" s="658"/>
      <c r="AV894" s="658"/>
      <c r="AW894" s="658"/>
      <c r="AX894" s="658"/>
      <c r="AY894" s="658"/>
      <c r="AZ894" s="658"/>
      <c r="BA894" s="658"/>
      <c r="BB894" s="658"/>
      <c r="BC894" s="658"/>
      <c r="BD894" s="658"/>
      <c r="BE894" s="658"/>
      <c r="BF894" s="658"/>
      <c r="BG894" s="658"/>
      <c r="BH894" s="658"/>
      <c r="BI894" s="658"/>
      <c r="BJ894" s="658"/>
      <c r="BK894" s="658"/>
      <c r="BL894" s="658"/>
      <c r="BM894" s="658"/>
      <c r="BN894" s="658"/>
      <c r="BO894" s="658"/>
      <c r="BP894" s="658"/>
      <c r="BQ894" s="658"/>
      <c r="BR894" s="658"/>
      <c r="BS894" s="658"/>
      <c r="BT894" s="658"/>
      <c r="BU894" s="658"/>
    </row>
    <row r="895" ht="14.25" customHeight="1">
      <c r="A895" s="1067"/>
      <c r="B895" s="1067"/>
      <c r="C895" s="1067"/>
      <c r="D895" s="1067"/>
      <c r="E895" s="1067"/>
      <c r="F895" s="1067"/>
      <c r="G895" s="1114"/>
      <c r="H895" s="1115"/>
      <c r="I895" s="1115"/>
      <c r="J895" s="1067"/>
      <c r="K895" s="1116"/>
      <c r="L895" s="1117"/>
      <c r="M895" s="1067"/>
      <c r="N895" s="1067"/>
      <c r="O895" s="1117"/>
      <c r="P895" s="1067"/>
      <c r="Q895" s="1067"/>
      <c r="R895" s="1067"/>
      <c r="S895" s="1067"/>
      <c r="T895" s="1067"/>
      <c r="U895" s="1067"/>
      <c r="V895" s="866"/>
      <c r="W895" s="866"/>
      <c r="X895" s="866"/>
      <c r="Y895" s="394"/>
      <c r="Z895" s="394"/>
      <c r="AA895" s="394"/>
      <c r="AB895" s="394"/>
      <c r="AC895" s="1067"/>
      <c r="AD895" s="1067"/>
      <c r="AE895" s="1067"/>
      <c r="AF895" s="1067"/>
      <c r="AG895" s="658"/>
      <c r="AH895" s="658"/>
      <c r="AI895" s="658"/>
      <c r="AJ895" s="658"/>
      <c r="AK895" s="658"/>
      <c r="AL895" s="658"/>
      <c r="AM895" s="658"/>
      <c r="AN895" s="658"/>
      <c r="AO895" s="658"/>
      <c r="AP895" s="658"/>
      <c r="AQ895" s="658"/>
      <c r="AR895" s="658"/>
      <c r="AS895" s="658"/>
      <c r="AT895" s="658"/>
      <c r="AU895" s="658"/>
      <c r="AV895" s="658"/>
      <c r="AW895" s="658"/>
      <c r="AX895" s="658"/>
      <c r="AY895" s="658"/>
      <c r="AZ895" s="658"/>
      <c r="BA895" s="658"/>
      <c r="BB895" s="658"/>
      <c r="BC895" s="658"/>
      <c r="BD895" s="658"/>
      <c r="BE895" s="658"/>
      <c r="BF895" s="658"/>
      <c r="BG895" s="658"/>
      <c r="BH895" s="658"/>
      <c r="BI895" s="658"/>
      <c r="BJ895" s="658"/>
      <c r="BK895" s="658"/>
      <c r="BL895" s="658"/>
      <c r="BM895" s="658"/>
      <c r="BN895" s="658"/>
      <c r="BO895" s="658"/>
      <c r="BP895" s="658"/>
      <c r="BQ895" s="658"/>
      <c r="BR895" s="658"/>
      <c r="BS895" s="658"/>
      <c r="BT895" s="658"/>
      <c r="BU895" s="658"/>
    </row>
    <row r="896" ht="14.25" customHeight="1">
      <c r="A896" s="1067"/>
      <c r="B896" s="1067"/>
      <c r="C896" s="1067"/>
      <c r="D896" s="1067"/>
      <c r="E896" s="1067"/>
      <c r="F896" s="1067"/>
      <c r="G896" s="1114"/>
      <c r="H896" s="1115"/>
      <c r="I896" s="1115"/>
      <c r="J896" s="1067"/>
      <c r="K896" s="1116"/>
      <c r="L896" s="1117"/>
      <c r="M896" s="1067"/>
      <c r="N896" s="1067"/>
      <c r="O896" s="1117"/>
      <c r="P896" s="1067"/>
      <c r="Q896" s="1067"/>
      <c r="R896" s="1067"/>
      <c r="S896" s="1067"/>
      <c r="T896" s="1067"/>
      <c r="U896" s="1067"/>
      <c r="V896" s="866"/>
      <c r="W896" s="866"/>
      <c r="X896" s="866"/>
      <c r="Y896" s="394"/>
      <c r="Z896" s="394"/>
      <c r="AA896" s="394"/>
      <c r="AB896" s="394"/>
      <c r="AC896" s="1067"/>
      <c r="AD896" s="1067"/>
      <c r="AE896" s="1067"/>
      <c r="AF896" s="1067"/>
      <c r="AG896" s="658"/>
      <c r="AH896" s="658"/>
      <c r="AI896" s="658"/>
      <c r="AJ896" s="658"/>
      <c r="AK896" s="658"/>
      <c r="AL896" s="658"/>
      <c r="AM896" s="658"/>
      <c r="AN896" s="658"/>
      <c r="AO896" s="658"/>
      <c r="AP896" s="658"/>
      <c r="AQ896" s="658"/>
      <c r="AR896" s="658"/>
      <c r="AS896" s="658"/>
      <c r="AT896" s="658"/>
      <c r="AU896" s="658"/>
      <c r="AV896" s="658"/>
      <c r="AW896" s="658"/>
      <c r="AX896" s="658"/>
      <c r="AY896" s="658"/>
      <c r="AZ896" s="658"/>
      <c r="BA896" s="658"/>
      <c r="BB896" s="658"/>
      <c r="BC896" s="658"/>
      <c r="BD896" s="658"/>
      <c r="BE896" s="658"/>
      <c r="BF896" s="658"/>
      <c r="BG896" s="658"/>
      <c r="BH896" s="658"/>
      <c r="BI896" s="658"/>
      <c r="BJ896" s="658"/>
      <c r="BK896" s="658"/>
      <c r="BL896" s="658"/>
      <c r="BM896" s="658"/>
      <c r="BN896" s="658"/>
      <c r="BO896" s="658"/>
      <c r="BP896" s="658"/>
      <c r="BQ896" s="658"/>
      <c r="BR896" s="658"/>
      <c r="BS896" s="658"/>
      <c r="BT896" s="658"/>
      <c r="BU896" s="658"/>
    </row>
    <row r="897" ht="14.25" customHeight="1">
      <c r="A897" s="1067"/>
      <c r="B897" s="1067"/>
      <c r="C897" s="1067"/>
      <c r="D897" s="1067"/>
      <c r="E897" s="1067"/>
      <c r="F897" s="1067"/>
      <c r="G897" s="1114"/>
      <c r="H897" s="1115"/>
      <c r="I897" s="1115"/>
      <c r="J897" s="1067"/>
      <c r="K897" s="1116"/>
      <c r="L897" s="1117"/>
      <c r="M897" s="1067"/>
      <c r="N897" s="1067"/>
      <c r="O897" s="1117"/>
      <c r="P897" s="1067"/>
      <c r="Q897" s="1067"/>
      <c r="R897" s="1067"/>
      <c r="S897" s="1067"/>
      <c r="T897" s="1067"/>
      <c r="U897" s="1067"/>
      <c r="V897" s="866"/>
      <c r="W897" s="866"/>
      <c r="X897" s="866"/>
      <c r="Y897" s="394"/>
      <c r="Z897" s="394"/>
      <c r="AA897" s="394"/>
      <c r="AB897" s="394"/>
      <c r="AC897" s="1067"/>
      <c r="AD897" s="1067"/>
      <c r="AE897" s="1067"/>
      <c r="AF897" s="1067"/>
      <c r="AG897" s="658"/>
      <c r="AH897" s="658"/>
      <c r="AI897" s="658"/>
      <c r="AJ897" s="658"/>
      <c r="AK897" s="658"/>
      <c r="AL897" s="658"/>
      <c r="AM897" s="658"/>
      <c r="AN897" s="658"/>
      <c r="AO897" s="658"/>
      <c r="AP897" s="658"/>
      <c r="AQ897" s="658"/>
      <c r="AR897" s="658"/>
      <c r="AS897" s="658"/>
      <c r="AT897" s="658"/>
      <c r="AU897" s="658"/>
      <c r="AV897" s="658"/>
      <c r="AW897" s="658"/>
      <c r="AX897" s="658"/>
      <c r="AY897" s="658"/>
      <c r="AZ897" s="658"/>
      <c r="BA897" s="658"/>
      <c r="BB897" s="658"/>
      <c r="BC897" s="658"/>
      <c r="BD897" s="658"/>
      <c r="BE897" s="658"/>
      <c r="BF897" s="658"/>
      <c r="BG897" s="658"/>
      <c r="BH897" s="658"/>
      <c r="BI897" s="658"/>
      <c r="BJ897" s="658"/>
      <c r="BK897" s="658"/>
      <c r="BL897" s="658"/>
      <c r="BM897" s="658"/>
      <c r="BN897" s="658"/>
      <c r="BO897" s="658"/>
      <c r="BP897" s="658"/>
      <c r="BQ897" s="658"/>
      <c r="BR897" s="658"/>
      <c r="BS897" s="658"/>
      <c r="BT897" s="658"/>
      <c r="BU897" s="658"/>
    </row>
    <row r="898" ht="14.25" customHeight="1">
      <c r="A898" s="1067"/>
      <c r="B898" s="1067"/>
      <c r="C898" s="1067"/>
      <c r="D898" s="1067"/>
      <c r="E898" s="1067"/>
      <c r="F898" s="1067"/>
      <c r="G898" s="1114"/>
      <c r="H898" s="1115"/>
      <c r="I898" s="1115"/>
      <c r="J898" s="1067"/>
      <c r="K898" s="1116"/>
      <c r="L898" s="1117"/>
      <c r="M898" s="1067"/>
      <c r="N898" s="1067"/>
      <c r="O898" s="1117"/>
      <c r="P898" s="1067"/>
      <c r="Q898" s="1067"/>
      <c r="R898" s="1067"/>
      <c r="S898" s="1067"/>
      <c r="T898" s="1067"/>
      <c r="U898" s="1067"/>
      <c r="V898" s="866"/>
      <c r="W898" s="866"/>
      <c r="X898" s="866"/>
      <c r="Y898" s="394"/>
      <c r="Z898" s="394"/>
      <c r="AA898" s="394"/>
      <c r="AB898" s="394"/>
      <c r="AC898" s="1067"/>
      <c r="AD898" s="1067"/>
      <c r="AE898" s="1067"/>
      <c r="AF898" s="1067"/>
      <c r="AG898" s="658"/>
      <c r="AH898" s="658"/>
      <c r="AI898" s="658"/>
      <c r="AJ898" s="658"/>
      <c r="AK898" s="658"/>
      <c r="AL898" s="658"/>
      <c r="AM898" s="658"/>
      <c r="AN898" s="658"/>
      <c r="AO898" s="658"/>
      <c r="AP898" s="658"/>
      <c r="AQ898" s="658"/>
      <c r="AR898" s="658"/>
      <c r="AS898" s="658"/>
      <c r="AT898" s="658"/>
      <c r="AU898" s="658"/>
      <c r="AV898" s="658"/>
      <c r="AW898" s="658"/>
      <c r="AX898" s="658"/>
      <c r="AY898" s="658"/>
      <c r="AZ898" s="658"/>
      <c r="BA898" s="658"/>
      <c r="BB898" s="658"/>
      <c r="BC898" s="658"/>
      <c r="BD898" s="658"/>
      <c r="BE898" s="658"/>
      <c r="BF898" s="658"/>
      <c r="BG898" s="658"/>
      <c r="BH898" s="658"/>
      <c r="BI898" s="658"/>
      <c r="BJ898" s="658"/>
      <c r="BK898" s="658"/>
      <c r="BL898" s="658"/>
      <c r="BM898" s="658"/>
      <c r="BN898" s="658"/>
      <c r="BO898" s="658"/>
      <c r="BP898" s="658"/>
      <c r="BQ898" s="658"/>
      <c r="BR898" s="658"/>
      <c r="BS898" s="658"/>
      <c r="BT898" s="658"/>
      <c r="BU898" s="658"/>
    </row>
    <row r="899" ht="14.25" customHeight="1">
      <c r="A899" s="1067"/>
      <c r="B899" s="1067"/>
      <c r="C899" s="1067"/>
      <c r="D899" s="1067"/>
      <c r="E899" s="1067"/>
      <c r="F899" s="1067"/>
      <c r="G899" s="1114"/>
      <c r="H899" s="1115"/>
      <c r="I899" s="1115"/>
      <c r="J899" s="1067"/>
      <c r="K899" s="1116"/>
      <c r="L899" s="1117"/>
      <c r="M899" s="1067"/>
      <c r="N899" s="1067"/>
      <c r="O899" s="1117"/>
      <c r="P899" s="1067"/>
      <c r="Q899" s="1067"/>
      <c r="R899" s="1067"/>
      <c r="S899" s="1067"/>
      <c r="T899" s="1067"/>
      <c r="U899" s="1067"/>
      <c r="V899" s="866"/>
      <c r="W899" s="866"/>
      <c r="X899" s="866"/>
      <c r="Y899" s="394"/>
      <c r="Z899" s="394"/>
      <c r="AA899" s="394"/>
      <c r="AB899" s="394"/>
      <c r="AC899" s="1067"/>
      <c r="AD899" s="1067"/>
      <c r="AE899" s="1067"/>
      <c r="AF899" s="1067"/>
      <c r="AG899" s="658"/>
      <c r="AH899" s="658"/>
      <c r="AI899" s="658"/>
      <c r="AJ899" s="658"/>
      <c r="AK899" s="658"/>
      <c r="AL899" s="658"/>
      <c r="AM899" s="658"/>
      <c r="AN899" s="658"/>
      <c r="AO899" s="658"/>
      <c r="AP899" s="658"/>
      <c r="AQ899" s="658"/>
      <c r="AR899" s="658"/>
      <c r="AS899" s="658"/>
      <c r="AT899" s="658"/>
      <c r="AU899" s="658"/>
      <c r="AV899" s="658"/>
      <c r="AW899" s="658"/>
      <c r="AX899" s="658"/>
      <c r="AY899" s="658"/>
      <c r="AZ899" s="658"/>
      <c r="BA899" s="658"/>
      <c r="BB899" s="658"/>
      <c r="BC899" s="658"/>
      <c r="BD899" s="658"/>
      <c r="BE899" s="658"/>
      <c r="BF899" s="658"/>
      <c r="BG899" s="658"/>
      <c r="BH899" s="658"/>
      <c r="BI899" s="658"/>
      <c r="BJ899" s="658"/>
      <c r="BK899" s="658"/>
      <c r="BL899" s="658"/>
      <c r="BM899" s="658"/>
      <c r="BN899" s="658"/>
      <c r="BO899" s="658"/>
      <c r="BP899" s="658"/>
      <c r="BQ899" s="658"/>
      <c r="BR899" s="658"/>
      <c r="BS899" s="658"/>
      <c r="BT899" s="658"/>
      <c r="BU899" s="658"/>
    </row>
    <row r="900" ht="14.25" customHeight="1">
      <c r="A900" s="1067"/>
      <c r="B900" s="1067"/>
      <c r="C900" s="1067"/>
      <c r="D900" s="1067"/>
      <c r="E900" s="1067"/>
      <c r="F900" s="1067"/>
      <c r="G900" s="1114"/>
      <c r="H900" s="1115"/>
      <c r="I900" s="1115"/>
      <c r="J900" s="1067"/>
      <c r="K900" s="1116"/>
      <c r="L900" s="1117"/>
      <c r="M900" s="1067"/>
      <c r="N900" s="1067"/>
      <c r="O900" s="1117"/>
      <c r="P900" s="1067"/>
      <c r="Q900" s="1067"/>
      <c r="R900" s="1067"/>
      <c r="S900" s="1067"/>
      <c r="T900" s="1067"/>
      <c r="U900" s="1067"/>
      <c r="V900" s="866"/>
      <c r="W900" s="866"/>
      <c r="X900" s="866"/>
      <c r="Y900" s="394"/>
      <c r="Z900" s="394"/>
      <c r="AA900" s="394"/>
      <c r="AB900" s="394"/>
      <c r="AC900" s="1067"/>
      <c r="AD900" s="1067"/>
      <c r="AE900" s="1067"/>
      <c r="AF900" s="1067"/>
      <c r="AG900" s="658"/>
      <c r="AH900" s="658"/>
      <c r="AI900" s="658"/>
      <c r="AJ900" s="658"/>
      <c r="AK900" s="658"/>
      <c r="AL900" s="658"/>
      <c r="AM900" s="658"/>
      <c r="AN900" s="658"/>
      <c r="AO900" s="658"/>
      <c r="AP900" s="658"/>
      <c r="AQ900" s="658"/>
      <c r="AR900" s="658"/>
      <c r="AS900" s="658"/>
      <c r="AT900" s="658"/>
      <c r="AU900" s="658"/>
      <c r="AV900" s="658"/>
      <c r="AW900" s="658"/>
      <c r="AX900" s="658"/>
      <c r="AY900" s="658"/>
      <c r="AZ900" s="658"/>
      <c r="BA900" s="658"/>
      <c r="BB900" s="658"/>
      <c r="BC900" s="658"/>
      <c r="BD900" s="658"/>
      <c r="BE900" s="658"/>
      <c r="BF900" s="658"/>
      <c r="BG900" s="658"/>
      <c r="BH900" s="658"/>
      <c r="BI900" s="658"/>
      <c r="BJ900" s="658"/>
      <c r="BK900" s="658"/>
      <c r="BL900" s="658"/>
      <c r="BM900" s="658"/>
      <c r="BN900" s="658"/>
      <c r="BO900" s="658"/>
      <c r="BP900" s="658"/>
      <c r="BQ900" s="658"/>
      <c r="BR900" s="658"/>
      <c r="BS900" s="658"/>
      <c r="BT900" s="658"/>
      <c r="BU900" s="658"/>
    </row>
    <row r="901" ht="14.25" customHeight="1">
      <c r="A901" s="1067"/>
      <c r="B901" s="1067"/>
      <c r="C901" s="1067"/>
      <c r="D901" s="1067"/>
      <c r="E901" s="1067"/>
      <c r="F901" s="1067"/>
      <c r="G901" s="1114"/>
      <c r="H901" s="1115"/>
      <c r="I901" s="1115"/>
      <c r="J901" s="1067"/>
      <c r="K901" s="1116"/>
      <c r="L901" s="1117"/>
      <c r="M901" s="1067"/>
      <c r="N901" s="1067"/>
      <c r="O901" s="1117"/>
      <c r="P901" s="1067"/>
      <c r="Q901" s="1067"/>
      <c r="R901" s="1067"/>
      <c r="S901" s="1067"/>
      <c r="T901" s="1067"/>
      <c r="U901" s="1067"/>
      <c r="V901" s="866"/>
      <c r="W901" s="866"/>
      <c r="X901" s="866"/>
      <c r="Y901" s="394"/>
      <c r="Z901" s="394"/>
      <c r="AA901" s="394"/>
      <c r="AB901" s="394"/>
      <c r="AC901" s="1067"/>
      <c r="AD901" s="1067"/>
      <c r="AE901" s="1067"/>
      <c r="AF901" s="1067"/>
      <c r="AG901" s="658"/>
      <c r="AH901" s="658"/>
      <c r="AI901" s="658"/>
      <c r="AJ901" s="658"/>
      <c r="AK901" s="658"/>
      <c r="AL901" s="658"/>
      <c r="AM901" s="658"/>
      <c r="AN901" s="658"/>
      <c r="AO901" s="658"/>
      <c r="AP901" s="658"/>
      <c r="AQ901" s="658"/>
      <c r="AR901" s="658"/>
      <c r="AS901" s="658"/>
      <c r="AT901" s="658"/>
      <c r="AU901" s="658"/>
      <c r="AV901" s="658"/>
      <c r="AW901" s="658"/>
      <c r="AX901" s="658"/>
      <c r="AY901" s="658"/>
      <c r="AZ901" s="658"/>
      <c r="BA901" s="658"/>
      <c r="BB901" s="658"/>
      <c r="BC901" s="658"/>
      <c r="BD901" s="658"/>
      <c r="BE901" s="658"/>
      <c r="BF901" s="658"/>
      <c r="BG901" s="658"/>
      <c r="BH901" s="658"/>
      <c r="BI901" s="658"/>
      <c r="BJ901" s="658"/>
      <c r="BK901" s="658"/>
      <c r="BL901" s="658"/>
      <c r="BM901" s="658"/>
      <c r="BN901" s="658"/>
      <c r="BO901" s="658"/>
      <c r="BP901" s="658"/>
      <c r="BQ901" s="658"/>
      <c r="BR901" s="658"/>
      <c r="BS901" s="658"/>
      <c r="BT901" s="658"/>
      <c r="BU901" s="658"/>
    </row>
    <row r="902" ht="14.25" customHeight="1">
      <c r="A902" s="1067"/>
      <c r="B902" s="1067"/>
      <c r="C902" s="1067"/>
      <c r="D902" s="1067"/>
      <c r="E902" s="1067"/>
      <c r="F902" s="1067"/>
      <c r="G902" s="1114"/>
      <c r="H902" s="1115"/>
      <c r="I902" s="1115"/>
      <c r="J902" s="1067"/>
      <c r="K902" s="1116"/>
      <c r="L902" s="1117"/>
      <c r="M902" s="1067"/>
      <c r="N902" s="1067"/>
      <c r="O902" s="1117"/>
      <c r="P902" s="1067"/>
      <c r="Q902" s="1067"/>
      <c r="R902" s="1067"/>
      <c r="S902" s="1067"/>
      <c r="T902" s="1067"/>
      <c r="U902" s="1067"/>
      <c r="V902" s="866"/>
      <c r="W902" s="866"/>
      <c r="X902" s="866"/>
      <c r="Y902" s="394"/>
      <c r="Z902" s="394"/>
      <c r="AA902" s="394"/>
      <c r="AB902" s="394"/>
      <c r="AC902" s="1067"/>
      <c r="AD902" s="1067"/>
      <c r="AE902" s="1067"/>
      <c r="AF902" s="1067"/>
      <c r="AG902" s="658"/>
      <c r="AH902" s="658"/>
      <c r="AI902" s="658"/>
      <c r="AJ902" s="658"/>
      <c r="AK902" s="658"/>
      <c r="AL902" s="658"/>
      <c r="AM902" s="658"/>
      <c r="AN902" s="658"/>
      <c r="AO902" s="658"/>
      <c r="AP902" s="658"/>
      <c r="AQ902" s="658"/>
      <c r="AR902" s="658"/>
      <c r="AS902" s="658"/>
      <c r="AT902" s="658"/>
      <c r="AU902" s="658"/>
      <c r="AV902" s="658"/>
      <c r="AW902" s="658"/>
      <c r="AX902" s="658"/>
      <c r="AY902" s="658"/>
      <c r="AZ902" s="658"/>
      <c r="BA902" s="658"/>
      <c r="BB902" s="658"/>
      <c r="BC902" s="658"/>
      <c r="BD902" s="658"/>
      <c r="BE902" s="658"/>
      <c r="BF902" s="658"/>
      <c r="BG902" s="658"/>
      <c r="BH902" s="658"/>
      <c r="BI902" s="658"/>
      <c r="BJ902" s="658"/>
      <c r="BK902" s="658"/>
      <c r="BL902" s="658"/>
      <c r="BM902" s="658"/>
      <c r="BN902" s="658"/>
      <c r="BO902" s="658"/>
      <c r="BP902" s="658"/>
      <c r="BQ902" s="658"/>
      <c r="BR902" s="658"/>
      <c r="BS902" s="658"/>
      <c r="BT902" s="658"/>
      <c r="BU902" s="658"/>
    </row>
    <row r="903" ht="14.25" customHeight="1">
      <c r="A903" s="1067"/>
      <c r="B903" s="1067"/>
      <c r="C903" s="1067"/>
      <c r="D903" s="1067"/>
      <c r="E903" s="1067"/>
      <c r="F903" s="1067"/>
      <c r="G903" s="1114"/>
      <c r="H903" s="1115"/>
      <c r="I903" s="1115"/>
      <c r="J903" s="1067"/>
      <c r="K903" s="1116"/>
      <c r="L903" s="1117"/>
      <c r="M903" s="1067"/>
      <c r="N903" s="1067"/>
      <c r="O903" s="1117"/>
      <c r="P903" s="1067"/>
      <c r="Q903" s="1067"/>
      <c r="R903" s="1067"/>
      <c r="S903" s="1067"/>
      <c r="T903" s="1067"/>
      <c r="U903" s="1067"/>
      <c r="V903" s="866"/>
      <c r="W903" s="866"/>
      <c r="X903" s="866"/>
      <c r="Y903" s="394"/>
      <c r="Z903" s="394"/>
      <c r="AA903" s="394"/>
      <c r="AB903" s="394"/>
      <c r="AC903" s="1067"/>
      <c r="AD903" s="1067"/>
      <c r="AE903" s="1067"/>
      <c r="AF903" s="1067"/>
      <c r="AG903" s="658"/>
      <c r="AH903" s="658"/>
      <c r="AI903" s="658"/>
      <c r="AJ903" s="658"/>
      <c r="AK903" s="658"/>
      <c r="AL903" s="658"/>
      <c r="AM903" s="658"/>
      <c r="AN903" s="658"/>
      <c r="AO903" s="658"/>
      <c r="AP903" s="658"/>
      <c r="AQ903" s="658"/>
      <c r="AR903" s="658"/>
      <c r="AS903" s="658"/>
      <c r="AT903" s="658"/>
      <c r="AU903" s="658"/>
      <c r="AV903" s="658"/>
      <c r="AW903" s="658"/>
      <c r="AX903" s="658"/>
      <c r="AY903" s="658"/>
      <c r="AZ903" s="658"/>
      <c r="BA903" s="658"/>
      <c r="BB903" s="658"/>
      <c r="BC903" s="658"/>
      <c r="BD903" s="658"/>
      <c r="BE903" s="658"/>
      <c r="BF903" s="658"/>
      <c r="BG903" s="658"/>
      <c r="BH903" s="658"/>
      <c r="BI903" s="658"/>
      <c r="BJ903" s="658"/>
      <c r="BK903" s="658"/>
      <c r="BL903" s="658"/>
      <c r="BM903" s="658"/>
      <c r="BN903" s="658"/>
      <c r="BO903" s="658"/>
      <c r="BP903" s="658"/>
      <c r="BQ903" s="658"/>
      <c r="BR903" s="658"/>
      <c r="BS903" s="658"/>
      <c r="BT903" s="658"/>
      <c r="BU903" s="658"/>
    </row>
    <row r="904" ht="14.25" customHeight="1">
      <c r="A904" s="1067"/>
      <c r="B904" s="1067"/>
      <c r="C904" s="1067"/>
      <c r="D904" s="1067"/>
      <c r="E904" s="1067"/>
      <c r="F904" s="1067"/>
      <c r="G904" s="1114"/>
      <c r="H904" s="1115"/>
      <c r="I904" s="1115"/>
      <c r="J904" s="1067"/>
      <c r="K904" s="1116"/>
      <c r="L904" s="1117"/>
      <c r="M904" s="1067"/>
      <c r="N904" s="1067"/>
      <c r="O904" s="1117"/>
      <c r="P904" s="1067"/>
      <c r="Q904" s="1067"/>
      <c r="R904" s="1067"/>
      <c r="S904" s="1067"/>
      <c r="T904" s="1067"/>
      <c r="U904" s="1067"/>
      <c r="V904" s="866"/>
      <c r="W904" s="866"/>
      <c r="X904" s="866"/>
      <c r="Y904" s="394"/>
      <c r="Z904" s="394"/>
      <c r="AA904" s="394"/>
      <c r="AB904" s="394"/>
      <c r="AC904" s="1067"/>
      <c r="AD904" s="1067"/>
      <c r="AE904" s="1067"/>
      <c r="AF904" s="1067"/>
      <c r="AG904" s="658"/>
      <c r="AH904" s="658"/>
      <c r="AI904" s="658"/>
      <c r="AJ904" s="658"/>
      <c r="AK904" s="658"/>
      <c r="AL904" s="658"/>
      <c r="AM904" s="658"/>
      <c r="AN904" s="658"/>
      <c r="AO904" s="658"/>
      <c r="AP904" s="658"/>
      <c r="AQ904" s="658"/>
      <c r="AR904" s="658"/>
      <c r="AS904" s="658"/>
      <c r="AT904" s="658"/>
      <c r="AU904" s="658"/>
      <c r="AV904" s="658"/>
      <c r="AW904" s="658"/>
      <c r="AX904" s="658"/>
      <c r="AY904" s="658"/>
      <c r="AZ904" s="658"/>
      <c r="BA904" s="658"/>
      <c r="BB904" s="658"/>
      <c r="BC904" s="658"/>
      <c r="BD904" s="658"/>
      <c r="BE904" s="658"/>
      <c r="BF904" s="658"/>
      <c r="BG904" s="658"/>
      <c r="BH904" s="658"/>
      <c r="BI904" s="658"/>
      <c r="BJ904" s="658"/>
      <c r="BK904" s="658"/>
      <c r="BL904" s="658"/>
      <c r="BM904" s="658"/>
      <c r="BN904" s="658"/>
      <c r="BO904" s="658"/>
      <c r="BP904" s="658"/>
      <c r="BQ904" s="658"/>
      <c r="BR904" s="658"/>
      <c r="BS904" s="658"/>
      <c r="BT904" s="658"/>
      <c r="BU904" s="658"/>
    </row>
    <row r="905" ht="14.25" customHeight="1">
      <c r="A905" s="1067"/>
      <c r="B905" s="1067"/>
      <c r="C905" s="1067"/>
      <c r="D905" s="1067"/>
      <c r="E905" s="1067"/>
      <c r="F905" s="1067"/>
      <c r="G905" s="1114"/>
      <c r="H905" s="1115"/>
      <c r="I905" s="1115"/>
      <c r="J905" s="1067"/>
      <c r="K905" s="1116"/>
      <c r="L905" s="1117"/>
      <c r="M905" s="1067"/>
      <c r="N905" s="1067"/>
      <c r="O905" s="1117"/>
      <c r="P905" s="1067"/>
      <c r="Q905" s="1067"/>
      <c r="R905" s="1067"/>
      <c r="S905" s="1067"/>
      <c r="T905" s="1067"/>
      <c r="U905" s="1067"/>
      <c r="V905" s="866"/>
      <c r="W905" s="866"/>
      <c r="X905" s="866"/>
      <c r="Y905" s="394"/>
      <c r="Z905" s="394"/>
      <c r="AA905" s="394"/>
      <c r="AB905" s="394"/>
      <c r="AC905" s="1067"/>
      <c r="AD905" s="1067"/>
      <c r="AE905" s="1067"/>
      <c r="AF905" s="1067"/>
      <c r="AG905" s="658"/>
      <c r="AH905" s="658"/>
      <c r="AI905" s="658"/>
      <c r="AJ905" s="658"/>
      <c r="AK905" s="658"/>
      <c r="AL905" s="658"/>
      <c r="AM905" s="658"/>
      <c r="AN905" s="658"/>
      <c r="AO905" s="658"/>
      <c r="AP905" s="658"/>
      <c r="AQ905" s="658"/>
      <c r="AR905" s="658"/>
      <c r="AS905" s="658"/>
      <c r="AT905" s="658"/>
      <c r="AU905" s="658"/>
      <c r="AV905" s="658"/>
      <c r="AW905" s="658"/>
      <c r="AX905" s="658"/>
      <c r="AY905" s="658"/>
      <c r="AZ905" s="658"/>
      <c r="BA905" s="658"/>
      <c r="BB905" s="658"/>
      <c r="BC905" s="658"/>
      <c r="BD905" s="658"/>
      <c r="BE905" s="658"/>
      <c r="BF905" s="658"/>
      <c r="BG905" s="658"/>
      <c r="BH905" s="658"/>
      <c r="BI905" s="658"/>
      <c r="BJ905" s="658"/>
      <c r="BK905" s="658"/>
      <c r="BL905" s="658"/>
      <c r="BM905" s="658"/>
      <c r="BN905" s="658"/>
      <c r="BO905" s="658"/>
      <c r="BP905" s="658"/>
      <c r="BQ905" s="658"/>
      <c r="BR905" s="658"/>
      <c r="BS905" s="658"/>
      <c r="BT905" s="658"/>
      <c r="BU905" s="658"/>
    </row>
    <row r="906" ht="14.25" customHeight="1">
      <c r="A906" s="1067"/>
      <c r="B906" s="1067"/>
      <c r="C906" s="1067"/>
      <c r="D906" s="1067"/>
      <c r="E906" s="1067"/>
      <c r="F906" s="1067"/>
      <c r="G906" s="1114"/>
      <c r="H906" s="1115"/>
      <c r="I906" s="1115"/>
      <c r="J906" s="1067"/>
      <c r="K906" s="1116"/>
      <c r="L906" s="1117"/>
      <c r="M906" s="1067"/>
      <c r="N906" s="1067"/>
      <c r="O906" s="1117"/>
      <c r="P906" s="1067"/>
      <c r="Q906" s="1067"/>
      <c r="R906" s="1067"/>
      <c r="S906" s="1067"/>
      <c r="T906" s="1067"/>
      <c r="U906" s="1067"/>
      <c r="V906" s="866"/>
      <c r="W906" s="866"/>
      <c r="X906" s="866"/>
      <c r="Y906" s="394"/>
      <c r="Z906" s="394"/>
      <c r="AA906" s="394"/>
      <c r="AB906" s="394"/>
      <c r="AC906" s="1067"/>
      <c r="AD906" s="1067"/>
      <c r="AE906" s="1067"/>
      <c r="AF906" s="1067"/>
      <c r="AG906" s="658"/>
      <c r="AH906" s="658"/>
      <c r="AI906" s="658"/>
      <c r="AJ906" s="658"/>
      <c r="AK906" s="658"/>
      <c r="AL906" s="658"/>
      <c r="AM906" s="658"/>
      <c r="AN906" s="658"/>
      <c r="AO906" s="658"/>
      <c r="AP906" s="658"/>
      <c r="AQ906" s="658"/>
      <c r="AR906" s="658"/>
      <c r="AS906" s="658"/>
      <c r="AT906" s="658"/>
      <c r="AU906" s="658"/>
      <c r="AV906" s="658"/>
      <c r="AW906" s="658"/>
      <c r="AX906" s="658"/>
      <c r="AY906" s="658"/>
      <c r="AZ906" s="658"/>
      <c r="BA906" s="658"/>
      <c r="BB906" s="658"/>
      <c r="BC906" s="658"/>
      <c r="BD906" s="658"/>
      <c r="BE906" s="658"/>
      <c r="BF906" s="658"/>
      <c r="BG906" s="658"/>
      <c r="BH906" s="658"/>
      <c r="BI906" s="658"/>
      <c r="BJ906" s="658"/>
      <c r="BK906" s="658"/>
      <c r="BL906" s="658"/>
      <c r="BM906" s="658"/>
      <c r="BN906" s="658"/>
      <c r="BO906" s="658"/>
      <c r="BP906" s="658"/>
      <c r="BQ906" s="658"/>
      <c r="BR906" s="658"/>
      <c r="BS906" s="658"/>
      <c r="BT906" s="658"/>
      <c r="BU906" s="658"/>
    </row>
    <row r="907" ht="14.25" customHeight="1">
      <c r="A907" s="1067"/>
      <c r="B907" s="1067"/>
      <c r="C907" s="1067"/>
      <c r="D907" s="1067"/>
      <c r="E907" s="1067"/>
      <c r="F907" s="1067"/>
      <c r="G907" s="1114"/>
      <c r="H907" s="1115"/>
      <c r="I907" s="1115"/>
      <c r="J907" s="1067"/>
      <c r="K907" s="1116"/>
      <c r="L907" s="1117"/>
      <c r="M907" s="1067"/>
      <c r="N907" s="1067"/>
      <c r="O907" s="1117"/>
      <c r="P907" s="1067"/>
      <c r="Q907" s="1067"/>
      <c r="R907" s="1067"/>
      <c r="S907" s="1067"/>
      <c r="T907" s="1067"/>
      <c r="U907" s="1067"/>
      <c r="V907" s="866"/>
      <c r="W907" s="866"/>
      <c r="X907" s="866"/>
      <c r="Y907" s="394"/>
      <c r="Z907" s="394"/>
      <c r="AA907" s="394"/>
      <c r="AB907" s="394"/>
      <c r="AC907" s="1067"/>
      <c r="AD907" s="1067"/>
      <c r="AE907" s="1067"/>
      <c r="AF907" s="1067"/>
      <c r="AG907" s="658"/>
      <c r="AH907" s="658"/>
      <c r="AI907" s="658"/>
      <c r="AJ907" s="658"/>
      <c r="AK907" s="658"/>
      <c r="AL907" s="658"/>
      <c r="AM907" s="658"/>
      <c r="AN907" s="658"/>
      <c r="AO907" s="658"/>
      <c r="AP907" s="658"/>
      <c r="AQ907" s="658"/>
      <c r="AR907" s="658"/>
      <c r="AS907" s="658"/>
      <c r="AT907" s="658"/>
      <c r="AU907" s="658"/>
      <c r="AV907" s="658"/>
      <c r="AW907" s="658"/>
      <c r="AX907" s="658"/>
      <c r="AY907" s="658"/>
      <c r="AZ907" s="658"/>
      <c r="BA907" s="658"/>
      <c r="BB907" s="658"/>
      <c r="BC907" s="658"/>
      <c r="BD907" s="658"/>
      <c r="BE907" s="658"/>
      <c r="BF907" s="658"/>
      <c r="BG907" s="658"/>
      <c r="BH907" s="658"/>
      <c r="BI907" s="658"/>
      <c r="BJ907" s="658"/>
      <c r="BK907" s="658"/>
      <c r="BL907" s="658"/>
      <c r="BM907" s="658"/>
      <c r="BN907" s="658"/>
      <c r="BO907" s="658"/>
      <c r="BP907" s="658"/>
      <c r="BQ907" s="658"/>
      <c r="BR907" s="658"/>
      <c r="BS907" s="658"/>
      <c r="BT907" s="658"/>
      <c r="BU907" s="658"/>
    </row>
    <row r="908" ht="14.25" customHeight="1">
      <c r="A908" s="1067"/>
      <c r="B908" s="1067"/>
      <c r="C908" s="1067"/>
      <c r="D908" s="1067"/>
      <c r="E908" s="1067"/>
      <c r="F908" s="1067"/>
      <c r="G908" s="1114"/>
      <c r="H908" s="1115"/>
      <c r="I908" s="1115"/>
      <c r="J908" s="1067"/>
      <c r="K908" s="1116"/>
      <c r="L908" s="1117"/>
      <c r="M908" s="1067"/>
      <c r="N908" s="1067"/>
      <c r="O908" s="1117"/>
      <c r="P908" s="1067"/>
      <c r="Q908" s="1067"/>
      <c r="R908" s="1067"/>
      <c r="S908" s="1067"/>
      <c r="T908" s="1067"/>
      <c r="U908" s="1067"/>
      <c r="V908" s="866"/>
      <c r="W908" s="866"/>
      <c r="X908" s="866"/>
      <c r="Y908" s="394"/>
      <c r="Z908" s="394"/>
      <c r="AA908" s="394"/>
      <c r="AB908" s="394"/>
      <c r="AC908" s="1067"/>
      <c r="AD908" s="1067"/>
      <c r="AE908" s="1067"/>
      <c r="AF908" s="1067"/>
      <c r="AG908" s="658"/>
      <c r="AH908" s="658"/>
      <c r="AI908" s="658"/>
      <c r="AJ908" s="658"/>
      <c r="AK908" s="658"/>
      <c r="AL908" s="658"/>
      <c r="AM908" s="658"/>
      <c r="AN908" s="658"/>
      <c r="AO908" s="658"/>
      <c r="AP908" s="658"/>
      <c r="AQ908" s="658"/>
      <c r="AR908" s="658"/>
      <c r="AS908" s="658"/>
      <c r="AT908" s="658"/>
      <c r="AU908" s="658"/>
      <c r="AV908" s="658"/>
      <c r="AW908" s="658"/>
      <c r="AX908" s="658"/>
      <c r="AY908" s="658"/>
      <c r="AZ908" s="658"/>
      <c r="BA908" s="658"/>
      <c r="BB908" s="658"/>
      <c r="BC908" s="658"/>
      <c r="BD908" s="658"/>
      <c r="BE908" s="658"/>
      <c r="BF908" s="658"/>
      <c r="BG908" s="658"/>
      <c r="BH908" s="658"/>
      <c r="BI908" s="658"/>
      <c r="BJ908" s="658"/>
      <c r="BK908" s="658"/>
      <c r="BL908" s="658"/>
      <c r="BM908" s="658"/>
      <c r="BN908" s="658"/>
      <c r="BO908" s="658"/>
      <c r="BP908" s="658"/>
      <c r="BQ908" s="658"/>
      <c r="BR908" s="658"/>
      <c r="BS908" s="658"/>
      <c r="BT908" s="658"/>
      <c r="BU908" s="658"/>
    </row>
    <row r="909" ht="14.25" customHeight="1">
      <c r="A909" s="1067"/>
      <c r="B909" s="1067"/>
      <c r="C909" s="1067"/>
      <c r="D909" s="1067"/>
      <c r="E909" s="1067"/>
      <c r="F909" s="1067"/>
      <c r="G909" s="1114"/>
      <c r="H909" s="1115"/>
      <c r="I909" s="1115"/>
      <c r="J909" s="1067"/>
      <c r="K909" s="1116"/>
      <c r="L909" s="1117"/>
      <c r="M909" s="1067"/>
      <c r="N909" s="1067"/>
      <c r="O909" s="1117"/>
      <c r="P909" s="1067"/>
      <c r="Q909" s="1067"/>
      <c r="R909" s="1067"/>
      <c r="S909" s="1067"/>
      <c r="T909" s="1067"/>
      <c r="U909" s="1067"/>
      <c r="V909" s="866"/>
      <c r="W909" s="866"/>
      <c r="X909" s="866"/>
      <c r="Y909" s="394"/>
      <c r="Z909" s="394"/>
      <c r="AA909" s="394"/>
      <c r="AB909" s="394"/>
      <c r="AC909" s="1067"/>
      <c r="AD909" s="1067"/>
      <c r="AE909" s="1067"/>
      <c r="AF909" s="1067"/>
      <c r="AG909" s="658"/>
      <c r="AH909" s="658"/>
      <c r="AI909" s="658"/>
      <c r="AJ909" s="658"/>
      <c r="AK909" s="658"/>
      <c r="AL909" s="658"/>
      <c r="AM909" s="658"/>
      <c r="AN909" s="658"/>
      <c r="AO909" s="658"/>
      <c r="AP909" s="658"/>
      <c r="AQ909" s="658"/>
      <c r="AR909" s="658"/>
      <c r="AS909" s="658"/>
      <c r="AT909" s="658"/>
      <c r="AU909" s="658"/>
      <c r="AV909" s="658"/>
      <c r="AW909" s="658"/>
      <c r="AX909" s="658"/>
      <c r="AY909" s="658"/>
      <c r="AZ909" s="658"/>
      <c r="BA909" s="658"/>
      <c r="BB909" s="658"/>
      <c r="BC909" s="658"/>
      <c r="BD909" s="658"/>
      <c r="BE909" s="658"/>
      <c r="BF909" s="658"/>
      <c r="BG909" s="658"/>
      <c r="BH909" s="658"/>
      <c r="BI909" s="658"/>
      <c r="BJ909" s="658"/>
      <c r="BK909" s="658"/>
      <c r="BL909" s="658"/>
      <c r="BM909" s="658"/>
      <c r="BN909" s="658"/>
      <c r="BO909" s="658"/>
      <c r="BP909" s="658"/>
      <c r="BQ909" s="658"/>
      <c r="BR909" s="658"/>
      <c r="BS909" s="658"/>
      <c r="BT909" s="658"/>
      <c r="BU909" s="658"/>
    </row>
    <row r="910" ht="14.25" customHeight="1">
      <c r="A910" s="1067"/>
      <c r="B910" s="1067"/>
      <c r="C910" s="1067"/>
      <c r="D910" s="1067"/>
      <c r="E910" s="1067"/>
      <c r="F910" s="1067"/>
      <c r="G910" s="1114"/>
      <c r="H910" s="1115"/>
      <c r="I910" s="1115"/>
      <c r="J910" s="1067"/>
      <c r="K910" s="1116"/>
      <c r="L910" s="1117"/>
      <c r="M910" s="1067"/>
      <c r="N910" s="1067"/>
      <c r="O910" s="1117"/>
      <c r="P910" s="1067"/>
      <c r="Q910" s="1067"/>
      <c r="R910" s="1067"/>
      <c r="S910" s="1067"/>
      <c r="T910" s="1067"/>
      <c r="U910" s="1067"/>
      <c r="V910" s="866"/>
      <c r="W910" s="866"/>
      <c r="X910" s="866"/>
      <c r="Y910" s="394"/>
      <c r="Z910" s="394"/>
      <c r="AA910" s="394"/>
      <c r="AB910" s="394"/>
      <c r="AC910" s="1067"/>
      <c r="AD910" s="1067"/>
      <c r="AE910" s="1067"/>
      <c r="AF910" s="1067"/>
      <c r="AG910" s="658"/>
      <c r="AH910" s="658"/>
      <c r="AI910" s="658"/>
      <c r="AJ910" s="658"/>
      <c r="AK910" s="658"/>
      <c r="AL910" s="658"/>
      <c r="AM910" s="658"/>
      <c r="AN910" s="658"/>
      <c r="AO910" s="658"/>
      <c r="AP910" s="658"/>
      <c r="AQ910" s="658"/>
      <c r="AR910" s="658"/>
      <c r="AS910" s="658"/>
      <c r="AT910" s="658"/>
      <c r="AU910" s="658"/>
      <c r="AV910" s="658"/>
      <c r="AW910" s="658"/>
      <c r="AX910" s="658"/>
      <c r="AY910" s="658"/>
      <c r="AZ910" s="658"/>
      <c r="BA910" s="658"/>
      <c r="BB910" s="658"/>
      <c r="BC910" s="658"/>
      <c r="BD910" s="658"/>
      <c r="BE910" s="658"/>
      <c r="BF910" s="658"/>
      <c r="BG910" s="658"/>
      <c r="BH910" s="658"/>
      <c r="BI910" s="658"/>
      <c r="BJ910" s="658"/>
      <c r="BK910" s="658"/>
      <c r="BL910" s="658"/>
      <c r="BM910" s="658"/>
      <c r="BN910" s="658"/>
      <c r="BO910" s="658"/>
      <c r="BP910" s="658"/>
      <c r="BQ910" s="658"/>
      <c r="BR910" s="658"/>
      <c r="BS910" s="658"/>
      <c r="BT910" s="658"/>
      <c r="BU910" s="658"/>
    </row>
    <row r="911" ht="14.25" customHeight="1">
      <c r="A911" s="1067"/>
      <c r="B911" s="1067"/>
      <c r="C911" s="1067"/>
      <c r="D911" s="1067"/>
      <c r="E911" s="1067"/>
      <c r="F911" s="1067"/>
      <c r="G911" s="1114"/>
      <c r="H911" s="1115"/>
      <c r="I911" s="1115"/>
      <c r="J911" s="1067"/>
      <c r="K911" s="1116"/>
      <c r="L911" s="1117"/>
      <c r="M911" s="1067"/>
      <c r="N911" s="1067"/>
      <c r="O911" s="1117"/>
      <c r="P911" s="1067"/>
      <c r="Q911" s="1067"/>
      <c r="R911" s="1067"/>
      <c r="S911" s="1067"/>
      <c r="T911" s="1067"/>
      <c r="U911" s="1067"/>
      <c r="V911" s="866"/>
      <c r="W911" s="866"/>
      <c r="X911" s="866"/>
      <c r="Y911" s="394"/>
      <c r="Z911" s="394"/>
      <c r="AA911" s="394"/>
      <c r="AB911" s="394"/>
      <c r="AC911" s="1067"/>
      <c r="AD911" s="1067"/>
      <c r="AE911" s="1067"/>
      <c r="AF911" s="1067"/>
      <c r="AG911" s="658"/>
      <c r="AH911" s="658"/>
      <c r="AI911" s="658"/>
      <c r="AJ911" s="658"/>
      <c r="AK911" s="658"/>
      <c r="AL911" s="658"/>
      <c r="AM911" s="658"/>
      <c r="AN911" s="658"/>
      <c r="AO911" s="658"/>
      <c r="AP911" s="658"/>
      <c r="AQ911" s="658"/>
      <c r="AR911" s="658"/>
      <c r="AS911" s="658"/>
      <c r="AT911" s="658"/>
      <c r="AU911" s="658"/>
      <c r="AV911" s="658"/>
      <c r="AW911" s="658"/>
      <c r="AX911" s="658"/>
      <c r="AY911" s="658"/>
      <c r="AZ911" s="658"/>
      <c r="BA911" s="658"/>
      <c r="BB911" s="658"/>
      <c r="BC911" s="658"/>
      <c r="BD911" s="658"/>
      <c r="BE911" s="658"/>
      <c r="BF911" s="658"/>
      <c r="BG911" s="658"/>
      <c r="BH911" s="658"/>
      <c r="BI911" s="658"/>
      <c r="BJ911" s="658"/>
      <c r="BK911" s="658"/>
      <c r="BL911" s="658"/>
      <c r="BM911" s="658"/>
      <c r="BN911" s="658"/>
      <c r="BO911" s="658"/>
      <c r="BP911" s="658"/>
      <c r="BQ911" s="658"/>
      <c r="BR911" s="658"/>
      <c r="BS911" s="658"/>
      <c r="BT911" s="658"/>
      <c r="BU911" s="658"/>
    </row>
    <row r="912" ht="14.25" customHeight="1">
      <c r="A912" s="1067"/>
      <c r="B912" s="1067"/>
      <c r="C912" s="1067"/>
      <c r="D912" s="1067"/>
      <c r="E912" s="1067"/>
      <c r="F912" s="1067"/>
      <c r="G912" s="1114"/>
      <c r="H912" s="1115"/>
      <c r="I912" s="1115"/>
      <c r="J912" s="1067"/>
      <c r="K912" s="1116"/>
      <c r="L912" s="1117"/>
      <c r="M912" s="1067"/>
      <c r="N912" s="1067"/>
      <c r="O912" s="1117"/>
      <c r="P912" s="1067"/>
      <c r="Q912" s="1067"/>
      <c r="R912" s="1067"/>
      <c r="S912" s="1067"/>
      <c r="T912" s="1067"/>
      <c r="U912" s="1067"/>
      <c r="V912" s="866"/>
      <c r="W912" s="866"/>
      <c r="X912" s="866"/>
      <c r="Y912" s="394"/>
      <c r="Z912" s="394"/>
      <c r="AA912" s="394"/>
      <c r="AB912" s="394"/>
      <c r="AC912" s="1067"/>
      <c r="AD912" s="1067"/>
      <c r="AE912" s="1067"/>
      <c r="AF912" s="1067"/>
      <c r="AG912" s="658"/>
      <c r="AH912" s="658"/>
      <c r="AI912" s="658"/>
      <c r="AJ912" s="658"/>
      <c r="AK912" s="658"/>
      <c r="AL912" s="658"/>
      <c r="AM912" s="658"/>
      <c r="AN912" s="658"/>
      <c r="AO912" s="658"/>
      <c r="AP912" s="658"/>
      <c r="AQ912" s="658"/>
      <c r="AR912" s="658"/>
      <c r="AS912" s="658"/>
      <c r="AT912" s="658"/>
      <c r="AU912" s="658"/>
      <c r="AV912" s="658"/>
      <c r="AW912" s="658"/>
      <c r="AX912" s="658"/>
      <c r="AY912" s="658"/>
      <c r="AZ912" s="658"/>
      <c r="BA912" s="658"/>
      <c r="BB912" s="658"/>
      <c r="BC912" s="658"/>
      <c r="BD912" s="658"/>
      <c r="BE912" s="658"/>
      <c r="BF912" s="658"/>
      <c r="BG912" s="658"/>
      <c r="BH912" s="658"/>
      <c r="BI912" s="658"/>
      <c r="BJ912" s="658"/>
      <c r="BK912" s="658"/>
      <c r="BL912" s="658"/>
      <c r="BM912" s="658"/>
      <c r="BN912" s="658"/>
      <c r="BO912" s="658"/>
      <c r="BP912" s="658"/>
      <c r="BQ912" s="658"/>
      <c r="BR912" s="658"/>
      <c r="BS912" s="658"/>
      <c r="BT912" s="658"/>
      <c r="BU912" s="658"/>
    </row>
    <row r="913" ht="14.25" customHeight="1">
      <c r="A913" s="1067"/>
      <c r="B913" s="1067"/>
      <c r="C913" s="1067"/>
      <c r="D913" s="1067"/>
      <c r="E913" s="1067"/>
      <c r="F913" s="1067"/>
      <c r="G913" s="1114"/>
      <c r="H913" s="1115"/>
      <c r="I913" s="1115"/>
      <c r="J913" s="1067"/>
      <c r="K913" s="1116"/>
      <c r="L913" s="1117"/>
      <c r="M913" s="1067"/>
      <c r="N913" s="1067"/>
      <c r="O913" s="1117"/>
      <c r="P913" s="1067"/>
      <c r="Q913" s="1067"/>
      <c r="R913" s="1067"/>
      <c r="S913" s="1067"/>
      <c r="T913" s="1067"/>
      <c r="U913" s="1067"/>
      <c r="V913" s="866"/>
      <c r="W913" s="866"/>
      <c r="X913" s="866"/>
      <c r="Y913" s="394"/>
      <c r="Z913" s="394"/>
      <c r="AA913" s="394"/>
      <c r="AB913" s="394"/>
      <c r="AC913" s="1067"/>
      <c r="AD913" s="1067"/>
      <c r="AE913" s="1067"/>
      <c r="AF913" s="1067"/>
      <c r="AG913" s="658"/>
      <c r="AH913" s="658"/>
      <c r="AI913" s="658"/>
      <c r="AJ913" s="658"/>
      <c r="AK913" s="658"/>
      <c r="AL913" s="658"/>
      <c r="AM913" s="658"/>
      <c r="AN913" s="658"/>
      <c r="AO913" s="658"/>
      <c r="AP913" s="658"/>
      <c r="AQ913" s="658"/>
      <c r="AR913" s="658"/>
      <c r="AS913" s="658"/>
      <c r="AT913" s="658"/>
      <c r="AU913" s="658"/>
      <c r="AV913" s="658"/>
      <c r="AW913" s="658"/>
      <c r="AX913" s="658"/>
      <c r="AY913" s="658"/>
      <c r="AZ913" s="658"/>
      <c r="BA913" s="658"/>
      <c r="BB913" s="658"/>
      <c r="BC913" s="658"/>
      <c r="BD913" s="658"/>
      <c r="BE913" s="658"/>
      <c r="BF913" s="658"/>
      <c r="BG913" s="658"/>
      <c r="BH913" s="658"/>
      <c r="BI913" s="658"/>
      <c r="BJ913" s="658"/>
      <c r="BK913" s="658"/>
      <c r="BL913" s="658"/>
      <c r="BM913" s="658"/>
      <c r="BN913" s="658"/>
      <c r="BO913" s="658"/>
      <c r="BP913" s="658"/>
      <c r="BQ913" s="658"/>
      <c r="BR913" s="658"/>
      <c r="BS913" s="658"/>
      <c r="BT913" s="658"/>
      <c r="BU913" s="658"/>
    </row>
    <row r="914" ht="14.25" customHeight="1">
      <c r="A914" s="1067"/>
      <c r="B914" s="1067"/>
      <c r="C914" s="1067"/>
      <c r="D914" s="1067"/>
      <c r="E914" s="1067"/>
      <c r="F914" s="1067"/>
      <c r="G914" s="1114"/>
      <c r="H914" s="1115"/>
      <c r="I914" s="1115"/>
      <c r="J914" s="1067"/>
      <c r="K914" s="1116"/>
      <c r="L914" s="1117"/>
      <c r="M914" s="1067"/>
      <c r="N914" s="1067"/>
      <c r="O914" s="1117"/>
      <c r="P914" s="1067"/>
      <c r="Q914" s="1067"/>
      <c r="R914" s="1067"/>
      <c r="S914" s="1067"/>
      <c r="T914" s="1067"/>
      <c r="U914" s="1067"/>
      <c r="V914" s="866"/>
      <c r="W914" s="866"/>
      <c r="X914" s="866"/>
      <c r="Y914" s="394"/>
      <c r="Z914" s="394"/>
      <c r="AA914" s="394"/>
      <c r="AB914" s="394"/>
      <c r="AC914" s="1067"/>
      <c r="AD914" s="1067"/>
      <c r="AE914" s="1067"/>
      <c r="AF914" s="1067"/>
      <c r="AG914" s="658"/>
      <c r="AH914" s="658"/>
      <c r="AI914" s="658"/>
      <c r="AJ914" s="658"/>
      <c r="AK914" s="658"/>
      <c r="AL914" s="658"/>
      <c r="AM914" s="658"/>
      <c r="AN914" s="658"/>
      <c r="AO914" s="658"/>
      <c r="AP914" s="658"/>
      <c r="AQ914" s="658"/>
      <c r="AR914" s="658"/>
      <c r="AS914" s="658"/>
      <c r="AT914" s="658"/>
      <c r="AU914" s="658"/>
      <c r="AV914" s="658"/>
      <c r="AW914" s="658"/>
      <c r="AX914" s="658"/>
      <c r="AY914" s="658"/>
      <c r="AZ914" s="658"/>
      <c r="BA914" s="658"/>
      <c r="BB914" s="658"/>
      <c r="BC914" s="658"/>
      <c r="BD914" s="658"/>
      <c r="BE914" s="658"/>
      <c r="BF914" s="658"/>
      <c r="BG914" s="658"/>
      <c r="BH914" s="658"/>
      <c r="BI914" s="658"/>
      <c r="BJ914" s="658"/>
      <c r="BK914" s="658"/>
      <c r="BL914" s="658"/>
      <c r="BM914" s="658"/>
      <c r="BN914" s="658"/>
      <c r="BO914" s="658"/>
      <c r="BP914" s="658"/>
      <c r="BQ914" s="658"/>
      <c r="BR914" s="658"/>
      <c r="BS914" s="658"/>
      <c r="BT914" s="658"/>
      <c r="BU914" s="658"/>
    </row>
    <row r="915" ht="14.25" customHeight="1">
      <c r="A915" s="1067"/>
      <c r="B915" s="1067"/>
      <c r="C915" s="1067"/>
      <c r="D915" s="1067"/>
      <c r="E915" s="1067"/>
      <c r="F915" s="1067"/>
      <c r="G915" s="1114"/>
      <c r="H915" s="1115"/>
      <c r="I915" s="1115"/>
      <c r="J915" s="1067"/>
      <c r="K915" s="1116"/>
      <c r="L915" s="1117"/>
      <c r="M915" s="1067"/>
      <c r="N915" s="1067"/>
      <c r="O915" s="1117"/>
      <c r="P915" s="1067"/>
      <c r="Q915" s="1067"/>
      <c r="R915" s="1067"/>
      <c r="S915" s="1067"/>
      <c r="T915" s="1067"/>
      <c r="U915" s="1067"/>
      <c r="V915" s="866"/>
      <c r="W915" s="866"/>
      <c r="X915" s="866"/>
      <c r="Y915" s="394"/>
      <c r="Z915" s="394"/>
      <c r="AA915" s="394"/>
      <c r="AB915" s="394"/>
      <c r="AC915" s="1067"/>
      <c r="AD915" s="1067"/>
      <c r="AE915" s="1067"/>
      <c r="AF915" s="1067"/>
      <c r="AG915" s="658"/>
      <c r="AH915" s="658"/>
      <c r="AI915" s="658"/>
      <c r="AJ915" s="658"/>
      <c r="AK915" s="658"/>
      <c r="AL915" s="658"/>
      <c r="AM915" s="658"/>
      <c r="AN915" s="658"/>
      <c r="AO915" s="658"/>
      <c r="AP915" s="658"/>
      <c r="AQ915" s="658"/>
      <c r="AR915" s="658"/>
      <c r="AS915" s="658"/>
      <c r="AT915" s="658"/>
      <c r="AU915" s="658"/>
      <c r="AV915" s="658"/>
      <c r="AW915" s="658"/>
      <c r="AX915" s="658"/>
      <c r="AY915" s="658"/>
      <c r="AZ915" s="658"/>
      <c r="BA915" s="658"/>
      <c r="BB915" s="658"/>
      <c r="BC915" s="658"/>
      <c r="BD915" s="658"/>
      <c r="BE915" s="658"/>
      <c r="BF915" s="658"/>
      <c r="BG915" s="658"/>
      <c r="BH915" s="658"/>
      <c r="BI915" s="658"/>
      <c r="BJ915" s="658"/>
      <c r="BK915" s="658"/>
      <c r="BL915" s="658"/>
      <c r="BM915" s="658"/>
      <c r="BN915" s="658"/>
      <c r="BO915" s="658"/>
      <c r="BP915" s="658"/>
      <c r="BQ915" s="658"/>
      <c r="BR915" s="658"/>
      <c r="BS915" s="658"/>
      <c r="BT915" s="658"/>
      <c r="BU915" s="658"/>
    </row>
    <row r="916" ht="14.25" customHeight="1">
      <c r="A916" s="1067"/>
      <c r="B916" s="1067"/>
      <c r="C916" s="1067"/>
      <c r="D916" s="1067"/>
      <c r="E916" s="1067"/>
      <c r="F916" s="1067"/>
      <c r="G916" s="1114"/>
      <c r="H916" s="1115"/>
      <c r="I916" s="1115"/>
      <c r="J916" s="1067"/>
      <c r="K916" s="1116"/>
      <c r="L916" s="1117"/>
      <c r="M916" s="1067"/>
      <c r="N916" s="1067"/>
      <c r="O916" s="1117"/>
      <c r="P916" s="1067"/>
      <c r="Q916" s="1067"/>
      <c r="R916" s="1067"/>
      <c r="S916" s="1067"/>
      <c r="T916" s="1067"/>
      <c r="U916" s="1067"/>
      <c r="V916" s="866"/>
      <c r="W916" s="866"/>
      <c r="X916" s="866"/>
      <c r="Y916" s="394"/>
      <c r="Z916" s="394"/>
      <c r="AA916" s="394"/>
      <c r="AB916" s="394"/>
      <c r="AC916" s="1067"/>
      <c r="AD916" s="1067"/>
      <c r="AE916" s="1067"/>
      <c r="AF916" s="1067"/>
      <c r="AG916" s="658"/>
      <c r="AH916" s="658"/>
      <c r="AI916" s="658"/>
      <c r="AJ916" s="658"/>
      <c r="AK916" s="658"/>
      <c r="AL916" s="658"/>
      <c r="AM916" s="658"/>
      <c r="AN916" s="658"/>
      <c r="AO916" s="658"/>
      <c r="AP916" s="658"/>
      <c r="AQ916" s="658"/>
      <c r="AR916" s="658"/>
      <c r="AS916" s="658"/>
      <c r="AT916" s="658"/>
      <c r="AU916" s="658"/>
      <c r="AV916" s="658"/>
      <c r="AW916" s="658"/>
      <c r="AX916" s="658"/>
      <c r="AY916" s="658"/>
      <c r="AZ916" s="658"/>
      <c r="BA916" s="658"/>
      <c r="BB916" s="658"/>
      <c r="BC916" s="658"/>
      <c r="BD916" s="658"/>
      <c r="BE916" s="658"/>
      <c r="BF916" s="658"/>
      <c r="BG916" s="658"/>
      <c r="BH916" s="658"/>
      <c r="BI916" s="658"/>
      <c r="BJ916" s="658"/>
      <c r="BK916" s="658"/>
      <c r="BL916" s="658"/>
      <c r="BM916" s="658"/>
      <c r="BN916" s="658"/>
      <c r="BO916" s="658"/>
      <c r="BP916" s="658"/>
      <c r="BQ916" s="658"/>
      <c r="BR916" s="658"/>
      <c r="BS916" s="658"/>
      <c r="BT916" s="658"/>
      <c r="BU916" s="658"/>
    </row>
    <row r="917" ht="14.25" customHeight="1">
      <c r="A917" s="1067"/>
      <c r="B917" s="1067"/>
      <c r="C917" s="1067"/>
      <c r="D917" s="1067"/>
      <c r="E917" s="1067"/>
      <c r="F917" s="1067"/>
      <c r="G917" s="1114"/>
      <c r="H917" s="1115"/>
      <c r="I917" s="1115"/>
      <c r="J917" s="1067"/>
      <c r="K917" s="1116"/>
      <c r="L917" s="1117"/>
      <c r="M917" s="1067"/>
      <c r="N917" s="1067"/>
      <c r="O917" s="1117"/>
      <c r="P917" s="1067"/>
      <c r="Q917" s="1067"/>
      <c r="R917" s="1067"/>
      <c r="S917" s="1067"/>
      <c r="T917" s="1067"/>
      <c r="U917" s="1067"/>
      <c r="V917" s="866"/>
      <c r="W917" s="866"/>
      <c r="X917" s="866"/>
      <c r="Y917" s="394"/>
      <c r="Z917" s="394"/>
      <c r="AA917" s="394"/>
      <c r="AB917" s="394"/>
      <c r="AC917" s="1067"/>
      <c r="AD917" s="1067"/>
      <c r="AE917" s="1067"/>
      <c r="AF917" s="1067"/>
      <c r="AG917" s="658"/>
      <c r="AH917" s="658"/>
      <c r="AI917" s="658"/>
      <c r="AJ917" s="658"/>
      <c r="AK917" s="658"/>
      <c r="AL917" s="658"/>
      <c r="AM917" s="658"/>
      <c r="AN917" s="658"/>
      <c r="AO917" s="658"/>
      <c r="AP917" s="658"/>
      <c r="AQ917" s="658"/>
      <c r="AR917" s="658"/>
      <c r="AS917" s="658"/>
      <c r="AT917" s="658"/>
      <c r="AU917" s="658"/>
      <c r="AV917" s="658"/>
      <c r="AW917" s="658"/>
      <c r="AX917" s="658"/>
      <c r="AY917" s="658"/>
      <c r="AZ917" s="658"/>
      <c r="BA917" s="658"/>
      <c r="BB917" s="658"/>
      <c r="BC917" s="658"/>
      <c r="BD917" s="658"/>
      <c r="BE917" s="658"/>
      <c r="BF917" s="658"/>
      <c r="BG917" s="658"/>
      <c r="BH917" s="658"/>
      <c r="BI917" s="658"/>
      <c r="BJ917" s="658"/>
      <c r="BK917" s="658"/>
      <c r="BL917" s="658"/>
      <c r="BM917" s="658"/>
      <c r="BN917" s="658"/>
      <c r="BO917" s="658"/>
      <c r="BP917" s="658"/>
      <c r="BQ917" s="658"/>
      <c r="BR917" s="658"/>
      <c r="BS917" s="658"/>
      <c r="BT917" s="658"/>
      <c r="BU917" s="658"/>
    </row>
    <row r="918" ht="14.25" customHeight="1">
      <c r="A918" s="1067"/>
      <c r="B918" s="1067"/>
      <c r="C918" s="1067"/>
      <c r="D918" s="1067"/>
      <c r="E918" s="1067"/>
      <c r="F918" s="1067"/>
      <c r="G918" s="1114"/>
      <c r="H918" s="1115"/>
      <c r="I918" s="1115"/>
      <c r="J918" s="1067"/>
      <c r="K918" s="1116"/>
      <c r="L918" s="1117"/>
      <c r="M918" s="1067"/>
      <c r="N918" s="1067"/>
      <c r="O918" s="1117"/>
      <c r="P918" s="1067"/>
      <c r="Q918" s="1067"/>
      <c r="R918" s="1067"/>
      <c r="S918" s="1067"/>
      <c r="T918" s="1067"/>
      <c r="U918" s="1067"/>
      <c r="V918" s="866"/>
      <c r="W918" s="866"/>
      <c r="X918" s="866"/>
      <c r="Y918" s="394"/>
      <c r="Z918" s="394"/>
      <c r="AA918" s="394"/>
      <c r="AB918" s="394"/>
      <c r="AC918" s="1067"/>
      <c r="AD918" s="1067"/>
      <c r="AE918" s="1067"/>
      <c r="AF918" s="1067"/>
      <c r="AG918" s="658"/>
      <c r="AH918" s="658"/>
      <c r="AI918" s="658"/>
      <c r="AJ918" s="658"/>
      <c r="AK918" s="658"/>
      <c r="AL918" s="658"/>
      <c r="AM918" s="658"/>
      <c r="AN918" s="658"/>
      <c r="AO918" s="658"/>
      <c r="AP918" s="658"/>
      <c r="AQ918" s="658"/>
      <c r="AR918" s="658"/>
      <c r="AS918" s="658"/>
      <c r="AT918" s="658"/>
      <c r="AU918" s="658"/>
      <c r="AV918" s="658"/>
      <c r="AW918" s="658"/>
      <c r="AX918" s="658"/>
      <c r="AY918" s="658"/>
      <c r="AZ918" s="658"/>
      <c r="BA918" s="658"/>
      <c r="BB918" s="658"/>
      <c r="BC918" s="658"/>
      <c r="BD918" s="658"/>
      <c r="BE918" s="658"/>
      <c r="BF918" s="658"/>
      <c r="BG918" s="658"/>
      <c r="BH918" s="658"/>
      <c r="BI918" s="658"/>
      <c r="BJ918" s="658"/>
      <c r="BK918" s="658"/>
      <c r="BL918" s="658"/>
      <c r="BM918" s="658"/>
      <c r="BN918" s="658"/>
      <c r="BO918" s="658"/>
      <c r="BP918" s="658"/>
      <c r="BQ918" s="658"/>
      <c r="BR918" s="658"/>
      <c r="BS918" s="658"/>
      <c r="BT918" s="658"/>
      <c r="BU918" s="658"/>
    </row>
    <row r="919" ht="14.25" customHeight="1">
      <c r="A919" s="1067"/>
      <c r="B919" s="1067"/>
      <c r="C919" s="1067"/>
      <c r="D919" s="1067"/>
      <c r="E919" s="1067"/>
      <c r="F919" s="1067"/>
      <c r="G919" s="1114"/>
      <c r="H919" s="1115"/>
      <c r="I919" s="1115"/>
      <c r="J919" s="1067"/>
      <c r="K919" s="1116"/>
      <c r="L919" s="1117"/>
      <c r="M919" s="1067"/>
      <c r="N919" s="1067"/>
      <c r="O919" s="1117"/>
      <c r="P919" s="1067"/>
      <c r="Q919" s="1067"/>
      <c r="R919" s="1067"/>
      <c r="S919" s="1067"/>
      <c r="T919" s="1067"/>
      <c r="U919" s="1067"/>
      <c r="V919" s="866"/>
      <c r="W919" s="866"/>
      <c r="X919" s="866"/>
      <c r="Y919" s="394"/>
      <c r="Z919" s="394"/>
      <c r="AA919" s="394"/>
      <c r="AB919" s="394"/>
      <c r="AC919" s="1067"/>
      <c r="AD919" s="1067"/>
      <c r="AE919" s="1067"/>
      <c r="AF919" s="1067"/>
      <c r="AG919" s="658"/>
      <c r="AH919" s="658"/>
      <c r="AI919" s="658"/>
      <c r="AJ919" s="658"/>
      <c r="AK919" s="658"/>
      <c r="AL919" s="658"/>
      <c r="AM919" s="658"/>
      <c r="AN919" s="658"/>
      <c r="AO919" s="658"/>
      <c r="AP919" s="658"/>
      <c r="AQ919" s="658"/>
      <c r="AR919" s="658"/>
      <c r="AS919" s="658"/>
      <c r="AT919" s="658"/>
      <c r="AU919" s="658"/>
      <c r="AV919" s="658"/>
      <c r="AW919" s="658"/>
      <c r="AX919" s="658"/>
      <c r="AY919" s="658"/>
      <c r="AZ919" s="658"/>
      <c r="BA919" s="658"/>
      <c r="BB919" s="658"/>
      <c r="BC919" s="658"/>
      <c r="BD919" s="658"/>
      <c r="BE919" s="658"/>
      <c r="BF919" s="658"/>
      <c r="BG919" s="658"/>
      <c r="BH919" s="658"/>
      <c r="BI919" s="658"/>
      <c r="BJ919" s="658"/>
      <c r="BK919" s="658"/>
      <c r="BL919" s="658"/>
      <c r="BM919" s="658"/>
      <c r="BN919" s="658"/>
      <c r="BO919" s="658"/>
      <c r="BP919" s="658"/>
      <c r="BQ919" s="658"/>
      <c r="BR919" s="658"/>
      <c r="BS919" s="658"/>
      <c r="BT919" s="658"/>
      <c r="BU919" s="658"/>
    </row>
    <row r="920" ht="14.25" customHeight="1">
      <c r="A920" s="1067"/>
      <c r="B920" s="1067"/>
      <c r="C920" s="1067"/>
      <c r="D920" s="1067"/>
      <c r="E920" s="1067"/>
      <c r="F920" s="1067"/>
      <c r="G920" s="1114"/>
      <c r="H920" s="1115"/>
      <c r="I920" s="1115"/>
      <c r="J920" s="1067"/>
      <c r="K920" s="1116"/>
      <c r="L920" s="1117"/>
      <c r="M920" s="1067"/>
      <c r="N920" s="1067"/>
      <c r="O920" s="1117"/>
      <c r="P920" s="1067"/>
      <c r="Q920" s="1067"/>
      <c r="R920" s="1067"/>
      <c r="S920" s="1067"/>
      <c r="T920" s="1067"/>
      <c r="U920" s="1067"/>
      <c r="V920" s="866"/>
      <c r="W920" s="866"/>
      <c r="X920" s="866"/>
      <c r="Y920" s="394"/>
      <c r="Z920" s="394"/>
      <c r="AA920" s="394"/>
      <c r="AB920" s="394"/>
      <c r="AC920" s="1067"/>
      <c r="AD920" s="1067"/>
      <c r="AE920" s="1067"/>
      <c r="AF920" s="1067"/>
      <c r="AG920" s="658"/>
      <c r="AH920" s="658"/>
      <c r="AI920" s="658"/>
      <c r="AJ920" s="658"/>
      <c r="AK920" s="658"/>
      <c r="AL920" s="658"/>
      <c r="AM920" s="658"/>
      <c r="AN920" s="658"/>
      <c r="AO920" s="658"/>
      <c r="AP920" s="658"/>
      <c r="AQ920" s="658"/>
      <c r="AR920" s="658"/>
      <c r="AS920" s="658"/>
      <c r="AT920" s="658"/>
      <c r="AU920" s="658"/>
      <c r="AV920" s="658"/>
      <c r="AW920" s="658"/>
      <c r="AX920" s="658"/>
      <c r="AY920" s="658"/>
      <c r="AZ920" s="658"/>
      <c r="BA920" s="658"/>
      <c r="BB920" s="658"/>
      <c r="BC920" s="658"/>
      <c r="BD920" s="658"/>
      <c r="BE920" s="658"/>
      <c r="BF920" s="658"/>
      <c r="BG920" s="658"/>
      <c r="BH920" s="658"/>
      <c r="BI920" s="658"/>
      <c r="BJ920" s="658"/>
      <c r="BK920" s="658"/>
      <c r="BL920" s="658"/>
      <c r="BM920" s="658"/>
      <c r="BN920" s="658"/>
      <c r="BO920" s="658"/>
      <c r="BP920" s="658"/>
      <c r="BQ920" s="658"/>
      <c r="BR920" s="658"/>
      <c r="BS920" s="658"/>
      <c r="BT920" s="658"/>
      <c r="BU920" s="658"/>
    </row>
    <row r="921" ht="14.25" customHeight="1">
      <c r="A921" s="1067"/>
      <c r="B921" s="1067"/>
      <c r="C921" s="1067"/>
      <c r="D921" s="1067"/>
      <c r="E921" s="1067"/>
      <c r="F921" s="1067"/>
      <c r="G921" s="1114"/>
      <c r="H921" s="1115"/>
      <c r="I921" s="1115"/>
      <c r="J921" s="1067"/>
      <c r="K921" s="1116"/>
      <c r="L921" s="1117"/>
      <c r="M921" s="1067"/>
      <c r="N921" s="1067"/>
      <c r="O921" s="1117"/>
      <c r="P921" s="1067"/>
      <c r="Q921" s="1067"/>
      <c r="R921" s="1067"/>
      <c r="S921" s="1067"/>
      <c r="T921" s="1067"/>
      <c r="U921" s="1067"/>
      <c r="V921" s="866"/>
      <c r="W921" s="866"/>
      <c r="X921" s="866"/>
      <c r="Y921" s="394"/>
      <c r="Z921" s="394"/>
      <c r="AA921" s="394"/>
      <c r="AB921" s="394"/>
      <c r="AC921" s="1067"/>
      <c r="AD921" s="1067"/>
      <c r="AE921" s="1067"/>
      <c r="AF921" s="1067"/>
      <c r="AG921" s="658"/>
      <c r="AH921" s="658"/>
      <c r="AI921" s="658"/>
      <c r="AJ921" s="658"/>
      <c r="AK921" s="658"/>
      <c r="AL921" s="658"/>
      <c r="AM921" s="658"/>
      <c r="AN921" s="658"/>
      <c r="AO921" s="658"/>
      <c r="AP921" s="658"/>
      <c r="AQ921" s="658"/>
      <c r="AR921" s="658"/>
      <c r="AS921" s="658"/>
      <c r="AT921" s="658"/>
      <c r="AU921" s="658"/>
      <c r="AV921" s="658"/>
      <c r="AW921" s="658"/>
      <c r="AX921" s="658"/>
      <c r="AY921" s="658"/>
      <c r="AZ921" s="658"/>
      <c r="BA921" s="658"/>
      <c r="BB921" s="658"/>
      <c r="BC921" s="658"/>
      <c r="BD921" s="658"/>
      <c r="BE921" s="658"/>
      <c r="BF921" s="658"/>
      <c r="BG921" s="658"/>
      <c r="BH921" s="658"/>
      <c r="BI921" s="658"/>
      <c r="BJ921" s="658"/>
      <c r="BK921" s="658"/>
      <c r="BL921" s="658"/>
      <c r="BM921" s="658"/>
      <c r="BN921" s="658"/>
      <c r="BO921" s="658"/>
      <c r="BP921" s="658"/>
      <c r="BQ921" s="658"/>
      <c r="BR921" s="658"/>
      <c r="BS921" s="658"/>
      <c r="BT921" s="658"/>
      <c r="BU921" s="658"/>
    </row>
    <row r="922" ht="14.25" customHeight="1">
      <c r="A922" s="1067"/>
      <c r="B922" s="1067"/>
      <c r="C922" s="1067"/>
      <c r="D922" s="1067"/>
      <c r="E922" s="1067"/>
      <c r="F922" s="1067"/>
      <c r="G922" s="1114"/>
      <c r="H922" s="1115"/>
      <c r="I922" s="1115"/>
      <c r="J922" s="1067"/>
      <c r="K922" s="1116"/>
      <c r="L922" s="1117"/>
      <c r="M922" s="1067"/>
      <c r="N922" s="1067"/>
      <c r="O922" s="1117"/>
      <c r="P922" s="1067"/>
      <c r="Q922" s="1067"/>
      <c r="R922" s="1067"/>
      <c r="S922" s="1067"/>
      <c r="T922" s="1067"/>
      <c r="U922" s="1067"/>
      <c r="V922" s="866"/>
      <c r="W922" s="866"/>
      <c r="X922" s="866"/>
      <c r="Y922" s="394"/>
      <c r="Z922" s="394"/>
      <c r="AA922" s="394"/>
      <c r="AB922" s="394"/>
      <c r="AC922" s="1067"/>
      <c r="AD922" s="1067"/>
      <c r="AE922" s="1067"/>
      <c r="AF922" s="1067"/>
      <c r="AG922" s="658"/>
      <c r="AH922" s="658"/>
      <c r="AI922" s="658"/>
      <c r="AJ922" s="658"/>
      <c r="AK922" s="658"/>
      <c r="AL922" s="658"/>
      <c r="AM922" s="658"/>
      <c r="AN922" s="658"/>
      <c r="AO922" s="658"/>
      <c r="AP922" s="658"/>
      <c r="AQ922" s="658"/>
      <c r="AR922" s="658"/>
      <c r="AS922" s="658"/>
      <c r="AT922" s="658"/>
      <c r="AU922" s="658"/>
      <c r="AV922" s="658"/>
      <c r="AW922" s="658"/>
      <c r="AX922" s="658"/>
      <c r="AY922" s="658"/>
      <c r="AZ922" s="658"/>
      <c r="BA922" s="658"/>
      <c r="BB922" s="658"/>
      <c r="BC922" s="658"/>
      <c r="BD922" s="658"/>
      <c r="BE922" s="658"/>
      <c r="BF922" s="658"/>
      <c r="BG922" s="658"/>
      <c r="BH922" s="658"/>
      <c r="BI922" s="658"/>
      <c r="BJ922" s="658"/>
      <c r="BK922" s="658"/>
      <c r="BL922" s="658"/>
      <c r="BM922" s="658"/>
      <c r="BN922" s="658"/>
      <c r="BO922" s="658"/>
      <c r="BP922" s="658"/>
      <c r="BQ922" s="658"/>
      <c r="BR922" s="658"/>
      <c r="BS922" s="658"/>
      <c r="BT922" s="658"/>
      <c r="BU922" s="658"/>
    </row>
    <row r="923" ht="14.25" customHeight="1">
      <c r="A923" s="1067"/>
      <c r="B923" s="1067"/>
      <c r="C923" s="1067"/>
      <c r="D923" s="1067"/>
      <c r="E923" s="1067"/>
      <c r="F923" s="1067"/>
      <c r="G923" s="1114"/>
      <c r="H923" s="1115"/>
      <c r="I923" s="1115"/>
      <c r="J923" s="1067"/>
      <c r="K923" s="1116"/>
      <c r="L923" s="1117"/>
      <c r="M923" s="1067"/>
      <c r="N923" s="1067"/>
      <c r="O923" s="1117"/>
      <c r="P923" s="1067"/>
      <c r="Q923" s="1067"/>
      <c r="R923" s="1067"/>
      <c r="S923" s="1067"/>
      <c r="T923" s="1067"/>
      <c r="U923" s="1067"/>
      <c r="V923" s="866"/>
      <c r="W923" s="866"/>
      <c r="X923" s="866"/>
      <c r="Y923" s="394"/>
      <c r="Z923" s="394"/>
      <c r="AA923" s="394"/>
      <c r="AB923" s="394"/>
      <c r="AC923" s="1067"/>
      <c r="AD923" s="1067"/>
      <c r="AE923" s="1067"/>
      <c r="AF923" s="1067"/>
      <c r="AG923" s="658"/>
      <c r="AH923" s="658"/>
      <c r="AI923" s="658"/>
      <c r="AJ923" s="658"/>
      <c r="AK923" s="658"/>
      <c r="AL923" s="658"/>
      <c r="AM923" s="658"/>
      <c r="AN923" s="658"/>
      <c r="AO923" s="658"/>
      <c r="AP923" s="658"/>
      <c r="AQ923" s="658"/>
      <c r="AR923" s="658"/>
      <c r="AS923" s="658"/>
      <c r="AT923" s="658"/>
      <c r="AU923" s="658"/>
      <c r="AV923" s="658"/>
      <c r="AW923" s="658"/>
      <c r="AX923" s="658"/>
      <c r="AY923" s="658"/>
      <c r="AZ923" s="658"/>
      <c r="BA923" s="658"/>
      <c r="BB923" s="658"/>
      <c r="BC923" s="658"/>
      <c r="BD923" s="658"/>
      <c r="BE923" s="658"/>
      <c r="BF923" s="658"/>
      <c r="BG923" s="658"/>
      <c r="BH923" s="658"/>
      <c r="BI923" s="658"/>
      <c r="BJ923" s="658"/>
      <c r="BK923" s="658"/>
      <c r="BL923" s="658"/>
      <c r="BM923" s="658"/>
      <c r="BN923" s="658"/>
      <c r="BO923" s="658"/>
      <c r="BP923" s="658"/>
      <c r="BQ923" s="658"/>
      <c r="BR923" s="658"/>
      <c r="BS923" s="658"/>
      <c r="BT923" s="658"/>
      <c r="BU923" s="658"/>
    </row>
    <row r="924" ht="14.25" customHeight="1">
      <c r="A924" s="1067"/>
      <c r="B924" s="1067"/>
      <c r="C924" s="1067"/>
      <c r="D924" s="1067"/>
      <c r="E924" s="1067"/>
      <c r="F924" s="1067"/>
      <c r="G924" s="1114"/>
      <c r="H924" s="1115"/>
      <c r="I924" s="1115"/>
      <c r="J924" s="1067"/>
      <c r="K924" s="1116"/>
      <c r="L924" s="1117"/>
      <c r="M924" s="1067"/>
      <c r="N924" s="1067"/>
      <c r="O924" s="1117"/>
      <c r="P924" s="1067"/>
      <c r="Q924" s="1067"/>
      <c r="R924" s="1067"/>
      <c r="S924" s="1067"/>
      <c r="T924" s="1067"/>
      <c r="U924" s="1067"/>
      <c r="V924" s="866"/>
      <c r="W924" s="866"/>
      <c r="X924" s="866"/>
      <c r="Y924" s="394"/>
      <c r="Z924" s="394"/>
      <c r="AA924" s="394"/>
      <c r="AB924" s="394"/>
      <c r="AC924" s="1067"/>
      <c r="AD924" s="1067"/>
      <c r="AE924" s="1067"/>
      <c r="AF924" s="1067"/>
      <c r="AG924" s="658"/>
      <c r="AH924" s="658"/>
      <c r="AI924" s="658"/>
      <c r="AJ924" s="658"/>
      <c r="AK924" s="658"/>
      <c r="AL924" s="658"/>
      <c r="AM924" s="658"/>
      <c r="AN924" s="658"/>
      <c r="AO924" s="658"/>
      <c r="AP924" s="658"/>
      <c r="AQ924" s="658"/>
      <c r="AR924" s="658"/>
      <c r="AS924" s="658"/>
      <c r="AT924" s="658"/>
      <c r="AU924" s="658"/>
      <c r="AV924" s="658"/>
      <c r="AW924" s="658"/>
      <c r="AX924" s="658"/>
      <c r="AY924" s="658"/>
      <c r="AZ924" s="658"/>
      <c r="BA924" s="658"/>
      <c r="BB924" s="658"/>
      <c r="BC924" s="658"/>
      <c r="BD924" s="658"/>
      <c r="BE924" s="658"/>
      <c r="BF924" s="658"/>
      <c r="BG924" s="658"/>
      <c r="BH924" s="658"/>
      <c r="BI924" s="658"/>
      <c r="BJ924" s="658"/>
      <c r="BK924" s="658"/>
      <c r="BL924" s="658"/>
      <c r="BM924" s="658"/>
      <c r="BN924" s="658"/>
      <c r="BO924" s="658"/>
      <c r="BP924" s="658"/>
      <c r="BQ924" s="658"/>
      <c r="BR924" s="658"/>
      <c r="BS924" s="658"/>
      <c r="BT924" s="658"/>
      <c r="BU924" s="658"/>
    </row>
    <row r="925" ht="14.25" customHeight="1">
      <c r="A925" s="1067"/>
      <c r="B925" s="1067"/>
      <c r="C925" s="1067"/>
      <c r="D925" s="1067"/>
      <c r="E925" s="1067"/>
      <c r="F925" s="1067"/>
      <c r="G925" s="1114"/>
      <c r="H925" s="1115"/>
      <c r="I925" s="1115"/>
      <c r="J925" s="1067"/>
      <c r="K925" s="1116"/>
      <c r="L925" s="1117"/>
      <c r="M925" s="1067"/>
      <c r="N925" s="1067"/>
      <c r="O925" s="1117"/>
      <c r="P925" s="1067"/>
      <c r="Q925" s="1067"/>
      <c r="R925" s="1067"/>
      <c r="S925" s="1067"/>
      <c r="T925" s="1067"/>
      <c r="U925" s="1067"/>
      <c r="V925" s="866"/>
      <c r="W925" s="866"/>
      <c r="X925" s="866"/>
      <c r="Y925" s="394"/>
      <c r="Z925" s="394"/>
      <c r="AA925" s="394"/>
      <c r="AB925" s="394"/>
      <c r="AC925" s="1067"/>
      <c r="AD925" s="1067"/>
      <c r="AE925" s="1067"/>
      <c r="AF925" s="1067"/>
      <c r="AG925" s="658"/>
      <c r="AH925" s="658"/>
      <c r="AI925" s="658"/>
      <c r="AJ925" s="658"/>
      <c r="AK925" s="658"/>
      <c r="AL925" s="658"/>
      <c r="AM925" s="658"/>
      <c r="AN925" s="658"/>
      <c r="AO925" s="658"/>
      <c r="AP925" s="658"/>
      <c r="AQ925" s="658"/>
      <c r="AR925" s="658"/>
      <c r="AS925" s="658"/>
      <c r="AT925" s="658"/>
      <c r="AU925" s="658"/>
      <c r="AV925" s="658"/>
      <c r="AW925" s="658"/>
      <c r="AX925" s="658"/>
      <c r="AY925" s="658"/>
      <c r="AZ925" s="658"/>
      <c r="BA925" s="658"/>
      <c r="BB925" s="658"/>
      <c r="BC925" s="658"/>
      <c r="BD925" s="658"/>
      <c r="BE925" s="658"/>
      <c r="BF925" s="658"/>
      <c r="BG925" s="658"/>
      <c r="BH925" s="658"/>
      <c r="BI925" s="658"/>
      <c r="BJ925" s="658"/>
      <c r="BK925" s="658"/>
      <c r="BL925" s="658"/>
      <c r="BM925" s="658"/>
      <c r="BN925" s="658"/>
      <c r="BO925" s="658"/>
      <c r="BP925" s="658"/>
      <c r="BQ925" s="658"/>
      <c r="BR925" s="658"/>
      <c r="BS925" s="658"/>
      <c r="BT925" s="658"/>
      <c r="BU925" s="658"/>
    </row>
    <row r="926" ht="14.25" customHeight="1">
      <c r="A926" s="1067"/>
      <c r="B926" s="1067"/>
      <c r="C926" s="1067"/>
      <c r="D926" s="1067"/>
      <c r="E926" s="1067"/>
      <c r="F926" s="1067"/>
      <c r="G926" s="1114"/>
      <c r="H926" s="1115"/>
      <c r="I926" s="1115"/>
      <c r="J926" s="1067"/>
      <c r="K926" s="1116"/>
      <c r="L926" s="1117"/>
      <c r="M926" s="1067"/>
      <c r="N926" s="1067"/>
      <c r="O926" s="1117"/>
      <c r="P926" s="1067"/>
      <c r="Q926" s="1067"/>
      <c r="R926" s="1067"/>
      <c r="S926" s="1067"/>
      <c r="T926" s="1067"/>
      <c r="U926" s="1067"/>
      <c r="V926" s="866"/>
      <c r="W926" s="866"/>
      <c r="X926" s="866"/>
      <c r="Y926" s="394"/>
      <c r="Z926" s="394"/>
      <c r="AA926" s="394"/>
      <c r="AB926" s="394"/>
      <c r="AC926" s="1067"/>
      <c r="AD926" s="1067"/>
      <c r="AE926" s="1067"/>
      <c r="AF926" s="1067"/>
      <c r="AG926" s="658"/>
      <c r="AH926" s="658"/>
      <c r="AI926" s="658"/>
      <c r="AJ926" s="658"/>
      <c r="AK926" s="658"/>
      <c r="AL926" s="658"/>
      <c r="AM926" s="658"/>
      <c r="AN926" s="658"/>
      <c r="AO926" s="658"/>
      <c r="AP926" s="658"/>
      <c r="AQ926" s="658"/>
      <c r="AR926" s="658"/>
      <c r="AS926" s="658"/>
      <c r="AT926" s="658"/>
      <c r="AU926" s="658"/>
      <c r="AV926" s="658"/>
      <c r="AW926" s="658"/>
      <c r="AX926" s="658"/>
      <c r="AY926" s="658"/>
      <c r="AZ926" s="658"/>
      <c r="BA926" s="658"/>
      <c r="BB926" s="658"/>
      <c r="BC926" s="658"/>
      <c r="BD926" s="658"/>
      <c r="BE926" s="658"/>
      <c r="BF926" s="658"/>
      <c r="BG926" s="658"/>
      <c r="BH926" s="658"/>
      <c r="BI926" s="658"/>
      <c r="BJ926" s="658"/>
      <c r="BK926" s="658"/>
      <c r="BL926" s="658"/>
      <c r="BM926" s="658"/>
      <c r="BN926" s="658"/>
      <c r="BO926" s="658"/>
      <c r="BP926" s="658"/>
      <c r="BQ926" s="658"/>
      <c r="BR926" s="658"/>
      <c r="BS926" s="658"/>
      <c r="BT926" s="658"/>
      <c r="BU926" s="658"/>
    </row>
    <row r="927" ht="14.25" customHeight="1">
      <c r="A927" s="1067"/>
      <c r="B927" s="1067"/>
      <c r="C927" s="1067"/>
      <c r="D927" s="1067"/>
      <c r="E927" s="1067"/>
      <c r="F927" s="1067"/>
      <c r="G927" s="1114"/>
      <c r="H927" s="1115"/>
      <c r="I927" s="1115"/>
      <c r="J927" s="1067"/>
      <c r="K927" s="1116"/>
      <c r="L927" s="1117"/>
      <c r="M927" s="1067"/>
      <c r="N927" s="1067"/>
      <c r="O927" s="1117"/>
      <c r="P927" s="1067"/>
      <c r="Q927" s="1067"/>
      <c r="R927" s="1067"/>
      <c r="S927" s="1067"/>
      <c r="T927" s="1067"/>
      <c r="U927" s="1067"/>
      <c r="V927" s="866"/>
      <c r="W927" s="866"/>
      <c r="X927" s="866"/>
      <c r="Y927" s="394"/>
      <c r="Z927" s="394"/>
      <c r="AA927" s="394"/>
      <c r="AB927" s="394"/>
      <c r="AC927" s="1067"/>
      <c r="AD927" s="1067"/>
      <c r="AE927" s="1067"/>
      <c r="AF927" s="1067"/>
      <c r="AG927" s="658"/>
      <c r="AH927" s="658"/>
      <c r="AI927" s="658"/>
      <c r="AJ927" s="658"/>
      <c r="AK927" s="658"/>
      <c r="AL927" s="658"/>
      <c r="AM927" s="658"/>
      <c r="AN927" s="658"/>
      <c r="AO927" s="658"/>
      <c r="AP927" s="658"/>
      <c r="AQ927" s="658"/>
      <c r="AR927" s="658"/>
      <c r="AS927" s="658"/>
      <c r="AT927" s="658"/>
      <c r="AU927" s="658"/>
      <c r="AV927" s="658"/>
      <c r="AW927" s="658"/>
      <c r="AX927" s="658"/>
      <c r="AY927" s="658"/>
      <c r="AZ927" s="658"/>
      <c r="BA927" s="658"/>
      <c r="BB927" s="658"/>
      <c r="BC927" s="658"/>
      <c r="BD927" s="658"/>
      <c r="BE927" s="658"/>
      <c r="BF927" s="658"/>
      <c r="BG927" s="658"/>
      <c r="BH927" s="658"/>
      <c r="BI927" s="658"/>
      <c r="BJ927" s="658"/>
      <c r="BK927" s="658"/>
      <c r="BL927" s="658"/>
      <c r="BM927" s="658"/>
      <c r="BN927" s="658"/>
      <c r="BO927" s="658"/>
      <c r="BP927" s="658"/>
      <c r="BQ927" s="658"/>
      <c r="BR927" s="658"/>
      <c r="BS927" s="658"/>
      <c r="BT927" s="658"/>
      <c r="BU927" s="658"/>
    </row>
    <row r="928" ht="14.25" customHeight="1">
      <c r="A928" s="1067"/>
      <c r="B928" s="1067"/>
      <c r="C928" s="1067"/>
      <c r="D928" s="1067"/>
      <c r="E928" s="1067"/>
      <c r="F928" s="1067"/>
      <c r="G928" s="1114"/>
      <c r="H928" s="1115"/>
      <c r="I928" s="1115"/>
      <c r="J928" s="1067"/>
      <c r="K928" s="1116"/>
      <c r="L928" s="1117"/>
      <c r="M928" s="1067"/>
      <c r="N928" s="1067"/>
      <c r="O928" s="1117"/>
      <c r="P928" s="1067"/>
      <c r="Q928" s="1067"/>
      <c r="R928" s="1067"/>
      <c r="S928" s="1067"/>
      <c r="T928" s="1067"/>
      <c r="U928" s="1067"/>
      <c r="V928" s="866"/>
      <c r="W928" s="866"/>
      <c r="X928" s="866"/>
      <c r="Y928" s="394"/>
      <c r="Z928" s="394"/>
      <c r="AA928" s="394"/>
      <c r="AB928" s="394"/>
      <c r="AC928" s="1067"/>
      <c r="AD928" s="1067"/>
      <c r="AE928" s="1067"/>
      <c r="AF928" s="1067"/>
      <c r="AG928" s="658"/>
      <c r="AH928" s="658"/>
      <c r="AI928" s="658"/>
      <c r="AJ928" s="658"/>
      <c r="AK928" s="658"/>
      <c r="AL928" s="658"/>
      <c r="AM928" s="658"/>
      <c r="AN928" s="658"/>
      <c r="AO928" s="658"/>
      <c r="AP928" s="658"/>
      <c r="AQ928" s="658"/>
      <c r="AR928" s="658"/>
      <c r="AS928" s="658"/>
      <c r="AT928" s="658"/>
      <c r="AU928" s="658"/>
      <c r="AV928" s="658"/>
      <c r="AW928" s="658"/>
      <c r="AX928" s="658"/>
      <c r="AY928" s="658"/>
      <c r="AZ928" s="658"/>
      <c r="BA928" s="658"/>
      <c r="BB928" s="658"/>
      <c r="BC928" s="658"/>
      <c r="BD928" s="658"/>
      <c r="BE928" s="658"/>
      <c r="BF928" s="658"/>
      <c r="BG928" s="658"/>
      <c r="BH928" s="658"/>
      <c r="BI928" s="658"/>
      <c r="BJ928" s="658"/>
      <c r="BK928" s="658"/>
      <c r="BL928" s="658"/>
      <c r="BM928" s="658"/>
      <c r="BN928" s="658"/>
      <c r="BO928" s="658"/>
      <c r="BP928" s="658"/>
      <c r="BQ928" s="658"/>
      <c r="BR928" s="658"/>
      <c r="BS928" s="658"/>
      <c r="BT928" s="658"/>
      <c r="BU928" s="658"/>
    </row>
    <row r="929" ht="14.25" customHeight="1">
      <c r="A929" s="1067"/>
      <c r="B929" s="1067"/>
      <c r="C929" s="1067"/>
      <c r="D929" s="1067"/>
      <c r="E929" s="1067"/>
      <c r="F929" s="1067"/>
      <c r="G929" s="1114"/>
      <c r="H929" s="1115"/>
      <c r="I929" s="1115"/>
      <c r="J929" s="1067"/>
      <c r="K929" s="1116"/>
      <c r="L929" s="1117"/>
      <c r="M929" s="1067"/>
      <c r="N929" s="1067"/>
      <c r="O929" s="1117"/>
      <c r="P929" s="1067"/>
      <c r="Q929" s="1067"/>
      <c r="R929" s="1067"/>
      <c r="S929" s="1067"/>
      <c r="T929" s="1067"/>
      <c r="U929" s="1067"/>
      <c r="V929" s="866"/>
      <c r="W929" s="866"/>
      <c r="X929" s="866"/>
      <c r="Y929" s="394"/>
      <c r="Z929" s="394"/>
      <c r="AA929" s="394"/>
      <c r="AB929" s="394"/>
      <c r="AC929" s="1067"/>
      <c r="AD929" s="1067"/>
      <c r="AE929" s="1067"/>
      <c r="AF929" s="1067"/>
      <c r="AG929" s="658"/>
      <c r="AH929" s="658"/>
      <c r="AI929" s="658"/>
      <c r="AJ929" s="658"/>
      <c r="AK929" s="658"/>
      <c r="AL929" s="658"/>
      <c r="AM929" s="658"/>
      <c r="AN929" s="658"/>
      <c r="AO929" s="658"/>
      <c r="AP929" s="658"/>
      <c r="AQ929" s="658"/>
      <c r="AR929" s="658"/>
      <c r="AS929" s="658"/>
      <c r="AT929" s="658"/>
      <c r="AU929" s="658"/>
      <c r="AV929" s="658"/>
      <c r="AW929" s="658"/>
      <c r="AX929" s="658"/>
      <c r="AY929" s="658"/>
      <c r="AZ929" s="658"/>
      <c r="BA929" s="658"/>
      <c r="BB929" s="658"/>
      <c r="BC929" s="658"/>
      <c r="BD929" s="658"/>
      <c r="BE929" s="658"/>
      <c r="BF929" s="658"/>
      <c r="BG929" s="658"/>
      <c r="BH929" s="658"/>
      <c r="BI929" s="658"/>
      <c r="BJ929" s="658"/>
      <c r="BK929" s="658"/>
      <c r="BL929" s="658"/>
      <c r="BM929" s="658"/>
      <c r="BN929" s="658"/>
      <c r="BO929" s="658"/>
      <c r="BP929" s="658"/>
      <c r="BQ929" s="658"/>
      <c r="BR929" s="658"/>
      <c r="BS929" s="658"/>
      <c r="BT929" s="658"/>
      <c r="BU929" s="658"/>
    </row>
    <row r="930" ht="14.25" customHeight="1">
      <c r="A930" s="1067"/>
      <c r="B930" s="1067"/>
      <c r="C930" s="1067"/>
      <c r="D930" s="1067"/>
      <c r="E930" s="1067"/>
      <c r="F930" s="1067"/>
      <c r="G930" s="1114"/>
      <c r="H930" s="1115"/>
      <c r="I930" s="1115"/>
      <c r="J930" s="1067"/>
      <c r="K930" s="1116"/>
      <c r="L930" s="1117"/>
      <c r="M930" s="1067"/>
      <c r="N930" s="1067"/>
      <c r="O930" s="1117"/>
      <c r="P930" s="1067"/>
      <c r="Q930" s="1067"/>
      <c r="R930" s="1067"/>
      <c r="S930" s="1067"/>
      <c r="T930" s="1067"/>
      <c r="U930" s="1067"/>
      <c r="V930" s="866"/>
      <c r="W930" s="866"/>
      <c r="X930" s="866"/>
      <c r="Y930" s="394"/>
      <c r="Z930" s="394"/>
      <c r="AA930" s="394"/>
      <c r="AB930" s="394"/>
      <c r="AC930" s="1067"/>
      <c r="AD930" s="1067"/>
      <c r="AE930" s="1067"/>
      <c r="AF930" s="1067"/>
      <c r="AG930" s="658"/>
      <c r="AH930" s="658"/>
      <c r="AI930" s="658"/>
      <c r="AJ930" s="658"/>
      <c r="AK930" s="658"/>
      <c r="AL930" s="658"/>
      <c r="AM930" s="658"/>
      <c r="AN930" s="658"/>
      <c r="AO930" s="658"/>
      <c r="AP930" s="658"/>
      <c r="AQ930" s="658"/>
      <c r="AR930" s="658"/>
      <c r="AS930" s="658"/>
      <c r="AT930" s="658"/>
      <c r="AU930" s="658"/>
      <c r="AV930" s="658"/>
      <c r="AW930" s="658"/>
      <c r="AX930" s="658"/>
      <c r="AY930" s="658"/>
      <c r="AZ930" s="658"/>
      <c r="BA930" s="658"/>
      <c r="BB930" s="658"/>
      <c r="BC930" s="658"/>
      <c r="BD930" s="658"/>
      <c r="BE930" s="658"/>
      <c r="BF930" s="658"/>
      <c r="BG930" s="658"/>
      <c r="BH930" s="658"/>
      <c r="BI930" s="658"/>
      <c r="BJ930" s="658"/>
      <c r="BK930" s="658"/>
      <c r="BL930" s="658"/>
      <c r="BM930" s="658"/>
      <c r="BN930" s="658"/>
      <c r="BO930" s="658"/>
      <c r="BP930" s="658"/>
      <c r="BQ930" s="658"/>
      <c r="BR930" s="658"/>
      <c r="BS930" s="658"/>
      <c r="BT930" s="658"/>
      <c r="BU930" s="658"/>
    </row>
    <row r="931" ht="14.25" customHeight="1">
      <c r="A931" s="1067"/>
      <c r="B931" s="1067"/>
      <c r="C931" s="1067"/>
      <c r="D931" s="1067"/>
      <c r="E931" s="1067"/>
      <c r="F931" s="1067"/>
      <c r="G931" s="1114"/>
      <c r="H931" s="1115"/>
      <c r="I931" s="1115"/>
      <c r="J931" s="1067"/>
      <c r="K931" s="1116"/>
      <c r="L931" s="1117"/>
      <c r="M931" s="1067"/>
      <c r="N931" s="1067"/>
      <c r="O931" s="1117"/>
      <c r="P931" s="1067"/>
      <c r="Q931" s="1067"/>
      <c r="R931" s="1067"/>
      <c r="S931" s="1067"/>
      <c r="T931" s="1067"/>
      <c r="U931" s="1067"/>
      <c r="V931" s="866"/>
      <c r="W931" s="866"/>
      <c r="X931" s="866"/>
      <c r="Y931" s="394"/>
      <c r="Z931" s="394"/>
      <c r="AA931" s="394"/>
      <c r="AB931" s="394"/>
      <c r="AC931" s="1067"/>
      <c r="AD931" s="1067"/>
      <c r="AE931" s="1067"/>
      <c r="AF931" s="1067"/>
      <c r="AG931" s="658"/>
      <c r="AH931" s="658"/>
      <c r="AI931" s="658"/>
      <c r="AJ931" s="658"/>
      <c r="AK931" s="658"/>
      <c r="AL931" s="658"/>
      <c r="AM931" s="658"/>
      <c r="AN931" s="658"/>
      <c r="AO931" s="658"/>
      <c r="AP931" s="658"/>
      <c r="AQ931" s="658"/>
      <c r="AR931" s="658"/>
      <c r="AS931" s="658"/>
      <c r="AT931" s="658"/>
      <c r="AU931" s="658"/>
      <c r="AV931" s="658"/>
      <c r="AW931" s="658"/>
      <c r="AX931" s="658"/>
      <c r="AY931" s="658"/>
      <c r="AZ931" s="658"/>
      <c r="BA931" s="658"/>
      <c r="BB931" s="658"/>
      <c r="BC931" s="658"/>
      <c r="BD931" s="658"/>
      <c r="BE931" s="658"/>
      <c r="BF931" s="658"/>
      <c r="BG931" s="658"/>
      <c r="BH931" s="658"/>
      <c r="BI931" s="658"/>
      <c r="BJ931" s="658"/>
      <c r="BK931" s="658"/>
      <c r="BL931" s="658"/>
      <c r="BM931" s="658"/>
      <c r="BN931" s="658"/>
      <c r="BO931" s="658"/>
      <c r="BP931" s="658"/>
      <c r="BQ931" s="658"/>
      <c r="BR931" s="658"/>
      <c r="BS931" s="658"/>
      <c r="BT931" s="658"/>
      <c r="BU931" s="658"/>
    </row>
    <row r="932" ht="14.25" customHeight="1">
      <c r="A932" s="1067"/>
      <c r="B932" s="1067"/>
      <c r="C932" s="1067"/>
      <c r="D932" s="1067"/>
      <c r="E932" s="1067"/>
      <c r="F932" s="1067"/>
      <c r="G932" s="1114"/>
      <c r="H932" s="1115"/>
      <c r="I932" s="1115"/>
      <c r="J932" s="1067"/>
      <c r="K932" s="1116"/>
      <c r="L932" s="1117"/>
      <c r="M932" s="1067"/>
      <c r="N932" s="1067"/>
      <c r="O932" s="1117"/>
      <c r="P932" s="1067"/>
      <c r="Q932" s="1067"/>
      <c r="R932" s="1067"/>
      <c r="S932" s="1067"/>
      <c r="T932" s="1067"/>
      <c r="U932" s="1067"/>
      <c r="V932" s="866"/>
      <c r="W932" s="866"/>
      <c r="X932" s="866"/>
      <c r="Y932" s="394"/>
      <c r="Z932" s="394"/>
      <c r="AA932" s="394"/>
      <c r="AB932" s="394"/>
      <c r="AC932" s="1067"/>
      <c r="AD932" s="1067"/>
      <c r="AE932" s="1067"/>
      <c r="AF932" s="1067"/>
      <c r="AG932" s="658"/>
      <c r="AH932" s="658"/>
      <c r="AI932" s="658"/>
      <c r="AJ932" s="658"/>
      <c r="AK932" s="658"/>
      <c r="AL932" s="658"/>
      <c r="AM932" s="658"/>
      <c r="AN932" s="658"/>
      <c r="AO932" s="658"/>
      <c r="AP932" s="658"/>
      <c r="AQ932" s="658"/>
      <c r="AR932" s="658"/>
      <c r="AS932" s="658"/>
      <c r="AT932" s="658"/>
      <c r="AU932" s="658"/>
      <c r="AV932" s="658"/>
      <c r="AW932" s="658"/>
      <c r="AX932" s="658"/>
      <c r="AY932" s="658"/>
      <c r="AZ932" s="658"/>
      <c r="BA932" s="658"/>
      <c r="BB932" s="658"/>
      <c r="BC932" s="658"/>
      <c r="BD932" s="658"/>
      <c r="BE932" s="658"/>
      <c r="BF932" s="658"/>
      <c r="BG932" s="658"/>
      <c r="BH932" s="658"/>
      <c r="BI932" s="658"/>
      <c r="BJ932" s="658"/>
      <c r="BK932" s="658"/>
      <c r="BL932" s="658"/>
      <c r="BM932" s="658"/>
      <c r="BN932" s="658"/>
      <c r="BO932" s="658"/>
      <c r="BP932" s="658"/>
      <c r="BQ932" s="658"/>
      <c r="BR932" s="658"/>
      <c r="BS932" s="658"/>
      <c r="BT932" s="658"/>
      <c r="BU932" s="658"/>
    </row>
    <row r="933" ht="14.25" customHeight="1">
      <c r="A933" s="1067"/>
      <c r="B933" s="1067"/>
      <c r="C933" s="1067"/>
      <c r="D933" s="1067"/>
      <c r="E933" s="1067"/>
      <c r="F933" s="1067"/>
      <c r="G933" s="1114"/>
      <c r="H933" s="1115"/>
      <c r="I933" s="1115"/>
      <c r="J933" s="1067"/>
      <c r="K933" s="1116"/>
      <c r="L933" s="1117"/>
      <c r="M933" s="1067"/>
      <c r="N933" s="1067"/>
      <c r="O933" s="1117"/>
      <c r="P933" s="1067"/>
      <c r="Q933" s="1067"/>
      <c r="R933" s="1067"/>
      <c r="S933" s="1067"/>
      <c r="T933" s="1067"/>
      <c r="U933" s="1067"/>
      <c r="V933" s="866"/>
      <c r="W933" s="866"/>
      <c r="X933" s="866"/>
      <c r="Y933" s="394"/>
      <c r="Z933" s="394"/>
      <c r="AA933" s="394"/>
      <c r="AB933" s="394"/>
      <c r="AC933" s="1067"/>
      <c r="AD933" s="1067"/>
      <c r="AE933" s="1067"/>
      <c r="AF933" s="1067"/>
      <c r="AG933" s="658"/>
      <c r="AH933" s="658"/>
      <c r="AI933" s="658"/>
      <c r="AJ933" s="658"/>
      <c r="AK933" s="658"/>
      <c r="AL933" s="658"/>
      <c r="AM933" s="658"/>
      <c r="AN933" s="658"/>
      <c r="AO933" s="658"/>
      <c r="AP933" s="658"/>
      <c r="AQ933" s="658"/>
      <c r="AR933" s="658"/>
      <c r="AS933" s="658"/>
      <c r="AT933" s="658"/>
      <c r="AU933" s="658"/>
      <c r="AV933" s="658"/>
      <c r="AW933" s="658"/>
      <c r="AX933" s="658"/>
      <c r="AY933" s="658"/>
      <c r="AZ933" s="658"/>
      <c r="BA933" s="658"/>
      <c r="BB933" s="658"/>
      <c r="BC933" s="658"/>
      <c r="BD933" s="658"/>
      <c r="BE933" s="658"/>
      <c r="BF933" s="658"/>
      <c r="BG933" s="658"/>
      <c r="BH933" s="658"/>
      <c r="BI933" s="658"/>
      <c r="BJ933" s="658"/>
      <c r="BK933" s="658"/>
      <c r="BL933" s="658"/>
      <c r="BM933" s="658"/>
      <c r="BN933" s="658"/>
      <c r="BO933" s="658"/>
      <c r="BP933" s="658"/>
      <c r="BQ933" s="658"/>
      <c r="BR933" s="658"/>
      <c r="BS933" s="658"/>
      <c r="BT933" s="658"/>
      <c r="BU933" s="658"/>
    </row>
    <row r="934" ht="14.25" customHeight="1">
      <c r="A934" s="1067"/>
      <c r="B934" s="1067"/>
      <c r="C934" s="1067"/>
      <c r="D934" s="1067"/>
      <c r="E934" s="1067"/>
      <c r="F934" s="1067"/>
      <c r="G934" s="1114"/>
      <c r="H934" s="1115"/>
      <c r="I934" s="1115"/>
      <c r="J934" s="1067"/>
      <c r="K934" s="1116"/>
      <c r="L934" s="1117"/>
      <c r="M934" s="1067"/>
      <c r="N934" s="1067"/>
      <c r="O934" s="1117"/>
      <c r="P934" s="1067"/>
      <c r="Q934" s="1067"/>
      <c r="R934" s="1067"/>
      <c r="S934" s="1067"/>
      <c r="T934" s="1067"/>
      <c r="U934" s="1067"/>
      <c r="V934" s="866"/>
      <c r="W934" s="866"/>
      <c r="X934" s="866"/>
      <c r="Y934" s="394"/>
      <c r="Z934" s="394"/>
      <c r="AA934" s="394"/>
      <c r="AB934" s="394"/>
      <c r="AC934" s="1067"/>
      <c r="AD934" s="1067"/>
      <c r="AE934" s="1067"/>
      <c r="AF934" s="1067"/>
      <c r="AG934" s="658"/>
      <c r="AH934" s="658"/>
      <c r="AI934" s="658"/>
      <c r="AJ934" s="658"/>
      <c r="AK934" s="658"/>
      <c r="AL934" s="658"/>
      <c r="AM934" s="658"/>
      <c r="AN934" s="658"/>
      <c r="AO934" s="658"/>
      <c r="AP934" s="658"/>
      <c r="AQ934" s="658"/>
      <c r="AR934" s="658"/>
      <c r="AS934" s="658"/>
      <c r="AT934" s="658"/>
      <c r="AU934" s="658"/>
      <c r="AV934" s="658"/>
      <c r="AW934" s="658"/>
      <c r="AX934" s="658"/>
      <c r="AY934" s="658"/>
      <c r="AZ934" s="658"/>
      <c r="BA934" s="658"/>
      <c r="BB934" s="658"/>
      <c r="BC934" s="658"/>
      <c r="BD934" s="658"/>
      <c r="BE934" s="658"/>
      <c r="BF934" s="658"/>
      <c r="BG934" s="658"/>
      <c r="BH934" s="658"/>
      <c r="BI934" s="658"/>
      <c r="BJ934" s="658"/>
      <c r="BK934" s="658"/>
      <c r="BL934" s="658"/>
      <c r="BM934" s="658"/>
      <c r="BN934" s="658"/>
      <c r="BO934" s="658"/>
      <c r="BP934" s="658"/>
      <c r="BQ934" s="658"/>
      <c r="BR934" s="658"/>
      <c r="BS934" s="658"/>
      <c r="BT934" s="658"/>
      <c r="BU934" s="658"/>
    </row>
  </sheetData>
  <customSheetViews>
    <customSheetView guid="{8EBB9AF4-EC36-476A-ADCB-4FB7851C8305}" filter="1" showAutoFilter="1">
      <autoFilter ref="$P$1:$P$934"/>
    </customSheetView>
    <customSheetView guid="{B7FAE7FF-B048-4A68-8CB3-AFD04E873752}" filter="1" showAutoFilter="1">
      <autoFilter ref="$O$1:$O$934">
        <filterColumn colId="0">
          <filters blank="1">
            <filter val="21-Feb-2023"/>
            <filter val="15-Jan-2024"/>
            <filter val="07-Sep-2023"/>
            <filter val="16-Sep-2024"/>
            <filter val="06-May-2024"/>
            <filter val="07-Sep-2020"/>
            <filter val="09-May-2022"/>
            <filter val="17-Aug-2023"/>
            <filter val="05-Dec-2023"/>
            <filter val="14-Aug-2025"/>
            <filter val="10-Sep-2018"/>
            <filter val="02-May-2018"/>
            <filter val="02-May-2019"/>
            <filter val="03-Mar-2025"/>
            <filter val="26-Aug-2019"/>
            <filter val="20-Sep-2023"/>
            <filter val="10-Jan-2024"/>
            <filter val="08-Jan-2025"/>
            <filter val="18-Apr-2022"/>
            <filter val="21-Oct-2024"/>
            <filter val="02-May-2024"/>
            <filter val="29-May-2019"/>
            <filter val="09-Oct-2023"/>
            <filter val="21-Aug-2023"/>
            <filter val="04-Mar-2024"/>
            <filter val="15-Aug-2024"/>
            <filter val="05-Feb-2020"/>
            <filter val="23-May-2024"/>
            <filter val="30-Sep-2025"/>
            <filter val="18-Aug-2021"/>
            <filter val="07-Jan-2019"/>
            <filter val="26-Sep-2019"/>
            <filter val="08-Apr-2025"/>
            <filter val="04-Jan-2023"/>
            <filter val="27-Aug-2018"/>
            <filter val="21-Aug-2019"/>
            <filter val="28-Aug-2024"/>
            <filter val="18-Nov-2019"/>
            <filter val="10-Apr-2023"/>
            <filter val="29-Jan-2018"/>
            <filter val="05-Jan-2022"/>
            <filter val="08-Nov-2021"/>
            <filter val="17-Jan-2019"/>
            <filter val="17-Aug-2022"/>
            <filter val="18-Sep-2023"/>
            <filter val="05-May-2025"/>
            <filter val="07-Mar-2022"/>
            <filter val="24-Jan-2024"/>
            <filter val="28-Oct-2019"/>
            <filter val="06-Jan-2020"/>
            <filter val="18-Mar-2025"/>
            <filter val="05-Sep-2019"/>
            <filter val="23-Sep-2019"/>
          </filters>
        </filterColumn>
      </autoFilter>
    </customSheetView>
    <customSheetView guid="{4E259702-2317-4362-B9EA-1EB7949CE8D8}" filter="1" showAutoFilter="1">
      <autoFilter ref="$A$1:$AF$223"/>
    </customSheetView>
  </customSheetViews>
  <mergeCells count="10">
    <mergeCell ref="A177:K177"/>
    <mergeCell ref="A203:K203"/>
    <mergeCell ref="A212:K212"/>
    <mergeCell ref="A2:K2"/>
    <mergeCell ref="A27:K27"/>
    <mergeCell ref="A52:K52"/>
    <mergeCell ref="A77:K77"/>
    <mergeCell ref="A102:K102"/>
    <mergeCell ref="A127:K127"/>
    <mergeCell ref="A152:K152"/>
  </mergeCells>
  <conditionalFormatting sqref="D1">
    <cfRule type="containsText" dxfId="3" priority="1" operator="containsText" text="Admitted">
      <formula>NOT(ISERROR(SEARCH(("Admitted"),(D1))))</formula>
    </cfRule>
  </conditionalFormatting>
  <conditionalFormatting sqref="E46:E50 F46:F49 E76:F76 E99:F100 E115:F115 E124:F126 E147:F151 E153:F175 E198:F201 E204:F211">
    <cfRule type="containsText" dxfId="1" priority="2" operator="containsText" text="Yes">
      <formula>NOT(ISERROR(SEARCH(("Yes"),(E46))))</formula>
    </cfRule>
  </conditionalFormatting>
  <conditionalFormatting sqref="E115:F115">
    <cfRule type="containsText" dxfId="1" priority="3" operator="containsText" text="Yes">
      <formula>NOT(ISERROR(SEARCH(("Yes"),(E115))))</formula>
    </cfRule>
  </conditionalFormatting>
  <conditionalFormatting sqref="E37:F37 E46:E50 F46:F49 E76:F76 E99:F100 E115:F115 E124:F126 E147:F151 E153:F175 E198:F201 E204:F211">
    <cfRule type="containsText" dxfId="1" priority="4" operator="containsText" text="yes">
      <formula>NOT(ISERROR(SEARCH(("yes"),(E37))))</formula>
    </cfRule>
  </conditionalFormatting>
  <conditionalFormatting sqref="C1:D1 D25:D26 C28:C49 D28:D51 C51 C53:D76 C78:D101 C103:D126 C128:D151 C153:D176 C178:D202 C204:D211 C213:D218 C220:D934 B227 E227:F227">
    <cfRule type="containsText" dxfId="2" priority="5" operator="containsText" text="offered">
      <formula>NOT(ISERROR(SEARCH(("offered"),(C1))))</formula>
    </cfRule>
  </conditionalFormatting>
  <conditionalFormatting sqref="E1:F1 E4:F26 E28:F51 E53:F76 C56:D57 J56:N57 P56:BU57 E78:F101 E103:F112 E114:F126 E128:F138 E140:F151 E153:F176 E178:F187 E189:F202 E204:F211 E213:F934 C227:D227">
    <cfRule type="containsText" dxfId="7" priority="6" operator="containsText" text="Yes">
      <formula>NOT(ISERROR(SEARCH(("Yes"),(E1))))</formula>
    </cfRule>
  </conditionalFormatting>
  <conditionalFormatting sqref="D1:D934">
    <cfRule type="containsText" dxfId="6" priority="7" operator="containsText" text="Yes">
      <formula>NOT(ISERROR(SEARCH(("Yes"),(D1))))</formula>
    </cfRule>
  </conditionalFormatting>
  <dataValidations>
    <dataValidation type="list" allowBlank="1" sqref="Q46:Q51 Q76 Q99:Q100 Q124:Q125 Q150:Q151 Q197:Q201 Q203:Q212">
      <formula1>"F3B,F3I,F3S,F3V,F3N,F3H,F3C,F3M,Ftots,New,Returning"</formula1>
    </dataValidation>
    <dataValidation type="list" allowBlank="1" sqref="U2:U44 U46:U50 U52:U100 U102:U125 U127:U143 U145 U147:U196 U198:U202 U213:U934">
      <formula1>'Drop down list'!$E$2:$E$4</formula1>
    </dataValidation>
    <dataValidation type="list" allowBlank="1" sqref="Q2:Q45 Q52:Q75 Q77:Q98 Q102:Q123 Q127:Q149 Q152:Q196 Q202 Q213:Q934">
      <formula1>"4B,4I,4S,4V,4N,4H,4C,4M,New,Returning"</formula1>
    </dataValidation>
    <dataValidation type="list" allowBlank="1" sqref="P2:P20 P24 P27:P44 P52:P70 P74:P75 P77:P94 P102:P120 P127:P143 P152:P172 P177:P191 P213:P217 P219:P223 P225:P237">
      <formula1>'Drop down list'!$C$2:$C$97</formula1>
    </dataValidation>
    <dataValidation type="list" allowBlank="1" sqref="C204:C210">
      <formula1>'Drop down list'!$N$2:$N$3</formula1>
    </dataValidation>
    <dataValidation type="list" allowBlank="1" sqref="P21:P23 P25:P26 P45:P51 P71:P73 P76 P95:P100 P121:P125 P144:P151 P173:P176 P192:P201 P204:P210 P218 P224">
      <formula1>'Drop down list'!$C$2:$C$100</formula1>
    </dataValidation>
    <dataValidation type="list" allowBlank="1" showErrorMessage="1" sqref="U197">
      <formula1>'Drop down list'!$E$2:$E$4</formula1>
    </dataValidation>
    <dataValidation type="list" allowBlank="1" showErrorMessage="1" sqref="M2:M100 M102:M125 M127:M201 M204:M210 M213:M237">
      <formula1>"M,F"</formula1>
    </dataValidation>
    <dataValidation type="list" allowBlank="1" showErrorMessage="1" sqref="V2:V20 E3:F26 V24:V44 E28:F51 V52:V71 V74 E53:F76 V77:V98 E78:F100 V102:V123 E103:F125 V127:V145 E128:F151 V152:V173 E153:F176 V176:V191 V193 V196:V197 E178:F201 E204:F210 V213:V223 E213:F233 E235:F237 V225:V237">
      <formula1>"Yes"</formula1>
    </dataValidation>
    <dataValidation type="list" allowBlank="1" sqref="G3:G26 G28:G45 G50:G51 G53:G75 G78:G98 G103:G123 G128:G149 G153:G176 G178:G197 G213:G226 G232:G233 G235:G237">
      <formula1>"1"</formula1>
    </dataValidation>
    <dataValidation type="list" allowBlank="1" showErrorMessage="1" sqref="G46:G49 G76 G99:G100 G124:G125 G150:G151 G198:G201 G204:G210">
      <formula1>"0.5,1"</formula1>
    </dataValidation>
    <dataValidation type="list" allowBlank="1" showErrorMessage="1" sqref="N2:N49 N51:N100 N102:N125 N127:N201 N204:N210 N213:N237">
      <formula1>"Dalat,Hanoi,Hue,Saigon"</formula1>
    </dataValidation>
    <dataValidation type="list" allowBlank="1" showErrorMessage="1" sqref="D3:D26 D28:D51 D53:D76 D78:D100 D103:D125 D128:D151 D153:D176 D178:D202 D204:D211 D213:D934">
      <formula1>"Yes,No"</formula1>
    </dataValidation>
    <dataValidation type="list" allowBlank="1" sqref="T2:T100 T102:T125 T127:T196 T198:T201 T204:T206 T213:T237">
      <formula1>'Drop down list'!$H$2:$H$46</formula1>
    </dataValidation>
    <dataValidation type="list" allowBlank="1" sqref="T197">
      <formula1>'Drop down list'!$H$2:$H$63</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2.0" ySplit="1.0" topLeftCell="M2" activePane="bottomRight" state="frozen"/>
      <selection activeCell="M1" sqref="M1" pane="topRight"/>
      <selection activeCell="A2" sqref="A2" pane="bottomLeft"/>
      <selection activeCell="M2" sqref="M2" pane="bottomRight"/>
    </sheetView>
  </sheetViews>
  <sheetFormatPr customHeight="1" defaultColWidth="14.43" defaultRowHeight="15.0"/>
  <cols>
    <col customWidth="1" min="1" max="1" width="4.86"/>
    <col customWidth="1" min="2" max="2" width="6.14"/>
    <col customWidth="1" min="3" max="3" width="6.43"/>
    <col customWidth="1" min="4" max="4" width="10.43"/>
    <col customWidth="1" min="5" max="5" width="11.14"/>
    <col customWidth="1" min="6" max="6" width="7.57"/>
    <col customWidth="1" min="7" max="7" width="4.57"/>
    <col customWidth="1" min="8" max="8" width="14.29"/>
    <col customWidth="1" min="9" max="9" width="11.71"/>
    <col customWidth="1" min="10" max="10" width="16.29"/>
    <col customWidth="1" min="11" max="11" width="28.29"/>
    <col customWidth="1" min="12" max="12" width="13.86"/>
    <col customWidth="1" min="13" max="13" width="7.14"/>
    <col customWidth="1" min="14" max="14" width="9.0"/>
    <col customWidth="1" min="15" max="15" width="14.0"/>
    <col customWidth="1" min="16" max="16" width="14.43"/>
    <col customWidth="1" min="17" max="17" width="9.43"/>
    <col customWidth="1" min="18" max="18" width="82.29"/>
    <col customWidth="1" min="19" max="19" width="15.0"/>
    <col customWidth="1" min="20" max="20" width="14.43"/>
    <col customWidth="1" min="21" max="21" width="12.71"/>
    <col customWidth="1" min="22" max="22" width="16.14"/>
    <col customWidth="1" min="23" max="24" width="15.86"/>
    <col customWidth="1" min="25" max="27" width="28.71"/>
    <col customWidth="1" min="28" max="28" width="44.71"/>
    <col customWidth="1" min="29" max="29" width="56.71"/>
    <col customWidth="1" min="30" max="30" width="49.29"/>
    <col customWidth="1" min="31" max="31" width="56.0"/>
    <col customWidth="1" min="32" max="32" width="55.14"/>
    <col customWidth="1" min="33" max="75" width="8.71"/>
  </cols>
  <sheetData>
    <row r="1">
      <c r="A1" s="1118" t="s">
        <v>3</v>
      </c>
      <c r="B1" s="165" t="s">
        <v>305</v>
      </c>
      <c r="C1" s="463" t="s">
        <v>141</v>
      </c>
      <c r="D1" s="166" t="s">
        <v>306</v>
      </c>
      <c r="E1" s="165" t="s">
        <v>307</v>
      </c>
      <c r="F1" s="165" t="s">
        <v>308</v>
      </c>
      <c r="G1" s="852" t="s">
        <v>309</v>
      </c>
      <c r="H1" s="461" t="s">
        <v>310</v>
      </c>
      <c r="I1" s="461" t="s">
        <v>311</v>
      </c>
      <c r="J1" s="463" t="s">
        <v>312</v>
      </c>
      <c r="K1" s="463" t="s">
        <v>313</v>
      </c>
      <c r="L1" s="464" t="s">
        <v>315</v>
      </c>
      <c r="M1" s="463" t="s">
        <v>316</v>
      </c>
      <c r="N1" s="463" t="s">
        <v>317</v>
      </c>
      <c r="O1" s="165" t="s">
        <v>318</v>
      </c>
      <c r="P1" s="463" t="s">
        <v>319</v>
      </c>
      <c r="Q1" s="165" t="s">
        <v>2358</v>
      </c>
      <c r="R1" s="463" t="s">
        <v>323</v>
      </c>
      <c r="S1" s="165" t="s">
        <v>7471</v>
      </c>
      <c r="T1" s="463" t="s">
        <v>5</v>
      </c>
      <c r="U1" s="463" t="s">
        <v>4</v>
      </c>
      <c r="V1" s="165" t="s">
        <v>1672</v>
      </c>
      <c r="W1" s="165" t="s">
        <v>1673</v>
      </c>
      <c r="X1" s="165" t="s">
        <v>1674</v>
      </c>
      <c r="Y1" s="173" t="s">
        <v>325</v>
      </c>
      <c r="Z1" s="173" t="s">
        <v>326</v>
      </c>
      <c r="AA1" s="173" t="s">
        <v>597</v>
      </c>
      <c r="AB1" s="173" t="s">
        <v>1675</v>
      </c>
      <c r="AC1" s="173" t="s">
        <v>2360</v>
      </c>
      <c r="AD1" s="173" t="s">
        <v>2361</v>
      </c>
      <c r="AE1" s="165" t="s">
        <v>4784</v>
      </c>
      <c r="AF1" s="854" t="s">
        <v>7472</v>
      </c>
      <c r="AG1" s="1119"/>
      <c r="AH1" s="1119"/>
      <c r="AI1" s="1119"/>
      <c r="AJ1" s="1119"/>
      <c r="AK1" s="1119"/>
      <c r="AL1" s="1119"/>
      <c r="AM1" s="1119"/>
      <c r="AN1" s="1119"/>
      <c r="AO1" s="1119"/>
      <c r="AP1" s="1119"/>
      <c r="AQ1" s="1119"/>
      <c r="AR1" s="1119"/>
      <c r="AS1" s="1119"/>
      <c r="AT1" s="1119"/>
      <c r="AU1" s="1119"/>
      <c r="AV1" s="1119"/>
      <c r="AW1" s="1119"/>
      <c r="AX1" s="1119"/>
      <c r="AY1" s="1119"/>
      <c r="AZ1" s="1119"/>
      <c r="BA1" s="1119"/>
      <c r="BB1" s="1119"/>
      <c r="BC1" s="1119"/>
      <c r="BD1" s="1119"/>
      <c r="BE1" s="1119"/>
      <c r="BF1" s="1119"/>
      <c r="BG1" s="1119"/>
      <c r="BH1" s="1119"/>
      <c r="BI1" s="1119"/>
      <c r="BJ1" s="1119"/>
      <c r="BK1" s="1119"/>
      <c r="BL1" s="1119"/>
      <c r="BM1" s="1119"/>
      <c r="BN1" s="1119"/>
      <c r="BO1" s="1119"/>
      <c r="BP1" s="1119"/>
      <c r="BQ1" s="1119"/>
      <c r="BR1" s="1119"/>
      <c r="BS1" s="1119"/>
      <c r="BT1" s="1119"/>
      <c r="BU1" s="1119"/>
      <c r="BV1" s="1119"/>
      <c r="BW1" s="1119"/>
    </row>
    <row r="2" ht="18.75" customHeight="1">
      <c r="A2" s="1120" t="s">
        <v>7473</v>
      </c>
      <c r="B2" s="30"/>
      <c r="C2" s="30"/>
      <c r="D2" s="30"/>
      <c r="E2" s="30"/>
      <c r="F2" s="30"/>
      <c r="G2" s="30"/>
      <c r="H2" s="30"/>
      <c r="I2" s="30"/>
      <c r="J2" s="30"/>
      <c r="K2" s="30"/>
      <c r="L2" s="1121"/>
      <c r="M2" s="1122"/>
      <c r="N2" s="1122"/>
      <c r="O2" s="1123"/>
      <c r="P2" s="1122"/>
      <c r="Q2" s="1122"/>
      <c r="R2" s="1124"/>
      <c r="S2" s="1122"/>
      <c r="T2" s="1122"/>
      <c r="U2" s="1122"/>
      <c r="V2" s="1124"/>
      <c r="W2" s="1122"/>
      <c r="X2" s="1122"/>
      <c r="Y2" s="1122"/>
      <c r="Z2" s="1122"/>
      <c r="AA2" s="1122"/>
      <c r="AB2" s="1122"/>
      <c r="AC2" s="1122"/>
      <c r="AD2" s="1122"/>
      <c r="AE2" s="1124"/>
      <c r="AF2" s="1124"/>
      <c r="AG2" s="1125"/>
      <c r="AH2" s="1125"/>
      <c r="AI2" s="1125"/>
      <c r="AJ2" s="1125"/>
      <c r="AK2" s="1125"/>
      <c r="AL2" s="1125"/>
      <c r="AM2" s="1125"/>
      <c r="AN2" s="1125"/>
      <c r="AO2" s="1125"/>
      <c r="AP2" s="1125"/>
      <c r="AQ2" s="1125"/>
      <c r="AR2" s="1125"/>
      <c r="AS2" s="1125"/>
      <c r="AT2" s="1125"/>
      <c r="AU2" s="1125"/>
      <c r="AV2" s="1125"/>
      <c r="AW2" s="1125"/>
      <c r="AX2" s="1125"/>
      <c r="AY2" s="1126"/>
      <c r="AZ2" s="1126"/>
      <c r="BA2" s="1126"/>
      <c r="BB2" s="1126"/>
      <c r="BC2" s="1126"/>
      <c r="BD2" s="1126"/>
      <c r="BE2" s="1126"/>
      <c r="BF2" s="1126"/>
      <c r="BG2" s="1126"/>
      <c r="BH2" s="1126"/>
      <c r="BI2" s="1126"/>
      <c r="BJ2" s="1126"/>
      <c r="BK2" s="1126"/>
      <c r="BL2" s="1126"/>
      <c r="BM2" s="1126"/>
      <c r="BN2" s="1126"/>
      <c r="BO2" s="1126"/>
      <c r="BP2" s="1126"/>
      <c r="BQ2" s="1126"/>
      <c r="BR2" s="1126"/>
      <c r="BS2" s="1126"/>
      <c r="BT2" s="1126"/>
      <c r="BU2" s="1126"/>
      <c r="BV2" s="1126"/>
      <c r="BW2" s="1126"/>
    </row>
    <row r="3" ht="22.5" customHeight="1">
      <c r="A3" s="379">
        <v>1.0</v>
      </c>
      <c r="B3" s="379">
        <v>3.0</v>
      </c>
      <c r="C3" s="379" t="s">
        <v>288</v>
      </c>
      <c r="D3" s="379"/>
      <c r="E3" s="263"/>
      <c r="F3" s="263"/>
      <c r="G3" s="863">
        <v>1.0</v>
      </c>
      <c r="H3" s="378" t="s">
        <v>7474</v>
      </c>
      <c r="I3" s="378" t="s">
        <v>7475</v>
      </c>
      <c r="J3" s="379" t="s">
        <v>7476</v>
      </c>
      <c r="K3" s="379" t="s">
        <v>7477</v>
      </c>
      <c r="L3" s="380">
        <v>42139.0</v>
      </c>
      <c r="M3" s="379" t="s">
        <v>351</v>
      </c>
      <c r="N3" s="379" t="s">
        <v>154</v>
      </c>
      <c r="O3" s="380">
        <v>44426.0</v>
      </c>
      <c r="P3" s="379" t="s">
        <v>48</v>
      </c>
      <c r="Q3" s="379" t="s">
        <v>272</v>
      </c>
      <c r="R3" s="379" t="s">
        <v>7478</v>
      </c>
      <c r="S3" s="255"/>
      <c r="T3" s="379" t="s">
        <v>11</v>
      </c>
      <c r="U3" s="379" t="s">
        <v>21</v>
      </c>
      <c r="V3" s="1127"/>
      <c r="W3" s="870" t="s">
        <v>7073</v>
      </c>
      <c r="X3" s="870" t="s">
        <v>6107</v>
      </c>
      <c r="Y3" s="939" t="s">
        <v>7479</v>
      </c>
      <c r="Z3" s="939" t="s">
        <v>7480</v>
      </c>
      <c r="AA3" s="939" t="s">
        <v>7481</v>
      </c>
      <c r="AB3" s="939" t="s">
        <v>7482</v>
      </c>
      <c r="AC3" s="1128"/>
      <c r="AD3" s="1129"/>
      <c r="AE3" s="1127"/>
      <c r="AF3" s="1130"/>
      <c r="AG3" s="1131"/>
      <c r="AH3" s="1131"/>
      <c r="AI3" s="1131"/>
      <c r="AJ3" s="1131"/>
      <c r="AK3" s="1131"/>
      <c r="AL3" s="1131"/>
      <c r="AM3" s="1131"/>
      <c r="AN3" s="1131"/>
      <c r="AO3" s="1131"/>
      <c r="AP3" s="1131"/>
      <c r="AQ3" s="1131"/>
      <c r="AR3" s="1131"/>
      <c r="AS3" s="1131"/>
      <c r="AT3" s="1131"/>
      <c r="AU3" s="1131"/>
      <c r="AV3" s="1131"/>
      <c r="AW3" s="1131"/>
      <c r="AX3" s="1131"/>
      <c r="AY3" s="1131"/>
      <c r="AZ3" s="1131"/>
      <c r="BA3" s="1131"/>
      <c r="BB3" s="1131"/>
      <c r="BC3" s="1131"/>
      <c r="BD3" s="1131"/>
      <c r="BE3" s="1131"/>
      <c r="BF3" s="1131"/>
      <c r="BG3" s="1131"/>
      <c r="BH3" s="1131"/>
      <c r="BI3" s="1131"/>
      <c r="BJ3" s="1131"/>
      <c r="BK3" s="1131"/>
      <c r="BL3" s="1131"/>
      <c r="BM3" s="1131"/>
      <c r="BN3" s="1131"/>
      <c r="BO3" s="1131"/>
      <c r="BP3" s="1131"/>
      <c r="BQ3" s="1131"/>
      <c r="BR3" s="1131"/>
      <c r="BS3" s="1131"/>
      <c r="BT3" s="1131"/>
      <c r="BU3" s="1131"/>
      <c r="BV3" s="1131"/>
      <c r="BW3" s="1131"/>
    </row>
    <row r="4" ht="22.5" customHeight="1">
      <c r="A4" s="379">
        <v>2.0</v>
      </c>
      <c r="B4" s="379">
        <v>3.0</v>
      </c>
      <c r="C4" s="379" t="s">
        <v>288</v>
      </c>
      <c r="D4" s="379" t="s">
        <v>335</v>
      </c>
      <c r="E4" s="263"/>
      <c r="F4" s="263"/>
      <c r="G4" s="863">
        <v>1.0</v>
      </c>
      <c r="H4" s="378" t="s">
        <v>7483</v>
      </c>
      <c r="I4" s="378" t="s">
        <v>7484</v>
      </c>
      <c r="J4" s="379" t="s">
        <v>7485</v>
      </c>
      <c r="K4" s="379" t="s">
        <v>7486</v>
      </c>
      <c r="L4" s="380">
        <v>42065.0</v>
      </c>
      <c r="M4" s="379" t="s">
        <v>351</v>
      </c>
      <c r="N4" s="379" t="s">
        <v>154</v>
      </c>
      <c r="O4" s="380">
        <v>44790.0</v>
      </c>
      <c r="P4" s="379" t="s">
        <v>25</v>
      </c>
      <c r="Q4" s="379" t="s">
        <v>272</v>
      </c>
      <c r="R4" s="379" t="s">
        <v>7487</v>
      </c>
      <c r="S4" s="255"/>
      <c r="T4" s="379" t="s">
        <v>11</v>
      </c>
      <c r="U4" s="379" t="s">
        <v>21</v>
      </c>
      <c r="V4" s="1127"/>
      <c r="W4" s="1132"/>
      <c r="X4" s="1133" t="s">
        <v>7488</v>
      </c>
      <c r="Y4" s="939" t="s">
        <v>7489</v>
      </c>
      <c r="Z4" s="939" t="s">
        <v>7490</v>
      </c>
      <c r="AA4" s="939" t="s">
        <v>7491</v>
      </c>
      <c r="AB4" s="939"/>
      <c r="AC4" s="939"/>
      <c r="AD4" s="1134"/>
      <c r="AE4" s="1127"/>
      <c r="AF4" s="1130"/>
      <c r="AG4" s="1135"/>
      <c r="AH4" s="1135"/>
      <c r="AI4" s="1135"/>
      <c r="AJ4" s="1135"/>
      <c r="AK4" s="1135"/>
      <c r="AL4" s="1135"/>
      <c r="AM4" s="1135"/>
      <c r="AN4" s="1135"/>
      <c r="AO4" s="1135"/>
      <c r="AP4" s="1135"/>
      <c r="AQ4" s="1135"/>
      <c r="AR4" s="1135"/>
      <c r="AS4" s="1135"/>
      <c r="AT4" s="1135"/>
      <c r="AU4" s="1135"/>
      <c r="AV4" s="1135"/>
      <c r="AW4" s="1135"/>
      <c r="AX4" s="1131"/>
      <c r="AY4" s="1131"/>
      <c r="AZ4" s="1131"/>
      <c r="BA4" s="1131"/>
      <c r="BB4" s="1131"/>
      <c r="BC4" s="1131"/>
      <c r="BD4" s="1131"/>
      <c r="BE4" s="1131"/>
      <c r="BF4" s="1131"/>
      <c r="BG4" s="1131"/>
      <c r="BH4" s="1131"/>
      <c r="BI4" s="1131"/>
      <c r="BJ4" s="1131"/>
      <c r="BK4" s="1131"/>
      <c r="BL4" s="1131"/>
      <c r="BM4" s="1131"/>
      <c r="BN4" s="1131"/>
      <c r="BO4" s="1131"/>
      <c r="BP4" s="1131"/>
      <c r="BQ4" s="1131"/>
      <c r="BR4" s="1131"/>
      <c r="BS4" s="1131"/>
      <c r="BT4" s="1131"/>
      <c r="BU4" s="1131"/>
      <c r="BV4" s="1131"/>
      <c r="BW4" s="1131"/>
    </row>
    <row r="5" ht="22.5" customHeight="1">
      <c r="A5" s="379">
        <v>3.0</v>
      </c>
      <c r="B5" s="379">
        <v>3.0</v>
      </c>
      <c r="C5" s="379" t="s">
        <v>288</v>
      </c>
      <c r="D5" s="379"/>
      <c r="E5" s="263"/>
      <c r="F5" s="263"/>
      <c r="G5" s="863">
        <v>1.0</v>
      </c>
      <c r="H5" s="378" t="s">
        <v>7492</v>
      </c>
      <c r="I5" s="378" t="s">
        <v>7493</v>
      </c>
      <c r="J5" s="379" t="s">
        <v>431</v>
      </c>
      <c r="K5" s="379" t="s">
        <v>7494</v>
      </c>
      <c r="L5" s="380">
        <v>42071.0</v>
      </c>
      <c r="M5" s="379" t="s">
        <v>339</v>
      </c>
      <c r="N5" s="379" t="s">
        <v>151</v>
      </c>
      <c r="O5" s="380">
        <v>42970.0</v>
      </c>
      <c r="P5" s="379" t="s">
        <v>133</v>
      </c>
      <c r="Q5" s="379" t="s">
        <v>272</v>
      </c>
      <c r="R5" s="256"/>
      <c r="S5" s="256"/>
      <c r="T5" s="379" t="s">
        <v>11</v>
      </c>
      <c r="U5" s="379" t="s">
        <v>15</v>
      </c>
      <c r="V5" s="1130"/>
      <c r="W5" s="870" t="s">
        <v>7495</v>
      </c>
      <c r="X5" s="1132"/>
      <c r="Y5" s="872" t="s">
        <v>7496</v>
      </c>
      <c r="Z5" s="872" t="s">
        <v>7497</v>
      </c>
      <c r="AA5" s="872" t="s">
        <v>7498</v>
      </c>
      <c r="AB5" s="872" t="s">
        <v>7499</v>
      </c>
      <c r="AC5" s="872" t="s">
        <v>7500</v>
      </c>
      <c r="AD5" s="872" t="s">
        <v>7501</v>
      </c>
      <c r="AE5" s="1134" t="s">
        <v>7502</v>
      </c>
      <c r="AF5" s="870"/>
      <c r="AG5" s="1136"/>
      <c r="AH5" s="1136"/>
      <c r="AI5" s="1136"/>
      <c r="AJ5" s="1136"/>
      <c r="AK5" s="1136"/>
      <c r="AL5" s="1136"/>
      <c r="AM5" s="1136"/>
      <c r="AN5" s="1136"/>
      <c r="AO5" s="1136"/>
      <c r="AP5" s="1136"/>
      <c r="AQ5" s="1136"/>
      <c r="AR5" s="1136"/>
      <c r="AS5" s="1136"/>
      <c r="AT5" s="1136"/>
      <c r="AU5" s="1136"/>
      <c r="AV5" s="1136"/>
      <c r="AW5" s="1136"/>
      <c r="AX5" s="1131"/>
      <c r="AY5" s="1131"/>
      <c r="AZ5" s="1131"/>
      <c r="BA5" s="1131"/>
      <c r="BB5" s="1131"/>
      <c r="BC5" s="1131"/>
      <c r="BD5" s="1131"/>
      <c r="BE5" s="1131"/>
      <c r="BF5" s="1131"/>
      <c r="BG5" s="1131"/>
      <c r="BH5" s="1131"/>
      <c r="BI5" s="1131"/>
      <c r="BJ5" s="1131"/>
      <c r="BK5" s="1131"/>
      <c r="BL5" s="1131"/>
      <c r="BM5" s="1131"/>
      <c r="BN5" s="1131"/>
      <c r="BO5" s="1131"/>
      <c r="BP5" s="1131"/>
      <c r="BQ5" s="1131"/>
      <c r="BR5" s="1131"/>
      <c r="BS5" s="1131"/>
      <c r="BT5" s="1131"/>
      <c r="BU5" s="1131"/>
      <c r="BV5" s="1131"/>
      <c r="BW5" s="1131"/>
    </row>
    <row r="6" ht="22.5" customHeight="1">
      <c r="A6" s="379">
        <v>4.0</v>
      </c>
      <c r="B6" s="379">
        <v>3.0</v>
      </c>
      <c r="C6" s="379" t="s">
        <v>288</v>
      </c>
      <c r="D6" s="379"/>
      <c r="E6" s="263"/>
      <c r="F6" s="263"/>
      <c r="G6" s="863">
        <v>1.0</v>
      </c>
      <c r="H6" s="378" t="s">
        <v>7503</v>
      </c>
      <c r="I6" s="378" t="s">
        <v>7504</v>
      </c>
      <c r="J6" s="379" t="s">
        <v>7505</v>
      </c>
      <c r="K6" s="379" t="s">
        <v>7506</v>
      </c>
      <c r="L6" s="380">
        <v>42112.0</v>
      </c>
      <c r="M6" s="379" t="s">
        <v>339</v>
      </c>
      <c r="N6" s="379" t="s">
        <v>151</v>
      </c>
      <c r="O6" s="380">
        <v>45155.0</v>
      </c>
      <c r="P6" s="379" t="s">
        <v>62</v>
      </c>
      <c r="Q6" s="379" t="s">
        <v>272</v>
      </c>
      <c r="R6" s="263"/>
      <c r="S6" s="255"/>
      <c r="T6" s="379" t="s">
        <v>11</v>
      </c>
      <c r="U6" s="379" t="s">
        <v>15</v>
      </c>
      <c r="V6" s="1134"/>
      <c r="W6" s="870"/>
      <c r="X6" s="870"/>
      <c r="Y6" s="872" t="s">
        <v>7507</v>
      </c>
      <c r="Z6" s="872" t="s">
        <v>7508</v>
      </c>
      <c r="AA6" s="872"/>
      <c r="AB6" s="872"/>
      <c r="AC6" s="1134"/>
      <c r="AD6" s="1134"/>
      <c r="AE6" s="1134"/>
      <c r="AF6" s="1130"/>
      <c r="AG6" s="1136"/>
      <c r="AH6" s="1136"/>
      <c r="AI6" s="1136"/>
      <c r="AJ6" s="1136"/>
      <c r="AK6" s="1136"/>
      <c r="AL6" s="1136"/>
      <c r="AM6" s="1136"/>
      <c r="AN6" s="1136"/>
      <c r="AO6" s="1136"/>
      <c r="AP6" s="1136"/>
      <c r="AQ6" s="1136"/>
      <c r="AR6" s="1136"/>
      <c r="AS6" s="1136"/>
      <c r="AT6" s="1136"/>
      <c r="AU6" s="1136"/>
      <c r="AV6" s="1136"/>
      <c r="AW6" s="1136"/>
      <c r="AX6" s="1131"/>
      <c r="AY6" s="1131"/>
      <c r="AZ6" s="1131"/>
      <c r="BA6" s="1131"/>
      <c r="BB6" s="1131"/>
      <c r="BC6" s="1131"/>
      <c r="BD6" s="1131"/>
      <c r="BE6" s="1131"/>
      <c r="BF6" s="1131"/>
      <c r="BG6" s="1131"/>
      <c r="BH6" s="1131"/>
      <c r="BI6" s="1131"/>
      <c r="BJ6" s="1131"/>
      <c r="BK6" s="1131"/>
      <c r="BL6" s="1131"/>
      <c r="BM6" s="1131"/>
      <c r="BN6" s="1131"/>
      <c r="BO6" s="1131"/>
      <c r="BP6" s="1131"/>
      <c r="BQ6" s="1131"/>
      <c r="BR6" s="1131"/>
      <c r="BS6" s="1131"/>
      <c r="BT6" s="1131"/>
      <c r="BU6" s="1131"/>
      <c r="BV6" s="1131"/>
      <c r="BW6" s="1131"/>
    </row>
    <row r="7" ht="22.5" customHeight="1">
      <c r="A7" s="379">
        <v>5.0</v>
      </c>
      <c r="B7" s="379">
        <v>3.0</v>
      </c>
      <c r="C7" s="379" t="s">
        <v>288</v>
      </c>
      <c r="D7" s="379"/>
      <c r="E7" s="263"/>
      <c r="F7" s="256" t="s">
        <v>335</v>
      </c>
      <c r="G7" s="863">
        <v>1.0</v>
      </c>
      <c r="H7" s="378" t="s">
        <v>7509</v>
      </c>
      <c r="I7" s="378" t="s">
        <v>7510</v>
      </c>
      <c r="J7" s="379" t="s">
        <v>5070</v>
      </c>
      <c r="K7" s="379" t="s">
        <v>7511</v>
      </c>
      <c r="L7" s="380">
        <v>42096.0</v>
      </c>
      <c r="M7" s="379" t="s">
        <v>351</v>
      </c>
      <c r="N7" s="379" t="s">
        <v>153</v>
      </c>
      <c r="O7" s="380">
        <v>42842.0</v>
      </c>
      <c r="P7" s="379" t="s">
        <v>37</v>
      </c>
      <c r="Q7" s="379" t="s">
        <v>272</v>
      </c>
      <c r="R7" s="476"/>
      <c r="S7" s="255"/>
      <c r="T7" s="379" t="s">
        <v>11</v>
      </c>
      <c r="U7" s="379" t="s">
        <v>21</v>
      </c>
      <c r="V7" s="1127"/>
      <c r="W7" s="1133" t="s">
        <v>7512</v>
      </c>
      <c r="X7" s="1133" t="s">
        <v>7513</v>
      </c>
      <c r="Y7" s="939" t="s">
        <v>7514</v>
      </c>
      <c r="Z7" s="939" t="s">
        <v>7515</v>
      </c>
      <c r="AA7" s="939" t="s">
        <v>7516</v>
      </c>
      <c r="AB7" s="939" t="s">
        <v>7517</v>
      </c>
      <c r="AC7" s="1137" t="s">
        <v>7518</v>
      </c>
      <c r="AD7" s="1134" t="s">
        <v>7519</v>
      </c>
      <c r="AE7" s="1137" t="s">
        <v>7520</v>
      </c>
      <c r="AF7" s="1134" t="s">
        <v>7521</v>
      </c>
      <c r="AG7" s="1131"/>
      <c r="AH7" s="1131"/>
      <c r="AI7" s="1131"/>
      <c r="AJ7" s="1131"/>
      <c r="AK7" s="1131"/>
      <c r="AL7" s="1131"/>
      <c r="AM7" s="1131"/>
      <c r="AN7" s="1131"/>
      <c r="AO7" s="1131"/>
      <c r="AP7" s="1131"/>
      <c r="AQ7" s="1131"/>
      <c r="AR7" s="1131"/>
      <c r="AS7" s="1131"/>
      <c r="AT7" s="1131"/>
      <c r="AU7" s="1131"/>
      <c r="AV7" s="1131"/>
      <c r="AW7" s="1131"/>
      <c r="AX7" s="1131"/>
      <c r="AY7" s="1131"/>
      <c r="AZ7" s="1131"/>
      <c r="BA7" s="1131"/>
      <c r="BB7" s="1131"/>
      <c r="BC7" s="1131"/>
      <c r="BD7" s="1131"/>
      <c r="BE7" s="1131"/>
      <c r="BF7" s="1131"/>
      <c r="BG7" s="1131"/>
      <c r="BH7" s="1131"/>
      <c r="BI7" s="1131"/>
      <c r="BJ7" s="1131"/>
      <c r="BK7" s="1131"/>
      <c r="BL7" s="1131"/>
      <c r="BM7" s="1131"/>
      <c r="BN7" s="1131"/>
      <c r="BO7" s="1131"/>
      <c r="BP7" s="1131"/>
      <c r="BQ7" s="1131"/>
      <c r="BR7" s="1131"/>
      <c r="BS7" s="1131"/>
      <c r="BT7" s="1131"/>
      <c r="BU7" s="1131"/>
      <c r="BV7" s="1131"/>
      <c r="BW7" s="1131"/>
    </row>
    <row r="8" ht="22.5" customHeight="1">
      <c r="A8" s="379">
        <v>6.0</v>
      </c>
      <c r="B8" s="379">
        <v>3.0</v>
      </c>
      <c r="C8" s="379" t="s">
        <v>288</v>
      </c>
      <c r="D8" s="379"/>
      <c r="E8" s="263"/>
      <c r="F8" s="263"/>
      <c r="G8" s="863">
        <v>1.0</v>
      </c>
      <c r="H8" s="378" t="s">
        <v>7522</v>
      </c>
      <c r="I8" s="378" t="s">
        <v>7523</v>
      </c>
      <c r="J8" s="379" t="s">
        <v>7524</v>
      </c>
      <c r="K8" s="379" t="s">
        <v>7525</v>
      </c>
      <c r="L8" s="380">
        <v>42178.0</v>
      </c>
      <c r="M8" s="379" t="s">
        <v>339</v>
      </c>
      <c r="N8" s="379" t="s">
        <v>152</v>
      </c>
      <c r="O8" s="380">
        <v>43129.0</v>
      </c>
      <c r="P8" s="379" t="s">
        <v>9</v>
      </c>
      <c r="Q8" s="379" t="s">
        <v>272</v>
      </c>
      <c r="R8" s="379" t="s">
        <v>7526</v>
      </c>
      <c r="S8" s="255"/>
      <c r="T8" s="379" t="s">
        <v>11</v>
      </c>
      <c r="U8" s="379" t="s">
        <v>21</v>
      </c>
      <c r="V8" s="1130"/>
      <c r="W8" s="870" t="s">
        <v>7495</v>
      </c>
      <c r="X8" s="1132"/>
      <c r="Y8" s="872" t="s">
        <v>7527</v>
      </c>
      <c r="Z8" s="872" t="s">
        <v>7528</v>
      </c>
      <c r="AA8" s="872" t="s">
        <v>7529</v>
      </c>
      <c r="AB8" s="872" t="s">
        <v>7530</v>
      </c>
      <c r="AC8" s="872" t="s">
        <v>7531</v>
      </c>
      <c r="AD8" s="872" t="s">
        <v>7532</v>
      </c>
      <c r="AE8" s="1134" t="s">
        <v>7533</v>
      </c>
      <c r="AF8" s="1134" t="s">
        <v>7534</v>
      </c>
      <c r="AG8" s="1131"/>
      <c r="AH8" s="1131"/>
      <c r="AI8" s="1131"/>
      <c r="AJ8" s="1131"/>
      <c r="AK8" s="1131"/>
      <c r="AL8" s="1131"/>
      <c r="AM8" s="1131"/>
      <c r="AN8" s="1131"/>
      <c r="AO8" s="1131"/>
      <c r="AP8" s="1131"/>
      <c r="AQ8" s="1131"/>
      <c r="AR8" s="1131"/>
      <c r="AS8" s="1131"/>
      <c r="AT8" s="1131"/>
      <c r="AU8" s="1131"/>
      <c r="AV8" s="1131"/>
      <c r="AW8" s="1131"/>
      <c r="AX8" s="1131"/>
      <c r="AY8" s="1131"/>
      <c r="AZ8" s="1131"/>
      <c r="BA8" s="1131"/>
      <c r="BB8" s="1131"/>
      <c r="BC8" s="1131"/>
      <c r="BD8" s="1131"/>
      <c r="BE8" s="1131"/>
      <c r="BF8" s="1131"/>
      <c r="BG8" s="1131"/>
      <c r="BH8" s="1131"/>
      <c r="BI8" s="1131"/>
      <c r="BJ8" s="1131"/>
      <c r="BK8" s="1131"/>
      <c r="BL8" s="1131"/>
      <c r="BM8" s="1131"/>
      <c r="BN8" s="1131"/>
      <c r="BO8" s="1131"/>
      <c r="BP8" s="1131"/>
      <c r="BQ8" s="1131"/>
      <c r="BR8" s="1131"/>
      <c r="BS8" s="1131"/>
      <c r="BT8" s="1131"/>
      <c r="BU8" s="1131"/>
      <c r="BV8" s="1131"/>
      <c r="BW8" s="1131"/>
    </row>
    <row r="9" ht="22.5" customHeight="1">
      <c r="A9" s="379">
        <v>7.0</v>
      </c>
      <c r="B9" s="379">
        <v>3.0</v>
      </c>
      <c r="C9" s="379" t="s">
        <v>288</v>
      </c>
      <c r="D9" s="379"/>
      <c r="E9" s="476"/>
      <c r="F9" s="476"/>
      <c r="G9" s="863">
        <v>1.0</v>
      </c>
      <c r="H9" s="1138" t="s">
        <v>7535</v>
      </c>
      <c r="I9" s="378" t="s">
        <v>7536</v>
      </c>
      <c r="J9" s="625" t="s">
        <v>7537</v>
      </c>
      <c r="K9" s="625" t="s">
        <v>7538</v>
      </c>
      <c r="L9" s="1139">
        <v>42082.0</v>
      </c>
      <c r="M9" s="625" t="s">
        <v>339</v>
      </c>
      <c r="N9" s="625" t="s">
        <v>153</v>
      </c>
      <c r="O9" s="626">
        <v>42842.0</v>
      </c>
      <c r="P9" s="625" t="s">
        <v>133</v>
      </c>
      <c r="Q9" s="379" t="s">
        <v>272</v>
      </c>
      <c r="R9" s="379"/>
      <c r="S9" s="379"/>
      <c r="T9" s="379" t="s">
        <v>11</v>
      </c>
      <c r="U9" s="870" t="s">
        <v>10</v>
      </c>
      <c r="V9" s="197" t="s">
        <v>335</v>
      </c>
      <c r="W9" s="379" t="s">
        <v>6107</v>
      </c>
      <c r="X9" s="379" t="s">
        <v>6217</v>
      </c>
      <c r="Y9" s="197" t="s">
        <v>7539</v>
      </c>
      <c r="Z9" s="197" t="s">
        <v>7540</v>
      </c>
      <c r="AA9" s="256" t="s">
        <v>7541</v>
      </c>
      <c r="AB9" s="256" t="s">
        <v>7542</v>
      </c>
      <c r="AC9" s="256" t="s">
        <v>7543</v>
      </c>
      <c r="AD9" s="256" t="s">
        <v>7544</v>
      </c>
      <c r="AE9" s="256" t="s">
        <v>7545</v>
      </c>
      <c r="AF9" s="263"/>
      <c r="AG9" s="286"/>
      <c r="AH9" s="286"/>
      <c r="AI9" s="286"/>
      <c r="AJ9" s="286"/>
      <c r="AK9" s="286"/>
      <c r="AL9" s="286"/>
      <c r="AM9" s="286"/>
      <c r="AN9" s="286"/>
      <c r="AO9" s="286"/>
      <c r="AP9" s="286"/>
      <c r="AQ9" s="286"/>
      <c r="AR9" s="286"/>
      <c r="AS9" s="286"/>
      <c r="AT9" s="286"/>
      <c r="AU9" s="286"/>
      <c r="AV9" s="286"/>
      <c r="AW9" s="286"/>
      <c r="AX9" s="286"/>
      <c r="AY9" s="286"/>
      <c r="AZ9" s="286"/>
      <c r="BA9" s="286"/>
      <c r="BB9" s="1131"/>
      <c r="BC9" s="1131"/>
      <c r="BD9" s="1131"/>
      <c r="BE9" s="1131"/>
      <c r="BF9" s="1131"/>
      <c r="BG9" s="1131"/>
      <c r="BH9" s="1131"/>
      <c r="BI9" s="1131"/>
      <c r="BJ9" s="1131"/>
      <c r="BK9" s="1131"/>
      <c r="BL9" s="1131"/>
      <c r="BM9" s="1131"/>
      <c r="BN9" s="1131"/>
      <c r="BO9" s="1131"/>
      <c r="BP9" s="1131"/>
      <c r="BQ9" s="1131"/>
      <c r="BR9" s="1131"/>
      <c r="BS9" s="1131"/>
      <c r="BT9" s="1131"/>
      <c r="BU9" s="1131"/>
      <c r="BV9" s="1131"/>
      <c r="BW9" s="1131"/>
    </row>
    <row r="10" ht="22.5" customHeight="1">
      <c r="A10" s="379">
        <v>8.0</v>
      </c>
      <c r="B10" s="379">
        <v>3.0</v>
      </c>
      <c r="C10" s="379" t="s">
        <v>288</v>
      </c>
      <c r="D10" s="379"/>
      <c r="E10" s="476"/>
      <c r="F10" s="476"/>
      <c r="G10" s="863">
        <v>1.0</v>
      </c>
      <c r="H10" s="1138" t="s">
        <v>7546</v>
      </c>
      <c r="I10" s="378" t="s">
        <v>7547</v>
      </c>
      <c r="J10" s="625" t="s">
        <v>7548</v>
      </c>
      <c r="K10" s="625" t="s">
        <v>7549</v>
      </c>
      <c r="L10" s="1139">
        <v>42019.0</v>
      </c>
      <c r="M10" s="625" t="s">
        <v>351</v>
      </c>
      <c r="N10" s="625" t="s">
        <v>152</v>
      </c>
      <c r="O10" s="626">
        <v>43906.0</v>
      </c>
      <c r="P10" s="625" t="s">
        <v>37</v>
      </c>
      <c r="Q10" s="379" t="s">
        <v>272</v>
      </c>
      <c r="R10" s="379" t="s">
        <v>7550</v>
      </c>
      <c r="S10" s="379"/>
      <c r="T10" s="379" t="s">
        <v>11</v>
      </c>
      <c r="U10" s="870" t="s">
        <v>21</v>
      </c>
      <c r="V10" s="197"/>
      <c r="W10" s="379" t="s">
        <v>6728</v>
      </c>
      <c r="X10" s="379" t="s">
        <v>7551</v>
      </c>
      <c r="Y10" s="197" t="s">
        <v>7552</v>
      </c>
      <c r="Z10" s="197" t="s">
        <v>7553</v>
      </c>
      <c r="AA10" s="256" t="s">
        <v>7554</v>
      </c>
      <c r="AB10" s="256" t="s">
        <v>7555</v>
      </c>
      <c r="AC10" s="256" t="s">
        <v>7556</v>
      </c>
      <c r="AD10" s="256" t="s">
        <v>7557</v>
      </c>
      <c r="AE10" s="263"/>
      <c r="AF10" s="263"/>
      <c r="AG10" s="286"/>
      <c r="AH10" s="286"/>
      <c r="AI10" s="286"/>
      <c r="AJ10" s="286"/>
      <c r="AK10" s="286"/>
      <c r="AL10" s="286"/>
      <c r="AM10" s="286"/>
      <c r="AN10" s="286"/>
      <c r="AO10" s="286"/>
      <c r="AP10" s="286"/>
      <c r="AQ10" s="286"/>
      <c r="AR10" s="286"/>
      <c r="AS10" s="286"/>
      <c r="AT10" s="286"/>
      <c r="AU10" s="286"/>
      <c r="AV10" s="286"/>
      <c r="AW10" s="286"/>
      <c r="AX10" s="286"/>
      <c r="AY10" s="286"/>
      <c r="AZ10" s="286"/>
      <c r="BA10" s="286"/>
      <c r="BB10" s="1131"/>
      <c r="BC10" s="1131"/>
      <c r="BD10" s="1131"/>
      <c r="BE10" s="1131"/>
      <c r="BF10" s="1131"/>
      <c r="BG10" s="1131"/>
      <c r="BH10" s="1131"/>
      <c r="BI10" s="1131"/>
      <c r="BJ10" s="1131"/>
      <c r="BK10" s="1131"/>
      <c r="BL10" s="1131"/>
      <c r="BM10" s="1131"/>
      <c r="BN10" s="1131"/>
      <c r="BO10" s="1131"/>
      <c r="BP10" s="1131"/>
      <c r="BQ10" s="1131"/>
      <c r="BR10" s="1131"/>
      <c r="BS10" s="1131"/>
      <c r="BT10" s="1131"/>
      <c r="BU10" s="1131"/>
      <c r="BV10" s="1131"/>
      <c r="BW10" s="1131"/>
    </row>
    <row r="11" ht="22.5" customHeight="1">
      <c r="A11" s="379">
        <v>9.0</v>
      </c>
      <c r="B11" s="379">
        <v>3.0</v>
      </c>
      <c r="C11" s="379" t="s">
        <v>288</v>
      </c>
      <c r="D11" s="379"/>
      <c r="E11" s="476"/>
      <c r="F11" s="476"/>
      <c r="G11" s="863">
        <v>1.0</v>
      </c>
      <c r="H11" s="1138" t="s">
        <v>7558</v>
      </c>
      <c r="I11" s="378" t="s">
        <v>7559</v>
      </c>
      <c r="J11" s="625" t="s">
        <v>1755</v>
      </c>
      <c r="K11" s="625" t="s">
        <v>7560</v>
      </c>
      <c r="L11" s="1139">
        <v>42027.0</v>
      </c>
      <c r="M11" s="625" t="s">
        <v>339</v>
      </c>
      <c r="N11" s="625" t="s">
        <v>151</v>
      </c>
      <c r="O11" s="626">
        <v>43129.0</v>
      </c>
      <c r="P11" s="625" t="s">
        <v>25</v>
      </c>
      <c r="Q11" s="379" t="s">
        <v>272</v>
      </c>
      <c r="R11" s="379"/>
      <c r="S11" s="379"/>
      <c r="T11" s="379" t="s">
        <v>11</v>
      </c>
      <c r="U11" s="870" t="s">
        <v>10</v>
      </c>
      <c r="V11" s="197"/>
      <c r="W11" s="379" t="s">
        <v>7028</v>
      </c>
      <c r="X11" s="379" t="s">
        <v>7561</v>
      </c>
      <c r="Y11" s="197" t="s">
        <v>7562</v>
      </c>
      <c r="Z11" s="197" t="s">
        <v>7563</v>
      </c>
      <c r="AA11" s="256" t="s">
        <v>7564</v>
      </c>
      <c r="AB11" s="256" t="s">
        <v>7565</v>
      </c>
      <c r="AC11" s="256" t="s">
        <v>7566</v>
      </c>
      <c r="AD11" s="256" t="s">
        <v>7557</v>
      </c>
      <c r="AE11" s="256" t="s">
        <v>7567</v>
      </c>
      <c r="AF11" s="263"/>
      <c r="AG11" s="286"/>
      <c r="AH11" s="286"/>
      <c r="AI11" s="286"/>
      <c r="AJ11" s="286"/>
      <c r="AK11" s="286"/>
      <c r="AL11" s="286"/>
      <c r="AM11" s="286"/>
      <c r="AN11" s="286"/>
      <c r="AO11" s="286"/>
      <c r="AP11" s="286"/>
      <c r="AQ11" s="286"/>
      <c r="AR11" s="286"/>
      <c r="AS11" s="286"/>
      <c r="AT11" s="286"/>
      <c r="AU11" s="286"/>
      <c r="AV11" s="286"/>
      <c r="AW11" s="286"/>
      <c r="AX11" s="286"/>
      <c r="AY11" s="286"/>
      <c r="AZ11" s="286"/>
      <c r="BA11" s="286"/>
      <c r="BB11" s="1131"/>
      <c r="BC11" s="1131"/>
      <c r="BD11" s="1131"/>
      <c r="BE11" s="1131"/>
      <c r="BF11" s="1131"/>
      <c r="BG11" s="1131"/>
      <c r="BH11" s="1131"/>
      <c r="BI11" s="1131"/>
      <c r="BJ11" s="1131"/>
      <c r="BK11" s="1131"/>
      <c r="BL11" s="1131"/>
      <c r="BM11" s="1131"/>
      <c r="BN11" s="1131"/>
      <c r="BO11" s="1131"/>
      <c r="BP11" s="1131"/>
      <c r="BQ11" s="1131"/>
      <c r="BR11" s="1131"/>
      <c r="BS11" s="1131"/>
      <c r="BT11" s="1131"/>
      <c r="BU11" s="1131"/>
      <c r="BV11" s="1131"/>
      <c r="BW11" s="1131"/>
    </row>
    <row r="12" ht="22.5" customHeight="1">
      <c r="A12" s="379">
        <v>10.0</v>
      </c>
      <c r="B12" s="379">
        <v>3.0</v>
      </c>
      <c r="C12" s="379" t="s">
        <v>288</v>
      </c>
      <c r="D12" s="379"/>
      <c r="E12" s="476"/>
      <c r="F12" s="476"/>
      <c r="G12" s="863">
        <v>1.0</v>
      </c>
      <c r="H12" s="1138" t="s">
        <v>7568</v>
      </c>
      <c r="I12" s="378" t="s">
        <v>7569</v>
      </c>
      <c r="J12" s="625" t="s">
        <v>1271</v>
      </c>
      <c r="K12" s="625" t="s">
        <v>7570</v>
      </c>
      <c r="L12" s="1139">
        <v>41878.0</v>
      </c>
      <c r="M12" s="625" t="s">
        <v>339</v>
      </c>
      <c r="N12" s="625" t="s">
        <v>151</v>
      </c>
      <c r="O12" s="626">
        <v>44426.0</v>
      </c>
      <c r="P12" s="625" t="s">
        <v>121</v>
      </c>
      <c r="Q12" s="379" t="s">
        <v>272</v>
      </c>
      <c r="R12" s="379" t="s">
        <v>7571</v>
      </c>
      <c r="S12" s="379"/>
      <c r="T12" s="379" t="s">
        <v>11</v>
      </c>
      <c r="U12" s="870" t="s">
        <v>15</v>
      </c>
      <c r="V12" s="197" t="s">
        <v>335</v>
      </c>
      <c r="W12" s="476"/>
      <c r="X12" s="379" t="s">
        <v>7572</v>
      </c>
      <c r="Y12" s="197" t="s">
        <v>7573</v>
      </c>
      <c r="Z12" s="197" t="s">
        <v>7574</v>
      </c>
      <c r="AA12" s="256" t="s">
        <v>7575</v>
      </c>
      <c r="AB12" s="256" t="s">
        <v>7576</v>
      </c>
      <c r="AC12" s="255"/>
      <c r="AD12" s="255"/>
      <c r="AE12" s="263"/>
      <c r="AF12" s="263"/>
      <c r="AG12" s="286"/>
      <c r="AH12" s="286"/>
      <c r="AI12" s="286"/>
      <c r="AJ12" s="286"/>
      <c r="AK12" s="286"/>
      <c r="AL12" s="286"/>
      <c r="AM12" s="286"/>
      <c r="AN12" s="286"/>
      <c r="AO12" s="286"/>
      <c r="AP12" s="286"/>
      <c r="AQ12" s="286"/>
      <c r="AR12" s="286"/>
      <c r="AS12" s="286"/>
      <c r="AT12" s="286"/>
      <c r="AU12" s="286"/>
      <c r="AV12" s="286"/>
      <c r="AW12" s="286"/>
      <c r="AX12" s="286"/>
      <c r="AY12" s="286"/>
      <c r="AZ12" s="286"/>
      <c r="BA12" s="286"/>
      <c r="BB12" s="1131"/>
      <c r="BC12" s="1131"/>
      <c r="BD12" s="1131"/>
      <c r="BE12" s="1131"/>
      <c r="BF12" s="1131"/>
      <c r="BG12" s="1131"/>
      <c r="BH12" s="1131"/>
      <c r="BI12" s="1131"/>
      <c r="BJ12" s="1131"/>
      <c r="BK12" s="1131"/>
      <c r="BL12" s="1131"/>
      <c r="BM12" s="1131"/>
      <c r="BN12" s="1131"/>
      <c r="BO12" s="1131"/>
      <c r="BP12" s="1131"/>
      <c r="BQ12" s="1131"/>
      <c r="BR12" s="1131"/>
      <c r="BS12" s="1131"/>
      <c r="BT12" s="1131"/>
      <c r="BU12" s="1131"/>
      <c r="BV12" s="1131"/>
      <c r="BW12" s="1131"/>
    </row>
    <row r="13" ht="22.5" customHeight="1">
      <c r="A13" s="379">
        <v>11.0</v>
      </c>
      <c r="B13" s="379">
        <v>3.0</v>
      </c>
      <c r="C13" s="379" t="s">
        <v>288</v>
      </c>
      <c r="D13" s="379"/>
      <c r="E13" s="476"/>
      <c r="F13" s="476"/>
      <c r="G13" s="863">
        <v>1.0</v>
      </c>
      <c r="H13" s="1138" t="s">
        <v>7577</v>
      </c>
      <c r="I13" s="378" t="s">
        <v>7578</v>
      </c>
      <c r="J13" s="625" t="s">
        <v>637</v>
      </c>
      <c r="K13" s="625" t="s">
        <v>4978</v>
      </c>
      <c r="L13" s="1139">
        <v>41981.0</v>
      </c>
      <c r="M13" s="625" t="s">
        <v>339</v>
      </c>
      <c r="N13" s="625" t="s">
        <v>152</v>
      </c>
      <c r="O13" s="626">
        <v>44958.0</v>
      </c>
      <c r="P13" s="625" t="s">
        <v>115</v>
      </c>
      <c r="Q13" s="379" t="s">
        <v>272</v>
      </c>
      <c r="R13" s="379"/>
      <c r="S13" s="379" t="s">
        <v>7579</v>
      </c>
      <c r="T13" s="379" t="s">
        <v>11</v>
      </c>
      <c r="U13" s="870" t="s">
        <v>15</v>
      </c>
      <c r="V13" s="197"/>
      <c r="W13" s="476"/>
      <c r="X13" s="379" t="s">
        <v>7580</v>
      </c>
      <c r="Y13" s="197" t="s">
        <v>7581</v>
      </c>
      <c r="Z13" s="197" t="s">
        <v>7582</v>
      </c>
      <c r="AA13" s="256" t="s">
        <v>7583</v>
      </c>
      <c r="AB13" s="255"/>
      <c r="AC13" s="255"/>
      <c r="AD13" s="255"/>
      <c r="AE13" s="263"/>
      <c r="AF13" s="263"/>
      <c r="AG13" s="286"/>
      <c r="AH13" s="286"/>
      <c r="AI13" s="286"/>
      <c r="AJ13" s="286"/>
      <c r="AK13" s="286"/>
      <c r="AL13" s="286"/>
      <c r="AM13" s="286"/>
      <c r="AN13" s="286"/>
      <c r="AO13" s="286"/>
      <c r="AP13" s="286"/>
      <c r="AQ13" s="286"/>
      <c r="AR13" s="286"/>
      <c r="AS13" s="286"/>
      <c r="AT13" s="286"/>
      <c r="AU13" s="286"/>
      <c r="AV13" s="286"/>
      <c r="AW13" s="286"/>
      <c r="AX13" s="286"/>
      <c r="AY13" s="286"/>
      <c r="AZ13" s="286"/>
      <c r="BA13" s="286"/>
      <c r="BB13" s="1131"/>
      <c r="BC13" s="1131"/>
      <c r="BD13" s="1131"/>
      <c r="BE13" s="1131"/>
      <c r="BF13" s="1131"/>
      <c r="BG13" s="1131"/>
      <c r="BH13" s="1131"/>
      <c r="BI13" s="1131"/>
      <c r="BJ13" s="1131"/>
      <c r="BK13" s="1131"/>
      <c r="BL13" s="1131"/>
      <c r="BM13" s="1131"/>
      <c r="BN13" s="1131"/>
      <c r="BO13" s="1131"/>
      <c r="BP13" s="1131"/>
      <c r="BQ13" s="1131"/>
      <c r="BR13" s="1131"/>
      <c r="BS13" s="1131"/>
      <c r="BT13" s="1131"/>
      <c r="BU13" s="1131"/>
      <c r="BV13" s="1131"/>
      <c r="BW13" s="1131"/>
    </row>
    <row r="14" ht="22.5" customHeight="1">
      <c r="A14" s="379">
        <v>12.0</v>
      </c>
      <c r="B14" s="379">
        <v>3.0</v>
      </c>
      <c r="C14" s="379" t="s">
        <v>288</v>
      </c>
      <c r="D14" s="379"/>
      <c r="E14" s="476"/>
      <c r="F14" s="476"/>
      <c r="G14" s="863">
        <v>1.0</v>
      </c>
      <c r="H14" s="1138" t="s">
        <v>7584</v>
      </c>
      <c r="I14" s="378" t="s">
        <v>7585</v>
      </c>
      <c r="J14" s="625" t="s">
        <v>702</v>
      </c>
      <c r="K14" s="625" t="s">
        <v>7586</v>
      </c>
      <c r="L14" s="1139">
        <v>42082.0</v>
      </c>
      <c r="M14" s="625" t="s">
        <v>351</v>
      </c>
      <c r="N14" s="625" t="s">
        <v>154</v>
      </c>
      <c r="O14" s="626">
        <v>44062.0</v>
      </c>
      <c r="P14" s="625" t="s">
        <v>133</v>
      </c>
      <c r="Q14" s="379" t="s">
        <v>272</v>
      </c>
      <c r="R14" s="379"/>
      <c r="S14" s="379"/>
      <c r="T14" s="379" t="s">
        <v>11</v>
      </c>
      <c r="U14" s="870" t="s">
        <v>15</v>
      </c>
      <c r="V14" s="197"/>
      <c r="W14" s="476"/>
      <c r="X14" s="379" t="s">
        <v>7580</v>
      </c>
      <c r="Y14" s="197" t="s">
        <v>7587</v>
      </c>
      <c r="Z14" s="197" t="s">
        <v>7588</v>
      </c>
      <c r="AA14" s="256" t="s">
        <v>7589</v>
      </c>
      <c r="AB14" s="256" t="s">
        <v>7590</v>
      </c>
      <c r="AC14" s="256" t="s">
        <v>7591</v>
      </c>
      <c r="AD14" s="255"/>
      <c r="AE14" s="263"/>
      <c r="AF14" s="263"/>
      <c r="AG14" s="286"/>
      <c r="AH14" s="286"/>
      <c r="AI14" s="286"/>
      <c r="AJ14" s="286"/>
      <c r="AK14" s="286"/>
      <c r="AL14" s="286"/>
      <c r="AM14" s="286"/>
      <c r="AN14" s="286"/>
      <c r="AO14" s="286"/>
      <c r="AP14" s="286"/>
      <c r="AQ14" s="286"/>
      <c r="AR14" s="286"/>
      <c r="AS14" s="286"/>
      <c r="AT14" s="286"/>
      <c r="AU14" s="286"/>
      <c r="AV14" s="286"/>
      <c r="AW14" s="286"/>
      <c r="AX14" s="286"/>
      <c r="AY14" s="286"/>
      <c r="AZ14" s="286"/>
      <c r="BA14" s="286"/>
      <c r="BB14" s="1131"/>
      <c r="BC14" s="1131"/>
      <c r="BD14" s="1131"/>
      <c r="BE14" s="1131"/>
      <c r="BF14" s="1131"/>
      <c r="BG14" s="1131"/>
      <c r="BH14" s="1131"/>
      <c r="BI14" s="1131"/>
      <c r="BJ14" s="1131"/>
      <c r="BK14" s="1131"/>
      <c r="BL14" s="1131"/>
      <c r="BM14" s="1131"/>
      <c r="BN14" s="1131"/>
      <c r="BO14" s="1131"/>
      <c r="BP14" s="1131"/>
      <c r="BQ14" s="1131"/>
      <c r="BR14" s="1131"/>
      <c r="BS14" s="1131"/>
      <c r="BT14" s="1131"/>
      <c r="BU14" s="1131"/>
      <c r="BV14" s="1131"/>
      <c r="BW14" s="1131"/>
    </row>
    <row r="15" ht="22.5" customHeight="1">
      <c r="A15" s="379">
        <v>13.0</v>
      </c>
      <c r="B15" s="379">
        <v>3.0</v>
      </c>
      <c r="C15" s="379" t="s">
        <v>288</v>
      </c>
      <c r="D15" s="379"/>
      <c r="E15" s="476"/>
      <c r="F15" s="476"/>
      <c r="G15" s="863">
        <v>1.0</v>
      </c>
      <c r="H15" s="1138" t="s">
        <v>7592</v>
      </c>
      <c r="I15" s="378" t="s">
        <v>7593</v>
      </c>
      <c r="J15" s="625" t="s">
        <v>415</v>
      </c>
      <c r="K15" s="625" t="s">
        <v>7594</v>
      </c>
      <c r="L15" s="1139">
        <v>41915.0</v>
      </c>
      <c r="M15" s="625" t="s">
        <v>339</v>
      </c>
      <c r="N15" s="625" t="s">
        <v>153</v>
      </c>
      <c r="O15" s="626">
        <v>44312.0</v>
      </c>
      <c r="P15" s="625" t="s">
        <v>115</v>
      </c>
      <c r="Q15" s="379" t="s">
        <v>283</v>
      </c>
      <c r="R15" s="379"/>
      <c r="S15" s="379"/>
      <c r="T15" s="379" t="s">
        <v>11</v>
      </c>
      <c r="U15" s="870" t="s">
        <v>21</v>
      </c>
      <c r="V15" s="197"/>
      <c r="W15" s="379" t="s">
        <v>6232</v>
      </c>
      <c r="X15" s="379" t="s">
        <v>6056</v>
      </c>
      <c r="Y15" s="197" t="s">
        <v>7595</v>
      </c>
      <c r="Z15" s="197" t="s">
        <v>7596</v>
      </c>
      <c r="AA15" s="256" t="s">
        <v>7597</v>
      </c>
      <c r="AB15" s="256" t="s">
        <v>7598</v>
      </c>
      <c r="AC15" s="256" t="s">
        <v>7599</v>
      </c>
      <c r="AD15" s="256"/>
      <c r="AE15" s="263"/>
      <c r="AF15" s="263"/>
      <c r="AG15" s="286"/>
      <c r="AH15" s="286"/>
      <c r="AI15" s="286"/>
      <c r="AJ15" s="286"/>
      <c r="AK15" s="286"/>
      <c r="AL15" s="286"/>
      <c r="AM15" s="286"/>
      <c r="AN15" s="286"/>
      <c r="AO15" s="286"/>
      <c r="AP15" s="286"/>
      <c r="AQ15" s="286"/>
      <c r="AR15" s="286"/>
      <c r="AS15" s="286"/>
      <c r="AT15" s="286"/>
      <c r="AU15" s="286"/>
      <c r="AV15" s="286"/>
      <c r="AW15" s="286"/>
      <c r="AX15" s="286"/>
      <c r="AY15" s="286"/>
      <c r="AZ15" s="286"/>
      <c r="BA15" s="286"/>
      <c r="BB15" s="1131"/>
      <c r="BC15" s="1131"/>
      <c r="BD15" s="1131"/>
      <c r="BE15" s="1131"/>
      <c r="BF15" s="1131"/>
      <c r="BG15" s="1131"/>
      <c r="BH15" s="1131"/>
      <c r="BI15" s="1131"/>
      <c r="BJ15" s="1131"/>
      <c r="BK15" s="1131"/>
      <c r="BL15" s="1131"/>
      <c r="BM15" s="1131"/>
      <c r="BN15" s="1131"/>
      <c r="BO15" s="1131"/>
      <c r="BP15" s="1131"/>
      <c r="BQ15" s="1131"/>
      <c r="BR15" s="1131"/>
      <c r="BS15" s="1131"/>
      <c r="BT15" s="1131"/>
      <c r="BU15" s="1131"/>
      <c r="BV15" s="1131"/>
      <c r="BW15" s="1131"/>
    </row>
    <row r="16" ht="22.5" customHeight="1">
      <c r="A16" s="379">
        <v>14.0</v>
      </c>
      <c r="B16" s="379">
        <v>3.0</v>
      </c>
      <c r="C16" s="379" t="s">
        <v>288</v>
      </c>
      <c r="D16" s="379"/>
      <c r="E16" s="476"/>
      <c r="F16" s="476"/>
      <c r="G16" s="863">
        <v>1.0</v>
      </c>
      <c r="H16" s="1138" t="s">
        <v>7600</v>
      </c>
      <c r="I16" s="378" t="s">
        <v>7601</v>
      </c>
      <c r="J16" s="625" t="s">
        <v>381</v>
      </c>
      <c r="K16" s="625" t="s">
        <v>7602</v>
      </c>
      <c r="L16" s="1139">
        <v>42147.0</v>
      </c>
      <c r="M16" s="625" t="s">
        <v>339</v>
      </c>
      <c r="N16" s="625" t="s">
        <v>153</v>
      </c>
      <c r="O16" s="626">
        <v>45155.0</v>
      </c>
      <c r="P16" s="625" t="s">
        <v>133</v>
      </c>
      <c r="Q16" s="379" t="s">
        <v>283</v>
      </c>
      <c r="R16" s="379"/>
      <c r="S16" s="379"/>
      <c r="T16" s="379" t="s">
        <v>11</v>
      </c>
      <c r="U16" s="870" t="s">
        <v>21</v>
      </c>
      <c r="V16" s="197"/>
      <c r="W16" s="476"/>
      <c r="X16" s="476"/>
      <c r="Y16" s="197" t="s">
        <v>7603</v>
      </c>
      <c r="Z16" s="197" t="s">
        <v>7604</v>
      </c>
      <c r="AA16" s="256"/>
      <c r="AB16" s="255"/>
      <c r="AC16" s="255"/>
      <c r="AD16" s="255"/>
      <c r="AE16" s="263"/>
      <c r="AF16" s="263"/>
      <c r="AG16" s="286"/>
      <c r="AH16" s="286"/>
      <c r="AI16" s="286"/>
      <c r="AJ16" s="286"/>
      <c r="AK16" s="286"/>
      <c r="AL16" s="286"/>
      <c r="AM16" s="286"/>
      <c r="AN16" s="286"/>
      <c r="AO16" s="286"/>
      <c r="AP16" s="286"/>
      <c r="AQ16" s="286"/>
      <c r="AR16" s="286"/>
      <c r="AS16" s="286"/>
      <c r="AT16" s="286"/>
      <c r="AU16" s="286"/>
      <c r="AV16" s="286"/>
      <c r="AW16" s="286"/>
      <c r="AX16" s="286"/>
      <c r="AY16" s="286"/>
      <c r="AZ16" s="286"/>
      <c r="BA16" s="286"/>
      <c r="BB16" s="1131"/>
      <c r="BC16" s="1131"/>
      <c r="BD16" s="1131"/>
      <c r="BE16" s="1131"/>
      <c r="BF16" s="1131"/>
      <c r="BG16" s="1131"/>
      <c r="BH16" s="1131"/>
      <c r="BI16" s="1131"/>
      <c r="BJ16" s="1131"/>
      <c r="BK16" s="1131"/>
      <c r="BL16" s="1131"/>
      <c r="BM16" s="1131"/>
      <c r="BN16" s="1131"/>
      <c r="BO16" s="1131"/>
      <c r="BP16" s="1131"/>
      <c r="BQ16" s="1131"/>
      <c r="BR16" s="1131"/>
      <c r="BS16" s="1131"/>
      <c r="BT16" s="1131"/>
      <c r="BU16" s="1131"/>
      <c r="BV16" s="1131"/>
      <c r="BW16" s="1131"/>
    </row>
    <row r="17" ht="22.5" customHeight="1">
      <c r="A17" s="379">
        <v>15.0</v>
      </c>
      <c r="B17" s="379">
        <v>3.0</v>
      </c>
      <c r="C17" s="379" t="s">
        <v>288</v>
      </c>
      <c r="D17" s="379"/>
      <c r="E17" s="476"/>
      <c r="F17" s="476"/>
      <c r="G17" s="863">
        <v>1.0</v>
      </c>
      <c r="H17" s="1138" t="s">
        <v>7605</v>
      </c>
      <c r="I17" s="378" t="s">
        <v>7606</v>
      </c>
      <c r="J17" s="625" t="s">
        <v>362</v>
      </c>
      <c r="K17" s="625" t="s">
        <v>7607</v>
      </c>
      <c r="L17" s="1139">
        <v>42082.0</v>
      </c>
      <c r="M17" s="625" t="s">
        <v>339</v>
      </c>
      <c r="N17" s="625" t="s">
        <v>154</v>
      </c>
      <c r="O17" s="626">
        <v>43334.0</v>
      </c>
      <c r="P17" s="625" t="s">
        <v>133</v>
      </c>
      <c r="Q17" s="379" t="s">
        <v>283</v>
      </c>
      <c r="R17" s="379"/>
      <c r="S17" s="379"/>
      <c r="T17" s="379" t="s">
        <v>11</v>
      </c>
      <c r="U17" s="870" t="s">
        <v>15</v>
      </c>
      <c r="V17" s="197" t="s">
        <v>335</v>
      </c>
      <c r="W17" s="379" t="s">
        <v>6108</v>
      </c>
      <c r="X17" s="379" t="s">
        <v>6067</v>
      </c>
      <c r="Y17" s="197" t="s">
        <v>7608</v>
      </c>
      <c r="Z17" s="197" t="s">
        <v>7609</v>
      </c>
      <c r="AA17" s="256" t="s">
        <v>6037</v>
      </c>
      <c r="AB17" s="256" t="s">
        <v>7610</v>
      </c>
      <c r="AC17" s="256" t="s">
        <v>7611</v>
      </c>
      <c r="AD17" s="256" t="s">
        <v>7612</v>
      </c>
      <c r="AE17" s="256" t="s">
        <v>7613</v>
      </c>
      <c r="AF17" s="263"/>
      <c r="AG17" s="286"/>
      <c r="AH17" s="286"/>
      <c r="AI17" s="286"/>
      <c r="AJ17" s="286"/>
      <c r="AK17" s="286"/>
      <c r="AL17" s="286"/>
      <c r="AM17" s="286"/>
      <c r="AN17" s="286"/>
      <c r="AO17" s="286"/>
      <c r="AP17" s="286"/>
      <c r="AQ17" s="286"/>
      <c r="AR17" s="286"/>
      <c r="AS17" s="286"/>
      <c r="AT17" s="286"/>
      <c r="AU17" s="286"/>
      <c r="AV17" s="286"/>
      <c r="AW17" s="286"/>
      <c r="AX17" s="286"/>
      <c r="AY17" s="286"/>
      <c r="AZ17" s="286"/>
      <c r="BA17" s="286"/>
      <c r="BB17" s="1131"/>
      <c r="BC17" s="1131"/>
      <c r="BD17" s="1131"/>
      <c r="BE17" s="1131"/>
      <c r="BF17" s="1131"/>
      <c r="BG17" s="1131"/>
      <c r="BH17" s="1131"/>
      <c r="BI17" s="1131"/>
      <c r="BJ17" s="1131"/>
      <c r="BK17" s="1131"/>
      <c r="BL17" s="1131"/>
      <c r="BM17" s="1131"/>
      <c r="BN17" s="1131"/>
      <c r="BO17" s="1131"/>
      <c r="BP17" s="1131"/>
      <c r="BQ17" s="1131"/>
      <c r="BR17" s="1131"/>
      <c r="BS17" s="1131"/>
      <c r="BT17" s="1131"/>
      <c r="BU17" s="1131"/>
      <c r="BV17" s="1131"/>
      <c r="BW17" s="1131"/>
    </row>
    <row r="18" ht="22.5" customHeight="1">
      <c r="A18" s="379">
        <v>16.0</v>
      </c>
      <c r="B18" s="379">
        <v>3.0</v>
      </c>
      <c r="C18" s="379" t="s">
        <v>288</v>
      </c>
      <c r="D18" s="379"/>
      <c r="E18" s="476"/>
      <c r="F18" s="379"/>
      <c r="G18" s="863">
        <v>1.0</v>
      </c>
      <c r="H18" s="1138" t="s">
        <v>7614</v>
      </c>
      <c r="I18" s="378" t="s">
        <v>7615</v>
      </c>
      <c r="J18" s="625" t="s">
        <v>370</v>
      </c>
      <c r="K18" s="625" t="s">
        <v>7616</v>
      </c>
      <c r="L18" s="1139">
        <v>42171.0</v>
      </c>
      <c r="M18" s="625" t="s">
        <v>351</v>
      </c>
      <c r="N18" s="625" t="s">
        <v>154</v>
      </c>
      <c r="O18" s="626">
        <v>42970.0</v>
      </c>
      <c r="P18" s="625" t="s">
        <v>133</v>
      </c>
      <c r="Q18" s="379" t="s">
        <v>283</v>
      </c>
      <c r="R18" s="379"/>
      <c r="S18" s="379"/>
      <c r="T18" s="379" t="s">
        <v>11</v>
      </c>
      <c r="U18" s="870" t="s">
        <v>21</v>
      </c>
      <c r="V18" s="197"/>
      <c r="W18" s="379" t="s">
        <v>7617</v>
      </c>
      <c r="X18" s="379"/>
      <c r="Y18" s="197" t="s">
        <v>7618</v>
      </c>
      <c r="Z18" s="197" t="s">
        <v>7619</v>
      </c>
      <c r="AA18" s="256" t="s">
        <v>7620</v>
      </c>
      <c r="AB18" s="256" t="s">
        <v>7621</v>
      </c>
      <c r="AC18" s="256" t="s">
        <v>7622</v>
      </c>
      <c r="AD18" s="256" t="s">
        <v>7623</v>
      </c>
      <c r="AE18" s="256" t="s">
        <v>7624</v>
      </c>
      <c r="AF18" s="263"/>
      <c r="AG18" s="286"/>
      <c r="AH18" s="286"/>
      <c r="AI18" s="286"/>
      <c r="AJ18" s="286"/>
      <c r="AK18" s="286"/>
      <c r="AL18" s="286"/>
      <c r="AM18" s="286"/>
      <c r="AN18" s="286"/>
      <c r="AO18" s="286"/>
      <c r="AP18" s="286"/>
      <c r="AQ18" s="286"/>
      <c r="AR18" s="286"/>
      <c r="AS18" s="286"/>
      <c r="AT18" s="286"/>
      <c r="AU18" s="286"/>
      <c r="AV18" s="286"/>
      <c r="AW18" s="286"/>
      <c r="AX18" s="286"/>
      <c r="AY18" s="286"/>
      <c r="AZ18" s="286"/>
      <c r="BA18" s="286"/>
      <c r="BB18" s="1131"/>
      <c r="BC18" s="1131"/>
      <c r="BD18" s="1131"/>
      <c r="BE18" s="1131"/>
      <c r="BF18" s="1131"/>
      <c r="BG18" s="1131"/>
      <c r="BH18" s="1131"/>
      <c r="BI18" s="1131"/>
      <c r="BJ18" s="1131"/>
      <c r="BK18" s="1131"/>
      <c r="BL18" s="1131"/>
      <c r="BM18" s="1131"/>
      <c r="BN18" s="1131"/>
      <c r="BO18" s="1131"/>
      <c r="BP18" s="1131"/>
      <c r="BQ18" s="1131"/>
      <c r="BR18" s="1131"/>
      <c r="BS18" s="1131"/>
      <c r="BT18" s="1131"/>
      <c r="BU18" s="1131"/>
      <c r="BV18" s="1131"/>
      <c r="BW18" s="1131"/>
    </row>
    <row r="19" ht="22.5" customHeight="1">
      <c r="A19" s="379">
        <v>17.0</v>
      </c>
      <c r="B19" s="379">
        <v>3.0</v>
      </c>
      <c r="C19" s="379" t="s">
        <v>288</v>
      </c>
      <c r="D19" s="379"/>
      <c r="E19" s="476"/>
      <c r="F19" s="476"/>
      <c r="G19" s="863">
        <v>1.0</v>
      </c>
      <c r="H19" s="1138" t="s">
        <v>7625</v>
      </c>
      <c r="I19" s="378" t="s">
        <v>7626</v>
      </c>
      <c r="J19" s="625" t="s">
        <v>748</v>
      </c>
      <c r="K19" s="625" t="s">
        <v>7627</v>
      </c>
      <c r="L19" s="1139">
        <v>42051.0</v>
      </c>
      <c r="M19" s="625" t="s">
        <v>351</v>
      </c>
      <c r="N19" s="625" t="s">
        <v>151</v>
      </c>
      <c r="O19" s="626">
        <v>44608.0</v>
      </c>
      <c r="P19" s="625" t="s">
        <v>60</v>
      </c>
      <c r="Q19" s="379" t="s">
        <v>283</v>
      </c>
      <c r="R19" s="379"/>
      <c r="S19" s="379"/>
      <c r="T19" s="379" t="s">
        <v>11</v>
      </c>
      <c r="U19" s="870" t="s">
        <v>15</v>
      </c>
      <c r="V19" s="197"/>
      <c r="W19" s="379" t="s">
        <v>6055</v>
      </c>
      <c r="X19" s="379" t="s">
        <v>6056</v>
      </c>
      <c r="Y19" s="197" t="s">
        <v>7628</v>
      </c>
      <c r="Z19" s="197" t="s">
        <v>7629</v>
      </c>
      <c r="AA19" s="256" t="s">
        <v>7630</v>
      </c>
      <c r="AB19" s="256" t="s">
        <v>7631</v>
      </c>
      <c r="AC19" s="255"/>
      <c r="AD19" s="255"/>
      <c r="AE19" s="263"/>
      <c r="AF19" s="263"/>
      <c r="AG19" s="286"/>
      <c r="AH19" s="286"/>
      <c r="AI19" s="286"/>
      <c r="AJ19" s="286"/>
      <c r="AK19" s="286"/>
      <c r="AL19" s="286"/>
      <c r="AM19" s="286"/>
      <c r="AN19" s="286"/>
      <c r="AO19" s="286"/>
      <c r="AP19" s="286"/>
      <c r="AQ19" s="286"/>
      <c r="AR19" s="286"/>
      <c r="AS19" s="286"/>
      <c r="AT19" s="286"/>
      <c r="AU19" s="286"/>
      <c r="AV19" s="286"/>
      <c r="AW19" s="286"/>
      <c r="AX19" s="286"/>
      <c r="AY19" s="286"/>
      <c r="AZ19" s="286"/>
      <c r="BA19" s="286"/>
      <c r="BB19" s="1131"/>
      <c r="BC19" s="1131"/>
      <c r="BD19" s="1131"/>
      <c r="BE19" s="1131"/>
      <c r="BF19" s="1131"/>
      <c r="BG19" s="1131"/>
      <c r="BH19" s="1131"/>
      <c r="BI19" s="1131"/>
      <c r="BJ19" s="1131"/>
      <c r="BK19" s="1131"/>
      <c r="BL19" s="1131"/>
      <c r="BM19" s="1131"/>
      <c r="BN19" s="1131"/>
      <c r="BO19" s="1131"/>
      <c r="BP19" s="1131"/>
      <c r="BQ19" s="1131"/>
      <c r="BR19" s="1131"/>
      <c r="BS19" s="1131"/>
      <c r="BT19" s="1131"/>
      <c r="BU19" s="1131"/>
      <c r="BV19" s="1131"/>
      <c r="BW19" s="1131"/>
    </row>
    <row r="20" ht="22.5" customHeight="1">
      <c r="A20" s="379">
        <v>18.0</v>
      </c>
      <c r="B20" s="379">
        <v>3.0</v>
      </c>
      <c r="C20" s="379" t="s">
        <v>288</v>
      </c>
      <c r="D20" s="379"/>
      <c r="E20" s="476"/>
      <c r="F20" s="476"/>
      <c r="G20" s="863">
        <v>1.0</v>
      </c>
      <c r="H20" s="1138" t="s">
        <v>7632</v>
      </c>
      <c r="I20" s="378" t="s">
        <v>7633</v>
      </c>
      <c r="J20" s="625" t="s">
        <v>7634</v>
      </c>
      <c r="K20" s="625" t="s">
        <v>7635</v>
      </c>
      <c r="L20" s="1139">
        <v>42090.0</v>
      </c>
      <c r="M20" s="625" t="s">
        <v>351</v>
      </c>
      <c r="N20" s="625" t="s">
        <v>153</v>
      </c>
      <c r="O20" s="626">
        <v>43334.0</v>
      </c>
      <c r="P20" s="625" t="s">
        <v>125</v>
      </c>
      <c r="Q20" s="379" t="s">
        <v>283</v>
      </c>
      <c r="R20" s="379"/>
      <c r="S20" s="379"/>
      <c r="T20" s="379" t="s">
        <v>11</v>
      </c>
      <c r="U20" s="870" t="s">
        <v>10</v>
      </c>
      <c r="V20" s="197"/>
      <c r="W20" s="379" t="s">
        <v>7636</v>
      </c>
      <c r="X20" s="476"/>
      <c r="Y20" s="197" t="s">
        <v>7637</v>
      </c>
      <c r="Z20" s="197" t="s">
        <v>7638</v>
      </c>
      <c r="AA20" s="256" t="s">
        <v>7639</v>
      </c>
      <c r="AB20" s="256" t="s">
        <v>7640</v>
      </c>
      <c r="AC20" s="256" t="s">
        <v>7641</v>
      </c>
      <c r="AD20" s="256" t="s">
        <v>7642</v>
      </c>
      <c r="AE20" s="256" t="s">
        <v>7643</v>
      </c>
      <c r="AF20" s="263"/>
      <c r="AG20" s="286"/>
      <c r="AH20" s="286"/>
      <c r="AI20" s="286"/>
      <c r="AJ20" s="286"/>
      <c r="AK20" s="286"/>
      <c r="AL20" s="286"/>
      <c r="AM20" s="286"/>
      <c r="AN20" s="286"/>
      <c r="AO20" s="286"/>
      <c r="AP20" s="286"/>
      <c r="AQ20" s="286"/>
      <c r="AR20" s="286"/>
      <c r="AS20" s="286"/>
      <c r="AT20" s="286"/>
      <c r="AU20" s="286"/>
      <c r="AV20" s="286"/>
      <c r="AW20" s="286"/>
      <c r="AX20" s="286"/>
      <c r="AY20" s="286"/>
      <c r="AZ20" s="286"/>
      <c r="BA20" s="286"/>
      <c r="BB20" s="1131"/>
      <c r="BC20" s="1131"/>
      <c r="BD20" s="1131"/>
      <c r="BE20" s="1131"/>
      <c r="BF20" s="1131"/>
      <c r="BG20" s="1131"/>
      <c r="BH20" s="1131"/>
      <c r="BI20" s="1131"/>
      <c r="BJ20" s="1131"/>
      <c r="BK20" s="1131"/>
      <c r="BL20" s="1131"/>
      <c r="BM20" s="1131"/>
      <c r="BN20" s="1131"/>
      <c r="BO20" s="1131"/>
      <c r="BP20" s="1131"/>
      <c r="BQ20" s="1131"/>
      <c r="BR20" s="1131"/>
      <c r="BS20" s="1131"/>
      <c r="BT20" s="1131"/>
      <c r="BU20" s="1131"/>
      <c r="BV20" s="1131"/>
      <c r="BW20" s="1131"/>
    </row>
    <row r="21" ht="22.5" customHeight="1">
      <c r="A21" s="379">
        <v>19.0</v>
      </c>
      <c r="B21" s="379">
        <v>3.0</v>
      </c>
      <c r="C21" s="379" t="s">
        <v>288</v>
      </c>
      <c r="D21" s="379"/>
      <c r="E21" s="476"/>
      <c r="F21" s="476"/>
      <c r="G21" s="863">
        <v>1.0</v>
      </c>
      <c r="H21" s="1138" t="s">
        <v>7644</v>
      </c>
      <c r="I21" s="378" t="s">
        <v>7645</v>
      </c>
      <c r="J21" s="625" t="s">
        <v>7646</v>
      </c>
      <c r="K21" s="625" t="s">
        <v>7647</v>
      </c>
      <c r="L21" s="1139">
        <v>41934.0</v>
      </c>
      <c r="M21" s="625" t="s">
        <v>351</v>
      </c>
      <c r="N21" s="625" t="s">
        <v>154</v>
      </c>
      <c r="O21" s="626">
        <v>43734.0</v>
      </c>
      <c r="P21" s="625" t="s">
        <v>42</v>
      </c>
      <c r="Q21" s="379" t="s">
        <v>283</v>
      </c>
      <c r="R21" s="379"/>
      <c r="S21" s="379"/>
      <c r="T21" s="379" t="s">
        <v>11</v>
      </c>
      <c r="U21" s="870" t="s">
        <v>10</v>
      </c>
      <c r="V21" s="197"/>
      <c r="W21" s="379" t="s">
        <v>6035</v>
      </c>
      <c r="X21" s="379" t="s">
        <v>6027</v>
      </c>
      <c r="Y21" s="197" t="s">
        <v>7648</v>
      </c>
      <c r="Z21" s="197" t="s">
        <v>7649</v>
      </c>
      <c r="AA21" s="256" t="s">
        <v>7650</v>
      </c>
      <c r="AB21" s="256" t="s">
        <v>7651</v>
      </c>
      <c r="AC21" s="256" t="s">
        <v>7652</v>
      </c>
      <c r="AD21" s="256" t="s">
        <v>7653</v>
      </c>
      <c r="AE21" s="263"/>
      <c r="AF21" s="263"/>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1131"/>
      <c r="BC21" s="1131"/>
      <c r="BD21" s="1131"/>
      <c r="BE21" s="1131"/>
      <c r="BF21" s="1131"/>
      <c r="BG21" s="1131"/>
      <c r="BH21" s="1131"/>
      <c r="BI21" s="1131"/>
      <c r="BJ21" s="1131"/>
      <c r="BK21" s="1131"/>
      <c r="BL21" s="1131"/>
      <c r="BM21" s="1131"/>
      <c r="BN21" s="1131"/>
      <c r="BO21" s="1131"/>
      <c r="BP21" s="1131"/>
      <c r="BQ21" s="1131"/>
      <c r="BR21" s="1131"/>
      <c r="BS21" s="1131"/>
      <c r="BT21" s="1131"/>
      <c r="BU21" s="1131"/>
      <c r="BV21" s="1131"/>
      <c r="BW21" s="1131"/>
    </row>
    <row r="22" ht="22.5" customHeight="1">
      <c r="A22" s="379">
        <v>20.0</v>
      </c>
      <c r="B22" s="379">
        <v>3.0</v>
      </c>
      <c r="C22" s="379" t="s">
        <v>288</v>
      </c>
      <c r="D22" s="379"/>
      <c r="E22" s="476"/>
      <c r="F22" s="476"/>
      <c r="G22" s="863">
        <v>1.0</v>
      </c>
      <c r="H22" s="1138" t="s">
        <v>7654</v>
      </c>
      <c r="I22" s="378" t="s">
        <v>7655</v>
      </c>
      <c r="J22" s="625" t="s">
        <v>2949</v>
      </c>
      <c r="K22" s="625" t="s">
        <v>7656</v>
      </c>
      <c r="L22" s="1139">
        <v>41925.0</v>
      </c>
      <c r="M22" s="625" t="s">
        <v>351</v>
      </c>
      <c r="N22" s="625" t="s">
        <v>153</v>
      </c>
      <c r="O22" s="626">
        <v>45306.0</v>
      </c>
      <c r="P22" s="625" t="s">
        <v>25</v>
      </c>
      <c r="Q22" s="379" t="s">
        <v>283</v>
      </c>
      <c r="R22" s="379" t="s">
        <v>7657</v>
      </c>
      <c r="S22" s="379"/>
      <c r="T22" s="379" t="s">
        <v>11</v>
      </c>
      <c r="U22" s="870" t="s">
        <v>21</v>
      </c>
      <c r="V22" s="197"/>
      <c r="W22" s="476"/>
      <c r="X22" s="476"/>
      <c r="Y22" s="197" t="s">
        <v>7658</v>
      </c>
      <c r="Z22" s="197" t="s">
        <v>7659</v>
      </c>
      <c r="AA22" s="256"/>
      <c r="AB22" s="255"/>
      <c r="AC22" s="255"/>
      <c r="AD22" s="255"/>
      <c r="AE22" s="263"/>
      <c r="AF22" s="263"/>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1131"/>
      <c r="BC22" s="1131"/>
      <c r="BD22" s="1131"/>
      <c r="BE22" s="1131"/>
      <c r="BF22" s="1131"/>
      <c r="BG22" s="1131"/>
      <c r="BH22" s="1131"/>
      <c r="BI22" s="1131"/>
      <c r="BJ22" s="1131"/>
      <c r="BK22" s="1131"/>
      <c r="BL22" s="1131"/>
      <c r="BM22" s="1131"/>
      <c r="BN22" s="1131"/>
      <c r="BO22" s="1131"/>
      <c r="BP22" s="1131"/>
      <c r="BQ22" s="1131"/>
      <c r="BR22" s="1131"/>
      <c r="BS22" s="1131"/>
      <c r="BT22" s="1131"/>
      <c r="BU22" s="1131"/>
      <c r="BV22" s="1131"/>
      <c r="BW22" s="1131"/>
    </row>
    <row r="23" ht="22.5" customHeight="1">
      <c r="A23" s="379">
        <v>21.0</v>
      </c>
      <c r="B23" s="379">
        <v>3.0</v>
      </c>
      <c r="C23" s="379" t="s">
        <v>288</v>
      </c>
      <c r="D23" s="379"/>
      <c r="E23" s="476"/>
      <c r="F23" s="476"/>
      <c r="G23" s="863">
        <v>1.0</v>
      </c>
      <c r="H23" s="1138" t="s">
        <v>7660</v>
      </c>
      <c r="I23" s="378" t="s">
        <v>7661</v>
      </c>
      <c r="J23" s="625" t="s">
        <v>381</v>
      </c>
      <c r="K23" s="625" t="s">
        <v>7662</v>
      </c>
      <c r="L23" s="1139">
        <v>42023.0</v>
      </c>
      <c r="M23" s="625" t="s">
        <v>339</v>
      </c>
      <c r="N23" s="625" t="s">
        <v>152</v>
      </c>
      <c r="O23" s="626">
        <v>45519.0</v>
      </c>
      <c r="P23" s="625" t="s">
        <v>9</v>
      </c>
      <c r="Q23" s="379" t="s">
        <v>283</v>
      </c>
      <c r="R23" s="379"/>
      <c r="S23" s="379"/>
      <c r="T23" s="379" t="s">
        <v>11</v>
      </c>
      <c r="U23" s="870" t="s">
        <v>10</v>
      </c>
      <c r="V23" s="197"/>
      <c r="W23" s="476"/>
      <c r="X23" s="476"/>
      <c r="Y23" s="197" t="s">
        <v>7663</v>
      </c>
      <c r="Z23" s="197"/>
      <c r="AA23" s="255"/>
      <c r="AB23" s="255"/>
      <c r="AC23" s="255"/>
      <c r="AD23" s="255"/>
      <c r="AE23" s="263"/>
      <c r="AF23" s="263"/>
      <c r="AG23" s="286"/>
      <c r="AH23" s="286"/>
      <c r="AI23" s="286"/>
      <c r="AJ23" s="286"/>
      <c r="AK23" s="286"/>
      <c r="AL23" s="286"/>
      <c r="AM23" s="286"/>
      <c r="AN23" s="286"/>
      <c r="AO23" s="286"/>
      <c r="AP23" s="286"/>
      <c r="AQ23" s="286"/>
      <c r="AR23" s="286"/>
      <c r="AS23" s="286"/>
      <c r="AT23" s="286"/>
      <c r="AU23" s="286"/>
      <c r="AV23" s="286"/>
      <c r="AW23" s="286"/>
      <c r="AX23" s="286"/>
      <c r="AY23" s="286"/>
      <c r="AZ23" s="286"/>
      <c r="BA23" s="286"/>
      <c r="BB23" s="1131"/>
      <c r="BC23" s="1131"/>
      <c r="BD23" s="1131"/>
      <c r="BE23" s="1131"/>
      <c r="BF23" s="1131"/>
      <c r="BG23" s="1131"/>
      <c r="BH23" s="1131"/>
      <c r="BI23" s="1131"/>
      <c r="BJ23" s="1131"/>
      <c r="BK23" s="1131"/>
      <c r="BL23" s="1131"/>
      <c r="BM23" s="1131"/>
      <c r="BN23" s="1131"/>
      <c r="BO23" s="1131"/>
      <c r="BP23" s="1131"/>
      <c r="BQ23" s="1131"/>
      <c r="BR23" s="1131"/>
      <c r="BS23" s="1131"/>
      <c r="BT23" s="1131"/>
      <c r="BU23" s="1131"/>
      <c r="BV23" s="1131"/>
      <c r="BW23" s="1131"/>
    </row>
    <row r="24" ht="22.5" customHeight="1">
      <c r="A24" s="379">
        <v>22.0</v>
      </c>
      <c r="B24" s="379">
        <v>3.0</v>
      </c>
      <c r="C24" s="379" t="s">
        <v>288</v>
      </c>
      <c r="D24" s="379"/>
      <c r="E24" s="476"/>
      <c r="F24" s="476"/>
      <c r="G24" s="863">
        <v>1.0</v>
      </c>
      <c r="H24" s="1138" t="s">
        <v>7664</v>
      </c>
      <c r="I24" s="378" t="s">
        <v>7665</v>
      </c>
      <c r="J24" s="625" t="s">
        <v>5193</v>
      </c>
      <c r="K24" s="625" t="s">
        <v>7666</v>
      </c>
      <c r="L24" s="1139">
        <v>42116.0</v>
      </c>
      <c r="M24" s="625" t="s">
        <v>339</v>
      </c>
      <c r="N24" s="625" t="s">
        <v>151</v>
      </c>
      <c r="O24" s="626">
        <v>45519.0</v>
      </c>
      <c r="P24" s="625" t="s">
        <v>9</v>
      </c>
      <c r="Q24" s="379" t="s">
        <v>283</v>
      </c>
      <c r="R24" s="379"/>
      <c r="S24" s="379"/>
      <c r="T24" s="379" t="s">
        <v>11</v>
      </c>
      <c r="U24" s="870" t="s">
        <v>15</v>
      </c>
      <c r="V24" s="197"/>
      <c r="W24" s="476"/>
      <c r="X24" s="476"/>
      <c r="Y24" s="197" t="s">
        <v>7667</v>
      </c>
      <c r="Z24" s="197"/>
      <c r="AA24" s="255"/>
      <c r="AB24" s="255"/>
      <c r="AC24" s="255"/>
      <c r="AD24" s="255"/>
      <c r="AE24" s="263"/>
      <c r="AF24" s="263"/>
      <c r="AG24" s="286"/>
      <c r="AH24" s="286"/>
      <c r="AI24" s="286"/>
      <c r="AJ24" s="286"/>
      <c r="AK24" s="286"/>
      <c r="AL24" s="286"/>
      <c r="AM24" s="286"/>
      <c r="AN24" s="286"/>
      <c r="AO24" s="286"/>
      <c r="AP24" s="286"/>
      <c r="AQ24" s="286"/>
      <c r="AR24" s="286"/>
      <c r="AS24" s="286"/>
      <c r="AT24" s="286"/>
      <c r="AU24" s="286"/>
      <c r="AV24" s="286"/>
      <c r="AW24" s="286"/>
      <c r="AX24" s="286"/>
      <c r="AY24" s="286"/>
      <c r="AZ24" s="286"/>
      <c r="BA24" s="286"/>
      <c r="BB24" s="1131"/>
      <c r="BC24" s="1131"/>
      <c r="BD24" s="1131"/>
      <c r="BE24" s="1131"/>
      <c r="BF24" s="1131"/>
      <c r="BG24" s="1131"/>
      <c r="BH24" s="1131"/>
      <c r="BI24" s="1131"/>
      <c r="BJ24" s="1131"/>
      <c r="BK24" s="1131"/>
      <c r="BL24" s="1131"/>
      <c r="BM24" s="1131"/>
      <c r="BN24" s="1131"/>
      <c r="BO24" s="1131"/>
      <c r="BP24" s="1131"/>
      <c r="BQ24" s="1131"/>
      <c r="BR24" s="1131"/>
      <c r="BS24" s="1131"/>
      <c r="BT24" s="1131"/>
      <c r="BU24" s="1131"/>
      <c r="BV24" s="1131"/>
      <c r="BW24" s="1131"/>
    </row>
    <row r="25" ht="22.5" customHeight="1">
      <c r="A25" s="379">
        <v>23.0</v>
      </c>
      <c r="B25" s="379">
        <v>3.0</v>
      </c>
      <c r="C25" s="873" t="s">
        <v>288</v>
      </c>
      <c r="D25" s="507"/>
      <c r="E25" s="738"/>
      <c r="F25" s="738"/>
      <c r="G25" s="874">
        <v>1.0</v>
      </c>
      <c r="H25" s="508" t="s">
        <v>7668</v>
      </c>
      <c r="I25" s="508" t="s">
        <v>7669</v>
      </c>
      <c r="J25" s="741" t="s">
        <v>362</v>
      </c>
      <c r="K25" s="741" t="s">
        <v>7670</v>
      </c>
      <c r="L25" s="742">
        <v>42050.0</v>
      </c>
      <c r="M25" s="741" t="s">
        <v>339</v>
      </c>
      <c r="N25" s="741" t="s">
        <v>152</v>
      </c>
      <c r="O25" s="742">
        <v>45883.0</v>
      </c>
      <c r="P25" s="741" t="s">
        <v>133</v>
      </c>
      <c r="Q25" s="507" t="s">
        <v>346</v>
      </c>
      <c r="R25" s="1140" t="s">
        <v>7671</v>
      </c>
      <c r="S25" s="1141"/>
      <c r="T25" s="1142" t="s">
        <v>22</v>
      </c>
      <c r="U25" s="507" t="s">
        <v>15</v>
      </c>
      <c r="V25" s="1141"/>
      <c r="W25" s="1143"/>
      <c r="X25" s="1143"/>
      <c r="Y25" s="511"/>
      <c r="Z25" s="511"/>
      <c r="AA25" s="511"/>
      <c r="AB25" s="1144"/>
      <c r="AC25" s="1144"/>
      <c r="AD25" s="1005"/>
      <c r="AE25" s="1145"/>
      <c r="AF25" s="1145"/>
      <c r="AG25" s="1146"/>
      <c r="AH25" s="1146"/>
      <c r="AI25" s="1146"/>
      <c r="AJ25" s="1146"/>
      <c r="AK25" s="1146"/>
      <c r="AL25" s="1146"/>
      <c r="AM25" s="1146"/>
      <c r="AN25" s="1146"/>
      <c r="AO25" s="1146"/>
      <c r="AP25" s="1146"/>
      <c r="AQ25" s="1146"/>
      <c r="AR25" s="1146"/>
      <c r="AS25" s="1146"/>
      <c r="AT25" s="1146"/>
      <c r="AU25" s="1146"/>
      <c r="AV25" s="1146"/>
      <c r="AW25" s="1146"/>
      <c r="AX25" s="1146"/>
      <c r="AY25" s="1146"/>
      <c r="AZ25" s="1146"/>
      <c r="BA25" s="1146"/>
      <c r="BB25" s="1146"/>
      <c r="BC25" s="1146"/>
      <c r="BD25" s="1146"/>
      <c r="BE25" s="1146"/>
      <c r="BF25" s="1146"/>
      <c r="BG25" s="1146"/>
      <c r="BH25" s="1146"/>
      <c r="BI25" s="1146"/>
      <c r="BJ25" s="1146"/>
      <c r="BK25" s="1146"/>
      <c r="BL25" s="1146"/>
      <c r="BM25" s="1146"/>
      <c r="BN25" s="1146"/>
      <c r="BO25" s="1146"/>
      <c r="BP25" s="1146"/>
      <c r="BQ25" s="1146"/>
      <c r="BR25" s="1146"/>
      <c r="BS25" s="1146"/>
      <c r="BT25" s="1146"/>
      <c r="BU25" s="1146"/>
      <c r="BV25" s="1146"/>
      <c r="BW25" s="1146"/>
    </row>
    <row r="26" ht="22.5" customHeight="1">
      <c r="A26" s="1147">
        <v>24.0</v>
      </c>
      <c r="B26" s="507">
        <v>3.0</v>
      </c>
      <c r="C26" s="873" t="s">
        <v>288</v>
      </c>
      <c r="D26" s="1147"/>
      <c r="E26" s="1148"/>
      <c r="F26" s="1148"/>
      <c r="G26" s="1149">
        <v>1.0</v>
      </c>
      <c r="H26" s="1150" t="s">
        <v>7672</v>
      </c>
      <c r="I26" s="1150" t="s">
        <v>7673</v>
      </c>
      <c r="J26" s="1147" t="s">
        <v>1020</v>
      </c>
      <c r="K26" s="1147" t="s">
        <v>7674</v>
      </c>
      <c r="L26" s="1151">
        <v>42243.0</v>
      </c>
      <c r="M26" s="1147" t="s">
        <v>351</v>
      </c>
      <c r="N26" s="1147" t="s">
        <v>152</v>
      </c>
      <c r="O26" s="1151">
        <v>45883.0</v>
      </c>
      <c r="P26" s="1147" t="s">
        <v>9</v>
      </c>
      <c r="Q26" s="1147" t="s">
        <v>346</v>
      </c>
      <c r="R26" s="1152" t="s">
        <v>7675</v>
      </c>
      <c r="S26" s="1153"/>
      <c r="T26" s="1154" t="s">
        <v>11</v>
      </c>
      <c r="U26" s="1147" t="s">
        <v>21</v>
      </c>
      <c r="V26" s="1153"/>
      <c r="W26" s="1155"/>
      <c r="X26" s="1155"/>
      <c r="Y26" s="1156"/>
      <c r="Z26" s="1156"/>
      <c r="AA26" s="1156"/>
      <c r="AB26" s="1157"/>
      <c r="AC26" s="1157"/>
      <c r="AD26" s="1158"/>
      <c r="AE26" s="1159"/>
      <c r="AF26" s="1159"/>
      <c r="AG26" s="1160"/>
      <c r="AH26" s="1160"/>
      <c r="AI26" s="1160"/>
      <c r="AJ26" s="1160"/>
      <c r="AK26" s="1160"/>
      <c r="AL26" s="1160"/>
      <c r="AM26" s="1160"/>
      <c r="AN26" s="1160"/>
      <c r="AO26" s="1160"/>
      <c r="AP26" s="1160"/>
      <c r="AQ26" s="1160"/>
      <c r="AR26" s="1160"/>
      <c r="AS26" s="1160"/>
      <c r="AT26" s="1160"/>
      <c r="AU26" s="1160"/>
      <c r="AV26" s="1160"/>
      <c r="AW26" s="1160"/>
      <c r="AX26" s="1160"/>
      <c r="AY26" s="1161"/>
      <c r="AZ26" s="1161"/>
      <c r="BA26" s="1161"/>
      <c r="BB26" s="1161"/>
      <c r="BC26" s="1161"/>
      <c r="BD26" s="1161"/>
      <c r="BE26" s="1161"/>
      <c r="BF26" s="1161"/>
      <c r="BG26" s="1161"/>
      <c r="BH26" s="1161"/>
      <c r="BI26" s="1161"/>
      <c r="BJ26" s="1161"/>
      <c r="BK26" s="1161"/>
      <c r="BL26" s="1161"/>
      <c r="BM26" s="1161"/>
      <c r="BN26" s="1161"/>
      <c r="BO26" s="1161"/>
      <c r="BP26" s="1161"/>
      <c r="BQ26" s="1161"/>
      <c r="BR26" s="1161"/>
      <c r="BS26" s="1161"/>
      <c r="BT26" s="1161"/>
      <c r="BU26" s="1161"/>
      <c r="BV26" s="1161"/>
      <c r="BW26" s="1161"/>
    </row>
    <row r="27" ht="22.5" customHeight="1">
      <c r="A27" s="507">
        <v>25.0</v>
      </c>
      <c r="B27" s="507">
        <v>3.0</v>
      </c>
      <c r="C27" s="873" t="s">
        <v>288</v>
      </c>
      <c r="D27" s="507"/>
      <c r="E27" s="738"/>
      <c r="F27" s="738"/>
      <c r="G27" s="874">
        <v>1.0</v>
      </c>
      <c r="H27" s="508" t="s">
        <v>7676</v>
      </c>
      <c r="I27" s="929" t="s">
        <v>7677</v>
      </c>
      <c r="J27" s="741" t="s">
        <v>344</v>
      </c>
      <c r="K27" s="741" t="s">
        <v>7678</v>
      </c>
      <c r="L27" s="742">
        <v>42071.0</v>
      </c>
      <c r="M27" s="741" t="s">
        <v>351</v>
      </c>
      <c r="N27" s="741" t="s">
        <v>152</v>
      </c>
      <c r="O27" s="742">
        <v>45896.0</v>
      </c>
      <c r="P27" s="741" t="s">
        <v>133</v>
      </c>
      <c r="Q27" s="507" t="s">
        <v>346</v>
      </c>
      <c r="R27" s="507"/>
      <c r="S27" s="507"/>
      <c r="T27" s="1154" t="s">
        <v>26</v>
      </c>
      <c r="U27" s="1147" t="s">
        <v>10</v>
      </c>
      <c r="V27" s="248"/>
      <c r="W27" s="738"/>
      <c r="X27" s="738"/>
      <c r="Y27" s="248"/>
      <c r="Z27" s="248"/>
      <c r="AA27" s="248"/>
      <c r="AB27" s="877"/>
      <c r="AC27" s="877"/>
      <c r="AD27" s="877"/>
      <c r="AE27" s="877"/>
      <c r="AF27" s="877"/>
      <c r="AG27" s="877"/>
      <c r="AH27" s="877"/>
      <c r="AI27" s="877"/>
      <c r="AJ27" s="877"/>
      <c r="AK27" s="877"/>
      <c r="AL27" s="877"/>
      <c r="AM27" s="877"/>
      <c r="AN27" s="877"/>
      <c r="AO27" s="877"/>
      <c r="AP27" s="877"/>
      <c r="AQ27" s="877"/>
      <c r="AR27" s="877"/>
      <c r="AS27" s="877"/>
      <c r="AT27" s="877"/>
      <c r="AU27" s="877"/>
      <c r="AV27" s="1146"/>
      <c r="AW27" s="1146"/>
      <c r="AX27" s="1146"/>
      <c r="AY27" s="1146"/>
      <c r="AZ27" s="1146"/>
      <c r="BA27" s="1146"/>
      <c r="BB27" s="1146"/>
      <c r="BC27" s="1146"/>
      <c r="BD27" s="1146"/>
      <c r="BE27" s="1146"/>
      <c r="BF27" s="1146"/>
      <c r="BG27" s="1146"/>
      <c r="BH27" s="1146"/>
      <c r="BI27" s="1146"/>
      <c r="BJ27" s="1146"/>
      <c r="BK27" s="1146"/>
      <c r="BL27" s="1146"/>
      <c r="BM27" s="1146"/>
      <c r="BN27" s="1146"/>
      <c r="BO27" s="1146"/>
      <c r="BP27" s="1146"/>
      <c r="BQ27" s="1146"/>
      <c r="BR27" s="1146"/>
      <c r="BS27" s="1146"/>
      <c r="BT27" s="1146"/>
      <c r="BU27" s="1146"/>
      <c r="BV27" s="1146"/>
      <c r="BW27" s="1146"/>
    </row>
    <row r="28" ht="14.25" customHeight="1">
      <c r="A28" s="1120" t="s">
        <v>7679</v>
      </c>
      <c r="B28" s="30"/>
      <c r="C28" s="30"/>
      <c r="D28" s="30"/>
      <c r="E28" s="30"/>
      <c r="F28" s="30"/>
      <c r="G28" s="30"/>
      <c r="H28" s="30"/>
      <c r="I28" s="30"/>
      <c r="J28" s="30"/>
      <c r="K28" s="30"/>
      <c r="L28" s="31"/>
      <c r="M28" s="1162"/>
      <c r="N28" s="1162"/>
      <c r="O28" s="1123"/>
      <c r="P28" s="1162"/>
      <c r="Q28" s="1162"/>
      <c r="R28" s="1162"/>
      <c r="S28" s="1162"/>
      <c r="T28" s="1162"/>
      <c r="U28" s="1124"/>
      <c r="V28" s="1162"/>
      <c r="W28" s="1162"/>
      <c r="X28" s="1162"/>
      <c r="Y28" s="1162"/>
      <c r="Z28" s="1162"/>
      <c r="AA28" s="1162"/>
      <c r="AB28" s="1162"/>
      <c r="AC28" s="1162"/>
      <c r="AD28" s="1162"/>
      <c r="AE28" s="1162"/>
      <c r="AF28" s="1162"/>
      <c r="AG28" s="1125"/>
      <c r="AH28" s="1125"/>
      <c r="AI28" s="1125"/>
      <c r="AJ28" s="1125"/>
      <c r="AK28" s="1125"/>
      <c r="AL28" s="1125"/>
      <c r="AM28" s="1125"/>
      <c r="AN28" s="1125"/>
      <c r="AO28" s="1125"/>
      <c r="AP28" s="1125"/>
      <c r="AQ28" s="1125"/>
      <c r="AR28" s="1125"/>
      <c r="AS28" s="1125"/>
      <c r="AT28" s="1125"/>
      <c r="AU28" s="1125"/>
      <c r="AV28" s="1125"/>
      <c r="AW28" s="1125"/>
      <c r="AX28" s="1125"/>
      <c r="AY28" s="1126"/>
      <c r="AZ28" s="1126"/>
      <c r="BA28" s="1126"/>
      <c r="BB28" s="1126"/>
      <c r="BC28" s="1126"/>
      <c r="BD28" s="1126"/>
      <c r="BE28" s="1126"/>
      <c r="BF28" s="1126"/>
      <c r="BG28" s="1126"/>
      <c r="BH28" s="1126"/>
      <c r="BI28" s="1126"/>
      <c r="BJ28" s="1126"/>
      <c r="BK28" s="1126"/>
      <c r="BL28" s="1126"/>
      <c r="BM28" s="1126"/>
      <c r="BN28" s="1126"/>
      <c r="BO28" s="1126"/>
      <c r="BP28" s="1126"/>
      <c r="BQ28" s="1126"/>
      <c r="BR28" s="1126"/>
      <c r="BS28" s="1126"/>
      <c r="BT28" s="1126"/>
      <c r="BU28" s="1126"/>
      <c r="BV28" s="1126"/>
      <c r="BW28" s="1126"/>
    </row>
    <row r="29" ht="22.5" customHeight="1">
      <c r="A29" s="379">
        <v>1.0</v>
      </c>
      <c r="B29" s="379">
        <v>1.0</v>
      </c>
      <c r="C29" s="379" t="s">
        <v>290</v>
      </c>
      <c r="D29" s="379"/>
      <c r="E29" s="476"/>
      <c r="F29" s="476"/>
      <c r="G29" s="863">
        <v>1.0</v>
      </c>
      <c r="H29" s="378" t="s">
        <v>7680</v>
      </c>
      <c r="I29" s="378" t="s">
        <v>7681</v>
      </c>
      <c r="J29" s="379" t="s">
        <v>2148</v>
      </c>
      <c r="K29" s="379" t="s">
        <v>7682</v>
      </c>
      <c r="L29" s="380">
        <v>42146.0</v>
      </c>
      <c r="M29" s="379" t="s">
        <v>339</v>
      </c>
      <c r="N29" s="379" t="s">
        <v>152</v>
      </c>
      <c r="O29" s="380">
        <v>44426.0</v>
      </c>
      <c r="P29" s="379" t="s">
        <v>42</v>
      </c>
      <c r="Q29" s="379" t="s">
        <v>274</v>
      </c>
      <c r="R29" s="379" t="s">
        <v>7683</v>
      </c>
      <c r="S29" s="476"/>
      <c r="T29" s="379" t="s">
        <v>11</v>
      </c>
      <c r="U29" s="379" t="s">
        <v>21</v>
      </c>
      <c r="V29" s="379"/>
      <c r="W29" s="379" t="s">
        <v>7028</v>
      </c>
      <c r="X29" s="379"/>
      <c r="Y29" s="197" t="s">
        <v>7684</v>
      </c>
      <c r="Z29" s="197" t="s">
        <v>7685</v>
      </c>
      <c r="AA29" s="197" t="s">
        <v>7686</v>
      </c>
      <c r="AB29" s="197" t="s">
        <v>7687</v>
      </c>
      <c r="AC29" s="197"/>
      <c r="AD29" s="197"/>
      <c r="AE29" s="379"/>
      <c r="AF29" s="917"/>
      <c r="AG29" s="710"/>
      <c r="AH29" s="710"/>
      <c r="AI29" s="710"/>
      <c r="AJ29" s="710"/>
      <c r="AK29" s="710"/>
      <c r="AL29" s="710"/>
      <c r="AM29" s="710"/>
      <c r="AN29" s="710"/>
      <c r="AO29" s="710"/>
      <c r="AP29" s="710"/>
      <c r="AQ29" s="710"/>
      <c r="AR29" s="710"/>
      <c r="AS29" s="710"/>
      <c r="AT29" s="710"/>
      <c r="AU29" s="710"/>
      <c r="AV29" s="710"/>
      <c r="AW29" s="710"/>
      <c r="AX29" s="710"/>
      <c r="AY29" s="710"/>
      <c r="AZ29" s="710"/>
      <c r="BA29" s="710"/>
      <c r="BB29" s="710"/>
      <c r="BC29" s="710"/>
      <c r="BD29" s="710"/>
      <c r="BE29" s="710"/>
      <c r="BF29" s="710"/>
      <c r="BG29" s="710"/>
      <c r="BH29" s="710"/>
      <c r="BI29" s="710"/>
      <c r="BJ29" s="710"/>
      <c r="BK29" s="710"/>
      <c r="BL29" s="710"/>
      <c r="BM29" s="710"/>
      <c r="BN29" s="710"/>
      <c r="BO29" s="710"/>
      <c r="BP29" s="710"/>
      <c r="BQ29" s="710"/>
      <c r="BR29" s="710"/>
      <c r="BS29" s="710"/>
      <c r="BT29" s="710"/>
      <c r="BU29" s="710"/>
      <c r="BV29" s="710"/>
      <c r="BW29" s="710"/>
    </row>
    <row r="30" ht="22.5" customHeight="1">
      <c r="A30" s="379">
        <v>2.0</v>
      </c>
      <c r="B30" s="379">
        <v>1.0</v>
      </c>
      <c r="C30" s="379" t="s">
        <v>290</v>
      </c>
      <c r="D30" s="379"/>
      <c r="E30" s="476"/>
      <c r="F30" s="476"/>
      <c r="G30" s="863">
        <v>1.0</v>
      </c>
      <c r="H30" s="378" t="s">
        <v>7688</v>
      </c>
      <c r="I30" s="378" t="s">
        <v>7689</v>
      </c>
      <c r="J30" s="379" t="s">
        <v>396</v>
      </c>
      <c r="K30" s="379" t="s">
        <v>7690</v>
      </c>
      <c r="L30" s="380">
        <v>42104.0</v>
      </c>
      <c r="M30" s="379" t="s">
        <v>351</v>
      </c>
      <c r="N30" s="379" t="s">
        <v>154</v>
      </c>
      <c r="O30" s="380">
        <v>43334.0</v>
      </c>
      <c r="P30" s="379" t="s">
        <v>133</v>
      </c>
      <c r="Q30" s="379" t="s">
        <v>274</v>
      </c>
      <c r="R30" s="476"/>
      <c r="S30" s="476"/>
      <c r="T30" s="379" t="s">
        <v>11</v>
      </c>
      <c r="U30" s="379" t="s">
        <v>21</v>
      </c>
      <c r="V30" s="476"/>
      <c r="W30" s="379" t="s">
        <v>6067</v>
      </c>
      <c r="X30" s="379"/>
      <c r="Y30" s="197" t="s">
        <v>7691</v>
      </c>
      <c r="Z30" s="197" t="s">
        <v>7692</v>
      </c>
      <c r="AA30" s="197" t="s">
        <v>7693</v>
      </c>
      <c r="AB30" s="197" t="s">
        <v>7694</v>
      </c>
      <c r="AC30" s="197" t="s">
        <v>7695</v>
      </c>
      <c r="AD30" s="197" t="s">
        <v>7696</v>
      </c>
      <c r="AE30" s="379"/>
      <c r="AF30" s="917"/>
      <c r="AG30" s="710"/>
      <c r="AH30" s="710"/>
      <c r="AI30" s="710"/>
      <c r="AJ30" s="710"/>
      <c r="AK30" s="710"/>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0"/>
      <c r="BM30" s="710"/>
      <c r="BN30" s="710"/>
      <c r="BO30" s="710"/>
      <c r="BP30" s="710"/>
      <c r="BQ30" s="710"/>
      <c r="BR30" s="710"/>
      <c r="BS30" s="710"/>
      <c r="BT30" s="710"/>
      <c r="BU30" s="710"/>
      <c r="BV30" s="710"/>
      <c r="BW30" s="710"/>
    </row>
    <row r="31" ht="22.5" customHeight="1">
      <c r="A31" s="379">
        <v>3.0</v>
      </c>
      <c r="B31" s="379">
        <v>1.0</v>
      </c>
      <c r="C31" s="379" t="s">
        <v>290</v>
      </c>
      <c r="D31" s="379"/>
      <c r="E31" s="476"/>
      <c r="F31" s="476"/>
      <c r="G31" s="863">
        <v>1.0</v>
      </c>
      <c r="H31" s="378" t="s">
        <v>7697</v>
      </c>
      <c r="I31" s="378" t="s">
        <v>7698</v>
      </c>
      <c r="J31" s="379" t="s">
        <v>1760</v>
      </c>
      <c r="K31" s="379" t="s">
        <v>7699</v>
      </c>
      <c r="L31" s="380">
        <v>41989.0</v>
      </c>
      <c r="M31" s="379" t="s">
        <v>339</v>
      </c>
      <c r="N31" s="379" t="s">
        <v>153</v>
      </c>
      <c r="O31" s="380">
        <v>44790.0</v>
      </c>
      <c r="P31" s="379" t="s">
        <v>133</v>
      </c>
      <c r="Q31" s="379" t="s">
        <v>274</v>
      </c>
      <c r="R31" s="379" t="s">
        <v>7700</v>
      </c>
      <c r="S31" s="379"/>
      <c r="T31" s="379" t="s">
        <v>11</v>
      </c>
      <c r="U31" s="379" t="s">
        <v>15</v>
      </c>
      <c r="V31" s="866"/>
      <c r="W31" s="379"/>
      <c r="X31" s="379"/>
      <c r="Y31" s="197" t="s">
        <v>7701</v>
      </c>
      <c r="Z31" s="197" t="s">
        <v>7702</v>
      </c>
      <c r="AA31" s="197" t="s">
        <v>7703</v>
      </c>
      <c r="AB31" s="197"/>
      <c r="AC31" s="222"/>
      <c r="AD31" s="222"/>
      <c r="AE31" s="476"/>
      <c r="AF31" s="920"/>
      <c r="AG31" s="710"/>
      <c r="AH31" s="710"/>
      <c r="AI31" s="710"/>
      <c r="AJ31" s="710"/>
      <c r="AK31" s="710"/>
      <c r="AL31" s="710"/>
      <c r="AM31" s="710"/>
      <c r="AN31" s="710"/>
      <c r="AO31" s="710"/>
      <c r="AP31" s="710"/>
      <c r="AQ31" s="710"/>
      <c r="AR31" s="710"/>
      <c r="AS31" s="710"/>
      <c r="AT31" s="710"/>
      <c r="AU31" s="710"/>
      <c r="AV31" s="710"/>
      <c r="AW31" s="710"/>
      <c r="AX31" s="710"/>
      <c r="AY31" s="710"/>
      <c r="AZ31" s="710"/>
      <c r="BA31" s="710"/>
      <c r="BB31" s="710"/>
      <c r="BC31" s="710"/>
      <c r="BD31" s="710"/>
      <c r="BE31" s="710"/>
      <c r="BF31" s="710"/>
      <c r="BG31" s="710"/>
      <c r="BH31" s="710"/>
      <c r="BI31" s="710"/>
      <c r="BJ31" s="710"/>
      <c r="BK31" s="710"/>
      <c r="BL31" s="710"/>
      <c r="BM31" s="710"/>
      <c r="BN31" s="710"/>
      <c r="BO31" s="710"/>
      <c r="BP31" s="710"/>
      <c r="BQ31" s="710"/>
      <c r="BR31" s="710"/>
      <c r="BS31" s="710"/>
      <c r="BT31" s="710"/>
      <c r="BU31" s="710"/>
      <c r="BV31" s="710"/>
      <c r="BW31" s="710"/>
    </row>
    <row r="32" ht="22.5" customHeight="1">
      <c r="A32" s="379">
        <v>4.0</v>
      </c>
      <c r="B32" s="379">
        <v>1.0</v>
      </c>
      <c r="C32" s="379" t="s">
        <v>290</v>
      </c>
      <c r="D32" s="379"/>
      <c r="E32" s="476"/>
      <c r="F32" s="476"/>
      <c r="G32" s="863">
        <v>1.0</v>
      </c>
      <c r="H32" s="378" t="s">
        <v>7704</v>
      </c>
      <c r="I32" s="378" t="s">
        <v>7705</v>
      </c>
      <c r="J32" s="379" t="s">
        <v>396</v>
      </c>
      <c r="K32" s="379" t="s">
        <v>7706</v>
      </c>
      <c r="L32" s="380">
        <v>42151.0</v>
      </c>
      <c r="M32" s="379" t="s">
        <v>351</v>
      </c>
      <c r="N32" s="379" t="s">
        <v>153</v>
      </c>
      <c r="O32" s="380">
        <v>42970.0</v>
      </c>
      <c r="P32" s="379" t="s">
        <v>133</v>
      </c>
      <c r="Q32" s="379" t="s">
        <v>274</v>
      </c>
      <c r="R32" s="379"/>
      <c r="S32" s="379"/>
      <c r="T32" s="379" t="s">
        <v>11</v>
      </c>
      <c r="U32" s="379" t="s">
        <v>15</v>
      </c>
      <c r="V32" s="866"/>
      <c r="W32" s="379" t="s">
        <v>7073</v>
      </c>
      <c r="X32" s="379" t="s">
        <v>7707</v>
      </c>
      <c r="Y32" s="197" t="s">
        <v>7708</v>
      </c>
      <c r="Z32" s="197" t="s">
        <v>7709</v>
      </c>
      <c r="AA32" s="197" t="s">
        <v>7710</v>
      </c>
      <c r="AB32" s="197" t="s">
        <v>7711</v>
      </c>
      <c r="AC32" s="197" t="s">
        <v>7712</v>
      </c>
      <c r="AD32" s="197" t="s">
        <v>7713</v>
      </c>
      <c r="AE32" s="379" t="s">
        <v>7714</v>
      </c>
      <c r="AF32" s="917"/>
      <c r="AG32" s="710"/>
      <c r="AH32" s="710"/>
      <c r="AI32" s="710"/>
      <c r="AJ32" s="710"/>
      <c r="AK32" s="710"/>
      <c r="AL32" s="710"/>
      <c r="AM32" s="710"/>
      <c r="AN32" s="710"/>
      <c r="AO32" s="710"/>
      <c r="AP32" s="710"/>
      <c r="AQ32" s="710"/>
      <c r="AR32" s="710"/>
      <c r="AS32" s="710"/>
      <c r="AT32" s="710"/>
      <c r="AU32" s="710"/>
      <c r="AV32" s="710"/>
      <c r="AW32" s="710"/>
      <c r="AX32" s="710"/>
      <c r="AY32" s="710"/>
      <c r="AZ32" s="710"/>
      <c r="BA32" s="710"/>
      <c r="BB32" s="710"/>
      <c r="BC32" s="710"/>
      <c r="BD32" s="710"/>
      <c r="BE32" s="710"/>
      <c r="BF32" s="710"/>
      <c r="BG32" s="710"/>
      <c r="BH32" s="710"/>
      <c r="BI32" s="710"/>
      <c r="BJ32" s="710"/>
      <c r="BK32" s="710"/>
      <c r="BL32" s="710"/>
      <c r="BM32" s="710"/>
      <c r="BN32" s="710"/>
      <c r="BO32" s="710"/>
      <c r="BP32" s="710"/>
      <c r="BQ32" s="710"/>
      <c r="BR32" s="710"/>
      <c r="BS32" s="710"/>
      <c r="BT32" s="710"/>
      <c r="BU32" s="710"/>
      <c r="BV32" s="710"/>
      <c r="BW32" s="710"/>
    </row>
    <row r="33" ht="22.5" customHeight="1">
      <c r="A33" s="379">
        <v>5.0</v>
      </c>
      <c r="B33" s="379">
        <v>1.0</v>
      </c>
      <c r="C33" s="379" t="s">
        <v>290</v>
      </c>
      <c r="D33" s="379"/>
      <c r="E33" s="476"/>
      <c r="F33" s="379" t="s">
        <v>335</v>
      </c>
      <c r="G33" s="863">
        <v>1.0</v>
      </c>
      <c r="H33" s="378" t="s">
        <v>7715</v>
      </c>
      <c r="I33" s="378" t="s">
        <v>7716</v>
      </c>
      <c r="J33" s="379" t="s">
        <v>7717</v>
      </c>
      <c r="K33" s="379" t="s">
        <v>7718</v>
      </c>
      <c r="L33" s="380">
        <v>42235.0</v>
      </c>
      <c r="M33" s="379" t="s">
        <v>339</v>
      </c>
      <c r="N33" s="379" t="s">
        <v>151</v>
      </c>
      <c r="O33" s="380">
        <v>43334.0</v>
      </c>
      <c r="P33" s="379" t="s">
        <v>56</v>
      </c>
      <c r="Q33" s="379" t="s">
        <v>274</v>
      </c>
      <c r="R33" s="379" t="s">
        <v>7719</v>
      </c>
      <c r="S33" s="476"/>
      <c r="T33" s="379" t="s">
        <v>11</v>
      </c>
      <c r="U33" s="1163" t="s">
        <v>21</v>
      </c>
      <c r="V33" s="476"/>
      <c r="W33" s="379" t="s">
        <v>6055</v>
      </c>
      <c r="X33" s="379" t="s">
        <v>7707</v>
      </c>
      <c r="Y33" s="197" t="s">
        <v>7720</v>
      </c>
      <c r="Z33" s="197" t="s">
        <v>7721</v>
      </c>
      <c r="AA33" s="197" t="s">
        <v>7722</v>
      </c>
      <c r="AB33" s="197" t="s">
        <v>7723</v>
      </c>
      <c r="AC33" s="197" t="s">
        <v>7724</v>
      </c>
      <c r="AD33" s="197" t="s">
        <v>7725</v>
      </c>
      <c r="AE33" s="379" t="s">
        <v>7726</v>
      </c>
      <c r="AF33" s="917" t="s">
        <v>7727</v>
      </c>
      <c r="AG33" s="710"/>
      <c r="AH33" s="710"/>
      <c r="AI33" s="710"/>
      <c r="AJ33" s="710"/>
      <c r="AK33" s="710"/>
      <c r="AL33" s="710"/>
      <c r="AM33" s="710"/>
      <c r="AN33" s="710"/>
      <c r="AO33" s="710"/>
      <c r="AP33" s="710"/>
      <c r="AQ33" s="710"/>
      <c r="AR33" s="710"/>
      <c r="AS33" s="710"/>
      <c r="AT33" s="710"/>
      <c r="AU33" s="710"/>
      <c r="AV33" s="710"/>
      <c r="AW33" s="710"/>
      <c r="AX33" s="710"/>
      <c r="AY33" s="710"/>
      <c r="AZ33" s="710"/>
      <c r="BA33" s="710"/>
      <c r="BB33" s="710"/>
      <c r="BC33" s="710"/>
      <c r="BD33" s="710"/>
      <c r="BE33" s="710"/>
      <c r="BF33" s="710"/>
      <c r="BG33" s="710"/>
      <c r="BH33" s="710"/>
      <c r="BI33" s="710"/>
      <c r="BJ33" s="710"/>
      <c r="BK33" s="710"/>
      <c r="BL33" s="710"/>
      <c r="BM33" s="710"/>
      <c r="BN33" s="710"/>
      <c r="BO33" s="710"/>
      <c r="BP33" s="710"/>
      <c r="BQ33" s="710"/>
      <c r="BR33" s="710"/>
      <c r="BS33" s="710"/>
      <c r="BT33" s="710"/>
      <c r="BU33" s="710"/>
      <c r="BV33" s="710"/>
      <c r="BW33" s="710"/>
    </row>
    <row r="34" ht="22.5" customHeight="1">
      <c r="A34" s="379">
        <v>6.0</v>
      </c>
      <c r="B34" s="379">
        <v>1.0</v>
      </c>
      <c r="C34" s="379" t="s">
        <v>290</v>
      </c>
      <c r="D34" s="379"/>
      <c r="E34" s="476"/>
      <c r="F34" s="476"/>
      <c r="G34" s="863">
        <v>1.0</v>
      </c>
      <c r="H34" s="378" t="s">
        <v>7728</v>
      </c>
      <c r="I34" s="378" t="s">
        <v>7729</v>
      </c>
      <c r="J34" s="379" t="s">
        <v>381</v>
      </c>
      <c r="K34" s="379" t="s">
        <v>7730</v>
      </c>
      <c r="L34" s="380">
        <v>42073.0</v>
      </c>
      <c r="M34" s="379" t="s">
        <v>351</v>
      </c>
      <c r="N34" s="379" t="s">
        <v>153</v>
      </c>
      <c r="O34" s="380">
        <v>43334.0</v>
      </c>
      <c r="P34" s="379" t="s">
        <v>133</v>
      </c>
      <c r="Q34" s="379" t="s">
        <v>274</v>
      </c>
      <c r="R34" s="379"/>
      <c r="S34" s="379"/>
      <c r="T34" s="379" t="s">
        <v>11</v>
      </c>
      <c r="U34" s="379" t="s">
        <v>21</v>
      </c>
      <c r="V34" s="866"/>
      <c r="W34" s="379" t="s">
        <v>7731</v>
      </c>
      <c r="X34" s="379" t="s">
        <v>7551</v>
      </c>
      <c r="Y34" s="423" t="s">
        <v>7732</v>
      </c>
      <c r="Z34" s="423" t="s">
        <v>7733</v>
      </c>
      <c r="AA34" s="423" t="s">
        <v>7734</v>
      </c>
      <c r="AB34" s="423" t="s">
        <v>7735</v>
      </c>
      <c r="AC34" s="423" t="s">
        <v>7736</v>
      </c>
      <c r="AD34" s="197" t="s">
        <v>7737</v>
      </c>
      <c r="AE34" s="379" t="s">
        <v>7738</v>
      </c>
      <c r="AF34" s="920"/>
      <c r="AG34" s="710"/>
      <c r="AH34" s="710"/>
      <c r="AI34" s="710"/>
      <c r="AJ34" s="710"/>
      <c r="AK34" s="710"/>
      <c r="AL34" s="710"/>
      <c r="AM34" s="710"/>
      <c r="AN34" s="710"/>
      <c r="AO34" s="710"/>
      <c r="AP34" s="710"/>
      <c r="AQ34" s="710"/>
      <c r="AR34" s="710"/>
      <c r="AS34" s="710"/>
      <c r="AT34" s="710"/>
      <c r="AU34" s="710"/>
      <c r="AV34" s="710"/>
      <c r="AW34" s="710"/>
      <c r="AX34" s="710"/>
      <c r="AY34" s="710"/>
      <c r="AZ34" s="710"/>
      <c r="BA34" s="710"/>
      <c r="BB34" s="710"/>
      <c r="BC34" s="710"/>
      <c r="BD34" s="710"/>
      <c r="BE34" s="710"/>
      <c r="BF34" s="710"/>
      <c r="BG34" s="710"/>
      <c r="BH34" s="710"/>
      <c r="BI34" s="710"/>
      <c r="BJ34" s="710"/>
      <c r="BK34" s="710"/>
      <c r="BL34" s="710"/>
      <c r="BM34" s="710"/>
      <c r="BN34" s="710"/>
      <c r="BO34" s="710"/>
      <c r="BP34" s="710"/>
      <c r="BQ34" s="710"/>
      <c r="BR34" s="710"/>
      <c r="BS34" s="710"/>
      <c r="BT34" s="710"/>
      <c r="BU34" s="710"/>
      <c r="BV34" s="710"/>
      <c r="BW34" s="710"/>
    </row>
    <row r="35" ht="22.5" customHeight="1">
      <c r="A35" s="379">
        <v>7.0</v>
      </c>
      <c r="B35" s="379">
        <v>1.0</v>
      </c>
      <c r="C35" s="379" t="s">
        <v>290</v>
      </c>
      <c r="D35" s="379"/>
      <c r="E35" s="476"/>
      <c r="F35" s="476"/>
      <c r="G35" s="863">
        <v>1.0</v>
      </c>
      <c r="H35" s="378" t="s">
        <v>7739</v>
      </c>
      <c r="I35" s="378" t="s">
        <v>7740</v>
      </c>
      <c r="J35" s="379" t="s">
        <v>793</v>
      </c>
      <c r="K35" s="379" t="s">
        <v>7741</v>
      </c>
      <c r="L35" s="380">
        <v>42088.0</v>
      </c>
      <c r="M35" s="379" t="s">
        <v>351</v>
      </c>
      <c r="N35" s="379" t="s">
        <v>151</v>
      </c>
      <c r="O35" s="380">
        <v>45155.0</v>
      </c>
      <c r="P35" s="379" t="s">
        <v>42</v>
      </c>
      <c r="Q35" s="379" t="s">
        <v>274</v>
      </c>
      <c r="R35" s="476"/>
      <c r="S35" s="476"/>
      <c r="T35" s="379" t="s">
        <v>11</v>
      </c>
      <c r="U35" s="379" t="s">
        <v>21</v>
      </c>
      <c r="V35" s="476"/>
      <c r="W35" s="379"/>
      <c r="X35" s="379" t="s">
        <v>7742</v>
      </c>
      <c r="Y35" s="197" t="s">
        <v>7743</v>
      </c>
      <c r="Z35" s="197" t="s">
        <v>7744</v>
      </c>
      <c r="AA35" s="197"/>
      <c r="AB35" s="197"/>
      <c r="AC35" s="197"/>
      <c r="AD35" s="197"/>
      <c r="AE35" s="476"/>
      <c r="AF35" s="917"/>
      <c r="AG35" s="710"/>
      <c r="AH35" s="710"/>
      <c r="AI35" s="710"/>
      <c r="AJ35" s="710"/>
      <c r="AK35" s="710"/>
      <c r="AL35" s="710"/>
      <c r="AM35" s="710"/>
      <c r="AN35" s="710"/>
      <c r="AO35" s="710"/>
      <c r="AP35" s="710"/>
      <c r="AQ35" s="710"/>
      <c r="AR35" s="710"/>
      <c r="AS35" s="710"/>
      <c r="AT35" s="710"/>
      <c r="AU35" s="710"/>
      <c r="AV35" s="710"/>
      <c r="AW35" s="710"/>
      <c r="AX35" s="710"/>
      <c r="AY35" s="710"/>
      <c r="AZ35" s="710"/>
      <c r="BA35" s="710"/>
      <c r="BB35" s="710"/>
      <c r="BC35" s="710"/>
      <c r="BD35" s="710"/>
      <c r="BE35" s="710"/>
      <c r="BF35" s="710"/>
      <c r="BG35" s="710"/>
      <c r="BH35" s="710"/>
      <c r="BI35" s="710"/>
      <c r="BJ35" s="710"/>
      <c r="BK35" s="710"/>
      <c r="BL35" s="710"/>
      <c r="BM35" s="710"/>
      <c r="BN35" s="710"/>
      <c r="BO35" s="710"/>
      <c r="BP35" s="710"/>
      <c r="BQ35" s="710"/>
      <c r="BR35" s="710"/>
      <c r="BS35" s="710"/>
      <c r="BT35" s="710"/>
      <c r="BU35" s="710"/>
      <c r="BV35" s="710"/>
      <c r="BW35" s="710"/>
    </row>
    <row r="36" ht="22.5" customHeight="1">
      <c r="A36" s="379">
        <v>8.0</v>
      </c>
      <c r="B36" s="379">
        <v>1.0</v>
      </c>
      <c r="C36" s="379" t="s">
        <v>290</v>
      </c>
      <c r="D36" s="379"/>
      <c r="E36" s="476"/>
      <c r="F36" s="476"/>
      <c r="G36" s="863">
        <v>1.0</v>
      </c>
      <c r="H36" s="378" t="s">
        <v>7745</v>
      </c>
      <c r="I36" s="378" t="s">
        <v>7746</v>
      </c>
      <c r="J36" s="379" t="s">
        <v>984</v>
      </c>
      <c r="K36" s="379" t="s">
        <v>7747</v>
      </c>
      <c r="L36" s="380">
        <v>42010.0</v>
      </c>
      <c r="M36" s="379" t="s">
        <v>351</v>
      </c>
      <c r="N36" s="379" t="s">
        <v>152</v>
      </c>
      <c r="O36" s="380">
        <v>44790.0</v>
      </c>
      <c r="P36" s="379" t="s">
        <v>115</v>
      </c>
      <c r="Q36" s="379" t="s">
        <v>274</v>
      </c>
      <c r="R36" s="379" t="s">
        <v>7748</v>
      </c>
      <c r="S36" s="476"/>
      <c r="T36" s="379" t="s">
        <v>11</v>
      </c>
      <c r="U36" s="379" t="s">
        <v>15</v>
      </c>
      <c r="V36" s="379"/>
      <c r="W36" s="379"/>
      <c r="X36" s="379" t="s">
        <v>7749</v>
      </c>
      <c r="Y36" s="423" t="s">
        <v>7750</v>
      </c>
      <c r="Z36" s="423" t="s">
        <v>7751</v>
      </c>
      <c r="AA36" s="423" t="s">
        <v>7752</v>
      </c>
      <c r="AB36" s="423"/>
      <c r="AC36" s="197"/>
      <c r="AD36" s="197"/>
      <c r="AE36" s="476"/>
      <c r="AF36" s="920"/>
      <c r="AG36" s="710"/>
      <c r="AH36" s="710"/>
      <c r="AI36" s="710"/>
      <c r="AJ36" s="710"/>
      <c r="AK36" s="710"/>
      <c r="AL36" s="710"/>
      <c r="AM36" s="710"/>
      <c r="AN36" s="710"/>
      <c r="AO36" s="710"/>
      <c r="AP36" s="710"/>
      <c r="AQ36" s="710"/>
      <c r="AR36" s="710"/>
      <c r="AS36" s="710"/>
      <c r="AT36" s="710"/>
      <c r="AU36" s="710"/>
      <c r="AV36" s="710"/>
      <c r="AW36" s="710"/>
      <c r="AX36" s="710"/>
      <c r="AY36" s="710"/>
      <c r="AZ36" s="710"/>
      <c r="BA36" s="710"/>
      <c r="BB36" s="710"/>
      <c r="BC36" s="710"/>
      <c r="BD36" s="710"/>
      <c r="BE36" s="710"/>
      <c r="BF36" s="710"/>
      <c r="BG36" s="710"/>
      <c r="BH36" s="710"/>
      <c r="BI36" s="710"/>
      <c r="BJ36" s="710"/>
      <c r="BK36" s="710"/>
      <c r="BL36" s="710"/>
      <c r="BM36" s="710"/>
      <c r="BN36" s="710"/>
      <c r="BO36" s="710"/>
      <c r="BP36" s="710"/>
      <c r="BQ36" s="710"/>
      <c r="BR36" s="710"/>
      <c r="BS36" s="710"/>
      <c r="BT36" s="710"/>
      <c r="BU36" s="710"/>
      <c r="BV36" s="710"/>
      <c r="BW36" s="710"/>
    </row>
    <row r="37" ht="22.5" customHeight="1">
      <c r="A37" s="379">
        <v>9.0</v>
      </c>
      <c r="B37" s="379">
        <v>1.0</v>
      </c>
      <c r="C37" s="379" t="s">
        <v>290</v>
      </c>
      <c r="D37" s="379" t="s">
        <v>335</v>
      </c>
      <c r="E37" s="476"/>
      <c r="F37" s="476"/>
      <c r="G37" s="863">
        <v>1.0</v>
      </c>
      <c r="H37" s="378" t="s">
        <v>7753</v>
      </c>
      <c r="I37" s="378" t="s">
        <v>7754</v>
      </c>
      <c r="J37" s="379" t="s">
        <v>431</v>
      </c>
      <c r="K37" s="379" t="s">
        <v>7755</v>
      </c>
      <c r="L37" s="380">
        <v>42168.0</v>
      </c>
      <c r="M37" s="379" t="s">
        <v>339</v>
      </c>
      <c r="N37" s="379" t="s">
        <v>151</v>
      </c>
      <c r="O37" s="380">
        <v>45519.0</v>
      </c>
      <c r="P37" s="379" t="s">
        <v>9</v>
      </c>
      <c r="Q37" s="379" t="s">
        <v>274</v>
      </c>
      <c r="R37" s="476"/>
      <c r="S37" s="476"/>
      <c r="T37" s="623" t="s">
        <v>26</v>
      </c>
      <c r="U37" s="379" t="s">
        <v>15</v>
      </c>
      <c r="V37" s="476"/>
      <c r="W37" s="379"/>
      <c r="X37" s="379"/>
      <c r="Y37" s="197" t="s">
        <v>7756</v>
      </c>
      <c r="Z37" s="197"/>
      <c r="AA37" s="197"/>
      <c r="AB37" s="197"/>
      <c r="AC37" s="197"/>
      <c r="AD37" s="904"/>
      <c r="AE37" s="947"/>
      <c r="AF37" s="947"/>
      <c r="AG37" s="710"/>
      <c r="AH37" s="710"/>
      <c r="AI37" s="710"/>
      <c r="AJ37" s="710"/>
      <c r="AK37" s="710"/>
      <c r="AL37" s="710"/>
      <c r="AM37" s="710"/>
      <c r="AN37" s="710"/>
      <c r="AO37" s="710"/>
      <c r="AP37" s="710"/>
      <c r="AQ37" s="710"/>
      <c r="AR37" s="710"/>
      <c r="AS37" s="710"/>
      <c r="AT37" s="710"/>
      <c r="AU37" s="710"/>
      <c r="AV37" s="710"/>
      <c r="AW37" s="710"/>
      <c r="AX37" s="710"/>
      <c r="AY37" s="710"/>
      <c r="AZ37" s="710"/>
      <c r="BA37" s="710"/>
      <c r="BB37" s="710"/>
      <c r="BC37" s="710"/>
      <c r="BD37" s="710"/>
      <c r="BE37" s="710"/>
      <c r="BF37" s="710"/>
      <c r="BG37" s="710"/>
      <c r="BH37" s="710"/>
      <c r="BI37" s="710"/>
      <c r="BJ37" s="710"/>
      <c r="BK37" s="710"/>
      <c r="BL37" s="710"/>
      <c r="BM37" s="710"/>
      <c r="BN37" s="710"/>
      <c r="BO37" s="710"/>
      <c r="BP37" s="710"/>
      <c r="BQ37" s="710"/>
      <c r="BR37" s="710"/>
      <c r="BS37" s="710"/>
      <c r="BT37" s="710"/>
      <c r="BU37" s="710"/>
      <c r="BV37" s="710"/>
      <c r="BW37" s="710"/>
    </row>
    <row r="38" ht="22.5" customHeight="1">
      <c r="A38" s="379">
        <v>10.0</v>
      </c>
      <c r="B38" s="379">
        <v>1.0</v>
      </c>
      <c r="C38" s="379" t="s">
        <v>290</v>
      </c>
      <c r="D38" s="379"/>
      <c r="E38" s="476"/>
      <c r="F38" s="476"/>
      <c r="G38" s="863">
        <v>1.0</v>
      </c>
      <c r="H38" s="378" t="s">
        <v>7757</v>
      </c>
      <c r="I38" s="378" t="s">
        <v>7758</v>
      </c>
      <c r="J38" s="379" t="s">
        <v>4903</v>
      </c>
      <c r="K38" s="379" t="s">
        <v>7759</v>
      </c>
      <c r="L38" s="380">
        <v>42229.0</v>
      </c>
      <c r="M38" s="379" t="s">
        <v>351</v>
      </c>
      <c r="N38" s="379" t="s">
        <v>152</v>
      </c>
      <c r="O38" s="380">
        <v>45519.0</v>
      </c>
      <c r="P38" s="379" t="s">
        <v>25</v>
      </c>
      <c r="Q38" s="947" t="s">
        <v>274</v>
      </c>
      <c r="R38" s="379" t="s">
        <v>7760</v>
      </c>
      <c r="S38" s="1164"/>
      <c r="T38" s="947" t="s">
        <v>11</v>
      </c>
      <c r="U38" s="947" t="s">
        <v>10</v>
      </c>
      <c r="V38" s="1164"/>
      <c r="W38" s="947"/>
      <c r="X38" s="947"/>
      <c r="Y38" s="940" t="s">
        <v>7761</v>
      </c>
      <c r="Z38" s="940"/>
      <c r="AA38" s="940"/>
      <c r="AB38" s="940"/>
      <c r="AC38" s="940"/>
      <c r="AD38" s="904"/>
      <c r="AE38" s="1164"/>
      <c r="AF38" s="947"/>
      <c r="AG38" s="710"/>
      <c r="AH38" s="710"/>
      <c r="AI38" s="710"/>
      <c r="AJ38" s="710"/>
      <c r="AK38" s="710"/>
      <c r="AL38" s="710"/>
      <c r="AM38" s="710"/>
      <c r="AN38" s="710"/>
      <c r="AO38" s="710"/>
      <c r="AP38" s="710"/>
      <c r="AQ38" s="710"/>
      <c r="AR38" s="710"/>
      <c r="AS38" s="710"/>
      <c r="AT38" s="710"/>
      <c r="AU38" s="710"/>
      <c r="AV38" s="710"/>
      <c r="AW38" s="710"/>
      <c r="AX38" s="710"/>
      <c r="AY38" s="710"/>
      <c r="AZ38" s="710"/>
      <c r="BA38" s="710"/>
      <c r="BB38" s="710"/>
      <c r="BC38" s="710"/>
      <c r="BD38" s="710"/>
      <c r="BE38" s="710"/>
      <c r="BF38" s="710"/>
      <c r="BG38" s="710"/>
      <c r="BH38" s="710"/>
      <c r="BI38" s="710"/>
      <c r="BJ38" s="710"/>
      <c r="BK38" s="710"/>
      <c r="BL38" s="710"/>
      <c r="BM38" s="710"/>
      <c r="BN38" s="710"/>
      <c r="BO38" s="710"/>
      <c r="BP38" s="710"/>
      <c r="BQ38" s="710"/>
      <c r="BR38" s="710"/>
      <c r="BS38" s="710"/>
      <c r="BT38" s="710"/>
      <c r="BU38" s="710"/>
      <c r="BV38" s="710"/>
      <c r="BW38" s="710"/>
    </row>
    <row r="39" ht="22.5" customHeight="1">
      <c r="A39" s="379">
        <v>11.0</v>
      </c>
      <c r="B39" s="379">
        <v>1.0</v>
      </c>
      <c r="C39" s="379" t="s">
        <v>290</v>
      </c>
      <c r="D39" s="379"/>
      <c r="E39" s="476"/>
      <c r="F39" s="476"/>
      <c r="G39" s="863">
        <v>1.0</v>
      </c>
      <c r="H39" s="378" t="s">
        <v>7762</v>
      </c>
      <c r="I39" s="378" t="s">
        <v>7763</v>
      </c>
      <c r="J39" s="379" t="s">
        <v>7764</v>
      </c>
      <c r="K39" s="379" t="s">
        <v>7765</v>
      </c>
      <c r="L39" s="380">
        <v>42163.0</v>
      </c>
      <c r="M39" s="379" t="s">
        <v>339</v>
      </c>
      <c r="N39" s="379" t="s">
        <v>153</v>
      </c>
      <c r="O39" s="380">
        <v>45155.0</v>
      </c>
      <c r="P39" s="379" t="s">
        <v>37</v>
      </c>
      <c r="Q39" s="379" t="s">
        <v>280</v>
      </c>
      <c r="R39" s="379" t="s">
        <v>7766</v>
      </c>
      <c r="S39" s="379" t="s">
        <v>6819</v>
      </c>
      <c r="T39" s="947" t="s">
        <v>11</v>
      </c>
      <c r="U39" s="379" t="s">
        <v>21</v>
      </c>
      <c r="V39" s="476"/>
      <c r="W39" s="379"/>
      <c r="X39" s="476"/>
      <c r="Y39" s="197" t="s">
        <v>7767</v>
      </c>
      <c r="Z39" s="197" t="s">
        <v>7768</v>
      </c>
      <c r="AA39" s="197"/>
      <c r="AB39" s="197"/>
      <c r="AC39" s="197"/>
      <c r="AD39" s="197"/>
      <c r="AE39" s="476"/>
      <c r="AF39" s="920"/>
      <c r="AG39" s="710"/>
      <c r="AH39" s="710"/>
      <c r="AI39" s="710"/>
      <c r="AJ39" s="710"/>
      <c r="AK39" s="710"/>
      <c r="AL39" s="710"/>
      <c r="AM39" s="710"/>
      <c r="AN39" s="710"/>
      <c r="AO39" s="710"/>
      <c r="AP39" s="710"/>
      <c r="AQ39" s="710"/>
      <c r="AR39" s="710"/>
      <c r="AS39" s="710"/>
      <c r="AT39" s="710"/>
      <c r="AU39" s="710"/>
      <c r="AV39" s="710"/>
      <c r="AW39" s="710"/>
      <c r="AX39" s="710"/>
      <c r="AY39" s="710"/>
      <c r="AZ39" s="710"/>
      <c r="BA39" s="710"/>
      <c r="BB39" s="710"/>
      <c r="BC39" s="710"/>
      <c r="BD39" s="710"/>
      <c r="BE39" s="710"/>
      <c r="BF39" s="710"/>
      <c r="BG39" s="710"/>
      <c r="BH39" s="710"/>
      <c r="BI39" s="710"/>
      <c r="BJ39" s="710"/>
      <c r="BK39" s="710"/>
      <c r="BL39" s="710"/>
      <c r="BM39" s="710"/>
      <c r="BN39" s="710"/>
      <c r="BO39" s="710"/>
      <c r="BP39" s="710"/>
      <c r="BQ39" s="710"/>
      <c r="BR39" s="710"/>
      <c r="BS39" s="710"/>
      <c r="BT39" s="710"/>
      <c r="BU39" s="710"/>
      <c r="BV39" s="710"/>
      <c r="BW39" s="710"/>
    </row>
    <row r="40" ht="22.5" customHeight="1">
      <c r="A40" s="379">
        <v>12.0</v>
      </c>
      <c r="B40" s="379">
        <v>1.0</v>
      </c>
      <c r="C40" s="379" t="s">
        <v>290</v>
      </c>
      <c r="D40" s="379"/>
      <c r="E40" s="476"/>
      <c r="F40" s="476"/>
      <c r="G40" s="863">
        <v>1.0</v>
      </c>
      <c r="H40" s="378" t="s">
        <v>7769</v>
      </c>
      <c r="I40" s="378" t="s">
        <v>7770</v>
      </c>
      <c r="J40" s="379" t="s">
        <v>423</v>
      </c>
      <c r="K40" s="379" t="s">
        <v>7771</v>
      </c>
      <c r="L40" s="380">
        <v>42174.0</v>
      </c>
      <c r="M40" s="379" t="s">
        <v>351</v>
      </c>
      <c r="N40" s="379" t="s">
        <v>152</v>
      </c>
      <c r="O40" s="380">
        <v>44250.0</v>
      </c>
      <c r="P40" s="379" t="s">
        <v>115</v>
      </c>
      <c r="Q40" s="379" t="s">
        <v>280</v>
      </c>
      <c r="R40" s="379" t="s">
        <v>7772</v>
      </c>
      <c r="S40" s="379"/>
      <c r="T40" s="947" t="s">
        <v>11</v>
      </c>
      <c r="U40" s="379" t="s">
        <v>21</v>
      </c>
      <c r="V40" s="476"/>
      <c r="W40" s="379" t="s">
        <v>7073</v>
      </c>
      <c r="X40" s="379" t="s">
        <v>6232</v>
      </c>
      <c r="Y40" s="197" t="s">
        <v>7773</v>
      </c>
      <c r="Z40" s="197" t="s">
        <v>7774</v>
      </c>
      <c r="AA40" s="197" t="s">
        <v>7775</v>
      </c>
      <c r="AB40" s="197" t="s">
        <v>7776</v>
      </c>
      <c r="AC40" s="197" t="s">
        <v>7777</v>
      </c>
      <c r="AD40" s="197"/>
      <c r="AE40" s="379"/>
      <c r="AF40" s="917"/>
      <c r="AG40" s="710"/>
      <c r="AH40" s="710"/>
      <c r="AI40" s="710"/>
      <c r="AJ40" s="710"/>
      <c r="AK40" s="710"/>
      <c r="AL40" s="710"/>
      <c r="AM40" s="710"/>
      <c r="AN40" s="710"/>
      <c r="AO40" s="710"/>
      <c r="AP40" s="710"/>
      <c r="AQ40" s="710"/>
      <c r="AR40" s="710"/>
      <c r="AS40" s="710"/>
      <c r="AT40" s="710"/>
      <c r="AU40" s="710"/>
      <c r="AV40" s="710"/>
      <c r="AW40" s="710"/>
      <c r="AX40" s="710"/>
      <c r="AY40" s="710"/>
      <c r="AZ40" s="710"/>
      <c r="BA40" s="710"/>
      <c r="BB40" s="710"/>
      <c r="BC40" s="710"/>
      <c r="BD40" s="710"/>
      <c r="BE40" s="710"/>
      <c r="BF40" s="710"/>
      <c r="BG40" s="710"/>
      <c r="BH40" s="710"/>
      <c r="BI40" s="710"/>
      <c r="BJ40" s="710"/>
      <c r="BK40" s="710"/>
      <c r="BL40" s="710"/>
      <c r="BM40" s="710"/>
      <c r="BN40" s="710"/>
      <c r="BO40" s="710"/>
      <c r="BP40" s="710"/>
      <c r="BQ40" s="710"/>
      <c r="BR40" s="710"/>
      <c r="BS40" s="710"/>
      <c r="BT40" s="710"/>
      <c r="BU40" s="710"/>
      <c r="BV40" s="710"/>
      <c r="BW40" s="710"/>
    </row>
    <row r="41" ht="22.5" customHeight="1">
      <c r="A41" s="379">
        <v>13.0</v>
      </c>
      <c r="B41" s="379">
        <v>1.0</v>
      </c>
      <c r="C41" s="379" t="s">
        <v>290</v>
      </c>
      <c r="D41" s="379"/>
      <c r="E41" s="476"/>
      <c r="F41" s="476"/>
      <c r="G41" s="863">
        <v>1.0</v>
      </c>
      <c r="H41" s="378" t="s">
        <v>7778</v>
      </c>
      <c r="I41" s="378" t="s">
        <v>7779</v>
      </c>
      <c r="J41" s="379" t="s">
        <v>396</v>
      </c>
      <c r="K41" s="379" t="s">
        <v>7780</v>
      </c>
      <c r="L41" s="380">
        <v>41922.0</v>
      </c>
      <c r="M41" s="379" t="s">
        <v>339</v>
      </c>
      <c r="N41" s="379" t="s">
        <v>151</v>
      </c>
      <c r="O41" s="380">
        <v>44790.0</v>
      </c>
      <c r="P41" s="379" t="s">
        <v>102</v>
      </c>
      <c r="Q41" s="379" t="s">
        <v>280</v>
      </c>
      <c r="R41" s="379" t="s">
        <v>7781</v>
      </c>
      <c r="S41" s="476"/>
      <c r="T41" s="379" t="s">
        <v>11</v>
      </c>
      <c r="U41" s="379" t="s">
        <v>15</v>
      </c>
      <c r="V41" s="379"/>
      <c r="W41" s="379"/>
      <c r="X41" s="379"/>
      <c r="Y41" s="197" t="s">
        <v>7782</v>
      </c>
      <c r="Z41" s="197" t="s">
        <v>7783</v>
      </c>
      <c r="AA41" s="197" t="s">
        <v>7784</v>
      </c>
      <c r="AB41" s="197"/>
      <c r="AC41" s="197"/>
      <c r="AD41" s="197"/>
      <c r="AE41" s="379"/>
      <c r="AF41" s="920"/>
      <c r="AG41" s="710"/>
      <c r="AH41" s="710"/>
      <c r="AI41" s="710"/>
      <c r="AJ41" s="710"/>
      <c r="AK41" s="710"/>
      <c r="AL41" s="710"/>
      <c r="AM41" s="710"/>
      <c r="AN41" s="710"/>
      <c r="AO41" s="710"/>
      <c r="AP41" s="710"/>
      <c r="AQ41" s="710"/>
      <c r="AR41" s="710"/>
      <c r="AS41" s="710"/>
      <c r="AT41" s="710"/>
      <c r="AU41" s="710"/>
      <c r="AV41" s="710"/>
      <c r="AW41" s="710"/>
      <c r="AX41" s="710"/>
      <c r="AY41" s="710"/>
      <c r="AZ41" s="710"/>
      <c r="BA41" s="710"/>
      <c r="BB41" s="710"/>
      <c r="BC41" s="710"/>
      <c r="BD41" s="710"/>
      <c r="BE41" s="710"/>
      <c r="BF41" s="710"/>
      <c r="BG41" s="710"/>
      <c r="BH41" s="710"/>
      <c r="BI41" s="710"/>
      <c r="BJ41" s="710"/>
      <c r="BK41" s="710"/>
      <c r="BL41" s="710"/>
      <c r="BM41" s="710"/>
      <c r="BN41" s="710"/>
      <c r="BO41" s="710"/>
      <c r="BP41" s="710"/>
      <c r="BQ41" s="710"/>
      <c r="BR41" s="710"/>
      <c r="BS41" s="710"/>
      <c r="BT41" s="710"/>
      <c r="BU41" s="710"/>
      <c r="BV41" s="710"/>
      <c r="BW41" s="710"/>
    </row>
    <row r="42" ht="22.5" customHeight="1">
      <c r="A42" s="379">
        <v>14.0</v>
      </c>
      <c r="B42" s="379">
        <v>1.0</v>
      </c>
      <c r="C42" s="379" t="s">
        <v>290</v>
      </c>
      <c r="D42" s="379"/>
      <c r="E42" s="379"/>
      <c r="F42" s="379"/>
      <c r="G42" s="863">
        <v>1.0</v>
      </c>
      <c r="H42" s="378" t="s">
        <v>7785</v>
      </c>
      <c r="I42" s="378" t="s">
        <v>7786</v>
      </c>
      <c r="J42" s="379" t="s">
        <v>376</v>
      </c>
      <c r="K42" s="379" t="s">
        <v>7787</v>
      </c>
      <c r="L42" s="380">
        <v>42118.0</v>
      </c>
      <c r="M42" s="379" t="s">
        <v>339</v>
      </c>
      <c r="N42" s="379" t="s">
        <v>153</v>
      </c>
      <c r="O42" s="380">
        <v>44566.0</v>
      </c>
      <c r="P42" s="379" t="s">
        <v>133</v>
      </c>
      <c r="Q42" s="379" t="s">
        <v>280</v>
      </c>
      <c r="R42" s="476"/>
      <c r="S42" s="476"/>
      <c r="T42" s="623" t="s">
        <v>26</v>
      </c>
      <c r="U42" s="379" t="s">
        <v>15</v>
      </c>
      <c r="V42" s="476"/>
      <c r="W42" s="379" t="s">
        <v>6044</v>
      </c>
      <c r="X42" s="379" t="s">
        <v>7788</v>
      </c>
      <c r="Y42" s="197" t="s">
        <v>7789</v>
      </c>
      <c r="Z42" s="197" t="s">
        <v>7790</v>
      </c>
      <c r="AA42" s="197" t="s">
        <v>7791</v>
      </c>
      <c r="AB42" s="197" t="s">
        <v>7792</v>
      </c>
      <c r="AC42" s="197"/>
      <c r="AD42" s="197"/>
      <c r="AE42" s="379"/>
      <c r="AF42" s="917"/>
      <c r="AG42" s="710"/>
      <c r="AH42" s="710"/>
      <c r="AI42" s="710"/>
      <c r="AJ42" s="710"/>
      <c r="AK42" s="710"/>
      <c r="AL42" s="710"/>
      <c r="AM42" s="710"/>
      <c r="AN42" s="710"/>
      <c r="AO42" s="710"/>
      <c r="AP42" s="710"/>
      <c r="AQ42" s="710"/>
      <c r="AR42" s="710"/>
      <c r="AS42" s="710"/>
      <c r="AT42" s="710"/>
      <c r="AU42" s="710"/>
      <c r="AV42" s="710"/>
      <c r="AW42" s="710"/>
      <c r="AX42" s="710"/>
      <c r="AY42" s="710"/>
      <c r="AZ42" s="710"/>
      <c r="BA42" s="710"/>
      <c r="BB42" s="710"/>
      <c r="BC42" s="710"/>
      <c r="BD42" s="710"/>
      <c r="BE42" s="710"/>
      <c r="BF42" s="710"/>
      <c r="BG42" s="710"/>
      <c r="BH42" s="710"/>
      <c r="BI42" s="710"/>
      <c r="BJ42" s="710"/>
      <c r="BK42" s="710"/>
      <c r="BL42" s="710"/>
      <c r="BM42" s="710"/>
      <c r="BN42" s="710"/>
      <c r="BO42" s="710"/>
      <c r="BP42" s="710"/>
      <c r="BQ42" s="710"/>
      <c r="BR42" s="710"/>
      <c r="BS42" s="710"/>
      <c r="BT42" s="710"/>
      <c r="BU42" s="710"/>
      <c r="BV42" s="710"/>
      <c r="BW42" s="710"/>
    </row>
    <row r="43" ht="22.5" customHeight="1">
      <c r="A43" s="379">
        <v>15.0</v>
      </c>
      <c r="B43" s="379">
        <v>1.0</v>
      </c>
      <c r="C43" s="379" t="s">
        <v>290</v>
      </c>
      <c r="D43" s="379"/>
      <c r="E43" s="379"/>
      <c r="F43" s="379"/>
      <c r="G43" s="863">
        <v>1.0</v>
      </c>
      <c r="H43" s="378" t="s">
        <v>7793</v>
      </c>
      <c r="I43" s="791" t="s">
        <v>7794</v>
      </c>
      <c r="J43" s="379" t="s">
        <v>7795</v>
      </c>
      <c r="K43" s="379" t="s">
        <v>7796</v>
      </c>
      <c r="L43" s="626">
        <v>42181.0</v>
      </c>
      <c r="M43" s="379" t="s">
        <v>351</v>
      </c>
      <c r="N43" s="379" t="s">
        <v>153</v>
      </c>
      <c r="O43" s="380">
        <v>44790.0</v>
      </c>
      <c r="P43" s="625" t="s">
        <v>125</v>
      </c>
      <c r="Q43" s="379" t="s">
        <v>280</v>
      </c>
      <c r="R43" s="866"/>
      <c r="S43" s="866"/>
      <c r="T43" s="625" t="s">
        <v>11</v>
      </c>
      <c r="U43" s="379" t="s">
        <v>21</v>
      </c>
      <c r="V43" s="866"/>
      <c r="W43" s="625"/>
      <c r="X43" s="866"/>
      <c r="Y43" s="388" t="s">
        <v>7797</v>
      </c>
      <c r="Z43" s="388" t="s">
        <v>7798</v>
      </c>
      <c r="AA43" s="388" t="s">
        <v>7799</v>
      </c>
      <c r="AB43" s="388"/>
      <c r="AC43" s="388"/>
      <c r="AD43" s="998"/>
      <c r="AE43" s="866"/>
      <c r="AF43" s="1165"/>
      <c r="AG43" s="710"/>
      <c r="AH43" s="710"/>
      <c r="AI43" s="710"/>
      <c r="AJ43" s="710"/>
      <c r="AK43" s="710"/>
      <c r="AL43" s="710"/>
      <c r="AM43" s="710"/>
      <c r="AN43" s="710"/>
      <c r="AO43" s="710"/>
      <c r="AP43" s="710"/>
      <c r="AQ43" s="710"/>
      <c r="AR43" s="710"/>
      <c r="AS43" s="710"/>
      <c r="AT43" s="710"/>
      <c r="AU43" s="710"/>
      <c r="AV43" s="710"/>
      <c r="AW43" s="710"/>
      <c r="AX43" s="710"/>
      <c r="AY43" s="710"/>
      <c r="AZ43" s="710"/>
      <c r="BA43" s="710"/>
      <c r="BB43" s="710"/>
      <c r="BC43" s="710"/>
      <c r="BD43" s="710"/>
      <c r="BE43" s="710"/>
      <c r="BF43" s="710"/>
      <c r="BG43" s="710"/>
      <c r="BH43" s="710"/>
      <c r="BI43" s="710"/>
      <c r="BJ43" s="710"/>
      <c r="BK43" s="710"/>
      <c r="BL43" s="710"/>
      <c r="BM43" s="710"/>
      <c r="BN43" s="710"/>
      <c r="BO43" s="710"/>
      <c r="BP43" s="710"/>
      <c r="BQ43" s="710"/>
      <c r="BR43" s="710"/>
      <c r="BS43" s="710"/>
      <c r="BT43" s="710"/>
      <c r="BU43" s="710"/>
      <c r="BV43" s="710"/>
      <c r="BW43" s="710"/>
    </row>
    <row r="44" ht="21.75" customHeight="1">
      <c r="A44" s="379">
        <v>16.0</v>
      </c>
      <c r="B44" s="379">
        <v>1.0</v>
      </c>
      <c r="C44" s="379" t="s">
        <v>290</v>
      </c>
      <c r="D44" s="379"/>
      <c r="E44" s="476"/>
      <c r="F44" s="476"/>
      <c r="G44" s="863">
        <v>1.0</v>
      </c>
      <c r="H44" s="378" t="s">
        <v>7800</v>
      </c>
      <c r="I44" s="378" t="s">
        <v>7801</v>
      </c>
      <c r="J44" s="379" t="s">
        <v>5176</v>
      </c>
      <c r="K44" s="379" t="s">
        <v>7802</v>
      </c>
      <c r="L44" s="380">
        <v>42018.0</v>
      </c>
      <c r="M44" s="379" t="s">
        <v>351</v>
      </c>
      <c r="N44" s="379" t="s">
        <v>152</v>
      </c>
      <c r="O44" s="380">
        <v>45155.0</v>
      </c>
      <c r="P44" s="379" t="s">
        <v>115</v>
      </c>
      <c r="Q44" s="379" t="s">
        <v>280</v>
      </c>
      <c r="R44" s="379"/>
      <c r="S44" s="476"/>
      <c r="T44" s="379" t="s">
        <v>11</v>
      </c>
      <c r="U44" s="379" t="s">
        <v>21</v>
      </c>
      <c r="V44" s="476"/>
      <c r="W44" s="379"/>
      <c r="X44" s="476"/>
      <c r="Y44" s="197" t="s">
        <v>7803</v>
      </c>
      <c r="Z44" s="197"/>
      <c r="AA44" s="197"/>
      <c r="AB44" s="197"/>
      <c r="AC44" s="197"/>
      <c r="AD44" s="197"/>
      <c r="AE44" s="379"/>
      <c r="AF44" s="920"/>
      <c r="AG44" s="710"/>
      <c r="AH44" s="710"/>
      <c r="AI44" s="710"/>
      <c r="AJ44" s="710"/>
      <c r="AK44" s="710"/>
      <c r="AL44" s="710"/>
      <c r="AM44" s="710"/>
      <c r="AN44" s="710"/>
      <c r="AO44" s="710"/>
      <c r="AP44" s="710"/>
      <c r="AQ44" s="710"/>
      <c r="AR44" s="710"/>
      <c r="AS44" s="710"/>
      <c r="AT44" s="710"/>
      <c r="AU44" s="710"/>
      <c r="AV44" s="710"/>
      <c r="AW44" s="710"/>
      <c r="AX44" s="710"/>
      <c r="AY44" s="710"/>
      <c r="AZ44" s="710"/>
      <c r="BA44" s="710"/>
      <c r="BB44" s="710"/>
      <c r="BC44" s="710"/>
      <c r="BD44" s="710"/>
      <c r="BE44" s="710"/>
      <c r="BF44" s="710"/>
      <c r="BG44" s="710"/>
      <c r="BH44" s="710"/>
      <c r="BI44" s="710"/>
      <c r="BJ44" s="710"/>
      <c r="BK44" s="710"/>
      <c r="BL44" s="710"/>
      <c r="BM44" s="710"/>
      <c r="BN44" s="710"/>
      <c r="BO44" s="710"/>
      <c r="BP44" s="710"/>
      <c r="BQ44" s="710"/>
      <c r="BR44" s="710"/>
      <c r="BS44" s="710"/>
      <c r="BT44" s="710"/>
      <c r="BU44" s="710"/>
      <c r="BV44" s="710"/>
      <c r="BW44" s="710"/>
    </row>
    <row r="45" ht="22.5" customHeight="1">
      <c r="A45" s="379">
        <v>17.0</v>
      </c>
      <c r="B45" s="379">
        <v>1.0</v>
      </c>
      <c r="C45" s="379" t="s">
        <v>290</v>
      </c>
      <c r="D45" s="379"/>
      <c r="E45" s="476"/>
      <c r="F45" s="476"/>
      <c r="G45" s="863">
        <v>1.0</v>
      </c>
      <c r="H45" s="378" t="s">
        <v>7804</v>
      </c>
      <c r="I45" s="378" t="s">
        <v>7805</v>
      </c>
      <c r="J45" s="625" t="s">
        <v>381</v>
      </c>
      <c r="K45" s="625" t="s">
        <v>7806</v>
      </c>
      <c r="L45" s="626">
        <v>42118.0</v>
      </c>
      <c r="M45" s="625" t="s">
        <v>339</v>
      </c>
      <c r="N45" s="625" t="s">
        <v>152</v>
      </c>
      <c r="O45" s="626">
        <v>42970.0</v>
      </c>
      <c r="P45" s="625" t="s">
        <v>133</v>
      </c>
      <c r="Q45" s="379" t="s">
        <v>280</v>
      </c>
      <c r="R45" s="379"/>
      <c r="S45" s="379"/>
      <c r="T45" s="625" t="s">
        <v>11</v>
      </c>
      <c r="U45" s="379" t="s">
        <v>15</v>
      </c>
      <c r="V45" s="197"/>
      <c r="W45" s="379" t="s">
        <v>6055</v>
      </c>
      <c r="X45" s="379" t="s">
        <v>7807</v>
      </c>
      <c r="Y45" s="197" t="s">
        <v>7808</v>
      </c>
      <c r="Z45" s="197" t="s">
        <v>7809</v>
      </c>
      <c r="AA45" s="388" t="s">
        <v>7810</v>
      </c>
      <c r="AB45" s="388" t="s">
        <v>7811</v>
      </c>
      <c r="AC45" s="388" t="s">
        <v>7812</v>
      </c>
      <c r="AD45" s="388" t="s">
        <v>7813</v>
      </c>
      <c r="AE45" s="625" t="s">
        <v>7814</v>
      </c>
      <c r="AF45" s="866"/>
      <c r="AG45" s="866"/>
      <c r="AH45" s="866"/>
      <c r="AI45" s="866"/>
      <c r="AJ45" s="866"/>
      <c r="AK45" s="866"/>
      <c r="AL45" s="866"/>
      <c r="AM45" s="866"/>
      <c r="AN45" s="866"/>
      <c r="AO45" s="866"/>
      <c r="AP45" s="866"/>
      <c r="AQ45" s="866"/>
      <c r="AR45" s="866"/>
      <c r="AS45" s="866"/>
      <c r="AT45" s="866"/>
      <c r="AU45" s="866"/>
      <c r="AV45" s="866"/>
      <c r="AW45" s="866"/>
      <c r="AX45" s="866"/>
      <c r="AY45" s="866"/>
      <c r="AZ45" s="866"/>
      <c r="BA45" s="866"/>
      <c r="BB45" s="710"/>
      <c r="BC45" s="710"/>
      <c r="BD45" s="710"/>
      <c r="BE45" s="710"/>
      <c r="BF45" s="710"/>
      <c r="BG45" s="710"/>
      <c r="BH45" s="710"/>
      <c r="BI45" s="710"/>
      <c r="BJ45" s="710"/>
      <c r="BK45" s="710"/>
      <c r="BL45" s="710"/>
      <c r="BM45" s="710"/>
      <c r="BN45" s="710"/>
      <c r="BO45" s="710"/>
      <c r="BP45" s="710"/>
      <c r="BQ45" s="710"/>
      <c r="BR45" s="710"/>
      <c r="BS45" s="710"/>
      <c r="BT45" s="710"/>
      <c r="BU45" s="710"/>
      <c r="BV45" s="710"/>
      <c r="BW45" s="710"/>
    </row>
    <row r="46" ht="22.5" customHeight="1">
      <c r="A46" s="379">
        <v>18.0</v>
      </c>
      <c r="B46" s="379">
        <v>1.0</v>
      </c>
      <c r="C46" s="379" t="s">
        <v>290</v>
      </c>
      <c r="D46" s="379"/>
      <c r="E46" s="476"/>
      <c r="F46" s="476"/>
      <c r="G46" s="863">
        <v>1.0</v>
      </c>
      <c r="H46" s="378" t="s">
        <v>7815</v>
      </c>
      <c r="I46" s="378" t="s">
        <v>7816</v>
      </c>
      <c r="J46" s="625" t="s">
        <v>7817</v>
      </c>
      <c r="K46" s="625" t="s">
        <v>7818</v>
      </c>
      <c r="L46" s="380">
        <v>41892.0</v>
      </c>
      <c r="M46" s="625" t="s">
        <v>351</v>
      </c>
      <c r="N46" s="625" t="s">
        <v>154</v>
      </c>
      <c r="O46" s="626">
        <v>45243.0</v>
      </c>
      <c r="P46" s="625" t="s">
        <v>25</v>
      </c>
      <c r="Q46" s="379" t="s">
        <v>280</v>
      </c>
      <c r="R46" s="379" t="s">
        <v>7819</v>
      </c>
      <c r="S46" s="379"/>
      <c r="T46" s="625" t="s">
        <v>11</v>
      </c>
      <c r="U46" s="379" t="s">
        <v>21</v>
      </c>
      <c r="V46" s="197"/>
      <c r="W46" s="379"/>
      <c r="X46" s="476"/>
      <c r="Y46" s="197" t="s">
        <v>7820</v>
      </c>
      <c r="Z46" s="197" t="s">
        <v>7821</v>
      </c>
      <c r="AA46" s="197"/>
      <c r="AB46" s="625"/>
      <c r="AC46" s="625"/>
      <c r="AD46" s="625"/>
      <c r="AE46" s="625"/>
      <c r="AF46" s="866"/>
      <c r="AG46" s="866"/>
      <c r="AH46" s="866"/>
      <c r="AI46" s="866"/>
      <c r="AJ46" s="866"/>
      <c r="AK46" s="866"/>
      <c r="AL46" s="866"/>
      <c r="AM46" s="866"/>
      <c r="AN46" s="866"/>
      <c r="AO46" s="866"/>
      <c r="AP46" s="866"/>
      <c r="AQ46" s="866"/>
      <c r="AR46" s="866"/>
      <c r="AS46" s="866"/>
      <c r="AT46" s="866"/>
      <c r="AU46" s="866"/>
      <c r="AV46" s="866"/>
      <c r="AW46" s="866"/>
      <c r="AX46" s="866"/>
      <c r="AY46" s="866"/>
      <c r="AZ46" s="866"/>
      <c r="BA46" s="866"/>
      <c r="BB46" s="710"/>
      <c r="BC46" s="710"/>
      <c r="BD46" s="710"/>
      <c r="BE46" s="710"/>
      <c r="BF46" s="710"/>
      <c r="BG46" s="710"/>
      <c r="BH46" s="710"/>
      <c r="BI46" s="710"/>
      <c r="BJ46" s="710"/>
      <c r="BK46" s="710"/>
      <c r="BL46" s="710"/>
      <c r="BM46" s="710"/>
      <c r="BN46" s="710"/>
      <c r="BO46" s="710"/>
      <c r="BP46" s="710"/>
      <c r="BQ46" s="710"/>
      <c r="BR46" s="710"/>
      <c r="BS46" s="710"/>
      <c r="BT46" s="710"/>
      <c r="BU46" s="710"/>
      <c r="BV46" s="710"/>
      <c r="BW46" s="710"/>
    </row>
    <row r="47" ht="22.5" customHeight="1">
      <c r="A47" s="379">
        <v>19.0</v>
      </c>
      <c r="B47" s="379">
        <v>1.0</v>
      </c>
      <c r="C47" s="379" t="s">
        <v>290</v>
      </c>
      <c r="D47" s="379"/>
      <c r="E47" s="476"/>
      <c r="F47" s="379" t="s">
        <v>335</v>
      </c>
      <c r="G47" s="863">
        <v>1.0</v>
      </c>
      <c r="H47" s="378" t="s">
        <v>7822</v>
      </c>
      <c r="I47" s="378" t="s">
        <v>7823</v>
      </c>
      <c r="J47" s="625" t="s">
        <v>7824</v>
      </c>
      <c r="K47" s="625" t="s">
        <v>7825</v>
      </c>
      <c r="L47" s="626">
        <v>42177.0</v>
      </c>
      <c r="M47" s="625" t="s">
        <v>351</v>
      </c>
      <c r="N47" s="625" t="s">
        <v>154</v>
      </c>
      <c r="O47" s="626">
        <v>42970.0</v>
      </c>
      <c r="P47" s="625" t="s">
        <v>37</v>
      </c>
      <c r="Q47" s="379" t="s">
        <v>280</v>
      </c>
      <c r="R47" s="379"/>
      <c r="S47" s="379"/>
      <c r="T47" s="625" t="s">
        <v>11</v>
      </c>
      <c r="U47" s="379" t="s">
        <v>15</v>
      </c>
      <c r="V47" s="197"/>
      <c r="W47" s="379" t="s">
        <v>6232</v>
      </c>
      <c r="X47" s="379"/>
      <c r="Y47" s="197" t="s">
        <v>7826</v>
      </c>
      <c r="Z47" s="197" t="s">
        <v>7827</v>
      </c>
      <c r="AA47" s="388" t="s">
        <v>7828</v>
      </c>
      <c r="AB47" s="388" t="s">
        <v>7829</v>
      </c>
      <c r="AC47" s="388" t="s">
        <v>7830</v>
      </c>
      <c r="AD47" s="388" t="s">
        <v>7831</v>
      </c>
      <c r="AE47" s="625" t="s">
        <v>7832</v>
      </c>
      <c r="AF47" s="625" t="s">
        <v>7521</v>
      </c>
      <c r="AG47" s="866"/>
      <c r="AH47" s="866"/>
      <c r="AI47" s="866"/>
      <c r="AJ47" s="866"/>
      <c r="AK47" s="866"/>
      <c r="AL47" s="866"/>
      <c r="AM47" s="866"/>
      <c r="AN47" s="866"/>
      <c r="AO47" s="866"/>
      <c r="AP47" s="866"/>
      <c r="AQ47" s="866"/>
      <c r="AR47" s="866"/>
      <c r="AS47" s="866"/>
      <c r="AT47" s="866"/>
      <c r="AU47" s="866"/>
      <c r="AV47" s="866"/>
      <c r="AW47" s="866"/>
      <c r="AX47" s="866"/>
      <c r="AY47" s="866"/>
      <c r="AZ47" s="866"/>
      <c r="BA47" s="866"/>
      <c r="BB47" s="710"/>
      <c r="BC47" s="710"/>
      <c r="BD47" s="710"/>
      <c r="BE47" s="710"/>
      <c r="BF47" s="710"/>
      <c r="BG47" s="710"/>
      <c r="BH47" s="710"/>
      <c r="BI47" s="710"/>
      <c r="BJ47" s="710"/>
      <c r="BK47" s="710"/>
      <c r="BL47" s="710"/>
      <c r="BM47" s="710"/>
      <c r="BN47" s="710"/>
      <c r="BO47" s="710"/>
      <c r="BP47" s="710"/>
      <c r="BQ47" s="710"/>
      <c r="BR47" s="710"/>
      <c r="BS47" s="710"/>
      <c r="BT47" s="710"/>
      <c r="BU47" s="710"/>
      <c r="BV47" s="710"/>
      <c r="BW47" s="710"/>
    </row>
    <row r="48" ht="22.5" customHeight="1">
      <c r="A48" s="379">
        <v>20.0</v>
      </c>
      <c r="B48" s="379">
        <v>1.0</v>
      </c>
      <c r="C48" s="379" t="s">
        <v>290</v>
      </c>
      <c r="D48" s="379"/>
      <c r="E48" s="476"/>
      <c r="F48" s="476"/>
      <c r="G48" s="863">
        <v>1.0</v>
      </c>
      <c r="H48" s="378" t="s">
        <v>7833</v>
      </c>
      <c r="I48" s="378" t="s">
        <v>7834</v>
      </c>
      <c r="J48" s="625" t="s">
        <v>396</v>
      </c>
      <c r="K48" s="625" t="s">
        <v>7835</v>
      </c>
      <c r="L48" s="626">
        <v>41885.0</v>
      </c>
      <c r="M48" s="625" t="s">
        <v>339</v>
      </c>
      <c r="N48" s="625" t="s">
        <v>153</v>
      </c>
      <c r="O48" s="626">
        <v>42970.0</v>
      </c>
      <c r="P48" s="625" t="s">
        <v>133</v>
      </c>
      <c r="Q48" s="379" t="s">
        <v>280</v>
      </c>
      <c r="R48" s="379"/>
      <c r="S48" s="379"/>
      <c r="T48" s="625" t="s">
        <v>11</v>
      </c>
      <c r="U48" s="379" t="s">
        <v>21</v>
      </c>
      <c r="V48" s="866"/>
      <c r="W48" s="476"/>
      <c r="X48" s="625" t="s">
        <v>7749</v>
      </c>
      <c r="Y48" s="388" t="s">
        <v>7836</v>
      </c>
      <c r="Z48" s="388" t="s">
        <v>7837</v>
      </c>
      <c r="AA48" s="388" t="s">
        <v>7838</v>
      </c>
      <c r="AB48" s="388" t="s">
        <v>7839</v>
      </c>
      <c r="AC48" s="388" t="s">
        <v>7840</v>
      </c>
      <c r="AD48" s="388" t="s">
        <v>7841</v>
      </c>
      <c r="AE48" s="625" t="s">
        <v>7842</v>
      </c>
      <c r="AF48" s="866"/>
      <c r="AG48" s="866"/>
      <c r="AH48" s="866"/>
      <c r="AI48" s="866"/>
      <c r="AJ48" s="866"/>
      <c r="AK48" s="866"/>
      <c r="AL48" s="866"/>
      <c r="AM48" s="866"/>
      <c r="AN48" s="866"/>
      <c r="AO48" s="866"/>
      <c r="AP48" s="866"/>
      <c r="AQ48" s="866"/>
      <c r="AR48" s="866"/>
      <c r="AS48" s="866"/>
      <c r="AT48" s="866"/>
      <c r="AU48" s="866"/>
      <c r="AV48" s="866"/>
      <c r="AW48" s="866"/>
      <c r="AX48" s="866"/>
      <c r="AY48" s="866"/>
      <c r="AZ48" s="866"/>
      <c r="BA48" s="866"/>
      <c r="BB48" s="710"/>
      <c r="BC48" s="710"/>
      <c r="BD48" s="710"/>
      <c r="BE48" s="710"/>
      <c r="BF48" s="710"/>
      <c r="BG48" s="710"/>
      <c r="BH48" s="710"/>
      <c r="BI48" s="710"/>
      <c r="BJ48" s="710"/>
      <c r="BK48" s="710"/>
      <c r="BL48" s="710"/>
      <c r="BM48" s="710"/>
      <c r="BN48" s="710"/>
      <c r="BO48" s="710"/>
      <c r="BP48" s="710"/>
      <c r="BQ48" s="710"/>
      <c r="BR48" s="710"/>
      <c r="BS48" s="710"/>
      <c r="BT48" s="710"/>
      <c r="BU48" s="710"/>
      <c r="BV48" s="710"/>
      <c r="BW48" s="710"/>
    </row>
    <row r="49" ht="22.5" customHeight="1">
      <c r="A49" s="379">
        <v>21.0</v>
      </c>
      <c r="B49" s="379">
        <v>1.0</v>
      </c>
      <c r="C49" s="379" t="s">
        <v>290</v>
      </c>
      <c r="D49" s="379"/>
      <c r="E49" s="476"/>
      <c r="F49" s="476"/>
      <c r="G49" s="863">
        <v>1.0</v>
      </c>
      <c r="H49" s="378" t="s">
        <v>7843</v>
      </c>
      <c r="I49" s="378" t="s">
        <v>7844</v>
      </c>
      <c r="J49" s="625" t="s">
        <v>637</v>
      </c>
      <c r="K49" s="625" t="s">
        <v>7845</v>
      </c>
      <c r="L49" s="380">
        <v>42246.0</v>
      </c>
      <c r="M49" s="625" t="s">
        <v>351</v>
      </c>
      <c r="N49" s="625" t="s">
        <v>153</v>
      </c>
      <c r="O49" s="626">
        <v>45519.0</v>
      </c>
      <c r="P49" s="625" t="s">
        <v>115</v>
      </c>
      <c r="Q49" s="379" t="s">
        <v>280</v>
      </c>
      <c r="R49" s="379"/>
      <c r="S49" s="379"/>
      <c r="T49" s="625" t="s">
        <v>11</v>
      </c>
      <c r="U49" s="379" t="s">
        <v>7846</v>
      </c>
      <c r="V49" s="866"/>
      <c r="W49" s="476"/>
      <c r="X49" s="625"/>
      <c r="Y49" s="388" t="s">
        <v>7847</v>
      </c>
      <c r="Z49" s="388"/>
      <c r="AA49" s="388"/>
      <c r="AB49" s="998"/>
      <c r="AC49" s="998"/>
      <c r="AD49" s="998"/>
      <c r="AE49" s="866"/>
      <c r="AF49" s="866"/>
      <c r="AG49" s="866"/>
      <c r="AH49" s="866"/>
      <c r="AI49" s="866"/>
      <c r="AJ49" s="866"/>
      <c r="AK49" s="866"/>
      <c r="AL49" s="866"/>
      <c r="AM49" s="866"/>
      <c r="AN49" s="866"/>
      <c r="AO49" s="866"/>
      <c r="AP49" s="866"/>
      <c r="AQ49" s="866"/>
      <c r="AR49" s="866"/>
      <c r="AS49" s="866"/>
      <c r="AT49" s="866"/>
      <c r="AU49" s="866"/>
      <c r="AV49" s="866"/>
      <c r="AW49" s="866"/>
      <c r="AX49" s="866"/>
      <c r="AY49" s="866"/>
      <c r="AZ49" s="866"/>
      <c r="BA49" s="866"/>
      <c r="BB49" s="866"/>
      <c r="BC49" s="866"/>
      <c r="BD49" s="866"/>
      <c r="BE49" s="866"/>
      <c r="BF49" s="866"/>
      <c r="BG49" s="866"/>
      <c r="BH49" s="866"/>
      <c r="BI49" s="866"/>
      <c r="BJ49" s="866"/>
      <c r="BK49" s="866"/>
      <c r="BL49" s="866"/>
      <c r="BM49" s="866"/>
      <c r="BN49" s="866"/>
      <c r="BO49" s="866"/>
      <c r="BP49" s="866"/>
      <c r="BQ49" s="866"/>
      <c r="BR49" s="866"/>
      <c r="BS49" s="866"/>
      <c r="BT49" s="866"/>
      <c r="BU49" s="866"/>
      <c r="BV49" s="866"/>
      <c r="BW49" s="866"/>
    </row>
    <row r="50" ht="22.5" customHeight="1">
      <c r="A50" s="379">
        <v>22.0</v>
      </c>
      <c r="B50" s="379">
        <v>1.0</v>
      </c>
      <c r="C50" s="379" t="s">
        <v>290</v>
      </c>
      <c r="D50" s="379"/>
      <c r="E50" s="476"/>
      <c r="F50" s="476"/>
      <c r="G50" s="863">
        <v>1.0</v>
      </c>
      <c r="H50" s="791" t="s">
        <v>7848</v>
      </c>
      <c r="I50" s="791" t="s">
        <v>7849</v>
      </c>
      <c r="J50" s="625" t="s">
        <v>396</v>
      </c>
      <c r="K50" s="625" t="s">
        <v>7850</v>
      </c>
      <c r="L50" s="626">
        <v>41984.0</v>
      </c>
      <c r="M50" s="379" t="s">
        <v>339</v>
      </c>
      <c r="N50" s="379" t="s">
        <v>151</v>
      </c>
      <c r="O50" s="380">
        <v>45519.0</v>
      </c>
      <c r="P50" s="625" t="s">
        <v>133</v>
      </c>
      <c r="Q50" s="379" t="s">
        <v>280</v>
      </c>
      <c r="R50" s="625"/>
      <c r="S50" s="866"/>
      <c r="T50" s="379" t="s">
        <v>11</v>
      </c>
      <c r="U50" s="379" t="s">
        <v>21</v>
      </c>
      <c r="V50" s="866"/>
      <c r="W50" s="625"/>
      <c r="X50" s="625"/>
      <c r="Y50" s="388" t="s">
        <v>7851</v>
      </c>
      <c r="Z50" s="388"/>
      <c r="AA50" s="388"/>
      <c r="AB50" s="998"/>
      <c r="AC50" s="998"/>
      <c r="AD50" s="998"/>
      <c r="AE50" s="866"/>
      <c r="AF50" s="866"/>
      <c r="AG50" s="866"/>
      <c r="AH50" s="866"/>
      <c r="AI50" s="866"/>
      <c r="AJ50" s="866"/>
      <c r="AK50" s="866"/>
      <c r="AL50" s="866"/>
      <c r="AM50" s="866"/>
      <c r="AN50" s="866"/>
      <c r="AO50" s="866"/>
      <c r="AP50" s="866"/>
      <c r="AQ50" s="866"/>
      <c r="AR50" s="866"/>
      <c r="AS50" s="866"/>
      <c r="AT50" s="866"/>
      <c r="AU50" s="866"/>
      <c r="AV50" s="866"/>
      <c r="AW50" s="866"/>
      <c r="AX50" s="866"/>
      <c r="AY50" s="866"/>
      <c r="AZ50" s="866"/>
      <c r="BA50" s="866"/>
      <c r="BB50" s="866"/>
      <c r="BC50" s="866"/>
      <c r="BD50" s="866"/>
      <c r="BE50" s="866"/>
      <c r="BF50" s="866"/>
      <c r="BG50" s="866"/>
      <c r="BH50" s="866"/>
      <c r="BI50" s="866"/>
      <c r="BJ50" s="866"/>
      <c r="BK50" s="866"/>
      <c r="BL50" s="866"/>
      <c r="BM50" s="866"/>
      <c r="BN50" s="866"/>
      <c r="BO50" s="866"/>
      <c r="BP50" s="866"/>
      <c r="BQ50" s="866"/>
      <c r="BR50" s="866"/>
      <c r="BS50" s="866"/>
      <c r="BT50" s="866"/>
      <c r="BU50" s="866"/>
      <c r="BV50" s="866"/>
      <c r="BW50" s="866"/>
    </row>
    <row r="51" ht="22.5" customHeight="1">
      <c r="A51" s="496">
        <v>23.0</v>
      </c>
      <c r="B51" s="496">
        <v>1.0</v>
      </c>
      <c r="C51" s="496" t="s">
        <v>290</v>
      </c>
      <c r="D51" s="496"/>
      <c r="E51" s="497"/>
      <c r="F51" s="497"/>
      <c r="G51" s="885">
        <v>1.0</v>
      </c>
      <c r="H51" s="531" t="s">
        <v>7852</v>
      </c>
      <c r="I51" s="531" t="s">
        <v>7853</v>
      </c>
      <c r="J51" s="646" t="s">
        <v>7854</v>
      </c>
      <c r="K51" s="646" t="s">
        <v>7855</v>
      </c>
      <c r="L51" s="647">
        <v>41975.0</v>
      </c>
      <c r="M51" s="646" t="s">
        <v>339</v>
      </c>
      <c r="N51" s="1166" t="s">
        <v>154</v>
      </c>
      <c r="O51" s="647">
        <v>45883.0</v>
      </c>
      <c r="P51" s="646" t="s">
        <v>127</v>
      </c>
      <c r="Q51" s="496" t="s">
        <v>346</v>
      </c>
      <c r="R51" s="496" t="s">
        <v>7856</v>
      </c>
      <c r="S51" s="496" t="s">
        <v>7857</v>
      </c>
      <c r="T51" s="1167" t="s">
        <v>11</v>
      </c>
      <c r="U51" s="496" t="s">
        <v>15</v>
      </c>
      <c r="V51" s="231"/>
      <c r="W51" s="240"/>
      <c r="X51" s="497"/>
      <c r="Y51" s="231"/>
      <c r="Z51" s="231"/>
      <c r="AA51" s="231"/>
      <c r="AB51" s="649"/>
      <c r="AC51" s="649"/>
      <c r="AD51" s="649"/>
      <c r="AE51" s="649"/>
      <c r="AF51" s="649"/>
      <c r="AG51" s="649"/>
      <c r="AH51" s="649"/>
      <c r="AI51" s="649"/>
      <c r="AJ51" s="649"/>
      <c r="AK51" s="649"/>
      <c r="AL51" s="649"/>
      <c r="AM51" s="649"/>
      <c r="AN51" s="649"/>
      <c r="AO51" s="649"/>
      <c r="AP51" s="649"/>
      <c r="AQ51" s="649"/>
      <c r="AR51" s="649"/>
      <c r="AS51" s="649"/>
      <c r="AT51" s="649"/>
      <c r="AU51" s="649"/>
      <c r="AV51" s="796"/>
      <c r="AW51" s="796"/>
      <c r="AX51" s="796"/>
      <c r="AY51" s="796"/>
      <c r="AZ51" s="796"/>
      <c r="BA51" s="796"/>
      <c r="BB51" s="796"/>
      <c r="BC51" s="796"/>
      <c r="BD51" s="796"/>
      <c r="BE51" s="796"/>
      <c r="BF51" s="796"/>
      <c r="BG51" s="796"/>
      <c r="BH51" s="796"/>
      <c r="BI51" s="796"/>
      <c r="BJ51" s="796"/>
      <c r="BK51" s="796"/>
      <c r="BL51" s="796"/>
      <c r="BM51" s="796"/>
      <c r="BN51" s="796"/>
      <c r="BO51" s="796"/>
      <c r="BP51" s="796"/>
      <c r="BQ51" s="796"/>
      <c r="BR51" s="796"/>
      <c r="BS51" s="796"/>
      <c r="BT51" s="796"/>
      <c r="BU51" s="796"/>
      <c r="BV51" s="796"/>
      <c r="BW51" s="796"/>
    </row>
    <row r="52" ht="22.5" customHeight="1">
      <c r="A52" s="507">
        <v>24.0</v>
      </c>
      <c r="B52" s="507">
        <v>1.0</v>
      </c>
      <c r="C52" s="507" t="s">
        <v>290</v>
      </c>
      <c r="D52" s="507"/>
      <c r="E52" s="738"/>
      <c r="F52" s="738"/>
      <c r="G52" s="874">
        <v>1.0</v>
      </c>
      <c r="H52" s="508" t="s">
        <v>7858</v>
      </c>
      <c r="I52" s="508" t="s">
        <v>7859</v>
      </c>
      <c r="J52" s="741" t="s">
        <v>396</v>
      </c>
      <c r="K52" s="741" t="s">
        <v>7860</v>
      </c>
      <c r="L52" s="742">
        <v>41977.0</v>
      </c>
      <c r="M52" s="741" t="s">
        <v>339</v>
      </c>
      <c r="N52" s="941" t="s">
        <v>154</v>
      </c>
      <c r="O52" s="742">
        <v>45910.0</v>
      </c>
      <c r="P52" s="741" t="s">
        <v>133</v>
      </c>
      <c r="Q52" s="507" t="s">
        <v>346</v>
      </c>
      <c r="R52" s="507" t="s">
        <v>7861</v>
      </c>
      <c r="S52" s="507"/>
      <c r="T52" s="1142" t="s">
        <v>26</v>
      </c>
      <c r="U52" s="507" t="s">
        <v>21</v>
      </c>
      <c r="V52" s="249"/>
      <c r="W52" s="743"/>
      <c r="X52" s="738"/>
      <c r="Y52" s="249"/>
      <c r="Z52" s="249"/>
      <c r="AA52" s="249"/>
      <c r="AB52" s="744"/>
      <c r="AC52" s="744"/>
      <c r="AD52" s="744"/>
      <c r="AE52" s="744"/>
      <c r="AF52" s="744"/>
      <c r="AG52" s="744"/>
      <c r="AH52" s="744"/>
      <c r="AI52" s="744"/>
      <c r="AJ52" s="744"/>
      <c r="AK52" s="744"/>
      <c r="AL52" s="744"/>
      <c r="AM52" s="744"/>
      <c r="AN52" s="744"/>
      <c r="AO52" s="744"/>
      <c r="AP52" s="744"/>
      <c r="AQ52" s="744"/>
      <c r="AR52" s="744"/>
      <c r="AS52" s="744"/>
      <c r="AT52" s="744"/>
      <c r="AU52" s="744"/>
      <c r="AV52" s="1168"/>
      <c r="AW52" s="1168"/>
      <c r="AX52" s="1168"/>
      <c r="AY52" s="1168"/>
      <c r="AZ52" s="1168"/>
      <c r="BA52" s="1168"/>
      <c r="BB52" s="1168"/>
      <c r="BC52" s="1168"/>
      <c r="BD52" s="1168"/>
      <c r="BE52" s="1168"/>
      <c r="BF52" s="1168"/>
      <c r="BG52" s="1168"/>
      <c r="BH52" s="1168"/>
      <c r="BI52" s="1168"/>
      <c r="BJ52" s="1168"/>
      <c r="BK52" s="1168"/>
      <c r="BL52" s="1168"/>
      <c r="BM52" s="1168"/>
      <c r="BN52" s="1168"/>
      <c r="BO52" s="1168"/>
      <c r="BP52" s="1168"/>
      <c r="BQ52" s="1168"/>
      <c r="BR52" s="1168"/>
      <c r="BS52" s="1168"/>
      <c r="BT52" s="1168"/>
      <c r="BU52" s="1168"/>
      <c r="BV52" s="1168"/>
      <c r="BW52" s="1168"/>
    </row>
    <row r="53" ht="14.25" customHeight="1">
      <c r="A53" s="1120" t="s">
        <v>7862</v>
      </c>
      <c r="B53" s="30"/>
      <c r="C53" s="30"/>
      <c r="D53" s="30"/>
      <c r="E53" s="30"/>
      <c r="F53" s="30"/>
      <c r="G53" s="30"/>
      <c r="H53" s="30"/>
      <c r="I53" s="30"/>
      <c r="J53" s="30"/>
      <c r="K53" s="30"/>
      <c r="L53" s="31"/>
      <c r="M53" s="1162"/>
      <c r="N53" s="1162"/>
      <c r="O53" s="1123"/>
      <c r="P53" s="1162"/>
      <c r="Q53" s="1162"/>
      <c r="R53" s="1162"/>
      <c r="S53" s="1162"/>
      <c r="T53" s="1162"/>
      <c r="U53" s="1124"/>
      <c r="V53" s="1162"/>
      <c r="W53" s="1162"/>
      <c r="X53" s="1162"/>
      <c r="Y53" s="1162"/>
      <c r="Z53" s="1162"/>
      <c r="AA53" s="1162"/>
      <c r="AB53" s="1162"/>
      <c r="AC53" s="1162"/>
      <c r="AD53" s="1162"/>
      <c r="AE53" s="1162"/>
      <c r="AF53" s="1162"/>
      <c r="AG53" s="1125"/>
      <c r="AH53" s="1125"/>
      <c r="AI53" s="1125"/>
      <c r="AJ53" s="1125"/>
      <c r="AK53" s="1125"/>
      <c r="AL53" s="1125"/>
      <c r="AM53" s="1125"/>
      <c r="AN53" s="1125"/>
      <c r="AO53" s="1125"/>
      <c r="AP53" s="1125"/>
      <c r="AQ53" s="1125"/>
      <c r="AR53" s="1125"/>
      <c r="AS53" s="1125"/>
      <c r="AT53" s="1125"/>
      <c r="AU53" s="1125"/>
      <c r="AV53" s="1125"/>
      <c r="AW53" s="1125"/>
      <c r="AX53" s="1125"/>
      <c r="AY53" s="1126"/>
      <c r="AZ53" s="1126"/>
      <c r="BA53" s="1126"/>
      <c r="BB53" s="1126"/>
      <c r="BC53" s="1126"/>
      <c r="BD53" s="1126"/>
      <c r="BE53" s="1126"/>
      <c r="BF53" s="1126"/>
      <c r="BG53" s="1126"/>
      <c r="BH53" s="1126"/>
      <c r="BI53" s="1126"/>
      <c r="BJ53" s="1126"/>
      <c r="BK53" s="1126"/>
      <c r="BL53" s="1126"/>
      <c r="BM53" s="1126"/>
      <c r="BN53" s="1126"/>
      <c r="BO53" s="1126"/>
      <c r="BP53" s="1126"/>
      <c r="BQ53" s="1126"/>
      <c r="BR53" s="1126"/>
      <c r="BS53" s="1126"/>
      <c r="BT53" s="1126"/>
      <c r="BU53" s="1126"/>
      <c r="BV53" s="1126"/>
      <c r="BW53" s="1126"/>
    </row>
    <row r="54" ht="22.5" customHeight="1">
      <c r="A54" s="634">
        <v>1.0</v>
      </c>
      <c r="B54" s="634">
        <v>5.0</v>
      </c>
      <c r="C54" s="634" t="s">
        <v>292</v>
      </c>
      <c r="D54" s="634"/>
      <c r="E54" s="635"/>
      <c r="F54" s="634" t="s">
        <v>335</v>
      </c>
      <c r="G54" s="892">
        <v>1.0</v>
      </c>
      <c r="H54" s="636" t="s">
        <v>7863</v>
      </c>
      <c r="I54" s="636" t="s">
        <v>7864</v>
      </c>
      <c r="J54" s="634" t="s">
        <v>4361</v>
      </c>
      <c r="K54" s="634" t="s">
        <v>4726</v>
      </c>
      <c r="L54" s="662">
        <v>42186.0</v>
      </c>
      <c r="M54" s="634" t="s">
        <v>339</v>
      </c>
      <c r="N54" s="634" t="s">
        <v>154</v>
      </c>
      <c r="O54" s="662">
        <v>44790.0</v>
      </c>
      <c r="P54" s="634" t="s">
        <v>37</v>
      </c>
      <c r="Q54" s="634" t="s">
        <v>278</v>
      </c>
      <c r="R54" s="634" t="s">
        <v>7865</v>
      </c>
      <c r="S54" s="635"/>
      <c r="T54" s="634" t="s">
        <v>11</v>
      </c>
      <c r="U54" s="634" t="s">
        <v>21</v>
      </c>
      <c r="V54" s="634"/>
      <c r="W54" s="634"/>
      <c r="X54" s="634" t="s">
        <v>7551</v>
      </c>
      <c r="Y54" s="209" t="s">
        <v>7866</v>
      </c>
      <c r="Z54" s="209" t="s">
        <v>7867</v>
      </c>
      <c r="AA54" s="209" t="s">
        <v>7868</v>
      </c>
      <c r="AB54" s="209"/>
      <c r="AC54" s="209"/>
      <c r="AD54" s="209"/>
      <c r="AE54" s="635"/>
      <c r="AF54" s="1169"/>
      <c r="AG54" s="1170"/>
      <c r="AH54" s="1170"/>
      <c r="AI54" s="1170"/>
      <c r="AJ54" s="1170"/>
      <c r="AK54" s="1170"/>
      <c r="AL54" s="1170"/>
      <c r="AM54" s="1170"/>
      <c r="AN54" s="1170"/>
      <c r="AO54" s="1170"/>
      <c r="AP54" s="1170"/>
      <c r="AQ54" s="1170"/>
      <c r="AR54" s="1170"/>
      <c r="AS54" s="1170"/>
      <c r="AT54" s="1170"/>
      <c r="AU54" s="1170"/>
      <c r="AV54" s="1170"/>
      <c r="AW54" s="1170"/>
      <c r="AX54" s="1170"/>
      <c r="AY54" s="1170"/>
      <c r="AZ54" s="1170"/>
      <c r="BA54" s="1170"/>
      <c r="BB54" s="1170"/>
      <c r="BC54" s="1170"/>
      <c r="BD54" s="1170"/>
      <c r="BE54" s="1170"/>
      <c r="BF54" s="1170"/>
      <c r="BG54" s="1170"/>
      <c r="BH54" s="1170"/>
      <c r="BI54" s="1170"/>
      <c r="BJ54" s="1170"/>
      <c r="BK54" s="1170"/>
      <c r="BL54" s="1170"/>
      <c r="BM54" s="1170"/>
      <c r="BN54" s="1170"/>
      <c r="BO54" s="1170"/>
      <c r="BP54" s="1170"/>
      <c r="BQ54" s="1170"/>
      <c r="BR54" s="1170"/>
      <c r="BS54" s="1170"/>
      <c r="BT54" s="1170"/>
      <c r="BU54" s="1170"/>
      <c r="BV54" s="1170"/>
      <c r="BW54" s="1170"/>
    </row>
    <row r="55" ht="22.5" customHeight="1">
      <c r="A55" s="379">
        <v>2.0</v>
      </c>
      <c r="B55" s="379">
        <v>5.0</v>
      </c>
      <c r="C55" s="379" t="s">
        <v>292</v>
      </c>
      <c r="D55" s="379"/>
      <c r="E55" s="476"/>
      <c r="F55" s="476"/>
      <c r="G55" s="863">
        <v>1.0</v>
      </c>
      <c r="H55" s="378" t="s">
        <v>7869</v>
      </c>
      <c r="I55" s="378" t="s">
        <v>7870</v>
      </c>
      <c r="J55" s="379" t="s">
        <v>396</v>
      </c>
      <c r="K55" s="379" t="s">
        <v>7871</v>
      </c>
      <c r="L55" s="380">
        <v>42158.0</v>
      </c>
      <c r="M55" s="379" t="s">
        <v>339</v>
      </c>
      <c r="N55" s="379" t="s">
        <v>153</v>
      </c>
      <c r="O55" s="380">
        <v>44426.0</v>
      </c>
      <c r="P55" s="379" t="s">
        <v>133</v>
      </c>
      <c r="Q55" s="379" t="s">
        <v>278</v>
      </c>
      <c r="R55" s="379" t="s">
        <v>7872</v>
      </c>
      <c r="S55" s="476"/>
      <c r="T55" s="379" t="s">
        <v>11</v>
      </c>
      <c r="U55" s="379" t="s">
        <v>21</v>
      </c>
      <c r="V55" s="379" t="s">
        <v>335</v>
      </c>
      <c r="W55" s="379" t="s">
        <v>7073</v>
      </c>
      <c r="X55" s="379"/>
      <c r="Y55" s="197" t="s">
        <v>7873</v>
      </c>
      <c r="Z55" s="197" t="s">
        <v>7874</v>
      </c>
      <c r="AA55" s="197" t="s">
        <v>7875</v>
      </c>
      <c r="AB55" s="197" t="s">
        <v>7876</v>
      </c>
      <c r="AC55" s="197"/>
      <c r="AD55" s="197"/>
      <c r="AE55" s="379"/>
      <c r="AF55" s="917"/>
      <c r="AG55" s="710"/>
      <c r="AH55" s="710"/>
      <c r="AI55" s="710"/>
      <c r="AJ55" s="710"/>
      <c r="AK55" s="710"/>
      <c r="AL55" s="710"/>
      <c r="AM55" s="710"/>
      <c r="AN55" s="710"/>
      <c r="AO55" s="710"/>
      <c r="AP55" s="710"/>
      <c r="AQ55" s="710"/>
      <c r="AR55" s="710"/>
      <c r="AS55" s="710"/>
      <c r="AT55" s="710"/>
      <c r="AU55" s="710"/>
      <c r="AV55" s="710"/>
      <c r="AW55" s="710"/>
      <c r="AX55" s="710"/>
      <c r="AY55" s="710"/>
      <c r="AZ55" s="710"/>
      <c r="BA55" s="710"/>
      <c r="BB55" s="710"/>
      <c r="BC55" s="710"/>
      <c r="BD55" s="710"/>
      <c r="BE55" s="710"/>
      <c r="BF55" s="710"/>
      <c r="BG55" s="710"/>
      <c r="BH55" s="710"/>
      <c r="BI55" s="710"/>
      <c r="BJ55" s="710"/>
      <c r="BK55" s="710"/>
      <c r="BL55" s="710"/>
      <c r="BM55" s="710"/>
      <c r="BN55" s="710"/>
      <c r="BO55" s="710"/>
      <c r="BP55" s="710"/>
      <c r="BQ55" s="710"/>
      <c r="BR55" s="710"/>
      <c r="BS55" s="710"/>
      <c r="BT55" s="710"/>
      <c r="BU55" s="710"/>
      <c r="BV55" s="710"/>
      <c r="BW55" s="710"/>
    </row>
    <row r="56" ht="22.5" customHeight="1">
      <c r="A56" s="379">
        <v>3.0</v>
      </c>
      <c r="B56" s="379">
        <v>5.0</v>
      </c>
      <c r="C56" s="379" t="s">
        <v>292</v>
      </c>
      <c r="D56" s="379"/>
      <c r="E56" s="476"/>
      <c r="F56" s="476"/>
      <c r="G56" s="863">
        <v>1.0</v>
      </c>
      <c r="H56" s="378" t="s">
        <v>7877</v>
      </c>
      <c r="I56" s="378" t="s">
        <v>7878</v>
      </c>
      <c r="J56" s="379" t="s">
        <v>396</v>
      </c>
      <c r="K56" s="379" t="s">
        <v>7879</v>
      </c>
      <c r="L56" s="380">
        <v>42183.0</v>
      </c>
      <c r="M56" s="379" t="s">
        <v>351</v>
      </c>
      <c r="N56" s="379" t="s">
        <v>152</v>
      </c>
      <c r="O56" s="380">
        <v>42970.0</v>
      </c>
      <c r="P56" s="379" t="s">
        <v>133</v>
      </c>
      <c r="Q56" s="379" t="s">
        <v>278</v>
      </c>
      <c r="R56" s="379"/>
      <c r="S56" s="379"/>
      <c r="T56" s="379" t="s">
        <v>11</v>
      </c>
      <c r="U56" s="379" t="s">
        <v>21</v>
      </c>
      <c r="V56" s="866"/>
      <c r="W56" s="379" t="s">
        <v>7073</v>
      </c>
      <c r="X56" s="379" t="s">
        <v>6056</v>
      </c>
      <c r="Y56" s="197" t="s">
        <v>7880</v>
      </c>
      <c r="Z56" s="197" t="s">
        <v>7881</v>
      </c>
      <c r="AA56" s="197" t="s">
        <v>7882</v>
      </c>
      <c r="AB56" s="197" t="s">
        <v>7883</v>
      </c>
      <c r="AC56" s="197" t="s">
        <v>7884</v>
      </c>
      <c r="AD56" s="197" t="s">
        <v>7885</v>
      </c>
      <c r="AE56" s="379" t="s">
        <v>7886</v>
      </c>
      <c r="AF56" s="917" t="s">
        <v>7521</v>
      </c>
      <c r="AG56" s="710"/>
      <c r="AH56" s="710"/>
      <c r="AI56" s="710"/>
      <c r="AJ56" s="710"/>
      <c r="AK56" s="710"/>
      <c r="AL56" s="710"/>
      <c r="AM56" s="710"/>
      <c r="AN56" s="710"/>
      <c r="AO56" s="710"/>
      <c r="AP56" s="710"/>
      <c r="AQ56" s="710"/>
      <c r="AR56" s="710"/>
      <c r="AS56" s="710"/>
      <c r="AT56" s="710"/>
      <c r="AU56" s="710"/>
      <c r="AV56" s="710"/>
      <c r="AW56" s="710"/>
      <c r="AX56" s="710"/>
      <c r="AY56" s="710"/>
      <c r="AZ56" s="710"/>
      <c r="BA56" s="710"/>
      <c r="BB56" s="710"/>
      <c r="BC56" s="710"/>
      <c r="BD56" s="710"/>
      <c r="BE56" s="710"/>
      <c r="BF56" s="710"/>
      <c r="BG56" s="710"/>
      <c r="BH56" s="710"/>
      <c r="BI56" s="710"/>
      <c r="BJ56" s="710"/>
      <c r="BK56" s="710"/>
      <c r="BL56" s="710"/>
      <c r="BM56" s="710"/>
      <c r="BN56" s="710"/>
      <c r="BO56" s="710"/>
      <c r="BP56" s="710"/>
      <c r="BQ56" s="710"/>
      <c r="BR56" s="710"/>
      <c r="BS56" s="710"/>
      <c r="BT56" s="710"/>
      <c r="BU56" s="710"/>
      <c r="BV56" s="710"/>
      <c r="BW56" s="710"/>
    </row>
    <row r="57" ht="22.5" customHeight="1">
      <c r="A57" s="379">
        <v>4.0</v>
      </c>
      <c r="B57" s="379">
        <v>5.0</v>
      </c>
      <c r="C57" s="379" t="s">
        <v>292</v>
      </c>
      <c r="D57" s="379"/>
      <c r="E57" s="476"/>
      <c r="F57" s="476"/>
      <c r="G57" s="863">
        <v>1.0</v>
      </c>
      <c r="H57" s="378" t="s">
        <v>7887</v>
      </c>
      <c r="I57" s="378" t="s">
        <v>7888</v>
      </c>
      <c r="J57" s="379" t="s">
        <v>396</v>
      </c>
      <c r="K57" s="379" t="s">
        <v>7889</v>
      </c>
      <c r="L57" s="380">
        <v>42172.0</v>
      </c>
      <c r="M57" s="379" t="s">
        <v>351</v>
      </c>
      <c r="N57" s="379" t="s">
        <v>151</v>
      </c>
      <c r="O57" s="380">
        <v>43222.0</v>
      </c>
      <c r="P57" s="379" t="s">
        <v>9</v>
      </c>
      <c r="Q57" s="379" t="s">
        <v>278</v>
      </c>
      <c r="R57" s="379"/>
      <c r="S57" s="379"/>
      <c r="T57" s="379" t="s">
        <v>11</v>
      </c>
      <c r="U57" s="379" t="s">
        <v>15</v>
      </c>
      <c r="V57" s="866"/>
      <c r="W57" s="379" t="s">
        <v>6056</v>
      </c>
      <c r="X57" s="379" t="s">
        <v>6232</v>
      </c>
      <c r="Y57" s="1171" t="s">
        <v>7890</v>
      </c>
      <c r="Z57" s="1171" t="s">
        <v>7891</v>
      </c>
      <c r="AA57" s="1171" t="s">
        <v>7892</v>
      </c>
      <c r="AB57" s="1171" t="s">
        <v>7893</v>
      </c>
      <c r="AC57" s="1171" t="s">
        <v>7894</v>
      </c>
      <c r="AD57" s="197" t="s">
        <v>7895</v>
      </c>
      <c r="AE57" s="379" t="s">
        <v>7896</v>
      </c>
      <c r="AF57" s="917"/>
      <c r="AG57" s="710"/>
      <c r="AH57" s="710"/>
      <c r="AI57" s="710"/>
      <c r="AJ57" s="710"/>
      <c r="AK57" s="710"/>
      <c r="AL57" s="710"/>
      <c r="AM57" s="710"/>
      <c r="AN57" s="710"/>
      <c r="AO57" s="710"/>
      <c r="AP57" s="710"/>
      <c r="AQ57" s="710"/>
      <c r="AR57" s="710"/>
      <c r="AS57" s="710"/>
      <c r="AT57" s="710"/>
      <c r="AU57" s="710"/>
      <c r="AV57" s="710"/>
      <c r="AW57" s="710"/>
      <c r="AX57" s="710"/>
      <c r="AY57" s="710"/>
      <c r="AZ57" s="710"/>
      <c r="BA57" s="710"/>
      <c r="BB57" s="710"/>
      <c r="BC57" s="710"/>
      <c r="BD57" s="710"/>
      <c r="BE57" s="710"/>
      <c r="BF57" s="710"/>
      <c r="BG57" s="710"/>
      <c r="BH57" s="710"/>
      <c r="BI57" s="710"/>
      <c r="BJ57" s="710"/>
      <c r="BK57" s="710"/>
      <c r="BL57" s="710"/>
      <c r="BM57" s="710"/>
      <c r="BN57" s="710"/>
      <c r="BO57" s="710"/>
      <c r="BP57" s="710"/>
      <c r="BQ57" s="710"/>
      <c r="BR57" s="710"/>
      <c r="BS57" s="710"/>
      <c r="BT57" s="710"/>
      <c r="BU57" s="710"/>
      <c r="BV57" s="710"/>
      <c r="BW57" s="710"/>
    </row>
    <row r="58" ht="22.5" customHeight="1">
      <c r="A58" s="379">
        <v>5.0</v>
      </c>
      <c r="B58" s="379">
        <v>5.0</v>
      </c>
      <c r="C58" s="379" t="s">
        <v>292</v>
      </c>
      <c r="D58" s="379"/>
      <c r="E58" s="476"/>
      <c r="F58" s="476"/>
      <c r="G58" s="863">
        <v>1.0</v>
      </c>
      <c r="H58" s="378" t="s">
        <v>7897</v>
      </c>
      <c r="I58" s="378" t="s">
        <v>7898</v>
      </c>
      <c r="J58" s="379" t="s">
        <v>7899</v>
      </c>
      <c r="K58" s="379" t="s">
        <v>7900</v>
      </c>
      <c r="L58" s="380">
        <v>42217.0</v>
      </c>
      <c r="M58" s="379" t="s">
        <v>351</v>
      </c>
      <c r="N58" s="379" t="s">
        <v>151</v>
      </c>
      <c r="O58" s="380">
        <v>43509.0</v>
      </c>
      <c r="P58" s="379" t="s">
        <v>10</v>
      </c>
      <c r="Q58" s="379" t="s">
        <v>278</v>
      </c>
      <c r="R58" s="379" t="s">
        <v>7901</v>
      </c>
      <c r="S58" s="476"/>
      <c r="T58" s="379" t="s">
        <v>11</v>
      </c>
      <c r="U58" s="379" t="s">
        <v>10</v>
      </c>
      <c r="V58" s="379"/>
      <c r="W58" s="379" t="s">
        <v>7617</v>
      </c>
      <c r="X58" s="379"/>
      <c r="Y58" s="1171" t="s">
        <v>7902</v>
      </c>
      <c r="Z58" s="1171" t="s">
        <v>7903</v>
      </c>
      <c r="AA58" s="1171" t="s">
        <v>7904</v>
      </c>
      <c r="AB58" s="1171" t="s">
        <v>7905</v>
      </c>
      <c r="AC58" s="1171" t="s">
        <v>7906</v>
      </c>
      <c r="AD58" s="197" t="s">
        <v>7907</v>
      </c>
      <c r="AE58" s="379" t="s">
        <v>7908</v>
      </c>
      <c r="AF58" s="917"/>
      <c r="AG58" s="710"/>
      <c r="AH58" s="710"/>
      <c r="AI58" s="710"/>
      <c r="AJ58" s="710"/>
      <c r="AK58" s="710"/>
      <c r="AL58" s="710"/>
      <c r="AM58" s="710"/>
      <c r="AN58" s="710"/>
      <c r="AO58" s="710"/>
      <c r="AP58" s="710"/>
      <c r="AQ58" s="710"/>
      <c r="AR58" s="710"/>
      <c r="AS58" s="710"/>
      <c r="AT58" s="710"/>
      <c r="AU58" s="710"/>
      <c r="AV58" s="710"/>
      <c r="AW58" s="710"/>
      <c r="AX58" s="710"/>
      <c r="AY58" s="710"/>
      <c r="AZ58" s="710"/>
      <c r="BA58" s="710"/>
      <c r="BB58" s="710"/>
      <c r="BC58" s="710"/>
      <c r="BD58" s="710"/>
      <c r="BE58" s="710"/>
      <c r="BF58" s="710"/>
      <c r="BG58" s="710"/>
      <c r="BH58" s="710"/>
      <c r="BI58" s="710"/>
      <c r="BJ58" s="710"/>
      <c r="BK58" s="710"/>
      <c r="BL58" s="710"/>
      <c r="BM58" s="710"/>
      <c r="BN58" s="710"/>
      <c r="BO58" s="710"/>
      <c r="BP58" s="710"/>
      <c r="BQ58" s="710"/>
      <c r="BR58" s="710"/>
      <c r="BS58" s="710"/>
      <c r="BT58" s="710"/>
      <c r="BU58" s="710"/>
      <c r="BV58" s="710"/>
      <c r="BW58" s="710"/>
    </row>
    <row r="59" ht="22.5" customHeight="1">
      <c r="A59" s="379">
        <v>6.0</v>
      </c>
      <c r="B59" s="379">
        <v>5.0</v>
      </c>
      <c r="C59" s="379" t="s">
        <v>292</v>
      </c>
      <c r="D59" s="379"/>
      <c r="E59" s="476"/>
      <c r="F59" s="476"/>
      <c r="G59" s="863">
        <v>1.0</v>
      </c>
      <c r="H59" s="378" t="s">
        <v>7909</v>
      </c>
      <c r="I59" s="378" t="s">
        <v>7910</v>
      </c>
      <c r="J59" s="379" t="s">
        <v>984</v>
      </c>
      <c r="K59" s="379" t="s">
        <v>7911</v>
      </c>
      <c r="L59" s="380">
        <v>42045.0</v>
      </c>
      <c r="M59" s="379" t="s">
        <v>351</v>
      </c>
      <c r="N59" s="379" t="s">
        <v>151</v>
      </c>
      <c r="O59" s="380">
        <v>44062.0</v>
      </c>
      <c r="P59" s="379" t="s">
        <v>115</v>
      </c>
      <c r="Q59" s="379" t="s">
        <v>278</v>
      </c>
      <c r="R59" s="476"/>
      <c r="S59" s="476"/>
      <c r="T59" s="379" t="s">
        <v>11</v>
      </c>
      <c r="U59" s="379" t="s">
        <v>15</v>
      </c>
      <c r="V59" s="379"/>
      <c r="W59" s="379" t="s">
        <v>7636</v>
      </c>
      <c r="X59" s="379"/>
      <c r="Y59" s="197" t="s">
        <v>7912</v>
      </c>
      <c r="Z59" s="197" t="s">
        <v>7913</v>
      </c>
      <c r="AA59" s="197" t="s">
        <v>7914</v>
      </c>
      <c r="AB59" s="197" t="s">
        <v>7915</v>
      </c>
      <c r="AC59" s="197" t="s">
        <v>7916</v>
      </c>
      <c r="AD59" s="197"/>
      <c r="AE59" s="379"/>
      <c r="AF59" s="917"/>
      <c r="AG59" s="710"/>
      <c r="AH59" s="710"/>
      <c r="AI59" s="710"/>
      <c r="AJ59" s="710"/>
      <c r="AK59" s="710"/>
      <c r="AL59" s="710"/>
      <c r="AM59" s="710"/>
      <c r="AN59" s="710"/>
      <c r="AO59" s="710"/>
      <c r="AP59" s="710"/>
      <c r="AQ59" s="710"/>
      <c r="AR59" s="710"/>
      <c r="AS59" s="710"/>
      <c r="AT59" s="710"/>
      <c r="AU59" s="710"/>
      <c r="AV59" s="710"/>
      <c r="AW59" s="710"/>
      <c r="AX59" s="710"/>
      <c r="AY59" s="710"/>
      <c r="AZ59" s="710"/>
      <c r="BA59" s="710"/>
      <c r="BB59" s="710"/>
      <c r="BC59" s="710"/>
      <c r="BD59" s="710"/>
      <c r="BE59" s="710"/>
      <c r="BF59" s="710"/>
      <c r="BG59" s="710"/>
      <c r="BH59" s="710"/>
      <c r="BI59" s="710"/>
      <c r="BJ59" s="710"/>
      <c r="BK59" s="710"/>
      <c r="BL59" s="710"/>
      <c r="BM59" s="710"/>
      <c r="BN59" s="710"/>
      <c r="BO59" s="710"/>
      <c r="BP59" s="710"/>
      <c r="BQ59" s="710"/>
      <c r="BR59" s="710"/>
      <c r="BS59" s="710"/>
      <c r="BT59" s="710"/>
      <c r="BU59" s="710"/>
      <c r="BV59" s="710"/>
      <c r="BW59" s="710"/>
    </row>
    <row r="60" ht="22.5" customHeight="1">
      <c r="A60" s="379">
        <v>7.0</v>
      </c>
      <c r="B60" s="379">
        <v>5.0</v>
      </c>
      <c r="C60" s="379" t="s">
        <v>292</v>
      </c>
      <c r="D60" s="379"/>
      <c r="E60" s="476"/>
      <c r="F60" s="476"/>
      <c r="G60" s="863">
        <v>1.0</v>
      </c>
      <c r="H60" s="378" t="s">
        <v>7917</v>
      </c>
      <c r="I60" s="378" t="s">
        <v>7918</v>
      </c>
      <c r="J60" s="379" t="s">
        <v>7919</v>
      </c>
      <c r="K60" s="379" t="s">
        <v>7920</v>
      </c>
      <c r="L60" s="380">
        <v>42180.0</v>
      </c>
      <c r="M60" s="379" t="s">
        <v>351</v>
      </c>
      <c r="N60" s="379" t="s">
        <v>154</v>
      </c>
      <c r="O60" s="380">
        <v>44426.0</v>
      </c>
      <c r="P60" s="379" t="s">
        <v>76</v>
      </c>
      <c r="Q60" s="379" t="s">
        <v>278</v>
      </c>
      <c r="R60" s="379" t="s">
        <v>7921</v>
      </c>
      <c r="S60" s="379"/>
      <c r="T60" s="379" t="s">
        <v>11</v>
      </c>
      <c r="U60" s="379" t="s">
        <v>21</v>
      </c>
      <c r="V60" s="866"/>
      <c r="W60" s="379" t="s">
        <v>6232</v>
      </c>
      <c r="X60" s="379"/>
      <c r="Y60" s="197" t="s">
        <v>7922</v>
      </c>
      <c r="Z60" s="197" t="s">
        <v>7923</v>
      </c>
      <c r="AA60" s="197" t="s">
        <v>7924</v>
      </c>
      <c r="AB60" s="197" t="s">
        <v>7925</v>
      </c>
      <c r="AC60" s="197"/>
      <c r="AD60" s="197"/>
      <c r="AE60" s="379"/>
      <c r="AF60" s="917"/>
      <c r="AG60" s="710"/>
      <c r="AH60" s="710"/>
      <c r="AI60" s="710"/>
      <c r="AJ60" s="710"/>
      <c r="AK60" s="710"/>
      <c r="AL60" s="710"/>
      <c r="AM60" s="710"/>
      <c r="AN60" s="710"/>
      <c r="AO60" s="710"/>
      <c r="AP60" s="710"/>
      <c r="AQ60" s="710"/>
      <c r="AR60" s="710"/>
      <c r="AS60" s="710"/>
      <c r="AT60" s="710"/>
      <c r="AU60" s="710"/>
      <c r="AV60" s="710"/>
      <c r="AW60" s="710"/>
      <c r="AX60" s="710"/>
      <c r="AY60" s="710"/>
      <c r="AZ60" s="710"/>
      <c r="BA60" s="710"/>
      <c r="BB60" s="710"/>
      <c r="BC60" s="710"/>
      <c r="BD60" s="710"/>
      <c r="BE60" s="710"/>
      <c r="BF60" s="710"/>
      <c r="BG60" s="710"/>
      <c r="BH60" s="710"/>
      <c r="BI60" s="710"/>
      <c r="BJ60" s="710"/>
      <c r="BK60" s="710"/>
      <c r="BL60" s="710"/>
      <c r="BM60" s="710"/>
      <c r="BN60" s="710"/>
      <c r="BO60" s="710"/>
      <c r="BP60" s="710"/>
      <c r="BQ60" s="710"/>
      <c r="BR60" s="710"/>
      <c r="BS60" s="710"/>
      <c r="BT60" s="710"/>
      <c r="BU60" s="710"/>
      <c r="BV60" s="710"/>
      <c r="BW60" s="710"/>
    </row>
    <row r="61" ht="22.5" customHeight="1">
      <c r="A61" s="379">
        <v>8.0</v>
      </c>
      <c r="B61" s="379">
        <v>5.0</v>
      </c>
      <c r="C61" s="379" t="s">
        <v>292</v>
      </c>
      <c r="D61" s="379"/>
      <c r="E61" s="476"/>
      <c r="F61" s="476"/>
      <c r="G61" s="863">
        <v>1.0</v>
      </c>
      <c r="H61" s="378" t="s">
        <v>7926</v>
      </c>
      <c r="I61" s="378" t="s">
        <v>7927</v>
      </c>
      <c r="J61" s="379" t="s">
        <v>7928</v>
      </c>
      <c r="K61" s="379" t="s">
        <v>7929</v>
      </c>
      <c r="L61" s="380">
        <v>42204.0</v>
      </c>
      <c r="M61" s="379" t="s">
        <v>339</v>
      </c>
      <c r="N61" s="379" t="s">
        <v>152</v>
      </c>
      <c r="O61" s="380">
        <v>43334.0</v>
      </c>
      <c r="P61" s="379" t="s">
        <v>37</v>
      </c>
      <c r="Q61" s="379" t="s">
        <v>278</v>
      </c>
      <c r="R61" s="379" t="s">
        <v>629</v>
      </c>
      <c r="S61" s="476"/>
      <c r="T61" s="379" t="s">
        <v>11</v>
      </c>
      <c r="U61" s="379" t="s">
        <v>10</v>
      </c>
      <c r="V61" s="476"/>
      <c r="W61" s="379" t="s">
        <v>7073</v>
      </c>
      <c r="X61" s="379" t="s">
        <v>6232</v>
      </c>
      <c r="Y61" s="197" t="s">
        <v>7930</v>
      </c>
      <c r="Z61" s="197" t="s">
        <v>7931</v>
      </c>
      <c r="AA61" s="197" t="s">
        <v>7932</v>
      </c>
      <c r="AB61" s="197" t="s">
        <v>7933</v>
      </c>
      <c r="AC61" s="197" t="s">
        <v>7934</v>
      </c>
      <c r="AD61" s="197" t="s">
        <v>7935</v>
      </c>
      <c r="AE61" s="379" t="s">
        <v>7936</v>
      </c>
      <c r="AF61" s="917"/>
      <c r="AG61" s="710"/>
      <c r="AH61" s="710"/>
      <c r="AI61" s="710"/>
      <c r="AJ61" s="710"/>
      <c r="AK61" s="710"/>
      <c r="AL61" s="710"/>
      <c r="AM61" s="710"/>
      <c r="AN61" s="710"/>
      <c r="AO61" s="710"/>
      <c r="AP61" s="710"/>
      <c r="AQ61" s="710"/>
      <c r="AR61" s="710"/>
      <c r="AS61" s="710"/>
      <c r="AT61" s="710"/>
      <c r="AU61" s="710"/>
      <c r="AV61" s="710"/>
      <c r="AW61" s="710"/>
      <c r="AX61" s="710"/>
      <c r="AY61" s="710"/>
      <c r="AZ61" s="710"/>
      <c r="BA61" s="710"/>
      <c r="BB61" s="710"/>
      <c r="BC61" s="710"/>
      <c r="BD61" s="710"/>
      <c r="BE61" s="710"/>
      <c r="BF61" s="710"/>
      <c r="BG61" s="710"/>
      <c r="BH61" s="710"/>
      <c r="BI61" s="710"/>
      <c r="BJ61" s="710"/>
      <c r="BK61" s="710"/>
      <c r="BL61" s="710"/>
      <c r="BM61" s="710"/>
      <c r="BN61" s="710"/>
      <c r="BO61" s="710"/>
      <c r="BP61" s="710"/>
      <c r="BQ61" s="710"/>
      <c r="BR61" s="710"/>
      <c r="BS61" s="710"/>
      <c r="BT61" s="710"/>
      <c r="BU61" s="710"/>
      <c r="BV61" s="710"/>
      <c r="BW61" s="710"/>
    </row>
    <row r="62" ht="22.5" customHeight="1">
      <c r="A62" s="379">
        <v>9.0</v>
      </c>
      <c r="B62" s="379">
        <v>5.0</v>
      </c>
      <c r="C62" s="379" t="s">
        <v>292</v>
      </c>
      <c r="D62" s="379"/>
      <c r="E62" s="476"/>
      <c r="F62" s="476"/>
      <c r="G62" s="863">
        <v>1.0</v>
      </c>
      <c r="H62" s="378" t="s">
        <v>7937</v>
      </c>
      <c r="I62" s="378" t="s">
        <v>7938</v>
      </c>
      <c r="J62" s="379" t="s">
        <v>344</v>
      </c>
      <c r="K62" s="379" t="s">
        <v>7939</v>
      </c>
      <c r="L62" s="380">
        <v>42230.0</v>
      </c>
      <c r="M62" s="379" t="s">
        <v>339</v>
      </c>
      <c r="N62" s="379" t="s">
        <v>154</v>
      </c>
      <c r="O62" s="380">
        <v>43334.0</v>
      </c>
      <c r="P62" s="379" t="s">
        <v>133</v>
      </c>
      <c r="Q62" s="379" t="s">
        <v>278</v>
      </c>
      <c r="R62" s="476"/>
      <c r="S62" s="476"/>
      <c r="T62" s="379" t="s">
        <v>11</v>
      </c>
      <c r="U62" s="379" t="s">
        <v>15</v>
      </c>
      <c r="V62" s="476"/>
      <c r="W62" s="379"/>
      <c r="X62" s="379" t="s">
        <v>7580</v>
      </c>
      <c r="Y62" s="197" t="s">
        <v>7940</v>
      </c>
      <c r="Z62" s="197" t="s">
        <v>7941</v>
      </c>
      <c r="AA62" s="197" t="s">
        <v>7942</v>
      </c>
      <c r="AB62" s="197" t="s">
        <v>7610</v>
      </c>
      <c r="AC62" s="197" t="s">
        <v>7943</v>
      </c>
      <c r="AD62" s="197" t="s">
        <v>7944</v>
      </c>
      <c r="AE62" s="379" t="s">
        <v>7945</v>
      </c>
      <c r="AF62" s="917" t="s">
        <v>7946</v>
      </c>
      <c r="AG62" s="710"/>
      <c r="AH62" s="710"/>
      <c r="AI62" s="710"/>
      <c r="AJ62" s="710"/>
      <c r="AK62" s="710"/>
      <c r="AL62" s="710"/>
      <c r="AM62" s="710"/>
      <c r="AN62" s="710"/>
      <c r="AO62" s="710"/>
      <c r="AP62" s="710"/>
      <c r="AQ62" s="710"/>
      <c r="AR62" s="710"/>
      <c r="AS62" s="710"/>
      <c r="AT62" s="710"/>
      <c r="AU62" s="710"/>
      <c r="AV62" s="710"/>
      <c r="AW62" s="710"/>
      <c r="AX62" s="710"/>
      <c r="AY62" s="710"/>
      <c r="AZ62" s="710"/>
      <c r="BA62" s="710"/>
      <c r="BB62" s="710"/>
      <c r="BC62" s="710"/>
      <c r="BD62" s="710"/>
      <c r="BE62" s="710"/>
      <c r="BF62" s="710"/>
      <c r="BG62" s="710"/>
      <c r="BH62" s="710"/>
      <c r="BI62" s="710"/>
      <c r="BJ62" s="710"/>
      <c r="BK62" s="710"/>
      <c r="BL62" s="710"/>
      <c r="BM62" s="710"/>
      <c r="BN62" s="710"/>
      <c r="BO62" s="710"/>
      <c r="BP62" s="710"/>
      <c r="BQ62" s="710"/>
      <c r="BR62" s="710"/>
      <c r="BS62" s="710"/>
      <c r="BT62" s="710"/>
      <c r="BU62" s="710"/>
      <c r="BV62" s="710"/>
      <c r="BW62" s="710"/>
    </row>
    <row r="63" ht="22.5" customHeight="1">
      <c r="A63" s="379">
        <v>10.0</v>
      </c>
      <c r="B63" s="379">
        <v>5.0</v>
      </c>
      <c r="C63" s="379" t="s">
        <v>292</v>
      </c>
      <c r="D63" s="379"/>
      <c r="E63" s="379"/>
      <c r="F63" s="379"/>
      <c r="G63" s="863">
        <v>1.0</v>
      </c>
      <c r="H63" s="378" t="s">
        <v>7947</v>
      </c>
      <c r="I63" s="378" t="s">
        <v>7948</v>
      </c>
      <c r="J63" s="379" t="s">
        <v>423</v>
      </c>
      <c r="K63" s="379" t="s">
        <v>7949</v>
      </c>
      <c r="L63" s="380">
        <v>42097.0</v>
      </c>
      <c r="M63" s="379" t="s">
        <v>339</v>
      </c>
      <c r="N63" s="379" t="s">
        <v>153</v>
      </c>
      <c r="O63" s="380">
        <v>43698.0</v>
      </c>
      <c r="P63" s="379" t="s">
        <v>115</v>
      </c>
      <c r="Q63" s="379" t="s">
        <v>278</v>
      </c>
      <c r="R63" s="379"/>
      <c r="S63" s="476"/>
      <c r="T63" s="379" t="s">
        <v>11</v>
      </c>
      <c r="U63" s="379" t="s">
        <v>21</v>
      </c>
      <c r="V63" s="379"/>
      <c r="W63" s="379"/>
      <c r="X63" s="379" t="s">
        <v>7580</v>
      </c>
      <c r="Y63" s="197" t="s">
        <v>7950</v>
      </c>
      <c r="Z63" s="197" t="s">
        <v>7951</v>
      </c>
      <c r="AA63" s="197" t="s">
        <v>7952</v>
      </c>
      <c r="AB63" s="197" t="s">
        <v>7953</v>
      </c>
      <c r="AC63" s="197" t="s">
        <v>7954</v>
      </c>
      <c r="AD63" s="197" t="s">
        <v>7955</v>
      </c>
      <c r="AE63" s="476"/>
      <c r="AF63" s="920"/>
      <c r="AG63" s="710"/>
      <c r="AH63" s="710"/>
      <c r="AI63" s="710"/>
      <c r="AJ63" s="710"/>
      <c r="AK63" s="710"/>
      <c r="AL63" s="710"/>
      <c r="AM63" s="710"/>
      <c r="AN63" s="710"/>
      <c r="AO63" s="710"/>
      <c r="AP63" s="710"/>
      <c r="AQ63" s="710"/>
      <c r="AR63" s="710"/>
      <c r="AS63" s="710"/>
      <c r="AT63" s="710"/>
      <c r="AU63" s="710"/>
      <c r="AV63" s="710"/>
      <c r="AW63" s="710"/>
      <c r="AX63" s="710"/>
      <c r="AY63" s="710"/>
      <c r="AZ63" s="710"/>
      <c r="BA63" s="710"/>
      <c r="BB63" s="710"/>
      <c r="BC63" s="710"/>
      <c r="BD63" s="710"/>
      <c r="BE63" s="710"/>
      <c r="BF63" s="710"/>
      <c r="BG63" s="710"/>
      <c r="BH63" s="710"/>
      <c r="BI63" s="710"/>
      <c r="BJ63" s="710"/>
      <c r="BK63" s="710"/>
      <c r="BL63" s="710"/>
      <c r="BM63" s="710"/>
      <c r="BN63" s="710"/>
      <c r="BO63" s="710"/>
      <c r="BP63" s="710"/>
      <c r="BQ63" s="710"/>
      <c r="BR63" s="710"/>
      <c r="BS63" s="710"/>
      <c r="BT63" s="710"/>
      <c r="BU63" s="710"/>
      <c r="BV63" s="710"/>
      <c r="BW63" s="710"/>
    </row>
    <row r="64" ht="22.5" customHeight="1">
      <c r="A64" s="379">
        <v>11.0</v>
      </c>
      <c r="B64" s="379">
        <v>5.0</v>
      </c>
      <c r="C64" s="379" t="s">
        <v>292</v>
      </c>
      <c r="D64" s="379"/>
      <c r="E64" s="379"/>
      <c r="F64" s="379"/>
      <c r="G64" s="863">
        <v>1.0</v>
      </c>
      <c r="H64" s="378" t="s">
        <v>7956</v>
      </c>
      <c r="I64" s="378" t="s">
        <v>7957</v>
      </c>
      <c r="J64" s="379" t="s">
        <v>7958</v>
      </c>
      <c r="K64" s="379" t="s">
        <v>7959</v>
      </c>
      <c r="L64" s="380">
        <v>41894.0</v>
      </c>
      <c r="M64" s="379" t="s">
        <v>339</v>
      </c>
      <c r="N64" s="379" t="s">
        <v>152</v>
      </c>
      <c r="O64" s="380">
        <v>44250.0</v>
      </c>
      <c r="P64" s="379" t="s">
        <v>76</v>
      </c>
      <c r="Q64" s="379" t="s">
        <v>281</v>
      </c>
      <c r="R64" s="379" t="s">
        <v>7960</v>
      </c>
      <c r="S64" s="476"/>
      <c r="T64" s="379" t="s">
        <v>11</v>
      </c>
      <c r="U64" s="379" t="s">
        <v>15</v>
      </c>
      <c r="V64" s="379"/>
      <c r="W64" s="379" t="s">
        <v>6728</v>
      </c>
      <c r="X64" s="379" t="s">
        <v>6056</v>
      </c>
      <c r="Y64" s="197" t="s">
        <v>7961</v>
      </c>
      <c r="Z64" s="197" t="s">
        <v>7962</v>
      </c>
      <c r="AA64" s="197" t="s">
        <v>7963</v>
      </c>
      <c r="AB64" s="197" t="s">
        <v>7964</v>
      </c>
      <c r="AC64" s="197" t="s">
        <v>7965</v>
      </c>
      <c r="AD64" s="197"/>
      <c r="AE64" s="476"/>
      <c r="AF64" s="917"/>
      <c r="AG64" s="710"/>
      <c r="AH64" s="710"/>
      <c r="AI64" s="710"/>
      <c r="AJ64" s="710"/>
      <c r="AK64" s="710"/>
      <c r="AL64" s="710"/>
      <c r="AM64" s="710"/>
      <c r="AN64" s="710"/>
      <c r="AO64" s="710"/>
      <c r="AP64" s="710"/>
      <c r="AQ64" s="710"/>
      <c r="AR64" s="710"/>
      <c r="AS64" s="710"/>
      <c r="AT64" s="710"/>
      <c r="AU64" s="710"/>
      <c r="AV64" s="710"/>
      <c r="AW64" s="710"/>
      <c r="AX64" s="710"/>
      <c r="AY64" s="710"/>
      <c r="AZ64" s="710"/>
      <c r="BA64" s="710"/>
      <c r="BB64" s="710"/>
      <c r="BC64" s="710"/>
      <c r="BD64" s="710"/>
      <c r="BE64" s="710"/>
      <c r="BF64" s="710"/>
      <c r="BG64" s="710"/>
      <c r="BH64" s="710"/>
      <c r="BI64" s="710"/>
      <c r="BJ64" s="710"/>
      <c r="BK64" s="710"/>
      <c r="BL64" s="710"/>
      <c r="BM64" s="710"/>
      <c r="BN64" s="710"/>
      <c r="BO64" s="710"/>
      <c r="BP64" s="710"/>
      <c r="BQ64" s="710"/>
      <c r="BR64" s="710"/>
      <c r="BS64" s="710"/>
      <c r="BT64" s="710"/>
      <c r="BU64" s="710"/>
      <c r="BV64" s="710"/>
      <c r="BW64" s="710"/>
    </row>
    <row r="65" ht="22.5" customHeight="1">
      <c r="A65" s="379">
        <v>12.0</v>
      </c>
      <c r="B65" s="379">
        <v>5.0</v>
      </c>
      <c r="C65" s="379" t="s">
        <v>292</v>
      </c>
      <c r="D65" s="379"/>
      <c r="E65" s="379"/>
      <c r="F65" s="379"/>
      <c r="G65" s="863">
        <v>1.0</v>
      </c>
      <c r="H65" s="378" t="s">
        <v>7966</v>
      </c>
      <c r="I65" s="378" t="s">
        <v>7967</v>
      </c>
      <c r="J65" s="379" t="s">
        <v>7968</v>
      </c>
      <c r="K65" s="379" t="s">
        <v>7969</v>
      </c>
      <c r="L65" s="380">
        <v>41911.0</v>
      </c>
      <c r="M65" s="379" t="s">
        <v>339</v>
      </c>
      <c r="N65" s="379" t="s">
        <v>151</v>
      </c>
      <c r="O65" s="380">
        <v>43349.0</v>
      </c>
      <c r="P65" s="379" t="s">
        <v>9</v>
      </c>
      <c r="Q65" s="379" t="s">
        <v>281</v>
      </c>
      <c r="R65" s="476"/>
      <c r="S65" s="476"/>
      <c r="T65" s="379" t="s">
        <v>11</v>
      </c>
      <c r="U65" s="379" t="s">
        <v>15</v>
      </c>
      <c r="V65" s="379"/>
      <c r="W65" s="379" t="s">
        <v>6232</v>
      </c>
      <c r="X65" s="379" t="s">
        <v>6067</v>
      </c>
      <c r="Y65" s="423" t="s">
        <v>7970</v>
      </c>
      <c r="Z65" s="423" t="s">
        <v>7971</v>
      </c>
      <c r="AA65" s="423" t="s">
        <v>7972</v>
      </c>
      <c r="AB65" s="423" t="s">
        <v>7973</v>
      </c>
      <c r="AC65" s="423" t="s">
        <v>7974</v>
      </c>
      <c r="AD65" s="423" t="s">
        <v>7975</v>
      </c>
      <c r="AE65" s="864" t="s">
        <v>7976</v>
      </c>
      <c r="AF65" s="917"/>
      <c r="AG65" s="710"/>
      <c r="AH65" s="710"/>
      <c r="AI65" s="710"/>
      <c r="AJ65" s="710"/>
      <c r="AK65" s="710"/>
      <c r="AL65" s="710"/>
      <c r="AM65" s="710"/>
      <c r="AN65" s="710"/>
      <c r="AO65" s="710"/>
      <c r="AP65" s="710"/>
      <c r="AQ65" s="710"/>
      <c r="AR65" s="710"/>
      <c r="AS65" s="710"/>
      <c r="AT65" s="710"/>
      <c r="AU65" s="710"/>
      <c r="AV65" s="710"/>
      <c r="AW65" s="710"/>
      <c r="AX65" s="710"/>
      <c r="AY65" s="710"/>
      <c r="AZ65" s="710"/>
      <c r="BA65" s="710"/>
      <c r="BB65" s="710"/>
      <c r="BC65" s="710"/>
      <c r="BD65" s="710"/>
      <c r="BE65" s="710"/>
      <c r="BF65" s="710"/>
      <c r="BG65" s="710"/>
      <c r="BH65" s="710"/>
      <c r="BI65" s="710"/>
      <c r="BJ65" s="710"/>
      <c r="BK65" s="710"/>
      <c r="BL65" s="710"/>
      <c r="BM65" s="710"/>
      <c r="BN65" s="710"/>
      <c r="BO65" s="710"/>
      <c r="BP65" s="710"/>
      <c r="BQ65" s="710"/>
      <c r="BR65" s="710"/>
      <c r="BS65" s="710"/>
      <c r="BT65" s="710"/>
      <c r="BU65" s="710"/>
      <c r="BV65" s="710"/>
      <c r="BW65" s="710"/>
    </row>
    <row r="66" ht="22.5" customHeight="1">
      <c r="A66" s="634">
        <v>13.0</v>
      </c>
      <c r="B66" s="634">
        <v>5.0</v>
      </c>
      <c r="C66" s="634" t="s">
        <v>292</v>
      </c>
      <c r="D66" s="634"/>
      <c r="E66" s="634"/>
      <c r="F66" s="634"/>
      <c r="G66" s="892">
        <v>1.0</v>
      </c>
      <c r="H66" s="636" t="s">
        <v>7977</v>
      </c>
      <c r="I66" s="636" t="s">
        <v>7978</v>
      </c>
      <c r="J66" s="634" t="s">
        <v>7979</v>
      </c>
      <c r="K66" s="634" t="s">
        <v>7980</v>
      </c>
      <c r="L66" s="662">
        <v>41897.0</v>
      </c>
      <c r="M66" s="634" t="s">
        <v>339</v>
      </c>
      <c r="N66" s="634" t="s">
        <v>152</v>
      </c>
      <c r="O66" s="662">
        <v>43698.0</v>
      </c>
      <c r="P66" s="634" t="s">
        <v>127</v>
      </c>
      <c r="Q66" s="634" t="s">
        <v>281</v>
      </c>
      <c r="R66" s="634"/>
      <c r="S66" s="635"/>
      <c r="T66" s="634" t="s">
        <v>11</v>
      </c>
      <c r="U66" s="634" t="s">
        <v>15</v>
      </c>
      <c r="V66" s="634"/>
      <c r="W66" s="634" t="s">
        <v>7028</v>
      </c>
      <c r="X66" s="634" t="s">
        <v>7981</v>
      </c>
      <c r="Y66" s="209" t="s">
        <v>7982</v>
      </c>
      <c r="Z66" s="209"/>
      <c r="AA66" s="209" t="s">
        <v>7983</v>
      </c>
      <c r="AB66" s="209" t="s">
        <v>7984</v>
      </c>
      <c r="AC66" s="209" t="s">
        <v>7985</v>
      </c>
      <c r="AD66" s="209" t="s">
        <v>7986</v>
      </c>
      <c r="AE66" s="634"/>
      <c r="AF66" s="634"/>
      <c r="AG66" s="688"/>
      <c r="AH66" s="688"/>
      <c r="AI66" s="688"/>
      <c r="AJ66" s="688"/>
      <c r="AK66" s="688"/>
      <c r="AL66" s="688"/>
      <c r="AM66" s="688"/>
      <c r="AN66" s="1170"/>
      <c r="AO66" s="1170"/>
      <c r="AP66" s="1170"/>
      <c r="AQ66" s="1170"/>
      <c r="AR66" s="1170"/>
      <c r="AS66" s="1170"/>
      <c r="AT66" s="1170"/>
      <c r="AU66" s="1170"/>
      <c r="AV66" s="1170"/>
      <c r="AW66" s="1170"/>
      <c r="AX66" s="1170"/>
      <c r="AY66" s="1170"/>
      <c r="AZ66" s="1170"/>
      <c r="BA66" s="1170"/>
      <c r="BB66" s="1170"/>
      <c r="BC66" s="1170"/>
      <c r="BD66" s="1170"/>
      <c r="BE66" s="1170"/>
      <c r="BF66" s="1170"/>
      <c r="BG66" s="1170"/>
      <c r="BH66" s="1170"/>
      <c r="BI66" s="1170"/>
      <c r="BJ66" s="1170"/>
      <c r="BK66" s="1170"/>
      <c r="BL66" s="1170"/>
      <c r="BM66" s="1170"/>
      <c r="BN66" s="1170"/>
      <c r="BO66" s="1170"/>
      <c r="BP66" s="1170"/>
      <c r="BQ66" s="1170"/>
      <c r="BR66" s="1170"/>
      <c r="BS66" s="1170"/>
      <c r="BT66" s="1170"/>
      <c r="BU66" s="1170"/>
      <c r="BV66" s="1170"/>
      <c r="BW66" s="1170"/>
    </row>
    <row r="67" ht="22.5" customHeight="1">
      <c r="A67" s="379">
        <v>14.0</v>
      </c>
      <c r="B67" s="379">
        <v>5.0</v>
      </c>
      <c r="C67" s="379" t="s">
        <v>292</v>
      </c>
      <c r="D67" s="917"/>
      <c r="E67" s="917"/>
      <c r="F67" s="917"/>
      <c r="G67" s="918">
        <v>1.0</v>
      </c>
      <c r="H67" s="378" t="s">
        <v>7987</v>
      </c>
      <c r="I67" s="378" t="s">
        <v>7988</v>
      </c>
      <c r="J67" s="379" t="s">
        <v>7989</v>
      </c>
      <c r="K67" s="379" t="s">
        <v>7990</v>
      </c>
      <c r="L67" s="380">
        <v>42003.0</v>
      </c>
      <c r="M67" s="379" t="s">
        <v>339</v>
      </c>
      <c r="N67" s="379" t="s">
        <v>154</v>
      </c>
      <c r="O67" s="380">
        <v>45155.0</v>
      </c>
      <c r="P67" s="379" t="s">
        <v>76</v>
      </c>
      <c r="Q67" s="379" t="s">
        <v>281</v>
      </c>
      <c r="R67" s="379"/>
      <c r="S67" s="379"/>
      <c r="T67" s="947" t="s">
        <v>11</v>
      </c>
      <c r="U67" s="379" t="s">
        <v>10</v>
      </c>
      <c r="V67" s="948"/>
      <c r="W67" s="379" t="s">
        <v>6067</v>
      </c>
      <c r="X67" s="379"/>
      <c r="Y67" s="940" t="s">
        <v>7991</v>
      </c>
      <c r="Z67" s="940" t="s">
        <v>7992</v>
      </c>
      <c r="AA67" s="940"/>
      <c r="AB67" s="940"/>
      <c r="AC67" s="940"/>
      <c r="AD67" s="904"/>
      <c r="AE67" s="947"/>
      <c r="AF67" s="947"/>
      <c r="AG67" s="710"/>
      <c r="AH67" s="710"/>
      <c r="AI67" s="710"/>
      <c r="AJ67" s="710"/>
      <c r="AK67" s="710"/>
      <c r="AL67" s="710"/>
      <c r="AM67" s="710"/>
      <c r="AN67" s="710"/>
      <c r="AO67" s="710"/>
      <c r="AP67" s="710"/>
      <c r="AQ67" s="710"/>
      <c r="AR67" s="710"/>
      <c r="AS67" s="710"/>
      <c r="AT67" s="710"/>
      <c r="AU67" s="710"/>
      <c r="AV67" s="710"/>
      <c r="AW67" s="710"/>
      <c r="AX67" s="710"/>
      <c r="AY67" s="710"/>
      <c r="AZ67" s="710"/>
      <c r="BA67" s="710"/>
      <c r="BB67" s="710"/>
      <c r="BC67" s="710"/>
      <c r="BD67" s="710"/>
      <c r="BE67" s="710"/>
      <c r="BF67" s="710"/>
      <c r="BG67" s="710"/>
      <c r="BH67" s="710"/>
      <c r="BI67" s="710"/>
      <c r="BJ67" s="710"/>
      <c r="BK67" s="710"/>
      <c r="BL67" s="710"/>
      <c r="BM67" s="710"/>
      <c r="BN67" s="710"/>
      <c r="BO67" s="710"/>
      <c r="BP67" s="710"/>
      <c r="BQ67" s="710"/>
      <c r="BR67" s="710"/>
      <c r="BS67" s="710"/>
      <c r="BT67" s="710"/>
      <c r="BU67" s="710"/>
      <c r="BV67" s="710"/>
      <c r="BW67" s="710"/>
    </row>
    <row r="68" ht="22.5" customHeight="1">
      <c r="A68" s="379">
        <v>15.0</v>
      </c>
      <c r="B68" s="379">
        <v>5.0</v>
      </c>
      <c r="C68" s="379" t="s">
        <v>292</v>
      </c>
      <c r="D68" s="379"/>
      <c r="E68" s="379"/>
      <c r="F68" s="379"/>
      <c r="G68" s="863">
        <v>1.0</v>
      </c>
      <c r="H68" s="378" t="s">
        <v>7993</v>
      </c>
      <c r="I68" s="378" t="s">
        <v>7994</v>
      </c>
      <c r="J68" s="625" t="s">
        <v>1728</v>
      </c>
      <c r="K68" s="625" t="s">
        <v>7995</v>
      </c>
      <c r="L68" s="626">
        <v>42234.0</v>
      </c>
      <c r="M68" s="625" t="s">
        <v>351</v>
      </c>
      <c r="N68" s="625" t="s">
        <v>151</v>
      </c>
      <c r="O68" s="626">
        <v>45155.0</v>
      </c>
      <c r="P68" s="625" t="s">
        <v>66</v>
      </c>
      <c r="Q68" s="379" t="s">
        <v>281</v>
      </c>
      <c r="R68" s="379" t="s">
        <v>7996</v>
      </c>
      <c r="S68" s="379" t="s">
        <v>7997</v>
      </c>
      <c r="T68" s="947" t="s">
        <v>11</v>
      </c>
      <c r="U68" s="379" t="s">
        <v>21</v>
      </c>
      <c r="V68" s="197"/>
      <c r="W68" s="379"/>
      <c r="X68" s="379"/>
      <c r="Y68" s="197" t="s">
        <v>7998</v>
      </c>
      <c r="Z68" s="197" t="s">
        <v>7999</v>
      </c>
      <c r="AA68" s="197"/>
      <c r="AB68" s="625"/>
      <c r="AC68" s="625"/>
      <c r="AD68" s="197"/>
      <c r="AE68" s="379"/>
      <c r="AF68" s="379"/>
      <c r="AG68" s="866"/>
      <c r="AH68" s="866"/>
      <c r="AI68" s="866"/>
      <c r="AJ68" s="866"/>
      <c r="AK68" s="866"/>
      <c r="AL68" s="866"/>
      <c r="AM68" s="866"/>
      <c r="AN68" s="866"/>
      <c r="AO68" s="866"/>
      <c r="AP68" s="866"/>
      <c r="AQ68" s="866"/>
      <c r="AR68" s="866"/>
      <c r="AS68" s="866"/>
      <c r="AT68" s="866"/>
      <c r="AU68" s="866"/>
      <c r="AV68" s="866"/>
      <c r="AW68" s="866"/>
      <c r="AX68" s="866"/>
      <c r="AY68" s="866"/>
      <c r="AZ68" s="866"/>
      <c r="BA68" s="866"/>
      <c r="BB68" s="710"/>
      <c r="BC68" s="710"/>
      <c r="BD68" s="710"/>
      <c r="BE68" s="710"/>
      <c r="BF68" s="710"/>
      <c r="BG68" s="710"/>
      <c r="BH68" s="710"/>
      <c r="BI68" s="710"/>
      <c r="BJ68" s="710"/>
      <c r="BK68" s="710"/>
      <c r="BL68" s="710"/>
      <c r="BM68" s="710"/>
      <c r="BN68" s="710"/>
      <c r="BO68" s="710"/>
      <c r="BP68" s="710"/>
      <c r="BQ68" s="710"/>
      <c r="BR68" s="710"/>
      <c r="BS68" s="710"/>
      <c r="BT68" s="710"/>
      <c r="BU68" s="710"/>
      <c r="BV68" s="710"/>
      <c r="BW68" s="710"/>
    </row>
    <row r="69" ht="22.5" customHeight="1">
      <c r="A69" s="379">
        <v>16.0</v>
      </c>
      <c r="B69" s="379">
        <v>5.0</v>
      </c>
      <c r="C69" s="379" t="s">
        <v>292</v>
      </c>
      <c r="D69" s="379"/>
      <c r="E69" s="379"/>
      <c r="F69" s="379"/>
      <c r="G69" s="863">
        <v>1.0</v>
      </c>
      <c r="H69" s="378" t="s">
        <v>8000</v>
      </c>
      <c r="I69" s="378" t="s">
        <v>8001</v>
      </c>
      <c r="J69" s="625" t="s">
        <v>396</v>
      </c>
      <c r="K69" s="625" t="s">
        <v>8002</v>
      </c>
      <c r="L69" s="626">
        <v>41885.0</v>
      </c>
      <c r="M69" s="625" t="s">
        <v>351</v>
      </c>
      <c r="N69" s="625" t="s">
        <v>153</v>
      </c>
      <c r="O69" s="626">
        <v>42970.0</v>
      </c>
      <c r="P69" s="625" t="s">
        <v>133</v>
      </c>
      <c r="Q69" s="379" t="s">
        <v>281</v>
      </c>
      <c r="R69" s="379"/>
      <c r="S69" s="379"/>
      <c r="T69" s="947" t="s">
        <v>11</v>
      </c>
      <c r="U69" s="379" t="s">
        <v>15</v>
      </c>
      <c r="V69" s="197"/>
      <c r="W69" s="379" t="s">
        <v>6728</v>
      </c>
      <c r="X69" s="379" t="s">
        <v>6067</v>
      </c>
      <c r="Y69" s="197" t="s">
        <v>8003</v>
      </c>
      <c r="Z69" s="197" t="s">
        <v>8004</v>
      </c>
      <c r="AA69" s="197" t="s">
        <v>8005</v>
      </c>
      <c r="AB69" s="625" t="s">
        <v>8006</v>
      </c>
      <c r="AC69" s="625" t="s">
        <v>8007</v>
      </c>
      <c r="AD69" s="625" t="s">
        <v>8008</v>
      </c>
      <c r="AE69" s="625" t="s">
        <v>8009</v>
      </c>
      <c r="AF69" s="866"/>
      <c r="AG69" s="866"/>
      <c r="AH69" s="866"/>
      <c r="AI69" s="866"/>
      <c r="AJ69" s="866"/>
      <c r="AK69" s="866"/>
      <c r="AL69" s="866"/>
      <c r="AM69" s="866"/>
      <c r="AN69" s="866"/>
      <c r="AO69" s="866"/>
      <c r="AP69" s="866"/>
      <c r="AQ69" s="866"/>
      <c r="AR69" s="866"/>
      <c r="AS69" s="866"/>
      <c r="AT69" s="866"/>
      <c r="AU69" s="866"/>
      <c r="AV69" s="866"/>
      <c r="AW69" s="866"/>
      <c r="AX69" s="866"/>
      <c r="AY69" s="866"/>
      <c r="AZ69" s="866"/>
      <c r="BA69" s="866"/>
      <c r="BB69" s="710"/>
      <c r="BC69" s="710"/>
      <c r="BD69" s="710"/>
      <c r="BE69" s="710"/>
      <c r="BF69" s="710"/>
      <c r="BG69" s="710"/>
      <c r="BH69" s="710"/>
      <c r="BI69" s="710"/>
      <c r="BJ69" s="710"/>
      <c r="BK69" s="710"/>
      <c r="BL69" s="710"/>
      <c r="BM69" s="710"/>
      <c r="BN69" s="710"/>
      <c r="BO69" s="710"/>
      <c r="BP69" s="710"/>
      <c r="BQ69" s="710"/>
      <c r="BR69" s="710"/>
      <c r="BS69" s="710"/>
      <c r="BT69" s="710"/>
      <c r="BU69" s="710"/>
      <c r="BV69" s="710"/>
      <c r="BW69" s="710"/>
    </row>
    <row r="70" ht="22.5" customHeight="1">
      <c r="A70" s="379">
        <v>17.0</v>
      </c>
      <c r="B70" s="379">
        <v>5.0</v>
      </c>
      <c r="C70" s="379" t="s">
        <v>292</v>
      </c>
      <c r="D70" s="379"/>
      <c r="E70" s="1163"/>
      <c r="F70" s="1163"/>
      <c r="G70" s="863">
        <v>1.0</v>
      </c>
      <c r="H70" s="378" t="s">
        <v>8010</v>
      </c>
      <c r="I70" s="378" t="s">
        <v>8011</v>
      </c>
      <c r="J70" s="625" t="s">
        <v>396</v>
      </c>
      <c r="K70" s="625" t="s">
        <v>8012</v>
      </c>
      <c r="L70" s="626">
        <v>41939.0</v>
      </c>
      <c r="M70" s="625" t="s">
        <v>351</v>
      </c>
      <c r="N70" s="625" t="s">
        <v>154</v>
      </c>
      <c r="O70" s="626">
        <v>42970.0</v>
      </c>
      <c r="P70" s="625" t="s">
        <v>133</v>
      </c>
      <c r="Q70" s="379" t="s">
        <v>281</v>
      </c>
      <c r="R70" s="379"/>
      <c r="S70" s="379"/>
      <c r="T70" s="947" t="s">
        <v>11</v>
      </c>
      <c r="U70" s="379" t="s">
        <v>15</v>
      </c>
      <c r="V70" s="197"/>
      <c r="W70" s="379" t="s">
        <v>6232</v>
      </c>
      <c r="X70" s="379" t="s">
        <v>6232</v>
      </c>
      <c r="Y70" s="197" t="s">
        <v>8013</v>
      </c>
      <c r="Z70" s="197" t="s">
        <v>8014</v>
      </c>
      <c r="AA70" s="197" t="s">
        <v>8015</v>
      </c>
      <c r="AB70" s="1172" t="s">
        <v>8016</v>
      </c>
      <c r="AC70" s="1172" t="s">
        <v>8017</v>
      </c>
      <c r="AD70" s="1172" t="s">
        <v>8018</v>
      </c>
      <c r="AE70" s="1172" t="s">
        <v>8019</v>
      </c>
      <c r="AF70" s="1172" t="s">
        <v>8020</v>
      </c>
      <c r="AG70" s="1173"/>
      <c r="AH70" s="1173"/>
      <c r="AI70" s="1173"/>
      <c r="AJ70" s="1173"/>
      <c r="AK70" s="1173"/>
      <c r="AL70" s="1173"/>
      <c r="AM70" s="1173"/>
      <c r="AN70" s="1173"/>
      <c r="AO70" s="1173"/>
      <c r="AP70" s="1173"/>
      <c r="AQ70" s="1173"/>
      <c r="AR70" s="1173"/>
      <c r="AS70" s="1173"/>
      <c r="AT70" s="1173"/>
      <c r="AU70" s="1173"/>
      <c r="AV70" s="1173"/>
      <c r="AW70" s="1173"/>
      <c r="AX70" s="1173"/>
      <c r="AY70" s="1173"/>
      <c r="AZ70" s="1173"/>
      <c r="BA70" s="1173"/>
      <c r="BB70" s="1174"/>
      <c r="BC70" s="1174"/>
      <c r="BD70" s="1174"/>
      <c r="BE70" s="1174"/>
      <c r="BF70" s="1174"/>
      <c r="BG70" s="1174"/>
      <c r="BH70" s="1174"/>
      <c r="BI70" s="1174"/>
      <c r="BJ70" s="1174"/>
      <c r="BK70" s="1174"/>
      <c r="BL70" s="1174"/>
      <c r="BM70" s="1174"/>
      <c r="BN70" s="1174"/>
      <c r="BO70" s="1174"/>
      <c r="BP70" s="1174"/>
      <c r="BQ70" s="1174"/>
      <c r="BR70" s="1174"/>
      <c r="BS70" s="1174"/>
      <c r="BT70" s="1174"/>
      <c r="BU70" s="1174"/>
      <c r="BV70" s="1174"/>
      <c r="BW70" s="1174"/>
    </row>
    <row r="71" ht="22.5" customHeight="1">
      <c r="A71" s="379">
        <v>18.0</v>
      </c>
      <c r="B71" s="379">
        <v>5.0</v>
      </c>
      <c r="C71" s="379" t="s">
        <v>292</v>
      </c>
      <c r="D71" s="379"/>
      <c r="E71" s="476"/>
      <c r="F71" s="476"/>
      <c r="G71" s="863">
        <v>1.0</v>
      </c>
      <c r="H71" s="378" t="s">
        <v>8021</v>
      </c>
      <c r="I71" s="378" t="s">
        <v>8022</v>
      </c>
      <c r="J71" s="903" t="s">
        <v>4860</v>
      </c>
      <c r="K71" s="903" t="s">
        <v>8023</v>
      </c>
      <c r="L71" s="626">
        <v>41907.0</v>
      </c>
      <c r="M71" s="903" t="s">
        <v>351</v>
      </c>
      <c r="N71" s="903" t="s">
        <v>153</v>
      </c>
      <c r="O71" s="626">
        <v>43334.0</v>
      </c>
      <c r="P71" s="903" t="s">
        <v>133</v>
      </c>
      <c r="Q71" s="903" t="s">
        <v>281</v>
      </c>
      <c r="R71" s="903"/>
      <c r="S71" s="903"/>
      <c r="T71" s="947" t="s">
        <v>11</v>
      </c>
      <c r="U71" s="903" t="s">
        <v>15</v>
      </c>
      <c r="V71" s="1175"/>
      <c r="W71" s="903" t="s">
        <v>8024</v>
      </c>
      <c r="X71" s="1176"/>
      <c r="Y71" s="940" t="s">
        <v>8025</v>
      </c>
      <c r="Z71" s="940" t="s">
        <v>8026</v>
      </c>
      <c r="AA71" s="940" t="s">
        <v>8027</v>
      </c>
      <c r="AB71" s="940" t="s">
        <v>8028</v>
      </c>
      <c r="AC71" s="940" t="s">
        <v>8029</v>
      </c>
      <c r="AD71" s="904" t="s">
        <v>8030</v>
      </c>
      <c r="AE71" s="947" t="s">
        <v>8031</v>
      </c>
      <c r="AF71" s="947" t="s">
        <v>8032</v>
      </c>
      <c r="AG71" s="710"/>
      <c r="AH71" s="710"/>
      <c r="AI71" s="710"/>
      <c r="AJ71" s="710"/>
      <c r="AK71" s="710"/>
      <c r="AL71" s="710"/>
      <c r="AM71" s="710"/>
      <c r="AN71" s="710"/>
      <c r="AO71" s="710"/>
      <c r="AP71" s="710"/>
      <c r="AQ71" s="710"/>
      <c r="AR71" s="710"/>
      <c r="AS71" s="710"/>
      <c r="AT71" s="710"/>
      <c r="AU71" s="710"/>
      <c r="AV71" s="710"/>
      <c r="AW71" s="710"/>
      <c r="AX71" s="710"/>
      <c r="AY71" s="710"/>
      <c r="AZ71" s="710"/>
      <c r="BA71" s="710"/>
      <c r="BB71" s="710"/>
      <c r="BC71" s="710"/>
      <c r="BD71" s="710"/>
      <c r="BE71" s="710"/>
      <c r="BF71" s="710"/>
      <c r="BG71" s="710"/>
      <c r="BH71" s="710"/>
      <c r="BI71" s="710"/>
      <c r="BJ71" s="710"/>
      <c r="BK71" s="710"/>
      <c r="BL71" s="710"/>
      <c r="BM71" s="710"/>
      <c r="BN71" s="710"/>
      <c r="BO71" s="710"/>
      <c r="BP71" s="710"/>
      <c r="BQ71" s="710"/>
      <c r="BR71" s="710"/>
      <c r="BS71" s="710"/>
      <c r="BT71" s="710"/>
      <c r="BU71" s="710"/>
      <c r="BV71" s="710"/>
      <c r="BW71" s="710"/>
    </row>
    <row r="72" ht="22.5" customHeight="1">
      <c r="A72" s="379">
        <v>19.0</v>
      </c>
      <c r="B72" s="379">
        <v>5.0</v>
      </c>
      <c r="C72" s="379" t="s">
        <v>292</v>
      </c>
      <c r="D72" s="903"/>
      <c r="E72" s="1176"/>
      <c r="F72" s="1176"/>
      <c r="G72" s="863">
        <v>1.0</v>
      </c>
      <c r="H72" s="378" t="s">
        <v>8033</v>
      </c>
      <c r="I72" s="378" t="s">
        <v>8034</v>
      </c>
      <c r="J72" s="903" t="s">
        <v>2153</v>
      </c>
      <c r="K72" s="903" t="s">
        <v>8035</v>
      </c>
      <c r="L72" s="1177">
        <v>42051.0</v>
      </c>
      <c r="M72" s="903" t="s">
        <v>351</v>
      </c>
      <c r="N72" s="903" t="s">
        <v>152</v>
      </c>
      <c r="O72" s="626">
        <v>44426.0</v>
      </c>
      <c r="P72" s="903" t="s">
        <v>115</v>
      </c>
      <c r="Q72" s="903" t="s">
        <v>281</v>
      </c>
      <c r="R72" s="903" t="s">
        <v>8036</v>
      </c>
      <c r="S72" s="903"/>
      <c r="T72" s="947" t="s">
        <v>11</v>
      </c>
      <c r="U72" s="903" t="s">
        <v>21</v>
      </c>
      <c r="V72" s="1175"/>
      <c r="W72" s="1176"/>
      <c r="X72" s="903" t="s">
        <v>7749</v>
      </c>
      <c r="Y72" s="940" t="s">
        <v>8037</v>
      </c>
      <c r="Z72" s="940" t="s">
        <v>8038</v>
      </c>
      <c r="AA72" s="940" t="s">
        <v>8039</v>
      </c>
      <c r="AB72" s="940" t="s">
        <v>8040</v>
      </c>
      <c r="AC72" s="1178"/>
      <c r="AD72" s="1179"/>
      <c r="AE72" s="1180"/>
      <c r="AF72" s="1180"/>
      <c r="AG72" s="710"/>
      <c r="AH72" s="710"/>
      <c r="AI72" s="710"/>
      <c r="AJ72" s="710"/>
      <c r="AK72" s="710"/>
      <c r="AL72" s="710"/>
      <c r="AM72" s="710"/>
      <c r="AN72" s="710"/>
      <c r="AO72" s="710"/>
      <c r="AP72" s="710"/>
      <c r="AQ72" s="710"/>
      <c r="AR72" s="710"/>
      <c r="AS72" s="710"/>
      <c r="AT72" s="710"/>
      <c r="AU72" s="710"/>
      <c r="AV72" s="710"/>
      <c r="AW72" s="710"/>
      <c r="AX72" s="710"/>
      <c r="AY72" s="710"/>
      <c r="AZ72" s="710"/>
      <c r="BA72" s="710"/>
      <c r="BB72" s="710"/>
      <c r="BC72" s="710"/>
      <c r="BD72" s="710"/>
      <c r="BE72" s="710"/>
      <c r="BF72" s="710"/>
      <c r="BG72" s="710"/>
      <c r="BH72" s="710"/>
      <c r="BI72" s="710"/>
      <c r="BJ72" s="710"/>
      <c r="BK72" s="710"/>
      <c r="BL72" s="710"/>
      <c r="BM72" s="710"/>
      <c r="BN72" s="710"/>
      <c r="BO72" s="710"/>
      <c r="BP72" s="710"/>
      <c r="BQ72" s="710"/>
      <c r="BR72" s="710"/>
      <c r="BS72" s="710"/>
      <c r="BT72" s="710"/>
      <c r="BU72" s="710"/>
      <c r="BV72" s="710"/>
      <c r="BW72" s="710"/>
    </row>
    <row r="73" ht="22.5" customHeight="1">
      <c r="A73" s="379">
        <v>20.0</v>
      </c>
      <c r="B73" s="379">
        <v>5.0</v>
      </c>
      <c r="C73" s="379" t="s">
        <v>292</v>
      </c>
      <c r="D73" s="379"/>
      <c r="E73" s="476"/>
      <c r="F73" s="476"/>
      <c r="G73" s="863">
        <v>1.0</v>
      </c>
      <c r="H73" s="378" t="s">
        <v>8041</v>
      </c>
      <c r="I73" s="378" t="s">
        <v>8042</v>
      </c>
      <c r="J73" s="379" t="s">
        <v>984</v>
      </c>
      <c r="K73" s="379" t="s">
        <v>8043</v>
      </c>
      <c r="L73" s="626">
        <v>42184.0</v>
      </c>
      <c r="M73" s="379" t="s">
        <v>351</v>
      </c>
      <c r="N73" s="379" t="s">
        <v>154</v>
      </c>
      <c r="O73" s="626">
        <v>45519.0</v>
      </c>
      <c r="P73" s="379" t="s">
        <v>115</v>
      </c>
      <c r="Q73" s="379" t="s">
        <v>281</v>
      </c>
      <c r="R73" s="379"/>
      <c r="S73" s="379"/>
      <c r="T73" s="623" t="s">
        <v>11</v>
      </c>
      <c r="U73" s="379" t="s">
        <v>15</v>
      </c>
      <c r="V73" s="625"/>
      <c r="W73" s="476"/>
      <c r="X73" s="476"/>
      <c r="Y73" s="197" t="s">
        <v>8044</v>
      </c>
      <c r="Z73" s="197"/>
      <c r="AA73" s="197"/>
      <c r="AB73" s="1004"/>
      <c r="AC73" s="1004"/>
      <c r="AD73" s="1004"/>
      <c r="AE73" s="1091"/>
      <c r="AF73" s="1091"/>
      <c r="AG73" s="866"/>
      <c r="AH73" s="866"/>
      <c r="AI73" s="866"/>
      <c r="AJ73" s="866"/>
      <c r="AK73" s="866"/>
      <c r="AL73" s="866"/>
      <c r="AM73" s="866"/>
      <c r="AN73" s="866"/>
      <c r="AO73" s="866"/>
      <c r="AP73" s="866"/>
      <c r="AQ73" s="866"/>
      <c r="AR73" s="866"/>
      <c r="AS73" s="866"/>
      <c r="AT73" s="866"/>
      <c r="AU73" s="866"/>
      <c r="AV73" s="866"/>
      <c r="AW73" s="866"/>
      <c r="AX73" s="866"/>
      <c r="AY73" s="866"/>
      <c r="AZ73" s="866"/>
      <c r="BA73" s="866"/>
      <c r="BB73" s="866"/>
      <c r="BC73" s="866"/>
      <c r="BD73" s="866"/>
      <c r="BE73" s="866"/>
      <c r="BF73" s="866"/>
      <c r="BG73" s="866"/>
      <c r="BH73" s="866"/>
      <c r="BI73" s="866"/>
      <c r="BJ73" s="866"/>
      <c r="BK73" s="866"/>
      <c r="BL73" s="866"/>
      <c r="BM73" s="866"/>
      <c r="BN73" s="866"/>
      <c r="BO73" s="866"/>
      <c r="BP73" s="866"/>
      <c r="BQ73" s="866"/>
      <c r="BR73" s="866"/>
      <c r="BS73" s="866"/>
      <c r="BT73" s="866"/>
      <c r="BU73" s="866"/>
      <c r="BV73" s="866"/>
      <c r="BW73" s="866"/>
    </row>
    <row r="74" ht="22.5" customHeight="1">
      <c r="A74" s="379">
        <v>21.0</v>
      </c>
      <c r="B74" s="496">
        <v>5.0</v>
      </c>
      <c r="C74" s="496" t="s">
        <v>292</v>
      </c>
      <c r="D74" s="700"/>
      <c r="E74" s="700"/>
      <c r="F74" s="700"/>
      <c r="G74" s="1181">
        <v>1.0</v>
      </c>
      <c r="H74" s="1025" t="s">
        <v>8045</v>
      </c>
      <c r="I74" s="1025" t="s">
        <v>8046</v>
      </c>
      <c r="J74" s="696" t="s">
        <v>8047</v>
      </c>
      <c r="K74" s="696" t="s">
        <v>8048</v>
      </c>
      <c r="L74" s="695">
        <v>41867.0</v>
      </c>
      <c r="M74" s="886" t="s">
        <v>339</v>
      </c>
      <c r="N74" s="886" t="s">
        <v>152</v>
      </c>
      <c r="O74" s="695">
        <v>45782.0</v>
      </c>
      <c r="P74" s="886" t="s">
        <v>76</v>
      </c>
      <c r="Q74" s="1182" t="s">
        <v>346</v>
      </c>
      <c r="R74" s="1182" t="s">
        <v>8049</v>
      </c>
      <c r="S74" s="700"/>
      <c r="T74" s="1182" t="s">
        <v>11</v>
      </c>
      <c r="U74" s="1182" t="s">
        <v>21</v>
      </c>
      <c r="V74" s="700"/>
      <c r="W74" s="700"/>
      <c r="X74" s="700"/>
      <c r="Y74" s="1183" t="s">
        <v>8050</v>
      </c>
      <c r="Z74" s="700"/>
      <c r="AA74" s="700"/>
      <c r="AB74" s="700"/>
      <c r="AC74" s="700"/>
      <c r="AD74" s="700"/>
      <c r="AE74" s="700"/>
      <c r="AF74" s="700"/>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1184"/>
      <c r="BW74" s="1184"/>
    </row>
    <row r="75" ht="22.5" customHeight="1">
      <c r="A75" s="507">
        <v>22.0</v>
      </c>
      <c r="B75" s="507">
        <v>5.0</v>
      </c>
      <c r="C75" s="873" t="s">
        <v>292</v>
      </c>
      <c r="D75" s="507"/>
      <c r="E75" s="738"/>
      <c r="F75" s="738"/>
      <c r="G75" s="874">
        <v>1.0</v>
      </c>
      <c r="H75" s="508" t="s">
        <v>8051</v>
      </c>
      <c r="I75" s="508" t="s">
        <v>8052</v>
      </c>
      <c r="J75" s="741" t="s">
        <v>984</v>
      </c>
      <c r="K75" s="741" t="s">
        <v>8053</v>
      </c>
      <c r="L75" s="742">
        <v>42128.0</v>
      </c>
      <c r="M75" s="741" t="s">
        <v>339</v>
      </c>
      <c r="N75" s="741" t="s">
        <v>153</v>
      </c>
      <c r="O75" s="742">
        <v>45883.0</v>
      </c>
      <c r="P75" s="741" t="s">
        <v>115</v>
      </c>
      <c r="Q75" s="507" t="s">
        <v>346</v>
      </c>
      <c r="R75" s="1003" t="s">
        <v>8054</v>
      </c>
      <c r="S75" s="1185"/>
      <c r="T75" s="1142" t="s">
        <v>11</v>
      </c>
      <c r="U75" s="507" t="s">
        <v>15</v>
      </c>
      <c r="V75" s="1185"/>
      <c r="W75" s="1186"/>
      <c r="X75" s="1186"/>
      <c r="Y75" s="248"/>
      <c r="Z75" s="248"/>
      <c r="AA75" s="248"/>
      <c r="AB75" s="1005"/>
      <c r="AC75" s="1005"/>
      <c r="AD75" s="1005"/>
      <c r="AE75" s="1145"/>
      <c r="AF75" s="1145"/>
      <c r="AG75" s="1187"/>
      <c r="AH75" s="1187"/>
      <c r="AI75" s="1187"/>
      <c r="AJ75" s="1187"/>
      <c r="AK75" s="1187"/>
      <c r="AL75" s="1187"/>
      <c r="AM75" s="1187"/>
      <c r="AN75" s="1187"/>
      <c r="AO75" s="1187"/>
      <c r="AP75" s="1187"/>
      <c r="AQ75" s="1187"/>
      <c r="AR75" s="1187"/>
      <c r="AS75" s="1187"/>
      <c r="AT75" s="1187"/>
      <c r="AU75" s="1187"/>
      <c r="AV75" s="1187"/>
      <c r="AW75" s="1187"/>
      <c r="AX75" s="1187"/>
      <c r="AY75" s="1187"/>
      <c r="AZ75" s="1187"/>
      <c r="BA75" s="1187"/>
      <c r="BB75" s="1187"/>
      <c r="BC75" s="1187"/>
      <c r="BD75" s="1187"/>
      <c r="BE75" s="1187"/>
      <c r="BF75" s="1187"/>
      <c r="BG75" s="1187"/>
      <c r="BH75" s="1187"/>
      <c r="BI75" s="1187"/>
      <c r="BJ75" s="1187"/>
      <c r="BK75" s="1187"/>
      <c r="BL75" s="1187"/>
      <c r="BM75" s="1187"/>
      <c r="BN75" s="1187"/>
      <c r="BO75" s="1187"/>
      <c r="BP75" s="1187"/>
      <c r="BQ75" s="1187"/>
      <c r="BR75" s="1187"/>
      <c r="BS75" s="1187"/>
      <c r="BT75" s="1187"/>
      <c r="BU75" s="1187"/>
      <c r="BV75" s="1187"/>
      <c r="BW75" s="1187"/>
    </row>
    <row r="76" ht="22.5" customHeight="1">
      <c r="A76" s="507">
        <v>23.0</v>
      </c>
      <c r="B76" s="507">
        <v>5.0</v>
      </c>
      <c r="C76" s="873" t="s">
        <v>292</v>
      </c>
      <c r="D76" s="507"/>
      <c r="E76" s="507" t="s">
        <v>335</v>
      </c>
      <c r="F76" s="738"/>
      <c r="G76" s="874">
        <v>1.0</v>
      </c>
      <c r="H76" s="508" t="s">
        <v>8055</v>
      </c>
      <c r="I76" s="508" t="s">
        <v>8056</v>
      </c>
      <c r="J76" s="741" t="s">
        <v>1613</v>
      </c>
      <c r="K76" s="741" t="s">
        <v>8057</v>
      </c>
      <c r="L76" s="742">
        <v>41896.0</v>
      </c>
      <c r="M76" s="741" t="s">
        <v>339</v>
      </c>
      <c r="N76" s="741" t="s">
        <v>151</v>
      </c>
      <c r="O76" s="742">
        <v>45883.0</v>
      </c>
      <c r="P76" s="741" t="s">
        <v>133</v>
      </c>
      <c r="Q76" s="507" t="s">
        <v>346</v>
      </c>
      <c r="R76" s="507" t="s">
        <v>8058</v>
      </c>
      <c r="S76" s="507"/>
      <c r="T76" s="1142" t="s">
        <v>22</v>
      </c>
      <c r="U76" s="507" t="s">
        <v>15</v>
      </c>
      <c r="V76" s="248"/>
      <c r="W76" s="738"/>
      <c r="X76" s="738"/>
      <c r="Y76" s="248"/>
      <c r="Z76" s="248"/>
      <c r="AA76" s="248"/>
      <c r="AB76" s="877"/>
      <c r="AC76" s="877"/>
      <c r="AD76" s="877"/>
      <c r="AE76" s="877"/>
      <c r="AF76" s="877"/>
      <c r="AG76" s="877"/>
      <c r="AH76" s="877"/>
      <c r="AI76" s="877"/>
      <c r="AJ76" s="877"/>
      <c r="AK76" s="877"/>
      <c r="AL76" s="877"/>
      <c r="AM76" s="877"/>
      <c r="AN76" s="877"/>
      <c r="AO76" s="877"/>
      <c r="AP76" s="877"/>
      <c r="AQ76" s="877"/>
      <c r="AR76" s="877"/>
      <c r="AS76" s="877"/>
      <c r="AT76" s="877"/>
      <c r="AU76" s="877"/>
      <c r="AV76" s="1187"/>
      <c r="AW76" s="1187"/>
      <c r="AX76" s="1187"/>
      <c r="AY76" s="1187"/>
      <c r="AZ76" s="1187"/>
      <c r="BA76" s="1187"/>
      <c r="BB76" s="1187"/>
      <c r="BC76" s="1187"/>
      <c r="BD76" s="1187"/>
      <c r="BE76" s="1187"/>
      <c r="BF76" s="1187"/>
      <c r="BG76" s="1187"/>
      <c r="BH76" s="1187"/>
      <c r="BI76" s="1187"/>
      <c r="BJ76" s="1187"/>
      <c r="BK76" s="1187"/>
      <c r="BL76" s="1187"/>
      <c r="BM76" s="1187"/>
      <c r="BN76" s="1187"/>
      <c r="BO76" s="1187"/>
      <c r="BP76" s="1187"/>
      <c r="BQ76" s="1187"/>
      <c r="BR76" s="1187"/>
      <c r="BS76" s="1187"/>
      <c r="BT76" s="1187"/>
      <c r="BU76" s="1187"/>
      <c r="BV76" s="1187"/>
      <c r="BW76" s="1187"/>
    </row>
    <row r="77" ht="22.5" customHeight="1">
      <c r="A77" s="507">
        <v>24.0</v>
      </c>
      <c r="B77" s="507">
        <v>5.0</v>
      </c>
      <c r="C77" s="873" t="s">
        <v>292</v>
      </c>
      <c r="D77" s="507"/>
      <c r="E77" s="507"/>
      <c r="F77" s="507"/>
      <c r="G77" s="874">
        <v>1.0</v>
      </c>
      <c r="H77" s="508" t="s">
        <v>8059</v>
      </c>
      <c r="I77" s="508" t="s">
        <v>8060</v>
      </c>
      <c r="J77" s="741" t="s">
        <v>396</v>
      </c>
      <c r="K77" s="741" t="s">
        <v>8061</v>
      </c>
      <c r="L77" s="742">
        <v>41963.0</v>
      </c>
      <c r="M77" s="741" t="s">
        <v>339</v>
      </c>
      <c r="N77" s="741" t="s">
        <v>153</v>
      </c>
      <c r="O77" s="742">
        <v>45883.0</v>
      </c>
      <c r="P77" s="741" t="s">
        <v>133</v>
      </c>
      <c r="Q77" s="507" t="s">
        <v>346</v>
      </c>
      <c r="R77" s="507" t="s">
        <v>8062</v>
      </c>
      <c r="S77" s="507" t="s">
        <v>8063</v>
      </c>
      <c r="T77" s="1142" t="s">
        <v>11</v>
      </c>
      <c r="U77" s="507" t="s">
        <v>15</v>
      </c>
      <c r="V77" s="248"/>
      <c r="W77" s="738"/>
      <c r="X77" s="738"/>
      <c r="Y77" s="248"/>
      <c r="Z77" s="248"/>
      <c r="AA77" s="248"/>
      <c r="AB77" s="877"/>
      <c r="AC77" s="877"/>
      <c r="AD77" s="877"/>
      <c r="AE77" s="877"/>
      <c r="AF77" s="877"/>
      <c r="AG77" s="877"/>
      <c r="AH77" s="877"/>
      <c r="AI77" s="877"/>
      <c r="AJ77" s="877"/>
      <c r="AK77" s="877"/>
      <c r="AL77" s="877"/>
      <c r="AM77" s="877"/>
      <c r="AN77" s="877"/>
      <c r="AO77" s="877"/>
      <c r="AP77" s="877"/>
      <c r="AQ77" s="877"/>
      <c r="AR77" s="877"/>
      <c r="AS77" s="877"/>
      <c r="AT77" s="877"/>
      <c r="AU77" s="877"/>
      <c r="AV77" s="1187"/>
      <c r="AW77" s="1187"/>
      <c r="AX77" s="1187"/>
      <c r="AY77" s="1187"/>
      <c r="AZ77" s="1187"/>
      <c r="BA77" s="1187"/>
      <c r="BB77" s="1187"/>
      <c r="BC77" s="1187"/>
      <c r="BD77" s="1187"/>
      <c r="BE77" s="1187"/>
      <c r="BF77" s="1187"/>
      <c r="BG77" s="1187"/>
      <c r="BH77" s="1187"/>
      <c r="BI77" s="1187"/>
      <c r="BJ77" s="1187"/>
      <c r="BK77" s="1187"/>
      <c r="BL77" s="1187"/>
      <c r="BM77" s="1187"/>
      <c r="BN77" s="1187"/>
      <c r="BO77" s="1187"/>
      <c r="BP77" s="1187"/>
      <c r="BQ77" s="1187"/>
      <c r="BR77" s="1187"/>
      <c r="BS77" s="1187"/>
      <c r="BT77" s="1187"/>
      <c r="BU77" s="1187"/>
      <c r="BV77" s="1187"/>
      <c r="BW77" s="1187"/>
    </row>
    <row r="78" ht="14.25" customHeight="1">
      <c r="A78" s="1120" t="s">
        <v>8064</v>
      </c>
      <c r="B78" s="30"/>
      <c r="C78" s="30"/>
      <c r="D78" s="30"/>
      <c r="E78" s="30"/>
      <c r="F78" s="30"/>
      <c r="G78" s="30"/>
      <c r="H78" s="30"/>
      <c r="I78" s="30"/>
      <c r="J78" s="30"/>
      <c r="K78" s="30"/>
      <c r="L78" s="31"/>
      <c r="M78" s="1162"/>
      <c r="N78" s="1162"/>
      <c r="O78" s="1123"/>
      <c r="P78" s="1162"/>
      <c r="Q78" s="1162"/>
      <c r="R78" s="1162"/>
      <c r="S78" s="1162"/>
      <c r="T78" s="1162"/>
      <c r="U78" s="1124"/>
      <c r="V78" s="1162"/>
      <c r="W78" s="1162"/>
      <c r="X78" s="1162"/>
      <c r="Y78" s="1162"/>
      <c r="Z78" s="1162"/>
      <c r="AA78" s="1162"/>
      <c r="AB78" s="1162"/>
      <c r="AC78" s="1162"/>
      <c r="AD78" s="1162"/>
      <c r="AE78" s="1162"/>
      <c r="AF78" s="1162"/>
      <c r="AG78" s="1125"/>
      <c r="AH78" s="1125"/>
      <c r="AI78" s="1125"/>
      <c r="AJ78" s="1125"/>
      <c r="AK78" s="1125"/>
      <c r="AL78" s="1125"/>
      <c r="AM78" s="1125"/>
      <c r="AN78" s="1125"/>
      <c r="AO78" s="1125"/>
      <c r="AP78" s="1125"/>
      <c r="AQ78" s="1125"/>
      <c r="AR78" s="1125"/>
      <c r="AS78" s="1125"/>
      <c r="AT78" s="1125"/>
      <c r="AU78" s="1125"/>
      <c r="AV78" s="1125"/>
      <c r="AW78" s="1125"/>
      <c r="AX78" s="1125"/>
      <c r="AY78" s="1126"/>
      <c r="AZ78" s="1126"/>
      <c r="BA78" s="1126"/>
      <c r="BB78" s="1126"/>
      <c r="BC78" s="1126"/>
      <c r="BD78" s="1126"/>
      <c r="BE78" s="1126"/>
      <c r="BF78" s="1126"/>
      <c r="BG78" s="1126"/>
      <c r="BH78" s="1126"/>
      <c r="BI78" s="1126"/>
      <c r="BJ78" s="1126"/>
      <c r="BK78" s="1126"/>
      <c r="BL78" s="1126"/>
      <c r="BM78" s="1126"/>
      <c r="BN78" s="1126"/>
      <c r="BO78" s="1126"/>
      <c r="BP78" s="1126"/>
      <c r="BQ78" s="1126"/>
      <c r="BR78" s="1126"/>
      <c r="BS78" s="1126"/>
      <c r="BT78" s="1126"/>
      <c r="BU78" s="1126"/>
      <c r="BV78" s="1126"/>
      <c r="BW78" s="1126"/>
    </row>
    <row r="79" ht="22.5" customHeight="1">
      <c r="A79" s="379">
        <v>1.0</v>
      </c>
      <c r="B79" s="379">
        <v>8.0</v>
      </c>
      <c r="C79" s="379" t="s">
        <v>294</v>
      </c>
      <c r="D79" s="379"/>
      <c r="E79" s="476"/>
      <c r="F79" s="476"/>
      <c r="G79" s="863">
        <v>1.0</v>
      </c>
      <c r="H79" s="378" t="s">
        <v>8065</v>
      </c>
      <c r="I79" s="378" t="s">
        <v>8066</v>
      </c>
      <c r="J79" s="379" t="s">
        <v>8067</v>
      </c>
      <c r="K79" s="379" t="s">
        <v>8068</v>
      </c>
      <c r="L79" s="380">
        <v>42143.0</v>
      </c>
      <c r="M79" s="379" t="s">
        <v>339</v>
      </c>
      <c r="N79" s="379" t="s">
        <v>151</v>
      </c>
      <c r="O79" s="380">
        <v>43698.0</v>
      </c>
      <c r="P79" s="379" t="s">
        <v>10</v>
      </c>
      <c r="Q79" s="379" t="s">
        <v>278</v>
      </c>
      <c r="R79" s="379"/>
      <c r="S79" s="476"/>
      <c r="T79" s="379" t="s">
        <v>11</v>
      </c>
      <c r="U79" s="379" t="s">
        <v>21</v>
      </c>
      <c r="V79" s="476"/>
      <c r="W79" s="379" t="s">
        <v>6728</v>
      </c>
      <c r="X79" s="379" t="s">
        <v>6067</v>
      </c>
      <c r="Y79" s="197" t="s">
        <v>8069</v>
      </c>
      <c r="Z79" s="197" t="s">
        <v>8070</v>
      </c>
      <c r="AA79" s="197" t="s">
        <v>8071</v>
      </c>
      <c r="AB79" s="197" t="s">
        <v>8072</v>
      </c>
      <c r="AC79" s="197" t="s">
        <v>8073</v>
      </c>
      <c r="AD79" s="197" t="s">
        <v>8074</v>
      </c>
      <c r="AE79" s="379"/>
      <c r="AF79" s="917"/>
      <c r="AG79" s="710"/>
      <c r="AH79" s="710"/>
      <c r="AI79" s="710"/>
      <c r="AJ79" s="710"/>
      <c r="AK79" s="710"/>
      <c r="AL79" s="710"/>
      <c r="AM79" s="710"/>
      <c r="AN79" s="710"/>
      <c r="AO79" s="710"/>
      <c r="AP79" s="710"/>
      <c r="AQ79" s="710"/>
      <c r="AR79" s="710"/>
      <c r="AS79" s="710"/>
      <c r="AT79" s="710"/>
      <c r="AU79" s="710"/>
      <c r="AV79" s="710"/>
      <c r="AW79" s="710"/>
      <c r="AX79" s="710"/>
      <c r="AY79" s="710"/>
      <c r="AZ79" s="710"/>
      <c r="BA79" s="710"/>
      <c r="BB79" s="710"/>
      <c r="BC79" s="710"/>
      <c r="BD79" s="710"/>
      <c r="BE79" s="710"/>
      <c r="BF79" s="710"/>
      <c r="BG79" s="710"/>
      <c r="BH79" s="710"/>
      <c r="BI79" s="710"/>
      <c r="BJ79" s="710"/>
      <c r="BK79" s="710"/>
      <c r="BL79" s="710"/>
      <c r="BM79" s="710"/>
      <c r="BN79" s="710"/>
      <c r="BO79" s="710"/>
      <c r="BP79" s="710"/>
      <c r="BQ79" s="710"/>
      <c r="BR79" s="710"/>
      <c r="BS79" s="710"/>
      <c r="BT79" s="710"/>
      <c r="BU79" s="710"/>
      <c r="BV79" s="710"/>
      <c r="BW79" s="710"/>
    </row>
    <row r="80" ht="22.5" customHeight="1">
      <c r="A80" s="379">
        <v>2.0</v>
      </c>
      <c r="B80" s="379">
        <v>8.0</v>
      </c>
      <c r="C80" s="379" t="s">
        <v>294</v>
      </c>
      <c r="D80" s="379"/>
      <c r="E80" s="476"/>
      <c r="F80" s="476"/>
      <c r="G80" s="863">
        <v>1.0</v>
      </c>
      <c r="H80" s="378" t="s">
        <v>8075</v>
      </c>
      <c r="I80" s="378" t="s">
        <v>8076</v>
      </c>
      <c r="J80" s="379" t="s">
        <v>362</v>
      </c>
      <c r="K80" s="379" t="s">
        <v>8077</v>
      </c>
      <c r="L80" s="380">
        <v>42043.0</v>
      </c>
      <c r="M80" s="379" t="s">
        <v>351</v>
      </c>
      <c r="N80" s="379" t="s">
        <v>151</v>
      </c>
      <c r="O80" s="380">
        <v>44202.0</v>
      </c>
      <c r="P80" s="379" t="s">
        <v>133</v>
      </c>
      <c r="Q80" s="379" t="s">
        <v>278</v>
      </c>
      <c r="R80" s="476"/>
      <c r="S80" s="476"/>
      <c r="T80" s="379" t="s">
        <v>11</v>
      </c>
      <c r="U80" s="379" t="s">
        <v>10</v>
      </c>
      <c r="V80" s="476"/>
      <c r="W80" s="379" t="s">
        <v>6232</v>
      </c>
      <c r="X80" s="379" t="s">
        <v>6035</v>
      </c>
      <c r="Y80" s="197" t="s">
        <v>8078</v>
      </c>
      <c r="Z80" s="197" t="s">
        <v>8079</v>
      </c>
      <c r="AA80" s="197" t="s">
        <v>8080</v>
      </c>
      <c r="AB80" s="197" t="s">
        <v>8081</v>
      </c>
      <c r="AC80" s="197" t="s">
        <v>8082</v>
      </c>
      <c r="AD80" s="197"/>
      <c r="AE80" s="379"/>
      <c r="AF80" s="917"/>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c r="BQ80" s="710"/>
      <c r="BR80" s="710"/>
      <c r="BS80" s="710"/>
      <c r="BT80" s="710"/>
      <c r="BU80" s="710"/>
      <c r="BV80" s="710"/>
      <c r="BW80" s="710"/>
    </row>
    <row r="81" ht="22.5" customHeight="1">
      <c r="A81" s="379">
        <v>3.0</v>
      </c>
      <c r="B81" s="379">
        <v>8.0</v>
      </c>
      <c r="C81" s="379" t="s">
        <v>294</v>
      </c>
      <c r="D81" s="379"/>
      <c r="E81" s="476"/>
      <c r="F81" s="476"/>
      <c r="G81" s="863">
        <v>1.0</v>
      </c>
      <c r="H81" s="378" t="s">
        <v>8083</v>
      </c>
      <c r="I81" s="378" t="s">
        <v>8084</v>
      </c>
      <c r="J81" s="379" t="s">
        <v>5214</v>
      </c>
      <c r="K81" s="379" t="s">
        <v>8085</v>
      </c>
      <c r="L81" s="380">
        <v>41941.0</v>
      </c>
      <c r="M81" s="379" t="s">
        <v>351</v>
      </c>
      <c r="N81" s="379" t="s">
        <v>153</v>
      </c>
      <c r="O81" s="380">
        <v>44790.0</v>
      </c>
      <c r="P81" s="379" t="s">
        <v>115</v>
      </c>
      <c r="Q81" s="379" t="s">
        <v>278</v>
      </c>
      <c r="R81" s="379"/>
      <c r="S81" s="379"/>
      <c r="T81" s="623" t="s">
        <v>11</v>
      </c>
      <c r="U81" s="379" t="s">
        <v>21</v>
      </c>
      <c r="V81" s="866"/>
      <c r="W81" s="379" t="s">
        <v>6055</v>
      </c>
      <c r="X81" s="379" t="s">
        <v>6232</v>
      </c>
      <c r="Y81" s="197" t="s">
        <v>8086</v>
      </c>
      <c r="Z81" s="197" t="s">
        <v>8087</v>
      </c>
      <c r="AA81" s="197" t="s">
        <v>8088</v>
      </c>
      <c r="AB81" s="197"/>
      <c r="AC81" s="197"/>
      <c r="AD81" s="197"/>
      <c r="AE81" s="476"/>
      <c r="AF81" s="92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c r="BQ81" s="710"/>
      <c r="BR81" s="710"/>
      <c r="BS81" s="710"/>
      <c r="BT81" s="710"/>
      <c r="BU81" s="710"/>
      <c r="BV81" s="710"/>
      <c r="BW81" s="710"/>
    </row>
    <row r="82" ht="22.5" customHeight="1">
      <c r="A82" s="379">
        <v>4.0</v>
      </c>
      <c r="B82" s="379">
        <v>8.0</v>
      </c>
      <c r="C82" s="379" t="s">
        <v>294</v>
      </c>
      <c r="D82" s="379"/>
      <c r="E82" s="476"/>
      <c r="F82" s="476"/>
      <c r="G82" s="863">
        <v>1.0</v>
      </c>
      <c r="H82" s="378" t="s">
        <v>8089</v>
      </c>
      <c r="I82" s="378" t="s">
        <v>8090</v>
      </c>
      <c r="J82" s="379" t="s">
        <v>396</v>
      </c>
      <c r="K82" s="379" t="s">
        <v>8091</v>
      </c>
      <c r="L82" s="380">
        <v>42237.0</v>
      </c>
      <c r="M82" s="379" t="s">
        <v>339</v>
      </c>
      <c r="N82" s="379" t="s">
        <v>151</v>
      </c>
      <c r="O82" s="380">
        <v>44790.0</v>
      </c>
      <c r="P82" s="379" t="s">
        <v>133</v>
      </c>
      <c r="Q82" s="379" t="s">
        <v>278</v>
      </c>
      <c r="R82" s="379" t="s">
        <v>8092</v>
      </c>
      <c r="S82" s="379"/>
      <c r="T82" s="379" t="s">
        <v>11</v>
      </c>
      <c r="U82" s="379" t="s">
        <v>15</v>
      </c>
      <c r="V82" s="866"/>
      <c r="W82" s="379" t="s">
        <v>7028</v>
      </c>
      <c r="X82" s="379"/>
      <c r="Y82" s="197" t="s">
        <v>8093</v>
      </c>
      <c r="Z82" s="197" t="s">
        <v>8094</v>
      </c>
      <c r="AA82" s="197" t="s">
        <v>8095</v>
      </c>
      <c r="AB82" s="197"/>
      <c r="AC82" s="197"/>
      <c r="AD82" s="197"/>
      <c r="AE82" s="379"/>
      <c r="AF82" s="920"/>
      <c r="AG82" s="710"/>
      <c r="AH82" s="710"/>
      <c r="AI82" s="710"/>
      <c r="AJ82" s="710"/>
      <c r="AK82" s="710"/>
      <c r="AL82" s="710"/>
      <c r="AM82" s="710"/>
      <c r="AN82" s="710"/>
      <c r="AO82" s="710"/>
      <c r="AP82" s="710"/>
      <c r="AQ82" s="710"/>
      <c r="AR82" s="710"/>
      <c r="AS82" s="710"/>
      <c r="AT82" s="710"/>
      <c r="AU82" s="710"/>
      <c r="AV82" s="710"/>
      <c r="AW82" s="710"/>
      <c r="AX82" s="710"/>
      <c r="AY82" s="710"/>
      <c r="AZ82" s="710"/>
      <c r="BA82" s="710"/>
      <c r="BB82" s="710"/>
      <c r="BC82" s="710"/>
      <c r="BD82" s="710"/>
      <c r="BE82" s="710"/>
      <c r="BF82" s="710"/>
      <c r="BG82" s="710"/>
      <c r="BH82" s="710"/>
      <c r="BI82" s="710"/>
      <c r="BJ82" s="710"/>
      <c r="BK82" s="710"/>
      <c r="BL82" s="710"/>
      <c r="BM82" s="710"/>
      <c r="BN82" s="710"/>
      <c r="BO82" s="710"/>
      <c r="BP82" s="710"/>
      <c r="BQ82" s="710"/>
      <c r="BR82" s="710"/>
      <c r="BS82" s="710"/>
      <c r="BT82" s="710"/>
      <c r="BU82" s="710"/>
      <c r="BV82" s="710"/>
      <c r="BW82" s="710"/>
    </row>
    <row r="83" ht="22.5" customHeight="1">
      <c r="A83" s="379">
        <v>5.0</v>
      </c>
      <c r="B83" s="379">
        <v>8.0</v>
      </c>
      <c r="C83" s="379" t="s">
        <v>294</v>
      </c>
      <c r="D83" s="379"/>
      <c r="E83" s="476"/>
      <c r="F83" s="476"/>
      <c r="G83" s="863">
        <v>1.0</v>
      </c>
      <c r="H83" s="378" t="s">
        <v>8096</v>
      </c>
      <c r="I83" s="378" t="s">
        <v>8097</v>
      </c>
      <c r="J83" s="379" t="s">
        <v>702</v>
      </c>
      <c r="K83" s="379" t="s">
        <v>8098</v>
      </c>
      <c r="L83" s="380">
        <v>42082.0</v>
      </c>
      <c r="M83" s="379" t="s">
        <v>351</v>
      </c>
      <c r="N83" s="379" t="s">
        <v>153</v>
      </c>
      <c r="O83" s="380">
        <v>44062.0</v>
      </c>
      <c r="P83" s="379" t="s">
        <v>133</v>
      </c>
      <c r="Q83" s="379" t="s">
        <v>278</v>
      </c>
      <c r="R83" s="379"/>
      <c r="S83" s="379"/>
      <c r="T83" s="379" t="s">
        <v>11</v>
      </c>
      <c r="U83" s="379" t="s">
        <v>15</v>
      </c>
      <c r="V83" s="866"/>
      <c r="W83" s="379" t="s">
        <v>6232</v>
      </c>
      <c r="X83" s="379" t="s">
        <v>6067</v>
      </c>
      <c r="Y83" s="197" t="s">
        <v>8099</v>
      </c>
      <c r="Z83" s="197" t="s">
        <v>8100</v>
      </c>
      <c r="AA83" s="197" t="s">
        <v>8101</v>
      </c>
      <c r="AB83" s="197" t="s">
        <v>8102</v>
      </c>
      <c r="AC83" s="197" t="s">
        <v>8103</v>
      </c>
      <c r="AD83" s="197"/>
      <c r="AE83" s="379"/>
      <c r="AF83" s="920"/>
      <c r="AG83" s="710"/>
      <c r="AH83" s="710"/>
      <c r="AI83" s="710"/>
      <c r="AJ83" s="710"/>
      <c r="AK83" s="710"/>
      <c r="AL83" s="710"/>
      <c r="AM83" s="710"/>
      <c r="AN83" s="710"/>
      <c r="AO83" s="710"/>
      <c r="AP83" s="710"/>
      <c r="AQ83" s="710"/>
      <c r="AR83" s="710"/>
      <c r="AS83" s="710"/>
      <c r="AT83" s="710"/>
      <c r="AU83" s="710"/>
      <c r="AV83" s="710"/>
      <c r="AW83" s="710"/>
      <c r="AX83" s="710"/>
      <c r="AY83" s="710"/>
      <c r="AZ83" s="710"/>
      <c r="BA83" s="710"/>
      <c r="BB83" s="710"/>
      <c r="BC83" s="710"/>
      <c r="BD83" s="710"/>
      <c r="BE83" s="710"/>
      <c r="BF83" s="710"/>
      <c r="BG83" s="710"/>
      <c r="BH83" s="710"/>
      <c r="BI83" s="710"/>
      <c r="BJ83" s="710"/>
      <c r="BK83" s="710"/>
      <c r="BL83" s="710"/>
      <c r="BM83" s="710"/>
      <c r="BN83" s="710"/>
      <c r="BO83" s="710"/>
      <c r="BP83" s="710"/>
      <c r="BQ83" s="710"/>
      <c r="BR83" s="710"/>
      <c r="BS83" s="710"/>
      <c r="BT83" s="710"/>
      <c r="BU83" s="710"/>
      <c r="BV83" s="710"/>
      <c r="BW83" s="710"/>
    </row>
    <row r="84" ht="22.5" customHeight="1">
      <c r="A84" s="379">
        <v>6.0</v>
      </c>
      <c r="B84" s="379">
        <v>8.0</v>
      </c>
      <c r="C84" s="379" t="s">
        <v>294</v>
      </c>
      <c r="D84" s="379"/>
      <c r="E84" s="476"/>
      <c r="F84" s="379" t="s">
        <v>335</v>
      </c>
      <c r="G84" s="863">
        <v>1.0</v>
      </c>
      <c r="H84" s="378" t="s">
        <v>8104</v>
      </c>
      <c r="I84" s="378" t="s">
        <v>8105</v>
      </c>
      <c r="J84" s="379" t="s">
        <v>2068</v>
      </c>
      <c r="K84" s="379" t="s">
        <v>8106</v>
      </c>
      <c r="L84" s="380">
        <v>42166.0</v>
      </c>
      <c r="M84" s="379" t="s">
        <v>339</v>
      </c>
      <c r="N84" s="379" t="s">
        <v>154</v>
      </c>
      <c r="O84" s="380">
        <v>42970.0</v>
      </c>
      <c r="P84" s="379" t="s">
        <v>56</v>
      </c>
      <c r="Q84" s="379" t="s">
        <v>278</v>
      </c>
      <c r="R84" s="379"/>
      <c r="S84" s="379" t="s">
        <v>8107</v>
      </c>
      <c r="T84" s="947" t="s">
        <v>11</v>
      </c>
      <c r="U84" s="379" t="s">
        <v>10</v>
      </c>
      <c r="V84" s="866"/>
      <c r="W84" s="379" t="s">
        <v>6055</v>
      </c>
      <c r="X84" s="379" t="s">
        <v>6067</v>
      </c>
      <c r="Y84" s="197" t="s">
        <v>8108</v>
      </c>
      <c r="Z84" s="197" t="s">
        <v>8109</v>
      </c>
      <c r="AA84" s="197" t="s">
        <v>8110</v>
      </c>
      <c r="AB84" s="197" t="s">
        <v>8111</v>
      </c>
      <c r="AC84" s="197" t="s">
        <v>8112</v>
      </c>
      <c r="AD84" s="197" t="s">
        <v>8113</v>
      </c>
      <c r="AE84" s="379" t="s">
        <v>8114</v>
      </c>
      <c r="AF84" s="917" t="s">
        <v>7521</v>
      </c>
      <c r="AG84" s="710"/>
      <c r="AH84" s="710"/>
      <c r="AI84" s="710"/>
      <c r="AJ84" s="710"/>
      <c r="AK84" s="710"/>
      <c r="AL84" s="710"/>
      <c r="AM84" s="710"/>
      <c r="AN84" s="710"/>
      <c r="AO84" s="710"/>
      <c r="AP84" s="710"/>
      <c r="AQ84" s="710"/>
      <c r="AR84" s="710"/>
      <c r="AS84" s="710"/>
      <c r="AT84" s="710"/>
      <c r="AU84" s="710"/>
      <c r="AV84" s="710"/>
      <c r="AW84" s="710"/>
      <c r="AX84" s="710"/>
      <c r="AY84" s="710"/>
      <c r="AZ84" s="710"/>
      <c r="BA84" s="710"/>
      <c r="BB84" s="710"/>
      <c r="BC84" s="710"/>
      <c r="BD84" s="710"/>
      <c r="BE84" s="710"/>
      <c r="BF84" s="710"/>
      <c r="BG84" s="710"/>
      <c r="BH84" s="710"/>
      <c r="BI84" s="710"/>
      <c r="BJ84" s="710"/>
      <c r="BK84" s="710"/>
      <c r="BL84" s="710"/>
      <c r="BM84" s="710"/>
      <c r="BN84" s="710"/>
      <c r="BO84" s="710"/>
      <c r="BP84" s="710"/>
      <c r="BQ84" s="710"/>
      <c r="BR84" s="710"/>
      <c r="BS84" s="710"/>
      <c r="BT84" s="710"/>
      <c r="BU84" s="710"/>
      <c r="BV84" s="710"/>
      <c r="BW84" s="710"/>
    </row>
    <row r="85" ht="22.5" customHeight="1">
      <c r="A85" s="379">
        <v>7.0</v>
      </c>
      <c r="B85" s="379">
        <v>8.0</v>
      </c>
      <c r="C85" s="379" t="s">
        <v>294</v>
      </c>
      <c r="D85" s="379"/>
      <c r="E85" s="476"/>
      <c r="F85" s="476"/>
      <c r="G85" s="863">
        <v>1.0</v>
      </c>
      <c r="H85" s="378" t="s">
        <v>8115</v>
      </c>
      <c r="I85" s="378" t="s">
        <v>8116</v>
      </c>
      <c r="J85" s="379" t="s">
        <v>8117</v>
      </c>
      <c r="K85" s="379" t="s">
        <v>8118</v>
      </c>
      <c r="L85" s="380">
        <v>41939.0</v>
      </c>
      <c r="M85" s="379" t="s">
        <v>339</v>
      </c>
      <c r="N85" s="379" t="s">
        <v>153</v>
      </c>
      <c r="O85" s="380">
        <v>43587.0</v>
      </c>
      <c r="P85" s="379" t="s">
        <v>91</v>
      </c>
      <c r="Q85" s="379" t="s">
        <v>278</v>
      </c>
      <c r="R85" s="379"/>
      <c r="S85" s="476"/>
      <c r="T85" s="947" t="s">
        <v>11</v>
      </c>
      <c r="U85" s="379" t="s">
        <v>21</v>
      </c>
      <c r="V85" s="379"/>
      <c r="W85" s="379" t="s">
        <v>6108</v>
      </c>
      <c r="X85" s="379" t="s">
        <v>6107</v>
      </c>
      <c r="Y85" s="197" t="s">
        <v>8119</v>
      </c>
      <c r="Z85" s="197" t="s">
        <v>8120</v>
      </c>
      <c r="AA85" s="197" t="s">
        <v>8121</v>
      </c>
      <c r="AB85" s="197" t="s">
        <v>8122</v>
      </c>
      <c r="AC85" s="197" t="s">
        <v>8123</v>
      </c>
      <c r="AD85" s="197" t="s">
        <v>8124</v>
      </c>
      <c r="AE85" s="379" t="s">
        <v>8125</v>
      </c>
      <c r="AF85" s="920"/>
      <c r="AG85" s="710"/>
      <c r="AH85" s="710"/>
      <c r="AI85" s="710"/>
      <c r="AJ85" s="710"/>
      <c r="AK85" s="710"/>
      <c r="AL85" s="710"/>
      <c r="AM85" s="710"/>
      <c r="AN85" s="710"/>
      <c r="AO85" s="710"/>
      <c r="AP85" s="710"/>
      <c r="AQ85" s="710"/>
      <c r="AR85" s="710"/>
      <c r="AS85" s="710"/>
      <c r="AT85" s="710"/>
      <c r="AU85" s="710"/>
      <c r="AV85" s="710"/>
      <c r="AW85" s="710"/>
      <c r="AX85" s="710"/>
      <c r="AY85" s="710"/>
      <c r="AZ85" s="710"/>
      <c r="BA85" s="710"/>
      <c r="BB85" s="710"/>
      <c r="BC85" s="710"/>
      <c r="BD85" s="710"/>
      <c r="BE85" s="710"/>
      <c r="BF85" s="710"/>
      <c r="BG85" s="710"/>
      <c r="BH85" s="710"/>
      <c r="BI85" s="710"/>
      <c r="BJ85" s="710"/>
      <c r="BK85" s="710"/>
      <c r="BL85" s="710"/>
      <c r="BM85" s="710"/>
      <c r="BN85" s="710"/>
      <c r="BO85" s="710"/>
      <c r="BP85" s="710"/>
      <c r="BQ85" s="710"/>
      <c r="BR85" s="710"/>
      <c r="BS85" s="710"/>
      <c r="BT85" s="710"/>
      <c r="BU85" s="710"/>
      <c r="BV85" s="710"/>
      <c r="BW85" s="710"/>
    </row>
    <row r="86" ht="22.5" customHeight="1">
      <c r="A86" s="379">
        <v>8.0</v>
      </c>
      <c r="B86" s="379">
        <v>8.0</v>
      </c>
      <c r="C86" s="379" t="s">
        <v>294</v>
      </c>
      <c r="D86" s="379"/>
      <c r="E86" s="476"/>
      <c r="F86" s="379" t="s">
        <v>335</v>
      </c>
      <c r="G86" s="863">
        <v>1.0</v>
      </c>
      <c r="H86" s="378" t="s">
        <v>8126</v>
      </c>
      <c r="I86" s="378" t="s">
        <v>8127</v>
      </c>
      <c r="J86" s="379" t="s">
        <v>7717</v>
      </c>
      <c r="K86" s="379" t="s">
        <v>8128</v>
      </c>
      <c r="L86" s="380">
        <v>42235.0</v>
      </c>
      <c r="M86" s="379" t="s">
        <v>339</v>
      </c>
      <c r="N86" s="379" t="s">
        <v>152</v>
      </c>
      <c r="O86" s="380">
        <v>43699.0</v>
      </c>
      <c r="P86" s="379" t="s">
        <v>56</v>
      </c>
      <c r="Q86" s="379" t="s">
        <v>278</v>
      </c>
      <c r="R86" s="379" t="s">
        <v>7719</v>
      </c>
      <c r="S86" s="476"/>
      <c r="T86" s="947" t="s">
        <v>11</v>
      </c>
      <c r="U86" s="379" t="s">
        <v>21</v>
      </c>
      <c r="V86" s="379" t="s">
        <v>335</v>
      </c>
      <c r="W86" s="379"/>
      <c r="X86" s="379" t="s">
        <v>8129</v>
      </c>
      <c r="Y86" s="197" t="s">
        <v>8130</v>
      </c>
      <c r="Z86" s="197" t="s">
        <v>8131</v>
      </c>
      <c r="AA86" s="197" t="s">
        <v>8132</v>
      </c>
      <c r="AB86" s="197" t="s">
        <v>8133</v>
      </c>
      <c r="AC86" s="197" t="s">
        <v>8134</v>
      </c>
      <c r="AD86" s="197" t="s">
        <v>8135</v>
      </c>
      <c r="AE86" s="379" t="s">
        <v>8136</v>
      </c>
      <c r="AF86" s="920"/>
      <c r="AG86" s="710"/>
      <c r="AH86" s="710"/>
      <c r="AI86" s="710"/>
      <c r="AJ86" s="710"/>
      <c r="AK86" s="710"/>
      <c r="AL86" s="710"/>
      <c r="AM86" s="710"/>
      <c r="AN86" s="710"/>
      <c r="AO86" s="710"/>
      <c r="AP86" s="710"/>
      <c r="AQ86" s="710"/>
      <c r="AR86" s="710"/>
      <c r="AS86" s="710"/>
      <c r="AT86" s="710"/>
      <c r="AU86" s="710"/>
      <c r="AV86" s="710"/>
      <c r="AW86" s="710"/>
      <c r="AX86" s="710"/>
      <c r="AY86" s="710"/>
      <c r="AZ86" s="710"/>
      <c r="BA86" s="710"/>
      <c r="BB86" s="710"/>
      <c r="BC86" s="710"/>
      <c r="BD86" s="710"/>
      <c r="BE86" s="710"/>
      <c r="BF86" s="710"/>
      <c r="BG86" s="710"/>
      <c r="BH86" s="710"/>
      <c r="BI86" s="710"/>
      <c r="BJ86" s="710"/>
      <c r="BK86" s="710"/>
      <c r="BL86" s="710"/>
      <c r="BM86" s="710"/>
      <c r="BN86" s="710"/>
      <c r="BO86" s="710"/>
      <c r="BP86" s="710"/>
      <c r="BQ86" s="710"/>
      <c r="BR86" s="710"/>
      <c r="BS86" s="710"/>
      <c r="BT86" s="710"/>
      <c r="BU86" s="710"/>
      <c r="BV86" s="710"/>
      <c r="BW86" s="710"/>
    </row>
    <row r="87" ht="22.5" customHeight="1">
      <c r="A87" s="379">
        <v>9.0</v>
      </c>
      <c r="B87" s="379">
        <v>8.0</v>
      </c>
      <c r="C87" s="379" t="s">
        <v>294</v>
      </c>
      <c r="D87" s="379"/>
      <c r="E87" s="476"/>
      <c r="F87" s="476"/>
      <c r="G87" s="863">
        <v>1.0</v>
      </c>
      <c r="H87" s="378" t="s">
        <v>8137</v>
      </c>
      <c r="I87" s="378" t="s">
        <v>8138</v>
      </c>
      <c r="J87" s="379" t="s">
        <v>4060</v>
      </c>
      <c r="K87" s="379" t="s">
        <v>8139</v>
      </c>
      <c r="L87" s="380">
        <v>42205.0</v>
      </c>
      <c r="M87" s="379" t="s">
        <v>351</v>
      </c>
      <c r="N87" s="379" t="s">
        <v>152</v>
      </c>
      <c r="O87" s="380">
        <v>44790.0</v>
      </c>
      <c r="P87" s="379" t="s">
        <v>10</v>
      </c>
      <c r="Q87" s="379" t="s">
        <v>278</v>
      </c>
      <c r="R87" s="476"/>
      <c r="S87" s="476"/>
      <c r="T87" s="947" t="s">
        <v>11</v>
      </c>
      <c r="U87" s="379" t="s">
        <v>21</v>
      </c>
      <c r="V87" s="476"/>
      <c r="W87" s="379"/>
      <c r="X87" s="379" t="s">
        <v>7580</v>
      </c>
      <c r="Y87" s="197" t="s">
        <v>8140</v>
      </c>
      <c r="Z87" s="197" t="s">
        <v>8141</v>
      </c>
      <c r="AA87" s="197" t="s">
        <v>8142</v>
      </c>
      <c r="AB87" s="197"/>
      <c r="AC87" s="197"/>
      <c r="AD87" s="197"/>
      <c r="AE87" s="476"/>
      <c r="AF87" s="920"/>
      <c r="AG87" s="710"/>
      <c r="AH87" s="710"/>
      <c r="AI87" s="710"/>
      <c r="AJ87" s="710"/>
      <c r="AK87" s="710"/>
      <c r="AL87" s="710"/>
      <c r="AM87" s="710"/>
      <c r="AN87" s="710"/>
      <c r="AO87" s="710"/>
      <c r="AP87" s="710"/>
      <c r="AQ87" s="710"/>
      <c r="AR87" s="710"/>
      <c r="AS87" s="710"/>
      <c r="AT87" s="710"/>
      <c r="AU87" s="710"/>
      <c r="AV87" s="710"/>
      <c r="AW87" s="710"/>
      <c r="AX87" s="710"/>
      <c r="AY87" s="710"/>
      <c r="AZ87" s="710"/>
      <c r="BA87" s="710"/>
      <c r="BB87" s="710"/>
      <c r="BC87" s="710"/>
      <c r="BD87" s="710"/>
      <c r="BE87" s="710"/>
      <c r="BF87" s="710"/>
      <c r="BG87" s="710"/>
      <c r="BH87" s="710"/>
      <c r="BI87" s="710"/>
      <c r="BJ87" s="710"/>
      <c r="BK87" s="710"/>
      <c r="BL87" s="710"/>
      <c r="BM87" s="710"/>
      <c r="BN87" s="710"/>
      <c r="BO87" s="710"/>
      <c r="BP87" s="710"/>
      <c r="BQ87" s="710"/>
      <c r="BR87" s="710"/>
      <c r="BS87" s="710"/>
      <c r="BT87" s="710"/>
      <c r="BU87" s="710"/>
      <c r="BV87" s="710"/>
      <c r="BW87" s="710"/>
    </row>
    <row r="88" ht="22.5" customHeight="1">
      <c r="A88" s="379">
        <v>10.0</v>
      </c>
      <c r="B88" s="379">
        <v>8.0</v>
      </c>
      <c r="C88" s="379" t="s">
        <v>294</v>
      </c>
      <c r="D88" s="379"/>
      <c r="E88" s="476"/>
      <c r="F88" s="476"/>
      <c r="G88" s="863">
        <v>1.0</v>
      </c>
      <c r="H88" s="378" t="s">
        <v>8143</v>
      </c>
      <c r="I88" s="378" t="s">
        <v>8144</v>
      </c>
      <c r="J88" s="379" t="s">
        <v>702</v>
      </c>
      <c r="K88" s="379" t="s">
        <v>8145</v>
      </c>
      <c r="L88" s="380">
        <v>42093.0</v>
      </c>
      <c r="M88" s="379" t="s">
        <v>339</v>
      </c>
      <c r="N88" s="379" t="s">
        <v>153</v>
      </c>
      <c r="O88" s="380">
        <v>42970.0</v>
      </c>
      <c r="P88" s="379" t="s">
        <v>133</v>
      </c>
      <c r="Q88" s="379" t="s">
        <v>278</v>
      </c>
      <c r="R88" s="476"/>
      <c r="S88" s="476"/>
      <c r="T88" s="947" t="s">
        <v>11</v>
      </c>
      <c r="U88" s="379" t="s">
        <v>15</v>
      </c>
      <c r="V88" s="476"/>
      <c r="W88" s="379"/>
      <c r="X88" s="379" t="s">
        <v>7580</v>
      </c>
      <c r="Y88" s="197" t="s">
        <v>8146</v>
      </c>
      <c r="Z88" s="197" t="s">
        <v>8147</v>
      </c>
      <c r="AA88" s="197" t="s">
        <v>8148</v>
      </c>
      <c r="AB88" s="197" t="s">
        <v>7610</v>
      </c>
      <c r="AC88" s="197" t="s">
        <v>8149</v>
      </c>
      <c r="AD88" s="197" t="s">
        <v>8150</v>
      </c>
      <c r="AE88" s="379" t="s">
        <v>8151</v>
      </c>
      <c r="AF88" s="917" t="s">
        <v>7521</v>
      </c>
      <c r="AG88" s="710"/>
      <c r="AH88" s="710"/>
      <c r="AI88" s="710"/>
      <c r="AJ88" s="710"/>
      <c r="AK88" s="710"/>
      <c r="AL88" s="710"/>
      <c r="AM88" s="710"/>
      <c r="AN88" s="710"/>
      <c r="AO88" s="710"/>
      <c r="AP88" s="710"/>
      <c r="AQ88" s="710"/>
      <c r="AR88" s="710"/>
      <c r="AS88" s="710"/>
      <c r="AT88" s="710"/>
      <c r="AU88" s="710"/>
      <c r="AV88" s="710"/>
      <c r="AW88" s="710"/>
      <c r="AX88" s="710"/>
      <c r="AY88" s="710"/>
      <c r="AZ88" s="710"/>
      <c r="BA88" s="710"/>
      <c r="BB88" s="710"/>
      <c r="BC88" s="710"/>
      <c r="BD88" s="710"/>
      <c r="BE88" s="710"/>
      <c r="BF88" s="710"/>
      <c r="BG88" s="710"/>
      <c r="BH88" s="710"/>
      <c r="BI88" s="710"/>
      <c r="BJ88" s="710"/>
      <c r="BK88" s="710"/>
      <c r="BL88" s="710"/>
      <c r="BM88" s="710"/>
      <c r="BN88" s="710"/>
      <c r="BO88" s="710"/>
      <c r="BP88" s="710"/>
      <c r="BQ88" s="710"/>
      <c r="BR88" s="710"/>
      <c r="BS88" s="710"/>
      <c r="BT88" s="710"/>
      <c r="BU88" s="710"/>
      <c r="BV88" s="710"/>
      <c r="BW88" s="710"/>
    </row>
    <row r="89" ht="22.5" customHeight="1">
      <c r="A89" s="379">
        <v>11.0</v>
      </c>
      <c r="B89" s="379">
        <v>8.0</v>
      </c>
      <c r="C89" s="379" t="s">
        <v>294</v>
      </c>
      <c r="D89" s="379"/>
      <c r="E89" s="476"/>
      <c r="F89" s="379" t="s">
        <v>335</v>
      </c>
      <c r="G89" s="863">
        <v>1.0</v>
      </c>
      <c r="H89" s="378" t="s">
        <v>8152</v>
      </c>
      <c r="I89" s="378" t="s">
        <v>8153</v>
      </c>
      <c r="J89" s="379" t="s">
        <v>8154</v>
      </c>
      <c r="K89" s="379" t="s">
        <v>8155</v>
      </c>
      <c r="L89" s="380">
        <v>41916.0</v>
      </c>
      <c r="M89" s="379" t="s">
        <v>351</v>
      </c>
      <c r="N89" s="379" t="s">
        <v>151</v>
      </c>
      <c r="O89" s="380">
        <v>44426.0</v>
      </c>
      <c r="P89" s="379" t="s">
        <v>56</v>
      </c>
      <c r="Q89" s="379" t="s">
        <v>285</v>
      </c>
      <c r="R89" s="379" t="s">
        <v>8156</v>
      </c>
      <c r="S89" s="476"/>
      <c r="T89" s="947" t="s">
        <v>11</v>
      </c>
      <c r="U89" s="379" t="s">
        <v>21</v>
      </c>
      <c r="V89" s="476"/>
      <c r="W89" s="379" t="s">
        <v>7073</v>
      </c>
      <c r="X89" s="379"/>
      <c r="Y89" s="197" t="s">
        <v>8157</v>
      </c>
      <c r="Z89" s="197" t="s">
        <v>8158</v>
      </c>
      <c r="AA89" s="197" t="s">
        <v>8159</v>
      </c>
      <c r="AB89" s="197" t="s">
        <v>8160</v>
      </c>
      <c r="AC89" s="197"/>
      <c r="AD89" s="197"/>
      <c r="AE89" s="476"/>
      <c r="AF89" s="920"/>
      <c r="AG89" s="928"/>
      <c r="AH89" s="928"/>
      <c r="AI89" s="928"/>
      <c r="AJ89" s="928"/>
      <c r="AK89" s="928"/>
      <c r="AL89" s="928"/>
      <c r="AM89" s="928"/>
      <c r="AN89" s="928"/>
      <c r="AO89" s="928"/>
      <c r="AP89" s="928"/>
      <c r="AQ89" s="928"/>
      <c r="AR89" s="928"/>
      <c r="AS89" s="928"/>
      <c r="AT89" s="928"/>
      <c r="AU89" s="928"/>
      <c r="AV89" s="928"/>
      <c r="AW89" s="928"/>
      <c r="AX89" s="928"/>
      <c r="AY89" s="928"/>
      <c r="AZ89" s="928"/>
      <c r="BA89" s="928"/>
      <c r="BB89" s="928"/>
      <c r="BC89" s="928"/>
      <c r="BD89" s="928"/>
      <c r="BE89" s="928"/>
      <c r="BF89" s="928"/>
      <c r="BG89" s="928"/>
      <c r="BH89" s="928"/>
      <c r="BI89" s="928"/>
      <c r="BJ89" s="928"/>
      <c r="BK89" s="928"/>
      <c r="BL89" s="928"/>
      <c r="BM89" s="928"/>
      <c r="BN89" s="928"/>
      <c r="BO89" s="928"/>
      <c r="BP89" s="928"/>
      <c r="BQ89" s="928"/>
      <c r="BR89" s="928"/>
      <c r="BS89" s="928"/>
      <c r="BT89" s="928"/>
      <c r="BU89" s="928"/>
      <c r="BV89" s="928"/>
      <c r="BW89" s="928"/>
    </row>
    <row r="90" ht="22.5" customHeight="1">
      <c r="A90" s="379">
        <v>12.0</v>
      </c>
      <c r="B90" s="379">
        <v>8.0</v>
      </c>
      <c r="C90" s="379" t="s">
        <v>294</v>
      </c>
      <c r="D90" s="379"/>
      <c r="E90" s="476"/>
      <c r="F90" s="476"/>
      <c r="G90" s="863">
        <v>1.0</v>
      </c>
      <c r="H90" s="378" t="s">
        <v>8161</v>
      </c>
      <c r="I90" s="378" t="s">
        <v>8162</v>
      </c>
      <c r="J90" s="379" t="s">
        <v>396</v>
      </c>
      <c r="K90" s="379" t="s">
        <v>8163</v>
      </c>
      <c r="L90" s="380">
        <v>42213.0</v>
      </c>
      <c r="M90" s="379" t="s">
        <v>351</v>
      </c>
      <c r="N90" s="379" t="s">
        <v>152</v>
      </c>
      <c r="O90" s="380">
        <v>42970.0</v>
      </c>
      <c r="P90" s="379" t="s">
        <v>133</v>
      </c>
      <c r="Q90" s="379" t="s">
        <v>285</v>
      </c>
      <c r="R90" s="476"/>
      <c r="S90" s="476"/>
      <c r="T90" s="379" t="s">
        <v>11</v>
      </c>
      <c r="U90" s="379" t="s">
        <v>15</v>
      </c>
      <c r="V90" s="476"/>
      <c r="W90" s="379" t="s">
        <v>6055</v>
      </c>
      <c r="X90" s="379" t="s">
        <v>6067</v>
      </c>
      <c r="Y90" s="197" t="s">
        <v>8164</v>
      </c>
      <c r="Z90" s="197" t="s">
        <v>8165</v>
      </c>
      <c r="AA90" s="197" t="s">
        <v>8166</v>
      </c>
      <c r="AB90" s="197" t="s">
        <v>8167</v>
      </c>
      <c r="AC90" s="197" t="s">
        <v>8168</v>
      </c>
      <c r="AD90" s="197" t="s">
        <v>8169</v>
      </c>
      <c r="AE90" s="379" t="s">
        <v>8170</v>
      </c>
      <c r="AF90" s="917" t="s">
        <v>8171</v>
      </c>
      <c r="AG90" s="928"/>
      <c r="AH90" s="928"/>
      <c r="AI90" s="928"/>
      <c r="AJ90" s="928"/>
      <c r="AK90" s="928"/>
      <c r="AL90" s="928"/>
      <c r="AM90" s="928"/>
      <c r="AN90" s="928"/>
      <c r="AO90" s="928"/>
      <c r="AP90" s="928"/>
      <c r="AQ90" s="928"/>
      <c r="AR90" s="928"/>
      <c r="AS90" s="928"/>
      <c r="AT90" s="928"/>
      <c r="AU90" s="928"/>
      <c r="AV90" s="928"/>
      <c r="AW90" s="928"/>
      <c r="AX90" s="928"/>
      <c r="AY90" s="928"/>
      <c r="AZ90" s="928"/>
      <c r="BA90" s="928"/>
      <c r="BB90" s="928"/>
      <c r="BC90" s="928"/>
      <c r="BD90" s="928"/>
      <c r="BE90" s="928"/>
      <c r="BF90" s="928"/>
      <c r="BG90" s="928"/>
      <c r="BH90" s="928"/>
      <c r="BI90" s="928"/>
      <c r="BJ90" s="928"/>
      <c r="BK90" s="928"/>
      <c r="BL90" s="928"/>
      <c r="BM90" s="928"/>
      <c r="BN90" s="928"/>
      <c r="BO90" s="928"/>
      <c r="BP90" s="928"/>
      <c r="BQ90" s="928"/>
      <c r="BR90" s="928"/>
      <c r="BS90" s="928"/>
      <c r="BT90" s="928"/>
      <c r="BU90" s="928"/>
      <c r="BV90" s="928"/>
      <c r="BW90" s="928"/>
    </row>
    <row r="91" ht="22.5" customHeight="1">
      <c r="A91" s="379">
        <v>13.0</v>
      </c>
      <c r="B91" s="379">
        <v>8.0</v>
      </c>
      <c r="C91" s="379" t="s">
        <v>294</v>
      </c>
      <c r="D91" s="379"/>
      <c r="E91" s="379"/>
      <c r="F91" s="379"/>
      <c r="G91" s="863">
        <v>1.0</v>
      </c>
      <c r="H91" s="378" t="s">
        <v>8172</v>
      </c>
      <c r="I91" s="378" t="s">
        <v>8173</v>
      </c>
      <c r="J91" s="379" t="s">
        <v>1505</v>
      </c>
      <c r="K91" s="379" t="s">
        <v>8174</v>
      </c>
      <c r="L91" s="380">
        <v>41992.0</v>
      </c>
      <c r="M91" s="379" t="s">
        <v>351</v>
      </c>
      <c r="N91" s="379" t="s">
        <v>151</v>
      </c>
      <c r="O91" s="380">
        <v>43698.0</v>
      </c>
      <c r="P91" s="379" t="s">
        <v>115</v>
      </c>
      <c r="Q91" s="379" t="s">
        <v>285</v>
      </c>
      <c r="R91" s="476"/>
      <c r="S91" s="476"/>
      <c r="T91" s="379" t="s">
        <v>11</v>
      </c>
      <c r="U91" s="1163" t="s">
        <v>21</v>
      </c>
      <c r="V91" s="379"/>
      <c r="W91" s="379" t="s">
        <v>6728</v>
      </c>
      <c r="X91" s="379" t="s">
        <v>7551</v>
      </c>
      <c r="Y91" s="197" t="s">
        <v>8175</v>
      </c>
      <c r="Z91" s="197" t="s">
        <v>8176</v>
      </c>
      <c r="AA91" s="197" t="s">
        <v>8177</v>
      </c>
      <c r="AB91" s="197" t="s">
        <v>8178</v>
      </c>
      <c r="AC91" s="197" t="s">
        <v>8179</v>
      </c>
      <c r="AD91" s="197" t="s">
        <v>8180</v>
      </c>
      <c r="AE91" s="476"/>
      <c r="AF91" s="920"/>
      <c r="AG91" s="928"/>
      <c r="AH91" s="928"/>
      <c r="AI91" s="928"/>
      <c r="AJ91" s="928"/>
      <c r="AK91" s="928"/>
      <c r="AL91" s="928"/>
      <c r="AM91" s="928"/>
      <c r="AN91" s="928"/>
      <c r="AO91" s="928"/>
      <c r="AP91" s="928"/>
      <c r="AQ91" s="928"/>
      <c r="AR91" s="928"/>
      <c r="AS91" s="928"/>
      <c r="AT91" s="928"/>
      <c r="AU91" s="928"/>
      <c r="AV91" s="928"/>
      <c r="AW91" s="928"/>
      <c r="AX91" s="928"/>
      <c r="AY91" s="928"/>
      <c r="AZ91" s="928"/>
      <c r="BA91" s="928"/>
      <c r="BB91" s="928"/>
      <c r="BC91" s="928"/>
      <c r="BD91" s="928"/>
      <c r="BE91" s="928"/>
      <c r="BF91" s="928"/>
      <c r="BG91" s="928"/>
      <c r="BH91" s="928"/>
      <c r="BI91" s="928"/>
      <c r="BJ91" s="928"/>
      <c r="BK91" s="928"/>
      <c r="BL91" s="928"/>
      <c r="BM91" s="928"/>
      <c r="BN91" s="928"/>
      <c r="BO91" s="928"/>
      <c r="BP91" s="928"/>
      <c r="BQ91" s="928"/>
      <c r="BR91" s="928"/>
      <c r="BS91" s="928"/>
      <c r="BT91" s="928"/>
      <c r="BU91" s="928"/>
      <c r="BV91" s="928"/>
      <c r="BW91" s="928"/>
    </row>
    <row r="92" ht="22.5" customHeight="1">
      <c r="A92" s="379">
        <v>14.0</v>
      </c>
      <c r="B92" s="379">
        <v>8.0</v>
      </c>
      <c r="C92" s="379" t="s">
        <v>294</v>
      </c>
      <c r="D92" s="379"/>
      <c r="E92" s="476"/>
      <c r="F92" s="476"/>
      <c r="G92" s="863">
        <v>1.0</v>
      </c>
      <c r="H92" s="378" t="s">
        <v>8181</v>
      </c>
      <c r="I92" s="378" t="s">
        <v>8182</v>
      </c>
      <c r="J92" s="655" t="s">
        <v>1013</v>
      </c>
      <c r="K92" s="655" t="s">
        <v>8183</v>
      </c>
      <c r="L92" s="380">
        <v>42023.0</v>
      </c>
      <c r="M92" s="379" t="s">
        <v>339</v>
      </c>
      <c r="N92" s="379" t="s">
        <v>152</v>
      </c>
      <c r="O92" s="380">
        <v>42970.0</v>
      </c>
      <c r="P92" s="379" t="s">
        <v>9</v>
      </c>
      <c r="Q92" s="379" t="s">
        <v>285</v>
      </c>
      <c r="R92" s="379" t="s">
        <v>8184</v>
      </c>
      <c r="S92" s="476"/>
      <c r="T92" s="379" t="s">
        <v>11</v>
      </c>
      <c r="U92" s="379" t="s">
        <v>15</v>
      </c>
      <c r="V92" s="476"/>
      <c r="W92" s="379" t="s">
        <v>6728</v>
      </c>
      <c r="X92" s="379" t="s">
        <v>6067</v>
      </c>
      <c r="Y92" s="197" t="s">
        <v>8185</v>
      </c>
      <c r="Z92" s="197" t="s">
        <v>8186</v>
      </c>
      <c r="AA92" s="197" t="s">
        <v>8187</v>
      </c>
      <c r="AB92" s="197" t="s">
        <v>8188</v>
      </c>
      <c r="AC92" s="197" t="s">
        <v>8189</v>
      </c>
      <c r="AD92" s="197" t="s">
        <v>8190</v>
      </c>
      <c r="AE92" s="379" t="s">
        <v>8191</v>
      </c>
      <c r="AF92" s="379" t="s">
        <v>7521</v>
      </c>
      <c r="AG92" s="710"/>
      <c r="AH92" s="710"/>
      <c r="AI92" s="710"/>
      <c r="AJ92" s="710"/>
      <c r="AK92" s="710"/>
      <c r="AL92" s="710"/>
      <c r="AM92" s="710"/>
      <c r="AN92" s="710"/>
      <c r="AO92" s="710"/>
      <c r="AP92" s="710"/>
      <c r="AQ92" s="710"/>
      <c r="AR92" s="710"/>
      <c r="AS92" s="710"/>
      <c r="AT92" s="710"/>
      <c r="AU92" s="710"/>
      <c r="AV92" s="710"/>
      <c r="AW92" s="710"/>
      <c r="AX92" s="710"/>
      <c r="AY92" s="710"/>
      <c r="AZ92" s="710"/>
      <c r="BA92" s="710"/>
      <c r="BB92" s="710"/>
      <c r="BC92" s="710"/>
      <c r="BD92" s="710"/>
      <c r="BE92" s="710"/>
      <c r="BF92" s="710"/>
      <c r="BG92" s="710"/>
      <c r="BH92" s="710"/>
      <c r="BI92" s="710"/>
      <c r="BJ92" s="710"/>
      <c r="BK92" s="710"/>
      <c r="BL92" s="710"/>
      <c r="BM92" s="710"/>
      <c r="BN92" s="710"/>
      <c r="BO92" s="710"/>
      <c r="BP92" s="710"/>
      <c r="BQ92" s="710"/>
      <c r="BR92" s="710"/>
      <c r="BS92" s="710"/>
      <c r="BT92" s="710"/>
      <c r="BU92" s="710"/>
      <c r="BV92" s="710"/>
      <c r="BW92" s="710"/>
    </row>
    <row r="93" ht="22.5" customHeight="1">
      <c r="A93" s="379">
        <v>15.0</v>
      </c>
      <c r="B93" s="379">
        <v>8.0</v>
      </c>
      <c r="C93" s="379" t="s">
        <v>294</v>
      </c>
      <c r="D93" s="379"/>
      <c r="E93" s="476"/>
      <c r="F93" s="476"/>
      <c r="G93" s="863">
        <v>1.0</v>
      </c>
      <c r="H93" s="378" t="s">
        <v>8192</v>
      </c>
      <c r="I93" s="378" t="s">
        <v>8193</v>
      </c>
      <c r="J93" s="379" t="s">
        <v>8194</v>
      </c>
      <c r="K93" s="379" t="s">
        <v>8195</v>
      </c>
      <c r="L93" s="380">
        <v>42244.0</v>
      </c>
      <c r="M93" s="379" t="s">
        <v>339</v>
      </c>
      <c r="N93" s="379" t="s">
        <v>154</v>
      </c>
      <c r="O93" s="380">
        <v>43472.0</v>
      </c>
      <c r="P93" s="379" t="s">
        <v>133</v>
      </c>
      <c r="Q93" s="379" t="s">
        <v>285</v>
      </c>
      <c r="R93" s="379"/>
      <c r="S93" s="476"/>
      <c r="T93" s="379" t="s">
        <v>11</v>
      </c>
      <c r="U93" s="379" t="s">
        <v>15</v>
      </c>
      <c r="V93" s="379"/>
      <c r="W93" s="379" t="s">
        <v>6055</v>
      </c>
      <c r="X93" s="379" t="s">
        <v>7513</v>
      </c>
      <c r="Y93" s="197" t="s">
        <v>8196</v>
      </c>
      <c r="Z93" s="197" t="s">
        <v>7609</v>
      </c>
      <c r="AA93" s="197" t="s">
        <v>8197</v>
      </c>
      <c r="AB93" s="197" t="s">
        <v>8198</v>
      </c>
      <c r="AC93" s="197" t="s">
        <v>8199</v>
      </c>
      <c r="AD93" s="197" t="s">
        <v>8200</v>
      </c>
      <c r="AE93" s="379"/>
      <c r="AF93" s="920"/>
      <c r="AG93" s="866"/>
      <c r="AH93" s="866"/>
      <c r="AI93" s="866"/>
      <c r="AJ93" s="866"/>
      <c r="AK93" s="866"/>
      <c r="AL93" s="866"/>
      <c r="AM93" s="866"/>
      <c r="AN93" s="866"/>
      <c r="AO93" s="866"/>
      <c r="AP93" s="866"/>
      <c r="AQ93" s="866"/>
      <c r="AR93" s="866"/>
      <c r="AS93" s="866"/>
      <c r="AT93" s="866"/>
      <c r="AU93" s="866"/>
      <c r="AV93" s="866"/>
      <c r="AW93" s="866"/>
      <c r="AX93" s="710"/>
      <c r="AY93" s="710"/>
      <c r="AZ93" s="710"/>
      <c r="BA93" s="710"/>
      <c r="BB93" s="710"/>
      <c r="BC93" s="710"/>
      <c r="BD93" s="710"/>
      <c r="BE93" s="710"/>
      <c r="BF93" s="710"/>
      <c r="BG93" s="710"/>
      <c r="BH93" s="710"/>
      <c r="BI93" s="710"/>
      <c r="BJ93" s="710"/>
      <c r="BK93" s="710"/>
      <c r="BL93" s="710"/>
      <c r="BM93" s="710"/>
      <c r="BN93" s="710"/>
      <c r="BO93" s="710"/>
      <c r="BP93" s="710"/>
      <c r="BQ93" s="710"/>
      <c r="BR93" s="710"/>
      <c r="BS93" s="710"/>
      <c r="BT93" s="710"/>
      <c r="BU93" s="710"/>
      <c r="BV93" s="710"/>
      <c r="BW93" s="710"/>
    </row>
    <row r="94" ht="22.5" customHeight="1">
      <c r="A94" s="379">
        <v>16.0</v>
      </c>
      <c r="B94" s="379">
        <v>8.0</v>
      </c>
      <c r="C94" s="379" t="s">
        <v>294</v>
      </c>
      <c r="D94" s="379"/>
      <c r="E94" s="476"/>
      <c r="F94" s="476"/>
      <c r="G94" s="863">
        <v>1.0</v>
      </c>
      <c r="H94" s="378" t="s">
        <v>8201</v>
      </c>
      <c r="I94" s="378" t="s">
        <v>8202</v>
      </c>
      <c r="J94" s="379" t="s">
        <v>8203</v>
      </c>
      <c r="K94" s="379" t="s">
        <v>8204</v>
      </c>
      <c r="L94" s="380">
        <v>41926.0</v>
      </c>
      <c r="M94" s="379" t="s">
        <v>351</v>
      </c>
      <c r="N94" s="379" t="s">
        <v>153</v>
      </c>
      <c r="O94" s="380">
        <v>43698.0</v>
      </c>
      <c r="P94" s="379" t="s">
        <v>44</v>
      </c>
      <c r="Q94" s="379" t="s">
        <v>285</v>
      </c>
      <c r="R94" s="379"/>
      <c r="S94" s="476"/>
      <c r="T94" s="379" t="s">
        <v>11</v>
      </c>
      <c r="U94" s="379" t="s">
        <v>21</v>
      </c>
      <c r="V94" s="476"/>
      <c r="W94" s="379" t="s">
        <v>6055</v>
      </c>
      <c r="X94" s="379" t="s">
        <v>6056</v>
      </c>
      <c r="Y94" s="197" t="s">
        <v>8205</v>
      </c>
      <c r="Z94" s="197" t="s">
        <v>8100</v>
      </c>
      <c r="AA94" s="197" t="s">
        <v>8206</v>
      </c>
      <c r="AB94" s="197" t="s">
        <v>8207</v>
      </c>
      <c r="AC94" s="1188" t="s">
        <v>8208</v>
      </c>
      <c r="AD94" s="197" t="s">
        <v>8209</v>
      </c>
      <c r="AE94" s="476"/>
      <c r="AF94" s="920"/>
      <c r="AG94" s="866"/>
      <c r="AH94" s="866"/>
      <c r="AI94" s="866"/>
      <c r="AJ94" s="866"/>
      <c r="AK94" s="710"/>
      <c r="AL94" s="710"/>
      <c r="AM94" s="710"/>
      <c r="AN94" s="710"/>
      <c r="AO94" s="710"/>
      <c r="AP94" s="710"/>
      <c r="AQ94" s="710"/>
      <c r="AR94" s="710"/>
      <c r="AS94" s="710"/>
      <c r="AT94" s="710"/>
      <c r="AU94" s="710"/>
      <c r="AV94" s="710"/>
      <c r="AW94" s="710"/>
      <c r="AX94" s="710"/>
      <c r="AY94" s="710"/>
      <c r="AZ94" s="710"/>
      <c r="BA94" s="710"/>
      <c r="BB94" s="710"/>
      <c r="BC94" s="710"/>
      <c r="BD94" s="710"/>
      <c r="BE94" s="710"/>
      <c r="BF94" s="710"/>
      <c r="BG94" s="710"/>
      <c r="BH94" s="710"/>
      <c r="BI94" s="710"/>
      <c r="BJ94" s="710"/>
      <c r="BK94" s="710"/>
      <c r="BL94" s="710"/>
      <c r="BM94" s="710"/>
      <c r="BN94" s="710"/>
      <c r="BO94" s="710"/>
      <c r="BP94" s="710"/>
      <c r="BQ94" s="710"/>
      <c r="BR94" s="710"/>
      <c r="BS94" s="710"/>
      <c r="BT94" s="710"/>
      <c r="BU94" s="710"/>
      <c r="BV94" s="710"/>
      <c r="BW94" s="710"/>
    </row>
    <row r="95" ht="22.5" customHeight="1">
      <c r="A95" s="379">
        <v>17.0</v>
      </c>
      <c r="B95" s="634">
        <v>8.0</v>
      </c>
      <c r="C95" s="634" t="s">
        <v>294</v>
      </c>
      <c r="D95" s="634"/>
      <c r="E95" s="635"/>
      <c r="F95" s="635"/>
      <c r="G95" s="892">
        <v>1.0</v>
      </c>
      <c r="H95" s="636" t="s">
        <v>8210</v>
      </c>
      <c r="I95" s="636" t="s">
        <v>8211</v>
      </c>
      <c r="J95" s="634" t="s">
        <v>702</v>
      </c>
      <c r="K95" s="634" t="s">
        <v>8212</v>
      </c>
      <c r="L95" s="662">
        <v>42073.0</v>
      </c>
      <c r="M95" s="634" t="s">
        <v>339</v>
      </c>
      <c r="N95" s="634" t="s">
        <v>152</v>
      </c>
      <c r="O95" s="662">
        <v>43334.0</v>
      </c>
      <c r="P95" s="634" t="s">
        <v>133</v>
      </c>
      <c r="Q95" s="634" t="s">
        <v>285</v>
      </c>
      <c r="R95" s="634" t="s">
        <v>629</v>
      </c>
      <c r="S95" s="634" t="s">
        <v>8213</v>
      </c>
      <c r="T95" s="634" t="s">
        <v>11</v>
      </c>
      <c r="U95" s="634" t="s">
        <v>15</v>
      </c>
      <c r="V95" s="635"/>
      <c r="W95" s="634" t="s">
        <v>6232</v>
      </c>
      <c r="X95" s="634"/>
      <c r="Y95" s="209" t="s">
        <v>8214</v>
      </c>
      <c r="Z95" s="209" t="s">
        <v>8215</v>
      </c>
      <c r="AA95" s="209" t="s">
        <v>8216</v>
      </c>
      <c r="AB95" s="209" t="s">
        <v>8217</v>
      </c>
      <c r="AC95" s="209" t="s">
        <v>8218</v>
      </c>
      <c r="AD95" s="209" t="s">
        <v>8219</v>
      </c>
      <c r="AE95" s="1189" t="s">
        <v>8220</v>
      </c>
      <c r="AF95" s="634"/>
      <c r="AG95" s="688"/>
      <c r="AH95" s="688"/>
      <c r="AI95" s="688"/>
      <c r="AJ95" s="688"/>
      <c r="AK95" s="688"/>
      <c r="AL95" s="688"/>
      <c r="AM95" s="688"/>
      <c r="AN95" s="688"/>
      <c r="AO95" s="688"/>
      <c r="AP95" s="688"/>
      <c r="AQ95" s="688"/>
      <c r="AR95" s="688"/>
      <c r="AS95" s="688"/>
      <c r="AT95" s="688"/>
      <c r="AU95" s="688"/>
      <c r="AV95" s="688"/>
      <c r="AW95" s="688"/>
      <c r="AX95" s="1170"/>
      <c r="AY95" s="1170"/>
      <c r="AZ95" s="1170"/>
      <c r="BA95" s="1170"/>
      <c r="BB95" s="1170"/>
      <c r="BC95" s="1170"/>
      <c r="BD95" s="1170"/>
      <c r="BE95" s="1170"/>
      <c r="BF95" s="1170"/>
      <c r="BG95" s="1170"/>
      <c r="BH95" s="1170"/>
      <c r="BI95" s="1170"/>
      <c r="BJ95" s="1170"/>
      <c r="BK95" s="1170"/>
      <c r="BL95" s="1170"/>
      <c r="BM95" s="1170"/>
      <c r="BN95" s="1170"/>
      <c r="BO95" s="1170"/>
      <c r="BP95" s="1170"/>
      <c r="BQ95" s="1170"/>
      <c r="BR95" s="1170"/>
      <c r="BS95" s="1170"/>
      <c r="BT95" s="1170"/>
      <c r="BU95" s="1170"/>
      <c r="BV95" s="1170"/>
      <c r="BW95" s="1170"/>
    </row>
    <row r="96" ht="22.5" customHeight="1">
      <c r="A96" s="379">
        <v>18.0</v>
      </c>
      <c r="B96" s="379">
        <v>8.0</v>
      </c>
      <c r="C96" s="379" t="s">
        <v>294</v>
      </c>
      <c r="D96" s="379"/>
      <c r="E96" s="476"/>
      <c r="F96" s="476"/>
      <c r="G96" s="863">
        <v>1.0</v>
      </c>
      <c r="H96" s="378" t="s">
        <v>8221</v>
      </c>
      <c r="I96" s="378" t="s">
        <v>8222</v>
      </c>
      <c r="J96" s="379" t="s">
        <v>8223</v>
      </c>
      <c r="K96" s="379" t="s">
        <v>8224</v>
      </c>
      <c r="L96" s="380">
        <v>41947.0</v>
      </c>
      <c r="M96" s="379" t="s">
        <v>351</v>
      </c>
      <c r="N96" s="379" t="s">
        <v>151</v>
      </c>
      <c r="O96" s="380">
        <v>44790.0</v>
      </c>
      <c r="P96" s="379" t="s">
        <v>76</v>
      </c>
      <c r="Q96" s="379" t="s">
        <v>285</v>
      </c>
      <c r="R96" s="476"/>
      <c r="S96" s="476"/>
      <c r="T96" s="379" t="s">
        <v>11</v>
      </c>
      <c r="U96" s="379" t="s">
        <v>15</v>
      </c>
      <c r="V96" s="476"/>
      <c r="W96" s="379"/>
      <c r="X96" s="379" t="s">
        <v>8129</v>
      </c>
      <c r="Y96" s="197" t="s">
        <v>8225</v>
      </c>
      <c r="Z96" s="197" t="s">
        <v>8226</v>
      </c>
      <c r="AA96" s="197" t="s">
        <v>8227</v>
      </c>
      <c r="AB96" s="197"/>
      <c r="AC96" s="197"/>
      <c r="AD96" s="197"/>
      <c r="AE96" s="379"/>
      <c r="AF96" s="920"/>
      <c r="AG96" s="710"/>
      <c r="AH96" s="710"/>
      <c r="AI96" s="710"/>
      <c r="AJ96" s="710"/>
      <c r="AK96" s="710"/>
      <c r="AL96" s="710"/>
      <c r="AM96" s="710"/>
      <c r="AN96" s="710"/>
      <c r="AO96" s="710"/>
      <c r="AP96" s="710"/>
      <c r="AQ96" s="710"/>
      <c r="AR96" s="710"/>
      <c r="AS96" s="710"/>
      <c r="AT96" s="710"/>
      <c r="AU96" s="710"/>
      <c r="AV96" s="710"/>
      <c r="AW96" s="710"/>
      <c r="AX96" s="710"/>
      <c r="AY96" s="710"/>
      <c r="AZ96" s="710"/>
      <c r="BA96" s="710"/>
      <c r="BB96" s="710"/>
      <c r="BC96" s="710"/>
      <c r="BD96" s="710"/>
      <c r="BE96" s="710"/>
      <c r="BF96" s="710"/>
      <c r="BG96" s="710"/>
      <c r="BH96" s="710"/>
      <c r="BI96" s="710"/>
      <c r="BJ96" s="710"/>
      <c r="BK96" s="710"/>
      <c r="BL96" s="710"/>
      <c r="BM96" s="710"/>
      <c r="BN96" s="710"/>
      <c r="BO96" s="710"/>
      <c r="BP96" s="710"/>
      <c r="BQ96" s="710"/>
      <c r="BR96" s="710"/>
      <c r="BS96" s="710"/>
      <c r="BT96" s="710"/>
      <c r="BU96" s="710"/>
      <c r="BV96" s="710"/>
      <c r="BW96" s="710"/>
    </row>
    <row r="97" ht="22.5" customHeight="1">
      <c r="A97" s="379">
        <v>19.0</v>
      </c>
      <c r="B97" s="379">
        <v>8.0</v>
      </c>
      <c r="C97" s="379" t="s">
        <v>294</v>
      </c>
      <c r="D97" s="379"/>
      <c r="E97" s="476"/>
      <c r="F97" s="379"/>
      <c r="G97" s="863">
        <v>1.0</v>
      </c>
      <c r="H97" s="378" t="s">
        <v>8228</v>
      </c>
      <c r="I97" s="378" t="s">
        <v>8229</v>
      </c>
      <c r="J97" s="625" t="s">
        <v>8230</v>
      </c>
      <c r="K97" s="625" t="s">
        <v>8231</v>
      </c>
      <c r="L97" s="626">
        <v>45669.0</v>
      </c>
      <c r="M97" s="625" t="s">
        <v>339</v>
      </c>
      <c r="N97" s="625" t="s">
        <v>154</v>
      </c>
      <c r="O97" s="626">
        <v>44790.0</v>
      </c>
      <c r="P97" s="625" t="s">
        <v>115</v>
      </c>
      <c r="Q97" s="379" t="s">
        <v>285</v>
      </c>
      <c r="R97" s="379"/>
      <c r="S97" s="379"/>
      <c r="T97" s="379" t="s">
        <v>11</v>
      </c>
      <c r="U97" s="379" t="s">
        <v>21</v>
      </c>
      <c r="V97" s="197"/>
      <c r="W97" s="476"/>
      <c r="X97" s="379" t="s">
        <v>8129</v>
      </c>
      <c r="Y97" s="197" t="s">
        <v>8232</v>
      </c>
      <c r="Z97" s="197" t="s">
        <v>8233</v>
      </c>
      <c r="AA97" s="197" t="s">
        <v>8234</v>
      </c>
      <c r="AB97" s="197"/>
      <c r="AC97" s="197"/>
      <c r="AD97" s="197"/>
      <c r="AE97" s="379"/>
      <c r="AF97" s="476"/>
      <c r="AG97" s="866"/>
      <c r="AH97" s="866"/>
      <c r="AI97" s="866"/>
      <c r="AJ97" s="866"/>
      <c r="AK97" s="866"/>
      <c r="AL97" s="866"/>
      <c r="AM97" s="866"/>
      <c r="AN97" s="866"/>
      <c r="AO97" s="866"/>
      <c r="AP97" s="866"/>
      <c r="AQ97" s="866"/>
      <c r="AR97" s="866"/>
      <c r="AS97" s="866"/>
      <c r="AT97" s="866"/>
      <c r="AU97" s="866"/>
      <c r="AV97" s="866"/>
      <c r="AW97" s="866"/>
      <c r="AX97" s="866"/>
      <c r="AY97" s="866"/>
      <c r="AZ97" s="866"/>
      <c r="BA97" s="866"/>
      <c r="BB97" s="710"/>
      <c r="BC97" s="710"/>
      <c r="BD97" s="710"/>
      <c r="BE97" s="710"/>
      <c r="BF97" s="710"/>
      <c r="BG97" s="710"/>
      <c r="BH97" s="710"/>
      <c r="BI97" s="710"/>
      <c r="BJ97" s="710"/>
      <c r="BK97" s="710"/>
      <c r="BL97" s="710"/>
      <c r="BM97" s="710"/>
      <c r="BN97" s="710"/>
      <c r="BO97" s="710"/>
      <c r="BP97" s="710"/>
      <c r="BQ97" s="710"/>
      <c r="BR97" s="710"/>
      <c r="BS97" s="710"/>
      <c r="BT97" s="710"/>
      <c r="BU97" s="710"/>
      <c r="BV97" s="710"/>
      <c r="BW97" s="710"/>
    </row>
    <row r="98" ht="22.5" customHeight="1">
      <c r="A98" s="379">
        <v>20.0</v>
      </c>
      <c r="B98" s="379">
        <v>8.0</v>
      </c>
      <c r="C98" s="379" t="s">
        <v>294</v>
      </c>
      <c r="D98" s="379"/>
      <c r="E98" s="476"/>
      <c r="F98" s="476"/>
      <c r="G98" s="863">
        <v>1.0</v>
      </c>
      <c r="H98" s="378" t="s">
        <v>8235</v>
      </c>
      <c r="I98" s="378" t="s">
        <v>8236</v>
      </c>
      <c r="J98" s="379" t="s">
        <v>1760</v>
      </c>
      <c r="K98" s="379" t="s">
        <v>8237</v>
      </c>
      <c r="L98" s="380">
        <v>42121.0</v>
      </c>
      <c r="M98" s="379" t="s">
        <v>351</v>
      </c>
      <c r="N98" s="379" t="s">
        <v>151</v>
      </c>
      <c r="O98" s="380">
        <v>45665.0</v>
      </c>
      <c r="P98" s="379" t="s">
        <v>9</v>
      </c>
      <c r="Q98" s="379" t="s">
        <v>285</v>
      </c>
      <c r="R98" s="379"/>
      <c r="S98" s="379"/>
      <c r="T98" s="379" t="s">
        <v>11</v>
      </c>
      <c r="U98" s="379" t="s">
        <v>15</v>
      </c>
      <c r="V98" s="379"/>
      <c r="W98" s="476"/>
      <c r="X98" s="476"/>
      <c r="Y98" s="197" t="s">
        <v>8238</v>
      </c>
      <c r="Z98" s="197"/>
      <c r="AA98" s="197"/>
      <c r="AB98" s="1004"/>
      <c r="AC98" s="1004"/>
      <c r="AD98" s="1004"/>
      <c r="AE98" s="1091"/>
      <c r="AF98" s="1091"/>
      <c r="AG98" s="866"/>
      <c r="AH98" s="866"/>
      <c r="AI98" s="866"/>
      <c r="AJ98" s="866"/>
      <c r="AK98" s="866"/>
      <c r="AL98" s="866"/>
      <c r="AM98" s="866"/>
      <c r="AN98" s="866"/>
      <c r="AO98" s="866"/>
      <c r="AP98" s="866"/>
      <c r="AQ98" s="866"/>
      <c r="AR98" s="866"/>
      <c r="AS98" s="866"/>
      <c r="AT98" s="866"/>
      <c r="AU98" s="866"/>
      <c r="AV98" s="866"/>
      <c r="AW98" s="866"/>
      <c r="AX98" s="866"/>
      <c r="AY98" s="866"/>
      <c r="AZ98" s="866"/>
      <c r="BA98" s="866"/>
      <c r="BB98" s="866"/>
      <c r="BC98" s="866"/>
      <c r="BD98" s="866"/>
      <c r="BE98" s="866"/>
      <c r="BF98" s="866"/>
      <c r="BG98" s="866"/>
      <c r="BH98" s="866"/>
      <c r="BI98" s="866"/>
      <c r="BJ98" s="866"/>
      <c r="BK98" s="866"/>
      <c r="BL98" s="866"/>
      <c r="BM98" s="866"/>
      <c r="BN98" s="866"/>
      <c r="BO98" s="866"/>
      <c r="BP98" s="866"/>
      <c r="BQ98" s="866"/>
      <c r="BR98" s="866"/>
      <c r="BS98" s="866"/>
      <c r="BT98" s="866"/>
      <c r="BU98" s="866"/>
      <c r="BV98" s="866"/>
      <c r="BW98" s="866"/>
    </row>
    <row r="99" ht="21.75" customHeight="1">
      <c r="A99" s="379">
        <v>21.0</v>
      </c>
      <c r="B99" s="1190">
        <v>8.0</v>
      </c>
      <c r="C99" s="496" t="s">
        <v>294</v>
      </c>
      <c r="D99" s="1191"/>
      <c r="E99" s="1191"/>
      <c r="F99" s="1191"/>
      <c r="G99" s="885">
        <v>1.0</v>
      </c>
      <c r="H99" s="1192" t="s">
        <v>8239</v>
      </c>
      <c r="I99" s="1192" t="s">
        <v>8240</v>
      </c>
      <c r="J99" s="1193" t="s">
        <v>8241</v>
      </c>
      <c r="K99" s="1193" t="s">
        <v>8242</v>
      </c>
      <c r="L99" s="533">
        <v>42037.0</v>
      </c>
      <c r="M99" s="1194" t="s">
        <v>339</v>
      </c>
      <c r="N99" s="1194" t="s">
        <v>151</v>
      </c>
      <c r="O99" s="1195">
        <v>44606.0</v>
      </c>
      <c r="P99" s="1196" t="s">
        <v>66</v>
      </c>
      <c r="Q99" s="1194" t="s">
        <v>285</v>
      </c>
      <c r="R99" s="1197"/>
      <c r="S99" s="1197"/>
      <c r="T99" s="1194" t="s">
        <v>11</v>
      </c>
      <c r="U99" s="1194" t="s">
        <v>10</v>
      </c>
      <c r="V99" s="1197"/>
      <c r="W99" s="496" t="s">
        <v>7073</v>
      </c>
      <c r="X99" s="496" t="s">
        <v>7513</v>
      </c>
      <c r="Y99" s="1197"/>
      <c r="Z99" s="226" t="s">
        <v>8243</v>
      </c>
      <c r="AA99" s="226" t="s">
        <v>8244</v>
      </c>
      <c r="AB99" s="226" t="s">
        <v>8245</v>
      </c>
      <c r="AC99" s="1197"/>
      <c r="AD99" s="1197"/>
      <c r="AE99" s="1197"/>
      <c r="AF99" s="1197"/>
      <c r="AG99" s="1125"/>
      <c r="AH99" s="1125"/>
      <c r="AI99" s="1125"/>
      <c r="AJ99" s="1125"/>
      <c r="AK99" s="1125"/>
      <c r="AL99" s="1125"/>
      <c r="AM99" s="1125"/>
      <c r="AN99" s="1125"/>
      <c r="AO99" s="1125"/>
      <c r="AP99" s="1125"/>
      <c r="AQ99" s="1125"/>
      <c r="AR99" s="1125"/>
      <c r="AS99" s="1125"/>
      <c r="AT99" s="1125"/>
      <c r="AU99" s="1125"/>
      <c r="AV99" s="1125"/>
      <c r="AW99" s="1125"/>
      <c r="AX99" s="1125"/>
      <c r="AY99" s="1126"/>
      <c r="AZ99" s="1126"/>
      <c r="BA99" s="1126"/>
      <c r="BB99" s="1126"/>
      <c r="BC99" s="1126"/>
      <c r="BD99" s="1126"/>
      <c r="BE99" s="1126"/>
      <c r="BF99" s="1126"/>
      <c r="BG99" s="1126"/>
      <c r="BH99" s="1126"/>
      <c r="BI99" s="1126"/>
      <c r="BJ99" s="1126"/>
      <c r="BK99" s="1126"/>
      <c r="BL99" s="1126"/>
      <c r="BM99" s="1126"/>
      <c r="BN99" s="1126"/>
      <c r="BO99" s="1126"/>
      <c r="BP99" s="1126"/>
      <c r="BQ99" s="1126"/>
      <c r="BR99" s="1126"/>
      <c r="BS99" s="1126"/>
      <c r="BT99" s="1126"/>
      <c r="BU99" s="1126"/>
      <c r="BV99" s="1126"/>
      <c r="BW99" s="1126"/>
    </row>
    <row r="100" ht="22.5" customHeight="1">
      <c r="A100" s="379">
        <v>22.0</v>
      </c>
      <c r="B100" s="379">
        <v>8.0</v>
      </c>
      <c r="C100" s="873" t="s">
        <v>294</v>
      </c>
      <c r="D100" s="507"/>
      <c r="E100" s="738"/>
      <c r="F100" s="738"/>
      <c r="G100" s="874">
        <v>1.0</v>
      </c>
      <c r="H100" s="508" t="s">
        <v>8246</v>
      </c>
      <c r="I100" s="508" t="s">
        <v>8247</v>
      </c>
      <c r="J100" s="741" t="s">
        <v>2736</v>
      </c>
      <c r="K100" s="741" t="s">
        <v>8248</v>
      </c>
      <c r="L100" s="742">
        <v>41935.0</v>
      </c>
      <c r="M100" s="741" t="s">
        <v>351</v>
      </c>
      <c r="N100" s="941" t="s">
        <v>154</v>
      </c>
      <c r="O100" s="742">
        <v>45883.0</v>
      </c>
      <c r="P100" s="741" t="s">
        <v>115</v>
      </c>
      <c r="Q100" s="507" t="s">
        <v>346</v>
      </c>
      <c r="R100" s="507" t="s">
        <v>8249</v>
      </c>
      <c r="S100" s="507"/>
      <c r="T100" s="1142" t="s">
        <v>11</v>
      </c>
      <c r="U100" s="507" t="s">
        <v>15</v>
      </c>
      <c r="V100" s="249"/>
      <c r="W100" s="743"/>
      <c r="X100" s="738"/>
      <c r="Y100" s="249"/>
      <c r="Z100" s="249"/>
      <c r="AA100" s="249"/>
      <c r="AB100" s="744"/>
      <c r="AC100" s="744"/>
      <c r="AD100" s="744"/>
      <c r="AE100" s="744"/>
      <c r="AF100" s="744"/>
      <c r="AG100" s="744"/>
      <c r="AH100" s="744"/>
      <c r="AI100" s="744"/>
      <c r="AJ100" s="744"/>
      <c r="AK100" s="744"/>
      <c r="AL100" s="744"/>
      <c r="AM100" s="744"/>
      <c r="AN100" s="744"/>
      <c r="AO100" s="744"/>
      <c r="AP100" s="744"/>
      <c r="AQ100" s="744"/>
      <c r="AR100" s="744"/>
      <c r="AS100" s="744"/>
      <c r="AT100" s="744"/>
      <c r="AU100" s="744"/>
      <c r="AV100" s="1168"/>
      <c r="AW100" s="1168"/>
      <c r="AX100" s="1168"/>
      <c r="AY100" s="1168"/>
      <c r="AZ100" s="1168"/>
      <c r="BA100" s="1168"/>
      <c r="BB100" s="1168"/>
      <c r="BC100" s="1168"/>
      <c r="BD100" s="1168"/>
      <c r="BE100" s="1168"/>
      <c r="BF100" s="1168"/>
      <c r="BG100" s="1168"/>
      <c r="BH100" s="1168"/>
      <c r="BI100" s="1168"/>
      <c r="BJ100" s="1168"/>
      <c r="BK100" s="1168"/>
      <c r="BL100" s="1168"/>
      <c r="BM100" s="1168"/>
      <c r="BN100" s="1168"/>
      <c r="BO100" s="1168"/>
      <c r="BP100" s="1168"/>
      <c r="BQ100" s="1168"/>
      <c r="BR100" s="1168"/>
      <c r="BS100" s="1168"/>
      <c r="BT100" s="1168"/>
      <c r="BU100" s="1168"/>
      <c r="BV100" s="1168"/>
      <c r="BW100" s="1168"/>
    </row>
    <row r="101" ht="22.5" customHeight="1">
      <c r="A101" s="379">
        <v>23.0</v>
      </c>
      <c r="B101" s="379">
        <v>8.0</v>
      </c>
      <c r="C101" s="873" t="s">
        <v>294</v>
      </c>
      <c r="D101" s="507"/>
      <c r="E101" s="738"/>
      <c r="F101" s="738"/>
      <c r="G101" s="874">
        <v>1.0</v>
      </c>
      <c r="H101" s="508" t="s">
        <v>8250</v>
      </c>
      <c r="I101" s="508" t="s">
        <v>8251</v>
      </c>
      <c r="J101" s="741" t="s">
        <v>637</v>
      </c>
      <c r="K101" s="741" t="s">
        <v>8252</v>
      </c>
      <c r="L101" s="742">
        <v>42046.0</v>
      </c>
      <c r="M101" s="741" t="s">
        <v>339</v>
      </c>
      <c r="N101" s="941" t="s">
        <v>152</v>
      </c>
      <c r="O101" s="742">
        <v>45883.0</v>
      </c>
      <c r="P101" s="741" t="s">
        <v>115</v>
      </c>
      <c r="Q101" s="507" t="s">
        <v>3329</v>
      </c>
      <c r="R101" s="507" t="s">
        <v>8253</v>
      </c>
      <c r="S101" s="507"/>
      <c r="T101" s="1142" t="s">
        <v>11</v>
      </c>
      <c r="U101" s="507" t="s">
        <v>15</v>
      </c>
      <c r="V101" s="249"/>
      <c r="W101" s="743"/>
      <c r="X101" s="738"/>
      <c r="Y101" s="249"/>
      <c r="Z101" s="249"/>
      <c r="AA101" s="249"/>
      <c r="AB101" s="744"/>
      <c r="AC101" s="744"/>
      <c r="AD101" s="744"/>
      <c r="AE101" s="744"/>
      <c r="AF101" s="744"/>
      <c r="AG101" s="744"/>
      <c r="AH101" s="744"/>
      <c r="AI101" s="744"/>
      <c r="AJ101" s="744"/>
      <c r="AK101" s="744"/>
      <c r="AL101" s="744"/>
      <c r="AM101" s="744"/>
      <c r="AN101" s="744"/>
      <c r="AO101" s="744"/>
      <c r="AP101" s="744"/>
      <c r="AQ101" s="744"/>
      <c r="AR101" s="744"/>
      <c r="AS101" s="744"/>
      <c r="AT101" s="744"/>
      <c r="AU101" s="744"/>
      <c r="AV101" s="1168"/>
      <c r="AW101" s="1168"/>
      <c r="AX101" s="1168"/>
      <c r="AY101" s="1168"/>
      <c r="AZ101" s="1168"/>
      <c r="BA101" s="1168"/>
      <c r="BB101" s="1168"/>
      <c r="BC101" s="1168"/>
      <c r="BD101" s="1168"/>
      <c r="BE101" s="1168"/>
      <c r="BF101" s="1168"/>
      <c r="BG101" s="1168"/>
      <c r="BH101" s="1168"/>
      <c r="BI101" s="1168"/>
      <c r="BJ101" s="1168"/>
      <c r="BK101" s="1168"/>
      <c r="BL101" s="1168"/>
      <c r="BM101" s="1168"/>
      <c r="BN101" s="1168"/>
      <c r="BO101" s="1168"/>
      <c r="BP101" s="1168"/>
      <c r="BQ101" s="1168"/>
      <c r="BR101" s="1168"/>
      <c r="BS101" s="1168"/>
      <c r="BT101" s="1168"/>
      <c r="BU101" s="1168"/>
      <c r="BV101" s="1168"/>
      <c r="BW101" s="1168"/>
    </row>
    <row r="102" ht="22.5" customHeight="1">
      <c r="A102" s="379">
        <v>24.0</v>
      </c>
      <c r="B102" s="379">
        <v>8.0</v>
      </c>
      <c r="C102" s="873" t="s">
        <v>294</v>
      </c>
      <c r="D102" s="507"/>
      <c r="E102" s="738"/>
      <c r="F102" s="738"/>
      <c r="G102" s="874">
        <v>1.0</v>
      </c>
      <c r="H102" s="508" t="s">
        <v>8254</v>
      </c>
      <c r="I102" s="508" t="s">
        <v>8255</v>
      </c>
      <c r="J102" s="741" t="s">
        <v>362</v>
      </c>
      <c r="K102" s="741" t="s">
        <v>8256</v>
      </c>
      <c r="L102" s="742">
        <v>41985.0</v>
      </c>
      <c r="M102" s="741" t="s">
        <v>339</v>
      </c>
      <c r="N102" s="741" t="s">
        <v>154</v>
      </c>
      <c r="O102" s="742">
        <v>45883.0</v>
      </c>
      <c r="P102" s="741" t="s">
        <v>133</v>
      </c>
      <c r="Q102" s="507" t="s">
        <v>346</v>
      </c>
      <c r="R102" s="1140"/>
      <c r="S102" s="1141"/>
      <c r="T102" s="1198" t="s">
        <v>11</v>
      </c>
      <c r="U102" s="507" t="s">
        <v>15</v>
      </c>
      <c r="V102" s="1141"/>
      <c r="W102" s="1143"/>
      <c r="X102" s="1143"/>
      <c r="Y102" s="511"/>
      <c r="Z102" s="511"/>
      <c r="AA102" s="511"/>
      <c r="AB102" s="1144"/>
      <c r="AC102" s="1144"/>
      <c r="AD102" s="1005"/>
      <c r="AE102" s="1145"/>
      <c r="AF102" s="1145"/>
      <c r="AG102" s="1146"/>
      <c r="AH102" s="1146"/>
      <c r="AI102" s="1146"/>
      <c r="AJ102" s="1146"/>
      <c r="AK102" s="1146"/>
      <c r="AL102" s="1146"/>
      <c r="AM102" s="1146"/>
      <c r="AN102" s="1146"/>
      <c r="AO102" s="1146"/>
      <c r="AP102" s="1146"/>
      <c r="AQ102" s="1146"/>
      <c r="AR102" s="1146"/>
      <c r="AS102" s="1146"/>
      <c r="AT102" s="1146"/>
      <c r="AU102" s="1146"/>
      <c r="AV102" s="1146"/>
      <c r="AW102" s="1146"/>
      <c r="AX102" s="1146"/>
      <c r="AY102" s="1146"/>
      <c r="AZ102" s="1146"/>
      <c r="BA102" s="1146"/>
      <c r="BB102" s="1146"/>
      <c r="BC102" s="1146"/>
      <c r="BD102" s="1146"/>
      <c r="BE102" s="1146"/>
      <c r="BF102" s="1146"/>
      <c r="BG102" s="1146"/>
      <c r="BH102" s="1146"/>
      <c r="BI102" s="1146"/>
      <c r="BJ102" s="1146"/>
      <c r="BK102" s="1146"/>
      <c r="BL102" s="1146"/>
      <c r="BM102" s="1146"/>
      <c r="BN102" s="1146"/>
      <c r="BO102" s="1146"/>
      <c r="BP102" s="1146"/>
      <c r="BQ102" s="1146"/>
      <c r="BR102" s="1146"/>
      <c r="BS102" s="1146"/>
      <c r="BT102" s="1146"/>
      <c r="BU102" s="1146"/>
      <c r="BV102" s="1146"/>
      <c r="BW102" s="1146"/>
    </row>
    <row r="103" ht="14.25" customHeight="1">
      <c r="A103" s="1120" t="s">
        <v>8257</v>
      </c>
      <c r="B103" s="30"/>
      <c r="C103" s="30"/>
      <c r="D103" s="30"/>
      <c r="E103" s="30"/>
      <c r="F103" s="30"/>
      <c r="G103" s="30"/>
      <c r="H103" s="30"/>
      <c r="I103" s="30"/>
      <c r="J103" s="30"/>
      <c r="K103" s="30"/>
      <c r="L103" s="31"/>
      <c r="M103" s="1162"/>
      <c r="N103" s="1162"/>
      <c r="O103" s="1123"/>
      <c r="P103" s="1162"/>
      <c r="Q103" s="1162"/>
      <c r="R103" s="1162"/>
      <c r="S103" s="1162"/>
      <c r="T103" s="1162"/>
      <c r="U103" s="1124"/>
      <c r="V103" s="1162"/>
      <c r="W103" s="1162"/>
      <c r="X103" s="1162"/>
      <c r="Y103" s="1162"/>
      <c r="Z103" s="1162"/>
      <c r="AA103" s="1162"/>
      <c r="AB103" s="1162"/>
      <c r="AC103" s="1162"/>
      <c r="AD103" s="1162"/>
      <c r="AE103" s="1162"/>
      <c r="AF103" s="1162"/>
      <c r="AG103" s="1125"/>
      <c r="AH103" s="1125"/>
      <c r="AI103" s="1125"/>
      <c r="AJ103" s="1125"/>
      <c r="AK103" s="1125"/>
      <c r="AL103" s="1125"/>
      <c r="AM103" s="1125"/>
      <c r="AN103" s="1125"/>
      <c r="AO103" s="1125"/>
      <c r="AP103" s="1125"/>
      <c r="AQ103" s="1125"/>
      <c r="AR103" s="1125"/>
      <c r="AS103" s="1125"/>
      <c r="AT103" s="1125"/>
      <c r="AU103" s="1125"/>
      <c r="AV103" s="1125"/>
      <c r="AW103" s="1125"/>
      <c r="AX103" s="1125"/>
      <c r="AY103" s="1126"/>
      <c r="AZ103" s="1126"/>
      <c r="BA103" s="1126"/>
      <c r="BB103" s="1126"/>
      <c r="BC103" s="1126"/>
      <c r="BD103" s="1126"/>
      <c r="BE103" s="1126"/>
      <c r="BF103" s="1126"/>
      <c r="BG103" s="1126"/>
      <c r="BH103" s="1126"/>
      <c r="BI103" s="1126"/>
      <c r="BJ103" s="1126"/>
      <c r="BK103" s="1126"/>
      <c r="BL103" s="1126"/>
      <c r="BM103" s="1126"/>
      <c r="BN103" s="1126"/>
      <c r="BO103" s="1126"/>
      <c r="BP103" s="1126"/>
      <c r="BQ103" s="1126"/>
      <c r="BR103" s="1126"/>
      <c r="BS103" s="1126"/>
      <c r="BT103" s="1126"/>
      <c r="BU103" s="1126"/>
      <c r="BV103" s="1126"/>
      <c r="BW103" s="1126"/>
    </row>
    <row r="104" ht="22.5" customHeight="1">
      <c r="A104" s="379">
        <v>1.0</v>
      </c>
      <c r="B104" s="379">
        <v>6.0</v>
      </c>
      <c r="C104" s="379" t="s">
        <v>296</v>
      </c>
      <c r="D104" s="379"/>
      <c r="E104" s="476"/>
      <c r="F104" s="476"/>
      <c r="G104" s="863">
        <v>1.0</v>
      </c>
      <c r="H104" s="378" t="s">
        <v>8258</v>
      </c>
      <c r="I104" s="378" t="s">
        <v>8259</v>
      </c>
      <c r="J104" s="379" t="s">
        <v>8260</v>
      </c>
      <c r="K104" s="379" t="s">
        <v>8261</v>
      </c>
      <c r="L104" s="380">
        <v>41943.0</v>
      </c>
      <c r="M104" s="379" t="s">
        <v>351</v>
      </c>
      <c r="N104" s="379" t="s">
        <v>152</v>
      </c>
      <c r="O104" s="380">
        <v>45155.0</v>
      </c>
      <c r="P104" s="379" t="s">
        <v>66</v>
      </c>
      <c r="Q104" s="379" t="s">
        <v>272</v>
      </c>
      <c r="R104" s="476"/>
      <c r="S104" s="476"/>
      <c r="T104" s="379" t="s">
        <v>11</v>
      </c>
      <c r="U104" s="379" t="s">
        <v>21</v>
      </c>
      <c r="V104" s="379"/>
      <c r="W104" s="379"/>
      <c r="X104" s="379"/>
      <c r="Y104" s="197" t="s">
        <v>8262</v>
      </c>
      <c r="Z104" s="197" t="s">
        <v>8263</v>
      </c>
      <c r="AA104" s="197"/>
      <c r="AB104" s="197"/>
      <c r="AC104" s="197"/>
      <c r="AD104" s="197"/>
      <c r="AE104" s="379"/>
      <c r="AF104" s="476"/>
      <c r="AG104" s="1067"/>
      <c r="AH104" s="1067"/>
      <c r="AI104" s="1067"/>
      <c r="AJ104" s="1067"/>
      <c r="AK104" s="1067"/>
      <c r="AL104" s="1067"/>
      <c r="AM104" s="1067"/>
      <c r="AN104" s="1199"/>
      <c r="AO104" s="1199"/>
      <c r="AP104" s="1199"/>
      <c r="AQ104" s="1199"/>
      <c r="AR104" s="1199"/>
      <c r="AS104" s="1199"/>
      <c r="AT104" s="1199"/>
      <c r="AU104" s="1199"/>
      <c r="AV104" s="1199"/>
      <c r="AW104" s="1199"/>
      <c r="AX104" s="1199"/>
      <c r="AY104" s="1199"/>
      <c r="AZ104" s="1199"/>
      <c r="BA104" s="1199"/>
      <c r="BB104" s="1199"/>
      <c r="BC104" s="1199"/>
      <c r="BD104" s="1199"/>
      <c r="BE104" s="1199"/>
      <c r="BF104" s="1199"/>
      <c r="BG104" s="1199"/>
      <c r="BH104" s="1199"/>
      <c r="BI104" s="1199"/>
      <c r="BJ104" s="1199"/>
      <c r="BK104" s="1199"/>
      <c r="BL104" s="1199"/>
      <c r="BM104" s="1199"/>
      <c r="BN104" s="1199"/>
      <c r="BO104" s="1199"/>
      <c r="BP104" s="1199"/>
      <c r="BQ104" s="1199"/>
      <c r="BR104" s="1199"/>
      <c r="BS104" s="1199"/>
      <c r="BT104" s="1199"/>
      <c r="BU104" s="1199"/>
      <c r="BV104" s="1199"/>
      <c r="BW104" s="1199"/>
    </row>
    <row r="105" ht="22.5" customHeight="1">
      <c r="A105" s="379">
        <v>2.0</v>
      </c>
      <c r="B105" s="379">
        <v>6.0</v>
      </c>
      <c r="C105" s="379" t="s">
        <v>296</v>
      </c>
      <c r="D105" s="379"/>
      <c r="E105" s="476"/>
      <c r="F105" s="476"/>
      <c r="G105" s="863">
        <v>1.0</v>
      </c>
      <c r="H105" s="378" t="s">
        <v>8264</v>
      </c>
      <c r="I105" s="378" t="s">
        <v>8265</v>
      </c>
      <c r="J105" s="379" t="s">
        <v>460</v>
      </c>
      <c r="K105" s="379" t="s">
        <v>8266</v>
      </c>
      <c r="L105" s="380">
        <v>41970.0</v>
      </c>
      <c r="M105" s="379" t="s">
        <v>339</v>
      </c>
      <c r="N105" s="379" t="s">
        <v>154</v>
      </c>
      <c r="O105" s="380">
        <v>43528.0</v>
      </c>
      <c r="P105" s="379" t="s">
        <v>133</v>
      </c>
      <c r="Q105" s="379" t="s">
        <v>272</v>
      </c>
      <c r="R105" s="379"/>
      <c r="S105" s="379"/>
      <c r="T105" s="1200" t="s">
        <v>11</v>
      </c>
      <c r="U105" s="379" t="s">
        <v>10</v>
      </c>
      <c r="V105" s="1067"/>
      <c r="W105" s="379" t="s">
        <v>6728</v>
      </c>
      <c r="X105" s="379" t="s">
        <v>8267</v>
      </c>
      <c r="Y105" s="423" t="s">
        <v>8268</v>
      </c>
      <c r="Z105" s="423" t="s">
        <v>8269</v>
      </c>
      <c r="AA105" s="423" t="s">
        <v>8270</v>
      </c>
      <c r="AB105" s="423" t="s">
        <v>8271</v>
      </c>
      <c r="AC105" s="423" t="s">
        <v>8272</v>
      </c>
      <c r="AD105" s="197" t="s">
        <v>8273</v>
      </c>
      <c r="AE105" s="379" t="s">
        <v>8274</v>
      </c>
      <c r="AF105" s="379"/>
      <c r="AG105" s="1067"/>
      <c r="AH105" s="1067"/>
      <c r="AI105" s="1067"/>
      <c r="AJ105" s="1067"/>
      <c r="AK105" s="1067"/>
      <c r="AL105" s="1067"/>
      <c r="AM105" s="1067"/>
      <c r="AN105" s="1199"/>
      <c r="AO105" s="1199"/>
      <c r="AP105" s="1199"/>
      <c r="AQ105" s="1199"/>
      <c r="AR105" s="1199"/>
      <c r="AS105" s="1199"/>
      <c r="AT105" s="1199"/>
      <c r="AU105" s="1199"/>
      <c r="AV105" s="1199"/>
      <c r="AW105" s="1199"/>
      <c r="AX105" s="1199"/>
      <c r="AY105" s="1199"/>
      <c r="AZ105" s="1199"/>
      <c r="BA105" s="1199"/>
      <c r="BB105" s="1199"/>
      <c r="BC105" s="1199"/>
      <c r="BD105" s="1199"/>
      <c r="BE105" s="1199"/>
      <c r="BF105" s="1199"/>
      <c r="BG105" s="1199"/>
      <c r="BH105" s="1199"/>
      <c r="BI105" s="1199"/>
      <c r="BJ105" s="1199"/>
      <c r="BK105" s="1199"/>
      <c r="BL105" s="1199"/>
      <c r="BM105" s="1199"/>
      <c r="BN105" s="1199"/>
      <c r="BO105" s="1199"/>
      <c r="BP105" s="1199"/>
      <c r="BQ105" s="1199"/>
      <c r="BR105" s="1199"/>
      <c r="BS105" s="1199"/>
      <c r="BT105" s="1199"/>
      <c r="BU105" s="1199"/>
      <c r="BV105" s="1199"/>
      <c r="BW105" s="1199"/>
    </row>
    <row r="106" ht="22.5" customHeight="1">
      <c r="A106" s="379">
        <v>3.0</v>
      </c>
      <c r="B106" s="379">
        <v>6.0</v>
      </c>
      <c r="C106" s="379" t="s">
        <v>296</v>
      </c>
      <c r="D106" s="917"/>
      <c r="E106" s="920"/>
      <c r="F106" s="920"/>
      <c r="G106" s="918">
        <v>1.0</v>
      </c>
      <c r="H106" s="378" t="s">
        <v>8275</v>
      </c>
      <c r="I106" s="378" t="s">
        <v>8276</v>
      </c>
      <c r="J106" s="379" t="s">
        <v>499</v>
      </c>
      <c r="K106" s="379" t="s">
        <v>8277</v>
      </c>
      <c r="L106" s="380">
        <v>42062.0</v>
      </c>
      <c r="M106" s="379" t="s">
        <v>339</v>
      </c>
      <c r="N106" s="379" t="s">
        <v>151</v>
      </c>
      <c r="O106" s="380">
        <v>44062.0</v>
      </c>
      <c r="P106" s="379" t="s">
        <v>133</v>
      </c>
      <c r="Q106" s="379" t="s">
        <v>272</v>
      </c>
      <c r="R106" s="379" t="s">
        <v>8278</v>
      </c>
      <c r="S106" s="476"/>
      <c r="T106" s="379" t="s">
        <v>11</v>
      </c>
      <c r="U106" s="379" t="s">
        <v>15</v>
      </c>
      <c r="V106" s="379"/>
      <c r="W106" s="379" t="s">
        <v>7028</v>
      </c>
      <c r="X106" s="379" t="s">
        <v>6067</v>
      </c>
      <c r="Y106" s="423" t="s">
        <v>8279</v>
      </c>
      <c r="Z106" s="423" t="s">
        <v>8280</v>
      </c>
      <c r="AA106" s="423" t="s">
        <v>8281</v>
      </c>
      <c r="AB106" s="423" t="s">
        <v>8282</v>
      </c>
      <c r="AC106" s="423" t="s">
        <v>8283</v>
      </c>
      <c r="AD106" s="904"/>
      <c r="AE106" s="947"/>
      <c r="AF106" s="1164"/>
      <c r="AG106" s="1199"/>
      <c r="AH106" s="1199"/>
      <c r="AI106" s="1199"/>
      <c r="AJ106" s="1199"/>
      <c r="AK106" s="1199"/>
      <c r="AL106" s="1199"/>
      <c r="AM106" s="1199"/>
      <c r="AN106" s="1199"/>
      <c r="AO106" s="1199"/>
      <c r="AP106" s="1199"/>
      <c r="AQ106" s="1199"/>
      <c r="AR106" s="1199"/>
      <c r="AS106" s="1199"/>
      <c r="AT106" s="1199"/>
      <c r="AU106" s="1199"/>
      <c r="AV106" s="1199"/>
      <c r="AW106" s="1199"/>
      <c r="AX106" s="1199"/>
      <c r="AY106" s="1199"/>
      <c r="AZ106" s="1199"/>
      <c r="BA106" s="1199"/>
      <c r="BB106" s="1199"/>
      <c r="BC106" s="1199"/>
      <c r="BD106" s="1199"/>
      <c r="BE106" s="1199"/>
      <c r="BF106" s="1199"/>
      <c r="BG106" s="1199"/>
      <c r="BH106" s="1199"/>
      <c r="BI106" s="1199"/>
      <c r="BJ106" s="1199"/>
      <c r="BK106" s="1199"/>
      <c r="BL106" s="1199"/>
      <c r="BM106" s="1199"/>
      <c r="BN106" s="1199"/>
      <c r="BO106" s="1199"/>
      <c r="BP106" s="1199"/>
      <c r="BQ106" s="1199"/>
      <c r="BR106" s="1199"/>
      <c r="BS106" s="1199"/>
      <c r="BT106" s="1199"/>
      <c r="BU106" s="1199"/>
      <c r="BV106" s="1199"/>
      <c r="BW106" s="1199"/>
    </row>
    <row r="107" ht="22.5" customHeight="1">
      <c r="A107" s="379">
        <v>4.0</v>
      </c>
      <c r="B107" s="379">
        <v>6.0</v>
      </c>
      <c r="C107" s="379" t="s">
        <v>296</v>
      </c>
      <c r="D107" s="917"/>
      <c r="E107" s="920"/>
      <c r="F107" s="920"/>
      <c r="G107" s="918">
        <v>1.0</v>
      </c>
      <c r="H107" s="378" t="s">
        <v>8284</v>
      </c>
      <c r="I107" s="378" t="s">
        <v>8285</v>
      </c>
      <c r="J107" s="379" t="s">
        <v>396</v>
      </c>
      <c r="K107" s="379" t="s">
        <v>8286</v>
      </c>
      <c r="L107" s="380">
        <v>41935.0</v>
      </c>
      <c r="M107" s="379" t="s">
        <v>339</v>
      </c>
      <c r="N107" s="379" t="s">
        <v>154</v>
      </c>
      <c r="O107" s="380">
        <v>43334.0</v>
      </c>
      <c r="P107" s="379" t="s">
        <v>133</v>
      </c>
      <c r="Q107" s="379" t="s">
        <v>272</v>
      </c>
      <c r="R107" s="1201"/>
      <c r="S107" s="379"/>
      <c r="T107" s="379" t="s">
        <v>11</v>
      </c>
      <c r="U107" s="379" t="s">
        <v>15</v>
      </c>
      <c r="V107" s="1067"/>
      <c r="W107" s="379" t="s">
        <v>7073</v>
      </c>
      <c r="X107" s="379" t="s">
        <v>6067</v>
      </c>
      <c r="Y107" s="197" t="s">
        <v>8287</v>
      </c>
      <c r="Z107" s="197" t="s">
        <v>8288</v>
      </c>
      <c r="AA107" s="197" t="s">
        <v>8289</v>
      </c>
      <c r="AB107" s="197" t="s">
        <v>8290</v>
      </c>
      <c r="AC107" s="197" t="s">
        <v>8291</v>
      </c>
      <c r="AD107" s="197" t="s">
        <v>8292</v>
      </c>
      <c r="AE107" s="379" t="s">
        <v>8293</v>
      </c>
      <c r="AF107" s="476"/>
      <c r="AG107" s="1199"/>
      <c r="AH107" s="1199"/>
      <c r="AI107" s="1199"/>
      <c r="AJ107" s="1199"/>
      <c r="AK107" s="1199"/>
      <c r="AL107" s="1199"/>
      <c r="AM107" s="1199"/>
      <c r="AN107" s="1199"/>
      <c r="AO107" s="1199"/>
      <c r="AP107" s="1199"/>
      <c r="AQ107" s="1199"/>
      <c r="AR107" s="1199"/>
      <c r="AS107" s="1199"/>
      <c r="AT107" s="1199"/>
      <c r="AU107" s="1199"/>
      <c r="AV107" s="1199"/>
      <c r="AW107" s="1199"/>
      <c r="AX107" s="1199"/>
      <c r="AY107" s="1199"/>
      <c r="AZ107" s="1199"/>
      <c r="BA107" s="1199"/>
      <c r="BB107" s="1199"/>
      <c r="BC107" s="1199"/>
      <c r="BD107" s="1199"/>
      <c r="BE107" s="1199"/>
      <c r="BF107" s="1199"/>
      <c r="BG107" s="1199"/>
      <c r="BH107" s="1199"/>
      <c r="BI107" s="1199"/>
      <c r="BJ107" s="1199"/>
      <c r="BK107" s="1199"/>
      <c r="BL107" s="1199"/>
      <c r="BM107" s="1199"/>
      <c r="BN107" s="1199"/>
      <c r="BO107" s="1199"/>
      <c r="BP107" s="1199"/>
      <c r="BQ107" s="1199"/>
      <c r="BR107" s="1199"/>
      <c r="BS107" s="1199"/>
      <c r="BT107" s="1199"/>
      <c r="BU107" s="1199"/>
      <c r="BV107" s="1199"/>
      <c r="BW107" s="1199"/>
    </row>
    <row r="108" ht="22.5" customHeight="1">
      <c r="A108" s="379">
        <v>5.0</v>
      </c>
      <c r="B108" s="379">
        <v>6.0</v>
      </c>
      <c r="C108" s="379" t="s">
        <v>296</v>
      </c>
      <c r="D108" s="917"/>
      <c r="E108" s="920"/>
      <c r="F108" s="920"/>
      <c r="G108" s="918">
        <v>1.0</v>
      </c>
      <c r="H108" s="378" t="s">
        <v>8294</v>
      </c>
      <c r="I108" s="378" t="s">
        <v>8295</v>
      </c>
      <c r="J108" s="379" t="s">
        <v>423</v>
      </c>
      <c r="K108" s="379" t="s">
        <v>8296</v>
      </c>
      <c r="L108" s="384">
        <v>41996.0</v>
      </c>
      <c r="M108" s="379" t="s">
        <v>339</v>
      </c>
      <c r="N108" s="379" t="s">
        <v>151</v>
      </c>
      <c r="O108" s="380">
        <v>44062.0</v>
      </c>
      <c r="P108" s="379" t="s">
        <v>115</v>
      </c>
      <c r="Q108" s="379" t="s">
        <v>272</v>
      </c>
      <c r="R108" s="379" t="s">
        <v>8297</v>
      </c>
      <c r="S108" s="379"/>
      <c r="T108" s="1200" t="s">
        <v>11</v>
      </c>
      <c r="U108" s="379" t="s">
        <v>15</v>
      </c>
      <c r="V108" s="379"/>
      <c r="W108" s="379" t="s">
        <v>6728</v>
      </c>
      <c r="X108" s="379"/>
      <c r="Y108" s="197" t="s">
        <v>8298</v>
      </c>
      <c r="Z108" s="197" t="s">
        <v>8299</v>
      </c>
      <c r="AA108" s="197" t="s">
        <v>8300</v>
      </c>
      <c r="AB108" s="197" t="s">
        <v>8301</v>
      </c>
      <c r="AC108" s="197" t="s">
        <v>8302</v>
      </c>
      <c r="AD108" s="197"/>
      <c r="AE108" s="379"/>
      <c r="AF108" s="379"/>
      <c r="AG108" s="1067"/>
      <c r="AH108" s="1067"/>
      <c r="AI108" s="1067"/>
      <c r="AJ108" s="1067"/>
      <c r="AK108" s="1067"/>
      <c r="AL108" s="1067"/>
      <c r="AM108" s="1067"/>
      <c r="AN108" s="1199"/>
      <c r="AO108" s="1199"/>
      <c r="AP108" s="1199"/>
      <c r="AQ108" s="1199"/>
      <c r="AR108" s="1199"/>
      <c r="AS108" s="1199"/>
      <c r="AT108" s="1199"/>
      <c r="AU108" s="1199"/>
      <c r="AV108" s="1199"/>
      <c r="AW108" s="1199"/>
      <c r="AX108" s="1199"/>
      <c r="AY108" s="1199"/>
      <c r="AZ108" s="1199"/>
      <c r="BA108" s="1199"/>
      <c r="BB108" s="1199"/>
      <c r="BC108" s="1199"/>
      <c r="BD108" s="1199"/>
      <c r="BE108" s="1199"/>
      <c r="BF108" s="1199"/>
      <c r="BG108" s="1199"/>
      <c r="BH108" s="1199"/>
      <c r="BI108" s="1199"/>
      <c r="BJ108" s="1199"/>
      <c r="BK108" s="1199"/>
      <c r="BL108" s="1199"/>
      <c r="BM108" s="1199"/>
      <c r="BN108" s="1199"/>
      <c r="BO108" s="1199"/>
      <c r="BP108" s="1199"/>
      <c r="BQ108" s="1199"/>
      <c r="BR108" s="1199"/>
      <c r="BS108" s="1199"/>
      <c r="BT108" s="1199"/>
      <c r="BU108" s="1199"/>
      <c r="BV108" s="1199"/>
      <c r="BW108" s="1199"/>
    </row>
    <row r="109" ht="22.5" customHeight="1">
      <c r="A109" s="379">
        <v>6.0</v>
      </c>
      <c r="B109" s="379">
        <v>6.0</v>
      </c>
      <c r="C109" s="379" t="s">
        <v>296</v>
      </c>
      <c r="D109" s="917"/>
      <c r="E109" s="920"/>
      <c r="F109" s="920"/>
      <c r="G109" s="863">
        <v>1.0</v>
      </c>
      <c r="H109" s="378" t="s">
        <v>8303</v>
      </c>
      <c r="I109" s="378" t="s">
        <v>8304</v>
      </c>
      <c r="J109" s="379" t="s">
        <v>540</v>
      </c>
      <c r="K109" s="379" t="s">
        <v>8305</v>
      </c>
      <c r="L109" s="380">
        <v>42130.0</v>
      </c>
      <c r="M109" s="379" t="s">
        <v>351</v>
      </c>
      <c r="N109" s="379" t="s">
        <v>153</v>
      </c>
      <c r="O109" s="380">
        <v>45155.0</v>
      </c>
      <c r="P109" s="379" t="s">
        <v>25</v>
      </c>
      <c r="Q109" s="379" t="s">
        <v>272</v>
      </c>
      <c r="R109" s="476"/>
      <c r="S109" s="476"/>
      <c r="T109" s="379" t="s">
        <v>11</v>
      </c>
      <c r="U109" s="379" t="s">
        <v>15</v>
      </c>
      <c r="V109" s="476"/>
      <c r="W109" s="379"/>
      <c r="X109" s="476"/>
      <c r="Y109" s="197" t="s">
        <v>8306</v>
      </c>
      <c r="Z109" s="197" t="s">
        <v>8307</v>
      </c>
      <c r="AA109" s="197"/>
      <c r="AB109" s="197"/>
      <c r="AC109" s="197"/>
      <c r="AD109" s="197"/>
      <c r="AE109" s="379"/>
      <c r="AF109" s="476"/>
      <c r="AG109" s="1199"/>
      <c r="AH109" s="1199"/>
      <c r="AI109" s="1199"/>
      <c r="AJ109" s="1199"/>
      <c r="AK109" s="1199"/>
      <c r="AL109" s="1199"/>
      <c r="AM109" s="1199"/>
      <c r="AN109" s="1199"/>
      <c r="AO109" s="1199"/>
      <c r="AP109" s="1199"/>
      <c r="AQ109" s="1199"/>
      <c r="AR109" s="1199"/>
      <c r="AS109" s="1199"/>
      <c r="AT109" s="1199"/>
      <c r="AU109" s="1199"/>
      <c r="AV109" s="1199"/>
      <c r="AW109" s="1199"/>
      <c r="AX109" s="1199"/>
      <c r="AY109" s="1199"/>
      <c r="AZ109" s="1199"/>
      <c r="BA109" s="1199"/>
      <c r="BB109" s="1199"/>
      <c r="BC109" s="1199"/>
      <c r="BD109" s="1199"/>
      <c r="BE109" s="1199"/>
      <c r="BF109" s="1199"/>
      <c r="BG109" s="1199"/>
      <c r="BH109" s="1199"/>
      <c r="BI109" s="1199"/>
      <c r="BJ109" s="1199"/>
      <c r="BK109" s="1199"/>
      <c r="BL109" s="1199"/>
      <c r="BM109" s="1199"/>
      <c r="BN109" s="1199"/>
      <c r="BO109" s="1199"/>
      <c r="BP109" s="1199"/>
      <c r="BQ109" s="1199"/>
      <c r="BR109" s="1199"/>
      <c r="BS109" s="1199"/>
      <c r="BT109" s="1199"/>
      <c r="BU109" s="1199"/>
      <c r="BV109" s="1199"/>
      <c r="BW109" s="1199"/>
    </row>
    <row r="110" ht="22.5" customHeight="1">
      <c r="A110" s="379">
        <v>7.0</v>
      </c>
      <c r="B110" s="379">
        <v>6.0</v>
      </c>
      <c r="C110" s="379" t="s">
        <v>296</v>
      </c>
      <c r="D110" s="379"/>
      <c r="E110" s="476"/>
      <c r="F110" s="476"/>
      <c r="G110" s="863">
        <v>1.0</v>
      </c>
      <c r="H110" s="378" t="s">
        <v>8308</v>
      </c>
      <c r="I110" s="378" t="s">
        <v>8309</v>
      </c>
      <c r="J110" s="379" t="s">
        <v>396</v>
      </c>
      <c r="K110" s="379" t="s">
        <v>8310</v>
      </c>
      <c r="L110" s="380">
        <v>42131.0</v>
      </c>
      <c r="M110" s="379" t="s">
        <v>351</v>
      </c>
      <c r="N110" s="379" t="s">
        <v>151</v>
      </c>
      <c r="O110" s="380">
        <v>42952.0</v>
      </c>
      <c r="P110" s="379" t="s">
        <v>133</v>
      </c>
      <c r="Q110" s="379" t="s">
        <v>272</v>
      </c>
      <c r="R110" s="379"/>
      <c r="S110" s="476"/>
      <c r="T110" s="379" t="s">
        <v>11</v>
      </c>
      <c r="U110" s="379" t="s">
        <v>15</v>
      </c>
      <c r="V110" s="476"/>
      <c r="W110" s="379" t="s">
        <v>8024</v>
      </c>
      <c r="X110" s="379"/>
      <c r="Y110" s="197" t="s">
        <v>8311</v>
      </c>
      <c r="Z110" s="197" t="s">
        <v>8312</v>
      </c>
      <c r="AA110" s="197" t="s">
        <v>8313</v>
      </c>
      <c r="AB110" s="197" t="s">
        <v>8314</v>
      </c>
      <c r="AC110" s="940" t="s">
        <v>8315</v>
      </c>
      <c r="AD110" s="423" t="s">
        <v>8316</v>
      </c>
      <c r="AE110" s="864" t="s">
        <v>8317</v>
      </c>
      <c r="AF110" s="864" t="s">
        <v>8318</v>
      </c>
      <c r="AG110" s="1199"/>
      <c r="AH110" s="1199"/>
      <c r="AI110" s="1199"/>
      <c r="AJ110" s="1199"/>
      <c r="AK110" s="1199"/>
      <c r="AL110" s="1199"/>
      <c r="AM110" s="1199"/>
      <c r="AN110" s="1199"/>
      <c r="AO110" s="1199"/>
      <c r="AP110" s="1199"/>
      <c r="AQ110" s="1199"/>
      <c r="AR110" s="1199"/>
      <c r="AS110" s="1199"/>
      <c r="AT110" s="1199"/>
      <c r="AU110" s="1199"/>
      <c r="AV110" s="1199"/>
      <c r="AW110" s="1199"/>
      <c r="AX110" s="1199"/>
      <c r="AY110" s="1199"/>
      <c r="AZ110" s="1199"/>
      <c r="BA110" s="1199"/>
      <c r="BB110" s="1199"/>
      <c r="BC110" s="1199"/>
      <c r="BD110" s="1199"/>
      <c r="BE110" s="1199"/>
      <c r="BF110" s="1199"/>
      <c r="BG110" s="1199"/>
      <c r="BH110" s="1199"/>
      <c r="BI110" s="1199"/>
      <c r="BJ110" s="1199"/>
      <c r="BK110" s="1199"/>
      <c r="BL110" s="1199"/>
      <c r="BM110" s="1199"/>
      <c r="BN110" s="1199"/>
      <c r="BO110" s="1199"/>
      <c r="BP110" s="1199"/>
      <c r="BQ110" s="1199"/>
      <c r="BR110" s="1199"/>
      <c r="BS110" s="1199"/>
      <c r="BT110" s="1199"/>
      <c r="BU110" s="1199"/>
      <c r="BV110" s="1199"/>
      <c r="BW110" s="1199"/>
    </row>
    <row r="111" ht="22.5" customHeight="1">
      <c r="A111" s="379">
        <v>8.0</v>
      </c>
      <c r="B111" s="379">
        <v>6.0</v>
      </c>
      <c r="C111" s="379" t="s">
        <v>296</v>
      </c>
      <c r="D111" s="917"/>
      <c r="E111" s="920"/>
      <c r="F111" s="920"/>
      <c r="G111" s="918">
        <v>1.0</v>
      </c>
      <c r="H111" s="919" t="s">
        <v>8319</v>
      </c>
      <c r="I111" s="919" t="s">
        <v>8320</v>
      </c>
      <c r="J111" s="917" t="s">
        <v>8321</v>
      </c>
      <c r="K111" s="379" t="s">
        <v>8322</v>
      </c>
      <c r="L111" s="380">
        <v>41955.0</v>
      </c>
      <c r="M111" s="379" t="s">
        <v>351</v>
      </c>
      <c r="N111" s="379" t="s">
        <v>153</v>
      </c>
      <c r="O111" s="380">
        <v>43334.0</v>
      </c>
      <c r="P111" s="379" t="s">
        <v>39</v>
      </c>
      <c r="Q111" s="379" t="s">
        <v>272</v>
      </c>
      <c r="R111" s="476"/>
      <c r="S111" s="476"/>
      <c r="T111" s="379" t="s">
        <v>11</v>
      </c>
      <c r="U111" s="379" t="s">
        <v>15</v>
      </c>
      <c r="V111" s="1164"/>
      <c r="W111" s="379" t="s">
        <v>6728</v>
      </c>
      <c r="X111" s="947" t="s">
        <v>6056</v>
      </c>
      <c r="Y111" s="940" t="s">
        <v>8323</v>
      </c>
      <c r="Z111" s="940" t="s">
        <v>8324</v>
      </c>
      <c r="AA111" s="940" t="s">
        <v>8325</v>
      </c>
      <c r="AB111" s="940" t="s">
        <v>8326</v>
      </c>
      <c r="AC111" s="940" t="s">
        <v>8327</v>
      </c>
      <c r="AD111" s="423" t="s">
        <v>8328</v>
      </c>
      <c r="AE111" s="864" t="s">
        <v>8329</v>
      </c>
      <c r="AF111" s="864"/>
      <c r="AG111" s="1199"/>
      <c r="AH111" s="1199"/>
      <c r="AI111" s="1199"/>
      <c r="AJ111" s="1199"/>
      <c r="AK111" s="1199"/>
      <c r="AL111" s="1199"/>
      <c r="AM111" s="1199"/>
      <c r="AN111" s="1199"/>
      <c r="AO111" s="1199"/>
      <c r="AP111" s="1199"/>
      <c r="AQ111" s="1199"/>
      <c r="AR111" s="1199"/>
      <c r="AS111" s="1199"/>
      <c r="AT111" s="1199"/>
      <c r="AU111" s="1199"/>
      <c r="AV111" s="1199"/>
      <c r="AW111" s="1199"/>
      <c r="AX111" s="1199"/>
      <c r="AY111" s="1199"/>
      <c r="AZ111" s="1199"/>
      <c r="BA111" s="1199"/>
      <c r="BB111" s="1199"/>
      <c r="BC111" s="1199"/>
      <c r="BD111" s="1199"/>
      <c r="BE111" s="1199"/>
      <c r="BF111" s="1199"/>
      <c r="BG111" s="1199"/>
      <c r="BH111" s="1199"/>
      <c r="BI111" s="1199"/>
      <c r="BJ111" s="1199"/>
      <c r="BK111" s="1199"/>
      <c r="BL111" s="1199"/>
      <c r="BM111" s="1199"/>
      <c r="BN111" s="1199"/>
      <c r="BO111" s="1199"/>
      <c r="BP111" s="1199"/>
      <c r="BQ111" s="1199"/>
      <c r="BR111" s="1199"/>
      <c r="BS111" s="1199"/>
      <c r="BT111" s="1199"/>
      <c r="BU111" s="1199"/>
      <c r="BV111" s="1199"/>
      <c r="BW111" s="1199"/>
    </row>
    <row r="112" ht="22.5" customHeight="1">
      <c r="A112" s="379">
        <v>9.0</v>
      </c>
      <c r="B112" s="379">
        <v>6.0</v>
      </c>
      <c r="C112" s="379" t="s">
        <v>296</v>
      </c>
      <c r="D112" s="917"/>
      <c r="E112" s="920"/>
      <c r="F112" s="920"/>
      <c r="G112" s="918">
        <v>1.0</v>
      </c>
      <c r="H112" s="919" t="s">
        <v>8330</v>
      </c>
      <c r="I112" s="919" t="s">
        <v>8331</v>
      </c>
      <c r="J112" s="917" t="s">
        <v>460</v>
      </c>
      <c r="K112" s="379" t="s">
        <v>8332</v>
      </c>
      <c r="L112" s="380">
        <v>41978.0</v>
      </c>
      <c r="M112" s="379" t="s">
        <v>351</v>
      </c>
      <c r="N112" s="379" t="s">
        <v>152</v>
      </c>
      <c r="O112" s="380">
        <v>43698.0</v>
      </c>
      <c r="P112" s="379" t="s">
        <v>133</v>
      </c>
      <c r="Q112" s="379" t="s">
        <v>272</v>
      </c>
      <c r="R112" s="476"/>
      <c r="S112" s="476"/>
      <c r="T112" s="379" t="s">
        <v>11</v>
      </c>
      <c r="U112" s="379" t="s">
        <v>15</v>
      </c>
      <c r="V112" s="476"/>
      <c r="W112" s="379" t="s">
        <v>6055</v>
      </c>
      <c r="X112" s="379" t="s">
        <v>6107</v>
      </c>
      <c r="Y112" s="197" t="s">
        <v>8333</v>
      </c>
      <c r="Z112" s="197" t="s">
        <v>8334</v>
      </c>
      <c r="AA112" s="197" t="s">
        <v>8335</v>
      </c>
      <c r="AB112" s="197" t="s">
        <v>8336</v>
      </c>
      <c r="AC112" s="197" t="s">
        <v>8337</v>
      </c>
      <c r="AD112" s="197" t="s">
        <v>8338</v>
      </c>
      <c r="AE112" s="476"/>
      <c r="AF112" s="379"/>
      <c r="AG112" s="1199"/>
      <c r="AH112" s="1199"/>
      <c r="AI112" s="1199"/>
      <c r="AJ112" s="1199"/>
      <c r="AK112" s="1199"/>
      <c r="AL112" s="1199"/>
      <c r="AM112" s="1199"/>
      <c r="AN112" s="1199"/>
      <c r="AO112" s="1199"/>
      <c r="AP112" s="1199"/>
      <c r="AQ112" s="1199"/>
      <c r="AR112" s="1199"/>
      <c r="AS112" s="1199"/>
      <c r="AT112" s="1199"/>
      <c r="AU112" s="1199"/>
      <c r="AV112" s="1199"/>
      <c r="AW112" s="1199"/>
      <c r="AX112" s="1199"/>
      <c r="AY112" s="1199"/>
      <c r="AZ112" s="1199"/>
      <c r="BA112" s="1199"/>
      <c r="BB112" s="1199"/>
      <c r="BC112" s="1199"/>
      <c r="BD112" s="1199"/>
      <c r="BE112" s="1199"/>
      <c r="BF112" s="1199"/>
      <c r="BG112" s="1199"/>
      <c r="BH112" s="1199"/>
      <c r="BI112" s="1199"/>
      <c r="BJ112" s="1199"/>
      <c r="BK112" s="1199"/>
      <c r="BL112" s="1199"/>
      <c r="BM112" s="1199"/>
      <c r="BN112" s="1199"/>
      <c r="BO112" s="1199"/>
      <c r="BP112" s="1199"/>
      <c r="BQ112" s="1199"/>
      <c r="BR112" s="1199"/>
      <c r="BS112" s="1199"/>
      <c r="BT112" s="1199"/>
      <c r="BU112" s="1199"/>
      <c r="BV112" s="1199"/>
      <c r="BW112" s="1199"/>
    </row>
    <row r="113" ht="22.5" customHeight="1">
      <c r="A113" s="379">
        <v>10.0</v>
      </c>
      <c r="B113" s="379">
        <v>6.0</v>
      </c>
      <c r="C113" s="379" t="s">
        <v>296</v>
      </c>
      <c r="D113" s="379"/>
      <c r="E113" s="476"/>
      <c r="F113" s="476"/>
      <c r="G113" s="863">
        <v>1.0</v>
      </c>
      <c r="H113" s="378" t="s">
        <v>8339</v>
      </c>
      <c r="I113" s="378" t="s">
        <v>8340</v>
      </c>
      <c r="J113" s="379" t="s">
        <v>2736</v>
      </c>
      <c r="K113" s="379" t="s">
        <v>8341</v>
      </c>
      <c r="L113" s="380">
        <v>41976.0</v>
      </c>
      <c r="M113" s="379" t="s">
        <v>339</v>
      </c>
      <c r="N113" s="379" t="s">
        <v>151</v>
      </c>
      <c r="O113" s="380">
        <v>44790.0</v>
      </c>
      <c r="P113" s="379" t="s">
        <v>115</v>
      </c>
      <c r="Q113" s="379" t="s">
        <v>272</v>
      </c>
      <c r="R113" s="379"/>
      <c r="S113" s="379"/>
      <c r="T113" s="379" t="s">
        <v>11</v>
      </c>
      <c r="U113" s="379" t="s">
        <v>15</v>
      </c>
      <c r="V113" s="476"/>
      <c r="W113" s="379"/>
      <c r="X113" s="379"/>
      <c r="Y113" s="197" t="s">
        <v>8342</v>
      </c>
      <c r="Z113" s="197" t="s">
        <v>8343</v>
      </c>
      <c r="AA113" s="197" t="s">
        <v>8344</v>
      </c>
      <c r="AB113" s="197"/>
      <c r="AC113" s="197"/>
      <c r="AD113" s="197"/>
      <c r="AE113" s="379"/>
      <c r="AF113" s="379"/>
      <c r="AG113" s="1067"/>
      <c r="AH113" s="1067"/>
      <c r="AI113" s="1067"/>
      <c r="AJ113" s="1067"/>
      <c r="AK113" s="1067"/>
      <c r="AL113" s="1067"/>
      <c r="AM113" s="1067"/>
      <c r="AN113" s="1067"/>
      <c r="AO113" s="1067"/>
      <c r="AP113" s="1067"/>
      <c r="AQ113" s="1067"/>
      <c r="AR113" s="1067"/>
      <c r="AS113" s="1067"/>
      <c r="AT113" s="1067"/>
      <c r="AU113" s="1067"/>
      <c r="AV113" s="1067"/>
      <c r="AW113" s="1067"/>
      <c r="AX113" s="1067"/>
      <c r="AY113" s="1067"/>
      <c r="AZ113" s="1067"/>
      <c r="BA113" s="1067"/>
      <c r="BB113" s="1199"/>
      <c r="BC113" s="1199"/>
      <c r="BD113" s="1199"/>
      <c r="BE113" s="1199"/>
      <c r="BF113" s="1199"/>
      <c r="BG113" s="1199"/>
      <c r="BH113" s="1199"/>
      <c r="BI113" s="1199"/>
      <c r="BJ113" s="1199"/>
      <c r="BK113" s="1199"/>
      <c r="BL113" s="1199"/>
      <c r="BM113" s="1199"/>
      <c r="BN113" s="1199"/>
      <c r="BO113" s="1199"/>
      <c r="BP113" s="1199"/>
      <c r="BQ113" s="1199"/>
      <c r="BR113" s="1199"/>
      <c r="BS113" s="1199"/>
      <c r="BT113" s="1199"/>
      <c r="BU113" s="1199"/>
      <c r="BV113" s="1199"/>
      <c r="BW113" s="1199"/>
    </row>
    <row r="114" ht="22.5" customHeight="1">
      <c r="A114" s="379">
        <v>11.0</v>
      </c>
      <c r="B114" s="379">
        <v>6.0</v>
      </c>
      <c r="C114" s="379" t="s">
        <v>296</v>
      </c>
      <c r="D114" s="379"/>
      <c r="E114" s="476"/>
      <c r="F114" s="476"/>
      <c r="G114" s="863">
        <v>1.0</v>
      </c>
      <c r="H114" s="378" t="s">
        <v>8345</v>
      </c>
      <c r="I114" s="378" t="s">
        <v>8346</v>
      </c>
      <c r="J114" s="379" t="s">
        <v>637</v>
      </c>
      <c r="K114" s="379" t="s">
        <v>8347</v>
      </c>
      <c r="L114" s="380">
        <v>42091.0</v>
      </c>
      <c r="M114" s="379" t="s">
        <v>351</v>
      </c>
      <c r="N114" s="379" t="s">
        <v>153</v>
      </c>
      <c r="O114" s="380">
        <v>45519.0</v>
      </c>
      <c r="P114" s="379" t="s">
        <v>115</v>
      </c>
      <c r="Q114" s="379" t="s">
        <v>272</v>
      </c>
      <c r="R114" s="379"/>
      <c r="S114" s="379"/>
      <c r="T114" s="623" t="s">
        <v>26</v>
      </c>
      <c r="U114" s="379" t="s">
        <v>10</v>
      </c>
      <c r="V114" s="1067"/>
      <c r="W114" s="379"/>
      <c r="X114" s="379"/>
      <c r="Y114" s="197" t="s">
        <v>8348</v>
      </c>
      <c r="Z114" s="197"/>
      <c r="AA114" s="197"/>
      <c r="AB114" s="222"/>
      <c r="AC114" s="197"/>
      <c r="AD114" s="197"/>
      <c r="AE114" s="379"/>
      <c r="AF114" s="917"/>
      <c r="AG114" s="1199"/>
      <c r="AH114" s="1199"/>
      <c r="AI114" s="1199"/>
      <c r="AJ114" s="1199"/>
      <c r="AK114" s="1199"/>
      <c r="AL114" s="1199"/>
      <c r="AM114" s="1199"/>
      <c r="AN114" s="1199"/>
      <c r="AO114" s="1199"/>
      <c r="AP114" s="1199"/>
      <c r="AQ114" s="1199"/>
      <c r="AR114" s="1199"/>
      <c r="AS114" s="1199"/>
      <c r="AT114" s="1199"/>
      <c r="AU114" s="1199"/>
      <c r="AV114" s="1199"/>
      <c r="AW114" s="1199"/>
      <c r="AX114" s="1199"/>
      <c r="AY114" s="1199"/>
      <c r="AZ114" s="1199"/>
      <c r="BA114" s="1199"/>
      <c r="BB114" s="1199"/>
      <c r="BC114" s="1199"/>
      <c r="BD114" s="1199"/>
      <c r="BE114" s="1199"/>
      <c r="BF114" s="1199"/>
      <c r="BG114" s="1199"/>
      <c r="BH114" s="1199"/>
      <c r="BI114" s="1199"/>
      <c r="BJ114" s="1199"/>
      <c r="BK114" s="1199"/>
      <c r="BL114" s="1199"/>
      <c r="BM114" s="1199"/>
      <c r="BN114" s="1199"/>
      <c r="BO114" s="1199"/>
      <c r="BP114" s="1199"/>
      <c r="BQ114" s="1199"/>
      <c r="BR114" s="1199"/>
      <c r="BS114" s="1199"/>
      <c r="BT114" s="1199"/>
      <c r="BU114" s="1199"/>
      <c r="BV114" s="1199"/>
      <c r="BW114" s="1199"/>
    </row>
    <row r="115" ht="22.5" customHeight="1">
      <c r="A115" s="379">
        <v>12.0</v>
      </c>
      <c r="B115" s="379">
        <v>6.0</v>
      </c>
      <c r="C115" s="379" t="s">
        <v>296</v>
      </c>
      <c r="D115" s="379"/>
      <c r="E115" s="476"/>
      <c r="F115" s="476"/>
      <c r="G115" s="863">
        <v>1.0</v>
      </c>
      <c r="H115" s="378" t="s">
        <v>8349</v>
      </c>
      <c r="I115" s="378" t="s">
        <v>8350</v>
      </c>
      <c r="J115" s="379" t="s">
        <v>396</v>
      </c>
      <c r="K115" s="379" t="s">
        <v>8351</v>
      </c>
      <c r="L115" s="380">
        <v>45801.0</v>
      </c>
      <c r="M115" s="379" t="s">
        <v>339</v>
      </c>
      <c r="N115" s="379" t="s">
        <v>153</v>
      </c>
      <c r="O115" s="666">
        <v>45671.0</v>
      </c>
      <c r="P115" s="379" t="s">
        <v>133</v>
      </c>
      <c r="Q115" s="379" t="s">
        <v>272</v>
      </c>
      <c r="R115" s="379"/>
      <c r="S115" s="379"/>
      <c r="T115" s="379" t="s">
        <v>11</v>
      </c>
      <c r="U115" s="379" t="s">
        <v>21</v>
      </c>
      <c r="V115" s="476"/>
      <c r="W115" s="379"/>
      <c r="X115" s="379"/>
      <c r="Y115" s="197" t="s">
        <v>8352</v>
      </c>
      <c r="Z115" s="197"/>
      <c r="AA115" s="197"/>
      <c r="AB115" s="197"/>
      <c r="AC115" s="197"/>
      <c r="AD115" s="197"/>
      <c r="AE115" s="476"/>
      <c r="AF115" s="920"/>
      <c r="AG115" s="1199"/>
      <c r="AH115" s="1199"/>
      <c r="AI115" s="1199"/>
      <c r="AJ115" s="1199"/>
      <c r="AK115" s="1199"/>
      <c r="AL115" s="1199"/>
      <c r="AM115" s="1199"/>
      <c r="AN115" s="1199"/>
      <c r="AO115" s="1199"/>
      <c r="AP115" s="1199"/>
      <c r="AQ115" s="1199"/>
      <c r="AR115" s="1199"/>
      <c r="AS115" s="1199"/>
      <c r="AT115" s="1199"/>
      <c r="AU115" s="1199"/>
      <c r="AV115" s="1199"/>
      <c r="AW115" s="1199"/>
      <c r="AX115" s="1199"/>
      <c r="AY115" s="1199"/>
      <c r="AZ115" s="1199"/>
      <c r="BA115" s="1199"/>
      <c r="BB115" s="1199"/>
      <c r="BC115" s="1199"/>
      <c r="BD115" s="1199"/>
      <c r="BE115" s="1199"/>
      <c r="BF115" s="1199"/>
      <c r="BG115" s="1199"/>
      <c r="BH115" s="1199"/>
      <c r="BI115" s="1199"/>
      <c r="BJ115" s="1199"/>
      <c r="BK115" s="1199"/>
      <c r="BL115" s="1199"/>
      <c r="BM115" s="1199"/>
      <c r="BN115" s="1199"/>
      <c r="BO115" s="1199"/>
      <c r="BP115" s="1199"/>
      <c r="BQ115" s="1199"/>
      <c r="BR115" s="1199"/>
      <c r="BS115" s="1199"/>
      <c r="BT115" s="1199"/>
      <c r="BU115" s="1199"/>
      <c r="BV115" s="1199"/>
      <c r="BW115" s="1199"/>
    </row>
    <row r="116" ht="22.5" customHeight="1">
      <c r="A116" s="379">
        <v>13.0</v>
      </c>
      <c r="B116" s="379">
        <v>6.0</v>
      </c>
      <c r="C116" s="379" t="s">
        <v>296</v>
      </c>
      <c r="D116" s="379"/>
      <c r="E116" s="476"/>
      <c r="F116" s="476"/>
      <c r="G116" s="863">
        <v>1.0</v>
      </c>
      <c r="H116" s="378" t="s">
        <v>8353</v>
      </c>
      <c r="I116" s="378" t="s">
        <v>8354</v>
      </c>
      <c r="J116" s="379" t="s">
        <v>376</v>
      </c>
      <c r="K116" s="379" t="s">
        <v>8355</v>
      </c>
      <c r="L116" s="380">
        <v>42102.0</v>
      </c>
      <c r="M116" s="379" t="s">
        <v>351</v>
      </c>
      <c r="N116" s="379" t="s">
        <v>152</v>
      </c>
      <c r="O116" s="380">
        <v>43698.0</v>
      </c>
      <c r="P116" s="379" t="s">
        <v>37</v>
      </c>
      <c r="Q116" s="379" t="s">
        <v>276</v>
      </c>
      <c r="R116" s="476"/>
      <c r="S116" s="476"/>
      <c r="T116" s="379" t="s">
        <v>11</v>
      </c>
      <c r="U116" s="379" t="s">
        <v>10</v>
      </c>
      <c r="V116" s="476"/>
      <c r="W116" s="379" t="s">
        <v>8024</v>
      </c>
      <c r="X116" s="379" t="s">
        <v>6067</v>
      </c>
      <c r="Y116" s="197" t="s">
        <v>8356</v>
      </c>
      <c r="Z116" s="197" t="s">
        <v>8357</v>
      </c>
      <c r="AA116" s="197" t="s">
        <v>8358</v>
      </c>
      <c r="AB116" s="197" t="s">
        <v>8359</v>
      </c>
      <c r="AC116" s="197" t="s">
        <v>8360</v>
      </c>
      <c r="AD116" s="197" t="s">
        <v>8361</v>
      </c>
      <c r="AE116" s="476"/>
      <c r="AF116" s="920"/>
      <c r="AG116" s="1199"/>
      <c r="AH116" s="1199"/>
      <c r="AI116" s="1199"/>
      <c r="AJ116" s="1199"/>
      <c r="AK116" s="1199"/>
      <c r="AL116" s="1199"/>
      <c r="AM116" s="1199"/>
      <c r="AN116" s="1199"/>
      <c r="AO116" s="1199"/>
      <c r="AP116" s="1199"/>
      <c r="AQ116" s="1199"/>
      <c r="AR116" s="1199"/>
      <c r="AS116" s="1199"/>
      <c r="AT116" s="1199"/>
      <c r="AU116" s="1199"/>
      <c r="AV116" s="1199"/>
      <c r="AW116" s="1199"/>
      <c r="AX116" s="1199"/>
      <c r="AY116" s="1199"/>
      <c r="AZ116" s="1199"/>
      <c r="BA116" s="1199"/>
      <c r="BB116" s="1199"/>
      <c r="BC116" s="1199"/>
      <c r="BD116" s="1199"/>
      <c r="BE116" s="1199"/>
      <c r="BF116" s="1199"/>
      <c r="BG116" s="1199"/>
      <c r="BH116" s="1199"/>
      <c r="BI116" s="1199"/>
      <c r="BJ116" s="1199"/>
      <c r="BK116" s="1199"/>
      <c r="BL116" s="1199"/>
      <c r="BM116" s="1199"/>
      <c r="BN116" s="1199"/>
      <c r="BO116" s="1199"/>
      <c r="BP116" s="1199"/>
      <c r="BQ116" s="1199"/>
      <c r="BR116" s="1199"/>
      <c r="BS116" s="1199"/>
      <c r="BT116" s="1199"/>
      <c r="BU116" s="1199"/>
      <c r="BV116" s="1199"/>
      <c r="BW116" s="1199"/>
    </row>
    <row r="117" ht="22.5" customHeight="1">
      <c r="A117" s="379">
        <v>14.0</v>
      </c>
      <c r="B117" s="379">
        <v>6.0</v>
      </c>
      <c r="C117" s="379" t="s">
        <v>296</v>
      </c>
      <c r="D117" s="379"/>
      <c r="E117" s="476"/>
      <c r="F117" s="476"/>
      <c r="G117" s="863">
        <v>1.0</v>
      </c>
      <c r="H117" s="378" t="s">
        <v>8362</v>
      </c>
      <c r="I117" s="378" t="s">
        <v>8363</v>
      </c>
      <c r="J117" s="379" t="s">
        <v>8364</v>
      </c>
      <c r="K117" s="379" t="s">
        <v>8365</v>
      </c>
      <c r="L117" s="380">
        <v>42125.0</v>
      </c>
      <c r="M117" s="379" t="s">
        <v>339</v>
      </c>
      <c r="N117" s="379" t="s">
        <v>151</v>
      </c>
      <c r="O117" s="380">
        <v>44790.0</v>
      </c>
      <c r="P117" s="379" t="s">
        <v>107</v>
      </c>
      <c r="Q117" s="379" t="s">
        <v>276</v>
      </c>
      <c r="R117" s="379" t="s">
        <v>8366</v>
      </c>
      <c r="S117" s="476"/>
      <c r="T117" s="623" t="s">
        <v>26</v>
      </c>
      <c r="U117" s="379" t="s">
        <v>10</v>
      </c>
      <c r="V117" s="476"/>
      <c r="W117" s="379"/>
      <c r="X117" s="476"/>
      <c r="Y117" s="197" t="s">
        <v>8367</v>
      </c>
      <c r="Z117" s="197" t="s">
        <v>8368</v>
      </c>
      <c r="AA117" s="197" t="s">
        <v>8369</v>
      </c>
      <c r="AB117" s="197"/>
      <c r="AC117" s="197"/>
      <c r="AD117" s="197"/>
      <c r="AE117" s="476"/>
      <c r="AF117" s="920"/>
      <c r="AG117" s="928"/>
      <c r="AH117" s="928"/>
      <c r="AI117" s="928"/>
      <c r="AJ117" s="928"/>
      <c r="AK117" s="928"/>
      <c r="AL117" s="928"/>
      <c r="AM117" s="928"/>
      <c r="AN117" s="1199"/>
      <c r="AO117" s="1199"/>
      <c r="AP117" s="1199"/>
      <c r="AQ117" s="1199"/>
      <c r="AR117" s="1199"/>
      <c r="AS117" s="1199"/>
      <c r="AT117" s="1199"/>
      <c r="AU117" s="1199"/>
      <c r="AV117" s="1199"/>
      <c r="AW117" s="1199"/>
      <c r="AX117" s="1199"/>
      <c r="AY117" s="1199"/>
      <c r="AZ117" s="1199"/>
      <c r="BA117" s="1199"/>
      <c r="BB117" s="1199"/>
      <c r="BC117" s="1199"/>
      <c r="BD117" s="1199"/>
      <c r="BE117" s="1199"/>
      <c r="BF117" s="1199"/>
      <c r="BG117" s="1199"/>
      <c r="BH117" s="1199"/>
      <c r="BI117" s="1199"/>
      <c r="BJ117" s="1199"/>
      <c r="BK117" s="1199"/>
      <c r="BL117" s="1199"/>
      <c r="BM117" s="1199"/>
      <c r="BN117" s="1199"/>
      <c r="BO117" s="1199"/>
      <c r="BP117" s="1199"/>
      <c r="BQ117" s="1199"/>
      <c r="BR117" s="1199"/>
      <c r="BS117" s="1199"/>
      <c r="BT117" s="1199"/>
      <c r="BU117" s="1199"/>
      <c r="BV117" s="1199"/>
      <c r="BW117" s="1199"/>
    </row>
    <row r="118" ht="22.5" customHeight="1">
      <c r="A118" s="379">
        <v>15.0</v>
      </c>
      <c r="B118" s="379">
        <v>6.0</v>
      </c>
      <c r="C118" s="379" t="s">
        <v>296</v>
      </c>
      <c r="D118" s="379"/>
      <c r="E118" s="476"/>
      <c r="F118" s="476"/>
      <c r="G118" s="863">
        <v>1.0</v>
      </c>
      <c r="H118" s="378" t="s">
        <v>8370</v>
      </c>
      <c r="I118" s="378" t="s">
        <v>8371</v>
      </c>
      <c r="J118" s="379" t="s">
        <v>423</v>
      </c>
      <c r="K118" s="379" t="s">
        <v>8372</v>
      </c>
      <c r="L118" s="380">
        <v>42144.0</v>
      </c>
      <c r="M118" s="379" t="s">
        <v>351</v>
      </c>
      <c r="N118" s="379" t="s">
        <v>152</v>
      </c>
      <c r="O118" s="380">
        <v>45155.0</v>
      </c>
      <c r="P118" s="379" t="s">
        <v>115</v>
      </c>
      <c r="Q118" s="379" t="s">
        <v>276</v>
      </c>
      <c r="R118" s="379"/>
      <c r="S118" s="379"/>
      <c r="T118" s="1202" t="s">
        <v>11</v>
      </c>
      <c r="U118" s="379" t="s">
        <v>10</v>
      </c>
      <c r="V118" s="379"/>
      <c r="W118" s="379"/>
      <c r="X118" s="379"/>
      <c r="Y118" s="197" t="s">
        <v>8373</v>
      </c>
      <c r="Z118" s="197" t="s">
        <v>8374</v>
      </c>
      <c r="AA118" s="197"/>
      <c r="AB118" s="197"/>
      <c r="AC118" s="197"/>
      <c r="AD118" s="197"/>
      <c r="AE118" s="379"/>
      <c r="AF118" s="917"/>
      <c r="AG118" s="928"/>
      <c r="AH118" s="928"/>
      <c r="AI118" s="928"/>
      <c r="AJ118" s="928"/>
      <c r="AK118" s="928"/>
      <c r="AL118" s="928"/>
      <c r="AM118" s="928"/>
      <c r="AN118" s="1199"/>
      <c r="AO118" s="1199"/>
      <c r="AP118" s="1199"/>
      <c r="AQ118" s="1199"/>
      <c r="AR118" s="1199"/>
      <c r="AS118" s="1199"/>
      <c r="AT118" s="1199"/>
      <c r="AU118" s="1199"/>
      <c r="AV118" s="1199"/>
      <c r="AW118" s="1199"/>
      <c r="AX118" s="1199"/>
      <c r="AY118" s="1199"/>
      <c r="AZ118" s="1199"/>
      <c r="BA118" s="1199"/>
      <c r="BB118" s="1199"/>
      <c r="BC118" s="1199"/>
      <c r="BD118" s="1199"/>
      <c r="BE118" s="1199"/>
      <c r="BF118" s="1199"/>
      <c r="BG118" s="1199"/>
      <c r="BH118" s="1199"/>
      <c r="BI118" s="1199"/>
      <c r="BJ118" s="1199"/>
      <c r="BK118" s="1199"/>
      <c r="BL118" s="1199"/>
      <c r="BM118" s="1199"/>
      <c r="BN118" s="1199"/>
      <c r="BO118" s="1199"/>
      <c r="BP118" s="1199"/>
      <c r="BQ118" s="1199"/>
      <c r="BR118" s="1199"/>
      <c r="BS118" s="1199"/>
      <c r="BT118" s="1199"/>
      <c r="BU118" s="1199"/>
      <c r="BV118" s="1199"/>
      <c r="BW118" s="1199"/>
    </row>
    <row r="119" ht="22.5" customHeight="1">
      <c r="A119" s="379">
        <v>16.0</v>
      </c>
      <c r="B119" s="379">
        <v>6.0</v>
      </c>
      <c r="C119" s="379" t="s">
        <v>296</v>
      </c>
      <c r="D119" s="379"/>
      <c r="E119" s="476"/>
      <c r="F119" s="379" t="s">
        <v>335</v>
      </c>
      <c r="G119" s="863">
        <v>1.0</v>
      </c>
      <c r="H119" s="378" t="s">
        <v>8375</v>
      </c>
      <c r="I119" s="378" t="s">
        <v>8376</v>
      </c>
      <c r="J119" s="379" t="s">
        <v>8377</v>
      </c>
      <c r="K119" s="379" t="s">
        <v>8378</v>
      </c>
      <c r="L119" s="380">
        <v>42141.0</v>
      </c>
      <c r="M119" s="379" t="s">
        <v>351</v>
      </c>
      <c r="N119" s="379" t="s">
        <v>154</v>
      </c>
      <c r="O119" s="666">
        <v>42970.0</v>
      </c>
      <c r="P119" s="379" t="s">
        <v>37</v>
      </c>
      <c r="Q119" s="379" t="s">
        <v>276</v>
      </c>
      <c r="R119" s="379"/>
      <c r="S119" s="476"/>
      <c r="T119" s="379" t="s">
        <v>11</v>
      </c>
      <c r="U119" s="379" t="s">
        <v>21</v>
      </c>
      <c r="V119" s="476"/>
      <c r="W119" s="379" t="s">
        <v>7028</v>
      </c>
      <c r="X119" s="379" t="s">
        <v>6067</v>
      </c>
      <c r="Y119" s="197" t="s">
        <v>8379</v>
      </c>
      <c r="Z119" s="197" t="s">
        <v>8380</v>
      </c>
      <c r="AA119" s="197" t="s">
        <v>8381</v>
      </c>
      <c r="AB119" s="197" t="s">
        <v>8382</v>
      </c>
      <c r="AC119" s="379" t="s">
        <v>8383</v>
      </c>
      <c r="AD119" s="197" t="s">
        <v>8384</v>
      </c>
      <c r="AE119" s="379" t="s">
        <v>8385</v>
      </c>
      <c r="AF119" s="917" t="s">
        <v>7521</v>
      </c>
      <c r="AG119" s="928"/>
      <c r="AH119" s="928"/>
      <c r="AI119" s="928"/>
      <c r="AJ119" s="928"/>
      <c r="AK119" s="928"/>
      <c r="AL119" s="928"/>
      <c r="AM119" s="928"/>
      <c r="AN119" s="1199"/>
      <c r="AO119" s="1199"/>
      <c r="AP119" s="1199"/>
      <c r="AQ119" s="1199"/>
      <c r="AR119" s="1199"/>
      <c r="AS119" s="1199"/>
      <c r="AT119" s="1199"/>
      <c r="AU119" s="1199"/>
      <c r="AV119" s="1199"/>
      <c r="AW119" s="1199"/>
      <c r="AX119" s="1199"/>
      <c r="AY119" s="1199"/>
      <c r="AZ119" s="1199"/>
      <c r="BA119" s="1199"/>
      <c r="BB119" s="1199"/>
      <c r="BC119" s="1199"/>
      <c r="BD119" s="1199"/>
      <c r="BE119" s="1199"/>
      <c r="BF119" s="1199"/>
      <c r="BG119" s="1199"/>
      <c r="BH119" s="1199"/>
      <c r="BI119" s="1199"/>
      <c r="BJ119" s="1199"/>
      <c r="BK119" s="1199"/>
      <c r="BL119" s="1199"/>
      <c r="BM119" s="1199"/>
      <c r="BN119" s="1199"/>
      <c r="BO119" s="1199"/>
      <c r="BP119" s="1199"/>
      <c r="BQ119" s="1199"/>
      <c r="BR119" s="1199"/>
      <c r="BS119" s="1199"/>
      <c r="BT119" s="1199"/>
      <c r="BU119" s="1199"/>
      <c r="BV119" s="1199"/>
      <c r="BW119" s="1199"/>
    </row>
    <row r="120" ht="22.5" customHeight="1">
      <c r="A120" s="379">
        <v>17.0</v>
      </c>
      <c r="B120" s="379">
        <v>6.0</v>
      </c>
      <c r="C120" s="379" t="s">
        <v>296</v>
      </c>
      <c r="D120" s="379"/>
      <c r="E120" s="379"/>
      <c r="F120" s="379"/>
      <c r="G120" s="863">
        <v>1.0</v>
      </c>
      <c r="H120" s="378" t="s">
        <v>8386</v>
      </c>
      <c r="I120" s="378" t="s">
        <v>8387</v>
      </c>
      <c r="J120" s="379" t="s">
        <v>8388</v>
      </c>
      <c r="K120" s="379" t="s">
        <v>8389</v>
      </c>
      <c r="L120" s="380">
        <v>41988.0</v>
      </c>
      <c r="M120" s="379" t="s">
        <v>351</v>
      </c>
      <c r="N120" s="379" t="s">
        <v>153</v>
      </c>
      <c r="O120" s="380">
        <v>44062.0</v>
      </c>
      <c r="P120" s="379" t="s">
        <v>127</v>
      </c>
      <c r="Q120" s="379" t="s">
        <v>276</v>
      </c>
      <c r="R120" s="476"/>
      <c r="S120" s="476"/>
      <c r="T120" s="379" t="s">
        <v>11</v>
      </c>
      <c r="U120" s="379" t="s">
        <v>10</v>
      </c>
      <c r="V120" s="476"/>
      <c r="W120" s="379" t="s">
        <v>6055</v>
      </c>
      <c r="X120" s="379" t="s">
        <v>7981</v>
      </c>
      <c r="Y120" s="1203" t="s">
        <v>8390</v>
      </c>
      <c r="Z120" s="1203" t="s">
        <v>8391</v>
      </c>
      <c r="AA120" s="1203" t="s">
        <v>8392</v>
      </c>
      <c r="AB120" s="1203" t="s">
        <v>8393</v>
      </c>
      <c r="AC120" s="1203" t="s">
        <v>8394</v>
      </c>
      <c r="AD120" s="197"/>
      <c r="AE120" s="379"/>
      <c r="AF120" s="917"/>
      <c r="AG120" s="928"/>
      <c r="AH120" s="928"/>
      <c r="AI120" s="928"/>
      <c r="AJ120" s="928"/>
      <c r="AK120" s="928"/>
      <c r="AL120" s="928"/>
      <c r="AM120" s="928"/>
      <c r="AN120" s="1199"/>
      <c r="AO120" s="1199"/>
      <c r="AP120" s="1199"/>
      <c r="AQ120" s="1199"/>
      <c r="AR120" s="1199"/>
      <c r="AS120" s="1199"/>
      <c r="AT120" s="1199"/>
      <c r="AU120" s="1199"/>
      <c r="AV120" s="1199"/>
      <c r="AW120" s="1199"/>
      <c r="AX120" s="1199"/>
      <c r="AY120" s="1199"/>
      <c r="AZ120" s="1199"/>
      <c r="BA120" s="1199"/>
      <c r="BB120" s="1199"/>
      <c r="BC120" s="1199"/>
      <c r="BD120" s="1199"/>
      <c r="BE120" s="1199"/>
      <c r="BF120" s="1199"/>
      <c r="BG120" s="1199"/>
      <c r="BH120" s="1199"/>
      <c r="BI120" s="1199"/>
      <c r="BJ120" s="1199"/>
      <c r="BK120" s="1199"/>
      <c r="BL120" s="1199"/>
      <c r="BM120" s="1199"/>
      <c r="BN120" s="1199"/>
      <c r="BO120" s="1199"/>
      <c r="BP120" s="1199"/>
      <c r="BQ120" s="1199"/>
      <c r="BR120" s="1199"/>
      <c r="BS120" s="1199"/>
      <c r="BT120" s="1199"/>
      <c r="BU120" s="1199"/>
      <c r="BV120" s="1199"/>
      <c r="BW120" s="1199"/>
    </row>
    <row r="121" ht="22.5" customHeight="1">
      <c r="A121" s="379">
        <v>18.0</v>
      </c>
      <c r="B121" s="379">
        <v>6.0</v>
      </c>
      <c r="C121" s="379" t="s">
        <v>296</v>
      </c>
      <c r="D121" s="379"/>
      <c r="E121" s="379"/>
      <c r="F121" s="379"/>
      <c r="G121" s="863">
        <v>1.0</v>
      </c>
      <c r="H121" s="378" t="s">
        <v>8395</v>
      </c>
      <c r="I121" s="378" t="s">
        <v>8396</v>
      </c>
      <c r="J121" s="379" t="s">
        <v>396</v>
      </c>
      <c r="K121" s="379" t="s">
        <v>8397</v>
      </c>
      <c r="L121" s="380">
        <v>42067.0</v>
      </c>
      <c r="M121" s="379" t="s">
        <v>351</v>
      </c>
      <c r="N121" s="379" t="s">
        <v>151</v>
      </c>
      <c r="O121" s="380">
        <v>44426.0</v>
      </c>
      <c r="P121" s="379" t="s">
        <v>39</v>
      </c>
      <c r="Q121" s="379" t="s">
        <v>276</v>
      </c>
      <c r="R121" s="379" t="s">
        <v>8398</v>
      </c>
      <c r="S121" s="476"/>
      <c r="T121" s="379" t="s">
        <v>11</v>
      </c>
      <c r="U121" s="379" t="s">
        <v>10</v>
      </c>
      <c r="V121" s="379"/>
      <c r="W121" s="379" t="s">
        <v>7073</v>
      </c>
      <c r="X121" s="379" t="s">
        <v>6067</v>
      </c>
      <c r="Y121" s="197" t="s">
        <v>8399</v>
      </c>
      <c r="Z121" s="197" t="s">
        <v>8400</v>
      </c>
      <c r="AA121" s="197" t="s">
        <v>8401</v>
      </c>
      <c r="AB121" s="197" t="s">
        <v>8402</v>
      </c>
      <c r="AC121" s="197"/>
      <c r="AD121" s="197"/>
      <c r="AE121" s="476"/>
      <c r="AF121" s="917"/>
      <c r="AG121" s="928"/>
      <c r="AH121" s="928"/>
      <c r="AI121" s="928"/>
      <c r="AJ121" s="928"/>
      <c r="AK121" s="928"/>
      <c r="AL121" s="928"/>
      <c r="AM121" s="928"/>
      <c r="AN121" s="1199"/>
      <c r="AO121" s="1199"/>
      <c r="AP121" s="1199"/>
      <c r="AQ121" s="1199"/>
      <c r="AR121" s="1199"/>
      <c r="AS121" s="1199"/>
      <c r="AT121" s="1199"/>
      <c r="AU121" s="1199"/>
      <c r="AV121" s="1199"/>
      <c r="AW121" s="1199"/>
      <c r="AX121" s="1199"/>
      <c r="AY121" s="1199"/>
      <c r="AZ121" s="1199"/>
      <c r="BA121" s="1199"/>
      <c r="BB121" s="1199"/>
      <c r="BC121" s="1199"/>
      <c r="BD121" s="1199"/>
      <c r="BE121" s="1199"/>
      <c r="BF121" s="1199"/>
      <c r="BG121" s="1199"/>
      <c r="BH121" s="1199"/>
      <c r="BI121" s="1199"/>
      <c r="BJ121" s="1199"/>
      <c r="BK121" s="1199"/>
      <c r="BL121" s="1199"/>
      <c r="BM121" s="1199"/>
      <c r="BN121" s="1199"/>
      <c r="BO121" s="1199"/>
      <c r="BP121" s="1199"/>
      <c r="BQ121" s="1199"/>
      <c r="BR121" s="1199"/>
      <c r="BS121" s="1199"/>
      <c r="BT121" s="1199"/>
      <c r="BU121" s="1199"/>
      <c r="BV121" s="1199"/>
      <c r="BW121" s="1199"/>
    </row>
    <row r="122" ht="22.5" customHeight="1">
      <c r="A122" s="379">
        <v>19.0</v>
      </c>
      <c r="B122" s="379">
        <v>6.0</v>
      </c>
      <c r="C122" s="379" t="s">
        <v>296</v>
      </c>
      <c r="D122" s="379"/>
      <c r="E122" s="379"/>
      <c r="F122" s="379"/>
      <c r="G122" s="863">
        <v>1.0</v>
      </c>
      <c r="H122" s="378" t="s">
        <v>8403</v>
      </c>
      <c r="I122" s="378" t="s">
        <v>8404</v>
      </c>
      <c r="J122" s="379" t="s">
        <v>423</v>
      </c>
      <c r="K122" s="379" t="s">
        <v>8405</v>
      </c>
      <c r="L122" s="380">
        <v>42165.0</v>
      </c>
      <c r="M122" s="379" t="s">
        <v>339</v>
      </c>
      <c r="N122" s="379" t="s">
        <v>152</v>
      </c>
      <c r="O122" s="380">
        <v>44930.0</v>
      </c>
      <c r="P122" s="379" t="s">
        <v>115</v>
      </c>
      <c r="Q122" s="379" t="s">
        <v>276</v>
      </c>
      <c r="R122" s="379"/>
      <c r="S122" s="476"/>
      <c r="T122" s="379" t="s">
        <v>11</v>
      </c>
      <c r="U122" s="379" t="s">
        <v>15</v>
      </c>
      <c r="V122" s="379"/>
      <c r="W122" s="379"/>
      <c r="X122" s="379"/>
      <c r="Y122" s="197" t="s">
        <v>8406</v>
      </c>
      <c r="Z122" s="197" t="s">
        <v>8400</v>
      </c>
      <c r="AA122" s="197" t="s">
        <v>8407</v>
      </c>
      <c r="AB122" s="197"/>
      <c r="AC122" s="197"/>
      <c r="AD122" s="197"/>
      <c r="AE122" s="476"/>
      <c r="AF122" s="920"/>
      <c r="AG122" s="1199"/>
      <c r="AH122" s="1199"/>
      <c r="AI122" s="1199"/>
      <c r="AJ122" s="1199"/>
      <c r="AK122" s="1199"/>
      <c r="AL122" s="1199"/>
      <c r="AM122" s="1199"/>
      <c r="AN122" s="1199"/>
      <c r="AO122" s="1199"/>
      <c r="AP122" s="1199"/>
      <c r="AQ122" s="1199"/>
      <c r="AR122" s="1199"/>
      <c r="AS122" s="1199"/>
      <c r="AT122" s="1199"/>
      <c r="AU122" s="1199"/>
      <c r="AV122" s="1199"/>
      <c r="AW122" s="1199"/>
      <c r="AX122" s="1199"/>
      <c r="AY122" s="1199"/>
      <c r="AZ122" s="1199"/>
      <c r="BA122" s="1199"/>
      <c r="BB122" s="1199"/>
      <c r="BC122" s="1199"/>
      <c r="BD122" s="1199"/>
      <c r="BE122" s="1199"/>
      <c r="BF122" s="1199"/>
      <c r="BG122" s="1199"/>
      <c r="BH122" s="1199"/>
      <c r="BI122" s="1199"/>
      <c r="BJ122" s="1199"/>
      <c r="BK122" s="1199"/>
      <c r="BL122" s="1199"/>
      <c r="BM122" s="1199"/>
      <c r="BN122" s="1199"/>
      <c r="BO122" s="1199"/>
      <c r="BP122" s="1199"/>
      <c r="BQ122" s="1199"/>
      <c r="BR122" s="1199"/>
      <c r="BS122" s="1199"/>
      <c r="BT122" s="1199"/>
      <c r="BU122" s="1199"/>
      <c r="BV122" s="1199"/>
      <c r="BW122" s="1199"/>
    </row>
    <row r="123" ht="22.5" customHeight="1">
      <c r="A123" s="379">
        <v>20.0</v>
      </c>
      <c r="B123" s="379">
        <v>6.0</v>
      </c>
      <c r="C123" s="379" t="s">
        <v>296</v>
      </c>
      <c r="D123" s="379"/>
      <c r="E123" s="379"/>
      <c r="F123" s="379"/>
      <c r="G123" s="863">
        <v>1.0</v>
      </c>
      <c r="H123" s="378" t="s">
        <v>8408</v>
      </c>
      <c r="I123" s="378" t="s">
        <v>8409</v>
      </c>
      <c r="J123" s="379" t="s">
        <v>344</v>
      </c>
      <c r="K123" s="379" t="s">
        <v>8410</v>
      </c>
      <c r="L123" s="380">
        <v>41928.0</v>
      </c>
      <c r="M123" s="379" t="s">
        <v>339</v>
      </c>
      <c r="N123" s="379" t="s">
        <v>154</v>
      </c>
      <c r="O123" s="380">
        <v>44790.0</v>
      </c>
      <c r="P123" s="379" t="s">
        <v>9</v>
      </c>
      <c r="Q123" s="379" t="s">
        <v>276</v>
      </c>
      <c r="R123" s="379" t="s">
        <v>8411</v>
      </c>
      <c r="S123" s="379"/>
      <c r="T123" s="379" t="s">
        <v>11</v>
      </c>
      <c r="U123" s="379" t="s">
        <v>21</v>
      </c>
      <c r="V123" s="1067"/>
      <c r="W123" s="379"/>
      <c r="X123" s="379"/>
      <c r="Y123" s="197" t="s">
        <v>8412</v>
      </c>
      <c r="Z123" s="197" t="s">
        <v>8413</v>
      </c>
      <c r="AA123" s="197" t="s">
        <v>8414</v>
      </c>
      <c r="AB123" s="197"/>
      <c r="AC123" s="222"/>
      <c r="AD123" s="222"/>
      <c r="AE123" s="476"/>
      <c r="AF123" s="920"/>
      <c r="AG123" s="1199"/>
      <c r="AH123" s="1199"/>
      <c r="AI123" s="1199"/>
      <c r="AJ123" s="1199"/>
      <c r="AK123" s="1199"/>
      <c r="AL123" s="1199"/>
      <c r="AM123" s="1199"/>
      <c r="AN123" s="1199"/>
      <c r="AO123" s="1199"/>
      <c r="AP123" s="1199"/>
      <c r="AQ123" s="1199"/>
      <c r="AR123" s="1199"/>
      <c r="AS123" s="1199"/>
      <c r="AT123" s="1199"/>
      <c r="AU123" s="1199"/>
      <c r="AV123" s="1199"/>
      <c r="AW123" s="1199"/>
      <c r="AX123" s="1199"/>
      <c r="AY123" s="1199"/>
      <c r="AZ123" s="1199"/>
      <c r="BA123" s="1199"/>
      <c r="BB123" s="1199"/>
      <c r="BC123" s="1199"/>
      <c r="BD123" s="1199"/>
      <c r="BE123" s="1199"/>
      <c r="BF123" s="1199"/>
      <c r="BG123" s="1199"/>
      <c r="BH123" s="1199"/>
      <c r="BI123" s="1199"/>
      <c r="BJ123" s="1199"/>
      <c r="BK123" s="1199"/>
      <c r="BL123" s="1199"/>
      <c r="BM123" s="1199"/>
      <c r="BN123" s="1199"/>
      <c r="BO123" s="1199"/>
      <c r="BP123" s="1199"/>
      <c r="BQ123" s="1199"/>
      <c r="BR123" s="1199"/>
      <c r="BS123" s="1199"/>
      <c r="BT123" s="1199"/>
      <c r="BU123" s="1199"/>
      <c r="BV123" s="1199"/>
      <c r="BW123" s="1199"/>
    </row>
    <row r="124" ht="22.5" customHeight="1">
      <c r="A124" s="379">
        <v>21.0</v>
      </c>
      <c r="B124" s="379">
        <v>6.0</v>
      </c>
      <c r="C124" s="379" t="s">
        <v>296</v>
      </c>
      <c r="D124" s="379"/>
      <c r="E124" s="379"/>
      <c r="F124" s="379"/>
      <c r="G124" s="863">
        <v>1.0</v>
      </c>
      <c r="H124" s="378" t="s">
        <v>8415</v>
      </c>
      <c r="I124" s="378" t="s">
        <v>8416</v>
      </c>
      <c r="J124" s="625" t="s">
        <v>984</v>
      </c>
      <c r="K124" s="625" t="s">
        <v>8417</v>
      </c>
      <c r="L124" s="380">
        <v>42134.0</v>
      </c>
      <c r="M124" s="625" t="s">
        <v>339</v>
      </c>
      <c r="N124" s="625" t="s">
        <v>152</v>
      </c>
      <c r="O124" s="626">
        <v>44669.0</v>
      </c>
      <c r="P124" s="625" t="s">
        <v>115</v>
      </c>
      <c r="Q124" s="379" t="s">
        <v>276</v>
      </c>
      <c r="R124" s="379" t="s">
        <v>8418</v>
      </c>
      <c r="S124" s="379"/>
      <c r="T124" s="947" t="s">
        <v>11</v>
      </c>
      <c r="U124" s="379" t="s">
        <v>21</v>
      </c>
      <c r="V124" s="197" t="s">
        <v>335</v>
      </c>
      <c r="W124" s="379" t="s">
        <v>6067</v>
      </c>
      <c r="X124" s="476"/>
      <c r="Y124" s="197" t="s">
        <v>8419</v>
      </c>
      <c r="Z124" s="197" t="s">
        <v>8420</v>
      </c>
      <c r="AA124" s="197" t="s">
        <v>8421</v>
      </c>
      <c r="AB124" s="625" t="s">
        <v>8422</v>
      </c>
      <c r="AC124" s="866"/>
      <c r="AD124" s="866"/>
      <c r="AE124" s="866"/>
      <c r="AF124" s="866"/>
      <c r="AG124" s="866"/>
      <c r="AH124" s="866"/>
      <c r="AI124" s="866"/>
      <c r="AJ124" s="1067"/>
      <c r="AK124" s="1067"/>
      <c r="AL124" s="1067"/>
      <c r="AM124" s="1067"/>
      <c r="AN124" s="1067"/>
      <c r="AO124" s="1067"/>
      <c r="AP124" s="1067"/>
      <c r="AQ124" s="1067"/>
      <c r="AR124" s="1067"/>
      <c r="AS124" s="1067"/>
      <c r="AT124" s="1067"/>
      <c r="AU124" s="1067"/>
      <c r="AV124" s="1067"/>
      <c r="AW124" s="1067"/>
      <c r="AX124" s="1067"/>
      <c r="AY124" s="1067"/>
      <c r="AZ124" s="1067"/>
      <c r="BA124" s="1067"/>
      <c r="BB124" s="1199"/>
      <c r="BC124" s="1199"/>
      <c r="BD124" s="1199"/>
      <c r="BE124" s="1199"/>
      <c r="BF124" s="1199"/>
      <c r="BG124" s="1199"/>
      <c r="BH124" s="1199"/>
      <c r="BI124" s="1199"/>
      <c r="BJ124" s="1199"/>
      <c r="BK124" s="1199"/>
      <c r="BL124" s="1199"/>
      <c r="BM124" s="1199"/>
      <c r="BN124" s="1199"/>
      <c r="BO124" s="1199"/>
      <c r="BP124" s="1199"/>
      <c r="BQ124" s="1199"/>
      <c r="BR124" s="1199"/>
      <c r="BS124" s="1199"/>
      <c r="BT124" s="1199"/>
      <c r="BU124" s="1199"/>
      <c r="BV124" s="1199"/>
      <c r="BW124" s="1199"/>
    </row>
    <row r="125" ht="22.5" customHeight="1">
      <c r="A125" s="379">
        <v>22.0</v>
      </c>
      <c r="B125" s="379">
        <v>6.0</v>
      </c>
      <c r="C125" s="379" t="s">
        <v>296</v>
      </c>
      <c r="D125" s="379"/>
      <c r="E125" s="379"/>
      <c r="F125" s="379"/>
      <c r="G125" s="863">
        <v>1.0</v>
      </c>
      <c r="H125" s="378" t="s">
        <v>8423</v>
      </c>
      <c r="I125" s="378" t="s">
        <v>8424</v>
      </c>
      <c r="J125" s="625" t="s">
        <v>446</v>
      </c>
      <c r="K125" s="625" t="s">
        <v>8425</v>
      </c>
      <c r="L125" s="380">
        <v>41930.0</v>
      </c>
      <c r="M125" s="625" t="s">
        <v>339</v>
      </c>
      <c r="N125" s="625" t="s">
        <v>154</v>
      </c>
      <c r="O125" s="626">
        <v>44930.0</v>
      </c>
      <c r="P125" s="625" t="s">
        <v>42</v>
      </c>
      <c r="Q125" s="379" t="s">
        <v>276</v>
      </c>
      <c r="R125" s="379" t="s">
        <v>8426</v>
      </c>
      <c r="S125" s="379"/>
      <c r="T125" s="947" t="s">
        <v>11</v>
      </c>
      <c r="U125" s="379" t="s">
        <v>10</v>
      </c>
      <c r="V125" s="197"/>
      <c r="W125" s="379" t="s">
        <v>6067</v>
      </c>
      <c r="X125" s="476"/>
      <c r="Y125" s="197" t="s">
        <v>8427</v>
      </c>
      <c r="Z125" s="197" t="s">
        <v>8428</v>
      </c>
      <c r="AA125" s="197" t="s">
        <v>8429</v>
      </c>
      <c r="AB125" s="866"/>
      <c r="AC125" s="222"/>
      <c r="AD125" s="222"/>
      <c r="AE125" s="476"/>
      <c r="AF125" s="476"/>
      <c r="AG125" s="1067"/>
      <c r="AH125" s="1067"/>
      <c r="AI125" s="1067"/>
      <c r="AJ125" s="1067"/>
      <c r="AK125" s="1067"/>
      <c r="AL125" s="1067"/>
      <c r="AM125" s="1067"/>
      <c r="AN125" s="1067"/>
      <c r="AO125" s="1067"/>
      <c r="AP125" s="1067"/>
      <c r="AQ125" s="1067"/>
      <c r="AR125" s="1067"/>
      <c r="AS125" s="1067"/>
      <c r="AT125" s="1067"/>
      <c r="AU125" s="1067"/>
      <c r="AV125" s="1067"/>
      <c r="AW125" s="1067"/>
      <c r="AX125" s="1067"/>
      <c r="AY125" s="1067"/>
      <c r="AZ125" s="1067"/>
      <c r="BA125" s="1067"/>
      <c r="BB125" s="1199"/>
      <c r="BC125" s="1199"/>
      <c r="BD125" s="1199"/>
      <c r="BE125" s="1199"/>
      <c r="BF125" s="1199"/>
      <c r="BG125" s="1199"/>
      <c r="BH125" s="1199"/>
      <c r="BI125" s="1199"/>
      <c r="BJ125" s="1199"/>
      <c r="BK125" s="1199"/>
      <c r="BL125" s="1199"/>
      <c r="BM125" s="1199"/>
      <c r="BN125" s="1199"/>
      <c r="BO125" s="1199"/>
      <c r="BP125" s="1199"/>
      <c r="BQ125" s="1199"/>
      <c r="BR125" s="1199"/>
      <c r="BS125" s="1199"/>
      <c r="BT125" s="1199"/>
      <c r="BU125" s="1199"/>
      <c r="BV125" s="1199"/>
      <c r="BW125" s="1199"/>
    </row>
    <row r="126" ht="22.5" customHeight="1">
      <c r="A126" s="379">
        <v>23.0</v>
      </c>
      <c r="B126" s="379">
        <v>6.0</v>
      </c>
      <c r="C126" s="379" t="s">
        <v>296</v>
      </c>
      <c r="D126" s="379"/>
      <c r="E126" s="379"/>
      <c r="F126" s="379"/>
      <c r="G126" s="863">
        <v>1.0</v>
      </c>
      <c r="H126" s="378" t="s">
        <v>8430</v>
      </c>
      <c r="I126" s="378" t="s">
        <v>8431</v>
      </c>
      <c r="J126" s="379" t="s">
        <v>702</v>
      </c>
      <c r="K126" s="379" t="s">
        <v>8432</v>
      </c>
      <c r="L126" s="380">
        <v>42204.0</v>
      </c>
      <c r="M126" s="379" t="s">
        <v>339</v>
      </c>
      <c r="N126" s="379" t="s">
        <v>152</v>
      </c>
      <c r="O126" s="380">
        <v>42970.0</v>
      </c>
      <c r="P126" s="379" t="s">
        <v>133</v>
      </c>
      <c r="Q126" s="379" t="s">
        <v>276</v>
      </c>
      <c r="R126" s="379"/>
      <c r="S126" s="379"/>
      <c r="T126" s="947" t="s">
        <v>11</v>
      </c>
      <c r="U126" s="379" t="s">
        <v>10</v>
      </c>
      <c r="V126" s="1067"/>
      <c r="W126" s="379" t="s">
        <v>6056</v>
      </c>
      <c r="X126" s="379" t="s">
        <v>6217</v>
      </c>
      <c r="Y126" s="197" t="s">
        <v>8433</v>
      </c>
      <c r="Z126" s="197" t="s">
        <v>8434</v>
      </c>
      <c r="AA126" s="197" t="s">
        <v>8435</v>
      </c>
      <c r="AB126" s="197" t="s">
        <v>8436</v>
      </c>
      <c r="AC126" s="197" t="s">
        <v>8437</v>
      </c>
      <c r="AD126" s="197" t="s">
        <v>8438</v>
      </c>
      <c r="AE126" s="379" t="s">
        <v>8439</v>
      </c>
      <c r="AF126" s="917" t="s">
        <v>7521</v>
      </c>
      <c r="AG126" s="1199"/>
      <c r="AH126" s="1199"/>
      <c r="AI126" s="1199"/>
      <c r="AJ126" s="1199"/>
      <c r="AK126" s="1199"/>
      <c r="AL126" s="1199"/>
      <c r="AM126" s="1199"/>
      <c r="AN126" s="1199"/>
      <c r="AO126" s="1199"/>
      <c r="AP126" s="1199"/>
      <c r="AQ126" s="1199"/>
      <c r="AR126" s="1199"/>
      <c r="AS126" s="1199"/>
      <c r="AT126" s="1199"/>
      <c r="AU126" s="1199"/>
      <c r="AV126" s="1199"/>
      <c r="AW126" s="1199"/>
      <c r="AX126" s="1199"/>
      <c r="AY126" s="1199"/>
      <c r="AZ126" s="1199"/>
      <c r="BA126" s="1199"/>
      <c r="BB126" s="1199"/>
      <c r="BC126" s="1199"/>
      <c r="BD126" s="1199"/>
      <c r="BE126" s="1199"/>
      <c r="BF126" s="1199"/>
      <c r="BG126" s="1199"/>
      <c r="BH126" s="1199"/>
      <c r="BI126" s="1199"/>
      <c r="BJ126" s="1199"/>
      <c r="BK126" s="1199"/>
      <c r="BL126" s="1199"/>
      <c r="BM126" s="1199"/>
      <c r="BN126" s="1199"/>
      <c r="BO126" s="1199"/>
      <c r="BP126" s="1199"/>
      <c r="BQ126" s="1199"/>
      <c r="BR126" s="1199"/>
      <c r="BS126" s="1199"/>
      <c r="BT126" s="1199"/>
      <c r="BU126" s="1199"/>
      <c r="BV126" s="1199"/>
      <c r="BW126" s="1199"/>
    </row>
    <row r="127" ht="22.5" customHeight="1">
      <c r="A127" s="1147">
        <v>24.0</v>
      </c>
      <c r="B127" s="507">
        <v>8.0</v>
      </c>
      <c r="C127" s="873" t="s">
        <v>296</v>
      </c>
      <c r="D127" s="1147"/>
      <c r="E127" s="1147"/>
      <c r="F127" s="1148"/>
      <c r="G127" s="1149">
        <v>1.0</v>
      </c>
      <c r="H127" s="1150" t="s">
        <v>8440</v>
      </c>
      <c r="I127" s="1150" t="s">
        <v>5075</v>
      </c>
      <c r="J127" s="1147" t="s">
        <v>344</v>
      </c>
      <c r="K127" s="1147" t="s">
        <v>8441</v>
      </c>
      <c r="L127" s="1204">
        <v>41904.0</v>
      </c>
      <c r="M127" s="1147" t="s">
        <v>351</v>
      </c>
      <c r="N127" s="1147" t="s">
        <v>154</v>
      </c>
      <c r="O127" s="1204">
        <v>45883.0</v>
      </c>
      <c r="P127" s="1147" t="s">
        <v>37</v>
      </c>
      <c r="Q127" s="1147" t="s">
        <v>346</v>
      </c>
      <c r="R127" s="1147"/>
      <c r="S127" s="1147"/>
      <c r="T127" s="1147" t="s">
        <v>11</v>
      </c>
      <c r="U127" s="1147" t="s">
        <v>10</v>
      </c>
      <c r="V127" s="1205"/>
      <c r="W127" s="1148"/>
      <c r="X127" s="1148"/>
      <c r="Y127" s="1206"/>
      <c r="Z127" s="1206"/>
      <c r="AA127" s="1206"/>
      <c r="AB127" s="1207"/>
      <c r="AC127" s="1207"/>
      <c r="AD127" s="1158"/>
      <c r="AE127" s="1208"/>
      <c r="AF127" s="1208"/>
      <c r="AG127" s="1209"/>
      <c r="AH127" s="1209"/>
      <c r="AI127" s="1209"/>
      <c r="AJ127" s="1209"/>
      <c r="AK127" s="1209"/>
      <c r="AL127" s="1209"/>
      <c r="AM127" s="1209"/>
      <c r="AN127" s="1209"/>
      <c r="AO127" s="1209"/>
      <c r="AP127" s="1209"/>
      <c r="AQ127" s="1209"/>
      <c r="AR127" s="1209"/>
      <c r="AS127" s="1209"/>
      <c r="AT127" s="1209"/>
      <c r="AU127" s="1209"/>
      <c r="AV127" s="1209"/>
      <c r="AW127" s="1209"/>
      <c r="AX127" s="1209"/>
      <c r="AY127" s="1209"/>
      <c r="AZ127" s="1209"/>
      <c r="BA127" s="1209"/>
      <c r="BB127" s="1209"/>
      <c r="BC127" s="1209"/>
      <c r="BD127" s="1209"/>
      <c r="BE127" s="1209"/>
      <c r="BF127" s="1209"/>
      <c r="BG127" s="1209"/>
      <c r="BH127" s="1209"/>
      <c r="BI127" s="1209"/>
      <c r="BJ127" s="1209"/>
      <c r="BK127" s="1209"/>
      <c r="BL127" s="1209"/>
      <c r="BM127" s="1209"/>
      <c r="BN127" s="1209"/>
      <c r="BO127" s="1209"/>
      <c r="BP127" s="1209"/>
      <c r="BQ127" s="1209"/>
      <c r="BR127" s="1209"/>
      <c r="BS127" s="1209"/>
      <c r="BT127" s="1209"/>
      <c r="BU127" s="1209"/>
      <c r="BV127" s="1209"/>
      <c r="BW127" s="1209"/>
    </row>
    <row r="128" ht="14.25" customHeight="1">
      <c r="A128" s="1120" t="s">
        <v>8442</v>
      </c>
      <c r="B128" s="30"/>
      <c r="C128" s="30"/>
      <c r="D128" s="30"/>
      <c r="E128" s="30"/>
      <c r="F128" s="30"/>
      <c r="G128" s="30"/>
      <c r="H128" s="30"/>
      <c r="I128" s="30"/>
      <c r="J128" s="30"/>
      <c r="K128" s="30"/>
      <c r="L128" s="31"/>
      <c r="M128" s="1162"/>
      <c r="N128" s="1162"/>
      <c r="O128" s="1123"/>
      <c r="P128" s="1162"/>
      <c r="Q128" s="1162"/>
      <c r="R128" s="1162"/>
      <c r="S128" s="1162"/>
      <c r="T128" s="1162"/>
      <c r="U128" s="1124"/>
      <c r="V128" s="1162"/>
      <c r="W128" s="1162"/>
      <c r="X128" s="1162"/>
      <c r="Y128" s="1162"/>
      <c r="Z128" s="1162"/>
      <c r="AA128" s="1162"/>
      <c r="AB128" s="1162"/>
      <c r="AC128" s="1162"/>
      <c r="AD128" s="1162"/>
      <c r="AE128" s="1162"/>
      <c r="AF128" s="1162"/>
      <c r="AG128" s="1125"/>
      <c r="AH128" s="1125"/>
      <c r="AI128" s="1125"/>
      <c r="AJ128" s="1125"/>
      <c r="AK128" s="1125"/>
      <c r="AL128" s="1125"/>
      <c r="AM128" s="1125"/>
      <c r="AN128" s="1125"/>
      <c r="AO128" s="1125"/>
      <c r="AP128" s="1125"/>
      <c r="AQ128" s="1125"/>
      <c r="AR128" s="1125"/>
      <c r="AS128" s="1125"/>
      <c r="AT128" s="1125"/>
      <c r="AU128" s="1125"/>
      <c r="AV128" s="1125"/>
      <c r="AW128" s="1125"/>
      <c r="AX128" s="1125"/>
      <c r="AY128" s="1126"/>
      <c r="AZ128" s="1126"/>
      <c r="BA128" s="1126"/>
      <c r="BB128" s="1126"/>
      <c r="BC128" s="1126"/>
      <c r="BD128" s="1126"/>
      <c r="BE128" s="1126"/>
      <c r="BF128" s="1126"/>
      <c r="BG128" s="1126"/>
      <c r="BH128" s="1126"/>
      <c r="BI128" s="1126"/>
      <c r="BJ128" s="1126"/>
      <c r="BK128" s="1126"/>
      <c r="BL128" s="1126"/>
      <c r="BM128" s="1126"/>
      <c r="BN128" s="1126"/>
      <c r="BO128" s="1126"/>
      <c r="BP128" s="1126"/>
      <c r="BQ128" s="1126"/>
      <c r="BR128" s="1126"/>
      <c r="BS128" s="1126"/>
      <c r="BT128" s="1126"/>
      <c r="BU128" s="1126"/>
      <c r="BV128" s="1126"/>
      <c r="BW128" s="1126"/>
    </row>
    <row r="129" ht="22.5" customHeight="1">
      <c r="A129" s="379">
        <v>1.0</v>
      </c>
      <c r="B129" s="379">
        <v>4.0</v>
      </c>
      <c r="C129" s="379" t="s">
        <v>297</v>
      </c>
      <c r="D129" s="379"/>
      <c r="E129" s="476"/>
      <c r="F129" s="476"/>
      <c r="G129" s="863">
        <v>1.0</v>
      </c>
      <c r="H129" s="378" t="s">
        <v>8443</v>
      </c>
      <c r="I129" s="378" t="s">
        <v>8444</v>
      </c>
      <c r="J129" s="379" t="s">
        <v>1233</v>
      </c>
      <c r="K129" s="379" t="s">
        <v>8445</v>
      </c>
      <c r="L129" s="380">
        <v>42037.0</v>
      </c>
      <c r="M129" s="379" t="s">
        <v>339</v>
      </c>
      <c r="N129" s="379" t="s">
        <v>154</v>
      </c>
      <c r="O129" s="380">
        <v>44426.0</v>
      </c>
      <c r="P129" s="379" t="s">
        <v>42</v>
      </c>
      <c r="Q129" s="379" t="s">
        <v>274</v>
      </c>
      <c r="R129" s="476"/>
      <c r="S129" s="476"/>
      <c r="T129" s="379" t="s">
        <v>11</v>
      </c>
      <c r="U129" s="379" t="s">
        <v>21</v>
      </c>
      <c r="V129" s="476"/>
      <c r="W129" s="379" t="s">
        <v>7731</v>
      </c>
      <c r="X129" s="379" t="s">
        <v>7551</v>
      </c>
      <c r="Y129" s="197" t="s">
        <v>8446</v>
      </c>
      <c r="Z129" s="197" t="s">
        <v>8447</v>
      </c>
      <c r="AA129" s="197" t="s">
        <v>8448</v>
      </c>
      <c r="AB129" s="197" t="s">
        <v>8449</v>
      </c>
      <c r="AC129" s="197"/>
      <c r="AD129" s="197"/>
      <c r="AE129" s="379"/>
      <c r="AF129" s="917"/>
      <c r="AG129" s="1199"/>
      <c r="AH129" s="1199"/>
      <c r="AI129" s="1199"/>
      <c r="AJ129" s="1199"/>
      <c r="AK129" s="1199"/>
      <c r="AL129" s="1199"/>
      <c r="AM129" s="1199"/>
      <c r="AN129" s="1199"/>
      <c r="AO129" s="1199"/>
      <c r="AP129" s="1199"/>
      <c r="AQ129" s="1199"/>
      <c r="AR129" s="1199"/>
      <c r="AS129" s="1199"/>
      <c r="AT129" s="1199"/>
      <c r="AU129" s="1199"/>
      <c r="AV129" s="1199"/>
      <c r="AW129" s="1199"/>
      <c r="AX129" s="1199"/>
      <c r="AY129" s="1199"/>
      <c r="AZ129" s="1199"/>
      <c r="BA129" s="1199"/>
      <c r="BB129" s="1199"/>
      <c r="BC129" s="1199"/>
      <c r="BD129" s="1199"/>
      <c r="BE129" s="1199"/>
      <c r="BF129" s="1199"/>
      <c r="BG129" s="1199"/>
      <c r="BH129" s="1199"/>
      <c r="BI129" s="1199"/>
      <c r="BJ129" s="1199"/>
      <c r="BK129" s="1199"/>
      <c r="BL129" s="1199"/>
      <c r="BM129" s="1199"/>
      <c r="BN129" s="1199"/>
      <c r="BO129" s="1199"/>
      <c r="BP129" s="1199"/>
      <c r="BQ129" s="1199"/>
      <c r="BR129" s="1199"/>
      <c r="BS129" s="1199"/>
      <c r="BT129" s="1199"/>
      <c r="BU129" s="1199"/>
      <c r="BV129" s="1199"/>
      <c r="BW129" s="1199"/>
    </row>
    <row r="130" ht="22.5" customHeight="1">
      <c r="A130" s="379">
        <v>2.0</v>
      </c>
      <c r="B130" s="379">
        <v>4.0</v>
      </c>
      <c r="C130" s="379" t="s">
        <v>297</v>
      </c>
      <c r="D130" s="903"/>
      <c r="E130" s="1176"/>
      <c r="F130" s="1176"/>
      <c r="G130" s="1210">
        <v>1.0</v>
      </c>
      <c r="H130" s="1211" t="s">
        <v>8450</v>
      </c>
      <c r="I130" s="1211" t="s">
        <v>8451</v>
      </c>
      <c r="J130" s="903" t="s">
        <v>702</v>
      </c>
      <c r="K130" s="903" t="s">
        <v>8452</v>
      </c>
      <c r="L130" s="1212">
        <v>41953.0</v>
      </c>
      <c r="M130" s="903" t="s">
        <v>351</v>
      </c>
      <c r="N130" s="903" t="s">
        <v>152</v>
      </c>
      <c r="O130" s="1212">
        <v>44202.0</v>
      </c>
      <c r="P130" s="903" t="s">
        <v>133</v>
      </c>
      <c r="Q130" s="903" t="s">
        <v>274</v>
      </c>
      <c r="R130" s="903" t="s">
        <v>8453</v>
      </c>
      <c r="S130" s="1176"/>
      <c r="T130" s="903" t="s">
        <v>11</v>
      </c>
      <c r="U130" s="903" t="s">
        <v>15</v>
      </c>
      <c r="V130" s="903"/>
      <c r="W130" s="903" t="s">
        <v>6056</v>
      </c>
      <c r="X130" s="903" t="s">
        <v>6232</v>
      </c>
      <c r="Y130" s="904" t="s">
        <v>8454</v>
      </c>
      <c r="Z130" s="904" t="s">
        <v>8455</v>
      </c>
      <c r="AA130" s="904" t="s">
        <v>8456</v>
      </c>
      <c r="AB130" s="904" t="s">
        <v>8457</v>
      </c>
      <c r="AC130" s="904" t="s">
        <v>8458</v>
      </c>
      <c r="AD130" s="904"/>
      <c r="AE130" s="903"/>
      <c r="AF130" s="379"/>
      <c r="AG130" s="1067"/>
      <c r="AH130" s="1067"/>
      <c r="AI130" s="1067"/>
      <c r="AJ130" s="1067"/>
      <c r="AK130" s="1067"/>
      <c r="AL130" s="1067"/>
      <c r="AM130" s="1067"/>
      <c r="AN130" s="1067"/>
      <c r="AO130" s="1067"/>
      <c r="AP130" s="1067"/>
      <c r="AQ130" s="1067"/>
      <c r="AR130" s="1067"/>
      <c r="AS130" s="1067"/>
      <c r="AT130" s="1067"/>
      <c r="AU130" s="1067"/>
      <c r="AV130" s="1067"/>
      <c r="AW130" s="1067"/>
      <c r="AX130" s="1067"/>
      <c r="AY130" s="1199"/>
      <c r="AZ130" s="1199"/>
      <c r="BA130" s="1199"/>
      <c r="BB130" s="1199"/>
      <c r="BC130" s="1199"/>
      <c r="BD130" s="1199"/>
      <c r="BE130" s="1199"/>
      <c r="BF130" s="1199"/>
      <c r="BG130" s="1199"/>
      <c r="BH130" s="1199"/>
      <c r="BI130" s="1199"/>
      <c r="BJ130" s="1199"/>
      <c r="BK130" s="1199"/>
      <c r="BL130" s="1199"/>
      <c r="BM130" s="1199"/>
      <c r="BN130" s="1199"/>
      <c r="BO130" s="1199"/>
      <c r="BP130" s="1199"/>
      <c r="BQ130" s="1199"/>
      <c r="BR130" s="1199"/>
      <c r="BS130" s="1199"/>
      <c r="BT130" s="1199"/>
      <c r="BU130" s="1199"/>
      <c r="BV130" s="1199"/>
      <c r="BW130" s="1199"/>
    </row>
    <row r="131" ht="22.5" customHeight="1">
      <c r="A131" s="379">
        <v>3.0</v>
      </c>
      <c r="B131" s="379">
        <v>4.0</v>
      </c>
      <c r="C131" s="379" t="s">
        <v>297</v>
      </c>
      <c r="D131" s="379"/>
      <c r="E131" s="476"/>
      <c r="F131" s="476"/>
      <c r="G131" s="863">
        <v>1.0</v>
      </c>
      <c r="H131" s="378" t="s">
        <v>8459</v>
      </c>
      <c r="I131" s="378" t="s">
        <v>8460</v>
      </c>
      <c r="J131" s="379" t="s">
        <v>396</v>
      </c>
      <c r="K131" s="379" t="s">
        <v>8461</v>
      </c>
      <c r="L131" s="380">
        <v>42219.0</v>
      </c>
      <c r="M131" s="379" t="s">
        <v>351</v>
      </c>
      <c r="N131" s="379" t="s">
        <v>153</v>
      </c>
      <c r="O131" s="380">
        <v>45155.0</v>
      </c>
      <c r="P131" s="379" t="s">
        <v>133</v>
      </c>
      <c r="Q131" s="379" t="s">
        <v>274</v>
      </c>
      <c r="R131" s="476"/>
      <c r="S131" s="476"/>
      <c r="T131" s="379" t="s">
        <v>11</v>
      </c>
      <c r="U131" s="379" t="s">
        <v>15</v>
      </c>
      <c r="V131" s="476"/>
      <c r="W131" s="379"/>
      <c r="X131" s="476"/>
      <c r="Y131" s="197" t="s">
        <v>8462</v>
      </c>
      <c r="Z131" s="197" t="s">
        <v>8463</v>
      </c>
      <c r="AA131" s="197"/>
      <c r="AB131" s="197"/>
      <c r="AC131" s="197"/>
      <c r="AD131" s="197"/>
      <c r="AE131" s="476"/>
      <c r="AF131" s="920"/>
      <c r="AG131" s="1199"/>
      <c r="AH131" s="1199"/>
      <c r="AI131" s="1199"/>
      <c r="AJ131" s="1199"/>
      <c r="AK131" s="1199"/>
      <c r="AL131" s="1199"/>
      <c r="AM131" s="1199"/>
      <c r="AN131" s="1199"/>
      <c r="AO131" s="1199"/>
      <c r="AP131" s="1199"/>
      <c r="AQ131" s="1199"/>
      <c r="AR131" s="1199"/>
      <c r="AS131" s="1199"/>
      <c r="AT131" s="1199"/>
      <c r="AU131" s="1199"/>
      <c r="AV131" s="1199"/>
      <c r="AW131" s="1199"/>
      <c r="AX131" s="1199"/>
      <c r="AY131" s="1199"/>
      <c r="AZ131" s="1199"/>
      <c r="BA131" s="1199"/>
      <c r="BB131" s="1199"/>
      <c r="BC131" s="1199"/>
      <c r="BD131" s="1199"/>
      <c r="BE131" s="1199"/>
      <c r="BF131" s="1199"/>
      <c r="BG131" s="1199"/>
      <c r="BH131" s="1199"/>
      <c r="BI131" s="1199"/>
      <c r="BJ131" s="1199"/>
      <c r="BK131" s="1199"/>
      <c r="BL131" s="1199"/>
      <c r="BM131" s="1199"/>
      <c r="BN131" s="1199"/>
      <c r="BO131" s="1199"/>
      <c r="BP131" s="1199"/>
      <c r="BQ131" s="1199"/>
      <c r="BR131" s="1199"/>
      <c r="BS131" s="1199"/>
      <c r="BT131" s="1199"/>
      <c r="BU131" s="1199"/>
      <c r="BV131" s="1199"/>
      <c r="BW131" s="1199"/>
    </row>
    <row r="132" ht="22.5" customHeight="1">
      <c r="A132" s="379">
        <v>4.0</v>
      </c>
      <c r="B132" s="379">
        <v>4.0</v>
      </c>
      <c r="C132" s="379" t="s">
        <v>297</v>
      </c>
      <c r="D132" s="379"/>
      <c r="E132" s="476"/>
      <c r="F132" s="476"/>
      <c r="G132" s="863">
        <v>1.0</v>
      </c>
      <c r="H132" s="378" t="s">
        <v>8464</v>
      </c>
      <c r="I132" s="378" t="s">
        <v>8465</v>
      </c>
      <c r="J132" s="379" t="s">
        <v>829</v>
      </c>
      <c r="K132" s="379" t="s">
        <v>8466</v>
      </c>
      <c r="L132" s="380">
        <v>42191.0</v>
      </c>
      <c r="M132" s="379" t="s">
        <v>351</v>
      </c>
      <c r="N132" s="379" t="s">
        <v>152</v>
      </c>
      <c r="O132" s="380">
        <v>43698.0</v>
      </c>
      <c r="P132" s="379" t="s">
        <v>91</v>
      </c>
      <c r="Q132" s="379" t="s">
        <v>274</v>
      </c>
      <c r="R132" s="476"/>
      <c r="S132" s="476"/>
      <c r="T132" s="379" t="s">
        <v>11</v>
      </c>
      <c r="U132" s="379" t="s">
        <v>15</v>
      </c>
      <c r="V132" s="476"/>
      <c r="W132" s="379" t="s">
        <v>6067</v>
      </c>
      <c r="X132" s="379"/>
      <c r="Y132" s="197" t="s">
        <v>8467</v>
      </c>
      <c r="Z132" s="197" t="s">
        <v>8468</v>
      </c>
      <c r="AA132" s="197" t="s">
        <v>8469</v>
      </c>
      <c r="AB132" s="197" t="s">
        <v>8470</v>
      </c>
      <c r="AC132" s="197" t="s">
        <v>8471</v>
      </c>
      <c r="AD132" s="197" t="s">
        <v>8472</v>
      </c>
      <c r="AE132" s="476"/>
      <c r="AF132" s="917"/>
      <c r="AG132" s="1199"/>
      <c r="AH132" s="1199"/>
      <c r="AI132" s="1199"/>
      <c r="AJ132" s="1199"/>
      <c r="AK132" s="1199"/>
      <c r="AL132" s="1199"/>
      <c r="AM132" s="1199"/>
      <c r="AN132" s="1199"/>
      <c r="AO132" s="1199"/>
      <c r="AP132" s="1199"/>
      <c r="AQ132" s="1199"/>
      <c r="AR132" s="1199"/>
      <c r="AS132" s="1199"/>
      <c r="AT132" s="1199"/>
      <c r="AU132" s="1199"/>
      <c r="AV132" s="1199"/>
      <c r="AW132" s="1199"/>
      <c r="AX132" s="1199"/>
      <c r="AY132" s="1199"/>
      <c r="AZ132" s="1199"/>
      <c r="BA132" s="1199"/>
      <c r="BB132" s="1199"/>
      <c r="BC132" s="1199"/>
      <c r="BD132" s="1199"/>
      <c r="BE132" s="1199"/>
      <c r="BF132" s="1199"/>
      <c r="BG132" s="1199"/>
      <c r="BH132" s="1199"/>
      <c r="BI132" s="1199"/>
      <c r="BJ132" s="1199"/>
      <c r="BK132" s="1199"/>
      <c r="BL132" s="1199"/>
      <c r="BM132" s="1199"/>
      <c r="BN132" s="1199"/>
      <c r="BO132" s="1199"/>
      <c r="BP132" s="1199"/>
      <c r="BQ132" s="1199"/>
      <c r="BR132" s="1199"/>
      <c r="BS132" s="1199"/>
      <c r="BT132" s="1199"/>
      <c r="BU132" s="1199"/>
      <c r="BV132" s="1199"/>
      <c r="BW132" s="1199"/>
    </row>
    <row r="133" ht="22.5" customHeight="1">
      <c r="A133" s="379">
        <v>5.0</v>
      </c>
      <c r="B133" s="379">
        <v>4.0</v>
      </c>
      <c r="C133" s="379" t="s">
        <v>297</v>
      </c>
      <c r="D133" s="379"/>
      <c r="E133" s="476"/>
      <c r="F133" s="476"/>
      <c r="G133" s="863">
        <v>1.0</v>
      </c>
      <c r="H133" s="378" t="s">
        <v>8473</v>
      </c>
      <c r="I133" s="378" t="s">
        <v>8474</v>
      </c>
      <c r="J133" s="379" t="s">
        <v>362</v>
      </c>
      <c r="K133" s="379" t="s">
        <v>8475</v>
      </c>
      <c r="L133" s="380">
        <v>41963.0</v>
      </c>
      <c r="M133" s="379" t="s">
        <v>351</v>
      </c>
      <c r="N133" s="379" t="s">
        <v>154</v>
      </c>
      <c r="O133" s="380">
        <v>42970.0</v>
      </c>
      <c r="P133" s="379" t="s">
        <v>39</v>
      </c>
      <c r="Q133" s="379" t="s">
        <v>274</v>
      </c>
      <c r="R133" s="476"/>
      <c r="S133" s="476"/>
      <c r="T133" s="379" t="s">
        <v>11</v>
      </c>
      <c r="U133" s="379" t="s">
        <v>10</v>
      </c>
      <c r="V133" s="476"/>
      <c r="W133" s="379" t="s">
        <v>6108</v>
      </c>
      <c r="X133" s="379" t="s">
        <v>6056</v>
      </c>
      <c r="Y133" s="197" t="s">
        <v>8476</v>
      </c>
      <c r="Z133" s="197" t="s">
        <v>8477</v>
      </c>
      <c r="AA133" s="197" t="s">
        <v>8478</v>
      </c>
      <c r="AB133" s="197" t="s">
        <v>8479</v>
      </c>
      <c r="AC133" s="197" t="s">
        <v>8480</v>
      </c>
      <c r="AD133" s="197" t="s">
        <v>8481</v>
      </c>
      <c r="AE133" s="379" t="s">
        <v>8482</v>
      </c>
      <c r="AF133" s="917" t="s">
        <v>8483</v>
      </c>
      <c r="AG133" s="928"/>
      <c r="AH133" s="928"/>
      <c r="AI133" s="928"/>
      <c r="AJ133" s="928"/>
      <c r="AK133" s="928"/>
      <c r="AL133" s="928"/>
      <c r="AM133" s="928"/>
      <c r="AN133" s="928"/>
      <c r="AO133" s="928"/>
      <c r="AP133" s="928"/>
      <c r="AQ133" s="928"/>
      <c r="AR133" s="1199"/>
      <c r="AS133" s="1199"/>
      <c r="AT133" s="1199"/>
      <c r="AU133" s="1199"/>
      <c r="AV133" s="1199"/>
      <c r="AW133" s="1199"/>
      <c r="AX133" s="1199"/>
      <c r="AY133" s="1199"/>
      <c r="AZ133" s="1199"/>
      <c r="BA133" s="1199"/>
      <c r="BB133" s="1199"/>
      <c r="BC133" s="1199"/>
      <c r="BD133" s="1199"/>
      <c r="BE133" s="1199"/>
      <c r="BF133" s="1199"/>
      <c r="BG133" s="1199"/>
      <c r="BH133" s="1199"/>
      <c r="BI133" s="1199"/>
      <c r="BJ133" s="1199"/>
      <c r="BK133" s="1199"/>
      <c r="BL133" s="1199"/>
      <c r="BM133" s="1199"/>
      <c r="BN133" s="1199"/>
      <c r="BO133" s="1199"/>
      <c r="BP133" s="1199"/>
      <c r="BQ133" s="1199"/>
      <c r="BR133" s="1199"/>
      <c r="BS133" s="1199"/>
      <c r="BT133" s="1199"/>
      <c r="BU133" s="1199"/>
      <c r="BV133" s="1199"/>
      <c r="BW133" s="1199"/>
    </row>
    <row r="134" ht="22.5" customHeight="1">
      <c r="A134" s="379">
        <v>6.0</v>
      </c>
      <c r="B134" s="379">
        <v>4.0</v>
      </c>
      <c r="C134" s="379" t="s">
        <v>297</v>
      </c>
      <c r="D134" s="379"/>
      <c r="E134" s="476"/>
      <c r="F134" s="476"/>
      <c r="G134" s="863">
        <v>1.0</v>
      </c>
      <c r="H134" s="378" t="s">
        <v>8484</v>
      </c>
      <c r="I134" s="378" t="s">
        <v>8485</v>
      </c>
      <c r="J134" s="379" t="s">
        <v>396</v>
      </c>
      <c r="K134" s="379" t="s">
        <v>8486</v>
      </c>
      <c r="L134" s="380">
        <v>41971.0</v>
      </c>
      <c r="M134" s="379" t="s">
        <v>339</v>
      </c>
      <c r="N134" s="379" t="s">
        <v>154</v>
      </c>
      <c r="O134" s="380">
        <v>42970.0</v>
      </c>
      <c r="P134" s="379" t="s">
        <v>133</v>
      </c>
      <c r="Q134" s="379" t="s">
        <v>274</v>
      </c>
      <c r="R134" s="379"/>
      <c r="S134" s="379"/>
      <c r="T134" s="379" t="s">
        <v>11</v>
      </c>
      <c r="U134" s="379" t="s">
        <v>10</v>
      </c>
      <c r="V134" s="1213" t="s">
        <v>335</v>
      </c>
      <c r="W134" s="379" t="s">
        <v>6728</v>
      </c>
      <c r="X134" s="379" t="s">
        <v>7807</v>
      </c>
      <c r="Y134" s="197" t="s">
        <v>8487</v>
      </c>
      <c r="Z134" s="197" t="s">
        <v>8488</v>
      </c>
      <c r="AA134" s="197" t="s">
        <v>8489</v>
      </c>
      <c r="AB134" s="197" t="s">
        <v>8490</v>
      </c>
      <c r="AC134" s="197" t="s">
        <v>8491</v>
      </c>
      <c r="AD134" s="197" t="s">
        <v>8492</v>
      </c>
      <c r="AE134" s="379" t="s">
        <v>8493</v>
      </c>
      <c r="AF134" s="920"/>
      <c r="AG134" s="928"/>
      <c r="AH134" s="928"/>
      <c r="AI134" s="928"/>
      <c r="AJ134" s="928"/>
      <c r="AK134" s="928"/>
      <c r="AL134" s="928"/>
      <c r="AM134" s="928"/>
      <c r="AN134" s="928"/>
      <c r="AO134" s="928"/>
      <c r="AP134" s="928"/>
      <c r="AQ134" s="928"/>
      <c r="AR134" s="1199"/>
      <c r="AS134" s="1199"/>
      <c r="AT134" s="1199"/>
      <c r="AU134" s="1199"/>
      <c r="AV134" s="1199"/>
      <c r="AW134" s="1199"/>
      <c r="AX134" s="1199"/>
      <c r="AY134" s="1199"/>
      <c r="AZ134" s="1199"/>
      <c r="BA134" s="1199"/>
      <c r="BB134" s="1199"/>
      <c r="BC134" s="1199"/>
      <c r="BD134" s="1199"/>
      <c r="BE134" s="1199"/>
      <c r="BF134" s="1199"/>
      <c r="BG134" s="1199"/>
      <c r="BH134" s="1199"/>
      <c r="BI134" s="1199"/>
      <c r="BJ134" s="1199"/>
      <c r="BK134" s="1199"/>
      <c r="BL134" s="1199"/>
      <c r="BM134" s="1199"/>
      <c r="BN134" s="1199"/>
      <c r="BO134" s="1199"/>
      <c r="BP134" s="1199"/>
      <c r="BQ134" s="1199"/>
      <c r="BR134" s="1199"/>
      <c r="BS134" s="1199"/>
      <c r="BT134" s="1199"/>
      <c r="BU134" s="1199"/>
      <c r="BV134" s="1199"/>
      <c r="BW134" s="1199"/>
    </row>
    <row r="135" ht="22.5" customHeight="1">
      <c r="A135" s="379">
        <v>7.0</v>
      </c>
      <c r="B135" s="379">
        <v>4.0</v>
      </c>
      <c r="C135" s="379" t="s">
        <v>297</v>
      </c>
      <c r="D135" s="379"/>
      <c r="E135" s="476"/>
      <c r="F135" s="476"/>
      <c r="G135" s="863">
        <v>1.0</v>
      </c>
      <c r="H135" s="378" t="s">
        <v>8494</v>
      </c>
      <c r="I135" s="378" t="s">
        <v>8495</v>
      </c>
      <c r="J135" s="379" t="s">
        <v>1613</v>
      </c>
      <c r="K135" s="379" t="s">
        <v>8496</v>
      </c>
      <c r="L135" s="380">
        <v>41953.0</v>
      </c>
      <c r="M135" s="379" t="s">
        <v>351</v>
      </c>
      <c r="N135" s="379" t="s">
        <v>154</v>
      </c>
      <c r="O135" s="380">
        <v>42970.0</v>
      </c>
      <c r="P135" s="379" t="s">
        <v>133</v>
      </c>
      <c r="Q135" s="379" t="s">
        <v>274</v>
      </c>
      <c r="R135" s="476"/>
      <c r="S135" s="476"/>
      <c r="T135" s="379" t="s">
        <v>11</v>
      </c>
      <c r="U135" s="379" t="s">
        <v>15</v>
      </c>
      <c r="V135" s="379"/>
      <c r="W135" s="379" t="s">
        <v>6055</v>
      </c>
      <c r="X135" s="379" t="s">
        <v>6107</v>
      </c>
      <c r="Y135" s="197" t="s">
        <v>8497</v>
      </c>
      <c r="Z135" s="197" t="s">
        <v>8498</v>
      </c>
      <c r="AA135" s="197" t="s">
        <v>8499</v>
      </c>
      <c r="AB135" s="197" t="s">
        <v>8500</v>
      </c>
      <c r="AC135" s="197" t="s">
        <v>8501</v>
      </c>
      <c r="AD135" s="197" t="s">
        <v>8502</v>
      </c>
      <c r="AE135" s="379" t="s">
        <v>8503</v>
      </c>
      <c r="AF135" s="917"/>
      <c r="AG135" s="1199"/>
      <c r="AH135" s="1199"/>
      <c r="AI135" s="1199"/>
      <c r="AJ135" s="1199"/>
      <c r="AK135" s="1199"/>
      <c r="AL135" s="1199"/>
      <c r="AM135" s="1199"/>
      <c r="AN135" s="1199"/>
      <c r="AO135" s="1199"/>
      <c r="AP135" s="1199"/>
      <c r="AQ135" s="1199"/>
      <c r="AR135" s="1199"/>
      <c r="AS135" s="1199"/>
      <c r="AT135" s="1199"/>
      <c r="AU135" s="1199"/>
      <c r="AV135" s="1199"/>
      <c r="AW135" s="1199"/>
      <c r="AX135" s="1199"/>
      <c r="AY135" s="1199"/>
      <c r="AZ135" s="1199"/>
      <c r="BA135" s="1199"/>
      <c r="BB135" s="1199"/>
      <c r="BC135" s="1199"/>
      <c r="BD135" s="1199"/>
      <c r="BE135" s="1199"/>
      <c r="BF135" s="1199"/>
      <c r="BG135" s="1199"/>
      <c r="BH135" s="1199"/>
      <c r="BI135" s="1199"/>
      <c r="BJ135" s="1199"/>
      <c r="BK135" s="1199"/>
      <c r="BL135" s="1199"/>
      <c r="BM135" s="1199"/>
      <c r="BN135" s="1199"/>
      <c r="BO135" s="1199"/>
      <c r="BP135" s="1199"/>
      <c r="BQ135" s="1199"/>
      <c r="BR135" s="1199"/>
      <c r="BS135" s="1199"/>
      <c r="BT135" s="1199"/>
      <c r="BU135" s="1199"/>
      <c r="BV135" s="1199"/>
      <c r="BW135" s="1199"/>
    </row>
    <row r="136" ht="22.5" customHeight="1">
      <c r="A136" s="379">
        <v>8.0</v>
      </c>
      <c r="B136" s="379">
        <v>4.0</v>
      </c>
      <c r="C136" s="379" t="s">
        <v>297</v>
      </c>
      <c r="D136" s="379"/>
      <c r="E136" s="476"/>
      <c r="F136" s="476"/>
      <c r="G136" s="863">
        <v>1.0</v>
      </c>
      <c r="H136" s="378" t="s">
        <v>8504</v>
      </c>
      <c r="I136" s="378" t="s">
        <v>8505</v>
      </c>
      <c r="J136" s="379" t="s">
        <v>362</v>
      </c>
      <c r="K136" s="379" t="s">
        <v>209</v>
      </c>
      <c r="L136" s="380">
        <v>42044.0</v>
      </c>
      <c r="M136" s="379" t="s">
        <v>339</v>
      </c>
      <c r="N136" s="379" t="s">
        <v>151</v>
      </c>
      <c r="O136" s="380">
        <v>43334.0</v>
      </c>
      <c r="P136" s="379" t="s">
        <v>39</v>
      </c>
      <c r="Q136" s="379" t="s">
        <v>274</v>
      </c>
      <c r="R136" s="476"/>
      <c r="S136" s="476"/>
      <c r="T136" s="379" t="s">
        <v>11</v>
      </c>
      <c r="U136" s="1163" t="s">
        <v>10</v>
      </c>
      <c r="V136" s="476"/>
      <c r="W136" s="379" t="s">
        <v>6055</v>
      </c>
      <c r="X136" s="379" t="s">
        <v>7707</v>
      </c>
      <c r="Y136" s="197" t="s">
        <v>8506</v>
      </c>
      <c r="Z136" s="197" t="s">
        <v>8507</v>
      </c>
      <c r="AA136" s="197" t="s">
        <v>8508</v>
      </c>
      <c r="AB136" s="197" t="s">
        <v>8509</v>
      </c>
      <c r="AC136" s="197" t="s">
        <v>8510</v>
      </c>
      <c r="AD136" s="197" t="s">
        <v>8511</v>
      </c>
      <c r="AE136" s="379" t="s">
        <v>8512</v>
      </c>
      <c r="AF136" s="917"/>
      <c r="AG136" s="1199"/>
      <c r="AH136" s="1199"/>
      <c r="AI136" s="1199"/>
      <c r="AJ136" s="1199"/>
      <c r="AK136" s="1199"/>
      <c r="AL136" s="1199"/>
      <c r="AM136" s="1199"/>
      <c r="AN136" s="1199"/>
      <c r="AO136" s="1199"/>
      <c r="AP136" s="1199"/>
      <c r="AQ136" s="1199"/>
      <c r="AR136" s="1199"/>
      <c r="AS136" s="1199"/>
      <c r="AT136" s="1199"/>
      <c r="AU136" s="1199"/>
      <c r="AV136" s="1199"/>
      <c r="AW136" s="1199"/>
      <c r="AX136" s="1199"/>
      <c r="AY136" s="1199"/>
      <c r="AZ136" s="1199"/>
      <c r="BA136" s="1199"/>
      <c r="BB136" s="1199"/>
      <c r="BC136" s="1199"/>
      <c r="BD136" s="1199"/>
      <c r="BE136" s="1199"/>
      <c r="BF136" s="1199"/>
      <c r="BG136" s="1199"/>
      <c r="BH136" s="1199"/>
      <c r="BI136" s="1199"/>
      <c r="BJ136" s="1199"/>
      <c r="BK136" s="1199"/>
      <c r="BL136" s="1199"/>
      <c r="BM136" s="1199"/>
      <c r="BN136" s="1199"/>
      <c r="BO136" s="1199"/>
      <c r="BP136" s="1199"/>
      <c r="BQ136" s="1199"/>
      <c r="BR136" s="1199"/>
      <c r="BS136" s="1199"/>
      <c r="BT136" s="1199"/>
      <c r="BU136" s="1199"/>
      <c r="BV136" s="1199"/>
      <c r="BW136" s="1199"/>
    </row>
    <row r="137" ht="22.5" customHeight="1">
      <c r="A137" s="379">
        <v>9.0</v>
      </c>
      <c r="B137" s="379">
        <v>4.0</v>
      </c>
      <c r="C137" s="379" t="s">
        <v>297</v>
      </c>
      <c r="D137" s="379"/>
      <c r="E137" s="476"/>
      <c r="F137" s="476"/>
      <c r="G137" s="863">
        <v>1.0</v>
      </c>
      <c r="H137" s="378" t="s">
        <v>8513</v>
      </c>
      <c r="I137" s="378" t="s">
        <v>8514</v>
      </c>
      <c r="J137" s="379" t="s">
        <v>8515</v>
      </c>
      <c r="K137" s="379" t="s">
        <v>8516</v>
      </c>
      <c r="L137" s="380">
        <v>41984.0</v>
      </c>
      <c r="M137" s="379" t="s">
        <v>351</v>
      </c>
      <c r="N137" s="379" t="s">
        <v>153</v>
      </c>
      <c r="O137" s="380">
        <v>45665.0</v>
      </c>
      <c r="P137" s="379" t="s">
        <v>115</v>
      </c>
      <c r="Q137" s="379" t="s">
        <v>274</v>
      </c>
      <c r="R137" s="379" t="s">
        <v>2616</v>
      </c>
      <c r="S137" s="476"/>
      <c r="T137" s="623" t="s">
        <v>26</v>
      </c>
      <c r="U137" s="379" t="s">
        <v>10</v>
      </c>
      <c r="V137" s="476"/>
      <c r="W137" s="379"/>
      <c r="X137" s="476"/>
      <c r="Y137" s="197" t="s">
        <v>8517</v>
      </c>
      <c r="Z137" s="197"/>
      <c r="AA137" s="197"/>
      <c r="AB137" s="197"/>
      <c r="AC137" s="197"/>
      <c r="AD137" s="197"/>
      <c r="AE137" s="476"/>
      <c r="AF137" s="920"/>
      <c r="AG137" s="1199"/>
      <c r="AH137" s="1199"/>
      <c r="AI137" s="1199"/>
      <c r="AJ137" s="1199"/>
      <c r="AK137" s="1199"/>
      <c r="AL137" s="1199"/>
      <c r="AM137" s="1199"/>
      <c r="AN137" s="1199"/>
      <c r="AO137" s="1199"/>
      <c r="AP137" s="1199"/>
      <c r="AQ137" s="1199"/>
      <c r="AR137" s="1199"/>
      <c r="AS137" s="1199"/>
      <c r="AT137" s="1199"/>
      <c r="AU137" s="1199"/>
      <c r="AV137" s="1199"/>
      <c r="AW137" s="1199"/>
      <c r="AX137" s="1199"/>
      <c r="AY137" s="1199"/>
      <c r="AZ137" s="1199"/>
      <c r="BA137" s="1199"/>
      <c r="BB137" s="1199"/>
      <c r="BC137" s="1199"/>
      <c r="BD137" s="1199"/>
      <c r="BE137" s="1199"/>
      <c r="BF137" s="1199"/>
      <c r="BG137" s="1199"/>
      <c r="BH137" s="1199"/>
      <c r="BI137" s="1199"/>
      <c r="BJ137" s="1199"/>
      <c r="BK137" s="1199"/>
      <c r="BL137" s="1199"/>
      <c r="BM137" s="1199"/>
      <c r="BN137" s="1199"/>
      <c r="BO137" s="1199"/>
      <c r="BP137" s="1199"/>
      <c r="BQ137" s="1199"/>
      <c r="BR137" s="1199"/>
      <c r="BS137" s="1199"/>
      <c r="BT137" s="1199"/>
      <c r="BU137" s="1199"/>
      <c r="BV137" s="1199"/>
      <c r="BW137" s="1199"/>
    </row>
    <row r="138" ht="22.5" customHeight="1">
      <c r="A138" s="379">
        <v>10.0</v>
      </c>
      <c r="B138" s="379">
        <v>4.0</v>
      </c>
      <c r="C138" s="379" t="s">
        <v>297</v>
      </c>
      <c r="D138" s="379"/>
      <c r="E138" s="379"/>
      <c r="F138" s="379"/>
      <c r="G138" s="863">
        <v>1.0</v>
      </c>
      <c r="H138" s="378" t="s">
        <v>8518</v>
      </c>
      <c r="I138" s="378" t="s">
        <v>8519</v>
      </c>
      <c r="J138" s="379" t="s">
        <v>1505</v>
      </c>
      <c r="K138" s="379" t="s">
        <v>8520</v>
      </c>
      <c r="L138" s="379" t="s">
        <v>8521</v>
      </c>
      <c r="M138" s="379" t="s">
        <v>339</v>
      </c>
      <c r="N138" s="379" t="s">
        <v>153</v>
      </c>
      <c r="O138" s="380">
        <v>45782.0</v>
      </c>
      <c r="P138" s="379" t="s">
        <v>115</v>
      </c>
      <c r="Q138" s="379" t="s">
        <v>274</v>
      </c>
      <c r="R138" s="379" t="s">
        <v>2616</v>
      </c>
      <c r="S138" s="379"/>
      <c r="T138" s="623" t="s">
        <v>26</v>
      </c>
      <c r="U138" s="379" t="s">
        <v>7846</v>
      </c>
      <c r="V138" s="1067"/>
      <c r="W138" s="379"/>
      <c r="X138" s="379"/>
      <c r="Y138" s="197"/>
      <c r="Z138" s="197"/>
      <c r="AA138" s="197"/>
      <c r="AB138" s="222"/>
      <c r="AC138" s="197"/>
      <c r="AD138" s="197"/>
      <c r="AE138" s="379"/>
      <c r="AF138" s="917"/>
      <c r="AG138" s="1199"/>
      <c r="AH138" s="1199"/>
      <c r="AI138" s="1199"/>
      <c r="AJ138" s="1199"/>
      <c r="AK138" s="1199"/>
      <c r="AL138" s="1199"/>
      <c r="AM138" s="1199"/>
      <c r="AN138" s="1199"/>
      <c r="AO138" s="1199"/>
      <c r="AP138" s="1199"/>
      <c r="AQ138" s="1199"/>
      <c r="AR138" s="1199"/>
      <c r="AS138" s="1199"/>
      <c r="AT138" s="1199"/>
      <c r="AU138" s="1199"/>
      <c r="AV138" s="1199"/>
      <c r="AW138" s="1199"/>
      <c r="AX138" s="1199"/>
      <c r="AY138" s="1199"/>
      <c r="AZ138" s="1199"/>
      <c r="BA138" s="1199"/>
      <c r="BB138" s="1199"/>
      <c r="BC138" s="1199"/>
      <c r="BD138" s="1199"/>
      <c r="BE138" s="1199"/>
      <c r="BF138" s="1199"/>
      <c r="BG138" s="1199"/>
      <c r="BH138" s="1199"/>
      <c r="BI138" s="1199"/>
      <c r="BJ138" s="1199"/>
      <c r="BK138" s="1199"/>
      <c r="BL138" s="1199"/>
      <c r="BM138" s="1199"/>
      <c r="BN138" s="1199"/>
      <c r="BO138" s="1199"/>
      <c r="BP138" s="1199"/>
      <c r="BQ138" s="1199"/>
      <c r="BR138" s="1199"/>
      <c r="BS138" s="1199"/>
      <c r="BT138" s="1199"/>
      <c r="BU138" s="1199"/>
      <c r="BV138" s="1199"/>
      <c r="BW138" s="1199"/>
    </row>
    <row r="139" ht="22.5" customHeight="1">
      <c r="A139" s="379">
        <v>11.0</v>
      </c>
      <c r="B139" s="379">
        <v>4.0</v>
      </c>
      <c r="C139" s="379" t="s">
        <v>297</v>
      </c>
      <c r="D139" s="379"/>
      <c r="E139" s="476"/>
      <c r="F139" s="476"/>
      <c r="G139" s="863">
        <v>1.0</v>
      </c>
      <c r="H139" s="378" t="s">
        <v>8522</v>
      </c>
      <c r="I139" s="378" t="s">
        <v>8523</v>
      </c>
      <c r="J139" s="379" t="s">
        <v>8524</v>
      </c>
      <c r="K139" s="379" t="s">
        <v>8525</v>
      </c>
      <c r="L139" s="380">
        <v>41982.0</v>
      </c>
      <c r="M139" s="379" t="s">
        <v>339</v>
      </c>
      <c r="N139" s="379" t="s">
        <v>151</v>
      </c>
      <c r="O139" s="380">
        <v>42970.0</v>
      </c>
      <c r="P139" s="379" t="s">
        <v>50</v>
      </c>
      <c r="Q139" s="379" t="s">
        <v>276</v>
      </c>
      <c r="R139" s="379"/>
      <c r="S139" s="379"/>
      <c r="T139" s="947" t="s">
        <v>11</v>
      </c>
      <c r="U139" s="379" t="s">
        <v>21</v>
      </c>
      <c r="V139" s="1067"/>
      <c r="W139" s="379" t="s">
        <v>7028</v>
      </c>
      <c r="X139" s="379"/>
      <c r="Y139" s="197" t="s">
        <v>8526</v>
      </c>
      <c r="Z139" s="197" t="s">
        <v>8527</v>
      </c>
      <c r="AA139" s="197" t="s">
        <v>8528</v>
      </c>
      <c r="AB139" s="197" t="s">
        <v>8529</v>
      </c>
      <c r="AC139" s="197" t="s">
        <v>8530</v>
      </c>
      <c r="AD139" s="197" t="s">
        <v>8531</v>
      </c>
      <c r="AE139" s="379" t="s">
        <v>8532</v>
      </c>
      <c r="AF139" s="917" t="s">
        <v>7521</v>
      </c>
      <c r="AG139" s="1199"/>
      <c r="AH139" s="1199"/>
      <c r="AI139" s="1199"/>
      <c r="AJ139" s="1199"/>
      <c r="AK139" s="1199"/>
      <c r="AL139" s="1199"/>
      <c r="AM139" s="1199"/>
      <c r="AN139" s="1199"/>
      <c r="AO139" s="1199"/>
      <c r="AP139" s="1199"/>
      <c r="AQ139" s="1199"/>
      <c r="AR139" s="1199"/>
      <c r="AS139" s="1199"/>
      <c r="AT139" s="1199"/>
      <c r="AU139" s="1199"/>
      <c r="AV139" s="1199"/>
      <c r="AW139" s="1199"/>
      <c r="AX139" s="1199"/>
      <c r="AY139" s="1199"/>
      <c r="AZ139" s="1199"/>
      <c r="BA139" s="1199"/>
      <c r="BB139" s="1199"/>
      <c r="BC139" s="1199"/>
      <c r="BD139" s="1199"/>
      <c r="BE139" s="1199"/>
      <c r="BF139" s="1199"/>
      <c r="BG139" s="1199"/>
      <c r="BH139" s="1199"/>
      <c r="BI139" s="1199"/>
      <c r="BJ139" s="1199"/>
      <c r="BK139" s="1199"/>
      <c r="BL139" s="1199"/>
      <c r="BM139" s="1199"/>
      <c r="BN139" s="1199"/>
      <c r="BO139" s="1199"/>
      <c r="BP139" s="1199"/>
      <c r="BQ139" s="1199"/>
      <c r="BR139" s="1199"/>
      <c r="BS139" s="1199"/>
      <c r="BT139" s="1199"/>
      <c r="BU139" s="1199"/>
      <c r="BV139" s="1199"/>
      <c r="BW139" s="1199"/>
    </row>
    <row r="140" ht="22.5" customHeight="1">
      <c r="A140" s="634">
        <v>12.0</v>
      </c>
      <c r="B140" s="634">
        <v>4.0</v>
      </c>
      <c r="C140" s="634" t="s">
        <v>297</v>
      </c>
      <c r="D140" s="634"/>
      <c r="E140" s="635"/>
      <c r="F140" s="635"/>
      <c r="G140" s="892">
        <v>1.0</v>
      </c>
      <c r="H140" s="636" t="s">
        <v>8533</v>
      </c>
      <c r="I140" s="636" t="s">
        <v>8534</v>
      </c>
      <c r="J140" s="634" t="s">
        <v>396</v>
      </c>
      <c r="K140" s="634" t="s">
        <v>8535</v>
      </c>
      <c r="L140" s="662">
        <v>41976.0</v>
      </c>
      <c r="M140" s="634" t="s">
        <v>339</v>
      </c>
      <c r="N140" s="634" t="s">
        <v>153</v>
      </c>
      <c r="O140" s="662">
        <v>43108.0</v>
      </c>
      <c r="P140" s="634" t="s">
        <v>133</v>
      </c>
      <c r="Q140" s="634" t="s">
        <v>276</v>
      </c>
      <c r="R140" s="635"/>
      <c r="S140" s="635"/>
      <c r="T140" s="1214" t="s">
        <v>11</v>
      </c>
      <c r="U140" s="634" t="s">
        <v>21</v>
      </c>
      <c r="V140" s="635"/>
      <c r="W140" s="634" t="s">
        <v>7512</v>
      </c>
      <c r="X140" s="634"/>
      <c r="Y140" s="209" t="s">
        <v>8536</v>
      </c>
      <c r="Z140" s="209" t="s">
        <v>8391</v>
      </c>
      <c r="AA140" s="209" t="s">
        <v>8537</v>
      </c>
      <c r="AB140" s="209" t="s">
        <v>8538</v>
      </c>
      <c r="AC140" s="209" t="s">
        <v>8539</v>
      </c>
      <c r="AD140" s="209" t="s">
        <v>8540</v>
      </c>
      <c r="AE140" s="634" t="s">
        <v>8541</v>
      </c>
      <c r="AF140" s="1215" t="s">
        <v>7521</v>
      </c>
      <c r="AG140" s="1216"/>
      <c r="AH140" s="1216"/>
      <c r="AI140" s="1216"/>
      <c r="AJ140" s="1216"/>
      <c r="AK140" s="1216"/>
      <c r="AL140" s="1216"/>
      <c r="AM140" s="1216"/>
      <c r="AN140" s="1216"/>
      <c r="AO140" s="1216"/>
      <c r="AP140" s="1216"/>
      <c r="AQ140" s="1216"/>
      <c r="AR140" s="1216"/>
      <c r="AS140" s="1216"/>
      <c r="AT140" s="1216"/>
      <c r="AU140" s="1216"/>
      <c r="AV140" s="1216"/>
      <c r="AW140" s="1216"/>
      <c r="AX140" s="1216"/>
      <c r="AY140" s="1216"/>
      <c r="AZ140" s="1216"/>
      <c r="BA140" s="1216"/>
      <c r="BB140" s="1216"/>
      <c r="BC140" s="1216"/>
      <c r="BD140" s="1216"/>
      <c r="BE140" s="1216"/>
      <c r="BF140" s="1216"/>
      <c r="BG140" s="1216"/>
      <c r="BH140" s="1216"/>
      <c r="BI140" s="1216"/>
      <c r="BJ140" s="1216"/>
      <c r="BK140" s="1216"/>
      <c r="BL140" s="1216"/>
      <c r="BM140" s="1216"/>
      <c r="BN140" s="1216"/>
      <c r="BO140" s="1216"/>
      <c r="BP140" s="1216"/>
      <c r="BQ140" s="1216"/>
      <c r="BR140" s="1216"/>
      <c r="BS140" s="1216"/>
      <c r="BT140" s="1216"/>
      <c r="BU140" s="1216"/>
      <c r="BV140" s="1216"/>
      <c r="BW140" s="1216"/>
    </row>
    <row r="141" ht="22.5" customHeight="1">
      <c r="A141" s="379">
        <v>13.0</v>
      </c>
      <c r="B141" s="379">
        <v>4.0</v>
      </c>
      <c r="C141" s="379" t="s">
        <v>297</v>
      </c>
      <c r="D141" s="379"/>
      <c r="E141" s="476"/>
      <c r="F141" s="476"/>
      <c r="G141" s="863">
        <v>1.0</v>
      </c>
      <c r="H141" s="378" t="s">
        <v>8542</v>
      </c>
      <c r="I141" s="378" t="s">
        <v>8543</v>
      </c>
      <c r="J141" s="379" t="s">
        <v>2893</v>
      </c>
      <c r="K141" s="379" t="s">
        <v>8544</v>
      </c>
      <c r="L141" s="380">
        <v>42004.0</v>
      </c>
      <c r="M141" s="379" t="s">
        <v>339</v>
      </c>
      <c r="N141" s="379" t="s">
        <v>151</v>
      </c>
      <c r="O141" s="380">
        <v>43178.0</v>
      </c>
      <c r="P141" s="379" t="s">
        <v>115</v>
      </c>
      <c r="Q141" s="379" t="s">
        <v>276</v>
      </c>
      <c r="R141" s="379" t="s">
        <v>8545</v>
      </c>
      <c r="S141" s="379"/>
      <c r="T141" s="947" t="s">
        <v>11</v>
      </c>
      <c r="U141" s="379" t="s">
        <v>21</v>
      </c>
      <c r="V141" s="476"/>
      <c r="W141" s="379" t="s">
        <v>6067</v>
      </c>
      <c r="X141" s="476"/>
      <c r="Y141" s="423" t="s">
        <v>8546</v>
      </c>
      <c r="Z141" s="423" t="s">
        <v>8547</v>
      </c>
      <c r="AA141" s="423" t="s">
        <v>8548</v>
      </c>
      <c r="AB141" s="423" t="s">
        <v>8549</v>
      </c>
      <c r="AC141" s="197" t="s">
        <v>8550</v>
      </c>
      <c r="AD141" s="197" t="s">
        <v>8551</v>
      </c>
      <c r="AE141" s="379" t="s">
        <v>8552</v>
      </c>
      <c r="AF141" s="379" t="s">
        <v>7521</v>
      </c>
      <c r="AG141" s="1067"/>
      <c r="AH141" s="1067"/>
      <c r="AI141" s="1067"/>
      <c r="AJ141" s="1067"/>
      <c r="AK141" s="1067"/>
      <c r="AL141" s="1067"/>
      <c r="AM141" s="1067"/>
      <c r="AN141" s="1199"/>
      <c r="AO141" s="1199"/>
      <c r="AP141" s="1199"/>
      <c r="AQ141" s="1199"/>
      <c r="AR141" s="1199"/>
      <c r="AS141" s="1199"/>
      <c r="AT141" s="1199"/>
      <c r="AU141" s="1199"/>
      <c r="AV141" s="1199"/>
      <c r="AW141" s="1199"/>
      <c r="AX141" s="1199"/>
      <c r="AY141" s="1199"/>
      <c r="AZ141" s="1199"/>
      <c r="BA141" s="1199"/>
      <c r="BB141" s="1199"/>
      <c r="BC141" s="1199"/>
      <c r="BD141" s="1199"/>
      <c r="BE141" s="1199"/>
      <c r="BF141" s="1199"/>
      <c r="BG141" s="1199"/>
      <c r="BH141" s="1199"/>
      <c r="BI141" s="1199"/>
      <c r="BJ141" s="1199"/>
      <c r="BK141" s="1199"/>
      <c r="BL141" s="1199"/>
      <c r="BM141" s="1199"/>
      <c r="BN141" s="1199"/>
      <c r="BO141" s="1199"/>
      <c r="BP141" s="1199"/>
      <c r="BQ141" s="1199"/>
      <c r="BR141" s="1199"/>
      <c r="BS141" s="1199"/>
      <c r="BT141" s="1199"/>
      <c r="BU141" s="1199"/>
      <c r="BV141" s="1199"/>
      <c r="BW141" s="1199"/>
    </row>
    <row r="142" ht="22.5" customHeight="1">
      <c r="A142" s="379">
        <v>14.0</v>
      </c>
      <c r="B142" s="379">
        <v>4.0</v>
      </c>
      <c r="C142" s="379" t="s">
        <v>297</v>
      </c>
      <c r="D142" s="379"/>
      <c r="E142" s="476"/>
      <c r="F142" s="476"/>
      <c r="G142" s="863">
        <v>1.0</v>
      </c>
      <c r="H142" s="378" t="s">
        <v>8553</v>
      </c>
      <c r="I142" s="378" t="s">
        <v>8554</v>
      </c>
      <c r="J142" s="379" t="s">
        <v>8555</v>
      </c>
      <c r="K142" s="379" t="s">
        <v>8556</v>
      </c>
      <c r="L142" s="380">
        <v>42162.0</v>
      </c>
      <c r="M142" s="379" t="s">
        <v>339</v>
      </c>
      <c r="N142" s="379" t="s">
        <v>152</v>
      </c>
      <c r="O142" s="380">
        <v>43334.0</v>
      </c>
      <c r="P142" s="379" t="s">
        <v>37</v>
      </c>
      <c r="Q142" s="379" t="s">
        <v>276</v>
      </c>
      <c r="R142" s="379"/>
      <c r="S142" s="379"/>
      <c r="T142" s="947" t="s">
        <v>11</v>
      </c>
      <c r="U142" s="379" t="s">
        <v>15</v>
      </c>
      <c r="V142" s="379" t="s">
        <v>335</v>
      </c>
      <c r="W142" s="379" t="s">
        <v>7512</v>
      </c>
      <c r="X142" s="379"/>
      <c r="Y142" s="423" t="s">
        <v>8557</v>
      </c>
      <c r="Z142" s="423" t="s">
        <v>8558</v>
      </c>
      <c r="AA142" s="423" t="s">
        <v>8559</v>
      </c>
      <c r="AB142" s="423" t="s">
        <v>8560</v>
      </c>
      <c r="AC142" s="197" t="s">
        <v>8561</v>
      </c>
      <c r="AD142" s="197" t="s">
        <v>8562</v>
      </c>
      <c r="AE142" s="379" t="s">
        <v>8563</v>
      </c>
      <c r="AF142" s="379" t="s">
        <v>8564</v>
      </c>
      <c r="AG142" s="1067"/>
      <c r="AH142" s="1067"/>
      <c r="AI142" s="1067"/>
      <c r="AJ142" s="1067"/>
      <c r="AK142" s="1067"/>
      <c r="AL142" s="1067"/>
      <c r="AM142" s="1067"/>
      <c r="AN142" s="1199"/>
      <c r="AO142" s="1199"/>
      <c r="AP142" s="1199"/>
      <c r="AQ142" s="1199"/>
      <c r="AR142" s="1199"/>
      <c r="AS142" s="1199"/>
      <c r="AT142" s="1199"/>
      <c r="AU142" s="1199"/>
      <c r="AV142" s="1199"/>
      <c r="AW142" s="1199"/>
      <c r="AX142" s="1199"/>
      <c r="AY142" s="1199"/>
      <c r="AZ142" s="1199"/>
      <c r="BA142" s="1199"/>
      <c r="BB142" s="1199"/>
      <c r="BC142" s="1199"/>
      <c r="BD142" s="1199"/>
      <c r="BE142" s="1199"/>
      <c r="BF142" s="1199"/>
      <c r="BG142" s="1199"/>
      <c r="BH142" s="1199"/>
      <c r="BI142" s="1199"/>
      <c r="BJ142" s="1199"/>
      <c r="BK142" s="1199"/>
      <c r="BL142" s="1199"/>
      <c r="BM142" s="1199"/>
      <c r="BN142" s="1199"/>
      <c r="BO142" s="1199"/>
      <c r="BP142" s="1199"/>
      <c r="BQ142" s="1199"/>
      <c r="BR142" s="1199"/>
      <c r="BS142" s="1199"/>
      <c r="BT142" s="1199"/>
      <c r="BU142" s="1199"/>
      <c r="BV142" s="1199"/>
      <c r="BW142" s="1199"/>
    </row>
    <row r="143" ht="22.5" customHeight="1">
      <c r="A143" s="379">
        <v>15.0</v>
      </c>
      <c r="B143" s="379">
        <v>4.0</v>
      </c>
      <c r="C143" s="379" t="s">
        <v>297</v>
      </c>
      <c r="D143" s="917"/>
      <c r="E143" s="920"/>
      <c r="F143" s="920"/>
      <c r="G143" s="918">
        <v>1.0</v>
      </c>
      <c r="H143" s="1217" t="s">
        <v>8565</v>
      </c>
      <c r="I143" s="378" t="s">
        <v>8566</v>
      </c>
      <c r="J143" s="1200" t="s">
        <v>7899</v>
      </c>
      <c r="K143" s="1200" t="s">
        <v>2005</v>
      </c>
      <c r="L143" s="1096">
        <v>42217.0</v>
      </c>
      <c r="M143" s="379" t="s">
        <v>351</v>
      </c>
      <c r="N143" s="379" t="s">
        <v>151</v>
      </c>
      <c r="O143" s="1096">
        <v>43509.0</v>
      </c>
      <c r="P143" s="1200" t="s">
        <v>10</v>
      </c>
      <c r="Q143" s="379" t="s">
        <v>276</v>
      </c>
      <c r="R143" s="1200" t="s">
        <v>7901</v>
      </c>
      <c r="S143" s="1218"/>
      <c r="T143" s="947" t="s">
        <v>11</v>
      </c>
      <c r="U143" s="379" t="s">
        <v>10</v>
      </c>
      <c r="V143" s="1218"/>
      <c r="W143" s="1200" t="s">
        <v>6232</v>
      </c>
      <c r="X143" s="1200" t="s">
        <v>6067</v>
      </c>
      <c r="Y143" s="408" t="s">
        <v>8567</v>
      </c>
      <c r="Z143" s="408" t="s">
        <v>8568</v>
      </c>
      <c r="AA143" s="408" t="s">
        <v>8569</v>
      </c>
      <c r="AB143" s="408" t="s">
        <v>8570</v>
      </c>
      <c r="AC143" s="408" t="s">
        <v>8571</v>
      </c>
      <c r="AD143" s="408" t="s">
        <v>8572</v>
      </c>
      <c r="AE143" s="1200" t="s">
        <v>8573</v>
      </c>
      <c r="AF143" s="1219"/>
      <c r="AG143" s="1199"/>
      <c r="AH143" s="1199"/>
      <c r="AI143" s="1199"/>
      <c r="AJ143" s="1199"/>
      <c r="AK143" s="1199"/>
      <c r="AL143" s="1199"/>
      <c r="AM143" s="1199"/>
      <c r="AN143" s="1199"/>
      <c r="AO143" s="1199"/>
      <c r="AP143" s="1199"/>
      <c r="AQ143" s="1199"/>
      <c r="AR143" s="1199"/>
      <c r="AS143" s="1199"/>
      <c r="AT143" s="1199"/>
      <c r="AU143" s="1199"/>
      <c r="AV143" s="1199"/>
      <c r="AW143" s="1199"/>
      <c r="AX143" s="1199"/>
      <c r="AY143" s="1199"/>
      <c r="AZ143" s="1199"/>
      <c r="BA143" s="1199"/>
      <c r="BB143" s="1199"/>
      <c r="BC143" s="1199"/>
      <c r="BD143" s="1199"/>
      <c r="BE143" s="1199"/>
      <c r="BF143" s="1199"/>
      <c r="BG143" s="1199"/>
      <c r="BH143" s="1199"/>
      <c r="BI143" s="1199"/>
      <c r="BJ143" s="1199"/>
      <c r="BK143" s="1199"/>
      <c r="BL143" s="1199"/>
      <c r="BM143" s="1199"/>
      <c r="BN143" s="1199"/>
      <c r="BO143" s="1199"/>
      <c r="BP143" s="1199"/>
      <c r="BQ143" s="1199"/>
      <c r="BR143" s="1199"/>
      <c r="BS143" s="1199"/>
      <c r="BT143" s="1199"/>
      <c r="BU143" s="1199"/>
      <c r="BV143" s="1199"/>
      <c r="BW143" s="1199"/>
    </row>
    <row r="144" ht="22.5" customHeight="1">
      <c r="A144" s="379">
        <v>16.0</v>
      </c>
      <c r="B144" s="379">
        <v>4.0</v>
      </c>
      <c r="C144" s="379" t="s">
        <v>297</v>
      </c>
      <c r="D144" s="379"/>
      <c r="E144" s="476"/>
      <c r="F144" s="379"/>
      <c r="G144" s="863">
        <v>1.0</v>
      </c>
      <c r="H144" s="378" t="s">
        <v>8574</v>
      </c>
      <c r="I144" s="378" t="s">
        <v>8575</v>
      </c>
      <c r="J144" s="379" t="s">
        <v>1151</v>
      </c>
      <c r="K144" s="379" t="s">
        <v>8576</v>
      </c>
      <c r="L144" s="380">
        <v>42171.0</v>
      </c>
      <c r="M144" s="379" t="s">
        <v>351</v>
      </c>
      <c r="N144" s="379" t="s">
        <v>152</v>
      </c>
      <c r="O144" s="666">
        <v>43587.0</v>
      </c>
      <c r="P144" s="379" t="s">
        <v>125</v>
      </c>
      <c r="Q144" s="379" t="s">
        <v>276</v>
      </c>
      <c r="R144" s="476"/>
      <c r="S144" s="476"/>
      <c r="T144" s="947" t="s">
        <v>11</v>
      </c>
      <c r="U144" s="379" t="s">
        <v>21</v>
      </c>
      <c r="V144" s="476"/>
      <c r="W144" s="379" t="s">
        <v>6232</v>
      </c>
      <c r="X144" s="379" t="s">
        <v>6067</v>
      </c>
      <c r="Y144" s="197" t="s">
        <v>8577</v>
      </c>
      <c r="Z144" s="197" t="s">
        <v>8578</v>
      </c>
      <c r="AA144" s="197" t="s">
        <v>8579</v>
      </c>
      <c r="AB144" s="197" t="s">
        <v>8580</v>
      </c>
      <c r="AC144" s="197" t="s">
        <v>8581</v>
      </c>
      <c r="AD144" s="197" t="s">
        <v>8582</v>
      </c>
      <c r="AE144" s="379" t="s">
        <v>8583</v>
      </c>
      <c r="AF144" s="379"/>
      <c r="AG144" s="1067"/>
      <c r="AH144" s="1067"/>
      <c r="AI144" s="1067"/>
      <c r="AJ144" s="1067"/>
      <c r="AK144" s="1067"/>
      <c r="AL144" s="1067"/>
      <c r="AM144" s="1067"/>
      <c r="AN144" s="1067"/>
      <c r="AO144" s="1067"/>
      <c r="AP144" s="1067"/>
      <c r="AQ144" s="1067"/>
      <c r="AR144" s="1067"/>
      <c r="AS144" s="1067"/>
      <c r="AT144" s="1067"/>
      <c r="AU144" s="1067"/>
      <c r="AV144" s="1067"/>
      <c r="AW144" s="1067"/>
      <c r="AX144" s="1199"/>
      <c r="AY144" s="1199"/>
      <c r="AZ144" s="1199"/>
      <c r="BA144" s="1199"/>
      <c r="BB144" s="1199"/>
      <c r="BC144" s="1199"/>
      <c r="BD144" s="1199"/>
      <c r="BE144" s="1199"/>
      <c r="BF144" s="1199"/>
      <c r="BG144" s="1199"/>
      <c r="BH144" s="1199"/>
      <c r="BI144" s="1199"/>
      <c r="BJ144" s="1199"/>
      <c r="BK144" s="1199"/>
      <c r="BL144" s="1199"/>
      <c r="BM144" s="1199"/>
      <c r="BN144" s="1199"/>
      <c r="BO144" s="1199"/>
      <c r="BP144" s="1199"/>
      <c r="BQ144" s="1199"/>
      <c r="BR144" s="1199"/>
      <c r="BS144" s="1199"/>
      <c r="BT144" s="1199"/>
      <c r="BU144" s="1199"/>
      <c r="BV144" s="1199"/>
      <c r="BW144" s="1199"/>
    </row>
    <row r="145" ht="22.5" customHeight="1">
      <c r="A145" s="379">
        <v>17.0</v>
      </c>
      <c r="B145" s="379">
        <v>4.0</v>
      </c>
      <c r="C145" s="379" t="s">
        <v>297</v>
      </c>
      <c r="D145" s="379"/>
      <c r="E145" s="379"/>
      <c r="F145" s="379"/>
      <c r="G145" s="863">
        <v>1.0</v>
      </c>
      <c r="H145" s="378" t="s">
        <v>8584</v>
      </c>
      <c r="I145" s="378" t="s">
        <v>8585</v>
      </c>
      <c r="J145" s="379" t="s">
        <v>8117</v>
      </c>
      <c r="K145" s="379" t="s">
        <v>8586</v>
      </c>
      <c r="L145" s="380">
        <v>42150.0</v>
      </c>
      <c r="M145" s="379" t="s">
        <v>339</v>
      </c>
      <c r="N145" s="379" t="s">
        <v>152</v>
      </c>
      <c r="O145" s="380">
        <v>45155.0</v>
      </c>
      <c r="P145" s="379" t="s">
        <v>91</v>
      </c>
      <c r="Q145" s="379" t="s">
        <v>276</v>
      </c>
      <c r="R145" s="379"/>
      <c r="S145" s="476"/>
      <c r="T145" s="947" t="s">
        <v>11</v>
      </c>
      <c r="U145" s="379" t="s">
        <v>21</v>
      </c>
      <c r="V145" s="379"/>
      <c r="W145" s="379"/>
      <c r="X145" s="379"/>
      <c r="Y145" s="197" t="s">
        <v>8587</v>
      </c>
      <c r="Z145" s="197" t="s">
        <v>8588</v>
      </c>
      <c r="AA145" s="197"/>
      <c r="AB145" s="197"/>
      <c r="AC145" s="197"/>
      <c r="AD145" s="197"/>
      <c r="AE145" s="476"/>
      <c r="AF145" s="476"/>
      <c r="AG145" s="1067"/>
      <c r="AH145" s="1067"/>
      <c r="AI145" s="1067"/>
      <c r="AJ145" s="1067"/>
      <c r="AK145" s="1067"/>
      <c r="AL145" s="1067"/>
      <c r="AM145" s="1067"/>
      <c r="AN145" s="1067"/>
      <c r="AO145" s="1067"/>
      <c r="AP145" s="1067"/>
      <c r="AQ145" s="1067"/>
      <c r="AR145" s="1067"/>
      <c r="AS145" s="1067"/>
      <c r="AT145" s="1067"/>
      <c r="AU145" s="1067"/>
      <c r="AV145" s="1067"/>
      <c r="AW145" s="1067"/>
      <c r="AX145" s="1199"/>
      <c r="AY145" s="1199"/>
      <c r="AZ145" s="1199"/>
      <c r="BA145" s="1199"/>
      <c r="BB145" s="1199"/>
      <c r="BC145" s="1199"/>
      <c r="BD145" s="1199"/>
      <c r="BE145" s="1199"/>
      <c r="BF145" s="1199"/>
      <c r="BG145" s="1199"/>
      <c r="BH145" s="1199"/>
      <c r="BI145" s="1199"/>
      <c r="BJ145" s="1199"/>
      <c r="BK145" s="1199"/>
      <c r="BL145" s="1199"/>
      <c r="BM145" s="1199"/>
      <c r="BN145" s="1199"/>
      <c r="BO145" s="1199"/>
      <c r="BP145" s="1199"/>
      <c r="BQ145" s="1199"/>
      <c r="BR145" s="1199"/>
      <c r="BS145" s="1199"/>
      <c r="BT145" s="1199"/>
      <c r="BU145" s="1199"/>
      <c r="BV145" s="1199"/>
      <c r="BW145" s="1199"/>
    </row>
    <row r="146" ht="22.5" customHeight="1">
      <c r="A146" s="379">
        <v>18.0</v>
      </c>
      <c r="B146" s="379">
        <v>4.0</v>
      </c>
      <c r="C146" s="379" t="s">
        <v>297</v>
      </c>
      <c r="D146" s="379"/>
      <c r="E146" s="379"/>
      <c r="F146" s="379"/>
      <c r="G146" s="863">
        <v>1.0</v>
      </c>
      <c r="H146" s="378" t="s">
        <v>8589</v>
      </c>
      <c r="I146" s="378" t="s">
        <v>8590</v>
      </c>
      <c r="J146" s="379" t="s">
        <v>396</v>
      </c>
      <c r="K146" s="379" t="s">
        <v>8591</v>
      </c>
      <c r="L146" s="380">
        <v>41954.0</v>
      </c>
      <c r="M146" s="379" t="s">
        <v>351</v>
      </c>
      <c r="N146" s="379" t="s">
        <v>153</v>
      </c>
      <c r="O146" s="380">
        <v>45519.0</v>
      </c>
      <c r="P146" s="379" t="s">
        <v>133</v>
      </c>
      <c r="Q146" s="379" t="s">
        <v>276</v>
      </c>
      <c r="R146" s="476"/>
      <c r="S146" s="476"/>
      <c r="T146" s="379" t="s">
        <v>11</v>
      </c>
      <c r="U146" s="379" t="s">
        <v>21</v>
      </c>
      <c r="V146" s="379"/>
      <c r="W146" s="379"/>
      <c r="X146" s="379"/>
      <c r="Y146" s="197" t="s">
        <v>8592</v>
      </c>
      <c r="Z146" s="197"/>
      <c r="AA146" s="197"/>
      <c r="AB146" s="197"/>
      <c r="AC146" s="197"/>
      <c r="AD146" s="197"/>
      <c r="AE146" s="379"/>
      <c r="AF146" s="379"/>
      <c r="AG146" s="1067"/>
      <c r="AH146" s="1067"/>
      <c r="AI146" s="1067"/>
      <c r="AJ146" s="1067"/>
      <c r="AK146" s="1067"/>
      <c r="AL146" s="1067"/>
      <c r="AM146" s="1067"/>
      <c r="AN146" s="1067"/>
      <c r="AO146" s="1067"/>
      <c r="AP146" s="1067"/>
      <c r="AQ146" s="1067"/>
      <c r="AR146" s="1067"/>
      <c r="AS146" s="1067"/>
      <c r="AT146" s="1067"/>
      <c r="AU146" s="1067"/>
      <c r="AV146" s="1067"/>
      <c r="AW146" s="1067"/>
      <c r="AX146" s="1199"/>
      <c r="AY146" s="1199"/>
      <c r="AZ146" s="1199"/>
      <c r="BA146" s="1199"/>
      <c r="BB146" s="1199"/>
      <c r="BC146" s="1199"/>
      <c r="BD146" s="1199"/>
      <c r="BE146" s="1199"/>
      <c r="BF146" s="1199"/>
      <c r="BG146" s="1199"/>
      <c r="BH146" s="1199"/>
      <c r="BI146" s="1199"/>
      <c r="BJ146" s="1199"/>
      <c r="BK146" s="1199"/>
      <c r="BL146" s="1199"/>
      <c r="BM146" s="1199"/>
      <c r="BN146" s="1199"/>
      <c r="BO146" s="1199"/>
      <c r="BP146" s="1199"/>
      <c r="BQ146" s="1199"/>
      <c r="BR146" s="1199"/>
      <c r="BS146" s="1199"/>
      <c r="BT146" s="1199"/>
      <c r="BU146" s="1199"/>
      <c r="BV146" s="1199"/>
      <c r="BW146" s="1199"/>
    </row>
    <row r="147" ht="22.5" customHeight="1">
      <c r="A147" s="379">
        <v>19.0</v>
      </c>
      <c r="B147" s="379">
        <v>4.0</v>
      </c>
      <c r="C147" s="379" t="s">
        <v>297</v>
      </c>
      <c r="D147" s="379"/>
      <c r="E147" s="379"/>
      <c r="F147" s="379"/>
      <c r="G147" s="863">
        <v>1.0</v>
      </c>
      <c r="H147" s="378" t="s">
        <v>8593</v>
      </c>
      <c r="I147" s="378" t="s">
        <v>8594</v>
      </c>
      <c r="J147" s="379" t="s">
        <v>499</v>
      </c>
      <c r="K147" s="379" t="s">
        <v>8595</v>
      </c>
      <c r="L147" s="380">
        <v>41914.0</v>
      </c>
      <c r="M147" s="379" t="s">
        <v>339</v>
      </c>
      <c r="N147" s="379" t="s">
        <v>154</v>
      </c>
      <c r="O147" s="380">
        <v>45519.0</v>
      </c>
      <c r="P147" s="379" t="s">
        <v>133</v>
      </c>
      <c r="Q147" s="379" t="s">
        <v>276</v>
      </c>
      <c r="R147" s="379"/>
      <c r="S147" s="476"/>
      <c r="T147" s="379" t="s">
        <v>11</v>
      </c>
      <c r="U147" s="379" t="s">
        <v>10</v>
      </c>
      <c r="V147" s="379"/>
      <c r="W147" s="379"/>
      <c r="X147" s="379"/>
      <c r="Y147" s="197" t="s">
        <v>8596</v>
      </c>
      <c r="Z147" s="197"/>
      <c r="AA147" s="197"/>
      <c r="AB147" s="197"/>
      <c r="AC147" s="197"/>
      <c r="AD147" s="197"/>
      <c r="AE147" s="379"/>
      <c r="AF147" s="476"/>
      <c r="AG147" s="1067"/>
      <c r="AH147" s="1067"/>
      <c r="AI147" s="1067"/>
      <c r="AJ147" s="1067"/>
      <c r="AK147" s="1067"/>
      <c r="AL147" s="1067"/>
      <c r="AM147" s="1067"/>
      <c r="AN147" s="1067"/>
      <c r="AO147" s="1067"/>
      <c r="AP147" s="1067"/>
      <c r="AQ147" s="1067"/>
      <c r="AR147" s="1067"/>
      <c r="AS147" s="1067"/>
      <c r="AT147" s="1067"/>
      <c r="AU147" s="1067"/>
      <c r="AV147" s="1067"/>
      <c r="AW147" s="1067"/>
      <c r="AX147" s="1199"/>
      <c r="AY147" s="1199"/>
      <c r="AZ147" s="1199"/>
      <c r="BA147" s="1199"/>
      <c r="BB147" s="1199"/>
      <c r="BC147" s="1199"/>
      <c r="BD147" s="1199"/>
      <c r="BE147" s="1199"/>
      <c r="BF147" s="1199"/>
      <c r="BG147" s="1199"/>
      <c r="BH147" s="1199"/>
      <c r="BI147" s="1199"/>
      <c r="BJ147" s="1199"/>
      <c r="BK147" s="1199"/>
      <c r="BL147" s="1199"/>
      <c r="BM147" s="1199"/>
      <c r="BN147" s="1199"/>
      <c r="BO147" s="1199"/>
      <c r="BP147" s="1199"/>
      <c r="BQ147" s="1199"/>
      <c r="BR147" s="1199"/>
      <c r="BS147" s="1199"/>
      <c r="BT147" s="1199"/>
      <c r="BU147" s="1199"/>
      <c r="BV147" s="1199"/>
      <c r="BW147" s="1199"/>
    </row>
    <row r="148" ht="22.5" customHeight="1">
      <c r="A148" s="379">
        <v>20.0</v>
      </c>
      <c r="B148" s="379">
        <v>4.0</v>
      </c>
      <c r="C148" s="379" t="s">
        <v>297</v>
      </c>
      <c r="D148" s="379"/>
      <c r="E148" s="379"/>
      <c r="F148" s="379"/>
      <c r="G148" s="863">
        <v>1.0</v>
      </c>
      <c r="H148" s="378" t="s">
        <v>8597</v>
      </c>
      <c r="I148" s="378" t="s">
        <v>8598</v>
      </c>
      <c r="J148" s="379" t="s">
        <v>896</v>
      </c>
      <c r="K148" s="379" t="s">
        <v>8599</v>
      </c>
      <c r="L148" s="380">
        <v>42199.0</v>
      </c>
      <c r="M148" s="379" t="s">
        <v>339</v>
      </c>
      <c r="N148" s="379" t="s">
        <v>154</v>
      </c>
      <c r="O148" s="380">
        <v>45665.0</v>
      </c>
      <c r="P148" s="379" t="s">
        <v>133</v>
      </c>
      <c r="Q148" s="379" t="s">
        <v>276</v>
      </c>
      <c r="R148" s="476"/>
      <c r="S148" s="476"/>
      <c r="T148" s="623" t="s">
        <v>22</v>
      </c>
      <c r="U148" s="379" t="s">
        <v>10</v>
      </c>
      <c r="V148" s="476"/>
      <c r="W148" s="379"/>
      <c r="X148" s="379"/>
      <c r="Y148" s="197" t="s">
        <v>8600</v>
      </c>
      <c r="Z148" s="197"/>
      <c r="AA148" s="197"/>
      <c r="AB148" s="197"/>
      <c r="AC148" s="197"/>
      <c r="AD148" s="197"/>
      <c r="AE148" s="476"/>
      <c r="AF148" s="379"/>
      <c r="AG148" s="1067"/>
      <c r="AH148" s="1067"/>
      <c r="AI148" s="1067"/>
      <c r="AJ148" s="1067"/>
      <c r="AK148" s="1067"/>
      <c r="AL148" s="1067"/>
      <c r="AM148" s="1067"/>
      <c r="AN148" s="1067"/>
      <c r="AO148" s="1067"/>
      <c r="AP148" s="1067"/>
      <c r="AQ148" s="1067"/>
      <c r="AR148" s="1067"/>
      <c r="AS148" s="1067"/>
      <c r="AT148" s="1067"/>
      <c r="AU148" s="1067"/>
      <c r="AV148" s="1067"/>
      <c r="AW148" s="1067"/>
      <c r="AX148" s="1067"/>
      <c r="AY148" s="1067"/>
      <c r="AZ148" s="1067"/>
      <c r="BA148" s="1067"/>
      <c r="BB148" s="1067"/>
      <c r="BC148" s="1067"/>
      <c r="BD148" s="1067"/>
      <c r="BE148" s="1067"/>
      <c r="BF148" s="1067"/>
      <c r="BG148" s="1067"/>
      <c r="BH148" s="1067"/>
      <c r="BI148" s="1067"/>
      <c r="BJ148" s="1067"/>
      <c r="BK148" s="1067"/>
      <c r="BL148" s="1067"/>
      <c r="BM148" s="1067"/>
      <c r="BN148" s="1067"/>
      <c r="BO148" s="1067"/>
      <c r="BP148" s="1067"/>
      <c r="BQ148" s="1067"/>
      <c r="BR148" s="1067"/>
      <c r="BS148" s="1067"/>
      <c r="BT148" s="1067"/>
      <c r="BU148" s="1067"/>
      <c r="BV148" s="1067"/>
      <c r="BW148" s="1067"/>
    </row>
    <row r="149" ht="22.5" customHeight="1">
      <c r="A149" s="507">
        <v>21.0</v>
      </c>
      <c r="B149" s="379">
        <v>4.0</v>
      </c>
      <c r="C149" s="873" t="s">
        <v>297</v>
      </c>
      <c r="D149" s="507"/>
      <c r="E149" s="738"/>
      <c r="F149" s="738"/>
      <c r="G149" s="874">
        <v>1.0</v>
      </c>
      <c r="H149" s="508" t="s">
        <v>8601</v>
      </c>
      <c r="I149" s="508" t="s">
        <v>8602</v>
      </c>
      <c r="J149" s="741" t="s">
        <v>2316</v>
      </c>
      <c r="K149" s="741" t="s">
        <v>8603</v>
      </c>
      <c r="L149" s="742">
        <v>42093.0</v>
      </c>
      <c r="M149" s="741" t="s">
        <v>351</v>
      </c>
      <c r="N149" s="941" t="s">
        <v>153</v>
      </c>
      <c r="O149" s="742">
        <v>45883.0</v>
      </c>
      <c r="P149" s="741" t="s">
        <v>115</v>
      </c>
      <c r="Q149" s="507" t="s">
        <v>346</v>
      </c>
      <c r="R149" s="507" t="s">
        <v>8604</v>
      </c>
      <c r="S149" s="507"/>
      <c r="T149" s="1142" t="s">
        <v>11</v>
      </c>
      <c r="U149" s="507" t="s">
        <v>21</v>
      </c>
      <c r="V149" s="249"/>
      <c r="W149" s="743"/>
      <c r="X149" s="738"/>
      <c r="Y149" s="249"/>
      <c r="Z149" s="249"/>
      <c r="AA149" s="249"/>
      <c r="AB149" s="744"/>
      <c r="AC149" s="744"/>
      <c r="AD149" s="744"/>
      <c r="AE149" s="744"/>
      <c r="AF149" s="744"/>
      <c r="AG149" s="744"/>
      <c r="AH149" s="744"/>
      <c r="AI149" s="744"/>
      <c r="AJ149" s="744"/>
      <c r="AK149" s="744"/>
      <c r="AL149" s="744"/>
      <c r="AM149" s="744"/>
      <c r="AN149" s="744"/>
      <c r="AO149" s="744"/>
      <c r="AP149" s="744"/>
      <c r="AQ149" s="744"/>
      <c r="AR149" s="744"/>
      <c r="AS149" s="744"/>
      <c r="AT149" s="744"/>
      <c r="AU149" s="744"/>
      <c r="AV149" s="1168"/>
      <c r="AW149" s="1168"/>
      <c r="AX149" s="1168"/>
      <c r="AY149" s="1168"/>
      <c r="AZ149" s="1168"/>
      <c r="BA149" s="1168"/>
      <c r="BB149" s="1168"/>
      <c r="BC149" s="1168"/>
      <c r="BD149" s="1168"/>
      <c r="BE149" s="1168"/>
      <c r="BF149" s="1168"/>
      <c r="BG149" s="1168"/>
      <c r="BH149" s="1168"/>
      <c r="BI149" s="1168"/>
      <c r="BJ149" s="1168"/>
      <c r="BK149" s="1168"/>
      <c r="BL149" s="1168"/>
      <c r="BM149" s="1168"/>
      <c r="BN149" s="1168"/>
      <c r="BO149" s="1168"/>
      <c r="BP149" s="1168"/>
      <c r="BQ149" s="1168"/>
      <c r="BR149" s="1168"/>
      <c r="BS149" s="1168"/>
      <c r="BT149" s="1168"/>
      <c r="BU149" s="1168"/>
      <c r="BV149" s="1168"/>
      <c r="BW149" s="1168"/>
    </row>
    <row r="150" ht="22.5" customHeight="1">
      <c r="A150" s="507">
        <v>22.0</v>
      </c>
      <c r="B150" s="507">
        <v>4.0</v>
      </c>
      <c r="C150" s="873" t="s">
        <v>297</v>
      </c>
      <c r="D150" s="507"/>
      <c r="E150" s="738"/>
      <c r="F150" s="738"/>
      <c r="G150" s="874">
        <v>1.0</v>
      </c>
      <c r="H150" s="508" t="s">
        <v>8605</v>
      </c>
      <c r="I150" s="508" t="s">
        <v>8606</v>
      </c>
      <c r="J150" s="741" t="s">
        <v>8607</v>
      </c>
      <c r="K150" s="741" t="s">
        <v>8608</v>
      </c>
      <c r="L150" s="742">
        <v>41796.0</v>
      </c>
      <c r="M150" s="741" t="s">
        <v>351</v>
      </c>
      <c r="N150" s="941" t="s">
        <v>151</v>
      </c>
      <c r="O150" s="742">
        <v>45883.0</v>
      </c>
      <c r="P150" s="741" t="s">
        <v>42</v>
      </c>
      <c r="Q150" s="507" t="s">
        <v>3329</v>
      </c>
      <c r="R150" s="507" t="s">
        <v>8609</v>
      </c>
      <c r="S150" s="507"/>
      <c r="T150" s="1198" t="s">
        <v>26</v>
      </c>
      <c r="U150" s="507" t="s">
        <v>10</v>
      </c>
      <c r="V150" s="249"/>
      <c r="W150" s="743"/>
      <c r="X150" s="738"/>
      <c r="Y150" s="249"/>
      <c r="Z150" s="249"/>
      <c r="AA150" s="249"/>
      <c r="AB150" s="744"/>
      <c r="AC150" s="744"/>
      <c r="AD150" s="744"/>
      <c r="AE150" s="744"/>
      <c r="AF150" s="744"/>
      <c r="AG150" s="744"/>
      <c r="AH150" s="744"/>
      <c r="AI150" s="744"/>
      <c r="AJ150" s="744"/>
      <c r="AK150" s="744"/>
      <c r="AL150" s="744"/>
      <c r="AM150" s="744"/>
      <c r="AN150" s="744"/>
      <c r="AO150" s="744"/>
      <c r="AP150" s="744"/>
      <c r="AQ150" s="744"/>
      <c r="AR150" s="744"/>
      <c r="AS150" s="744"/>
      <c r="AT150" s="744"/>
      <c r="AU150" s="744"/>
      <c r="AV150" s="1168"/>
      <c r="AW150" s="1168"/>
      <c r="AX150" s="1168"/>
      <c r="AY150" s="1168"/>
      <c r="AZ150" s="1168"/>
      <c r="BA150" s="1168"/>
      <c r="BB150" s="1168"/>
      <c r="BC150" s="1168"/>
      <c r="BD150" s="1168"/>
      <c r="BE150" s="1168"/>
      <c r="BF150" s="1168"/>
      <c r="BG150" s="1168"/>
      <c r="BH150" s="1168"/>
      <c r="BI150" s="1168"/>
      <c r="BJ150" s="1168"/>
      <c r="BK150" s="1168"/>
      <c r="BL150" s="1168"/>
      <c r="BM150" s="1168"/>
      <c r="BN150" s="1168"/>
      <c r="BO150" s="1168"/>
      <c r="BP150" s="1168"/>
      <c r="BQ150" s="1168"/>
      <c r="BR150" s="1168"/>
      <c r="BS150" s="1168"/>
      <c r="BT150" s="1168"/>
      <c r="BU150" s="1168"/>
      <c r="BV150" s="1168"/>
      <c r="BW150" s="1168"/>
    </row>
    <row r="151" ht="22.5" customHeight="1">
      <c r="A151" s="496">
        <v>23.0</v>
      </c>
      <c r="B151" s="496">
        <v>4.0</v>
      </c>
      <c r="C151" s="496" t="s">
        <v>297</v>
      </c>
      <c r="D151" s="496"/>
      <c r="E151" s="497"/>
      <c r="F151" s="497"/>
      <c r="G151" s="885">
        <v>1.0</v>
      </c>
      <c r="H151" s="531" t="s">
        <v>8610</v>
      </c>
      <c r="I151" s="531" t="s">
        <v>8611</v>
      </c>
      <c r="J151" s="646" t="s">
        <v>2321</v>
      </c>
      <c r="K151" s="646" t="s">
        <v>8612</v>
      </c>
      <c r="L151" s="647">
        <v>42125.0</v>
      </c>
      <c r="M151" s="646" t="s">
        <v>351</v>
      </c>
      <c r="N151" s="1166" t="s">
        <v>154</v>
      </c>
      <c r="O151" s="647">
        <v>45883.0</v>
      </c>
      <c r="P151" s="646" t="s">
        <v>66</v>
      </c>
      <c r="Q151" s="496" t="s">
        <v>346</v>
      </c>
      <c r="R151" s="496" t="s">
        <v>8613</v>
      </c>
      <c r="S151" s="496"/>
      <c r="T151" s="1167" t="s">
        <v>11</v>
      </c>
      <c r="U151" s="496" t="s">
        <v>10</v>
      </c>
      <c r="V151" s="231"/>
      <c r="W151" s="240"/>
      <c r="X151" s="497"/>
      <c r="Y151" s="231"/>
      <c r="Z151" s="231"/>
      <c r="AA151" s="231"/>
      <c r="AB151" s="649"/>
      <c r="AC151" s="649"/>
      <c r="AD151" s="649"/>
      <c r="AE151" s="649"/>
      <c r="AF151" s="649"/>
      <c r="AG151" s="649"/>
      <c r="AH151" s="649"/>
      <c r="AI151" s="649"/>
      <c r="AJ151" s="649"/>
      <c r="AK151" s="649"/>
      <c r="AL151" s="649"/>
      <c r="AM151" s="649"/>
      <c r="AN151" s="649"/>
      <c r="AO151" s="649"/>
      <c r="AP151" s="649"/>
      <c r="AQ151" s="649"/>
      <c r="AR151" s="649"/>
      <c r="AS151" s="649"/>
      <c r="AT151" s="649"/>
      <c r="AU151" s="649"/>
      <c r="AV151" s="796"/>
      <c r="AW151" s="796"/>
      <c r="AX151" s="796"/>
      <c r="AY151" s="796"/>
      <c r="AZ151" s="796"/>
      <c r="BA151" s="796"/>
      <c r="BB151" s="796"/>
      <c r="BC151" s="796"/>
      <c r="BD151" s="796"/>
      <c r="BE151" s="796"/>
      <c r="BF151" s="796"/>
      <c r="BG151" s="796"/>
      <c r="BH151" s="796"/>
      <c r="BI151" s="796"/>
      <c r="BJ151" s="796"/>
      <c r="BK151" s="796"/>
      <c r="BL151" s="796"/>
      <c r="BM151" s="796"/>
      <c r="BN151" s="796"/>
      <c r="BO151" s="796"/>
      <c r="BP151" s="796"/>
      <c r="BQ151" s="796"/>
      <c r="BR151" s="796"/>
      <c r="BS151" s="796"/>
      <c r="BT151" s="796"/>
      <c r="BU151" s="796"/>
      <c r="BV151" s="796"/>
      <c r="BW151" s="796"/>
    </row>
    <row r="152" ht="22.5" customHeight="1">
      <c r="A152" s="496">
        <v>24.0</v>
      </c>
      <c r="B152" s="496">
        <v>4.0</v>
      </c>
      <c r="C152" s="496" t="s">
        <v>297</v>
      </c>
      <c r="D152" s="496"/>
      <c r="E152" s="497"/>
      <c r="F152" s="497"/>
      <c r="G152" s="885">
        <v>1.0</v>
      </c>
      <c r="H152" s="531" t="s">
        <v>8614</v>
      </c>
      <c r="I152" s="531" t="s">
        <v>8615</v>
      </c>
      <c r="J152" s="646" t="s">
        <v>8616</v>
      </c>
      <c r="K152" s="646" t="s">
        <v>8617</v>
      </c>
      <c r="L152" s="647">
        <v>42086.0</v>
      </c>
      <c r="M152" s="646" t="s">
        <v>339</v>
      </c>
      <c r="N152" s="1166" t="s">
        <v>152</v>
      </c>
      <c r="O152" s="647">
        <v>45883.0</v>
      </c>
      <c r="P152" s="646" t="s">
        <v>134</v>
      </c>
      <c r="Q152" s="496" t="s">
        <v>346</v>
      </c>
      <c r="R152" s="496" t="s">
        <v>3888</v>
      </c>
      <c r="S152" s="496"/>
      <c r="T152" s="1167" t="s">
        <v>11</v>
      </c>
      <c r="U152" s="496" t="s">
        <v>21</v>
      </c>
      <c r="V152" s="231"/>
      <c r="W152" s="240"/>
      <c r="X152" s="497"/>
      <c r="Y152" s="231"/>
      <c r="Z152" s="231"/>
      <c r="AA152" s="231"/>
      <c r="AB152" s="649"/>
      <c r="AC152" s="649"/>
      <c r="AD152" s="649"/>
      <c r="AE152" s="649"/>
      <c r="AF152" s="649"/>
      <c r="AG152" s="649"/>
      <c r="AH152" s="649"/>
      <c r="AI152" s="649"/>
      <c r="AJ152" s="649"/>
      <c r="AK152" s="649"/>
      <c r="AL152" s="649"/>
      <c r="AM152" s="649"/>
      <c r="AN152" s="649"/>
      <c r="AO152" s="649"/>
      <c r="AP152" s="649"/>
      <c r="AQ152" s="649"/>
      <c r="AR152" s="649"/>
      <c r="AS152" s="649"/>
      <c r="AT152" s="649"/>
      <c r="AU152" s="649"/>
      <c r="AV152" s="796"/>
      <c r="AW152" s="796"/>
      <c r="AX152" s="796"/>
      <c r="AY152" s="796"/>
      <c r="AZ152" s="796"/>
      <c r="BA152" s="796"/>
      <c r="BB152" s="796"/>
      <c r="BC152" s="796"/>
      <c r="BD152" s="796"/>
      <c r="BE152" s="796"/>
      <c r="BF152" s="796"/>
      <c r="BG152" s="796"/>
      <c r="BH152" s="796"/>
      <c r="BI152" s="796"/>
      <c r="BJ152" s="796"/>
      <c r="BK152" s="796"/>
      <c r="BL152" s="796"/>
      <c r="BM152" s="796"/>
      <c r="BN152" s="796"/>
      <c r="BO152" s="796"/>
      <c r="BP152" s="796"/>
      <c r="BQ152" s="796"/>
      <c r="BR152" s="796"/>
      <c r="BS152" s="796"/>
      <c r="BT152" s="796"/>
      <c r="BU152" s="796"/>
      <c r="BV152" s="796"/>
      <c r="BW152" s="796"/>
    </row>
    <row r="153" ht="14.25" customHeight="1">
      <c r="A153" s="1120" t="s">
        <v>8618</v>
      </c>
      <c r="B153" s="30"/>
      <c r="C153" s="30"/>
      <c r="D153" s="30"/>
      <c r="E153" s="30"/>
      <c r="F153" s="30"/>
      <c r="G153" s="30"/>
      <c r="H153" s="30"/>
      <c r="I153" s="30"/>
      <c r="J153" s="30"/>
      <c r="K153" s="30"/>
      <c r="L153" s="31"/>
      <c r="M153" s="1162"/>
      <c r="N153" s="1162"/>
      <c r="O153" s="1123"/>
      <c r="P153" s="1162"/>
      <c r="Q153" s="1162"/>
      <c r="R153" s="1162"/>
      <c r="S153" s="1162"/>
      <c r="T153" s="1162"/>
      <c r="U153" s="1124"/>
      <c r="V153" s="1162"/>
      <c r="W153" s="1162"/>
      <c r="X153" s="1162"/>
      <c r="Y153" s="1162"/>
      <c r="Z153" s="1162"/>
      <c r="AA153" s="1162"/>
      <c r="AB153" s="1162"/>
      <c r="AC153" s="1162"/>
      <c r="AD153" s="1162"/>
      <c r="AE153" s="1162"/>
      <c r="AF153" s="1162"/>
      <c r="AG153" s="1125"/>
      <c r="AH153" s="1125"/>
      <c r="AI153" s="1125"/>
      <c r="AJ153" s="1125"/>
      <c r="AK153" s="1125"/>
      <c r="AL153" s="1125"/>
      <c r="AM153" s="1125"/>
      <c r="AN153" s="1125"/>
      <c r="AO153" s="1125"/>
      <c r="AP153" s="1125"/>
      <c r="AQ153" s="1125"/>
      <c r="AR153" s="1125"/>
      <c r="AS153" s="1125"/>
      <c r="AT153" s="1125"/>
      <c r="AU153" s="1125"/>
      <c r="AV153" s="1125"/>
      <c r="AW153" s="1125"/>
      <c r="AX153" s="1125"/>
      <c r="AY153" s="1126"/>
      <c r="AZ153" s="1126"/>
      <c r="BA153" s="1126"/>
      <c r="BB153" s="1126"/>
      <c r="BC153" s="1126"/>
      <c r="BD153" s="1126"/>
      <c r="BE153" s="1126"/>
      <c r="BF153" s="1126"/>
      <c r="BG153" s="1126"/>
      <c r="BH153" s="1126"/>
      <c r="BI153" s="1126"/>
      <c r="BJ153" s="1126"/>
      <c r="BK153" s="1126"/>
      <c r="BL153" s="1126"/>
      <c r="BM153" s="1126"/>
      <c r="BN153" s="1126"/>
      <c r="BO153" s="1126"/>
      <c r="BP153" s="1126"/>
      <c r="BQ153" s="1126"/>
      <c r="BR153" s="1126"/>
      <c r="BS153" s="1126"/>
      <c r="BT153" s="1126"/>
      <c r="BU153" s="1126"/>
      <c r="BV153" s="1126"/>
      <c r="BW153" s="1126"/>
    </row>
    <row r="154" ht="22.5" customHeight="1">
      <c r="A154" s="379">
        <v>1.0</v>
      </c>
      <c r="B154" s="379">
        <v>2.0</v>
      </c>
      <c r="C154" s="379" t="s">
        <v>299</v>
      </c>
      <c r="D154" s="917"/>
      <c r="E154" s="920"/>
      <c r="F154" s="920"/>
      <c r="G154" s="918">
        <v>1.0</v>
      </c>
      <c r="H154" s="378" t="s">
        <v>8619</v>
      </c>
      <c r="I154" s="378" t="s">
        <v>8620</v>
      </c>
      <c r="J154" s="379" t="s">
        <v>1689</v>
      </c>
      <c r="K154" s="379" t="s">
        <v>8621</v>
      </c>
      <c r="L154" s="380">
        <v>41970.0</v>
      </c>
      <c r="M154" s="379" t="s">
        <v>339</v>
      </c>
      <c r="N154" s="379" t="s">
        <v>153</v>
      </c>
      <c r="O154" s="380">
        <v>43472.0</v>
      </c>
      <c r="P154" s="379" t="s">
        <v>133</v>
      </c>
      <c r="Q154" s="379" t="s">
        <v>281</v>
      </c>
      <c r="R154" s="476"/>
      <c r="S154" s="476"/>
      <c r="T154" s="379" t="s">
        <v>11</v>
      </c>
      <c r="U154" s="379" t="s">
        <v>21</v>
      </c>
      <c r="V154" s="379"/>
      <c r="W154" s="379" t="s">
        <v>7073</v>
      </c>
      <c r="X154" s="379" t="s">
        <v>6056</v>
      </c>
      <c r="Y154" s="423" t="s">
        <v>8622</v>
      </c>
      <c r="Z154" s="423" t="s">
        <v>8623</v>
      </c>
      <c r="AA154" s="423" t="s">
        <v>8624</v>
      </c>
      <c r="AB154" s="423" t="s">
        <v>8625</v>
      </c>
      <c r="AC154" s="423" t="s">
        <v>8626</v>
      </c>
      <c r="AD154" s="423" t="s">
        <v>8627</v>
      </c>
      <c r="AE154" s="864" t="s">
        <v>8628</v>
      </c>
      <c r="AF154" s="864"/>
      <c r="AG154" s="1199"/>
      <c r="AH154" s="1199"/>
      <c r="AI154" s="1199"/>
      <c r="AJ154" s="1199"/>
      <c r="AK154" s="1199"/>
      <c r="AL154" s="1199"/>
      <c r="AM154" s="1199"/>
      <c r="AN154" s="1199"/>
      <c r="AO154" s="1199"/>
      <c r="AP154" s="1199"/>
      <c r="AQ154" s="1199"/>
      <c r="AR154" s="1199"/>
      <c r="AS154" s="1199"/>
      <c r="AT154" s="1199"/>
      <c r="AU154" s="1199"/>
      <c r="AV154" s="1199"/>
      <c r="AW154" s="1199"/>
      <c r="AX154" s="1199"/>
      <c r="AY154" s="1199"/>
      <c r="AZ154" s="1199"/>
      <c r="BA154" s="1199"/>
      <c r="BB154" s="1199"/>
      <c r="BC154" s="1199"/>
      <c r="BD154" s="1199"/>
      <c r="BE154" s="1199"/>
      <c r="BF154" s="1199"/>
      <c r="BG154" s="1199"/>
      <c r="BH154" s="1199"/>
      <c r="BI154" s="1199"/>
      <c r="BJ154" s="1199"/>
      <c r="BK154" s="1199"/>
      <c r="BL154" s="1199"/>
      <c r="BM154" s="1199"/>
      <c r="BN154" s="1199"/>
      <c r="BO154" s="1199"/>
      <c r="BP154" s="1199"/>
      <c r="BQ154" s="1199"/>
      <c r="BR154" s="1199"/>
      <c r="BS154" s="1199"/>
      <c r="BT154" s="1199"/>
      <c r="BU154" s="1199"/>
      <c r="BV154" s="1199"/>
      <c r="BW154" s="1199"/>
    </row>
    <row r="155" ht="22.5" customHeight="1">
      <c r="A155" s="379">
        <v>2.0</v>
      </c>
      <c r="B155" s="379">
        <v>2.0</v>
      </c>
      <c r="C155" s="379" t="s">
        <v>299</v>
      </c>
      <c r="D155" s="917"/>
      <c r="E155" s="920"/>
      <c r="F155" s="920"/>
      <c r="G155" s="918">
        <v>1.0</v>
      </c>
      <c r="H155" s="378" t="s">
        <v>8629</v>
      </c>
      <c r="I155" s="378" t="s">
        <v>8630</v>
      </c>
      <c r="J155" s="379" t="s">
        <v>8631</v>
      </c>
      <c r="K155" s="379" t="s">
        <v>8632</v>
      </c>
      <c r="L155" s="380">
        <v>41892.0</v>
      </c>
      <c r="M155" s="379" t="s">
        <v>351</v>
      </c>
      <c r="N155" s="379" t="s">
        <v>153</v>
      </c>
      <c r="O155" s="380">
        <v>43747.0</v>
      </c>
      <c r="P155" s="379" t="s">
        <v>66</v>
      </c>
      <c r="Q155" s="379" t="s">
        <v>281</v>
      </c>
      <c r="R155" s="379" t="s">
        <v>8633</v>
      </c>
      <c r="S155" s="476"/>
      <c r="T155" s="379" t="s">
        <v>11</v>
      </c>
      <c r="U155" s="379" t="s">
        <v>10</v>
      </c>
      <c r="V155" s="476"/>
      <c r="W155" s="379" t="s">
        <v>8024</v>
      </c>
      <c r="X155" s="379"/>
      <c r="Y155" s="423" t="s">
        <v>8634</v>
      </c>
      <c r="Z155" s="423" t="s">
        <v>8079</v>
      </c>
      <c r="AA155" s="423" t="s">
        <v>8635</v>
      </c>
      <c r="AB155" s="423" t="s">
        <v>8636</v>
      </c>
      <c r="AC155" s="423" t="s">
        <v>8637</v>
      </c>
      <c r="AD155" s="423" t="s">
        <v>8638</v>
      </c>
      <c r="AE155" s="864"/>
      <c r="AF155" s="864"/>
      <c r="AG155" s="928"/>
      <c r="AH155" s="928"/>
      <c r="AI155" s="928"/>
      <c r="AJ155" s="928"/>
      <c r="AK155" s="1199"/>
      <c r="AL155" s="1199"/>
      <c r="AM155" s="1199"/>
      <c r="AN155" s="1199"/>
      <c r="AO155" s="1199"/>
      <c r="AP155" s="1199"/>
      <c r="AQ155" s="1199"/>
      <c r="AR155" s="1199"/>
      <c r="AS155" s="1199"/>
      <c r="AT155" s="1199"/>
      <c r="AU155" s="1199"/>
      <c r="AV155" s="1199"/>
      <c r="AW155" s="1199"/>
      <c r="AX155" s="1199"/>
      <c r="AY155" s="1199"/>
      <c r="AZ155" s="1199"/>
      <c r="BA155" s="1199"/>
      <c r="BB155" s="1199"/>
      <c r="BC155" s="1199"/>
      <c r="BD155" s="1199"/>
      <c r="BE155" s="1199"/>
      <c r="BF155" s="1199"/>
      <c r="BG155" s="1199"/>
      <c r="BH155" s="1199"/>
      <c r="BI155" s="1199"/>
      <c r="BJ155" s="1199"/>
      <c r="BK155" s="1199"/>
      <c r="BL155" s="1199"/>
      <c r="BM155" s="1199"/>
      <c r="BN155" s="1199"/>
      <c r="BO155" s="1199"/>
      <c r="BP155" s="1199"/>
      <c r="BQ155" s="1199"/>
      <c r="BR155" s="1199"/>
      <c r="BS155" s="1199"/>
      <c r="BT155" s="1199"/>
      <c r="BU155" s="1199"/>
      <c r="BV155" s="1199"/>
      <c r="BW155" s="1199"/>
    </row>
    <row r="156" ht="22.5" customHeight="1">
      <c r="A156" s="379">
        <v>3.0</v>
      </c>
      <c r="B156" s="379">
        <v>2.0</v>
      </c>
      <c r="C156" s="379" t="s">
        <v>299</v>
      </c>
      <c r="D156" s="379"/>
      <c r="E156" s="476"/>
      <c r="F156" s="476"/>
      <c r="G156" s="863">
        <v>1.0</v>
      </c>
      <c r="H156" s="378" t="s">
        <v>8639</v>
      </c>
      <c r="I156" s="378" t="s">
        <v>8640</v>
      </c>
      <c r="J156" s="379" t="s">
        <v>396</v>
      </c>
      <c r="K156" s="379" t="s">
        <v>8641</v>
      </c>
      <c r="L156" s="380">
        <v>42107.0</v>
      </c>
      <c r="M156" s="379" t="s">
        <v>339</v>
      </c>
      <c r="N156" s="379" t="s">
        <v>151</v>
      </c>
      <c r="O156" s="380">
        <v>44062.0</v>
      </c>
      <c r="P156" s="379" t="s">
        <v>133</v>
      </c>
      <c r="Q156" s="379" t="s">
        <v>281</v>
      </c>
      <c r="R156" s="379"/>
      <c r="S156" s="379"/>
      <c r="T156" s="379" t="s">
        <v>11</v>
      </c>
      <c r="U156" s="379" t="s">
        <v>21</v>
      </c>
      <c r="V156" s="1067"/>
      <c r="W156" s="379" t="s">
        <v>6056</v>
      </c>
      <c r="X156" s="379" t="s">
        <v>6232</v>
      </c>
      <c r="Y156" s="197" t="s">
        <v>8642</v>
      </c>
      <c r="Z156" s="197" t="s">
        <v>8643</v>
      </c>
      <c r="AA156" s="197" t="s">
        <v>8644</v>
      </c>
      <c r="AB156" s="197" t="s">
        <v>8645</v>
      </c>
      <c r="AC156" s="197" t="s">
        <v>8646</v>
      </c>
      <c r="AD156" s="197"/>
      <c r="AE156" s="379"/>
      <c r="AF156" s="379"/>
      <c r="AG156" s="476"/>
      <c r="AH156" s="476"/>
      <c r="AI156" s="476"/>
      <c r="AJ156" s="476"/>
      <c r="AK156" s="1067"/>
      <c r="AL156" s="1067"/>
      <c r="AM156" s="1067"/>
      <c r="AN156" s="1067"/>
      <c r="AO156" s="1067"/>
      <c r="AP156" s="1067"/>
      <c r="AQ156" s="1067"/>
      <c r="AR156" s="1067"/>
      <c r="AS156" s="1067"/>
      <c r="AT156" s="1067"/>
      <c r="AU156" s="1067"/>
      <c r="AV156" s="1067"/>
      <c r="AW156" s="1067"/>
      <c r="AX156" s="1199"/>
      <c r="AY156" s="1199"/>
      <c r="AZ156" s="1199"/>
      <c r="BA156" s="1199"/>
      <c r="BB156" s="1199"/>
      <c r="BC156" s="1199"/>
      <c r="BD156" s="1199"/>
      <c r="BE156" s="1199"/>
      <c r="BF156" s="1199"/>
      <c r="BG156" s="1199"/>
      <c r="BH156" s="1199"/>
      <c r="BI156" s="1199"/>
      <c r="BJ156" s="1199"/>
      <c r="BK156" s="1199"/>
      <c r="BL156" s="1199"/>
      <c r="BM156" s="1199"/>
      <c r="BN156" s="1199"/>
      <c r="BO156" s="1199"/>
      <c r="BP156" s="1199"/>
      <c r="BQ156" s="1199"/>
      <c r="BR156" s="1199"/>
      <c r="BS156" s="1199"/>
      <c r="BT156" s="1199"/>
      <c r="BU156" s="1199"/>
      <c r="BV156" s="1199"/>
      <c r="BW156" s="1199"/>
    </row>
    <row r="157" ht="22.5" customHeight="1">
      <c r="A157" s="379">
        <v>4.0</v>
      </c>
      <c r="B157" s="379">
        <v>2.0</v>
      </c>
      <c r="C157" s="379" t="s">
        <v>299</v>
      </c>
      <c r="D157" s="379"/>
      <c r="E157" s="476"/>
      <c r="F157" s="476"/>
      <c r="G157" s="863">
        <v>1.0</v>
      </c>
      <c r="H157" s="378" t="s">
        <v>8647</v>
      </c>
      <c r="I157" s="378" t="s">
        <v>8648</v>
      </c>
      <c r="J157" s="379" t="s">
        <v>984</v>
      </c>
      <c r="K157" s="379" t="s">
        <v>8649</v>
      </c>
      <c r="L157" s="380">
        <v>42212.0</v>
      </c>
      <c r="M157" s="379" t="s">
        <v>351</v>
      </c>
      <c r="N157" s="379" t="s">
        <v>153</v>
      </c>
      <c r="O157" s="380">
        <v>44669.0</v>
      </c>
      <c r="P157" s="379" t="s">
        <v>115</v>
      </c>
      <c r="Q157" s="379" t="s">
        <v>281</v>
      </c>
      <c r="R157" s="476"/>
      <c r="S157" s="476"/>
      <c r="T157" s="379" t="s">
        <v>11</v>
      </c>
      <c r="U157" s="379" t="s">
        <v>10</v>
      </c>
      <c r="V157" s="476"/>
      <c r="W157" s="379" t="s">
        <v>7495</v>
      </c>
      <c r="X157" s="379"/>
      <c r="Y157" s="197" t="s">
        <v>8650</v>
      </c>
      <c r="Z157" s="197" t="s">
        <v>8651</v>
      </c>
      <c r="AA157" s="197" t="s">
        <v>8652</v>
      </c>
      <c r="AB157" s="197" t="s">
        <v>8653</v>
      </c>
      <c r="AC157" s="197"/>
      <c r="AD157" s="197"/>
      <c r="AE157" s="379"/>
      <c r="AF157" s="379"/>
      <c r="AG157" s="1067"/>
      <c r="AH157" s="1067"/>
      <c r="AI157" s="1067"/>
      <c r="AJ157" s="1067"/>
      <c r="AK157" s="1067"/>
      <c r="AL157" s="1067"/>
      <c r="AM157" s="1067"/>
      <c r="AN157" s="1067"/>
      <c r="AO157" s="1067"/>
      <c r="AP157" s="1067"/>
      <c r="AQ157" s="1067"/>
      <c r="AR157" s="1067"/>
      <c r="AS157" s="1067"/>
      <c r="AT157" s="1067"/>
      <c r="AU157" s="1067"/>
      <c r="AV157" s="1067"/>
      <c r="AW157" s="1067"/>
      <c r="AX157" s="1199"/>
      <c r="AY157" s="1199"/>
      <c r="AZ157" s="1199"/>
      <c r="BA157" s="1199"/>
      <c r="BB157" s="1199"/>
      <c r="BC157" s="1199"/>
      <c r="BD157" s="1199"/>
      <c r="BE157" s="1199"/>
      <c r="BF157" s="1199"/>
      <c r="BG157" s="1199"/>
      <c r="BH157" s="1199"/>
      <c r="BI157" s="1199"/>
      <c r="BJ157" s="1199"/>
      <c r="BK157" s="1199"/>
      <c r="BL157" s="1199"/>
      <c r="BM157" s="1199"/>
      <c r="BN157" s="1199"/>
      <c r="BO157" s="1199"/>
      <c r="BP157" s="1199"/>
      <c r="BQ157" s="1199"/>
      <c r="BR157" s="1199"/>
      <c r="BS157" s="1199"/>
      <c r="BT157" s="1199"/>
      <c r="BU157" s="1199"/>
      <c r="BV157" s="1199"/>
      <c r="BW157" s="1199"/>
    </row>
    <row r="158" ht="22.5" customHeight="1">
      <c r="A158" s="379">
        <v>5.0</v>
      </c>
      <c r="B158" s="379">
        <v>2.0</v>
      </c>
      <c r="C158" s="379" t="s">
        <v>299</v>
      </c>
      <c r="D158" s="379"/>
      <c r="E158" s="476"/>
      <c r="F158" s="476"/>
      <c r="G158" s="863">
        <v>1.0</v>
      </c>
      <c r="H158" s="378" t="s">
        <v>8654</v>
      </c>
      <c r="I158" s="378" t="s">
        <v>8655</v>
      </c>
      <c r="J158" s="379" t="s">
        <v>6320</v>
      </c>
      <c r="K158" s="379" t="s">
        <v>8656</v>
      </c>
      <c r="L158" s="380">
        <v>41946.0</v>
      </c>
      <c r="M158" s="379" t="s">
        <v>351</v>
      </c>
      <c r="N158" s="379" t="s">
        <v>152</v>
      </c>
      <c r="O158" s="380">
        <v>43129.0</v>
      </c>
      <c r="P158" s="379" t="s">
        <v>115</v>
      </c>
      <c r="Q158" s="379" t="s">
        <v>281</v>
      </c>
      <c r="R158" s="379"/>
      <c r="S158" s="379"/>
      <c r="T158" s="379" t="s">
        <v>11</v>
      </c>
      <c r="U158" s="379" t="s">
        <v>21</v>
      </c>
      <c r="V158" s="1067"/>
      <c r="W158" s="379" t="s">
        <v>7617</v>
      </c>
      <c r="X158" s="379"/>
      <c r="Y158" s="197" t="s">
        <v>8657</v>
      </c>
      <c r="Z158" s="197" t="s">
        <v>8658</v>
      </c>
      <c r="AA158" s="197" t="s">
        <v>8659</v>
      </c>
      <c r="AB158" s="197" t="s">
        <v>8660</v>
      </c>
      <c r="AC158" s="197" t="s">
        <v>8661</v>
      </c>
      <c r="AD158" s="197" t="s">
        <v>8662</v>
      </c>
      <c r="AE158" s="379" t="s">
        <v>8663</v>
      </c>
      <c r="AF158" s="476"/>
      <c r="AG158" s="1067"/>
      <c r="AH158" s="1067"/>
      <c r="AI158" s="1067"/>
      <c r="AJ158" s="1067"/>
      <c r="AK158" s="1067"/>
      <c r="AL158" s="1067"/>
      <c r="AM158" s="1067"/>
      <c r="AN158" s="1067"/>
      <c r="AO158" s="1067"/>
      <c r="AP158" s="1067"/>
      <c r="AQ158" s="1067"/>
      <c r="AR158" s="1067"/>
      <c r="AS158" s="1067"/>
      <c r="AT158" s="1067"/>
      <c r="AU158" s="1067"/>
      <c r="AV158" s="1067"/>
      <c r="AW158" s="1067"/>
      <c r="AX158" s="1199"/>
      <c r="AY158" s="1199"/>
      <c r="AZ158" s="1199"/>
      <c r="BA158" s="1199"/>
      <c r="BB158" s="1199"/>
      <c r="BC158" s="1199"/>
      <c r="BD158" s="1199"/>
      <c r="BE158" s="1199"/>
      <c r="BF158" s="1199"/>
      <c r="BG158" s="1199"/>
      <c r="BH158" s="1199"/>
      <c r="BI158" s="1199"/>
      <c r="BJ158" s="1199"/>
      <c r="BK158" s="1199"/>
      <c r="BL158" s="1199"/>
      <c r="BM158" s="1199"/>
      <c r="BN158" s="1199"/>
      <c r="BO158" s="1199"/>
      <c r="BP158" s="1199"/>
      <c r="BQ158" s="1199"/>
      <c r="BR158" s="1199"/>
      <c r="BS158" s="1199"/>
      <c r="BT158" s="1199"/>
      <c r="BU158" s="1199"/>
      <c r="BV158" s="1199"/>
      <c r="BW158" s="1199"/>
    </row>
    <row r="159" ht="22.5" customHeight="1">
      <c r="A159" s="379">
        <v>6.0</v>
      </c>
      <c r="B159" s="379">
        <v>2.0</v>
      </c>
      <c r="C159" s="379" t="s">
        <v>299</v>
      </c>
      <c r="D159" s="379"/>
      <c r="E159" s="476"/>
      <c r="F159" s="476"/>
      <c r="G159" s="863">
        <v>1.0</v>
      </c>
      <c r="H159" s="378" t="s">
        <v>8664</v>
      </c>
      <c r="I159" s="378" t="s">
        <v>8665</v>
      </c>
      <c r="J159" s="379" t="s">
        <v>7899</v>
      </c>
      <c r="K159" s="379" t="s">
        <v>3102</v>
      </c>
      <c r="L159" s="380">
        <v>42217.0</v>
      </c>
      <c r="M159" s="379" t="s">
        <v>339</v>
      </c>
      <c r="N159" s="379" t="s">
        <v>151</v>
      </c>
      <c r="O159" s="380">
        <v>43509.0</v>
      </c>
      <c r="P159" s="379" t="s">
        <v>10</v>
      </c>
      <c r="Q159" s="379" t="s">
        <v>281</v>
      </c>
      <c r="R159" s="476"/>
      <c r="S159" s="476"/>
      <c r="T159" s="379" t="s">
        <v>11</v>
      </c>
      <c r="U159" s="379" t="s">
        <v>10</v>
      </c>
      <c r="V159" s="379" t="s">
        <v>335</v>
      </c>
      <c r="W159" s="379" t="s">
        <v>6056</v>
      </c>
      <c r="X159" s="379" t="s">
        <v>6232</v>
      </c>
      <c r="Y159" s="197" t="s">
        <v>8666</v>
      </c>
      <c r="Z159" s="197" t="s">
        <v>8667</v>
      </c>
      <c r="AA159" s="197" t="s">
        <v>8668</v>
      </c>
      <c r="AB159" s="197" t="s">
        <v>8669</v>
      </c>
      <c r="AC159" s="197" t="s">
        <v>8670</v>
      </c>
      <c r="AD159" s="197" t="s">
        <v>8671</v>
      </c>
      <c r="AE159" s="379" t="s">
        <v>8672</v>
      </c>
      <c r="AF159" s="476"/>
      <c r="AG159" s="476"/>
      <c r="AH159" s="476"/>
      <c r="AI159" s="476"/>
      <c r="AJ159" s="476"/>
      <c r="AK159" s="1067"/>
      <c r="AL159" s="1067"/>
      <c r="AM159" s="1067"/>
      <c r="AN159" s="1067"/>
      <c r="AO159" s="1067"/>
      <c r="AP159" s="1067"/>
      <c r="AQ159" s="1067"/>
      <c r="AR159" s="1067"/>
      <c r="AS159" s="1067"/>
      <c r="AT159" s="1067"/>
      <c r="AU159" s="1067"/>
      <c r="AV159" s="1067"/>
      <c r="AW159" s="1067"/>
      <c r="AX159" s="1199"/>
      <c r="AY159" s="1199"/>
      <c r="AZ159" s="1199"/>
      <c r="BA159" s="1199"/>
      <c r="BB159" s="1199"/>
      <c r="BC159" s="1199"/>
      <c r="BD159" s="1199"/>
      <c r="BE159" s="1199"/>
      <c r="BF159" s="1199"/>
      <c r="BG159" s="1199"/>
      <c r="BH159" s="1199"/>
      <c r="BI159" s="1199"/>
      <c r="BJ159" s="1199"/>
      <c r="BK159" s="1199"/>
      <c r="BL159" s="1199"/>
      <c r="BM159" s="1199"/>
      <c r="BN159" s="1199"/>
      <c r="BO159" s="1199"/>
      <c r="BP159" s="1199"/>
      <c r="BQ159" s="1199"/>
      <c r="BR159" s="1199"/>
      <c r="BS159" s="1199"/>
      <c r="BT159" s="1199"/>
      <c r="BU159" s="1199"/>
      <c r="BV159" s="1199"/>
      <c r="BW159" s="1199"/>
    </row>
    <row r="160" ht="22.5" customHeight="1">
      <c r="A160" s="379">
        <v>7.0</v>
      </c>
      <c r="B160" s="379">
        <v>2.0</v>
      </c>
      <c r="C160" s="379" t="s">
        <v>299</v>
      </c>
      <c r="D160" s="379"/>
      <c r="E160" s="476"/>
      <c r="F160" s="476"/>
      <c r="G160" s="863">
        <v>1.0</v>
      </c>
      <c r="H160" s="378" t="s">
        <v>8673</v>
      </c>
      <c r="I160" s="378" t="s">
        <v>8674</v>
      </c>
      <c r="J160" s="379" t="s">
        <v>2148</v>
      </c>
      <c r="K160" s="379" t="s">
        <v>8675</v>
      </c>
      <c r="L160" s="380">
        <v>42071.0</v>
      </c>
      <c r="M160" s="379" t="s">
        <v>339</v>
      </c>
      <c r="N160" s="379" t="s">
        <v>151</v>
      </c>
      <c r="O160" s="380">
        <v>45519.0</v>
      </c>
      <c r="P160" s="379" t="s">
        <v>42</v>
      </c>
      <c r="Q160" s="379" t="s">
        <v>281</v>
      </c>
      <c r="R160" s="476"/>
      <c r="S160" s="476"/>
      <c r="T160" s="623" t="s">
        <v>26</v>
      </c>
      <c r="U160" s="379" t="s">
        <v>21</v>
      </c>
      <c r="V160" s="379"/>
      <c r="W160" s="379"/>
      <c r="X160" s="379"/>
      <c r="Y160" s="197" t="s">
        <v>8676</v>
      </c>
      <c r="Z160" s="197"/>
      <c r="AA160" s="197"/>
      <c r="AB160" s="197"/>
      <c r="AC160" s="222"/>
      <c r="AD160" s="222"/>
      <c r="AE160" s="476"/>
      <c r="AF160" s="920"/>
      <c r="AG160" s="1199"/>
      <c r="AH160" s="1199"/>
      <c r="AI160" s="1199"/>
      <c r="AJ160" s="1199"/>
      <c r="AK160" s="1199"/>
      <c r="AL160" s="1199"/>
      <c r="AM160" s="1199"/>
      <c r="AN160" s="1199"/>
      <c r="AO160" s="1199"/>
      <c r="AP160" s="1199"/>
      <c r="AQ160" s="1199"/>
      <c r="AR160" s="1199"/>
      <c r="AS160" s="1199"/>
      <c r="AT160" s="1199"/>
      <c r="AU160" s="1199"/>
      <c r="AV160" s="1199"/>
      <c r="AW160" s="1199"/>
      <c r="AX160" s="1199"/>
      <c r="AY160" s="1199"/>
      <c r="AZ160" s="1199"/>
      <c r="BA160" s="1199"/>
      <c r="BB160" s="1199"/>
      <c r="BC160" s="1199"/>
      <c r="BD160" s="1199"/>
      <c r="BE160" s="1199"/>
      <c r="BF160" s="1199"/>
      <c r="BG160" s="1199"/>
      <c r="BH160" s="1199"/>
      <c r="BI160" s="1199"/>
      <c r="BJ160" s="1199"/>
      <c r="BK160" s="1199"/>
      <c r="BL160" s="1199"/>
      <c r="BM160" s="1199"/>
      <c r="BN160" s="1199"/>
      <c r="BO160" s="1199"/>
      <c r="BP160" s="1199"/>
      <c r="BQ160" s="1199"/>
      <c r="BR160" s="1199"/>
      <c r="BS160" s="1199"/>
      <c r="BT160" s="1199"/>
      <c r="BU160" s="1199"/>
      <c r="BV160" s="1199"/>
      <c r="BW160" s="1199"/>
    </row>
    <row r="161" ht="22.5" customHeight="1">
      <c r="A161" s="379">
        <v>8.0</v>
      </c>
      <c r="B161" s="379">
        <v>2.0</v>
      </c>
      <c r="C161" s="379" t="s">
        <v>299</v>
      </c>
      <c r="D161" s="379"/>
      <c r="E161" s="476"/>
      <c r="F161" s="476"/>
      <c r="G161" s="863">
        <v>1.0</v>
      </c>
      <c r="H161" s="378" t="s">
        <v>8677</v>
      </c>
      <c r="I161" s="378" t="s">
        <v>8678</v>
      </c>
      <c r="J161" s="379" t="s">
        <v>431</v>
      </c>
      <c r="K161" s="379" t="s">
        <v>8679</v>
      </c>
      <c r="L161" s="380">
        <v>42067.0</v>
      </c>
      <c r="M161" s="379" t="s">
        <v>339</v>
      </c>
      <c r="N161" s="379" t="s">
        <v>153</v>
      </c>
      <c r="O161" s="380">
        <v>45519.0</v>
      </c>
      <c r="P161" s="379" t="s">
        <v>133</v>
      </c>
      <c r="Q161" s="379" t="s">
        <v>281</v>
      </c>
      <c r="R161" s="379"/>
      <c r="S161" s="379"/>
      <c r="T161" s="623" t="s">
        <v>26</v>
      </c>
      <c r="U161" s="379" t="s">
        <v>21</v>
      </c>
      <c r="V161" s="1067"/>
      <c r="W161" s="379"/>
      <c r="X161" s="379"/>
      <c r="Y161" s="197" t="s">
        <v>8680</v>
      </c>
      <c r="Z161" s="197"/>
      <c r="AA161" s="197"/>
      <c r="AB161" s="197"/>
      <c r="AC161" s="197"/>
      <c r="AD161" s="197"/>
      <c r="AE161" s="379"/>
      <c r="AF161" s="917"/>
      <c r="AG161" s="1199"/>
      <c r="AH161" s="1199"/>
      <c r="AI161" s="1199"/>
      <c r="AJ161" s="1199"/>
      <c r="AK161" s="1199"/>
      <c r="AL161" s="1199"/>
      <c r="AM161" s="1199"/>
      <c r="AN161" s="1199"/>
      <c r="AO161" s="1199"/>
      <c r="AP161" s="1199"/>
      <c r="AQ161" s="1199"/>
      <c r="AR161" s="1199"/>
      <c r="AS161" s="1199"/>
      <c r="AT161" s="1199"/>
      <c r="AU161" s="1199"/>
      <c r="AV161" s="1199"/>
      <c r="AW161" s="1199"/>
      <c r="AX161" s="1199"/>
      <c r="AY161" s="1199"/>
      <c r="AZ161" s="1199"/>
      <c r="BA161" s="1199"/>
      <c r="BB161" s="1199"/>
      <c r="BC161" s="1199"/>
      <c r="BD161" s="1199"/>
      <c r="BE161" s="1199"/>
      <c r="BF161" s="1199"/>
      <c r="BG161" s="1199"/>
      <c r="BH161" s="1199"/>
      <c r="BI161" s="1199"/>
      <c r="BJ161" s="1199"/>
      <c r="BK161" s="1199"/>
      <c r="BL161" s="1199"/>
      <c r="BM161" s="1199"/>
      <c r="BN161" s="1199"/>
      <c r="BO161" s="1199"/>
      <c r="BP161" s="1199"/>
      <c r="BQ161" s="1199"/>
      <c r="BR161" s="1199"/>
      <c r="BS161" s="1199"/>
      <c r="BT161" s="1199"/>
      <c r="BU161" s="1199"/>
      <c r="BV161" s="1199"/>
      <c r="BW161" s="1199"/>
    </row>
    <row r="162" ht="22.5" customHeight="1">
      <c r="A162" s="379">
        <v>9.0</v>
      </c>
      <c r="B162" s="379">
        <v>2.0</v>
      </c>
      <c r="C162" s="379" t="s">
        <v>299</v>
      </c>
      <c r="D162" s="379"/>
      <c r="E162" s="476"/>
      <c r="F162" s="476"/>
      <c r="G162" s="863">
        <v>1.0</v>
      </c>
      <c r="H162" s="378" t="s">
        <v>8681</v>
      </c>
      <c r="I162" s="378" t="s">
        <v>8682</v>
      </c>
      <c r="J162" s="379" t="s">
        <v>1863</v>
      </c>
      <c r="K162" s="379" t="s">
        <v>8683</v>
      </c>
      <c r="L162" s="380">
        <v>41901.0</v>
      </c>
      <c r="M162" s="379" t="s">
        <v>351</v>
      </c>
      <c r="N162" s="379" t="s">
        <v>154</v>
      </c>
      <c r="O162" s="380">
        <v>45519.0</v>
      </c>
      <c r="P162" s="379" t="s">
        <v>10</v>
      </c>
      <c r="Q162" s="379" t="s">
        <v>281</v>
      </c>
      <c r="R162" s="379"/>
      <c r="S162" s="476"/>
      <c r="T162" s="379" t="s">
        <v>11</v>
      </c>
      <c r="U162" s="379" t="s">
        <v>15</v>
      </c>
      <c r="V162" s="476"/>
      <c r="W162" s="379"/>
      <c r="X162" s="379"/>
      <c r="Y162" s="197" t="s">
        <v>8684</v>
      </c>
      <c r="Z162" s="197"/>
      <c r="AA162" s="197"/>
      <c r="AB162" s="197"/>
      <c r="AC162" s="197"/>
      <c r="AD162" s="197"/>
      <c r="AE162" s="379"/>
      <c r="AF162" s="920"/>
      <c r="AG162" s="1199"/>
      <c r="AH162" s="1199"/>
      <c r="AI162" s="1199"/>
      <c r="AJ162" s="1199"/>
      <c r="AK162" s="1199"/>
      <c r="AL162" s="1199"/>
      <c r="AM162" s="1199"/>
      <c r="AN162" s="1199"/>
      <c r="AO162" s="1199"/>
      <c r="AP162" s="1199"/>
      <c r="AQ162" s="1199"/>
      <c r="AR162" s="1199"/>
      <c r="AS162" s="1199"/>
      <c r="AT162" s="1199"/>
      <c r="AU162" s="1199"/>
      <c r="AV162" s="1199"/>
      <c r="AW162" s="1199"/>
      <c r="AX162" s="1199"/>
      <c r="AY162" s="1199"/>
      <c r="AZ162" s="1199"/>
      <c r="BA162" s="1199"/>
      <c r="BB162" s="1199"/>
      <c r="BC162" s="1199"/>
      <c r="BD162" s="1199"/>
      <c r="BE162" s="1199"/>
      <c r="BF162" s="1199"/>
      <c r="BG162" s="1199"/>
      <c r="BH162" s="1199"/>
      <c r="BI162" s="1199"/>
      <c r="BJ162" s="1199"/>
      <c r="BK162" s="1199"/>
      <c r="BL162" s="1199"/>
      <c r="BM162" s="1199"/>
      <c r="BN162" s="1199"/>
      <c r="BO162" s="1199"/>
      <c r="BP162" s="1199"/>
      <c r="BQ162" s="1199"/>
      <c r="BR162" s="1199"/>
      <c r="BS162" s="1199"/>
      <c r="BT162" s="1199"/>
      <c r="BU162" s="1199"/>
      <c r="BV162" s="1199"/>
      <c r="BW162" s="1199"/>
    </row>
    <row r="163" ht="22.5" customHeight="1">
      <c r="A163" s="379">
        <v>10.0</v>
      </c>
      <c r="B163" s="379">
        <v>2.0</v>
      </c>
      <c r="C163" s="379" t="s">
        <v>299</v>
      </c>
      <c r="D163" s="379"/>
      <c r="E163" s="476"/>
      <c r="F163" s="476"/>
      <c r="G163" s="863">
        <v>1.0</v>
      </c>
      <c r="H163" s="378" t="s">
        <v>8685</v>
      </c>
      <c r="I163" s="378" t="s">
        <v>8686</v>
      </c>
      <c r="J163" s="379" t="s">
        <v>415</v>
      </c>
      <c r="K163" s="379" t="s">
        <v>8687</v>
      </c>
      <c r="L163" s="380">
        <v>42146.0</v>
      </c>
      <c r="M163" s="379" t="s">
        <v>351</v>
      </c>
      <c r="N163" s="379" t="s">
        <v>154</v>
      </c>
      <c r="O163" s="380">
        <v>45519.0</v>
      </c>
      <c r="P163" s="379" t="s">
        <v>43</v>
      </c>
      <c r="Q163" s="379" t="s">
        <v>281</v>
      </c>
      <c r="R163" s="476"/>
      <c r="S163" s="476"/>
      <c r="T163" s="379" t="s">
        <v>11</v>
      </c>
      <c r="U163" s="379" t="s">
        <v>21</v>
      </c>
      <c r="V163" s="476"/>
      <c r="W163" s="379"/>
      <c r="X163" s="379"/>
      <c r="Y163" s="197" t="s">
        <v>8688</v>
      </c>
      <c r="Z163" s="197"/>
      <c r="AA163" s="197"/>
      <c r="AB163" s="197"/>
      <c r="AC163" s="197"/>
      <c r="AD163" s="197"/>
      <c r="AE163" s="476"/>
      <c r="AF163" s="917"/>
      <c r="AG163" s="1199"/>
      <c r="AH163" s="1199"/>
      <c r="AI163" s="1199"/>
      <c r="AJ163" s="1199"/>
      <c r="AK163" s="1199"/>
      <c r="AL163" s="1199"/>
      <c r="AM163" s="1199"/>
      <c r="AN163" s="1199"/>
      <c r="AO163" s="1199"/>
      <c r="AP163" s="1199"/>
      <c r="AQ163" s="1199"/>
      <c r="AR163" s="1199"/>
      <c r="AS163" s="1199"/>
      <c r="AT163" s="1199"/>
      <c r="AU163" s="1199"/>
      <c r="AV163" s="1199"/>
      <c r="AW163" s="1199"/>
      <c r="AX163" s="1199"/>
      <c r="AY163" s="1199"/>
      <c r="AZ163" s="1199"/>
      <c r="BA163" s="1199"/>
      <c r="BB163" s="1199"/>
      <c r="BC163" s="1199"/>
      <c r="BD163" s="1199"/>
      <c r="BE163" s="1199"/>
      <c r="BF163" s="1199"/>
      <c r="BG163" s="1199"/>
      <c r="BH163" s="1199"/>
      <c r="BI163" s="1199"/>
      <c r="BJ163" s="1199"/>
      <c r="BK163" s="1199"/>
      <c r="BL163" s="1199"/>
      <c r="BM163" s="1199"/>
      <c r="BN163" s="1199"/>
      <c r="BO163" s="1199"/>
      <c r="BP163" s="1199"/>
      <c r="BQ163" s="1199"/>
      <c r="BR163" s="1199"/>
      <c r="BS163" s="1199"/>
      <c r="BT163" s="1199"/>
      <c r="BU163" s="1199"/>
      <c r="BV163" s="1199"/>
      <c r="BW163" s="1199"/>
    </row>
    <row r="164" ht="22.5" customHeight="1">
      <c r="A164" s="379">
        <v>11.0</v>
      </c>
      <c r="B164" s="379">
        <v>2.0</v>
      </c>
      <c r="C164" s="379" t="s">
        <v>299</v>
      </c>
      <c r="D164" s="379"/>
      <c r="E164" s="476"/>
      <c r="F164" s="379" t="s">
        <v>335</v>
      </c>
      <c r="G164" s="863">
        <v>1.0</v>
      </c>
      <c r="H164" s="378" t="s">
        <v>8689</v>
      </c>
      <c r="I164" s="378" t="s">
        <v>8690</v>
      </c>
      <c r="J164" s="379" t="s">
        <v>2477</v>
      </c>
      <c r="K164" s="379" t="s">
        <v>8691</v>
      </c>
      <c r="L164" s="380">
        <v>41946.0</v>
      </c>
      <c r="M164" s="379" t="s">
        <v>351</v>
      </c>
      <c r="N164" s="379" t="s">
        <v>151</v>
      </c>
      <c r="O164" s="380">
        <v>45519.0</v>
      </c>
      <c r="P164" s="379" t="s">
        <v>37</v>
      </c>
      <c r="Q164" s="379" t="s">
        <v>281</v>
      </c>
      <c r="R164" s="379"/>
      <c r="S164" s="476"/>
      <c r="T164" s="379" t="s">
        <v>11</v>
      </c>
      <c r="U164" s="379" t="s">
        <v>21</v>
      </c>
      <c r="V164" s="476"/>
      <c r="W164" s="379"/>
      <c r="X164" s="379"/>
      <c r="Y164" s="197" t="s">
        <v>8692</v>
      </c>
      <c r="Z164" s="197"/>
      <c r="AA164" s="197"/>
      <c r="AB164" s="197"/>
      <c r="AC164" s="197"/>
      <c r="AD164" s="197"/>
      <c r="AE164" s="476"/>
      <c r="AF164" s="920"/>
      <c r="AG164" s="1199"/>
      <c r="AH164" s="1199"/>
      <c r="AI164" s="1199"/>
      <c r="AJ164" s="1199"/>
      <c r="AK164" s="1199"/>
      <c r="AL164" s="1199"/>
      <c r="AM164" s="1199"/>
      <c r="AN164" s="1199"/>
      <c r="AO164" s="1199"/>
      <c r="AP164" s="1199"/>
      <c r="AQ164" s="1199"/>
      <c r="AR164" s="1199"/>
      <c r="AS164" s="1199"/>
      <c r="AT164" s="1199"/>
      <c r="AU164" s="1199"/>
      <c r="AV164" s="1199"/>
      <c r="AW164" s="1199"/>
      <c r="AX164" s="1199"/>
      <c r="AY164" s="1199"/>
      <c r="AZ164" s="1199"/>
      <c r="BA164" s="1199"/>
      <c r="BB164" s="1199"/>
      <c r="BC164" s="1199"/>
      <c r="BD164" s="1199"/>
      <c r="BE164" s="1199"/>
      <c r="BF164" s="1199"/>
      <c r="BG164" s="1199"/>
      <c r="BH164" s="1199"/>
      <c r="BI164" s="1199"/>
      <c r="BJ164" s="1199"/>
      <c r="BK164" s="1199"/>
      <c r="BL164" s="1199"/>
      <c r="BM164" s="1199"/>
      <c r="BN164" s="1199"/>
      <c r="BO164" s="1199"/>
      <c r="BP164" s="1199"/>
      <c r="BQ164" s="1199"/>
      <c r="BR164" s="1199"/>
      <c r="BS164" s="1199"/>
      <c r="BT164" s="1199"/>
      <c r="BU164" s="1199"/>
      <c r="BV164" s="1199"/>
      <c r="BW164" s="1199"/>
    </row>
    <row r="165" ht="22.5" customHeight="1">
      <c r="A165" s="379">
        <v>12.0</v>
      </c>
      <c r="B165" s="379">
        <v>2.0</v>
      </c>
      <c r="C165" s="379" t="s">
        <v>299</v>
      </c>
      <c r="D165" s="379"/>
      <c r="E165" s="476"/>
      <c r="F165" s="476"/>
      <c r="G165" s="863">
        <v>1.0</v>
      </c>
      <c r="H165" s="378" t="s">
        <v>8693</v>
      </c>
      <c r="I165" s="378" t="s">
        <v>8694</v>
      </c>
      <c r="J165" s="379" t="s">
        <v>381</v>
      </c>
      <c r="K165" s="379" t="s">
        <v>8695</v>
      </c>
      <c r="L165" s="380">
        <v>42136.0</v>
      </c>
      <c r="M165" s="379" t="s">
        <v>339</v>
      </c>
      <c r="N165" s="379" t="s">
        <v>152</v>
      </c>
      <c r="O165" s="380">
        <v>44790.0</v>
      </c>
      <c r="P165" s="379" t="s">
        <v>133</v>
      </c>
      <c r="Q165" s="379" t="s">
        <v>283</v>
      </c>
      <c r="R165" s="476"/>
      <c r="S165" s="476"/>
      <c r="T165" s="379" t="s">
        <v>11</v>
      </c>
      <c r="U165" s="379" t="s">
        <v>21</v>
      </c>
      <c r="V165" s="476"/>
      <c r="W165" s="379" t="s">
        <v>7495</v>
      </c>
      <c r="X165" s="379"/>
      <c r="Y165" s="197" t="s">
        <v>8696</v>
      </c>
      <c r="Z165" s="197" t="s">
        <v>8697</v>
      </c>
      <c r="AA165" s="197" t="s">
        <v>8698</v>
      </c>
      <c r="AB165" s="197"/>
      <c r="AC165" s="197"/>
      <c r="AD165" s="197"/>
      <c r="AE165" s="476"/>
      <c r="AF165" s="920"/>
      <c r="AG165" s="1199"/>
      <c r="AH165" s="1199"/>
      <c r="AI165" s="1199"/>
      <c r="AJ165" s="1199"/>
      <c r="AK165" s="1199"/>
      <c r="AL165" s="1199"/>
      <c r="AM165" s="1199"/>
      <c r="AN165" s="1199"/>
      <c r="AO165" s="1199"/>
      <c r="AP165" s="1199"/>
      <c r="AQ165" s="1199"/>
      <c r="AR165" s="1199"/>
      <c r="AS165" s="1199"/>
      <c r="AT165" s="1199"/>
      <c r="AU165" s="1199"/>
      <c r="AV165" s="1199"/>
      <c r="AW165" s="1199"/>
      <c r="AX165" s="1199"/>
      <c r="AY165" s="1199"/>
      <c r="AZ165" s="1199"/>
      <c r="BA165" s="1199"/>
      <c r="BB165" s="1199"/>
      <c r="BC165" s="1199"/>
      <c r="BD165" s="1199"/>
      <c r="BE165" s="1199"/>
      <c r="BF165" s="1199"/>
      <c r="BG165" s="1199"/>
      <c r="BH165" s="1199"/>
      <c r="BI165" s="1199"/>
      <c r="BJ165" s="1199"/>
      <c r="BK165" s="1199"/>
      <c r="BL165" s="1199"/>
      <c r="BM165" s="1199"/>
      <c r="BN165" s="1199"/>
      <c r="BO165" s="1199"/>
      <c r="BP165" s="1199"/>
      <c r="BQ165" s="1199"/>
      <c r="BR165" s="1199"/>
      <c r="BS165" s="1199"/>
      <c r="BT165" s="1199"/>
      <c r="BU165" s="1199"/>
      <c r="BV165" s="1199"/>
      <c r="BW165" s="1199"/>
    </row>
    <row r="166" ht="22.5" customHeight="1">
      <c r="A166" s="379">
        <v>13.0</v>
      </c>
      <c r="B166" s="379">
        <v>2.0</v>
      </c>
      <c r="C166" s="379" t="s">
        <v>299</v>
      </c>
      <c r="D166" s="379"/>
      <c r="E166" s="476"/>
      <c r="F166" s="476"/>
      <c r="G166" s="863">
        <v>1.0</v>
      </c>
      <c r="H166" s="378" t="s">
        <v>8699</v>
      </c>
      <c r="I166" s="378" t="s">
        <v>8700</v>
      </c>
      <c r="J166" s="379" t="s">
        <v>362</v>
      </c>
      <c r="K166" s="379" t="s">
        <v>8701</v>
      </c>
      <c r="L166" s="380">
        <v>42201.0</v>
      </c>
      <c r="M166" s="379" t="s">
        <v>351</v>
      </c>
      <c r="N166" s="379" t="s">
        <v>151</v>
      </c>
      <c r="O166" s="380">
        <v>42970.0</v>
      </c>
      <c r="P166" s="379" t="s">
        <v>133</v>
      </c>
      <c r="Q166" s="379" t="s">
        <v>283</v>
      </c>
      <c r="R166" s="476"/>
      <c r="S166" s="476"/>
      <c r="T166" s="379" t="s">
        <v>11</v>
      </c>
      <c r="U166" s="379" t="s">
        <v>15</v>
      </c>
      <c r="V166" s="379"/>
      <c r="W166" s="379" t="s">
        <v>6108</v>
      </c>
      <c r="X166" s="379" t="s">
        <v>6232</v>
      </c>
      <c r="Y166" s="197" t="s">
        <v>8702</v>
      </c>
      <c r="Z166" s="197" t="s">
        <v>8703</v>
      </c>
      <c r="AA166" s="197" t="s">
        <v>8704</v>
      </c>
      <c r="AB166" s="197" t="s">
        <v>8705</v>
      </c>
      <c r="AC166" s="197" t="s">
        <v>8706</v>
      </c>
      <c r="AD166" s="197" t="s">
        <v>8707</v>
      </c>
      <c r="AE166" s="379" t="s">
        <v>8708</v>
      </c>
      <c r="AF166" s="917"/>
      <c r="AG166" s="1199"/>
      <c r="AH166" s="1199"/>
      <c r="AI166" s="1199"/>
      <c r="AJ166" s="1199"/>
      <c r="AK166" s="1199"/>
      <c r="AL166" s="1199"/>
      <c r="AM166" s="1199"/>
      <c r="AN166" s="1199"/>
      <c r="AO166" s="1199"/>
      <c r="AP166" s="1199"/>
      <c r="AQ166" s="1199"/>
      <c r="AR166" s="1199"/>
      <c r="AS166" s="1199"/>
      <c r="AT166" s="1199"/>
      <c r="AU166" s="1199"/>
      <c r="AV166" s="1199"/>
      <c r="AW166" s="1199"/>
      <c r="AX166" s="1199"/>
      <c r="AY166" s="1199"/>
      <c r="AZ166" s="1199"/>
      <c r="BA166" s="1199"/>
      <c r="BB166" s="1199"/>
      <c r="BC166" s="1199"/>
      <c r="BD166" s="1199"/>
      <c r="BE166" s="1199"/>
      <c r="BF166" s="1199"/>
      <c r="BG166" s="1199"/>
      <c r="BH166" s="1199"/>
      <c r="BI166" s="1199"/>
      <c r="BJ166" s="1199"/>
      <c r="BK166" s="1199"/>
      <c r="BL166" s="1199"/>
      <c r="BM166" s="1199"/>
      <c r="BN166" s="1199"/>
      <c r="BO166" s="1199"/>
      <c r="BP166" s="1199"/>
      <c r="BQ166" s="1199"/>
      <c r="BR166" s="1199"/>
      <c r="BS166" s="1199"/>
      <c r="BT166" s="1199"/>
      <c r="BU166" s="1199"/>
      <c r="BV166" s="1199"/>
      <c r="BW166" s="1199"/>
    </row>
    <row r="167" ht="22.5" customHeight="1">
      <c r="A167" s="379">
        <v>14.0</v>
      </c>
      <c r="B167" s="379">
        <v>2.0</v>
      </c>
      <c r="C167" s="379" t="s">
        <v>299</v>
      </c>
      <c r="D167" s="379"/>
      <c r="E167" s="476"/>
      <c r="F167" s="476"/>
      <c r="G167" s="863">
        <v>1.0</v>
      </c>
      <c r="H167" s="378" t="s">
        <v>8709</v>
      </c>
      <c r="I167" s="378" t="s">
        <v>8710</v>
      </c>
      <c r="J167" s="379" t="s">
        <v>1837</v>
      </c>
      <c r="K167" s="379" t="s">
        <v>8711</v>
      </c>
      <c r="L167" s="380">
        <v>41989.0</v>
      </c>
      <c r="M167" s="379" t="s">
        <v>339</v>
      </c>
      <c r="N167" s="379" t="s">
        <v>153</v>
      </c>
      <c r="O167" s="380">
        <v>44790.0</v>
      </c>
      <c r="P167" s="379" t="s">
        <v>115</v>
      </c>
      <c r="Q167" s="379" t="s">
        <v>283</v>
      </c>
      <c r="R167" s="379" t="s">
        <v>8712</v>
      </c>
      <c r="S167" s="476"/>
      <c r="T167" s="379" t="s">
        <v>11</v>
      </c>
      <c r="U167" s="379" t="s">
        <v>21</v>
      </c>
      <c r="V167" s="476"/>
      <c r="W167" s="379"/>
      <c r="X167" s="379"/>
      <c r="Y167" s="197" t="s">
        <v>8713</v>
      </c>
      <c r="Z167" s="197" t="s">
        <v>8714</v>
      </c>
      <c r="AA167" s="197" t="s">
        <v>8715</v>
      </c>
      <c r="AB167" s="197"/>
      <c r="AC167" s="197"/>
      <c r="AD167" s="197"/>
      <c r="AE167" s="379"/>
      <c r="AF167" s="917"/>
      <c r="AG167" s="1199"/>
      <c r="AH167" s="1199"/>
      <c r="AI167" s="1199"/>
      <c r="AJ167" s="1199"/>
      <c r="AK167" s="1199"/>
      <c r="AL167" s="1199"/>
      <c r="AM167" s="1199"/>
      <c r="AN167" s="1199"/>
      <c r="AO167" s="1199"/>
      <c r="AP167" s="1199"/>
      <c r="AQ167" s="1199"/>
      <c r="AR167" s="1199"/>
      <c r="AS167" s="1199"/>
      <c r="AT167" s="1199"/>
      <c r="AU167" s="1199"/>
      <c r="AV167" s="1199"/>
      <c r="AW167" s="1199"/>
      <c r="AX167" s="1199"/>
      <c r="AY167" s="1199"/>
      <c r="AZ167" s="1199"/>
      <c r="BA167" s="1199"/>
      <c r="BB167" s="1199"/>
      <c r="BC167" s="1199"/>
      <c r="BD167" s="1199"/>
      <c r="BE167" s="1199"/>
      <c r="BF167" s="1199"/>
      <c r="BG167" s="1199"/>
      <c r="BH167" s="1199"/>
      <c r="BI167" s="1199"/>
      <c r="BJ167" s="1199"/>
      <c r="BK167" s="1199"/>
      <c r="BL167" s="1199"/>
      <c r="BM167" s="1199"/>
      <c r="BN167" s="1199"/>
      <c r="BO167" s="1199"/>
      <c r="BP167" s="1199"/>
      <c r="BQ167" s="1199"/>
      <c r="BR167" s="1199"/>
      <c r="BS167" s="1199"/>
      <c r="BT167" s="1199"/>
      <c r="BU167" s="1199"/>
      <c r="BV167" s="1199"/>
      <c r="BW167" s="1199"/>
    </row>
    <row r="168" ht="22.5" customHeight="1">
      <c r="A168" s="379">
        <v>15.0</v>
      </c>
      <c r="B168" s="379">
        <v>2.0</v>
      </c>
      <c r="C168" s="379" t="s">
        <v>299</v>
      </c>
      <c r="D168" s="379"/>
      <c r="E168" s="476"/>
      <c r="F168" s="476"/>
      <c r="G168" s="863">
        <v>1.0</v>
      </c>
      <c r="H168" s="378" t="s">
        <v>8716</v>
      </c>
      <c r="I168" s="378" t="s">
        <v>8717</v>
      </c>
      <c r="J168" s="379" t="s">
        <v>396</v>
      </c>
      <c r="K168" s="379" t="s">
        <v>8718</v>
      </c>
      <c r="L168" s="380">
        <v>41989.0</v>
      </c>
      <c r="M168" s="379" t="s">
        <v>351</v>
      </c>
      <c r="N168" s="379" t="s">
        <v>152</v>
      </c>
      <c r="O168" s="380">
        <v>44790.0</v>
      </c>
      <c r="P168" s="379" t="s">
        <v>133</v>
      </c>
      <c r="Q168" s="379" t="s">
        <v>283</v>
      </c>
      <c r="R168" s="379" t="s">
        <v>8719</v>
      </c>
      <c r="S168" s="476"/>
      <c r="T168" s="379" t="s">
        <v>11</v>
      </c>
      <c r="U168" s="379" t="s">
        <v>15</v>
      </c>
      <c r="V168" s="476"/>
      <c r="W168" s="379"/>
      <c r="X168" s="379" t="s">
        <v>7749</v>
      </c>
      <c r="Y168" s="197" t="s">
        <v>8720</v>
      </c>
      <c r="Z168" s="197" t="s">
        <v>8721</v>
      </c>
      <c r="AA168" s="197" t="s">
        <v>8722</v>
      </c>
      <c r="AB168" s="197"/>
      <c r="AC168" s="197"/>
      <c r="AD168" s="197"/>
      <c r="AE168" s="379"/>
      <c r="AF168" s="917"/>
      <c r="AG168" s="1199"/>
      <c r="AH168" s="1199"/>
      <c r="AI168" s="1199"/>
      <c r="AJ168" s="1199"/>
      <c r="AK168" s="1199"/>
      <c r="AL168" s="1199"/>
      <c r="AM168" s="1199"/>
      <c r="AN168" s="1199"/>
      <c r="AO168" s="1199"/>
      <c r="AP168" s="1199"/>
      <c r="AQ168" s="1199"/>
      <c r="AR168" s="1199"/>
      <c r="AS168" s="1199"/>
      <c r="AT168" s="1199"/>
      <c r="AU168" s="1199"/>
      <c r="AV168" s="1199"/>
      <c r="AW168" s="1199"/>
      <c r="AX168" s="1199"/>
      <c r="AY168" s="1199"/>
      <c r="AZ168" s="1199"/>
      <c r="BA168" s="1199"/>
      <c r="BB168" s="1199"/>
      <c r="BC168" s="1199"/>
      <c r="BD168" s="1199"/>
      <c r="BE168" s="1199"/>
      <c r="BF168" s="1199"/>
      <c r="BG168" s="1199"/>
      <c r="BH168" s="1199"/>
      <c r="BI168" s="1199"/>
      <c r="BJ168" s="1199"/>
      <c r="BK168" s="1199"/>
      <c r="BL168" s="1199"/>
      <c r="BM168" s="1199"/>
      <c r="BN168" s="1199"/>
      <c r="BO168" s="1199"/>
      <c r="BP168" s="1199"/>
      <c r="BQ168" s="1199"/>
      <c r="BR168" s="1199"/>
      <c r="BS168" s="1199"/>
      <c r="BT168" s="1199"/>
      <c r="BU168" s="1199"/>
      <c r="BV168" s="1199"/>
      <c r="BW168" s="1199"/>
    </row>
    <row r="169" ht="22.5" customHeight="1">
      <c r="A169" s="379">
        <v>16.0</v>
      </c>
      <c r="B169" s="379">
        <v>2.0</v>
      </c>
      <c r="C169" s="379" t="s">
        <v>299</v>
      </c>
      <c r="D169" s="379"/>
      <c r="E169" s="476"/>
      <c r="F169" s="476"/>
      <c r="G169" s="863">
        <v>1.0</v>
      </c>
      <c r="H169" s="378" t="s">
        <v>8723</v>
      </c>
      <c r="I169" s="378" t="s">
        <v>8724</v>
      </c>
      <c r="J169" s="379" t="s">
        <v>396</v>
      </c>
      <c r="K169" s="379" t="s">
        <v>8725</v>
      </c>
      <c r="L169" s="380">
        <v>41945.0</v>
      </c>
      <c r="M169" s="379" t="s">
        <v>351</v>
      </c>
      <c r="N169" s="379" t="s">
        <v>154</v>
      </c>
      <c r="O169" s="380">
        <v>44062.0</v>
      </c>
      <c r="P169" s="379" t="s">
        <v>133</v>
      </c>
      <c r="Q169" s="379" t="s">
        <v>283</v>
      </c>
      <c r="R169" s="379"/>
      <c r="S169" s="476"/>
      <c r="T169" s="379" t="s">
        <v>11</v>
      </c>
      <c r="U169" s="379" t="s">
        <v>15</v>
      </c>
      <c r="V169" s="379" t="s">
        <v>335</v>
      </c>
      <c r="W169" s="379"/>
      <c r="X169" s="379" t="s">
        <v>7742</v>
      </c>
      <c r="Y169" s="197" t="s">
        <v>8726</v>
      </c>
      <c r="Z169" s="197" t="s">
        <v>8727</v>
      </c>
      <c r="AA169" s="197" t="s">
        <v>8728</v>
      </c>
      <c r="AB169" s="197" t="s">
        <v>8729</v>
      </c>
      <c r="AC169" s="197" t="s">
        <v>8730</v>
      </c>
      <c r="AD169" s="197"/>
      <c r="AE169" s="476"/>
      <c r="AF169" s="917"/>
      <c r="AG169" s="1199"/>
      <c r="AH169" s="1199"/>
      <c r="AI169" s="1199"/>
      <c r="AJ169" s="1199"/>
      <c r="AK169" s="1199"/>
      <c r="AL169" s="1199"/>
      <c r="AM169" s="1199"/>
      <c r="AN169" s="1199"/>
      <c r="AO169" s="1199"/>
      <c r="AP169" s="1199"/>
      <c r="AQ169" s="1199"/>
      <c r="AR169" s="1199"/>
      <c r="AS169" s="1199"/>
      <c r="AT169" s="1199"/>
      <c r="AU169" s="1199"/>
      <c r="AV169" s="1199"/>
      <c r="AW169" s="1199"/>
      <c r="AX169" s="1199"/>
      <c r="AY169" s="1199"/>
      <c r="AZ169" s="1199"/>
      <c r="BA169" s="1199"/>
      <c r="BB169" s="1199"/>
      <c r="BC169" s="1199"/>
      <c r="BD169" s="1199"/>
      <c r="BE169" s="1199"/>
      <c r="BF169" s="1199"/>
      <c r="BG169" s="1199"/>
      <c r="BH169" s="1199"/>
      <c r="BI169" s="1199"/>
      <c r="BJ169" s="1199"/>
      <c r="BK169" s="1199"/>
      <c r="BL169" s="1199"/>
      <c r="BM169" s="1199"/>
      <c r="BN169" s="1199"/>
      <c r="BO169" s="1199"/>
      <c r="BP169" s="1199"/>
      <c r="BQ169" s="1199"/>
      <c r="BR169" s="1199"/>
      <c r="BS169" s="1199"/>
      <c r="BT169" s="1199"/>
      <c r="BU169" s="1199"/>
      <c r="BV169" s="1199"/>
      <c r="BW169" s="1199"/>
    </row>
    <row r="170" ht="22.5" customHeight="1">
      <c r="A170" s="379">
        <v>17.0</v>
      </c>
      <c r="B170" s="379">
        <v>2.0</v>
      </c>
      <c r="C170" s="379" t="s">
        <v>299</v>
      </c>
      <c r="D170" s="379"/>
      <c r="E170" s="476"/>
      <c r="F170" s="476"/>
      <c r="G170" s="863">
        <v>1.0</v>
      </c>
      <c r="H170" s="378" t="s">
        <v>8731</v>
      </c>
      <c r="I170" s="378" t="s">
        <v>8732</v>
      </c>
      <c r="J170" s="379" t="s">
        <v>362</v>
      </c>
      <c r="K170" s="379" t="s">
        <v>8733</v>
      </c>
      <c r="L170" s="380">
        <v>42068.0</v>
      </c>
      <c r="M170" s="379" t="s">
        <v>351</v>
      </c>
      <c r="N170" s="379" t="s">
        <v>153</v>
      </c>
      <c r="O170" s="380">
        <v>44426.0</v>
      </c>
      <c r="P170" s="379" t="s">
        <v>9</v>
      </c>
      <c r="Q170" s="379" t="s">
        <v>283</v>
      </c>
      <c r="R170" s="476"/>
      <c r="S170" s="476"/>
      <c r="T170" s="379" t="s">
        <v>11</v>
      </c>
      <c r="U170" s="379" t="s">
        <v>15</v>
      </c>
      <c r="V170" s="476"/>
      <c r="W170" s="379"/>
      <c r="X170" s="379" t="s">
        <v>8129</v>
      </c>
      <c r="Y170" s="197" t="s">
        <v>8734</v>
      </c>
      <c r="Z170" s="197" t="s">
        <v>8735</v>
      </c>
      <c r="AA170" s="197" t="s">
        <v>8736</v>
      </c>
      <c r="AB170" s="197" t="s">
        <v>8737</v>
      </c>
      <c r="AC170" s="197"/>
      <c r="AD170" s="197"/>
      <c r="AE170" s="476"/>
      <c r="AF170" s="920"/>
      <c r="AG170" s="1199"/>
      <c r="AH170" s="1199"/>
      <c r="AI170" s="1199"/>
      <c r="AJ170" s="1199"/>
      <c r="AK170" s="1199"/>
      <c r="AL170" s="1199"/>
      <c r="AM170" s="1199"/>
      <c r="AN170" s="1199"/>
      <c r="AO170" s="1199"/>
      <c r="AP170" s="1199"/>
      <c r="AQ170" s="1199"/>
      <c r="AR170" s="1199"/>
      <c r="AS170" s="1199"/>
      <c r="AT170" s="1199"/>
      <c r="AU170" s="1199"/>
      <c r="AV170" s="1199"/>
      <c r="AW170" s="1199"/>
      <c r="AX170" s="1199"/>
      <c r="AY170" s="1199"/>
      <c r="AZ170" s="1199"/>
      <c r="BA170" s="1199"/>
      <c r="BB170" s="1199"/>
      <c r="BC170" s="1199"/>
      <c r="BD170" s="1199"/>
      <c r="BE170" s="1199"/>
      <c r="BF170" s="1199"/>
      <c r="BG170" s="1199"/>
      <c r="BH170" s="1199"/>
      <c r="BI170" s="1199"/>
      <c r="BJ170" s="1199"/>
      <c r="BK170" s="1199"/>
      <c r="BL170" s="1199"/>
      <c r="BM170" s="1199"/>
      <c r="BN170" s="1199"/>
      <c r="BO170" s="1199"/>
      <c r="BP170" s="1199"/>
      <c r="BQ170" s="1199"/>
      <c r="BR170" s="1199"/>
      <c r="BS170" s="1199"/>
      <c r="BT170" s="1199"/>
      <c r="BU170" s="1199"/>
      <c r="BV170" s="1199"/>
      <c r="BW170" s="1199"/>
    </row>
    <row r="171" ht="22.5" customHeight="1">
      <c r="A171" s="379">
        <v>18.0</v>
      </c>
      <c r="B171" s="379">
        <v>2.0</v>
      </c>
      <c r="C171" s="379" t="s">
        <v>299</v>
      </c>
      <c r="D171" s="379"/>
      <c r="E171" s="476"/>
      <c r="F171" s="476"/>
      <c r="G171" s="863">
        <v>1.0</v>
      </c>
      <c r="H171" s="378" t="s">
        <v>8738</v>
      </c>
      <c r="I171" s="378" t="s">
        <v>8739</v>
      </c>
      <c r="J171" s="379" t="s">
        <v>8740</v>
      </c>
      <c r="K171" s="379" t="s">
        <v>8741</v>
      </c>
      <c r="L171" s="380">
        <v>42030.0</v>
      </c>
      <c r="M171" s="379" t="s">
        <v>339</v>
      </c>
      <c r="N171" s="379" t="s">
        <v>151</v>
      </c>
      <c r="O171" s="380">
        <v>45155.0</v>
      </c>
      <c r="P171" s="379" t="s">
        <v>76</v>
      </c>
      <c r="Q171" s="379" t="s">
        <v>283</v>
      </c>
      <c r="R171" s="476"/>
      <c r="S171" s="476"/>
      <c r="T171" s="379" t="s">
        <v>11</v>
      </c>
      <c r="U171" s="379" t="s">
        <v>15</v>
      </c>
      <c r="V171" s="476"/>
      <c r="W171" s="379"/>
      <c r="X171" s="379" t="s">
        <v>7742</v>
      </c>
      <c r="Y171" s="197" t="s">
        <v>8742</v>
      </c>
      <c r="Z171" s="197" t="s">
        <v>8743</v>
      </c>
      <c r="AA171" s="197"/>
      <c r="AB171" s="197"/>
      <c r="AC171" s="197"/>
      <c r="AD171" s="222"/>
      <c r="AE171" s="476"/>
      <c r="AF171" s="920"/>
      <c r="AG171" s="1199"/>
      <c r="AH171" s="1199"/>
      <c r="AI171" s="1199"/>
      <c r="AJ171" s="1199"/>
      <c r="AK171" s="1199"/>
      <c r="AL171" s="1199"/>
      <c r="AM171" s="1199"/>
      <c r="AN171" s="1199"/>
      <c r="AO171" s="1199"/>
      <c r="AP171" s="1199"/>
      <c r="AQ171" s="1199"/>
      <c r="AR171" s="1199"/>
      <c r="AS171" s="1199"/>
      <c r="AT171" s="1199"/>
      <c r="AU171" s="1199"/>
      <c r="AV171" s="1199"/>
      <c r="AW171" s="1199"/>
      <c r="AX171" s="1199"/>
      <c r="AY171" s="1199"/>
      <c r="AZ171" s="1199"/>
      <c r="BA171" s="1199"/>
      <c r="BB171" s="1199"/>
      <c r="BC171" s="1199"/>
      <c r="BD171" s="1199"/>
      <c r="BE171" s="1199"/>
      <c r="BF171" s="1199"/>
      <c r="BG171" s="1199"/>
      <c r="BH171" s="1199"/>
      <c r="BI171" s="1199"/>
      <c r="BJ171" s="1199"/>
      <c r="BK171" s="1199"/>
      <c r="BL171" s="1199"/>
      <c r="BM171" s="1199"/>
      <c r="BN171" s="1199"/>
      <c r="BO171" s="1199"/>
      <c r="BP171" s="1199"/>
      <c r="BQ171" s="1199"/>
      <c r="BR171" s="1199"/>
      <c r="BS171" s="1199"/>
      <c r="BT171" s="1199"/>
      <c r="BU171" s="1199"/>
      <c r="BV171" s="1199"/>
      <c r="BW171" s="1199"/>
    </row>
    <row r="172" ht="22.5" customHeight="1">
      <c r="A172" s="379">
        <v>19.0</v>
      </c>
      <c r="B172" s="379">
        <v>2.0</v>
      </c>
      <c r="C172" s="379" t="s">
        <v>299</v>
      </c>
      <c r="D172" s="379"/>
      <c r="E172" s="476"/>
      <c r="F172" s="476"/>
      <c r="G172" s="863">
        <v>1.0</v>
      </c>
      <c r="H172" s="378" t="s">
        <v>8744</v>
      </c>
      <c r="I172" s="378" t="s">
        <v>8745</v>
      </c>
      <c r="J172" s="379" t="s">
        <v>381</v>
      </c>
      <c r="K172" s="379" t="s">
        <v>8746</v>
      </c>
      <c r="L172" s="380">
        <v>42207.0</v>
      </c>
      <c r="M172" s="379" t="s">
        <v>351</v>
      </c>
      <c r="N172" s="379" t="s">
        <v>151</v>
      </c>
      <c r="O172" s="380">
        <v>44665.0</v>
      </c>
      <c r="P172" s="379" t="s">
        <v>37</v>
      </c>
      <c r="Q172" s="379" t="s">
        <v>283</v>
      </c>
      <c r="R172" s="379"/>
      <c r="S172" s="379"/>
      <c r="T172" s="1202" t="s">
        <v>11</v>
      </c>
      <c r="U172" s="379" t="s">
        <v>15</v>
      </c>
      <c r="V172" s="1067"/>
      <c r="W172" s="379"/>
      <c r="X172" s="379" t="s">
        <v>7749</v>
      </c>
      <c r="Y172" s="197" t="s">
        <v>8747</v>
      </c>
      <c r="Z172" s="197" t="s">
        <v>8748</v>
      </c>
      <c r="AA172" s="197" t="s">
        <v>8749</v>
      </c>
      <c r="AB172" s="197" t="s">
        <v>8750</v>
      </c>
      <c r="AC172" s="197"/>
      <c r="AD172" s="197"/>
      <c r="AE172" s="476"/>
      <c r="AF172" s="920"/>
      <c r="AG172" s="1199"/>
      <c r="AH172" s="1199"/>
      <c r="AI172" s="1199"/>
      <c r="AJ172" s="1199"/>
      <c r="AK172" s="1199"/>
      <c r="AL172" s="1199"/>
      <c r="AM172" s="1199"/>
      <c r="AN172" s="1199"/>
      <c r="AO172" s="1199"/>
      <c r="AP172" s="1199"/>
      <c r="AQ172" s="1199"/>
      <c r="AR172" s="1199"/>
      <c r="AS172" s="1199"/>
      <c r="AT172" s="1199"/>
      <c r="AU172" s="1199"/>
      <c r="AV172" s="1199"/>
      <c r="AW172" s="1199"/>
      <c r="AX172" s="1199"/>
      <c r="AY172" s="1199"/>
      <c r="AZ172" s="1199"/>
      <c r="BA172" s="1199"/>
      <c r="BB172" s="1199"/>
      <c r="BC172" s="1199"/>
      <c r="BD172" s="1199"/>
      <c r="BE172" s="1199"/>
      <c r="BF172" s="1199"/>
      <c r="BG172" s="1199"/>
      <c r="BH172" s="1199"/>
      <c r="BI172" s="1199"/>
      <c r="BJ172" s="1199"/>
      <c r="BK172" s="1199"/>
      <c r="BL172" s="1199"/>
      <c r="BM172" s="1199"/>
      <c r="BN172" s="1199"/>
      <c r="BO172" s="1199"/>
      <c r="BP172" s="1199"/>
      <c r="BQ172" s="1199"/>
      <c r="BR172" s="1199"/>
      <c r="BS172" s="1199"/>
      <c r="BT172" s="1199"/>
      <c r="BU172" s="1199"/>
      <c r="BV172" s="1199"/>
      <c r="BW172" s="1199"/>
    </row>
    <row r="173" ht="22.5" customHeight="1">
      <c r="A173" s="379">
        <v>20.0</v>
      </c>
      <c r="B173" s="379">
        <v>2.0</v>
      </c>
      <c r="C173" s="379" t="s">
        <v>299</v>
      </c>
      <c r="D173" s="379"/>
      <c r="E173" s="379"/>
      <c r="F173" s="379"/>
      <c r="G173" s="863">
        <v>1.0</v>
      </c>
      <c r="H173" s="378" t="s">
        <v>8751</v>
      </c>
      <c r="I173" s="378" t="s">
        <v>8752</v>
      </c>
      <c r="J173" s="379" t="s">
        <v>1400</v>
      </c>
      <c r="K173" s="379" t="s">
        <v>8753</v>
      </c>
      <c r="L173" s="380">
        <v>42234.0</v>
      </c>
      <c r="M173" s="379" t="s">
        <v>351</v>
      </c>
      <c r="N173" s="379" t="s">
        <v>152</v>
      </c>
      <c r="O173" s="380">
        <v>45519.0</v>
      </c>
      <c r="P173" s="379" t="s">
        <v>115</v>
      </c>
      <c r="Q173" s="379" t="s">
        <v>283</v>
      </c>
      <c r="R173" s="379"/>
      <c r="S173" s="379"/>
      <c r="T173" s="1202" t="s">
        <v>11</v>
      </c>
      <c r="U173" s="379" t="s">
        <v>21</v>
      </c>
      <c r="V173" s="1067"/>
      <c r="W173" s="379"/>
      <c r="X173" s="379"/>
      <c r="Y173" s="197" t="s">
        <v>8754</v>
      </c>
      <c r="Z173" s="197"/>
      <c r="AA173" s="197"/>
      <c r="AB173" s="197"/>
      <c r="AC173" s="197"/>
      <c r="AD173" s="197"/>
      <c r="AE173" s="379"/>
      <c r="AF173" s="917"/>
      <c r="AG173" s="1199"/>
      <c r="AH173" s="1199"/>
      <c r="AI173" s="1199"/>
      <c r="AJ173" s="1199"/>
      <c r="AK173" s="1199"/>
      <c r="AL173" s="1199"/>
      <c r="AM173" s="1199"/>
      <c r="AN173" s="1199"/>
      <c r="AO173" s="1199"/>
      <c r="AP173" s="1199"/>
      <c r="AQ173" s="1199"/>
      <c r="AR173" s="1199"/>
      <c r="AS173" s="1199"/>
      <c r="AT173" s="1199"/>
      <c r="AU173" s="1199"/>
      <c r="AV173" s="1199"/>
      <c r="AW173" s="1199"/>
      <c r="AX173" s="1199"/>
      <c r="AY173" s="1199"/>
      <c r="AZ173" s="1199"/>
      <c r="BA173" s="1199"/>
      <c r="BB173" s="1199"/>
      <c r="BC173" s="1199"/>
      <c r="BD173" s="1199"/>
      <c r="BE173" s="1199"/>
      <c r="BF173" s="1199"/>
      <c r="BG173" s="1199"/>
      <c r="BH173" s="1199"/>
      <c r="BI173" s="1199"/>
      <c r="BJ173" s="1199"/>
      <c r="BK173" s="1199"/>
      <c r="BL173" s="1199"/>
      <c r="BM173" s="1199"/>
      <c r="BN173" s="1199"/>
      <c r="BO173" s="1199"/>
      <c r="BP173" s="1199"/>
      <c r="BQ173" s="1199"/>
      <c r="BR173" s="1199"/>
      <c r="BS173" s="1199"/>
      <c r="BT173" s="1199"/>
      <c r="BU173" s="1199"/>
      <c r="BV173" s="1199"/>
      <c r="BW173" s="1199"/>
    </row>
    <row r="174" ht="22.5" customHeight="1">
      <c r="A174" s="379">
        <v>21.0</v>
      </c>
      <c r="B174" s="379">
        <v>2.0</v>
      </c>
      <c r="C174" s="379" t="s">
        <v>299</v>
      </c>
      <c r="D174" s="379"/>
      <c r="E174" s="476"/>
      <c r="F174" s="476"/>
      <c r="G174" s="863">
        <v>1.0</v>
      </c>
      <c r="H174" s="378" t="s">
        <v>8755</v>
      </c>
      <c r="I174" s="378" t="s">
        <v>8756</v>
      </c>
      <c r="J174" s="379" t="s">
        <v>1440</v>
      </c>
      <c r="K174" s="379" t="s">
        <v>8757</v>
      </c>
      <c r="L174" s="380">
        <v>41984.0</v>
      </c>
      <c r="M174" s="379" t="s">
        <v>351</v>
      </c>
      <c r="N174" s="379" t="s">
        <v>154</v>
      </c>
      <c r="O174" s="380">
        <v>45519.0</v>
      </c>
      <c r="P174" s="379" t="s">
        <v>42</v>
      </c>
      <c r="Q174" s="379" t="s">
        <v>283</v>
      </c>
      <c r="R174" s="476"/>
      <c r="S174" s="476"/>
      <c r="T174" s="623" t="s">
        <v>26</v>
      </c>
      <c r="U174" s="379" t="s">
        <v>10</v>
      </c>
      <c r="V174" s="476"/>
      <c r="W174" s="379"/>
      <c r="X174" s="379"/>
      <c r="Y174" s="197" t="s">
        <v>8758</v>
      </c>
      <c r="Z174" s="197"/>
      <c r="AA174" s="197"/>
      <c r="AB174" s="197"/>
      <c r="AC174" s="197"/>
      <c r="AD174" s="197"/>
      <c r="AE174" s="476"/>
      <c r="AF174" s="379"/>
      <c r="AG174" s="1067"/>
      <c r="AH174" s="1067"/>
      <c r="AI174" s="1067"/>
      <c r="AJ174" s="1067"/>
      <c r="AK174" s="1067"/>
      <c r="AL174" s="1067"/>
      <c r="AM174" s="1067"/>
      <c r="AN174" s="1067"/>
      <c r="AO174" s="1067"/>
      <c r="AP174" s="1067"/>
      <c r="AQ174" s="1067"/>
      <c r="AR174" s="1067"/>
      <c r="AS174" s="1067"/>
      <c r="AT174" s="1067"/>
      <c r="AU174" s="1067"/>
      <c r="AV174" s="1067"/>
      <c r="AW174" s="1067"/>
      <c r="AX174" s="1067"/>
      <c r="AY174" s="1067"/>
      <c r="AZ174" s="1067"/>
      <c r="BA174" s="1067"/>
      <c r="BB174" s="1067"/>
      <c r="BC174" s="1067"/>
      <c r="BD174" s="1067"/>
      <c r="BE174" s="1067"/>
      <c r="BF174" s="1067"/>
      <c r="BG174" s="1067"/>
      <c r="BH174" s="1067"/>
      <c r="BI174" s="1067"/>
      <c r="BJ174" s="1067"/>
      <c r="BK174" s="1067"/>
      <c r="BL174" s="1067"/>
      <c r="BM174" s="1067"/>
      <c r="BN174" s="1067"/>
      <c r="BO174" s="1067"/>
      <c r="BP174" s="1067"/>
      <c r="BQ174" s="1067"/>
      <c r="BR174" s="1067"/>
      <c r="BS174" s="1067"/>
      <c r="BT174" s="1067"/>
      <c r="BU174" s="1067"/>
      <c r="BV174" s="1067"/>
      <c r="BW174" s="1067"/>
    </row>
    <row r="175" ht="22.5" customHeight="1">
      <c r="A175" s="379">
        <v>22.0</v>
      </c>
      <c r="B175" s="379">
        <v>2.0</v>
      </c>
      <c r="C175" s="379" t="s">
        <v>299</v>
      </c>
      <c r="D175" s="379"/>
      <c r="E175" s="476"/>
      <c r="F175" s="476"/>
      <c r="G175" s="863">
        <v>1.0</v>
      </c>
      <c r="H175" s="1217" t="s">
        <v>8759</v>
      </c>
      <c r="I175" s="1217" t="s">
        <v>8760</v>
      </c>
      <c r="J175" s="1200" t="s">
        <v>8761</v>
      </c>
      <c r="K175" s="1200" t="s">
        <v>8762</v>
      </c>
      <c r="L175" s="1096">
        <v>41900.0</v>
      </c>
      <c r="M175" s="379" t="s">
        <v>339</v>
      </c>
      <c r="N175" s="379" t="s">
        <v>154</v>
      </c>
      <c r="O175" s="380">
        <v>45665.0</v>
      </c>
      <c r="P175" s="1200" t="s">
        <v>76</v>
      </c>
      <c r="Q175" s="379" t="s">
        <v>283</v>
      </c>
      <c r="R175" s="1200"/>
      <c r="S175" s="1218"/>
      <c r="T175" s="1202" t="s">
        <v>11</v>
      </c>
      <c r="U175" s="379" t="s">
        <v>10</v>
      </c>
      <c r="V175" s="1218"/>
      <c r="W175" s="1200"/>
      <c r="X175" s="1200"/>
      <c r="Y175" s="408" t="s">
        <v>8763</v>
      </c>
      <c r="Z175" s="408"/>
      <c r="AA175" s="408"/>
      <c r="AB175" s="408"/>
      <c r="AC175" s="408"/>
      <c r="AD175" s="408"/>
      <c r="AE175" s="1218"/>
      <c r="AF175" s="1218"/>
      <c r="AG175" s="1067"/>
      <c r="AH175" s="1067"/>
      <c r="AI175" s="1067"/>
      <c r="AJ175" s="1067"/>
      <c r="AK175" s="1067"/>
      <c r="AL175" s="1067"/>
      <c r="AM175" s="1067"/>
      <c r="AN175" s="1067"/>
      <c r="AO175" s="1067"/>
      <c r="AP175" s="1067"/>
      <c r="AQ175" s="1067"/>
      <c r="AR175" s="1067"/>
      <c r="AS175" s="1067"/>
      <c r="AT175" s="1067"/>
      <c r="AU175" s="1067"/>
      <c r="AV175" s="1067"/>
      <c r="AW175" s="1067"/>
      <c r="AX175" s="1067"/>
      <c r="AY175" s="1067"/>
      <c r="AZ175" s="1067"/>
      <c r="BA175" s="1067"/>
      <c r="BB175" s="1067"/>
      <c r="BC175" s="1067"/>
      <c r="BD175" s="1067"/>
      <c r="BE175" s="1067"/>
      <c r="BF175" s="1067"/>
      <c r="BG175" s="1067"/>
      <c r="BH175" s="1067"/>
      <c r="BI175" s="1067"/>
      <c r="BJ175" s="1067"/>
      <c r="BK175" s="1067"/>
      <c r="BL175" s="1067"/>
      <c r="BM175" s="1067"/>
      <c r="BN175" s="1067"/>
      <c r="BO175" s="1067"/>
      <c r="BP175" s="1067"/>
      <c r="BQ175" s="1067"/>
      <c r="BR175" s="1067"/>
      <c r="BS175" s="1067"/>
      <c r="BT175" s="1067"/>
      <c r="BU175" s="1067"/>
      <c r="BV175" s="1067"/>
      <c r="BW175" s="1067"/>
    </row>
    <row r="176" ht="22.5" customHeight="1">
      <c r="A176" s="507">
        <v>23.0</v>
      </c>
      <c r="B176" s="379">
        <v>2.0</v>
      </c>
      <c r="C176" s="873" t="s">
        <v>299</v>
      </c>
      <c r="D176" s="507"/>
      <c r="E176" s="738"/>
      <c r="F176" s="738"/>
      <c r="G176" s="874">
        <v>1.0</v>
      </c>
      <c r="H176" s="508" t="s">
        <v>8764</v>
      </c>
      <c r="I176" s="508" t="s">
        <v>8765</v>
      </c>
      <c r="J176" s="741" t="s">
        <v>1613</v>
      </c>
      <c r="K176" s="741" t="s">
        <v>8766</v>
      </c>
      <c r="L176" s="742">
        <v>42013.0</v>
      </c>
      <c r="M176" s="741" t="s">
        <v>339</v>
      </c>
      <c r="N176" s="941" t="s">
        <v>152</v>
      </c>
      <c r="O176" s="742">
        <v>45883.0</v>
      </c>
      <c r="P176" s="741" t="s">
        <v>133</v>
      </c>
      <c r="Q176" s="507" t="s">
        <v>346</v>
      </c>
      <c r="R176" s="507" t="s">
        <v>8767</v>
      </c>
      <c r="S176" s="507"/>
      <c r="T176" s="1142" t="s">
        <v>26</v>
      </c>
      <c r="U176" s="507" t="s">
        <v>15</v>
      </c>
      <c r="V176" s="249"/>
      <c r="W176" s="743"/>
      <c r="X176" s="738"/>
      <c r="Y176" s="249"/>
      <c r="Z176" s="249"/>
      <c r="AA176" s="249"/>
      <c r="AB176" s="744"/>
      <c r="AC176" s="744"/>
      <c r="AD176" s="744"/>
      <c r="AE176" s="744"/>
      <c r="AF176" s="744"/>
      <c r="AG176" s="744"/>
      <c r="AH176" s="744"/>
      <c r="AI176" s="744"/>
      <c r="AJ176" s="744"/>
      <c r="AK176" s="744"/>
      <c r="AL176" s="744"/>
      <c r="AM176" s="744"/>
      <c r="AN176" s="744"/>
      <c r="AO176" s="744"/>
      <c r="AP176" s="744"/>
      <c r="AQ176" s="744"/>
      <c r="AR176" s="744"/>
      <c r="AS176" s="744"/>
      <c r="AT176" s="744"/>
      <c r="AU176" s="744"/>
      <c r="AV176" s="1168"/>
      <c r="AW176" s="1168"/>
      <c r="AX176" s="1168"/>
      <c r="AY176" s="1168"/>
      <c r="AZ176" s="1168"/>
      <c r="BA176" s="1168"/>
      <c r="BB176" s="1168"/>
      <c r="BC176" s="1168"/>
      <c r="BD176" s="1168"/>
      <c r="BE176" s="1168"/>
      <c r="BF176" s="1168"/>
      <c r="BG176" s="1168"/>
      <c r="BH176" s="1168"/>
      <c r="BI176" s="1168"/>
      <c r="BJ176" s="1168"/>
      <c r="BK176" s="1168"/>
      <c r="BL176" s="1168"/>
      <c r="BM176" s="1168"/>
      <c r="BN176" s="1168"/>
      <c r="BO176" s="1168"/>
      <c r="BP176" s="1168"/>
      <c r="BQ176" s="1168"/>
      <c r="BR176" s="1168"/>
      <c r="BS176" s="1168"/>
      <c r="BT176" s="1168"/>
      <c r="BU176" s="1168"/>
      <c r="BV176" s="1168"/>
      <c r="BW176" s="1168"/>
    </row>
    <row r="177" ht="22.5" customHeight="1">
      <c r="A177" s="496">
        <v>24.0</v>
      </c>
      <c r="B177" s="496">
        <v>2.0</v>
      </c>
      <c r="C177" s="496" t="s">
        <v>299</v>
      </c>
      <c r="D177" s="496"/>
      <c r="E177" s="497"/>
      <c r="F177" s="497"/>
      <c r="G177" s="885">
        <v>1.0</v>
      </c>
      <c r="H177" s="531" t="s">
        <v>8768</v>
      </c>
      <c r="I177" s="531" t="s">
        <v>8769</v>
      </c>
      <c r="J177" s="646" t="s">
        <v>8770</v>
      </c>
      <c r="K177" s="646" t="s">
        <v>8771</v>
      </c>
      <c r="L177" s="647">
        <v>42072.0</v>
      </c>
      <c r="M177" s="646" t="s">
        <v>339</v>
      </c>
      <c r="N177" s="1166" t="s">
        <v>152</v>
      </c>
      <c r="O177" s="647">
        <v>45883.0</v>
      </c>
      <c r="P177" s="646" t="s">
        <v>76</v>
      </c>
      <c r="Q177" s="496" t="s">
        <v>346</v>
      </c>
      <c r="R177" s="496" t="s">
        <v>8772</v>
      </c>
      <c r="S177" s="496"/>
      <c r="T177" s="1167" t="s">
        <v>26</v>
      </c>
      <c r="U177" s="496" t="s">
        <v>10</v>
      </c>
      <c r="V177" s="231"/>
      <c r="W177" s="240"/>
      <c r="X177" s="497"/>
      <c r="Y177" s="231"/>
      <c r="Z177" s="231"/>
      <c r="AA177" s="231"/>
      <c r="AB177" s="649"/>
      <c r="AC177" s="649"/>
      <c r="AD177" s="649"/>
      <c r="AE177" s="649"/>
      <c r="AF177" s="649"/>
      <c r="AG177" s="649"/>
      <c r="AH177" s="649"/>
      <c r="AI177" s="649"/>
      <c r="AJ177" s="649"/>
      <c r="AK177" s="649"/>
      <c r="AL177" s="649"/>
      <c r="AM177" s="649"/>
      <c r="AN177" s="649"/>
      <c r="AO177" s="649"/>
      <c r="AP177" s="649"/>
      <c r="AQ177" s="649"/>
      <c r="AR177" s="649"/>
      <c r="AS177" s="649"/>
      <c r="AT177" s="649"/>
      <c r="AU177" s="649"/>
      <c r="AV177" s="796"/>
      <c r="AW177" s="796"/>
      <c r="AX177" s="796"/>
      <c r="AY177" s="796"/>
      <c r="AZ177" s="796"/>
      <c r="BA177" s="796"/>
      <c r="BB177" s="796"/>
      <c r="BC177" s="796"/>
      <c r="BD177" s="796"/>
      <c r="BE177" s="796"/>
      <c r="BF177" s="796"/>
      <c r="BG177" s="796"/>
      <c r="BH177" s="796"/>
      <c r="BI177" s="796"/>
      <c r="BJ177" s="796"/>
      <c r="BK177" s="796"/>
      <c r="BL177" s="796"/>
      <c r="BM177" s="796"/>
      <c r="BN177" s="796"/>
      <c r="BO177" s="796"/>
      <c r="BP177" s="796"/>
      <c r="BQ177" s="796"/>
      <c r="BR177" s="796"/>
      <c r="BS177" s="796"/>
      <c r="BT177" s="796"/>
      <c r="BU177" s="796"/>
      <c r="BV177" s="796"/>
      <c r="BW177" s="796"/>
    </row>
    <row r="178" ht="14.25" customHeight="1">
      <c r="A178" s="1120" t="s">
        <v>8773</v>
      </c>
      <c r="B178" s="30"/>
      <c r="C178" s="30"/>
      <c r="D178" s="30"/>
      <c r="E178" s="30"/>
      <c r="F178" s="30"/>
      <c r="G178" s="30"/>
      <c r="H178" s="30"/>
      <c r="I178" s="30"/>
      <c r="J178" s="30"/>
      <c r="K178" s="30"/>
      <c r="L178" s="31"/>
      <c r="M178" s="1162"/>
      <c r="N178" s="1162"/>
      <c r="O178" s="1123"/>
      <c r="P178" s="1162"/>
      <c r="Q178" s="1162"/>
      <c r="R178" s="1162"/>
      <c r="S178" s="1162"/>
      <c r="T178" s="1162"/>
      <c r="U178" s="1124"/>
      <c r="V178" s="1162"/>
      <c r="W178" s="1162"/>
      <c r="X178" s="1162"/>
      <c r="Y178" s="1162"/>
      <c r="Z178" s="1162"/>
      <c r="AA178" s="1162"/>
      <c r="AB178" s="1162"/>
      <c r="AC178" s="1162"/>
      <c r="AD178" s="1162"/>
      <c r="AE178" s="1162"/>
      <c r="AF178" s="1162"/>
      <c r="AG178" s="1125"/>
      <c r="AH178" s="1125"/>
      <c r="AI178" s="1125"/>
      <c r="AJ178" s="1125"/>
      <c r="AK178" s="1125"/>
      <c r="AL178" s="1125"/>
      <c r="AM178" s="1125"/>
      <c r="AN178" s="1125"/>
      <c r="AO178" s="1125"/>
      <c r="AP178" s="1125"/>
      <c r="AQ178" s="1125"/>
      <c r="AR178" s="1125"/>
      <c r="AS178" s="1125"/>
      <c r="AT178" s="1125"/>
      <c r="AU178" s="1125"/>
      <c r="AV178" s="1125"/>
      <c r="AW178" s="1125"/>
      <c r="AX178" s="1125"/>
      <c r="AY178" s="1126"/>
      <c r="AZ178" s="1126"/>
      <c r="BA178" s="1126"/>
      <c r="BB178" s="1126"/>
      <c r="BC178" s="1126"/>
      <c r="BD178" s="1126"/>
      <c r="BE178" s="1126"/>
      <c r="BF178" s="1126"/>
      <c r="BG178" s="1126"/>
      <c r="BH178" s="1126"/>
      <c r="BI178" s="1126"/>
      <c r="BJ178" s="1126"/>
      <c r="BK178" s="1126"/>
      <c r="BL178" s="1126"/>
      <c r="BM178" s="1126"/>
      <c r="BN178" s="1126"/>
      <c r="BO178" s="1126"/>
      <c r="BP178" s="1126"/>
      <c r="BQ178" s="1126"/>
      <c r="BR178" s="1126"/>
      <c r="BS178" s="1126"/>
      <c r="BT178" s="1126"/>
      <c r="BU178" s="1126"/>
      <c r="BV178" s="1126"/>
      <c r="BW178" s="1126"/>
    </row>
    <row r="179" ht="22.5" customHeight="1">
      <c r="A179" s="917">
        <v>1.0</v>
      </c>
      <c r="B179" s="379">
        <v>7.0</v>
      </c>
      <c r="C179" s="379" t="s">
        <v>301</v>
      </c>
      <c r="D179" s="379"/>
      <c r="E179" s="476"/>
      <c r="F179" s="476"/>
      <c r="G179" s="863">
        <v>1.0</v>
      </c>
      <c r="H179" s="378" t="s">
        <v>8774</v>
      </c>
      <c r="I179" s="378" t="s">
        <v>8775</v>
      </c>
      <c r="J179" s="379" t="s">
        <v>8776</v>
      </c>
      <c r="K179" s="379" t="s">
        <v>8777</v>
      </c>
      <c r="L179" s="380">
        <v>42023.0</v>
      </c>
      <c r="M179" s="379" t="s">
        <v>351</v>
      </c>
      <c r="N179" s="379" t="s">
        <v>154</v>
      </c>
      <c r="O179" s="380">
        <v>43976.0</v>
      </c>
      <c r="P179" s="379" t="s">
        <v>107</v>
      </c>
      <c r="Q179" s="379" t="s">
        <v>280</v>
      </c>
      <c r="R179" s="476"/>
      <c r="S179" s="476"/>
      <c r="T179" s="379" t="s">
        <v>11</v>
      </c>
      <c r="U179" s="379" t="s">
        <v>21</v>
      </c>
      <c r="V179" s="476"/>
      <c r="W179" s="379" t="s">
        <v>6055</v>
      </c>
      <c r="X179" s="379" t="s">
        <v>6107</v>
      </c>
      <c r="Y179" s="197" t="s">
        <v>8778</v>
      </c>
      <c r="Z179" s="197" t="s">
        <v>8779</v>
      </c>
      <c r="AA179" s="197" t="s">
        <v>8780</v>
      </c>
      <c r="AB179" s="197" t="s">
        <v>8781</v>
      </c>
      <c r="AC179" s="197" t="s">
        <v>8782</v>
      </c>
      <c r="AD179" s="197" t="s">
        <v>8783</v>
      </c>
      <c r="AE179" s="379"/>
      <c r="AF179" s="917"/>
      <c r="AG179" s="1199"/>
      <c r="AH179" s="1199"/>
      <c r="AI179" s="1199"/>
      <c r="AJ179" s="1199"/>
      <c r="AK179" s="1199"/>
      <c r="AL179" s="1199"/>
      <c r="AM179" s="1199"/>
      <c r="AN179" s="1199"/>
      <c r="AO179" s="1199"/>
      <c r="AP179" s="1199"/>
      <c r="AQ179" s="1199"/>
      <c r="AR179" s="1199"/>
      <c r="AS179" s="1199"/>
      <c r="AT179" s="1199"/>
      <c r="AU179" s="1199"/>
      <c r="AV179" s="1199"/>
      <c r="AW179" s="1199"/>
      <c r="AX179" s="1199"/>
      <c r="AY179" s="1199"/>
      <c r="AZ179" s="1199"/>
      <c r="BA179" s="1199"/>
      <c r="BB179" s="1199"/>
      <c r="BC179" s="1199"/>
      <c r="BD179" s="1199"/>
      <c r="BE179" s="1199"/>
      <c r="BF179" s="1199"/>
      <c r="BG179" s="1199"/>
      <c r="BH179" s="1199"/>
      <c r="BI179" s="1199"/>
      <c r="BJ179" s="1199"/>
      <c r="BK179" s="1199"/>
      <c r="BL179" s="1199"/>
      <c r="BM179" s="1199"/>
      <c r="BN179" s="1199"/>
      <c r="BO179" s="1199"/>
      <c r="BP179" s="1199"/>
      <c r="BQ179" s="1199"/>
      <c r="BR179" s="1199"/>
      <c r="BS179" s="1199"/>
      <c r="BT179" s="1199"/>
      <c r="BU179" s="1199"/>
      <c r="BV179" s="1199"/>
      <c r="BW179" s="1199"/>
    </row>
    <row r="180" ht="22.5" customHeight="1">
      <c r="A180" s="379">
        <v>2.0</v>
      </c>
      <c r="B180" s="864">
        <v>7.0</v>
      </c>
      <c r="C180" s="379" t="s">
        <v>301</v>
      </c>
      <c r="D180" s="379"/>
      <c r="E180" s="476"/>
      <c r="F180" s="476"/>
      <c r="G180" s="863">
        <v>1.0</v>
      </c>
      <c r="H180" s="378" t="s">
        <v>8784</v>
      </c>
      <c r="I180" s="378" t="s">
        <v>8785</v>
      </c>
      <c r="J180" s="379" t="s">
        <v>8786</v>
      </c>
      <c r="K180" s="379" t="s">
        <v>8787</v>
      </c>
      <c r="L180" s="380">
        <v>42111.0</v>
      </c>
      <c r="M180" s="379" t="s">
        <v>351</v>
      </c>
      <c r="N180" s="379" t="s">
        <v>153</v>
      </c>
      <c r="O180" s="380">
        <v>45155.0</v>
      </c>
      <c r="P180" s="379" t="s">
        <v>48</v>
      </c>
      <c r="Q180" s="379" t="s">
        <v>280</v>
      </c>
      <c r="R180" s="379" t="s">
        <v>8788</v>
      </c>
      <c r="S180" s="1164"/>
      <c r="T180" s="1220" t="s">
        <v>26</v>
      </c>
      <c r="U180" s="947" t="s">
        <v>21</v>
      </c>
      <c r="V180" s="1164"/>
      <c r="W180" s="947"/>
      <c r="X180" s="947"/>
      <c r="Y180" s="940" t="s">
        <v>8789</v>
      </c>
      <c r="Z180" s="940" t="s">
        <v>8790</v>
      </c>
      <c r="AA180" s="940"/>
      <c r="AB180" s="940"/>
      <c r="AC180" s="940"/>
      <c r="AD180" s="904"/>
      <c r="AE180" s="947"/>
      <c r="AF180" s="947"/>
      <c r="AG180" s="1199"/>
      <c r="AH180" s="1199"/>
      <c r="AI180" s="1199"/>
      <c r="AJ180" s="1199"/>
      <c r="AK180" s="1199"/>
      <c r="AL180" s="1199"/>
      <c r="AM180" s="1199"/>
      <c r="AN180" s="1199"/>
      <c r="AO180" s="1199"/>
      <c r="AP180" s="1199"/>
      <c r="AQ180" s="1199"/>
      <c r="AR180" s="1199"/>
      <c r="AS180" s="1199"/>
      <c r="AT180" s="1199"/>
      <c r="AU180" s="1199"/>
      <c r="AV180" s="1199"/>
      <c r="AW180" s="1199"/>
      <c r="AX180" s="1199"/>
      <c r="AY180" s="1199"/>
      <c r="AZ180" s="1199"/>
      <c r="BA180" s="1199"/>
      <c r="BB180" s="1199"/>
      <c r="BC180" s="1199"/>
      <c r="BD180" s="1199"/>
      <c r="BE180" s="1199"/>
      <c r="BF180" s="1199"/>
      <c r="BG180" s="1199"/>
      <c r="BH180" s="1199"/>
      <c r="BI180" s="1199"/>
      <c r="BJ180" s="1199"/>
      <c r="BK180" s="1199"/>
      <c r="BL180" s="1199"/>
      <c r="BM180" s="1199"/>
      <c r="BN180" s="1199"/>
      <c r="BO180" s="1199"/>
      <c r="BP180" s="1199"/>
      <c r="BQ180" s="1199"/>
      <c r="BR180" s="1199"/>
      <c r="BS180" s="1199"/>
      <c r="BT180" s="1199"/>
      <c r="BU180" s="1199"/>
      <c r="BV180" s="1199"/>
      <c r="BW180" s="1199"/>
    </row>
    <row r="181" ht="22.5" customHeight="1">
      <c r="A181" s="917">
        <v>3.0</v>
      </c>
      <c r="B181" s="379">
        <v>7.0</v>
      </c>
      <c r="C181" s="379" t="s">
        <v>301</v>
      </c>
      <c r="D181" s="379"/>
      <c r="E181" s="476"/>
      <c r="F181" s="476"/>
      <c r="G181" s="863">
        <v>1.0</v>
      </c>
      <c r="H181" s="378" t="s">
        <v>8791</v>
      </c>
      <c r="I181" s="378" t="s">
        <v>8792</v>
      </c>
      <c r="J181" s="379" t="s">
        <v>396</v>
      </c>
      <c r="K181" s="379" t="s">
        <v>8793</v>
      </c>
      <c r="L181" s="380">
        <v>42132.0</v>
      </c>
      <c r="M181" s="379" t="s">
        <v>339</v>
      </c>
      <c r="N181" s="379" t="s">
        <v>152</v>
      </c>
      <c r="O181" s="380">
        <v>42970.0</v>
      </c>
      <c r="P181" s="379" t="s">
        <v>133</v>
      </c>
      <c r="Q181" s="379" t="s">
        <v>280</v>
      </c>
      <c r="R181" s="476"/>
      <c r="S181" s="476"/>
      <c r="T181" s="379" t="s">
        <v>11</v>
      </c>
      <c r="U181" s="379" t="s">
        <v>15</v>
      </c>
      <c r="V181" s="476"/>
      <c r="W181" s="379" t="s">
        <v>7073</v>
      </c>
      <c r="X181" s="379"/>
      <c r="Y181" s="197" t="s">
        <v>8794</v>
      </c>
      <c r="Z181" s="197" t="s">
        <v>8795</v>
      </c>
      <c r="AA181" s="197" t="s">
        <v>8796</v>
      </c>
      <c r="AB181" s="197" t="s">
        <v>8797</v>
      </c>
      <c r="AC181" s="197" t="s">
        <v>8798</v>
      </c>
      <c r="AD181" s="197" t="s">
        <v>8799</v>
      </c>
      <c r="AE181" s="379" t="s">
        <v>8800</v>
      </c>
      <c r="AF181" s="917"/>
      <c r="AG181" s="1199"/>
      <c r="AH181" s="1199"/>
      <c r="AI181" s="1199"/>
      <c r="AJ181" s="1199"/>
      <c r="AK181" s="1199"/>
      <c r="AL181" s="1199"/>
      <c r="AM181" s="1199"/>
      <c r="AN181" s="1199"/>
      <c r="AO181" s="1199"/>
      <c r="AP181" s="1199"/>
      <c r="AQ181" s="1199"/>
      <c r="AR181" s="1199"/>
      <c r="AS181" s="1199"/>
      <c r="AT181" s="1199"/>
      <c r="AU181" s="1199"/>
      <c r="AV181" s="1199"/>
      <c r="AW181" s="1199"/>
      <c r="AX181" s="1199"/>
      <c r="AY181" s="1199"/>
      <c r="AZ181" s="1199"/>
      <c r="BA181" s="1199"/>
      <c r="BB181" s="1199"/>
      <c r="BC181" s="1199"/>
      <c r="BD181" s="1199"/>
      <c r="BE181" s="1199"/>
      <c r="BF181" s="1199"/>
      <c r="BG181" s="1199"/>
      <c r="BH181" s="1199"/>
      <c r="BI181" s="1199"/>
      <c r="BJ181" s="1199"/>
      <c r="BK181" s="1199"/>
      <c r="BL181" s="1199"/>
      <c r="BM181" s="1199"/>
      <c r="BN181" s="1199"/>
      <c r="BO181" s="1199"/>
      <c r="BP181" s="1199"/>
      <c r="BQ181" s="1199"/>
      <c r="BR181" s="1199"/>
      <c r="BS181" s="1199"/>
      <c r="BT181" s="1199"/>
      <c r="BU181" s="1199"/>
      <c r="BV181" s="1199"/>
      <c r="BW181" s="1199"/>
    </row>
    <row r="182" ht="22.5" customHeight="1">
      <c r="A182" s="379">
        <v>4.0</v>
      </c>
      <c r="B182" s="379">
        <v>7.0</v>
      </c>
      <c r="C182" s="379" t="s">
        <v>301</v>
      </c>
      <c r="D182" s="379"/>
      <c r="E182" s="476"/>
      <c r="F182" s="476"/>
      <c r="G182" s="863">
        <v>1.0</v>
      </c>
      <c r="H182" s="378" t="s">
        <v>8801</v>
      </c>
      <c r="I182" s="378" t="s">
        <v>8802</v>
      </c>
      <c r="J182" s="379" t="s">
        <v>995</v>
      </c>
      <c r="K182" s="379" t="s">
        <v>8803</v>
      </c>
      <c r="L182" s="380">
        <v>42016.0</v>
      </c>
      <c r="M182" s="379" t="s">
        <v>351</v>
      </c>
      <c r="N182" s="379" t="s">
        <v>151</v>
      </c>
      <c r="O182" s="380">
        <v>44669.0</v>
      </c>
      <c r="P182" s="379" t="s">
        <v>66</v>
      </c>
      <c r="Q182" s="379" t="s">
        <v>280</v>
      </c>
      <c r="R182" s="379"/>
      <c r="S182" s="476"/>
      <c r="T182" s="379" t="s">
        <v>11</v>
      </c>
      <c r="U182" s="379" t="s">
        <v>10</v>
      </c>
      <c r="V182" s="476"/>
      <c r="W182" s="379" t="s">
        <v>6107</v>
      </c>
      <c r="X182" s="379" t="s">
        <v>6067</v>
      </c>
      <c r="Y182" s="197" t="s">
        <v>8804</v>
      </c>
      <c r="Z182" s="197" t="s">
        <v>8805</v>
      </c>
      <c r="AA182" s="197" t="s">
        <v>8806</v>
      </c>
      <c r="AB182" s="197" t="s">
        <v>8807</v>
      </c>
      <c r="AC182" s="197"/>
      <c r="AD182" s="197"/>
      <c r="AE182" s="379"/>
      <c r="AF182" s="917"/>
      <c r="AG182" s="1199"/>
      <c r="AH182" s="1199"/>
      <c r="AI182" s="1199"/>
      <c r="AJ182" s="1199"/>
      <c r="AK182" s="1199"/>
      <c r="AL182" s="1199"/>
      <c r="AM182" s="1199"/>
      <c r="AN182" s="1199"/>
      <c r="AO182" s="1199"/>
      <c r="AP182" s="1199"/>
      <c r="AQ182" s="1199"/>
      <c r="AR182" s="1199"/>
      <c r="AS182" s="1199"/>
      <c r="AT182" s="1199"/>
      <c r="AU182" s="1199"/>
      <c r="AV182" s="1199"/>
      <c r="AW182" s="1199"/>
      <c r="AX182" s="1199"/>
      <c r="AY182" s="1199"/>
      <c r="AZ182" s="1199"/>
      <c r="BA182" s="1199"/>
      <c r="BB182" s="1199"/>
      <c r="BC182" s="1199"/>
      <c r="BD182" s="1199"/>
      <c r="BE182" s="1199"/>
      <c r="BF182" s="1199"/>
      <c r="BG182" s="1199"/>
      <c r="BH182" s="1199"/>
      <c r="BI182" s="1199"/>
      <c r="BJ182" s="1199"/>
      <c r="BK182" s="1199"/>
      <c r="BL182" s="1199"/>
      <c r="BM182" s="1199"/>
      <c r="BN182" s="1199"/>
      <c r="BO182" s="1199"/>
      <c r="BP182" s="1199"/>
      <c r="BQ182" s="1199"/>
      <c r="BR182" s="1199"/>
      <c r="BS182" s="1199"/>
      <c r="BT182" s="1199"/>
      <c r="BU182" s="1199"/>
      <c r="BV182" s="1199"/>
      <c r="BW182" s="1199"/>
    </row>
    <row r="183" ht="22.5" customHeight="1">
      <c r="A183" s="917">
        <v>5.0</v>
      </c>
      <c r="B183" s="379">
        <v>7.0</v>
      </c>
      <c r="C183" s="379" t="s">
        <v>301</v>
      </c>
      <c r="D183" s="379"/>
      <c r="E183" s="476"/>
      <c r="F183" s="476"/>
      <c r="G183" s="863">
        <v>1.0</v>
      </c>
      <c r="H183" s="378" t="s">
        <v>8808</v>
      </c>
      <c r="I183" s="378" t="s">
        <v>8809</v>
      </c>
      <c r="J183" s="379" t="s">
        <v>8117</v>
      </c>
      <c r="K183" s="379" t="s">
        <v>8810</v>
      </c>
      <c r="L183" s="380">
        <v>41939.0</v>
      </c>
      <c r="M183" s="379" t="s">
        <v>351</v>
      </c>
      <c r="N183" s="379" t="s">
        <v>152</v>
      </c>
      <c r="O183" s="380">
        <v>43587.0</v>
      </c>
      <c r="P183" s="379" t="s">
        <v>91</v>
      </c>
      <c r="Q183" s="379" t="s">
        <v>280</v>
      </c>
      <c r="R183" s="476"/>
      <c r="S183" s="476"/>
      <c r="T183" s="379" t="s">
        <v>11</v>
      </c>
      <c r="U183" s="379" t="s">
        <v>21</v>
      </c>
      <c r="V183" s="476"/>
      <c r="W183" s="379" t="s">
        <v>6232</v>
      </c>
      <c r="X183" s="379" t="s">
        <v>6107</v>
      </c>
      <c r="Y183" s="197" t="s">
        <v>8811</v>
      </c>
      <c r="Z183" s="197" t="s">
        <v>8812</v>
      </c>
      <c r="AA183" s="197" t="s">
        <v>8813</v>
      </c>
      <c r="AB183" s="197" t="s">
        <v>8814</v>
      </c>
      <c r="AC183" s="197" t="s">
        <v>8815</v>
      </c>
      <c r="AD183" s="197" t="s">
        <v>8816</v>
      </c>
      <c r="AE183" s="379" t="s">
        <v>8817</v>
      </c>
      <c r="AF183" s="917"/>
      <c r="AG183" s="1199"/>
      <c r="AH183" s="1199"/>
      <c r="AI183" s="1199"/>
      <c r="AJ183" s="1199"/>
      <c r="AK183" s="1199"/>
      <c r="AL183" s="1199"/>
      <c r="AM183" s="1199"/>
      <c r="AN183" s="1199"/>
      <c r="AO183" s="1199"/>
      <c r="AP183" s="1199"/>
      <c r="AQ183" s="1199"/>
      <c r="AR183" s="1199"/>
      <c r="AS183" s="1199"/>
      <c r="AT183" s="1199"/>
      <c r="AU183" s="1199"/>
      <c r="AV183" s="1199"/>
      <c r="AW183" s="1199"/>
      <c r="AX183" s="1199"/>
      <c r="AY183" s="1199"/>
      <c r="AZ183" s="1199"/>
      <c r="BA183" s="1199"/>
      <c r="BB183" s="1199"/>
      <c r="BC183" s="1199"/>
      <c r="BD183" s="1199"/>
      <c r="BE183" s="1199"/>
      <c r="BF183" s="1199"/>
      <c r="BG183" s="1199"/>
      <c r="BH183" s="1199"/>
      <c r="BI183" s="1199"/>
      <c r="BJ183" s="1199"/>
      <c r="BK183" s="1199"/>
      <c r="BL183" s="1199"/>
      <c r="BM183" s="1199"/>
      <c r="BN183" s="1199"/>
      <c r="BO183" s="1199"/>
      <c r="BP183" s="1199"/>
      <c r="BQ183" s="1199"/>
      <c r="BR183" s="1199"/>
      <c r="BS183" s="1199"/>
      <c r="BT183" s="1199"/>
      <c r="BU183" s="1199"/>
      <c r="BV183" s="1199"/>
      <c r="BW183" s="1199"/>
    </row>
    <row r="184" ht="22.5" customHeight="1">
      <c r="A184" s="379">
        <v>6.0</v>
      </c>
      <c r="B184" s="379">
        <v>7.0</v>
      </c>
      <c r="C184" s="379" t="s">
        <v>301</v>
      </c>
      <c r="D184" s="379"/>
      <c r="E184" s="476"/>
      <c r="F184" s="476"/>
      <c r="G184" s="863">
        <v>1.0</v>
      </c>
      <c r="H184" s="378" t="s">
        <v>8818</v>
      </c>
      <c r="I184" s="378" t="s">
        <v>8819</v>
      </c>
      <c r="J184" s="379" t="s">
        <v>2698</v>
      </c>
      <c r="K184" s="379" t="s">
        <v>8820</v>
      </c>
      <c r="L184" s="380">
        <v>41900.0</v>
      </c>
      <c r="M184" s="379" t="s">
        <v>339</v>
      </c>
      <c r="N184" s="379" t="s">
        <v>153</v>
      </c>
      <c r="O184" s="380">
        <v>44426.0</v>
      </c>
      <c r="P184" s="379" t="s">
        <v>133</v>
      </c>
      <c r="Q184" s="379" t="s">
        <v>280</v>
      </c>
      <c r="R184" s="379" t="s">
        <v>8821</v>
      </c>
      <c r="S184" s="476"/>
      <c r="T184" s="379" t="s">
        <v>11</v>
      </c>
      <c r="U184" s="379" t="s">
        <v>15</v>
      </c>
      <c r="V184" s="476"/>
      <c r="W184" s="379" t="s">
        <v>7073</v>
      </c>
      <c r="X184" s="379" t="s">
        <v>6067</v>
      </c>
      <c r="Y184" s="197" t="s">
        <v>8822</v>
      </c>
      <c r="Z184" s="197" t="s">
        <v>8823</v>
      </c>
      <c r="AA184" s="197" t="s">
        <v>8824</v>
      </c>
      <c r="AB184" s="197" t="s">
        <v>8402</v>
      </c>
      <c r="AC184" s="197"/>
      <c r="AD184" s="197"/>
      <c r="AE184" s="379"/>
      <c r="AF184" s="917"/>
      <c r="AG184" s="1199"/>
      <c r="AH184" s="1199"/>
      <c r="AI184" s="1199"/>
      <c r="AJ184" s="1199"/>
      <c r="AK184" s="1199"/>
      <c r="AL184" s="1199"/>
      <c r="AM184" s="1199"/>
      <c r="AN184" s="1199"/>
      <c r="AO184" s="1199"/>
      <c r="AP184" s="1199"/>
      <c r="AQ184" s="1199"/>
      <c r="AR184" s="1199"/>
      <c r="AS184" s="1199"/>
      <c r="AT184" s="1199"/>
      <c r="AU184" s="1199"/>
      <c r="AV184" s="1199"/>
      <c r="AW184" s="1199"/>
      <c r="AX184" s="1199"/>
      <c r="AY184" s="1199"/>
      <c r="AZ184" s="1199"/>
      <c r="BA184" s="1199"/>
      <c r="BB184" s="1199"/>
      <c r="BC184" s="1199"/>
      <c r="BD184" s="1199"/>
      <c r="BE184" s="1199"/>
      <c r="BF184" s="1199"/>
      <c r="BG184" s="1199"/>
      <c r="BH184" s="1199"/>
      <c r="BI184" s="1199"/>
      <c r="BJ184" s="1199"/>
      <c r="BK184" s="1199"/>
      <c r="BL184" s="1199"/>
      <c r="BM184" s="1199"/>
      <c r="BN184" s="1199"/>
      <c r="BO184" s="1199"/>
      <c r="BP184" s="1199"/>
      <c r="BQ184" s="1199"/>
      <c r="BR184" s="1199"/>
      <c r="BS184" s="1199"/>
      <c r="BT184" s="1199"/>
      <c r="BU184" s="1199"/>
      <c r="BV184" s="1199"/>
      <c r="BW184" s="1199"/>
    </row>
    <row r="185" ht="22.5" customHeight="1">
      <c r="A185" s="917">
        <v>7.0</v>
      </c>
      <c r="B185" s="379">
        <v>7.0</v>
      </c>
      <c r="C185" s="379" t="s">
        <v>301</v>
      </c>
      <c r="D185" s="379"/>
      <c r="E185" s="476"/>
      <c r="F185" s="476"/>
      <c r="G185" s="863">
        <v>1.0</v>
      </c>
      <c r="H185" s="378" t="s">
        <v>8825</v>
      </c>
      <c r="I185" s="378" t="s">
        <v>8826</v>
      </c>
      <c r="J185" s="379" t="s">
        <v>637</v>
      </c>
      <c r="K185" s="379" t="s">
        <v>5485</v>
      </c>
      <c r="L185" s="380">
        <v>42186.0</v>
      </c>
      <c r="M185" s="379" t="s">
        <v>339</v>
      </c>
      <c r="N185" s="379" t="s">
        <v>154</v>
      </c>
      <c r="O185" s="380">
        <v>44426.0</v>
      </c>
      <c r="P185" s="379" t="s">
        <v>115</v>
      </c>
      <c r="Q185" s="379" t="s">
        <v>280</v>
      </c>
      <c r="R185" s="379"/>
      <c r="S185" s="379"/>
      <c r="T185" s="379" t="s">
        <v>11</v>
      </c>
      <c r="U185" s="379" t="s">
        <v>15</v>
      </c>
      <c r="V185" s="1067"/>
      <c r="W185" s="379" t="s">
        <v>7073</v>
      </c>
      <c r="X185" s="379" t="s">
        <v>6056</v>
      </c>
      <c r="Y185" s="197" t="s">
        <v>8827</v>
      </c>
      <c r="Z185" s="197" t="s">
        <v>8828</v>
      </c>
      <c r="AA185" s="197" t="s">
        <v>8829</v>
      </c>
      <c r="AB185" s="197" t="s">
        <v>8830</v>
      </c>
      <c r="AC185" s="197"/>
      <c r="AD185" s="197"/>
      <c r="AE185" s="379"/>
      <c r="AF185" s="917"/>
      <c r="AG185" s="1199"/>
      <c r="AH185" s="1199"/>
      <c r="AI185" s="1199"/>
      <c r="AJ185" s="1199"/>
      <c r="AK185" s="1199"/>
      <c r="AL185" s="1199"/>
      <c r="AM185" s="1199"/>
      <c r="AN185" s="1199"/>
      <c r="AO185" s="1199"/>
      <c r="AP185" s="1199"/>
      <c r="AQ185" s="1199"/>
      <c r="AR185" s="1199"/>
      <c r="AS185" s="1199"/>
      <c r="AT185" s="1199"/>
      <c r="AU185" s="1199"/>
      <c r="AV185" s="1199"/>
      <c r="AW185" s="1199"/>
      <c r="AX185" s="1199"/>
      <c r="AY185" s="1199"/>
      <c r="AZ185" s="1199"/>
      <c r="BA185" s="1199"/>
      <c r="BB185" s="1199"/>
      <c r="BC185" s="1199"/>
      <c r="BD185" s="1199"/>
      <c r="BE185" s="1199"/>
      <c r="BF185" s="1199"/>
      <c r="BG185" s="1199"/>
      <c r="BH185" s="1199"/>
      <c r="BI185" s="1199"/>
      <c r="BJ185" s="1199"/>
      <c r="BK185" s="1199"/>
      <c r="BL185" s="1199"/>
      <c r="BM185" s="1199"/>
      <c r="BN185" s="1199"/>
      <c r="BO185" s="1199"/>
      <c r="BP185" s="1199"/>
      <c r="BQ185" s="1199"/>
      <c r="BR185" s="1199"/>
      <c r="BS185" s="1199"/>
      <c r="BT185" s="1199"/>
      <c r="BU185" s="1199"/>
      <c r="BV185" s="1199"/>
      <c r="BW185" s="1199"/>
    </row>
    <row r="186" ht="22.5" customHeight="1">
      <c r="A186" s="379">
        <v>8.0</v>
      </c>
      <c r="B186" s="379">
        <v>7.0</v>
      </c>
      <c r="C186" s="379" t="s">
        <v>301</v>
      </c>
      <c r="D186" s="379"/>
      <c r="E186" s="476"/>
      <c r="F186" s="476"/>
      <c r="G186" s="863">
        <v>1.0</v>
      </c>
      <c r="H186" s="378" t="s">
        <v>8831</v>
      </c>
      <c r="I186" s="378" t="s">
        <v>8832</v>
      </c>
      <c r="J186" s="379" t="s">
        <v>396</v>
      </c>
      <c r="K186" s="379" t="s">
        <v>8833</v>
      </c>
      <c r="L186" s="380">
        <v>42049.0</v>
      </c>
      <c r="M186" s="379" t="s">
        <v>339</v>
      </c>
      <c r="N186" s="379" t="s">
        <v>151</v>
      </c>
      <c r="O186" s="380">
        <v>44062.0</v>
      </c>
      <c r="P186" s="379" t="s">
        <v>133</v>
      </c>
      <c r="Q186" s="379" t="s">
        <v>280</v>
      </c>
      <c r="R186" s="476"/>
      <c r="S186" s="476"/>
      <c r="T186" s="379" t="s">
        <v>11</v>
      </c>
      <c r="U186" s="379" t="s">
        <v>15</v>
      </c>
      <c r="V186" s="476"/>
      <c r="W186" s="379" t="s">
        <v>6728</v>
      </c>
      <c r="X186" s="379"/>
      <c r="Y186" s="197" t="s">
        <v>8834</v>
      </c>
      <c r="Z186" s="197" t="s">
        <v>8835</v>
      </c>
      <c r="AA186" s="197" t="s">
        <v>8836</v>
      </c>
      <c r="AB186" s="197" t="s">
        <v>8837</v>
      </c>
      <c r="AC186" s="197" t="s">
        <v>8838</v>
      </c>
      <c r="AD186" s="197"/>
      <c r="AE186" s="476"/>
      <c r="AF186" s="917"/>
      <c r="AG186" s="1199"/>
      <c r="AH186" s="1199"/>
      <c r="AI186" s="1199"/>
      <c r="AJ186" s="1199"/>
      <c r="AK186" s="1199"/>
      <c r="AL186" s="1199"/>
      <c r="AM186" s="1199"/>
      <c r="AN186" s="1199"/>
      <c r="AO186" s="1199"/>
      <c r="AP186" s="1199"/>
      <c r="AQ186" s="1199"/>
      <c r="AR186" s="1199"/>
      <c r="AS186" s="1199"/>
      <c r="AT186" s="1199"/>
      <c r="AU186" s="1199"/>
      <c r="AV186" s="1199"/>
      <c r="AW186" s="1199"/>
      <c r="AX186" s="1199"/>
      <c r="AY186" s="1199"/>
      <c r="AZ186" s="1199"/>
      <c r="BA186" s="1199"/>
      <c r="BB186" s="1199"/>
      <c r="BC186" s="1199"/>
      <c r="BD186" s="1199"/>
      <c r="BE186" s="1199"/>
      <c r="BF186" s="1199"/>
      <c r="BG186" s="1199"/>
      <c r="BH186" s="1199"/>
      <c r="BI186" s="1199"/>
      <c r="BJ186" s="1199"/>
      <c r="BK186" s="1199"/>
      <c r="BL186" s="1199"/>
      <c r="BM186" s="1199"/>
      <c r="BN186" s="1199"/>
      <c r="BO186" s="1199"/>
      <c r="BP186" s="1199"/>
      <c r="BQ186" s="1199"/>
      <c r="BR186" s="1199"/>
      <c r="BS186" s="1199"/>
      <c r="BT186" s="1199"/>
      <c r="BU186" s="1199"/>
      <c r="BV186" s="1199"/>
      <c r="BW186" s="1199"/>
    </row>
    <row r="187" ht="22.5" customHeight="1">
      <c r="A187" s="917">
        <v>9.0</v>
      </c>
      <c r="B187" s="379">
        <v>7.0</v>
      </c>
      <c r="C187" s="379" t="s">
        <v>301</v>
      </c>
      <c r="D187" s="379"/>
      <c r="E187" s="476"/>
      <c r="F187" s="476"/>
      <c r="G187" s="863">
        <v>1.0</v>
      </c>
      <c r="H187" s="378" t="s">
        <v>8839</v>
      </c>
      <c r="I187" s="378" t="s">
        <v>8840</v>
      </c>
      <c r="J187" s="379" t="s">
        <v>1887</v>
      </c>
      <c r="K187" s="379" t="s">
        <v>8841</v>
      </c>
      <c r="L187" s="380">
        <v>42135.0</v>
      </c>
      <c r="M187" s="379" t="s">
        <v>339</v>
      </c>
      <c r="N187" s="379" t="s">
        <v>151</v>
      </c>
      <c r="O187" s="380">
        <v>44426.0</v>
      </c>
      <c r="P187" s="379" t="s">
        <v>74</v>
      </c>
      <c r="Q187" s="379" t="s">
        <v>280</v>
      </c>
      <c r="R187" s="379" t="s">
        <v>8842</v>
      </c>
      <c r="S187" s="476"/>
      <c r="T187" s="379" t="s">
        <v>11</v>
      </c>
      <c r="U187" s="379" t="s">
        <v>21</v>
      </c>
      <c r="V187" s="476"/>
      <c r="W187" s="379" t="s">
        <v>6232</v>
      </c>
      <c r="X187" s="476"/>
      <c r="Y187" s="197" t="s">
        <v>8843</v>
      </c>
      <c r="Z187" s="197" t="s">
        <v>8844</v>
      </c>
      <c r="AA187" s="197" t="s">
        <v>8845</v>
      </c>
      <c r="AB187" s="197" t="s">
        <v>8846</v>
      </c>
      <c r="AC187" s="197"/>
      <c r="AD187" s="197"/>
      <c r="AE187" s="476"/>
      <c r="AF187" s="917"/>
      <c r="AG187" s="1199"/>
      <c r="AH187" s="1199"/>
      <c r="AI187" s="1199"/>
      <c r="AJ187" s="1199"/>
      <c r="AK187" s="1199"/>
      <c r="AL187" s="1199"/>
      <c r="AM187" s="1199"/>
      <c r="AN187" s="1199"/>
      <c r="AO187" s="1199"/>
      <c r="AP187" s="1199"/>
      <c r="AQ187" s="1199"/>
      <c r="AR187" s="1199"/>
      <c r="AS187" s="1199"/>
      <c r="AT187" s="1199"/>
      <c r="AU187" s="1199"/>
      <c r="AV187" s="1199"/>
      <c r="AW187" s="1199"/>
      <c r="AX187" s="1199"/>
      <c r="AY187" s="1199"/>
      <c r="AZ187" s="1199"/>
      <c r="BA187" s="1199"/>
      <c r="BB187" s="1199"/>
      <c r="BC187" s="1199"/>
      <c r="BD187" s="1199"/>
      <c r="BE187" s="1199"/>
      <c r="BF187" s="1199"/>
      <c r="BG187" s="1199"/>
      <c r="BH187" s="1199"/>
      <c r="BI187" s="1199"/>
      <c r="BJ187" s="1199"/>
      <c r="BK187" s="1199"/>
      <c r="BL187" s="1199"/>
      <c r="BM187" s="1199"/>
      <c r="BN187" s="1199"/>
      <c r="BO187" s="1199"/>
      <c r="BP187" s="1199"/>
      <c r="BQ187" s="1199"/>
      <c r="BR187" s="1199"/>
      <c r="BS187" s="1199"/>
      <c r="BT187" s="1199"/>
      <c r="BU187" s="1199"/>
      <c r="BV187" s="1199"/>
      <c r="BW187" s="1199"/>
    </row>
    <row r="188" ht="22.5" customHeight="1">
      <c r="A188" s="379">
        <v>10.0</v>
      </c>
      <c r="B188" s="379">
        <v>7.0</v>
      </c>
      <c r="C188" s="379" t="s">
        <v>301</v>
      </c>
      <c r="D188" s="379"/>
      <c r="E188" s="476"/>
      <c r="F188" s="476"/>
      <c r="G188" s="863">
        <v>1.0</v>
      </c>
      <c r="H188" s="378" t="s">
        <v>8847</v>
      </c>
      <c r="I188" s="378" t="s">
        <v>8848</v>
      </c>
      <c r="J188" s="379" t="s">
        <v>4860</v>
      </c>
      <c r="K188" s="379" t="s">
        <v>8849</v>
      </c>
      <c r="L188" s="380">
        <v>41902.0</v>
      </c>
      <c r="M188" s="379" t="s">
        <v>339</v>
      </c>
      <c r="N188" s="379" t="s">
        <v>154</v>
      </c>
      <c r="O188" s="380">
        <v>44790.0</v>
      </c>
      <c r="P188" s="379" t="s">
        <v>125</v>
      </c>
      <c r="Q188" s="379" t="s">
        <v>280</v>
      </c>
      <c r="R188" s="476"/>
      <c r="S188" s="476"/>
      <c r="T188" s="379" t="s">
        <v>11</v>
      </c>
      <c r="U188" s="379" t="s">
        <v>21</v>
      </c>
      <c r="V188" s="476"/>
      <c r="W188" s="379"/>
      <c r="X188" s="379" t="s">
        <v>8850</v>
      </c>
      <c r="Y188" s="197" t="s">
        <v>8851</v>
      </c>
      <c r="Z188" s="197" t="s">
        <v>8852</v>
      </c>
      <c r="AA188" s="197" t="s">
        <v>8853</v>
      </c>
      <c r="AB188" s="197"/>
      <c r="AC188" s="197"/>
      <c r="AD188" s="197"/>
      <c r="AE188" s="379"/>
      <c r="AF188" s="917"/>
      <c r="AG188" s="1199"/>
      <c r="AH188" s="1199"/>
      <c r="AI188" s="1199"/>
      <c r="AJ188" s="1199"/>
      <c r="AK188" s="1199"/>
      <c r="AL188" s="1199"/>
      <c r="AM188" s="1199"/>
      <c r="AN188" s="1199"/>
      <c r="AO188" s="1199"/>
      <c r="AP188" s="1199"/>
      <c r="AQ188" s="1199"/>
      <c r="AR188" s="1199"/>
      <c r="AS188" s="1199"/>
      <c r="AT188" s="1199"/>
      <c r="AU188" s="1199"/>
      <c r="AV188" s="1199"/>
      <c r="AW188" s="1199"/>
      <c r="AX188" s="1199"/>
      <c r="AY188" s="1199"/>
      <c r="AZ188" s="1199"/>
      <c r="BA188" s="1199"/>
      <c r="BB188" s="1199"/>
      <c r="BC188" s="1199"/>
      <c r="BD188" s="1199"/>
      <c r="BE188" s="1199"/>
      <c r="BF188" s="1199"/>
      <c r="BG188" s="1199"/>
      <c r="BH188" s="1199"/>
      <c r="BI188" s="1199"/>
      <c r="BJ188" s="1199"/>
      <c r="BK188" s="1199"/>
      <c r="BL188" s="1199"/>
      <c r="BM188" s="1199"/>
      <c r="BN188" s="1199"/>
      <c r="BO188" s="1199"/>
      <c r="BP188" s="1199"/>
      <c r="BQ188" s="1199"/>
      <c r="BR188" s="1199"/>
      <c r="BS188" s="1199"/>
      <c r="BT188" s="1199"/>
      <c r="BU188" s="1199"/>
      <c r="BV188" s="1199"/>
      <c r="BW188" s="1199"/>
    </row>
    <row r="189" ht="22.5" customHeight="1">
      <c r="A189" s="917">
        <v>11.0</v>
      </c>
      <c r="B189" s="379">
        <v>7.0</v>
      </c>
      <c r="C189" s="379" t="s">
        <v>301</v>
      </c>
      <c r="D189" s="379"/>
      <c r="E189" s="476"/>
      <c r="F189" s="476"/>
      <c r="G189" s="863">
        <v>1.0</v>
      </c>
      <c r="H189" s="378" t="s">
        <v>8854</v>
      </c>
      <c r="I189" s="378" t="s">
        <v>8855</v>
      </c>
      <c r="J189" s="379" t="s">
        <v>423</v>
      </c>
      <c r="K189" s="379" t="s">
        <v>8856</v>
      </c>
      <c r="L189" s="380">
        <v>42128.0</v>
      </c>
      <c r="M189" s="379" t="s">
        <v>339</v>
      </c>
      <c r="N189" s="379" t="s">
        <v>152</v>
      </c>
      <c r="O189" s="380">
        <v>44152.0</v>
      </c>
      <c r="P189" s="379" t="s">
        <v>115</v>
      </c>
      <c r="Q189" s="379" t="s">
        <v>280</v>
      </c>
      <c r="R189" s="379" t="s">
        <v>8857</v>
      </c>
      <c r="S189" s="379" t="s">
        <v>26</v>
      </c>
      <c r="T189" s="379" t="s">
        <v>11</v>
      </c>
      <c r="U189" s="379" t="s">
        <v>21</v>
      </c>
      <c r="V189" s="379"/>
      <c r="W189" s="379"/>
      <c r="X189" s="379" t="s">
        <v>7749</v>
      </c>
      <c r="Y189" s="197" t="s">
        <v>8858</v>
      </c>
      <c r="Z189" s="197" t="s">
        <v>8859</v>
      </c>
      <c r="AA189" s="197" t="s">
        <v>8860</v>
      </c>
      <c r="AB189" s="197" t="s">
        <v>8861</v>
      </c>
      <c r="AC189" s="197" t="s">
        <v>8862</v>
      </c>
      <c r="AD189" s="222"/>
      <c r="AE189" s="476"/>
      <c r="AF189" s="920"/>
      <c r="AG189" s="1199"/>
      <c r="AH189" s="1199"/>
      <c r="AI189" s="1199"/>
      <c r="AJ189" s="1199"/>
      <c r="AK189" s="1199"/>
      <c r="AL189" s="1199"/>
      <c r="AM189" s="1199"/>
      <c r="AN189" s="1199"/>
      <c r="AO189" s="1199"/>
      <c r="AP189" s="1199"/>
      <c r="AQ189" s="1199"/>
      <c r="AR189" s="1199"/>
      <c r="AS189" s="1199"/>
      <c r="AT189" s="1199"/>
      <c r="AU189" s="1199"/>
      <c r="AV189" s="1199"/>
      <c r="AW189" s="1199"/>
      <c r="AX189" s="1199"/>
      <c r="AY189" s="1199"/>
      <c r="AZ189" s="1199"/>
      <c r="BA189" s="1199"/>
      <c r="BB189" s="1199"/>
      <c r="BC189" s="1199"/>
      <c r="BD189" s="1199"/>
      <c r="BE189" s="1199"/>
      <c r="BF189" s="1199"/>
      <c r="BG189" s="1199"/>
      <c r="BH189" s="1199"/>
      <c r="BI189" s="1199"/>
      <c r="BJ189" s="1199"/>
      <c r="BK189" s="1199"/>
      <c r="BL189" s="1199"/>
      <c r="BM189" s="1199"/>
      <c r="BN189" s="1199"/>
      <c r="BO189" s="1199"/>
      <c r="BP189" s="1199"/>
      <c r="BQ189" s="1199"/>
      <c r="BR189" s="1199"/>
      <c r="BS189" s="1199"/>
      <c r="BT189" s="1199"/>
      <c r="BU189" s="1199"/>
      <c r="BV189" s="1199"/>
      <c r="BW189" s="1199"/>
    </row>
    <row r="190" ht="22.5" customHeight="1">
      <c r="A190" s="379">
        <v>12.0</v>
      </c>
      <c r="B190" s="379">
        <v>7.0</v>
      </c>
      <c r="C190" s="379" t="s">
        <v>301</v>
      </c>
      <c r="D190" s="379"/>
      <c r="E190" s="476"/>
      <c r="F190" s="476"/>
      <c r="G190" s="863">
        <v>1.0</v>
      </c>
      <c r="H190" s="378" t="s">
        <v>8863</v>
      </c>
      <c r="I190" s="378" t="s">
        <v>8864</v>
      </c>
      <c r="J190" s="379" t="s">
        <v>396</v>
      </c>
      <c r="K190" s="379" t="s">
        <v>8865</v>
      </c>
      <c r="L190" s="380">
        <v>41973.0</v>
      </c>
      <c r="M190" s="379" t="s">
        <v>351</v>
      </c>
      <c r="N190" s="379" t="s">
        <v>154</v>
      </c>
      <c r="O190" s="380">
        <v>45519.0</v>
      </c>
      <c r="P190" s="379" t="s">
        <v>94</v>
      </c>
      <c r="Q190" s="379" t="s">
        <v>280</v>
      </c>
      <c r="R190" s="476"/>
      <c r="S190" s="476"/>
      <c r="T190" s="379" t="s">
        <v>11</v>
      </c>
      <c r="U190" s="379" t="s">
        <v>21</v>
      </c>
      <c r="V190" s="379"/>
      <c r="W190" s="379"/>
      <c r="X190" s="379"/>
      <c r="Y190" s="197" t="s">
        <v>8866</v>
      </c>
      <c r="Z190" s="197"/>
      <c r="AA190" s="197"/>
      <c r="AB190" s="197"/>
      <c r="AC190" s="197"/>
      <c r="AD190" s="197"/>
      <c r="AE190" s="379"/>
      <c r="AF190" s="917"/>
      <c r="AG190" s="1199"/>
      <c r="AH190" s="1199"/>
      <c r="AI190" s="1199"/>
      <c r="AJ190" s="1199"/>
      <c r="AK190" s="1199"/>
      <c r="AL190" s="1199"/>
      <c r="AM190" s="1199"/>
      <c r="AN190" s="1199"/>
      <c r="AO190" s="1199"/>
      <c r="AP190" s="1199"/>
      <c r="AQ190" s="1199"/>
      <c r="AR190" s="1199"/>
      <c r="AS190" s="1199"/>
      <c r="AT190" s="1199"/>
      <c r="AU190" s="1199"/>
      <c r="AV190" s="1199"/>
      <c r="AW190" s="1199"/>
      <c r="AX190" s="1199"/>
      <c r="AY190" s="1199"/>
      <c r="AZ190" s="1199"/>
      <c r="BA190" s="1199"/>
      <c r="BB190" s="1199"/>
      <c r="BC190" s="1199"/>
      <c r="BD190" s="1199"/>
      <c r="BE190" s="1199"/>
      <c r="BF190" s="1199"/>
      <c r="BG190" s="1199"/>
      <c r="BH190" s="1199"/>
      <c r="BI190" s="1199"/>
      <c r="BJ190" s="1199"/>
      <c r="BK190" s="1199"/>
      <c r="BL190" s="1199"/>
      <c r="BM190" s="1199"/>
      <c r="BN190" s="1199"/>
      <c r="BO190" s="1199"/>
      <c r="BP190" s="1199"/>
      <c r="BQ190" s="1199"/>
      <c r="BR190" s="1199"/>
      <c r="BS190" s="1199"/>
      <c r="BT190" s="1199"/>
      <c r="BU190" s="1199"/>
      <c r="BV190" s="1199"/>
      <c r="BW190" s="1199"/>
    </row>
    <row r="191" ht="22.5" customHeight="1">
      <c r="A191" s="917">
        <v>13.0</v>
      </c>
      <c r="B191" s="379">
        <v>7.0</v>
      </c>
      <c r="C191" s="379" t="s">
        <v>301</v>
      </c>
      <c r="D191" s="379"/>
      <c r="E191" s="476"/>
      <c r="F191" s="476"/>
      <c r="G191" s="863">
        <v>1.0</v>
      </c>
      <c r="H191" s="378" t="s">
        <v>8867</v>
      </c>
      <c r="I191" s="378" t="s">
        <v>8868</v>
      </c>
      <c r="J191" s="379" t="s">
        <v>1744</v>
      </c>
      <c r="K191" s="379" t="s">
        <v>8869</v>
      </c>
      <c r="L191" s="380">
        <v>42129.0</v>
      </c>
      <c r="M191" s="379" t="s">
        <v>339</v>
      </c>
      <c r="N191" s="379" t="s">
        <v>151</v>
      </c>
      <c r="O191" s="380">
        <v>42970.0</v>
      </c>
      <c r="P191" s="379" t="s">
        <v>9</v>
      </c>
      <c r="Q191" s="379" t="s">
        <v>285</v>
      </c>
      <c r="R191" s="379" t="s">
        <v>8870</v>
      </c>
      <c r="S191" s="476"/>
      <c r="T191" s="379" t="s">
        <v>11</v>
      </c>
      <c r="U191" s="379" t="s">
        <v>15</v>
      </c>
      <c r="V191" s="476"/>
      <c r="W191" s="379" t="s">
        <v>6728</v>
      </c>
      <c r="X191" s="379" t="s">
        <v>6107</v>
      </c>
      <c r="Y191" s="197" t="s">
        <v>8871</v>
      </c>
      <c r="Z191" s="197" t="s">
        <v>8872</v>
      </c>
      <c r="AA191" s="197" t="s">
        <v>8873</v>
      </c>
      <c r="AB191" s="197" t="s">
        <v>8874</v>
      </c>
      <c r="AC191" s="197" t="s">
        <v>8875</v>
      </c>
      <c r="AD191" s="197" t="s">
        <v>8876</v>
      </c>
      <c r="AE191" s="379" t="s">
        <v>8877</v>
      </c>
      <c r="AF191" s="917" t="s">
        <v>7521</v>
      </c>
      <c r="AG191" s="1199"/>
      <c r="AH191" s="1199"/>
      <c r="AI191" s="1199"/>
      <c r="AJ191" s="1199"/>
      <c r="AK191" s="1199"/>
      <c r="AL191" s="1199"/>
      <c r="AM191" s="1199"/>
      <c r="AN191" s="1199"/>
      <c r="AO191" s="1199"/>
      <c r="AP191" s="1199"/>
      <c r="AQ191" s="1199"/>
      <c r="AR191" s="1199"/>
      <c r="AS191" s="1199"/>
      <c r="AT191" s="1199"/>
      <c r="AU191" s="1199"/>
      <c r="AV191" s="1199"/>
      <c r="AW191" s="1199"/>
      <c r="AX191" s="1199"/>
      <c r="AY191" s="1199"/>
      <c r="AZ191" s="1199"/>
      <c r="BA191" s="1199"/>
      <c r="BB191" s="1199"/>
      <c r="BC191" s="1199"/>
      <c r="BD191" s="1199"/>
      <c r="BE191" s="1199"/>
      <c r="BF191" s="1199"/>
      <c r="BG191" s="1199"/>
      <c r="BH191" s="1199"/>
      <c r="BI191" s="1199"/>
      <c r="BJ191" s="1199"/>
      <c r="BK191" s="1199"/>
      <c r="BL191" s="1199"/>
      <c r="BM191" s="1199"/>
      <c r="BN191" s="1199"/>
      <c r="BO191" s="1199"/>
      <c r="BP191" s="1199"/>
      <c r="BQ191" s="1199"/>
      <c r="BR191" s="1199"/>
      <c r="BS191" s="1199"/>
      <c r="BT191" s="1199"/>
      <c r="BU191" s="1199"/>
      <c r="BV191" s="1199"/>
      <c r="BW191" s="1199"/>
    </row>
    <row r="192" ht="22.5" customHeight="1">
      <c r="A192" s="379">
        <v>14.0</v>
      </c>
      <c r="B192" s="379">
        <v>7.0</v>
      </c>
      <c r="C192" s="379" t="s">
        <v>301</v>
      </c>
      <c r="D192" s="379"/>
      <c r="E192" s="476"/>
      <c r="F192" s="476"/>
      <c r="G192" s="863">
        <v>1.0</v>
      </c>
      <c r="H192" s="378" t="s">
        <v>8878</v>
      </c>
      <c r="I192" s="378" t="s">
        <v>8879</v>
      </c>
      <c r="J192" s="379" t="s">
        <v>362</v>
      </c>
      <c r="K192" s="379" t="s">
        <v>8880</v>
      </c>
      <c r="L192" s="380">
        <v>42130.0</v>
      </c>
      <c r="M192" s="379" t="s">
        <v>339</v>
      </c>
      <c r="N192" s="379" t="s">
        <v>154</v>
      </c>
      <c r="O192" s="380">
        <v>43334.0</v>
      </c>
      <c r="P192" s="379" t="s">
        <v>133</v>
      </c>
      <c r="Q192" s="379" t="s">
        <v>285</v>
      </c>
      <c r="R192" s="379"/>
      <c r="S192" s="476"/>
      <c r="T192" s="379" t="s">
        <v>11</v>
      </c>
      <c r="U192" s="379" t="s">
        <v>15</v>
      </c>
      <c r="V192" s="379"/>
      <c r="W192" s="379" t="s">
        <v>6056</v>
      </c>
      <c r="X192" s="379" t="s">
        <v>8881</v>
      </c>
      <c r="Y192" s="197" t="s">
        <v>8882</v>
      </c>
      <c r="Z192" s="197" t="s">
        <v>8883</v>
      </c>
      <c r="AA192" s="197" t="s">
        <v>8884</v>
      </c>
      <c r="AB192" s="197" t="s">
        <v>8885</v>
      </c>
      <c r="AC192" s="197" t="s">
        <v>8886</v>
      </c>
      <c r="AD192" s="197" t="s">
        <v>8887</v>
      </c>
      <c r="AE192" s="379" t="s">
        <v>8888</v>
      </c>
      <c r="AF192" s="920"/>
      <c r="AG192" s="1199"/>
      <c r="AH192" s="1199"/>
      <c r="AI192" s="1199"/>
      <c r="AJ192" s="1199"/>
      <c r="AK192" s="1199"/>
      <c r="AL192" s="1199"/>
      <c r="AM192" s="1199"/>
      <c r="AN192" s="1199"/>
      <c r="AO192" s="1199"/>
      <c r="AP192" s="1199"/>
      <c r="AQ192" s="1199"/>
      <c r="AR192" s="1199"/>
      <c r="AS192" s="1199"/>
      <c r="AT192" s="1199"/>
      <c r="AU192" s="1199"/>
      <c r="AV192" s="1199"/>
      <c r="AW192" s="1199"/>
      <c r="AX192" s="1199"/>
      <c r="AY192" s="1199"/>
      <c r="AZ192" s="1199"/>
      <c r="BA192" s="1199"/>
      <c r="BB192" s="1199"/>
      <c r="BC192" s="1199"/>
      <c r="BD192" s="1199"/>
      <c r="BE192" s="1199"/>
      <c r="BF192" s="1199"/>
      <c r="BG192" s="1199"/>
      <c r="BH192" s="1199"/>
      <c r="BI192" s="1199"/>
      <c r="BJ192" s="1199"/>
      <c r="BK192" s="1199"/>
      <c r="BL192" s="1199"/>
      <c r="BM192" s="1199"/>
      <c r="BN192" s="1199"/>
      <c r="BO192" s="1199"/>
      <c r="BP192" s="1199"/>
      <c r="BQ192" s="1199"/>
      <c r="BR192" s="1199"/>
      <c r="BS192" s="1199"/>
      <c r="BT192" s="1199"/>
      <c r="BU192" s="1199"/>
      <c r="BV192" s="1199"/>
      <c r="BW192" s="1199"/>
    </row>
    <row r="193" ht="22.5" customHeight="1">
      <c r="A193" s="917">
        <v>15.0</v>
      </c>
      <c r="B193" s="379">
        <v>7.0</v>
      </c>
      <c r="C193" s="379" t="s">
        <v>301</v>
      </c>
      <c r="D193" s="379"/>
      <c r="E193" s="476"/>
      <c r="F193" s="476"/>
      <c r="G193" s="863">
        <v>1.0</v>
      </c>
      <c r="H193" s="378" t="s">
        <v>8889</v>
      </c>
      <c r="I193" s="378" t="s">
        <v>8890</v>
      </c>
      <c r="J193" s="379" t="s">
        <v>5386</v>
      </c>
      <c r="K193" s="379" t="s">
        <v>8891</v>
      </c>
      <c r="L193" s="380">
        <v>42009.0</v>
      </c>
      <c r="M193" s="379" t="s">
        <v>351</v>
      </c>
      <c r="N193" s="379" t="s">
        <v>153</v>
      </c>
      <c r="O193" s="380">
        <v>43334.0</v>
      </c>
      <c r="P193" s="379" t="s">
        <v>9</v>
      </c>
      <c r="Q193" s="379" t="s">
        <v>285</v>
      </c>
      <c r="R193" s="476"/>
      <c r="S193" s="476"/>
      <c r="T193" s="379" t="s">
        <v>11</v>
      </c>
      <c r="U193" s="379" t="s">
        <v>21</v>
      </c>
      <c r="V193" s="476"/>
      <c r="W193" s="379" t="s">
        <v>6353</v>
      </c>
      <c r="X193" s="379" t="s">
        <v>7488</v>
      </c>
      <c r="Y193" s="197" t="s">
        <v>8892</v>
      </c>
      <c r="Z193" s="197" t="s">
        <v>8893</v>
      </c>
      <c r="AA193" s="197" t="s">
        <v>8894</v>
      </c>
      <c r="AB193" s="197" t="s">
        <v>8895</v>
      </c>
      <c r="AC193" s="197" t="s">
        <v>8896</v>
      </c>
      <c r="AD193" s="197" t="s">
        <v>8897</v>
      </c>
      <c r="AE193" s="379" t="s">
        <v>8898</v>
      </c>
      <c r="AF193" s="917"/>
      <c r="AG193" s="1199"/>
      <c r="AH193" s="1199"/>
      <c r="AI193" s="1199"/>
      <c r="AJ193" s="1199"/>
      <c r="AK193" s="1199"/>
      <c r="AL193" s="1199"/>
      <c r="AM193" s="1199"/>
      <c r="AN193" s="1199"/>
      <c r="AO193" s="1199"/>
      <c r="AP193" s="1199"/>
      <c r="AQ193" s="1199"/>
      <c r="AR193" s="1199"/>
      <c r="AS193" s="1199"/>
      <c r="AT193" s="1199"/>
      <c r="AU193" s="1199"/>
      <c r="AV193" s="1199"/>
      <c r="AW193" s="1199"/>
      <c r="AX193" s="1199"/>
      <c r="AY193" s="1199"/>
      <c r="AZ193" s="1199"/>
      <c r="BA193" s="1199"/>
      <c r="BB193" s="1199"/>
      <c r="BC193" s="1199"/>
      <c r="BD193" s="1199"/>
      <c r="BE193" s="1199"/>
      <c r="BF193" s="1199"/>
      <c r="BG193" s="1199"/>
      <c r="BH193" s="1199"/>
      <c r="BI193" s="1199"/>
      <c r="BJ193" s="1199"/>
      <c r="BK193" s="1199"/>
      <c r="BL193" s="1199"/>
      <c r="BM193" s="1199"/>
      <c r="BN193" s="1199"/>
      <c r="BO193" s="1199"/>
      <c r="BP193" s="1199"/>
      <c r="BQ193" s="1199"/>
      <c r="BR193" s="1199"/>
      <c r="BS193" s="1199"/>
      <c r="BT193" s="1199"/>
      <c r="BU193" s="1199"/>
      <c r="BV193" s="1199"/>
      <c r="BW193" s="1199"/>
    </row>
    <row r="194" ht="22.5" customHeight="1">
      <c r="A194" s="379">
        <v>16.0</v>
      </c>
      <c r="B194" s="379">
        <v>7.0</v>
      </c>
      <c r="C194" s="379" t="s">
        <v>301</v>
      </c>
      <c r="D194" s="379"/>
      <c r="E194" s="476"/>
      <c r="F194" s="476"/>
      <c r="G194" s="863">
        <v>1.0</v>
      </c>
      <c r="H194" s="378" t="s">
        <v>8899</v>
      </c>
      <c r="I194" s="378" t="s">
        <v>8900</v>
      </c>
      <c r="J194" s="379" t="s">
        <v>4548</v>
      </c>
      <c r="K194" s="379" t="s">
        <v>8901</v>
      </c>
      <c r="L194" s="380">
        <v>42110.0</v>
      </c>
      <c r="M194" s="379" t="s">
        <v>351</v>
      </c>
      <c r="N194" s="379" t="s">
        <v>154</v>
      </c>
      <c r="O194" s="380">
        <v>43472.0</v>
      </c>
      <c r="P194" s="379" t="s">
        <v>125</v>
      </c>
      <c r="Q194" s="379" t="s">
        <v>285</v>
      </c>
      <c r="R194" s="379"/>
      <c r="S194" s="379"/>
      <c r="T194" s="1200" t="s">
        <v>11</v>
      </c>
      <c r="U194" s="379" t="s">
        <v>21</v>
      </c>
      <c r="V194" s="1067"/>
      <c r="W194" s="379" t="s">
        <v>7495</v>
      </c>
      <c r="X194" s="379" t="s">
        <v>7513</v>
      </c>
      <c r="Y194" s="197" t="s">
        <v>8902</v>
      </c>
      <c r="Z194" s="197" t="s">
        <v>8903</v>
      </c>
      <c r="AA194" s="197" t="s">
        <v>8904</v>
      </c>
      <c r="AB194" s="197" t="s">
        <v>8905</v>
      </c>
      <c r="AC194" s="197" t="s">
        <v>8906</v>
      </c>
      <c r="AD194" s="197" t="s">
        <v>8907</v>
      </c>
      <c r="AE194" s="379" t="s">
        <v>8908</v>
      </c>
      <c r="AF194" s="379"/>
      <c r="AG194" s="1067"/>
      <c r="AH194" s="1067"/>
      <c r="AI194" s="1067"/>
      <c r="AJ194" s="1067"/>
      <c r="AK194" s="1067"/>
      <c r="AL194" s="1067"/>
      <c r="AM194" s="1067"/>
      <c r="AN194" s="1199"/>
      <c r="AO194" s="1199"/>
      <c r="AP194" s="1199"/>
      <c r="AQ194" s="1199"/>
      <c r="AR194" s="1199"/>
      <c r="AS194" s="1199"/>
      <c r="AT194" s="1199"/>
      <c r="AU194" s="1199"/>
      <c r="AV194" s="1199"/>
      <c r="AW194" s="1199"/>
      <c r="AX194" s="1199"/>
      <c r="AY194" s="1199"/>
      <c r="AZ194" s="1199"/>
      <c r="BA194" s="1199"/>
      <c r="BB194" s="1199"/>
      <c r="BC194" s="1199"/>
      <c r="BD194" s="1199"/>
      <c r="BE194" s="1199"/>
      <c r="BF194" s="1199"/>
      <c r="BG194" s="1199"/>
      <c r="BH194" s="1199"/>
      <c r="BI194" s="1199"/>
      <c r="BJ194" s="1199"/>
      <c r="BK194" s="1199"/>
      <c r="BL194" s="1199"/>
      <c r="BM194" s="1199"/>
      <c r="BN194" s="1199"/>
      <c r="BO194" s="1199"/>
      <c r="BP194" s="1199"/>
      <c r="BQ194" s="1199"/>
      <c r="BR194" s="1199"/>
      <c r="BS194" s="1199"/>
      <c r="BT194" s="1199"/>
      <c r="BU194" s="1199"/>
      <c r="BV194" s="1199"/>
      <c r="BW194" s="1199"/>
    </row>
    <row r="195" ht="22.5" customHeight="1">
      <c r="A195" s="917">
        <v>17.0</v>
      </c>
      <c r="B195" s="379">
        <v>7.0</v>
      </c>
      <c r="C195" s="379" t="s">
        <v>301</v>
      </c>
      <c r="D195" s="379"/>
      <c r="E195" s="476"/>
      <c r="F195" s="476"/>
      <c r="G195" s="863">
        <v>1.0</v>
      </c>
      <c r="H195" s="378" t="s">
        <v>8909</v>
      </c>
      <c r="I195" s="1217" t="s">
        <v>8910</v>
      </c>
      <c r="J195" s="1200" t="s">
        <v>1771</v>
      </c>
      <c r="K195" s="1200" t="s">
        <v>8911</v>
      </c>
      <c r="L195" s="1096">
        <v>42222.0</v>
      </c>
      <c r="M195" s="379" t="s">
        <v>351</v>
      </c>
      <c r="N195" s="379" t="s">
        <v>151</v>
      </c>
      <c r="O195" s="380">
        <v>44790.0</v>
      </c>
      <c r="P195" s="1200" t="s">
        <v>115</v>
      </c>
      <c r="Q195" s="379" t="s">
        <v>285</v>
      </c>
      <c r="R195" s="1218"/>
      <c r="S195" s="1218"/>
      <c r="T195" s="1200" t="s">
        <v>11</v>
      </c>
      <c r="U195" s="379" t="s">
        <v>21</v>
      </c>
      <c r="V195" s="1218"/>
      <c r="W195" s="1200"/>
      <c r="X195" s="1200"/>
      <c r="Y195" s="1221" t="s">
        <v>8912</v>
      </c>
      <c r="Z195" s="1221" t="s">
        <v>8913</v>
      </c>
      <c r="AA195" s="1221" t="s">
        <v>8914</v>
      </c>
      <c r="AB195" s="1221"/>
      <c r="AC195" s="1221"/>
      <c r="AD195" s="409"/>
      <c r="AE195" s="1218"/>
      <c r="AF195" s="1218"/>
      <c r="AG195" s="1067"/>
      <c r="AH195" s="1067"/>
      <c r="AI195" s="1067"/>
      <c r="AJ195" s="1067"/>
      <c r="AK195" s="1067"/>
      <c r="AL195" s="1067"/>
      <c r="AM195" s="1067"/>
      <c r="AN195" s="1199"/>
      <c r="AO195" s="1199"/>
      <c r="AP195" s="1199"/>
      <c r="AQ195" s="1199"/>
      <c r="AR195" s="1199"/>
      <c r="AS195" s="1199"/>
      <c r="AT195" s="1199"/>
      <c r="AU195" s="1199"/>
      <c r="AV195" s="1199"/>
      <c r="AW195" s="1199"/>
      <c r="AX195" s="1199"/>
      <c r="AY195" s="1199"/>
      <c r="AZ195" s="1199"/>
      <c r="BA195" s="1199"/>
      <c r="BB195" s="1199"/>
      <c r="BC195" s="1199"/>
      <c r="BD195" s="1199"/>
      <c r="BE195" s="1199"/>
      <c r="BF195" s="1199"/>
      <c r="BG195" s="1199"/>
      <c r="BH195" s="1199"/>
      <c r="BI195" s="1199"/>
      <c r="BJ195" s="1199"/>
      <c r="BK195" s="1199"/>
      <c r="BL195" s="1199"/>
      <c r="BM195" s="1199"/>
      <c r="BN195" s="1199"/>
      <c r="BO195" s="1199"/>
      <c r="BP195" s="1199"/>
      <c r="BQ195" s="1199"/>
      <c r="BR195" s="1199"/>
      <c r="BS195" s="1199"/>
      <c r="BT195" s="1199"/>
      <c r="BU195" s="1199"/>
      <c r="BV195" s="1199"/>
      <c r="BW195" s="1199"/>
    </row>
    <row r="196" ht="22.5" customHeight="1">
      <c r="A196" s="379">
        <v>18.0</v>
      </c>
      <c r="B196" s="379">
        <v>7.0</v>
      </c>
      <c r="C196" s="379" t="s">
        <v>301</v>
      </c>
      <c r="D196" s="379"/>
      <c r="E196" s="476"/>
      <c r="F196" s="476"/>
      <c r="G196" s="863">
        <v>1.0</v>
      </c>
      <c r="H196" s="378" t="s">
        <v>8915</v>
      </c>
      <c r="I196" s="378" t="s">
        <v>8916</v>
      </c>
      <c r="J196" s="379" t="s">
        <v>1013</v>
      </c>
      <c r="K196" s="379" t="s">
        <v>8917</v>
      </c>
      <c r="L196" s="380">
        <v>42004.0</v>
      </c>
      <c r="M196" s="379" t="s">
        <v>351</v>
      </c>
      <c r="N196" s="379" t="s">
        <v>153</v>
      </c>
      <c r="O196" s="380">
        <v>43334.0</v>
      </c>
      <c r="P196" s="379" t="s">
        <v>133</v>
      </c>
      <c r="Q196" s="379" t="s">
        <v>285</v>
      </c>
      <c r="R196" s="379"/>
      <c r="S196" s="379"/>
      <c r="T196" s="1200" t="s">
        <v>11</v>
      </c>
      <c r="U196" s="379" t="s">
        <v>15</v>
      </c>
      <c r="V196" s="1067"/>
      <c r="W196" s="379" t="s">
        <v>7495</v>
      </c>
      <c r="X196" s="379"/>
      <c r="Y196" s="423" t="s">
        <v>8918</v>
      </c>
      <c r="Z196" s="423" t="s">
        <v>8919</v>
      </c>
      <c r="AA196" s="423" t="s">
        <v>8920</v>
      </c>
      <c r="AB196" s="423" t="s">
        <v>8921</v>
      </c>
      <c r="AC196" s="423" t="s">
        <v>8922</v>
      </c>
      <c r="AD196" s="423" t="s">
        <v>8923</v>
      </c>
      <c r="AE196" s="928"/>
      <c r="AF196" s="928"/>
      <c r="AG196" s="1067"/>
      <c r="AH196" s="1067"/>
      <c r="AI196" s="1067"/>
      <c r="AJ196" s="1067"/>
      <c r="AK196" s="1067"/>
      <c r="AL196" s="1067"/>
      <c r="AM196" s="1067"/>
      <c r="AN196" s="1199"/>
      <c r="AO196" s="1199"/>
      <c r="AP196" s="1199"/>
      <c r="AQ196" s="1199"/>
      <c r="AR196" s="1199"/>
      <c r="AS196" s="1199"/>
      <c r="AT196" s="1199"/>
      <c r="AU196" s="1199"/>
      <c r="AV196" s="1199"/>
      <c r="AW196" s="1199"/>
      <c r="AX196" s="1199"/>
      <c r="AY196" s="1199"/>
      <c r="AZ196" s="1199"/>
      <c r="BA196" s="1199"/>
      <c r="BB196" s="1199"/>
      <c r="BC196" s="1199"/>
      <c r="BD196" s="1199"/>
      <c r="BE196" s="1199"/>
      <c r="BF196" s="1199"/>
      <c r="BG196" s="1199"/>
      <c r="BH196" s="1199"/>
      <c r="BI196" s="1199"/>
      <c r="BJ196" s="1199"/>
      <c r="BK196" s="1199"/>
      <c r="BL196" s="1199"/>
      <c r="BM196" s="1199"/>
      <c r="BN196" s="1199"/>
      <c r="BO196" s="1199"/>
      <c r="BP196" s="1199"/>
      <c r="BQ196" s="1199"/>
      <c r="BR196" s="1199"/>
      <c r="BS196" s="1199"/>
      <c r="BT196" s="1199"/>
      <c r="BU196" s="1199"/>
      <c r="BV196" s="1199"/>
      <c r="BW196" s="1199"/>
    </row>
    <row r="197" ht="22.5" customHeight="1">
      <c r="A197" s="917">
        <v>19.0</v>
      </c>
      <c r="B197" s="379">
        <v>7.0</v>
      </c>
      <c r="C197" s="379" t="s">
        <v>301</v>
      </c>
      <c r="D197" s="379"/>
      <c r="E197" s="476"/>
      <c r="F197" s="476"/>
      <c r="G197" s="863">
        <v>1.0</v>
      </c>
      <c r="H197" s="1217" t="s">
        <v>8924</v>
      </c>
      <c r="I197" s="1217" t="s">
        <v>8925</v>
      </c>
      <c r="J197" s="1200" t="s">
        <v>8926</v>
      </c>
      <c r="K197" s="1200" t="s">
        <v>8927</v>
      </c>
      <c r="L197" s="1222">
        <v>42061.0</v>
      </c>
      <c r="M197" s="379" t="s">
        <v>339</v>
      </c>
      <c r="N197" s="379" t="s">
        <v>153</v>
      </c>
      <c r="O197" s="380">
        <v>44606.0</v>
      </c>
      <c r="P197" s="1200" t="s">
        <v>115</v>
      </c>
      <c r="Q197" s="379" t="s">
        <v>285</v>
      </c>
      <c r="R197" s="1200"/>
      <c r="S197" s="1218"/>
      <c r="T197" s="1200" t="s">
        <v>11</v>
      </c>
      <c r="U197" s="379" t="s">
        <v>15</v>
      </c>
      <c r="V197" s="1218"/>
      <c r="W197" s="1200" t="s">
        <v>7073</v>
      </c>
      <c r="X197" s="1200" t="s">
        <v>7513</v>
      </c>
      <c r="Y197" s="1221" t="s">
        <v>8928</v>
      </c>
      <c r="Z197" s="1221" t="s">
        <v>8929</v>
      </c>
      <c r="AA197" s="1221" t="s">
        <v>8930</v>
      </c>
      <c r="AB197" s="1221" t="s">
        <v>8931</v>
      </c>
      <c r="AC197" s="1223"/>
      <c r="AD197" s="1223"/>
      <c r="AE197" s="711"/>
      <c r="AF197" s="711"/>
      <c r="AG197" s="1067"/>
      <c r="AH197" s="1067"/>
      <c r="AI197" s="1067"/>
      <c r="AJ197" s="1067"/>
      <c r="AK197" s="1067"/>
      <c r="AL197" s="1067"/>
      <c r="AM197" s="1067"/>
      <c r="AN197" s="1067"/>
      <c r="AO197" s="1067"/>
      <c r="AP197" s="1067"/>
      <c r="AQ197" s="1067"/>
      <c r="AR197" s="1067"/>
      <c r="AS197" s="1067"/>
      <c r="AT197" s="1067"/>
      <c r="AU197" s="1067"/>
      <c r="AV197" s="1067"/>
      <c r="AW197" s="1067"/>
      <c r="AX197" s="1199"/>
      <c r="AY197" s="1199"/>
      <c r="AZ197" s="1199"/>
      <c r="BA197" s="1199"/>
      <c r="BB197" s="1199"/>
      <c r="BC197" s="1199"/>
      <c r="BD197" s="1199"/>
      <c r="BE197" s="1199"/>
      <c r="BF197" s="1199"/>
      <c r="BG197" s="1199"/>
      <c r="BH197" s="1199"/>
      <c r="BI197" s="1199"/>
      <c r="BJ197" s="1199"/>
      <c r="BK197" s="1199"/>
      <c r="BL197" s="1199"/>
      <c r="BM197" s="1199"/>
      <c r="BN197" s="1199"/>
      <c r="BO197" s="1199"/>
      <c r="BP197" s="1199"/>
      <c r="BQ197" s="1199"/>
      <c r="BR197" s="1199"/>
      <c r="BS197" s="1199"/>
      <c r="BT197" s="1199"/>
      <c r="BU197" s="1199"/>
      <c r="BV197" s="1199"/>
      <c r="BW197" s="1199"/>
    </row>
    <row r="198" ht="22.5" customHeight="1">
      <c r="A198" s="379">
        <v>20.0</v>
      </c>
      <c r="B198" s="379">
        <v>7.0</v>
      </c>
      <c r="C198" s="379" t="s">
        <v>301</v>
      </c>
      <c r="D198" s="917"/>
      <c r="E198" s="920"/>
      <c r="F198" s="920"/>
      <c r="G198" s="918">
        <v>1.0</v>
      </c>
      <c r="H198" s="378" t="s">
        <v>8932</v>
      </c>
      <c r="I198" s="378" t="s">
        <v>8933</v>
      </c>
      <c r="J198" s="379" t="s">
        <v>7634</v>
      </c>
      <c r="K198" s="379" t="s">
        <v>8934</v>
      </c>
      <c r="L198" s="380">
        <v>42010.0</v>
      </c>
      <c r="M198" s="379" t="s">
        <v>339</v>
      </c>
      <c r="N198" s="379" t="s">
        <v>152</v>
      </c>
      <c r="O198" s="380">
        <v>43472.0</v>
      </c>
      <c r="P198" s="379" t="s">
        <v>125</v>
      </c>
      <c r="Q198" s="379" t="s">
        <v>285</v>
      </c>
      <c r="R198" s="476"/>
      <c r="S198" s="379"/>
      <c r="T198" s="379" t="s">
        <v>11</v>
      </c>
      <c r="U198" s="379" t="s">
        <v>10</v>
      </c>
      <c r="V198" s="476"/>
      <c r="W198" s="379"/>
      <c r="X198" s="379" t="s">
        <v>7580</v>
      </c>
      <c r="Y198" s="1224" t="s">
        <v>8935</v>
      </c>
      <c r="Z198" s="1224" t="s">
        <v>8936</v>
      </c>
      <c r="AA198" s="1224" t="s">
        <v>8937</v>
      </c>
      <c r="AB198" s="1224" t="s">
        <v>8938</v>
      </c>
      <c r="AC198" s="1224" t="s">
        <v>8939</v>
      </c>
      <c r="AD198" s="423" t="s">
        <v>8940</v>
      </c>
      <c r="AE198" s="864" t="s">
        <v>8941</v>
      </c>
      <c r="AF198" s="928"/>
      <c r="AG198" s="1199"/>
      <c r="AH198" s="1199"/>
      <c r="AI198" s="1199"/>
      <c r="AJ198" s="1199"/>
      <c r="AK198" s="1199"/>
      <c r="AL198" s="1199"/>
      <c r="AM198" s="1199"/>
      <c r="AN198" s="1199"/>
      <c r="AO198" s="1199"/>
      <c r="AP198" s="1199"/>
      <c r="AQ198" s="1199"/>
      <c r="AR198" s="1199"/>
      <c r="AS198" s="1199"/>
      <c r="AT198" s="1199"/>
      <c r="AU198" s="1199"/>
      <c r="AV198" s="1199"/>
      <c r="AW198" s="1199"/>
      <c r="AX198" s="1199"/>
      <c r="AY198" s="1199"/>
      <c r="AZ198" s="1199"/>
      <c r="BA198" s="1199"/>
      <c r="BB198" s="1199"/>
      <c r="BC198" s="1199"/>
      <c r="BD198" s="1199"/>
      <c r="BE198" s="1199"/>
      <c r="BF198" s="1199"/>
      <c r="BG198" s="1199"/>
      <c r="BH198" s="1199"/>
      <c r="BI198" s="1199"/>
      <c r="BJ198" s="1199"/>
      <c r="BK198" s="1199"/>
      <c r="BL198" s="1199"/>
      <c r="BM198" s="1199"/>
      <c r="BN198" s="1199"/>
      <c r="BO198" s="1199"/>
      <c r="BP198" s="1199"/>
      <c r="BQ198" s="1199"/>
      <c r="BR198" s="1199"/>
      <c r="BS198" s="1199"/>
      <c r="BT198" s="1199"/>
      <c r="BU198" s="1199"/>
      <c r="BV198" s="1199"/>
      <c r="BW198" s="1199"/>
    </row>
    <row r="199" ht="22.5" customHeight="1">
      <c r="A199" s="917">
        <v>21.0</v>
      </c>
      <c r="B199" s="379">
        <v>7.0</v>
      </c>
      <c r="C199" s="379" t="s">
        <v>301</v>
      </c>
      <c r="D199" s="379"/>
      <c r="E199" s="476"/>
      <c r="F199" s="476"/>
      <c r="G199" s="863">
        <v>1.0</v>
      </c>
      <c r="H199" s="378" t="s">
        <v>8942</v>
      </c>
      <c r="I199" s="378" t="s">
        <v>8943</v>
      </c>
      <c r="J199" s="625" t="s">
        <v>370</v>
      </c>
      <c r="K199" s="625" t="s">
        <v>8944</v>
      </c>
      <c r="L199" s="380">
        <v>42172.0</v>
      </c>
      <c r="M199" s="625" t="s">
        <v>351</v>
      </c>
      <c r="N199" s="625" t="s">
        <v>154</v>
      </c>
      <c r="O199" s="626">
        <v>45519.0</v>
      </c>
      <c r="P199" s="625" t="s">
        <v>133</v>
      </c>
      <c r="Q199" s="379" t="s">
        <v>285</v>
      </c>
      <c r="R199" s="379"/>
      <c r="S199" s="379"/>
      <c r="T199" s="947" t="s">
        <v>11</v>
      </c>
      <c r="U199" s="379" t="s">
        <v>15</v>
      </c>
      <c r="V199" s="1218"/>
      <c r="W199" s="476"/>
      <c r="X199" s="476"/>
      <c r="Y199" s="408" t="s">
        <v>8945</v>
      </c>
      <c r="Z199" s="408"/>
      <c r="AA199" s="408"/>
      <c r="AB199" s="409"/>
      <c r="AC199" s="409"/>
      <c r="AD199" s="409"/>
      <c r="AE199" s="1218"/>
      <c r="AF199" s="1218"/>
      <c r="AG199" s="1067"/>
      <c r="AH199" s="1067"/>
      <c r="AI199" s="1067"/>
      <c r="AJ199" s="1067"/>
      <c r="AK199" s="1067"/>
      <c r="AL199" s="1067"/>
      <c r="AM199" s="1067"/>
      <c r="AN199" s="1067"/>
      <c r="AO199" s="1067"/>
      <c r="AP199" s="1067"/>
      <c r="AQ199" s="1067"/>
      <c r="AR199" s="1067"/>
      <c r="AS199" s="1067"/>
      <c r="AT199" s="1067"/>
      <c r="AU199" s="1067"/>
      <c r="AV199" s="1067"/>
      <c r="AW199" s="1067"/>
      <c r="AX199" s="1067"/>
      <c r="AY199" s="1067"/>
      <c r="AZ199" s="1067"/>
      <c r="BA199" s="1067"/>
      <c r="BB199" s="1199"/>
      <c r="BC199" s="1199"/>
      <c r="BD199" s="1199"/>
      <c r="BE199" s="1199"/>
      <c r="BF199" s="1199"/>
      <c r="BG199" s="1199"/>
      <c r="BH199" s="1199"/>
      <c r="BI199" s="1199"/>
      <c r="BJ199" s="1199"/>
      <c r="BK199" s="1199"/>
      <c r="BL199" s="1199"/>
      <c r="BM199" s="1199"/>
      <c r="BN199" s="1199"/>
      <c r="BO199" s="1199"/>
      <c r="BP199" s="1199"/>
      <c r="BQ199" s="1199"/>
      <c r="BR199" s="1199"/>
      <c r="BS199" s="1199"/>
      <c r="BT199" s="1199"/>
      <c r="BU199" s="1199"/>
      <c r="BV199" s="1199"/>
      <c r="BW199" s="1199"/>
    </row>
    <row r="200" ht="22.5" customHeight="1">
      <c r="A200" s="379">
        <v>22.0</v>
      </c>
      <c r="B200" s="379">
        <v>7.0</v>
      </c>
      <c r="C200" s="379" t="s">
        <v>301</v>
      </c>
      <c r="D200" s="379"/>
      <c r="E200" s="476"/>
      <c r="F200" s="476"/>
      <c r="G200" s="863">
        <v>1.0</v>
      </c>
      <c r="H200" s="378" t="s">
        <v>8946</v>
      </c>
      <c r="I200" s="378" t="s">
        <v>8947</v>
      </c>
      <c r="J200" s="625" t="s">
        <v>396</v>
      </c>
      <c r="K200" s="625" t="s">
        <v>8948</v>
      </c>
      <c r="L200" s="626">
        <v>42050.0</v>
      </c>
      <c r="M200" s="625" t="s">
        <v>339</v>
      </c>
      <c r="N200" s="625" t="s">
        <v>154</v>
      </c>
      <c r="O200" s="626">
        <v>45519.0</v>
      </c>
      <c r="P200" s="625" t="s">
        <v>133</v>
      </c>
      <c r="Q200" s="379" t="s">
        <v>285</v>
      </c>
      <c r="R200" s="379"/>
      <c r="S200" s="379"/>
      <c r="T200" s="379" t="s">
        <v>11</v>
      </c>
      <c r="U200" s="379" t="s">
        <v>15</v>
      </c>
      <c r="V200" s="476"/>
      <c r="W200" s="476"/>
      <c r="X200" s="476"/>
      <c r="Y200" s="433" t="s">
        <v>8949</v>
      </c>
      <c r="Z200" s="433"/>
      <c r="AA200" s="433"/>
      <c r="AB200" s="433"/>
      <c r="AC200" s="433"/>
      <c r="AD200" s="197"/>
      <c r="AE200" s="476"/>
      <c r="AF200" s="476"/>
      <c r="AG200" s="1067"/>
      <c r="AH200" s="1067"/>
      <c r="AI200" s="1067"/>
      <c r="AJ200" s="1067"/>
      <c r="AK200" s="1067"/>
      <c r="AL200" s="1067"/>
      <c r="AM200" s="1067"/>
      <c r="AN200" s="1067"/>
      <c r="AO200" s="1067"/>
      <c r="AP200" s="1067"/>
      <c r="AQ200" s="1067"/>
      <c r="AR200" s="1067"/>
      <c r="AS200" s="1067"/>
      <c r="AT200" s="1067"/>
      <c r="AU200" s="1067"/>
      <c r="AV200" s="1067"/>
      <c r="AW200" s="1067"/>
      <c r="AX200" s="1067"/>
      <c r="AY200" s="1067"/>
      <c r="AZ200" s="1067"/>
      <c r="BA200" s="1067"/>
      <c r="BB200" s="1067"/>
      <c r="BC200" s="1067"/>
      <c r="BD200" s="1067"/>
      <c r="BE200" s="1067"/>
      <c r="BF200" s="1067"/>
      <c r="BG200" s="1067"/>
      <c r="BH200" s="1067"/>
      <c r="BI200" s="1067"/>
      <c r="BJ200" s="1067"/>
      <c r="BK200" s="1067"/>
      <c r="BL200" s="1067"/>
      <c r="BM200" s="1067"/>
      <c r="BN200" s="1067"/>
      <c r="BO200" s="1067"/>
      <c r="BP200" s="1067"/>
      <c r="BQ200" s="1067"/>
      <c r="BR200" s="1067"/>
      <c r="BS200" s="1067"/>
      <c r="BT200" s="1067"/>
      <c r="BU200" s="1067"/>
      <c r="BV200" s="1067"/>
      <c r="BW200" s="1067"/>
    </row>
    <row r="201" ht="22.5" customHeight="1">
      <c r="A201" s="379">
        <v>23.0</v>
      </c>
      <c r="B201" s="379">
        <v>7.0</v>
      </c>
      <c r="C201" s="379" t="s">
        <v>301</v>
      </c>
      <c r="D201" s="379"/>
      <c r="E201" s="476"/>
      <c r="F201" s="476"/>
      <c r="G201" s="863">
        <v>1.0</v>
      </c>
      <c r="H201" s="378" t="s">
        <v>8950</v>
      </c>
      <c r="I201" s="378" t="s">
        <v>8951</v>
      </c>
      <c r="J201" s="625" t="s">
        <v>1447</v>
      </c>
      <c r="K201" s="625" t="s">
        <v>8952</v>
      </c>
      <c r="L201" s="626">
        <v>42146.0</v>
      </c>
      <c r="M201" s="625" t="s">
        <v>351</v>
      </c>
      <c r="N201" s="625" t="s">
        <v>153</v>
      </c>
      <c r="O201" s="626">
        <v>45519.0</v>
      </c>
      <c r="P201" s="625" t="s">
        <v>53</v>
      </c>
      <c r="Q201" s="379" t="s">
        <v>285</v>
      </c>
      <c r="R201" s="379" t="s">
        <v>8953</v>
      </c>
      <c r="S201" s="379"/>
      <c r="T201" s="379" t="s">
        <v>11</v>
      </c>
      <c r="U201" s="379" t="s">
        <v>10</v>
      </c>
      <c r="V201" s="476"/>
      <c r="W201" s="476"/>
      <c r="X201" s="476"/>
      <c r="Y201" s="433" t="s">
        <v>8954</v>
      </c>
      <c r="Z201" s="433"/>
      <c r="AA201" s="433"/>
      <c r="AB201" s="433"/>
      <c r="AC201" s="433"/>
      <c r="AD201" s="197"/>
      <c r="AE201" s="476"/>
      <c r="AF201" s="476"/>
      <c r="AG201" s="1067"/>
      <c r="AH201" s="1067"/>
      <c r="AI201" s="1067"/>
      <c r="AJ201" s="1067"/>
      <c r="AK201" s="1067"/>
      <c r="AL201" s="1067"/>
      <c r="AM201" s="1067"/>
      <c r="AN201" s="1067"/>
      <c r="AO201" s="1067"/>
      <c r="AP201" s="1067"/>
      <c r="AQ201" s="1067"/>
      <c r="AR201" s="1067"/>
      <c r="AS201" s="1067"/>
      <c r="AT201" s="1067"/>
      <c r="AU201" s="1067"/>
      <c r="AV201" s="1067"/>
      <c r="AW201" s="1067"/>
      <c r="AX201" s="1067"/>
      <c r="AY201" s="1067"/>
      <c r="AZ201" s="1067"/>
      <c r="BA201" s="1067"/>
      <c r="BB201" s="1067"/>
      <c r="BC201" s="1067"/>
      <c r="BD201" s="1067"/>
      <c r="BE201" s="1067"/>
      <c r="BF201" s="1067"/>
      <c r="BG201" s="1067"/>
      <c r="BH201" s="1067"/>
      <c r="BI201" s="1067"/>
      <c r="BJ201" s="1067"/>
      <c r="BK201" s="1067"/>
      <c r="BL201" s="1067"/>
      <c r="BM201" s="1067"/>
      <c r="BN201" s="1067"/>
      <c r="BO201" s="1067"/>
      <c r="BP201" s="1067"/>
      <c r="BQ201" s="1067"/>
      <c r="BR201" s="1067"/>
      <c r="BS201" s="1067"/>
      <c r="BT201" s="1067"/>
      <c r="BU201" s="1067"/>
      <c r="BV201" s="1067"/>
      <c r="BW201" s="1067"/>
    </row>
    <row r="202" ht="22.5" customHeight="1">
      <c r="A202" s="496">
        <v>24.0</v>
      </c>
      <c r="B202" s="496">
        <v>7.0</v>
      </c>
      <c r="C202" s="496" t="s">
        <v>301</v>
      </c>
      <c r="D202" s="496"/>
      <c r="E202" s="497"/>
      <c r="F202" s="497"/>
      <c r="G202" s="885">
        <v>1.0</v>
      </c>
      <c r="H202" s="531" t="s">
        <v>8955</v>
      </c>
      <c r="I202" s="1225" t="s">
        <v>8956</v>
      </c>
      <c r="J202" s="646" t="s">
        <v>8957</v>
      </c>
      <c r="K202" s="646" t="s">
        <v>8958</v>
      </c>
      <c r="L202" s="1226">
        <v>42114.0</v>
      </c>
      <c r="M202" s="646" t="s">
        <v>339</v>
      </c>
      <c r="N202" s="646" t="s">
        <v>151</v>
      </c>
      <c r="O202" s="647">
        <v>45883.0</v>
      </c>
      <c r="P202" s="646" t="s">
        <v>129</v>
      </c>
      <c r="Q202" s="496" t="s">
        <v>346</v>
      </c>
      <c r="R202" s="496" t="s">
        <v>8959</v>
      </c>
      <c r="S202" s="496"/>
      <c r="T202" s="623" t="s">
        <v>26</v>
      </c>
      <c r="U202" s="496" t="s">
        <v>21</v>
      </c>
      <c r="V202" s="226"/>
      <c r="W202" s="497"/>
      <c r="X202" s="497"/>
      <c r="Y202" s="226"/>
      <c r="Z202" s="226"/>
      <c r="AA202" s="226"/>
      <c r="AB202" s="886"/>
      <c r="AC202" s="886"/>
      <c r="AD202" s="886"/>
      <c r="AE202" s="886"/>
      <c r="AF202" s="886"/>
      <c r="AG202" s="886"/>
      <c r="AH202" s="886"/>
      <c r="AI202" s="886"/>
      <c r="AJ202" s="886"/>
      <c r="AK202" s="886"/>
      <c r="AL202" s="886"/>
      <c r="AM202" s="886"/>
      <c r="AN202" s="886"/>
      <c r="AO202" s="886"/>
      <c r="AP202" s="886"/>
      <c r="AQ202" s="886"/>
      <c r="AR202" s="886"/>
      <c r="AS202" s="886"/>
      <c r="AT202" s="886"/>
      <c r="AU202" s="886"/>
      <c r="AV202" s="1116"/>
      <c r="AW202" s="1116"/>
      <c r="AX202" s="1116"/>
      <c r="AY202" s="1116"/>
      <c r="AZ202" s="1116"/>
      <c r="BA202" s="1116"/>
      <c r="BB202" s="1227"/>
      <c r="BC202" s="1227"/>
      <c r="BD202" s="1227"/>
      <c r="BE202" s="1227"/>
      <c r="BF202" s="1227"/>
      <c r="BG202" s="1227"/>
      <c r="BH202" s="1227"/>
      <c r="BI202" s="1227"/>
      <c r="BJ202" s="1227"/>
      <c r="BK202" s="1227"/>
      <c r="BL202" s="1227"/>
      <c r="BM202" s="1227"/>
      <c r="BN202" s="1227"/>
      <c r="BO202" s="1227"/>
      <c r="BP202" s="1227"/>
      <c r="BQ202" s="1227"/>
      <c r="BR202" s="1227"/>
      <c r="BS202" s="1227"/>
      <c r="BT202" s="1227"/>
      <c r="BU202" s="1227"/>
      <c r="BV202" s="1227"/>
      <c r="BW202" s="1227"/>
    </row>
    <row r="203">
      <c r="A203" s="1228"/>
      <c r="B203" s="1228"/>
      <c r="C203" s="1228"/>
      <c r="D203" s="1229"/>
      <c r="E203" s="1228"/>
      <c r="F203" s="1228"/>
      <c r="G203" s="1230"/>
      <c r="H203" s="1231"/>
      <c r="I203" s="1231"/>
      <c r="J203" s="1228"/>
      <c r="K203" s="1228"/>
      <c r="L203" s="1228"/>
      <c r="M203" s="1228"/>
      <c r="N203" s="1228"/>
      <c r="O203" s="1228"/>
      <c r="P203" s="1228"/>
      <c r="Q203" s="1228"/>
      <c r="R203" s="1228"/>
      <c r="S203" s="1228"/>
      <c r="T203" s="1228"/>
      <c r="U203" s="1228"/>
      <c r="V203" s="1228"/>
      <c r="W203" s="1228"/>
      <c r="X203" s="1228"/>
      <c r="Y203" s="1228"/>
      <c r="Z203" s="1228"/>
      <c r="AA203" s="1228"/>
      <c r="AB203" s="1228"/>
      <c r="AC203" s="1228"/>
      <c r="AD203" s="1228"/>
      <c r="AE203" s="1228"/>
      <c r="AF203" s="1228"/>
      <c r="AG203" s="1228"/>
      <c r="AH203" s="1228"/>
      <c r="AI203" s="1228"/>
      <c r="AJ203" s="1228"/>
      <c r="AK203" s="1228"/>
      <c r="AL203" s="1228"/>
      <c r="AM203" s="1228"/>
      <c r="AN203" s="1228"/>
      <c r="AO203" s="1228"/>
      <c r="AP203" s="1228"/>
      <c r="AQ203" s="1228"/>
      <c r="AR203" s="1228"/>
      <c r="AS203" s="1228"/>
      <c r="AT203" s="1228"/>
      <c r="AU203" s="1228"/>
      <c r="AV203" s="1228"/>
      <c r="AW203" s="1228"/>
      <c r="AX203" s="1228"/>
      <c r="AY203" s="1228"/>
      <c r="AZ203" s="1228"/>
      <c r="BA203" s="1228"/>
      <c r="BB203" s="1228"/>
      <c r="BC203" s="1228"/>
      <c r="BD203" s="1228"/>
      <c r="BE203" s="1228"/>
      <c r="BF203" s="1228"/>
      <c r="BG203" s="1228"/>
      <c r="BH203" s="1228"/>
      <c r="BI203" s="1228"/>
      <c r="BJ203" s="1228"/>
      <c r="BK203" s="1228"/>
      <c r="BL203" s="1228"/>
      <c r="BM203" s="1228"/>
      <c r="BN203" s="1228"/>
      <c r="BO203" s="1228"/>
      <c r="BP203" s="1228"/>
      <c r="BQ203" s="1228"/>
      <c r="BR203" s="1228"/>
      <c r="BS203" s="1228"/>
      <c r="BT203" s="1228"/>
      <c r="BU203" s="1228"/>
      <c r="BV203" s="1228"/>
      <c r="BW203" s="1228"/>
    </row>
    <row r="204" ht="14.25" customHeight="1">
      <c r="A204" s="557" t="s">
        <v>2325</v>
      </c>
      <c r="B204" s="30"/>
      <c r="C204" s="30"/>
      <c r="D204" s="30"/>
      <c r="E204" s="30"/>
      <c r="F204" s="30"/>
      <c r="G204" s="30"/>
      <c r="H204" s="30"/>
      <c r="I204" s="30"/>
      <c r="J204" s="30"/>
      <c r="K204" s="30"/>
      <c r="L204" s="957"/>
      <c r="M204" s="957"/>
      <c r="N204" s="559"/>
      <c r="O204" s="957"/>
      <c r="P204" s="957"/>
      <c r="Q204" s="957"/>
      <c r="R204" s="957"/>
      <c r="S204" s="957"/>
      <c r="T204" s="957"/>
      <c r="U204" s="957"/>
      <c r="V204" s="958"/>
      <c r="W204" s="1232"/>
      <c r="X204" s="957"/>
      <c r="Y204" s="958"/>
      <c r="Z204" s="958"/>
      <c r="AA204" s="958"/>
      <c r="AB204" s="621"/>
      <c r="AC204" s="621"/>
      <c r="AD204" s="621"/>
      <c r="AE204" s="621"/>
      <c r="AF204" s="621"/>
      <c r="AG204" s="621"/>
      <c r="AH204" s="621"/>
      <c r="AI204" s="621"/>
      <c r="AJ204" s="621"/>
      <c r="AK204" s="621"/>
      <c r="AL204" s="621"/>
      <c r="AM204" s="621"/>
      <c r="AN204" s="621"/>
      <c r="AO204" s="621"/>
      <c r="AP204" s="621"/>
      <c r="AQ204" s="621"/>
      <c r="AR204" s="621"/>
      <c r="AS204" s="621"/>
      <c r="AT204" s="621"/>
      <c r="AU204" s="621"/>
      <c r="AV204" s="1233"/>
      <c r="AW204" s="1233"/>
      <c r="AX204" s="1233"/>
      <c r="AY204" s="1233"/>
      <c r="AZ204" s="1233"/>
      <c r="BA204" s="1233"/>
      <c r="BB204" s="1233"/>
      <c r="BC204" s="1233"/>
      <c r="BD204" s="1233"/>
      <c r="BE204" s="1233"/>
      <c r="BF204" s="1233"/>
      <c r="BG204" s="1233"/>
      <c r="BH204" s="1233"/>
      <c r="BI204" s="1233"/>
      <c r="BJ204" s="1233"/>
      <c r="BK204" s="1233"/>
      <c r="BL204" s="1233"/>
      <c r="BM204" s="1233"/>
      <c r="BN204" s="1233"/>
      <c r="BO204" s="1233"/>
      <c r="BP204" s="1233"/>
      <c r="BQ204" s="1233"/>
      <c r="BR204" s="1233"/>
      <c r="BS204" s="1233"/>
      <c r="BT204" s="1233"/>
      <c r="BU204" s="1233"/>
      <c r="BV204" s="1233"/>
      <c r="BW204" s="1233"/>
    </row>
    <row r="205" ht="14.25" customHeight="1">
      <c r="A205" s="379"/>
      <c r="B205" s="379"/>
      <c r="C205" s="379" t="s">
        <v>18</v>
      </c>
      <c r="D205" s="379"/>
      <c r="E205" s="476"/>
      <c r="F205" s="476"/>
      <c r="G205" s="863"/>
      <c r="H205" s="378" t="s">
        <v>8960</v>
      </c>
      <c r="I205" s="1234"/>
      <c r="J205" s="625" t="s">
        <v>6204</v>
      </c>
      <c r="K205" s="625" t="s">
        <v>8961</v>
      </c>
      <c r="L205" s="1235">
        <v>41943.0</v>
      </c>
      <c r="M205" s="625" t="s">
        <v>351</v>
      </c>
      <c r="N205" s="882"/>
      <c r="O205" s="626">
        <v>46028.0</v>
      </c>
      <c r="P205" s="625" t="s">
        <v>91</v>
      </c>
      <c r="Q205" s="379" t="s">
        <v>346</v>
      </c>
      <c r="R205" s="379" t="s">
        <v>6021</v>
      </c>
      <c r="S205" s="379"/>
      <c r="T205" s="1236" t="s">
        <v>11</v>
      </c>
      <c r="U205" s="379"/>
      <c r="V205" s="202"/>
      <c r="W205" s="657"/>
      <c r="X205" s="476"/>
      <c r="Y205" s="202"/>
      <c r="Z205" s="202"/>
      <c r="AA205" s="202"/>
      <c r="AB205" s="653"/>
      <c r="AC205" s="653"/>
      <c r="AD205" s="653"/>
      <c r="AE205" s="653"/>
      <c r="AF205" s="653"/>
      <c r="AG205" s="653"/>
      <c r="AH205" s="653"/>
      <c r="AI205" s="653"/>
      <c r="AJ205" s="653"/>
      <c r="AK205" s="653"/>
      <c r="AL205" s="653"/>
      <c r="AM205" s="653"/>
      <c r="AN205" s="653"/>
      <c r="AO205" s="653"/>
      <c r="AP205" s="653"/>
      <c r="AQ205" s="653"/>
      <c r="AR205" s="653"/>
      <c r="AS205" s="653"/>
      <c r="AT205" s="653"/>
      <c r="AU205" s="653"/>
      <c r="AV205" s="778"/>
      <c r="AW205" s="778"/>
      <c r="AX205" s="778"/>
      <c r="AY205" s="778"/>
      <c r="AZ205" s="778"/>
      <c r="BA205" s="778"/>
      <c r="BB205" s="1233"/>
      <c r="BC205" s="1233"/>
      <c r="BD205" s="1233"/>
      <c r="BE205" s="1233"/>
      <c r="BF205" s="1233"/>
      <c r="BG205" s="1233"/>
      <c r="BH205" s="1233"/>
      <c r="BI205" s="1233"/>
      <c r="BJ205" s="1233"/>
      <c r="BK205" s="1233"/>
      <c r="BL205" s="1233"/>
      <c r="BM205" s="1233"/>
      <c r="BN205" s="1233"/>
      <c r="BO205" s="1233"/>
      <c r="BP205" s="1233"/>
      <c r="BQ205" s="1233"/>
      <c r="BR205" s="1233"/>
      <c r="BS205" s="1233"/>
      <c r="BT205" s="1233"/>
      <c r="BU205" s="1233"/>
      <c r="BV205" s="1233"/>
      <c r="BW205" s="1233"/>
    </row>
    <row r="206" ht="14.25" customHeight="1">
      <c r="A206" s="379"/>
      <c r="B206" s="379"/>
      <c r="C206" s="379"/>
      <c r="D206" s="379"/>
      <c r="E206" s="476"/>
      <c r="F206" s="476"/>
      <c r="G206" s="863"/>
      <c r="H206" s="1234"/>
      <c r="I206" s="1234"/>
      <c r="J206" s="625"/>
      <c r="K206" s="625"/>
      <c r="L206" s="1235"/>
      <c r="M206" s="625"/>
      <c r="N206" s="882"/>
      <c r="O206" s="626"/>
      <c r="P206" s="625"/>
      <c r="Q206" s="379"/>
      <c r="R206" s="379"/>
      <c r="S206" s="379"/>
      <c r="T206" s="1236"/>
      <c r="U206" s="379"/>
      <c r="V206" s="202"/>
      <c r="W206" s="657"/>
      <c r="X206" s="476"/>
      <c r="Y206" s="202"/>
      <c r="Z206" s="202"/>
      <c r="AA206" s="202"/>
      <c r="AB206" s="653"/>
      <c r="AC206" s="653"/>
      <c r="AD206" s="653"/>
      <c r="AE206" s="653"/>
      <c r="AF206" s="653"/>
      <c r="AG206" s="653"/>
      <c r="AH206" s="653"/>
      <c r="AI206" s="653"/>
      <c r="AJ206" s="653"/>
      <c r="AK206" s="653"/>
      <c r="AL206" s="653"/>
      <c r="AM206" s="653"/>
      <c r="AN206" s="653"/>
      <c r="AO206" s="653"/>
      <c r="AP206" s="653"/>
      <c r="AQ206" s="653"/>
      <c r="AR206" s="653"/>
      <c r="AS206" s="653"/>
      <c r="AT206" s="653"/>
      <c r="AU206" s="653"/>
      <c r="AV206" s="778"/>
      <c r="AW206" s="778"/>
      <c r="AX206" s="778"/>
      <c r="AY206" s="778"/>
      <c r="AZ206" s="778"/>
      <c r="BA206" s="778"/>
      <c r="BB206" s="1233"/>
      <c r="BC206" s="1233"/>
      <c r="BD206" s="1233"/>
      <c r="BE206" s="1233"/>
      <c r="BF206" s="1233"/>
      <c r="BG206" s="1233"/>
      <c r="BH206" s="1233"/>
      <c r="BI206" s="1233"/>
      <c r="BJ206" s="1233"/>
      <c r="BK206" s="1233"/>
      <c r="BL206" s="1233"/>
      <c r="BM206" s="1233"/>
      <c r="BN206" s="1233"/>
      <c r="BO206" s="1233"/>
      <c r="BP206" s="1233"/>
      <c r="BQ206" s="1233"/>
      <c r="BR206" s="1233"/>
      <c r="BS206" s="1233"/>
      <c r="BT206" s="1233"/>
      <c r="BU206" s="1233"/>
      <c r="BV206" s="1233"/>
      <c r="BW206" s="1233"/>
    </row>
    <row r="207" ht="14.25" customHeight="1">
      <c r="A207" s="379"/>
      <c r="B207" s="379"/>
      <c r="C207" s="379"/>
      <c r="D207" s="379"/>
      <c r="E207" s="476"/>
      <c r="F207" s="476"/>
      <c r="G207" s="863"/>
      <c r="H207" s="1234"/>
      <c r="I207" s="1234"/>
      <c r="J207" s="625"/>
      <c r="K207" s="625"/>
      <c r="L207" s="1235"/>
      <c r="M207" s="625"/>
      <c r="N207" s="882"/>
      <c r="O207" s="626"/>
      <c r="P207" s="625"/>
      <c r="Q207" s="379"/>
      <c r="R207" s="379"/>
      <c r="S207" s="379"/>
      <c r="T207" s="1236"/>
      <c r="U207" s="379"/>
      <c r="V207" s="202"/>
      <c r="W207" s="657"/>
      <c r="X207" s="476"/>
      <c r="Y207" s="202"/>
      <c r="Z207" s="202"/>
      <c r="AA207" s="202"/>
      <c r="AB207" s="653"/>
      <c r="AC207" s="653"/>
      <c r="AD207" s="653"/>
      <c r="AE207" s="653"/>
      <c r="AF207" s="653"/>
      <c r="AG207" s="653"/>
      <c r="AH207" s="653"/>
      <c r="AI207" s="653"/>
      <c r="AJ207" s="653"/>
      <c r="AK207" s="653"/>
      <c r="AL207" s="653"/>
      <c r="AM207" s="653"/>
      <c r="AN207" s="653"/>
      <c r="AO207" s="653"/>
      <c r="AP207" s="653"/>
      <c r="AQ207" s="653"/>
      <c r="AR207" s="653"/>
      <c r="AS207" s="653"/>
      <c r="AT207" s="653"/>
      <c r="AU207" s="653"/>
      <c r="AV207" s="778"/>
      <c r="AW207" s="778"/>
      <c r="AX207" s="778"/>
      <c r="AY207" s="778"/>
      <c r="AZ207" s="778"/>
      <c r="BA207" s="778"/>
      <c r="BB207" s="1233"/>
      <c r="BC207" s="1233"/>
      <c r="BD207" s="1233"/>
      <c r="BE207" s="1233"/>
      <c r="BF207" s="1233"/>
      <c r="BG207" s="1233"/>
      <c r="BH207" s="1233"/>
      <c r="BI207" s="1233"/>
      <c r="BJ207" s="1233"/>
      <c r="BK207" s="1233"/>
      <c r="BL207" s="1233"/>
      <c r="BM207" s="1233"/>
      <c r="BN207" s="1233"/>
      <c r="BO207" s="1233"/>
      <c r="BP207" s="1233"/>
      <c r="BQ207" s="1233"/>
      <c r="BR207" s="1233"/>
      <c r="BS207" s="1233"/>
      <c r="BT207" s="1233"/>
      <c r="BU207" s="1233"/>
      <c r="BV207" s="1233"/>
      <c r="BW207" s="1233"/>
    </row>
    <row r="208" ht="14.25" customHeight="1">
      <c r="A208" s="379"/>
      <c r="B208" s="379"/>
      <c r="C208" s="379"/>
      <c r="D208" s="379"/>
      <c r="E208" s="476"/>
      <c r="F208" s="476"/>
      <c r="G208" s="863"/>
      <c r="H208" s="1234"/>
      <c r="I208" s="1234"/>
      <c r="J208" s="625"/>
      <c r="K208" s="1236"/>
      <c r="L208" s="1235"/>
      <c r="M208" s="625"/>
      <c r="N208" s="882"/>
      <c r="O208" s="626"/>
      <c r="P208" s="625"/>
      <c r="Q208" s="379"/>
      <c r="R208" s="1236"/>
      <c r="S208" s="379"/>
      <c r="T208" s="1236"/>
      <c r="U208" s="379"/>
      <c r="V208" s="202"/>
      <c r="W208" s="657"/>
      <c r="X208" s="476"/>
      <c r="Y208" s="202"/>
      <c r="Z208" s="202"/>
      <c r="AA208" s="202"/>
      <c r="AB208" s="653"/>
      <c r="AC208" s="653"/>
      <c r="AD208" s="653"/>
      <c r="AE208" s="653"/>
      <c r="AF208" s="653"/>
      <c r="AG208" s="653"/>
      <c r="AH208" s="653"/>
      <c r="AI208" s="653"/>
      <c r="AJ208" s="653"/>
      <c r="AK208" s="653"/>
      <c r="AL208" s="653"/>
      <c r="AM208" s="653"/>
      <c r="AN208" s="653"/>
      <c r="AO208" s="653"/>
      <c r="AP208" s="653"/>
      <c r="AQ208" s="653"/>
      <c r="AR208" s="653"/>
      <c r="AS208" s="653"/>
      <c r="AT208" s="653"/>
      <c r="AU208" s="653"/>
      <c r="AV208" s="778"/>
      <c r="AW208" s="778"/>
      <c r="AX208" s="778"/>
      <c r="AY208" s="778"/>
      <c r="AZ208" s="778"/>
      <c r="BA208" s="778"/>
      <c r="BB208" s="1233"/>
      <c r="BC208" s="1233"/>
      <c r="BD208" s="1233"/>
      <c r="BE208" s="1233"/>
      <c r="BF208" s="1233"/>
      <c r="BG208" s="1233"/>
      <c r="BH208" s="1233"/>
      <c r="BI208" s="1233"/>
      <c r="BJ208" s="1233"/>
      <c r="BK208" s="1233"/>
      <c r="BL208" s="1233"/>
      <c r="BM208" s="1233"/>
      <c r="BN208" s="1233"/>
      <c r="BO208" s="1233"/>
      <c r="BP208" s="1233"/>
      <c r="BQ208" s="1233"/>
      <c r="BR208" s="1233"/>
      <c r="BS208" s="1233"/>
      <c r="BT208" s="1233"/>
      <c r="BU208" s="1233"/>
      <c r="BV208" s="1233"/>
      <c r="BW208" s="1233"/>
    </row>
    <row r="209" ht="14.25" customHeight="1">
      <c r="A209" s="379"/>
      <c r="B209" s="379"/>
      <c r="C209" s="379"/>
      <c r="D209" s="379"/>
      <c r="E209" s="476"/>
      <c r="F209" s="476"/>
      <c r="G209" s="863"/>
      <c r="H209" s="378"/>
      <c r="I209" s="378"/>
      <c r="J209" s="625"/>
      <c r="K209" s="625"/>
      <c r="L209" s="1235"/>
      <c r="M209" s="625"/>
      <c r="N209" s="882"/>
      <c r="O209" s="626"/>
      <c r="P209" s="625"/>
      <c r="Q209" s="379"/>
      <c r="R209" s="379"/>
      <c r="S209" s="379"/>
      <c r="T209" s="1236"/>
      <c r="U209" s="379"/>
      <c r="V209" s="202"/>
      <c r="W209" s="657"/>
      <c r="X209" s="476"/>
      <c r="Y209" s="202"/>
      <c r="Z209" s="202"/>
      <c r="AA209" s="202"/>
      <c r="AB209" s="653"/>
      <c r="AC209" s="653"/>
      <c r="AD209" s="653"/>
      <c r="AE209" s="653"/>
      <c r="AF209" s="653"/>
      <c r="AG209" s="653"/>
      <c r="AH209" s="653"/>
      <c r="AI209" s="653"/>
      <c r="AJ209" s="653"/>
      <c r="AK209" s="653"/>
      <c r="AL209" s="653"/>
      <c r="AM209" s="653"/>
      <c r="AN209" s="653"/>
      <c r="AO209" s="653"/>
      <c r="AP209" s="653"/>
      <c r="AQ209" s="653"/>
      <c r="AR209" s="653"/>
      <c r="AS209" s="653"/>
      <c r="AT209" s="653"/>
      <c r="AU209" s="653"/>
      <c r="AV209" s="778"/>
      <c r="AW209" s="778"/>
      <c r="AX209" s="778"/>
      <c r="AY209" s="778"/>
      <c r="AZ209" s="778"/>
      <c r="BA209" s="778"/>
      <c r="BB209" s="1233"/>
      <c r="BC209" s="1233"/>
      <c r="BD209" s="1233"/>
      <c r="BE209" s="1233"/>
      <c r="BF209" s="1233"/>
      <c r="BG209" s="1233"/>
      <c r="BH209" s="1233"/>
      <c r="BI209" s="1233"/>
      <c r="BJ209" s="1233"/>
      <c r="BK209" s="1233"/>
      <c r="BL209" s="1233"/>
      <c r="BM209" s="1233"/>
      <c r="BN209" s="1233"/>
      <c r="BO209" s="1233"/>
      <c r="BP209" s="1233"/>
      <c r="BQ209" s="1233"/>
      <c r="BR209" s="1233"/>
      <c r="BS209" s="1233"/>
      <c r="BT209" s="1233"/>
      <c r="BU209" s="1233"/>
      <c r="BV209" s="1233"/>
      <c r="BW209" s="1233"/>
    </row>
    <row r="210" ht="14.25" customHeight="1">
      <c r="A210" s="379"/>
      <c r="B210" s="379"/>
      <c r="C210" s="379"/>
      <c r="D210" s="379"/>
      <c r="E210" s="476"/>
      <c r="F210" s="476"/>
      <c r="G210" s="863"/>
      <c r="H210" s="378"/>
      <c r="I210" s="378"/>
      <c r="J210" s="625"/>
      <c r="K210" s="625"/>
      <c r="L210" s="1235"/>
      <c r="M210" s="625"/>
      <c r="N210" s="882"/>
      <c r="O210" s="626"/>
      <c r="P210" s="625"/>
      <c r="Q210" s="379"/>
      <c r="R210" s="379"/>
      <c r="S210" s="379"/>
      <c r="T210" s="1236"/>
      <c r="U210" s="379"/>
      <c r="V210" s="202"/>
      <c r="W210" s="657"/>
      <c r="X210" s="476"/>
      <c r="Y210" s="202"/>
      <c r="Z210" s="202"/>
      <c r="AA210" s="202"/>
      <c r="AB210" s="653"/>
      <c r="AC210" s="653"/>
      <c r="AD210" s="653"/>
      <c r="AE210" s="653"/>
      <c r="AF210" s="653"/>
      <c r="AG210" s="653"/>
      <c r="AH210" s="653"/>
      <c r="AI210" s="653"/>
      <c r="AJ210" s="653"/>
      <c r="AK210" s="653"/>
      <c r="AL210" s="653"/>
      <c r="AM210" s="653"/>
      <c r="AN210" s="653"/>
      <c r="AO210" s="653"/>
      <c r="AP210" s="653"/>
      <c r="AQ210" s="653"/>
      <c r="AR210" s="653"/>
      <c r="AS210" s="653"/>
      <c r="AT210" s="653"/>
      <c r="AU210" s="653"/>
      <c r="AV210" s="778"/>
      <c r="AW210" s="778"/>
      <c r="AX210" s="778"/>
      <c r="AY210" s="778"/>
      <c r="AZ210" s="778"/>
      <c r="BA210" s="778"/>
      <c r="BB210" s="1233"/>
      <c r="BC210" s="1233"/>
      <c r="BD210" s="1233"/>
      <c r="BE210" s="1233"/>
      <c r="BF210" s="1233"/>
      <c r="BG210" s="1233"/>
      <c r="BH210" s="1233"/>
      <c r="BI210" s="1233"/>
      <c r="BJ210" s="1233"/>
      <c r="BK210" s="1233"/>
      <c r="BL210" s="1233"/>
      <c r="BM210" s="1233"/>
      <c r="BN210" s="1233"/>
      <c r="BO210" s="1233"/>
      <c r="BP210" s="1233"/>
      <c r="BQ210" s="1233"/>
      <c r="BR210" s="1233"/>
      <c r="BS210" s="1233"/>
      <c r="BT210" s="1233"/>
      <c r="BU210" s="1233"/>
      <c r="BV210" s="1233"/>
      <c r="BW210" s="1233"/>
    </row>
    <row r="211" ht="14.25" customHeight="1">
      <c r="A211" s="379"/>
      <c r="B211" s="379"/>
      <c r="C211" s="379"/>
      <c r="D211" s="379"/>
      <c r="E211" s="476"/>
      <c r="F211" s="476"/>
      <c r="G211" s="863"/>
      <c r="H211" s="378"/>
      <c r="I211" s="378"/>
      <c r="J211" s="625"/>
      <c r="K211" s="625"/>
      <c r="L211" s="1235"/>
      <c r="M211" s="625"/>
      <c r="N211" s="882"/>
      <c r="O211" s="626"/>
      <c r="P211" s="625"/>
      <c r="Q211" s="379"/>
      <c r="R211" s="379"/>
      <c r="S211" s="379"/>
      <c r="T211" s="1236"/>
      <c r="U211" s="379"/>
      <c r="V211" s="202"/>
      <c r="W211" s="657"/>
      <c r="X211" s="476"/>
      <c r="Y211" s="202"/>
      <c r="Z211" s="202"/>
      <c r="AA211" s="202"/>
      <c r="AB211" s="653"/>
      <c r="AC211" s="653"/>
      <c r="AD211" s="653"/>
      <c r="AE211" s="653"/>
      <c r="AF211" s="653"/>
      <c r="AG211" s="653"/>
      <c r="AH211" s="653"/>
      <c r="AI211" s="653"/>
      <c r="AJ211" s="653"/>
      <c r="AK211" s="653"/>
      <c r="AL211" s="653"/>
      <c r="AM211" s="653"/>
      <c r="AN211" s="653"/>
      <c r="AO211" s="653"/>
      <c r="AP211" s="653"/>
      <c r="AQ211" s="653"/>
      <c r="AR211" s="653"/>
      <c r="AS211" s="653"/>
      <c r="AT211" s="653"/>
      <c r="AU211" s="653"/>
      <c r="AV211" s="778"/>
      <c r="AW211" s="778"/>
      <c r="AX211" s="778"/>
      <c r="AY211" s="778"/>
      <c r="AZ211" s="778"/>
      <c r="BA211" s="778"/>
      <c r="BB211" s="1233"/>
      <c r="BC211" s="1233"/>
      <c r="BD211" s="1233"/>
      <c r="BE211" s="1233"/>
      <c r="BF211" s="1233"/>
      <c r="BG211" s="1233"/>
      <c r="BH211" s="1233"/>
      <c r="BI211" s="1233"/>
      <c r="BJ211" s="1233"/>
      <c r="BK211" s="1233"/>
      <c r="BL211" s="1233"/>
      <c r="BM211" s="1233"/>
      <c r="BN211" s="1233"/>
      <c r="BO211" s="1233"/>
      <c r="BP211" s="1233"/>
      <c r="BQ211" s="1233"/>
      <c r="BR211" s="1233"/>
      <c r="BS211" s="1233"/>
      <c r="BT211" s="1233"/>
      <c r="BU211" s="1233"/>
      <c r="BV211" s="1233"/>
      <c r="BW211" s="1233"/>
    </row>
    <row r="212" ht="14.25" customHeight="1">
      <c r="A212" s="379"/>
      <c r="B212" s="379"/>
      <c r="C212" s="379"/>
      <c r="D212" s="379"/>
      <c r="E212" s="476"/>
      <c r="F212" s="476"/>
      <c r="G212" s="863"/>
      <c r="H212" s="378"/>
      <c r="I212" s="1237"/>
      <c r="J212" s="625"/>
      <c r="K212" s="625"/>
      <c r="L212" s="1235"/>
      <c r="M212" s="625"/>
      <c r="N212" s="882"/>
      <c r="O212" s="626"/>
      <c r="P212" s="625"/>
      <c r="Q212" s="379"/>
      <c r="R212" s="379"/>
      <c r="S212" s="379"/>
      <c r="T212" s="1236"/>
      <c r="U212" s="379"/>
      <c r="V212" s="202"/>
      <c r="W212" s="657"/>
      <c r="X212" s="476"/>
      <c r="Y212" s="202"/>
      <c r="Z212" s="202"/>
      <c r="AA212" s="202"/>
      <c r="AB212" s="653"/>
      <c r="AC212" s="653"/>
      <c r="AD212" s="653"/>
      <c r="AE212" s="653"/>
      <c r="AF212" s="653"/>
      <c r="AG212" s="653"/>
      <c r="AH212" s="653"/>
      <c r="AI212" s="653"/>
      <c r="AJ212" s="653"/>
      <c r="AK212" s="653"/>
      <c r="AL212" s="653"/>
      <c r="AM212" s="653"/>
      <c r="AN212" s="653"/>
      <c r="AO212" s="653"/>
      <c r="AP212" s="653"/>
      <c r="AQ212" s="653"/>
      <c r="AR212" s="653"/>
      <c r="AS212" s="653"/>
      <c r="AT212" s="653"/>
      <c r="AU212" s="653"/>
      <c r="AV212" s="778"/>
      <c r="AW212" s="778"/>
      <c r="AX212" s="778"/>
      <c r="AY212" s="778"/>
      <c r="AZ212" s="778"/>
      <c r="BA212" s="778"/>
      <c r="BB212" s="1233"/>
      <c r="BC212" s="1233"/>
      <c r="BD212" s="1233"/>
      <c r="BE212" s="1233"/>
      <c r="BF212" s="1233"/>
      <c r="BG212" s="1233"/>
      <c r="BH212" s="1233"/>
      <c r="BI212" s="1233"/>
      <c r="BJ212" s="1233"/>
      <c r="BK212" s="1233"/>
      <c r="BL212" s="1233"/>
      <c r="BM212" s="1233"/>
      <c r="BN212" s="1233"/>
      <c r="BO212" s="1233"/>
      <c r="BP212" s="1233"/>
      <c r="BQ212" s="1233"/>
      <c r="BR212" s="1233"/>
      <c r="BS212" s="1233"/>
      <c r="BT212" s="1233"/>
      <c r="BU212" s="1233"/>
      <c r="BV212" s="1233"/>
      <c r="BW212" s="1233"/>
    </row>
    <row r="213" ht="14.25" customHeight="1">
      <c r="A213" s="379"/>
      <c r="B213" s="379"/>
      <c r="C213" s="379"/>
      <c r="D213" s="379"/>
      <c r="E213" s="476"/>
      <c r="F213" s="476"/>
      <c r="G213" s="863"/>
      <c r="H213" s="378"/>
      <c r="I213" s="1237"/>
      <c r="J213" s="625"/>
      <c r="K213" s="625"/>
      <c r="L213" s="1235"/>
      <c r="M213" s="625"/>
      <c r="N213" s="882"/>
      <c r="O213" s="626"/>
      <c r="P213" s="625"/>
      <c r="Q213" s="379"/>
      <c r="R213" s="379"/>
      <c r="S213" s="379"/>
      <c r="T213" s="1236"/>
      <c r="U213" s="379"/>
      <c r="V213" s="202"/>
      <c r="W213" s="657"/>
      <c r="X213" s="476"/>
      <c r="Y213" s="202"/>
      <c r="Z213" s="202"/>
      <c r="AA213" s="202"/>
      <c r="AB213" s="653"/>
      <c r="AC213" s="653"/>
      <c r="AD213" s="653"/>
      <c r="AE213" s="653"/>
      <c r="AF213" s="653"/>
      <c r="AG213" s="653"/>
      <c r="AH213" s="653"/>
      <c r="AI213" s="653"/>
      <c r="AJ213" s="653"/>
      <c r="AK213" s="653"/>
      <c r="AL213" s="653"/>
      <c r="AM213" s="653"/>
      <c r="AN213" s="653"/>
      <c r="AO213" s="653"/>
      <c r="AP213" s="653"/>
      <c r="AQ213" s="653"/>
      <c r="AR213" s="653"/>
      <c r="AS213" s="653"/>
      <c r="AT213" s="653"/>
      <c r="AU213" s="653"/>
      <c r="AV213" s="778"/>
      <c r="AW213" s="778"/>
      <c r="AX213" s="778"/>
      <c r="AY213" s="778"/>
      <c r="AZ213" s="778"/>
      <c r="BA213" s="778"/>
      <c r="BB213" s="1233"/>
      <c r="BC213" s="1233"/>
      <c r="BD213" s="1233"/>
      <c r="BE213" s="1233"/>
      <c r="BF213" s="1233"/>
      <c r="BG213" s="1233"/>
      <c r="BH213" s="1233"/>
      <c r="BI213" s="1233"/>
      <c r="BJ213" s="1233"/>
      <c r="BK213" s="1233"/>
      <c r="BL213" s="1233"/>
      <c r="BM213" s="1233"/>
      <c r="BN213" s="1233"/>
      <c r="BO213" s="1233"/>
      <c r="BP213" s="1233"/>
      <c r="BQ213" s="1233"/>
      <c r="BR213" s="1233"/>
      <c r="BS213" s="1233"/>
      <c r="BT213" s="1233"/>
      <c r="BU213" s="1233"/>
      <c r="BV213" s="1233"/>
      <c r="BW213" s="1233"/>
    </row>
    <row r="214" ht="14.25" customHeight="1">
      <c r="A214" s="379"/>
      <c r="B214" s="379"/>
      <c r="C214" s="379"/>
      <c r="D214" s="379"/>
      <c r="E214" s="476"/>
      <c r="F214" s="476"/>
      <c r="G214" s="863"/>
      <c r="H214" s="378"/>
      <c r="I214" s="1237"/>
      <c r="J214" s="625"/>
      <c r="K214" s="625"/>
      <c r="L214" s="1235"/>
      <c r="M214" s="625"/>
      <c r="N214" s="882"/>
      <c r="O214" s="626"/>
      <c r="P214" s="625"/>
      <c r="Q214" s="379"/>
      <c r="R214" s="379"/>
      <c r="S214" s="379"/>
      <c r="T214" s="1236"/>
      <c r="U214" s="379"/>
      <c r="V214" s="202"/>
      <c r="W214" s="657"/>
      <c r="X214" s="476"/>
      <c r="Y214" s="202"/>
      <c r="Z214" s="202"/>
      <c r="AA214" s="202"/>
      <c r="AB214" s="653"/>
      <c r="AC214" s="653"/>
      <c r="AD214" s="653"/>
      <c r="AE214" s="653"/>
      <c r="AF214" s="653"/>
      <c r="AG214" s="653"/>
      <c r="AH214" s="653"/>
      <c r="AI214" s="653"/>
      <c r="AJ214" s="653"/>
      <c r="AK214" s="653"/>
      <c r="AL214" s="653"/>
      <c r="AM214" s="653"/>
      <c r="AN214" s="653"/>
      <c r="AO214" s="653"/>
      <c r="AP214" s="653"/>
      <c r="AQ214" s="653"/>
      <c r="AR214" s="653"/>
      <c r="AS214" s="653"/>
      <c r="AT214" s="653"/>
      <c r="AU214" s="653"/>
      <c r="AV214" s="778"/>
      <c r="AW214" s="778"/>
      <c r="AX214" s="778"/>
      <c r="AY214" s="778"/>
      <c r="AZ214" s="778"/>
      <c r="BA214" s="778"/>
      <c r="BB214" s="1233"/>
      <c r="BC214" s="1233"/>
      <c r="BD214" s="1233"/>
      <c r="BE214" s="1233"/>
      <c r="BF214" s="1233"/>
      <c r="BG214" s="1233"/>
      <c r="BH214" s="1233"/>
      <c r="BI214" s="1233"/>
      <c r="BJ214" s="1233"/>
      <c r="BK214" s="1233"/>
      <c r="BL214" s="1233"/>
      <c r="BM214" s="1233"/>
      <c r="BN214" s="1233"/>
      <c r="BO214" s="1233"/>
      <c r="BP214" s="1233"/>
      <c r="BQ214" s="1233"/>
      <c r="BR214" s="1233"/>
      <c r="BS214" s="1233"/>
      <c r="BT214" s="1233"/>
      <c r="BU214" s="1233"/>
      <c r="BV214" s="1233"/>
      <c r="BW214" s="1233"/>
    </row>
    <row r="215" ht="14.25" customHeight="1">
      <c r="A215" s="379"/>
      <c r="B215" s="379"/>
      <c r="C215" s="379"/>
      <c r="D215" s="379"/>
      <c r="E215" s="476"/>
      <c r="F215" s="476"/>
      <c r="G215" s="863"/>
      <c r="H215" s="378"/>
      <c r="I215" s="1237"/>
      <c r="J215" s="625"/>
      <c r="K215" s="625"/>
      <c r="L215" s="1235"/>
      <c r="M215" s="625"/>
      <c r="N215" s="882"/>
      <c r="O215" s="626"/>
      <c r="P215" s="625"/>
      <c r="Q215" s="379"/>
      <c r="R215" s="379"/>
      <c r="S215" s="379"/>
      <c r="T215" s="1236"/>
      <c r="U215" s="379"/>
      <c r="V215" s="202"/>
      <c r="W215" s="657"/>
      <c r="X215" s="476"/>
      <c r="Y215" s="202"/>
      <c r="Z215" s="202"/>
      <c r="AA215" s="202"/>
      <c r="AB215" s="653"/>
      <c r="AC215" s="653"/>
      <c r="AD215" s="653"/>
      <c r="AE215" s="653"/>
      <c r="AF215" s="653"/>
      <c r="AG215" s="653"/>
      <c r="AH215" s="653"/>
      <c r="AI215" s="653"/>
      <c r="AJ215" s="653"/>
      <c r="AK215" s="653"/>
      <c r="AL215" s="653"/>
      <c r="AM215" s="653"/>
      <c r="AN215" s="653"/>
      <c r="AO215" s="653"/>
      <c r="AP215" s="653"/>
      <c r="AQ215" s="653"/>
      <c r="AR215" s="653"/>
      <c r="AS215" s="653"/>
      <c r="AT215" s="653"/>
      <c r="AU215" s="653"/>
      <c r="AV215" s="778"/>
      <c r="AW215" s="778"/>
      <c r="AX215" s="778"/>
      <c r="AY215" s="778"/>
      <c r="AZ215" s="778"/>
      <c r="BA215" s="778"/>
      <c r="BB215" s="1233"/>
      <c r="BC215" s="1233"/>
      <c r="BD215" s="1233"/>
      <c r="BE215" s="1233"/>
      <c r="BF215" s="1233"/>
      <c r="BG215" s="1233"/>
      <c r="BH215" s="1233"/>
      <c r="BI215" s="1233"/>
      <c r="BJ215" s="1233"/>
      <c r="BK215" s="1233"/>
      <c r="BL215" s="1233"/>
      <c r="BM215" s="1233"/>
      <c r="BN215" s="1233"/>
      <c r="BO215" s="1233"/>
      <c r="BP215" s="1233"/>
      <c r="BQ215" s="1233"/>
      <c r="BR215" s="1233"/>
      <c r="BS215" s="1233"/>
      <c r="BT215" s="1233"/>
      <c r="BU215" s="1233"/>
      <c r="BV215" s="1233"/>
      <c r="BW215" s="1233"/>
    </row>
    <row r="216" ht="14.25" customHeight="1">
      <c r="A216" s="379"/>
      <c r="B216" s="379"/>
      <c r="C216" s="379"/>
      <c r="D216" s="379"/>
      <c r="E216" s="476"/>
      <c r="F216" s="476"/>
      <c r="G216" s="863"/>
      <c r="H216" s="378"/>
      <c r="I216" s="1237"/>
      <c r="J216" s="625"/>
      <c r="K216" s="625"/>
      <c r="L216" s="1235"/>
      <c r="M216" s="625"/>
      <c r="N216" s="882"/>
      <c r="O216" s="626"/>
      <c r="P216" s="625"/>
      <c r="Q216" s="379"/>
      <c r="R216" s="379"/>
      <c r="S216" s="379"/>
      <c r="T216" s="1236"/>
      <c r="U216" s="379"/>
      <c r="V216" s="202"/>
      <c r="W216" s="657"/>
      <c r="X216" s="476"/>
      <c r="Y216" s="202"/>
      <c r="Z216" s="202"/>
      <c r="AA216" s="202"/>
      <c r="AB216" s="653"/>
      <c r="AC216" s="653"/>
      <c r="AD216" s="653"/>
      <c r="AE216" s="653"/>
      <c r="AF216" s="653"/>
      <c r="AG216" s="653"/>
      <c r="AH216" s="653"/>
      <c r="AI216" s="653"/>
      <c r="AJ216" s="653"/>
      <c r="AK216" s="653"/>
      <c r="AL216" s="653"/>
      <c r="AM216" s="653"/>
      <c r="AN216" s="653"/>
      <c r="AO216" s="653"/>
      <c r="AP216" s="653"/>
      <c r="AQ216" s="653"/>
      <c r="AR216" s="653"/>
      <c r="AS216" s="653"/>
      <c r="AT216" s="653"/>
      <c r="AU216" s="653"/>
      <c r="AV216" s="778"/>
      <c r="AW216" s="778"/>
      <c r="AX216" s="778"/>
      <c r="AY216" s="778"/>
      <c r="AZ216" s="778"/>
      <c r="BA216" s="778"/>
      <c r="BB216" s="1233"/>
      <c r="BC216" s="1233"/>
      <c r="BD216" s="1233"/>
      <c r="BE216" s="1233"/>
      <c r="BF216" s="1233"/>
      <c r="BG216" s="1233"/>
      <c r="BH216" s="1233"/>
      <c r="BI216" s="1233"/>
      <c r="BJ216" s="1233"/>
      <c r="BK216" s="1233"/>
      <c r="BL216" s="1233"/>
      <c r="BM216" s="1233"/>
      <c r="BN216" s="1233"/>
      <c r="BO216" s="1233"/>
      <c r="BP216" s="1233"/>
      <c r="BQ216" s="1233"/>
      <c r="BR216" s="1233"/>
      <c r="BS216" s="1233"/>
      <c r="BT216" s="1233"/>
      <c r="BU216" s="1233"/>
      <c r="BV216" s="1233"/>
      <c r="BW216" s="1233"/>
    </row>
    <row r="217" ht="14.25" customHeight="1">
      <c r="A217" s="379"/>
      <c r="B217" s="379"/>
      <c r="C217" s="379"/>
      <c r="D217" s="379"/>
      <c r="E217" s="476"/>
      <c r="F217" s="476"/>
      <c r="G217" s="863"/>
      <c r="H217" s="378"/>
      <c r="I217" s="1237"/>
      <c r="J217" s="625"/>
      <c r="K217" s="625"/>
      <c r="L217" s="1235"/>
      <c r="M217" s="625"/>
      <c r="N217" s="882"/>
      <c r="O217" s="626"/>
      <c r="P217" s="625"/>
      <c r="Q217" s="379"/>
      <c r="R217" s="379"/>
      <c r="S217" s="379"/>
      <c r="T217" s="379"/>
      <c r="U217" s="379"/>
      <c r="V217" s="202"/>
      <c r="W217" s="657"/>
      <c r="X217" s="476"/>
      <c r="Y217" s="202"/>
      <c r="Z217" s="202"/>
      <c r="AA217" s="202"/>
      <c r="AB217" s="653"/>
      <c r="AC217" s="653"/>
      <c r="AD217" s="653"/>
      <c r="AE217" s="653"/>
      <c r="AF217" s="653"/>
      <c r="AG217" s="653"/>
      <c r="AH217" s="653"/>
      <c r="AI217" s="653"/>
      <c r="AJ217" s="653"/>
      <c r="AK217" s="653"/>
      <c r="AL217" s="653"/>
      <c r="AM217" s="653"/>
      <c r="AN217" s="653"/>
      <c r="AO217" s="653"/>
      <c r="AP217" s="653"/>
      <c r="AQ217" s="653"/>
      <c r="AR217" s="653"/>
      <c r="AS217" s="653"/>
      <c r="AT217" s="653"/>
      <c r="AU217" s="653"/>
      <c r="AV217" s="778"/>
      <c r="AW217" s="778"/>
      <c r="AX217" s="778"/>
      <c r="AY217" s="778"/>
      <c r="AZ217" s="778"/>
      <c r="BA217" s="778"/>
      <c r="BB217" s="1233"/>
      <c r="BC217" s="1233"/>
      <c r="BD217" s="1233"/>
      <c r="BE217" s="1233"/>
      <c r="BF217" s="1233"/>
      <c r="BG217" s="1233"/>
      <c r="BH217" s="1233"/>
      <c r="BI217" s="1233"/>
      <c r="BJ217" s="1233"/>
      <c r="BK217" s="1233"/>
      <c r="BL217" s="1233"/>
      <c r="BM217" s="1233"/>
      <c r="BN217" s="1233"/>
      <c r="BO217" s="1233"/>
      <c r="BP217" s="1233"/>
      <c r="BQ217" s="1233"/>
      <c r="BR217" s="1233"/>
      <c r="BS217" s="1233"/>
      <c r="BT217" s="1233"/>
      <c r="BU217" s="1233"/>
      <c r="BV217" s="1233"/>
      <c r="BW217" s="1233"/>
    </row>
    <row r="218" ht="14.25" customHeight="1">
      <c r="A218" s="379"/>
      <c r="B218" s="379"/>
      <c r="C218" s="379"/>
      <c r="D218" s="379"/>
      <c r="E218" s="476"/>
      <c r="F218" s="476"/>
      <c r="G218" s="863"/>
      <c r="H218" s="378"/>
      <c r="I218" s="1237"/>
      <c r="J218" s="625"/>
      <c r="K218" s="625"/>
      <c r="L218" s="1235"/>
      <c r="M218" s="625"/>
      <c r="N218" s="882"/>
      <c r="O218" s="626"/>
      <c r="P218" s="625"/>
      <c r="Q218" s="379"/>
      <c r="R218" s="379"/>
      <c r="S218" s="379"/>
      <c r="T218" s="379"/>
      <c r="U218" s="379"/>
      <c r="V218" s="202"/>
      <c r="W218" s="657"/>
      <c r="X218" s="476"/>
      <c r="Y218" s="202"/>
      <c r="Z218" s="202"/>
      <c r="AA218" s="202"/>
      <c r="AB218" s="653"/>
      <c r="AC218" s="653"/>
      <c r="AD218" s="653"/>
      <c r="AE218" s="653"/>
      <c r="AF218" s="653"/>
      <c r="AG218" s="653"/>
      <c r="AH218" s="653"/>
      <c r="AI218" s="653"/>
      <c r="AJ218" s="653"/>
      <c r="AK218" s="653"/>
      <c r="AL218" s="653"/>
      <c r="AM218" s="653"/>
      <c r="AN218" s="653"/>
      <c r="AO218" s="653"/>
      <c r="AP218" s="653"/>
      <c r="AQ218" s="653"/>
      <c r="AR218" s="653"/>
      <c r="AS218" s="653"/>
      <c r="AT218" s="653"/>
      <c r="AU218" s="653"/>
      <c r="AV218" s="778"/>
      <c r="AW218" s="778"/>
      <c r="AX218" s="778"/>
      <c r="AY218" s="778"/>
      <c r="AZ218" s="778"/>
      <c r="BA218" s="778"/>
      <c r="BB218" s="1233"/>
      <c r="BC218" s="1233"/>
      <c r="BD218" s="1233"/>
      <c r="BE218" s="1233"/>
      <c r="BF218" s="1233"/>
      <c r="BG218" s="1233"/>
      <c r="BH218" s="1233"/>
      <c r="BI218" s="1233"/>
      <c r="BJ218" s="1233"/>
      <c r="BK218" s="1233"/>
      <c r="BL218" s="1233"/>
      <c r="BM218" s="1233"/>
      <c r="BN218" s="1233"/>
      <c r="BO218" s="1233"/>
      <c r="BP218" s="1233"/>
      <c r="BQ218" s="1233"/>
      <c r="BR218" s="1233"/>
      <c r="BS218" s="1233"/>
      <c r="BT218" s="1233"/>
      <c r="BU218" s="1233"/>
      <c r="BV218" s="1233"/>
      <c r="BW218" s="1233"/>
    </row>
    <row r="219" ht="14.25" customHeight="1">
      <c r="A219" s="379"/>
      <c r="B219" s="379"/>
      <c r="C219" s="379"/>
      <c r="D219" s="379"/>
      <c r="E219" s="476"/>
      <c r="F219" s="476"/>
      <c r="G219" s="863"/>
      <c r="H219" s="378"/>
      <c r="I219" s="1237"/>
      <c r="J219" s="625"/>
      <c r="K219" s="625"/>
      <c r="L219" s="1235"/>
      <c r="M219" s="625"/>
      <c r="N219" s="882"/>
      <c r="O219" s="626"/>
      <c r="P219" s="625"/>
      <c r="Q219" s="379"/>
      <c r="R219" s="379"/>
      <c r="S219" s="379"/>
      <c r="T219" s="379"/>
      <c r="U219" s="379"/>
      <c r="V219" s="202"/>
      <c r="W219" s="657"/>
      <c r="X219" s="476"/>
      <c r="Y219" s="202"/>
      <c r="Z219" s="202"/>
      <c r="AA219" s="202"/>
      <c r="AB219" s="653"/>
      <c r="AC219" s="653"/>
      <c r="AD219" s="653"/>
      <c r="AE219" s="653"/>
      <c r="AF219" s="653"/>
      <c r="AG219" s="653"/>
      <c r="AH219" s="653"/>
      <c r="AI219" s="653"/>
      <c r="AJ219" s="653"/>
      <c r="AK219" s="653"/>
      <c r="AL219" s="653"/>
      <c r="AM219" s="653"/>
      <c r="AN219" s="653"/>
      <c r="AO219" s="653"/>
      <c r="AP219" s="653"/>
      <c r="AQ219" s="653"/>
      <c r="AR219" s="653"/>
      <c r="AS219" s="653"/>
      <c r="AT219" s="653"/>
      <c r="AU219" s="653"/>
      <c r="AV219" s="778"/>
      <c r="AW219" s="778"/>
      <c r="AX219" s="778"/>
      <c r="AY219" s="778"/>
      <c r="AZ219" s="778"/>
      <c r="BA219" s="778"/>
      <c r="BB219" s="1233"/>
      <c r="BC219" s="1233"/>
      <c r="BD219" s="1233"/>
      <c r="BE219" s="1233"/>
      <c r="BF219" s="1233"/>
      <c r="BG219" s="1233"/>
      <c r="BH219" s="1233"/>
      <c r="BI219" s="1233"/>
      <c r="BJ219" s="1233"/>
      <c r="BK219" s="1233"/>
      <c r="BL219" s="1233"/>
      <c r="BM219" s="1233"/>
      <c r="BN219" s="1233"/>
      <c r="BO219" s="1233"/>
      <c r="BP219" s="1233"/>
      <c r="BQ219" s="1233"/>
      <c r="BR219" s="1233"/>
      <c r="BS219" s="1233"/>
      <c r="BT219" s="1233"/>
      <c r="BU219" s="1233"/>
      <c r="BV219" s="1233"/>
      <c r="BW219" s="1233"/>
    </row>
    <row r="220" ht="14.25" customHeight="1">
      <c r="A220" s="379"/>
      <c r="B220" s="379"/>
      <c r="C220" s="379"/>
      <c r="D220" s="379"/>
      <c r="E220" s="476"/>
      <c r="F220" s="476"/>
      <c r="G220" s="863"/>
      <c r="H220" s="378"/>
      <c r="I220" s="1237"/>
      <c r="J220" s="625"/>
      <c r="K220" s="625"/>
      <c r="L220" s="1235"/>
      <c r="M220" s="625"/>
      <c r="N220" s="882"/>
      <c r="O220" s="626"/>
      <c r="P220" s="625"/>
      <c r="Q220" s="379"/>
      <c r="R220" s="379"/>
      <c r="S220" s="379"/>
      <c r="T220" s="379"/>
      <c r="U220" s="379"/>
      <c r="V220" s="202"/>
      <c r="W220" s="657"/>
      <c r="X220" s="476"/>
      <c r="Y220" s="202"/>
      <c r="Z220" s="202"/>
      <c r="AA220" s="202"/>
      <c r="AB220" s="653"/>
      <c r="AC220" s="653"/>
      <c r="AD220" s="653"/>
      <c r="AE220" s="653"/>
      <c r="AF220" s="653"/>
      <c r="AG220" s="653"/>
      <c r="AH220" s="653"/>
      <c r="AI220" s="653"/>
      <c r="AJ220" s="653"/>
      <c r="AK220" s="653"/>
      <c r="AL220" s="653"/>
      <c r="AM220" s="653"/>
      <c r="AN220" s="653"/>
      <c r="AO220" s="653"/>
      <c r="AP220" s="653"/>
      <c r="AQ220" s="653"/>
      <c r="AR220" s="653"/>
      <c r="AS220" s="653"/>
      <c r="AT220" s="653"/>
      <c r="AU220" s="653"/>
      <c r="AV220" s="778"/>
      <c r="AW220" s="778"/>
      <c r="AX220" s="778"/>
      <c r="AY220" s="778"/>
      <c r="AZ220" s="778"/>
      <c r="BA220" s="778"/>
      <c r="BB220" s="1233"/>
      <c r="BC220" s="1233"/>
      <c r="BD220" s="1233"/>
      <c r="BE220" s="1233"/>
      <c r="BF220" s="1233"/>
      <c r="BG220" s="1233"/>
      <c r="BH220" s="1233"/>
      <c r="BI220" s="1233"/>
      <c r="BJ220" s="1233"/>
      <c r="BK220" s="1233"/>
      <c r="BL220" s="1233"/>
      <c r="BM220" s="1233"/>
      <c r="BN220" s="1233"/>
      <c r="BO220" s="1233"/>
      <c r="BP220" s="1233"/>
      <c r="BQ220" s="1233"/>
      <c r="BR220" s="1233"/>
      <c r="BS220" s="1233"/>
      <c r="BT220" s="1233"/>
      <c r="BU220" s="1233"/>
      <c r="BV220" s="1233"/>
      <c r="BW220" s="1233"/>
    </row>
    <row r="221" ht="14.25" customHeight="1">
      <c r="A221" s="917"/>
      <c r="B221" s="379"/>
      <c r="C221" s="379"/>
      <c r="D221" s="379"/>
      <c r="E221" s="476"/>
      <c r="F221" s="476"/>
      <c r="G221" s="863"/>
      <c r="H221" s="378"/>
      <c r="I221" s="378"/>
      <c r="J221" s="625"/>
      <c r="K221" s="625"/>
      <c r="L221" s="1235"/>
      <c r="M221" s="625"/>
      <c r="N221" s="882"/>
      <c r="O221" s="626"/>
      <c r="P221" s="625"/>
      <c r="Q221" s="379"/>
      <c r="R221" s="379"/>
      <c r="S221" s="379"/>
      <c r="T221" s="379"/>
      <c r="U221" s="379"/>
      <c r="V221" s="202"/>
      <c r="W221" s="657"/>
      <c r="X221" s="476"/>
      <c r="Y221" s="202"/>
      <c r="Z221" s="202"/>
      <c r="AA221" s="20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1233"/>
      <c r="AW221" s="1233"/>
      <c r="AX221" s="1233"/>
      <c r="AY221" s="1233"/>
      <c r="AZ221" s="1233"/>
      <c r="BA221" s="1233"/>
      <c r="BB221" s="1233"/>
      <c r="BC221" s="1233"/>
      <c r="BD221" s="1233"/>
      <c r="BE221" s="1233"/>
      <c r="BF221" s="1233"/>
      <c r="BG221" s="1233"/>
      <c r="BH221" s="1233"/>
      <c r="BI221" s="1233"/>
      <c r="BJ221" s="1233"/>
      <c r="BK221" s="1233"/>
      <c r="BL221" s="1233"/>
      <c r="BM221" s="1233"/>
      <c r="BN221" s="1233"/>
      <c r="BO221" s="1233"/>
      <c r="BP221" s="1233"/>
      <c r="BQ221" s="1233"/>
      <c r="BR221" s="1233"/>
      <c r="BS221" s="1233"/>
      <c r="BT221" s="1233"/>
      <c r="BU221" s="1233"/>
      <c r="BV221" s="1233"/>
      <c r="BW221" s="1233"/>
    </row>
    <row r="222" ht="14.25" customHeight="1">
      <c r="A222" s="1238"/>
      <c r="B222" s="1238"/>
      <c r="C222" s="1238"/>
      <c r="D222" s="1238"/>
      <c r="E222" s="1238"/>
      <c r="F222" s="1238"/>
      <c r="G222" s="1239"/>
      <c r="H222" s="1240"/>
      <c r="I222" s="1240"/>
      <c r="J222" s="1238"/>
      <c r="K222" s="1238"/>
      <c r="L222" s="1241"/>
      <c r="M222" s="1241"/>
      <c r="N222" s="953"/>
      <c r="O222" s="1241"/>
      <c r="P222" s="1241"/>
      <c r="Q222" s="1241"/>
      <c r="R222" s="1241"/>
      <c r="S222" s="1241"/>
      <c r="T222" s="1241"/>
      <c r="U222" s="1241"/>
      <c r="V222" s="1242"/>
      <c r="W222" s="1243"/>
      <c r="X222" s="1241"/>
      <c r="Y222" s="1242"/>
      <c r="Z222" s="1242"/>
      <c r="AA222" s="1242"/>
      <c r="AB222" s="621"/>
      <c r="AC222" s="621"/>
      <c r="AD222" s="621"/>
      <c r="AE222" s="621"/>
      <c r="AF222" s="621"/>
      <c r="AG222" s="621"/>
      <c r="AH222" s="621"/>
      <c r="AI222" s="621"/>
      <c r="AJ222" s="621"/>
      <c r="AK222" s="621"/>
      <c r="AL222" s="621"/>
      <c r="AM222" s="621"/>
      <c r="AN222" s="621"/>
      <c r="AO222" s="621"/>
      <c r="AP222" s="621"/>
      <c r="AQ222" s="621"/>
      <c r="AR222" s="621"/>
      <c r="AS222" s="621"/>
      <c r="AT222" s="621"/>
      <c r="AU222" s="621"/>
      <c r="AV222" s="1233"/>
      <c r="AW222" s="1233"/>
      <c r="AX222" s="1233"/>
      <c r="AY222" s="1233"/>
      <c r="AZ222" s="1233"/>
      <c r="BA222" s="1233"/>
      <c r="BB222" s="1233"/>
      <c r="BC222" s="1233"/>
      <c r="BD222" s="1233"/>
      <c r="BE222" s="1233"/>
      <c r="BF222" s="1233"/>
      <c r="BG222" s="1233"/>
      <c r="BH222" s="1233"/>
      <c r="BI222" s="1233"/>
      <c r="BJ222" s="1233"/>
      <c r="BK222" s="1233"/>
      <c r="BL222" s="1233"/>
      <c r="BM222" s="1233"/>
      <c r="BN222" s="1233"/>
      <c r="BO222" s="1233"/>
      <c r="BP222" s="1233"/>
      <c r="BQ222" s="1233"/>
      <c r="BR222" s="1233"/>
      <c r="BS222" s="1233"/>
      <c r="BT222" s="1233"/>
      <c r="BU222" s="1233"/>
      <c r="BV222" s="1233"/>
      <c r="BW222" s="1233"/>
    </row>
    <row r="223" ht="14.25" customHeight="1">
      <c r="A223" s="578" t="s">
        <v>593</v>
      </c>
      <c r="B223" s="30"/>
      <c r="C223" s="30"/>
      <c r="D223" s="30"/>
      <c r="E223" s="30"/>
      <c r="F223" s="30"/>
      <c r="G223" s="30"/>
      <c r="H223" s="30"/>
      <c r="I223" s="30"/>
      <c r="J223" s="30"/>
      <c r="K223" s="30"/>
      <c r="L223" s="746"/>
      <c r="M223" s="746"/>
      <c r="N223" s="580"/>
      <c r="O223" s="746"/>
      <c r="P223" s="746"/>
      <c r="Q223" s="746"/>
      <c r="R223" s="746"/>
      <c r="S223" s="746"/>
      <c r="T223" s="746"/>
      <c r="U223" s="746"/>
      <c r="V223" s="1244"/>
      <c r="W223" s="1245"/>
      <c r="X223" s="746"/>
      <c r="Y223" s="1244"/>
      <c r="Z223" s="1244"/>
      <c r="AA223" s="1244"/>
      <c r="AB223" s="621"/>
      <c r="AC223" s="621"/>
      <c r="AD223" s="621"/>
      <c r="AE223" s="621"/>
      <c r="AF223" s="621"/>
      <c r="AG223" s="621"/>
      <c r="AH223" s="621"/>
      <c r="AI223" s="621"/>
      <c r="AJ223" s="621"/>
      <c r="AK223" s="621"/>
      <c r="AL223" s="621"/>
      <c r="AM223" s="621"/>
      <c r="AN223" s="621"/>
      <c r="AO223" s="621"/>
      <c r="AP223" s="621"/>
      <c r="AQ223" s="621"/>
      <c r="AR223" s="621"/>
      <c r="AS223" s="621"/>
      <c r="AT223" s="621"/>
      <c r="AU223" s="621"/>
      <c r="AV223" s="1233"/>
      <c r="AW223" s="1233"/>
      <c r="AX223" s="1233"/>
      <c r="AY223" s="1233"/>
      <c r="AZ223" s="1233"/>
      <c r="BA223" s="1233"/>
      <c r="BB223" s="1233"/>
      <c r="BC223" s="1233"/>
      <c r="BD223" s="1233"/>
      <c r="BE223" s="1233"/>
      <c r="BF223" s="1233"/>
      <c r="BG223" s="1233"/>
      <c r="BH223" s="1233"/>
      <c r="BI223" s="1233"/>
      <c r="BJ223" s="1233"/>
      <c r="BK223" s="1233"/>
      <c r="BL223" s="1233"/>
      <c r="BM223" s="1233"/>
      <c r="BN223" s="1233"/>
      <c r="BO223" s="1233"/>
      <c r="BP223" s="1233"/>
      <c r="BQ223" s="1233"/>
      <c r="BR223" s="1233"/>
      <c r="BS223" s="1233"/>
      <c r="BT223" s="1233"/>
      <c r="BU223" s="1233"/>
      <c r="BV223" s="1233"/>
      <c r="BW223" s="1233"/>
    </row>
    <row r="224" ht="22.5" customHeight="1">
      <c r="A224" s="484">
        <v>24.0</v>
      </c>
      <c r="B224" s="484">
        <v>6.0</v>
      </c>
      <c r="C224" s="484" t="s">
        <v>296</v>
      </c>
      <c r="D224" s="484"/>
      <c r="E224" s="588"/>
      <c r="F224" s="588"/>
      <c r="G224" s="966"/>
      <c r="H224" s="485" t="s">
        <v>8962</v>
      </c>
      <c r="I224" s="485" t="s">
        <v>8963</v>
      </c>
      <c r="J224" s="752" t="s">
        <v>344</v>
      </c>
      <c r="K224" s="752" t="s">
        <v>8964</v>
      </c>
      <c r="L224" s="753">
        <v>42162.0</v>
      </c>
      <c r="M224" s="752" t="s">
        <v>339</v>
      </c>
      <c r="N224" s="752" t="s">
        <v>154</v>
      </c>
      <c r="O224" s="753">
        <v>45665.0</v>
      </c>
      <c r="P224" s="752" t="s">
        <v>133</v>
      </c>
      <c r="Q224" s="484" t="s">
        <v>276</v>
      </c>
      <c r="R224" s="484"/>
      <c r="S224" s="484"/>
      <c r="T224" s="749" t="s">
        <v>11</v>
      </c>
      <c r="U224" s="484" t="s">
        <v>21</v>
      </c>
      <c r="V224" s="451"/>
      <c r="W224" s="588"/>
      <c r="X224" s="588"/>
      <c r="Y224" s="451" t="s">
        <v>8965</v>
      </c>
      <c r="Z224" s="451"/>
      <c r="AA224" s="451"/>
      <c r="AB224" s="973"/>
      <c r="AC224" s="973"/>
      <c r="AD224" s="973"/>
      <c r="AE224" s="973"/>
      <c r="AF224" s="973"/>
      <c r="AG224" s="973"/>
      <c r="AH224" s="973"/>
      <c r="AI224" s="973"/>
      <c r="AJ224" s="973"/>
      <c r="AK224" s="973"/>
      <c r="AL224" s="973"/>
      <c r="AM224" s="973"/>
      <c r="AN224" s="973"/>
      <c r="AO224" s="973"/>
      <c r="AP224" s="973"/>
      <c r="AQ224" s="973"/>
      <c r="AR224" s="973"/>
      <c r="AS224" s="973"/>
      <c r="AT224" s="973"/>
      <c r="AU224" s="973"/>
      <c r="AV224" s="1246"/>
      <c r="AW224" s="1246"/>
      <c r="AX224" s="1246"/>
      <c r="AY224" s="1246"/>
      <c r="AZ224" s="1246"/>
      <c r="BA224" s="1246"/>
      <c r="BB224" s="1247"/>
      <c r="BC224" s="1247"/>
      <c r="BD224" s="1247"/>
      <c r="BE224" s="1247"/>
      <c r="BF224" s="1247"/>
      <c r="BG224" s="1247"/>
      <c r="BH224" s="1247"/>
      <c r="BI224" s="1247"/>
      <c r="BJ224" s="1247"/>
      <c r="BK224" s="1247"/>
      <c r="BL224" s="1247"/>
      <c r="BM224" s="1247"/>
      <c r="BN224" s="1247"/>
      <c r="BO224" s="1247"/>
      <c r="BP224" s="1247"/>
      <c r="BQ224" s="1247"/>
      <c r="BR224" s="1247"/>
      <c r="BS224" s="1247"/>
      <c r="BT224" s="1247"/>
      <c r="BU224" s="1247"/>
      <c r="BV224" s="1247"/>
      <c r="BW224" s="1247"/>
    </row>
    <row r="225" ht="22.5" customHeight="1">
      <c r="A225" s="484">
        <v>20.0</v>
      </c>
      <c r="B225" s="484">
        <v>3.0</v>
      </c>
      <c r="C225" s="484" t="s">
        <v>288</v>
      </c>
      <c r="D225" s="484"/>
      <c r="E225" s="588"/>
      <c r="F225" s="588"/>
      <c r="G225" s="966"/>
      <c r="H225" s="1248" t="s">
        <v>8966</v>
      </c>
      <c r="I225" s="485" t="s">
        <v>8967</v>
      </c>
      <c r="J225" s="752" t="s">
        <v>1528</v>
      </c>
      <c r="K225" s="752" t="s">
        <v>1506</v>
      </c>
      <c r="L225" s="1249">
        <v>42242.0</v>
      </c>
      <c r="M225" s="752" t="s">
        <v>351</v>
      </c>
      <c r="N225" s="752" t="s">
        <v>151</v>
      </c>
      <c r="O225" s="753">
        <v>45155.0</v>
      </c>
      <c r="P225" s="752" t="s">
        <v>115</v>
      </c>
      <c r="Q225" s="484" t="s">
        <v>283</v>
      </c>
      <c r="R225" s="484"/>
      <c r="S225" s="484"/>
      <c r="T225" s="484" t="s">
        <v>11</v>
      </c>
      <c r="U225" s="1250" t="s">
        <v>21</v>
      </c>
      <c r="V225" s="451"/>
      <c r="W225" s="484"/>
      <c r="X225" s="588"/>
      <c r="Y225" s="451" t="s">
        <v>8968</v>
      </c>
      <c r="Z225" s="451" t="s">
        <v>7659</v>
      </c>
      <c r="AA225" s="459"/>
      <c r="AB225" s="459"/>
      <c r="AC225" s="459"/>
      <c r="AD225" s="459"/>
      <c r="AE225" s="1251"/>
      <c r="AF225" s="1251"/>
      <c r="AG225" s="1252"/>
      <c r="AH225" s="1252"/>
      <c r="AI225" s="1252"/>
      <c r="AJ225" s="1252"/>
      <c r="AK225" s="1252"/>
      <c r="AL225" s="1252"/>
      <c r="AM225" s="1252"/>
      <c r="AN225" s="1252"/>
      <c r="AO225" s="1252"/>
      <c r="AP225" s="1252"/>
      <c r="AQ225" s="1252"/>
      <c r="AR225" s="1252"/>
      <c r="AS225" s="1252"/>
      <c r="AT225" s="1252"/>
      <c r="AU225" s="1252"/>
      <c r="AV225" s="1252"/>
      <c r="AW225" s="1252"/>
      <c r="AX225" s="1252"/>
      <c r="AY225" s="1252"/>
      <c r="AZ225" s="1252"/>
      <c r="BA225" s="1252"/>
      <c r="BB225" s="1253"/>
      <c r="BC225" s="1253"/>
      <c r="BD225" s="1253"/>
      <c r="BE225" s="1253"/>
      <c r="BF225" s="1253"/>
      <c r="BG225" s="1253"/>
      <c r="BH225" s="1253"/>
      <c r="BI225" s="1253"/>
      <c r="BJ225" s="1253"/>
      <c r="BK225" s="1253"/>
      <c r="BL225" s="1253"/>
      <c r="BM225" s="1253"/>
      <c r="BN225" s="1253"/>
      <c r="BO225" s="1253"/>
      <c r="BP225" s="1253"/>
      <c r="BQ225" s="1253"/>
      <c r="BR225" s="1253"/>
      <c r="BS225" s="1253"/>
      <c r="BT225" s="1253"/>
      <c r="BU225" s="1253"/>
      <c r="BV225" s="1253"/>
      <c r="BW225" s="1253"/>
    </row>
    <row r="226" ht="22.5" customHeight="1">
      <c r="A226" s="484">
        <v>11.0</v>
      </c>
      <c r="B226" s="484">
        <v>8.0</v>
      </c>
      <c r="C226" s="484" t="s">
        <v>294</v>
      </c>
      <c r="D226" s="484"/>
      <c r="E226" s="588"/>
      <c r="F226" s="588"/>
      <c r="G226" s="966"/>
      <c r="H226" s="485" t="s">
        <v>8969</v>
      </c>
      <c r="I226" s="485" t="s">
        <v>8970</v>
      </c>
      <c r="J226" s="717" t="s">
        <v>499</v>
      </c>
      <c r="K226" s="717" t="s">
        <v>8971</v>
      </c>
      <c r="L226" s="487">
        <v>42208.0</v>
      </c>
      <c r="M226" s="484" t="s">
        <v>351</v>
      </c>
      <c r="N226" s="484" t="s">
        <v>154</v>
      </c>
      <c r="O226" s="487">
        <v>45559.0</v>
      </c>
      <c r="P226" s="484" t="s">
        <v>14</v>
      </c>
      <c r="Q226" s="484" t="s">
        <v>278</v>
      </c>
      <c r="R226" s="484"/>
      <c r="S226" s="588"/>
      <c r="T226" s="1254" t="s">
        <v>11</v>
      </c>
      <c r="U226" s="484" t="s">
        <v>15</v>
      </c>
      <c r="V226" s="588"/>
      <c r="W226" s="484"/>
      <c r="X226" s="484"/>
      <c r="Y226" s="451" t="s">
        <v>8972</v>
      </c>
      <c r="Z226" s="451"/>
      <c r="AA226" s="451"/>
      <c r="AB226" s="451"/>
      <c r="AC226" s="451"/>
      <c r="AD226" s="451"/>
      <c r="AE226" s="588"/>
      <c r="AF226" s="979"/>
      <c r="AG226" s="1255"/>
      <c r="AH226" s="1255"/>
      <c r="AI226" s="1255"/>
      <c r="AJ226" s="1255"/>
      <c r="AK226" s="1255"/>
      <c r="AL226" s="1255"/>
      <c r="AM226" s="1255"/>
      <c r="AN226" s="1255"/>
      <c r="AO226" s="1255"/>
      <c r="AP226" s="1255"/>
      <c r="AQ226" s="1255"/>
      <c r="AR226" s="1255"/>
      <c r="AS226" s="1255"/>
      <c r="AT226" s="1255"/>
      <c r="AU226" s="1255"/>
      <c r="AV226" s="1255"/>
      <c r="AW226" s="1255"/>
      <c r="AX226" s="1255"/>
      <c r="AY226" s="1255"/>
      <c r="AZ226" s="1255"/>
      <c r="BA226" s="1255"/>
      <c r="BB226" s="1255"/>
      <c r="BC226" s="1255"/>
      <c r="BD226" s="1255"/>
      <c r="BE226" s="1255"/>
      <c r="BF226" s="1255"/>
      <c r="BG226" s="1255"/>
      <c r="BH226" s="1255"/>
      <c r="BI226" s="1255"/>
      <c r="BJ226" s="1255"/>
      <c r="BK226" s="1255"/>
      <c r="BL226" s="1255"/>
      <c r="BM226" s="1255"/>
      <c r="BN226" s="1255"/>
      <c r="BO226" s="1255"/>
      <c r="BP226" s="1255"/>
      <c r="BQ226" s="1255"/>
      <c r="BR226" s="1255"/>
      <c r="BS226" s="1255"/>
      <c r="BT226" s="1255"/>
      <c r="BU226" s="1255"/>
      <c r="BV226" s="1255"/>
      <c r="BW226" s="1255"/>
    </row>
    <row r="227" ht="22.5" customHeight="1">
      <c r="A227" s="484">
        <v>13.0</v>
      </c>
      <c r="B227" s="484">
        <v>5.0</v>
      </c>
      <c r="C227" s="484" t="s">
        <v>292</v>
      </c>
      <c r="D227" s="484"/>
      <c r="E227" s="484"/>
      <c r="F227" s="484"/>
      <c r="G227" s="966"/>
      <c r="H227" s="485" t="s">
        <v>7977</v>
      </c>
      <c r="I227" s="485" t="s">
        <v>7978</v>
      </c>
      <c r="J227" s="484" t="s">
        <v>7979</v>
      </c>
      <c r="K227" s="484" t="s">
        <v>7980</v>
      </c>
      <c r="L227" s="487">
        <v>41897.0</v>
      </c>
      <c r="M227" s="484" t="s">
        <v>339</v>
      </c>
      <c r="N227" s="484" t="s">
        <v>152</v>
      </c>
      <c r="O227" s="487">
        <v>43698.0</v>
      </c>
      <c r="P227" s="484" t="s">
        <v>127</v>
      </c>
      <c r="Q227" s="484" t="s">
        <v>281</v>
      </c>
      <c r="R227" s="484"/>
      <c r="S227" s="588"/>
      <c r="T227" s="484" t="s">
        <v>11</v>
      </c>
      <c r="U227" s="484" t="s">
        <v>15</v>
      </c>
      <c r="V227" s="484"/>
      <c r="W227" s="484" t="s">
        <v>7028</v>
      </c>
      <c r="X227" s="484" t="s">
        <v>7981</v>
      </c>
      <c r="Y227" s="451" t="s">
        <v>7982</v>
      </c>
      <c r="Z227" s="451"/>
      <c r="AA227" s="451" t="s">
        <v>7983</v>
      </c>
      <c r="AB227" s="451" t="s">
        <v>7984</v>
      </c>
      <c r="AC227" s="451" t="s">
        <v>7985</v>
      </c>
      <c r="AD227" s="451" t="s">
        <v>7986</v>
      </c>
      <c r="AE227" s="484"/>
      <c r="AF227" s="484"/>
      <c r="AG227" s="973"/>
      <c r="AH227" s="973"/>
      <c r="AI227" s="973"/>
      <c r="AJ227" s="973"/>
      <c r="AK227" s="973"/>
      <c r="AL227" s="973"/>
      <c r="AM227" s="973"/>
      <c r="AN227" s="1255"/>
      <c r="AO227" s="1255"/>
      <c r="AP227" s="1255"/>
      <c r="AQ227" s="1255"/>
      <c r="AR227" s="1255"/>
      <c r="AS227" s="1255"/>
      <c r="AT227" s="1255"/>
      <c r="AU227" s="1255"/>
      <c r="AV227" s="1255"/>
      <c r="AW227" s="1255"/>
      <c r="AX227" s="1255"/>
      <c r="AY227" s="1255"/>
      <c r="AZ227" s="1255"/>
      <c r="BA227" s="1255"/>
      <c r="BB227" s="1255"/>
      <c r="BC227" s="1255"/>
      <c r="BD227" s="1255"/>
      <c r="BE227" s="1255"/>
      <c r="BF227" s="1255"/>
      <c r="BG227" s="1255"/>
      <c r="BH227" s="1255"/>
      <c r="BI227" s="1255"/>
      <c r="BJ227" s="1255"/>
      <c r="BK227" s="1255"/>
      <c r="BL227" s="1255"/>
      <c r="BM227" s="1255"/>
      <c r="BN227" s="1255"/>
      <c r="BO227" s="1255"/>
      <c r="BP227" s="1255"/>
      <c r="BQ227" s="1255"/>
      <c r="BR227" s="1255"/>
      <c r="BS227" s="1255"/>
      <c r="BT227" s="1255"/>
      <c r="BU227" s="1255"/>
      <c r="BV227" s="1255"/>
      <c r="BW227" s="1255"/>
    </row>
    <row r="228" ht="22.5" customHeight="1">
      <c r="A228" s="484"/>
      <c r="B228" s="484"/>
      <c r="C228" s="484"/>
      <c r="D228" s="484"/>
      <c r="E228" s="484"/>
      <c r="F228" s="484"/>
      <c r="G228" s="966"/>
      <c r="H228" s="485"/>
      <c r="I228" s="485"/>
      <c r="J228" s="484"/>
      <c r="K228" s="484"/>
      <c r="L228" s="487"/>
      <c r="M228" s="484"/>
      <c r="N228" s="484"/>
      <c r="O228" s="487"/>
      <c r="P228" s="484"/>
      <c r="Q228" s="484"/>
      <c r="R228" s="588"/>
      <c r="S228" s="588"/>
      <c r="T228" s="484"/>
      <c r="U228" s="484"/>
      <c r="V228" s="588"/>
      <c r="W228" s="484"/>
      <c r="X228" s="484"/>
      <c r="Y228" s="451"/>
      <c r="Z228" s="451"/>
      <c r="AA228" s="451"/>
      <c r="AB228" s="451"/>
      <c r="AC228" s="451"/>
      <c r="AD228" s="451"/>
      <c r="AE228" s="588"/>
      <c r="AF228" s="1256"/>
      <c r="AG228" s="1255"/>
      <c r="AH228" s="1255"/>
      <c r="AI228" s="1255"/>
      <c r="AJ228" s="1255"/>
      <c r="AK228" s="1255"/>
      <c r="AL228" s="1255"/>
      <c r="AM228" s="1255"/>
      <c r="AN228" s="1255"/>
      <c r="AO228" s="1255"/>
      <c r="AP228" s="1255"/>
      <c r="AQ228" s="1255"/>
      <c r="AR228" s="1255"/>
      <c r="AS228" s="1255"/>
      <c r="AT228" s="1255"/>
      <c r="AU228" s="1255"/>
      <c r="AV228" s="1255"/>
      <c r="AW228" s="1255"/>
      <c r="AX228" s="1255"/>
      <c r="AY228" s="1255"/>
      <c r="AZ228" s="1255"/>
      <c r="BA228" s="1255"/>
      <c r="BB228" s="1255"/>
      <c r="BC228" s="1255"/>
      <c r="BD228" s="1255"/>
      <c r="BE228" s="1255"/>
      <c r="BF228" s="1255"/>
      <c r="BG228" s="1255"/>
      <c r="BH228" s="1255"/>
      <c r="BI228" s="1255"/>
      <c r="BJ228" s="1255"/>
      <c r="BK228" s="1255"/>
      <c r="BL228" s="1255"/>
      <c r="BM228" s="1255"/>
      <c r="BN228" s="1255"/>
      <c r="BO228" s="1255"/>
      <c r="BP228" s="1255"/>
      <c r="BQ228" s="1255"/>
      <c r="BR228" s="1255"/>
      <c r="BS228" s="1255"/>
      <c r="BT228" s="1255"/>
      <c r="BU228" s="1255"/>
      <c r="BV228" s="1255"/>
      <c r="BW228" s="1255"/>
    </row>
    <row r="229" ht="22.5" customHeight="1">
      <c r="A229" s="484"/>
      <c r="B229" s="484"/>
      <c r="C229" s="484"/>
      <c r="D229" s="484"/>
      <c r="E229" s="588"/>
      <c r="F229" s="588"/>
      <c r="G229" s="966"/>
      <c r="H229" s="485"/>
      <c r="I229" s="485"/>
      <c r="J229" s="484"/>
      <c r="K229" s="484"/>
      <c r="L229" s="487"/>
      <c r="M229" s="484"/>
      <c r="N229" s="484"/>
      <c r="O229" s="487"/>
      <c r="P229" s="484"/>
      <c r="Q229" s="484"/>
      <c r="R229" s="588"/>
      <c r="S229" s="588"/>
      <c r="T229" s="484"/>
      <c r="U229" s="484"/>
      <c r="V229" s="588"/>
      <c r="W229" s="484"/>
      <c r="X229" s="484"/>
      <c r="Y229" s="451"/>
      <c r="Z229" s="451"/>
      <c r="AA229" s="451"/>
      <c r="AB229" s="451"/>
      <c r="AC229" s="451"/>
      <c r="AD229" s="451"/>
      <c r="AE229" s="588"/>
      <c r="AF229" s="979"/>
      <c r="AG229" s="1255"/>
      <c r="AH229" s="1255"/>
      <c r="AI229" s="1255"/>
      <c r="AJ229" s="1255"/>
      <c r="AK229" s="1255"/>
      <c r="AL229" s="1255"/>
      <c r="AM229" s="1255"/>
      <c r="AN229" s="1255"/>
      <c r="AO229" s="1255"/>
      <c r="AP229" s="1255"/>
      <c r="AQ229" s="1255"/>
      <c r="AR229" s="1255"/>
      <c r="AS229" s="1255"/>
      <c r="AT229" s="1255"/>
      <c r="AU229" s="1255"/>
      <c r="AV229" s="1255"/>
      <c r="AW229" s="1255"/>
      <c r="AX229" s="1255"/>
      <c r="AY229" s="1255"/>
      <c r="AZ229" s="1255"/>
      <c r="BA229" s="1255"/>
      <c r="BB229" s="1255"/>
      <c r="BC229" s="1255"/>
      <c r="BD229" s="1255"/>
      <c r="BE229" s="1255"/>
      <c r="BF229" s="1255"/>
      <c r="BG229" s="1255"/>
      <c r="BH229" s="1255"/>
      <c r="BI229" s="1255"/>
      <c r="BJ229" s="1255"/>
      <c r="BK229" s="1255"/>
      <c r="BL229" s="1255"/>
      <c r="BM229" s="1255"/>
      <c r="BN229" s="1255"/>
      <c r="BO229" s="1255"/>
      <c r="BP229" s="1255"/>
      <c r="BQ229" s="1255"/>
      <c r="BR229" s="1255"/>
      <c r="BS229" s="1255"/>
      <c r="BT229" s="1255"/>
      <c r="BU229" s="1255"/>
      <c r="BV229" s="1255"/>
      <c r="BW229" s="1255"/>
    </row>
    <row r="230" ht="22.5" customHeight="1">
      <c r="A230" s="484"/>
      <c r="B230" s="484"/>
      <c r="C230" s="484"/>
      <c r="D230" s="484"/>
      <c r="E230" s="588"/>
      <c r="F230" s="588"/>
      <c r="G230" s="966"/>
      <c r="H230" s="485"/>
      <c r="I230" s="485"/>
      <c r="J230" s="484"/>
      <c r="K230" s="484"/>
      <c r="L230" s="487"/>
      <c r="M230" s="484"/>
      <c r="N230" s="484"/>
      <c r="O230" s="487"/>
      <c r="P230" s="484"/>
      <c r="Q230" s="484"/>
      <c r="R230" s="588"/>
      <c r="S230" s="588"/>
      <c r="T230" s="484"/>
      <c r="U230" s="484"/>
      <c r="V230" s="588"/>
      <c r="W230" s="484"/>
      <c r="X230" s="1257"/>
      <c r="Y230" s="1258"/>
      <c r="Z230" s="1258"/>
      <c r="AA230" s="1258"/>
      <c r="AB230" s="1258"/>
      <c r="AC230" s="1258"/>
      <c r="AD230" s="451"/>
      <c r="AE230" s="484"/>
      <c r="AF230" s="1259"/>
      <c r="AG230" s="1255"/>
      <c r="AH230" s="1255"/>
      <c r="AI230" s="1255"/>
      <c r="AJ230" s="1255"/>
      <c r="AK230" s="1255"/>
      <c r="AL230" s="1255"/>
      <c r="AM230" s="1255"/>
      <c r="AN230" s="1255"/>
      <c r="AO230" s="1255"/>
      <c r="AP230" s="1255"/>
      <c r="AQ230" s="1255"/>
      <c r="AR230" s="1255"/>
      <c r="AS230" s="1255"/>
      <c r="AT230" s="1255"/>
      <c r="AU230" s="1255"/>
      <c r="AV230" s="1255"/>
      <c r="AW230" s="1255"/>
      <c r="AX230" s="1255"/>
      <c r="AY230" s="1255"/>
      <c r="AZ230" s="1255"/>
      <c r="BA230" s="1255"/>
      <c r="BB230" s="1255"/>
      <c r="BC230" s="1255"/>
      <c r="BD230" s="1255"/>
      <c r="BE230" s="1255"/>
      <c r="BF230" s="1255"/>
      <c r="BG230" s="1255"/>
      <c r="BH230" s="1255"/>
      <c r="BI230" s="1255"/>
      <c r="BJ230" s="1255"/>
      <c r="BK230" s="1255"/>
      <c r="BL230" s="1255"/>
      <c r="BM230" s="1255"/>
      <c r="BN230" s="1255"/>
      <c r="BO230" s="1255"/>
      <c r="BP230" s="1255"/>
      <c r="BQ230" s="1255"/>
      <c r="BR230" s="1255"/>
      <c r="BS230" s="1255"/>
      <c r="BT230" s="1255"/>
      <c r="BU230" s="1255"/>
      <c r="BV230" s="1255"/>
      <c r="BW230" s="1255"/>
    </row>
    <row r="231" ht="22.5" customHeight="1">
      <c r="A231" s="484"/>
      <c r="B231" s="484"/>
      <c r="C231" s="484"/>
      <c r="D231" s="484"/>
      <c r="E231" s="588"/>
      <c r="F231" s="588"/>
      <c r="G231" s="966"/>
      <c r="H231" s="485"/>
      <c r="I231" s="485"/>
      <c r="J231" s="752"/>
      <c r="K231" s="752"/>
      <c r="L231" s="487"/>
      <c r="M231" s="752"/>
      <c r="N231" s="752"/>
      <c r="O231" s="753"/>
      <c r="P231" s="752"/>
      <c r="Q231" s="484"/>
      <c r="R231" s="484"/>
      <c r="S231" s="484"/>
      <c r="T231" s="752"/>
      <c r="U231" s="484"/>
      <c r="V231" s="973"/>
      <c r="W231" s="484"/>
      <c r="X231" s="752"/>
      <c r="Y231" s="453"/>
      <c r="Z231" s="453"/>
      <c r="AA231" s="453"/>
      <c r="AB231" s="453"/>
      <c r="AC231" s="453"/>
      <c r="AD231" s="453"/>
      <c r="AE231" s="973"/>
      <c r="AF231" s="973"/>
      <c r="AG231" s="973"/>
      <c r="AH231" s="973"/>
      <c r="AI231" s="973"/>
      <c r="AJ231" s="973"/>
      <c r="AK231" s="973"/>
      <c r="AL231" s="973"/>
      <c r="AM231" s="973"/>
      <c r="AN231" s="973"/>
      <c r="AO231" s="973"/>
      <c r="AP231" s="973"/>
      <c r="AQ231" s="973"/>
      <c r="AR231" s="973"/>
      <c r="AS231" s="973"/>
      <c r="AT231" s="973"/>
      <c r="AU231" s="973"/>
      <c r="AV231" s="973"/>
      <c r="AW231" s="973"/>
      <c r="AX231" s="973"/>
      <c r="AY231" s="973"/>
      <c r="AZ231" s="973"/>
      <c r="BA231" s="973"/>
      <c r="BB231" s="1255"/>
      <c r="BC231" s="1255"/>
      <c r="BD231" s="1255"/>
      <c r="BE231" s="1255"/>
      <c r="BF231" s="1255"/>
      <c r="BG231" s="1255"/>
      <c r="BH231" s="1255"/>
      <c r="BI231" s="1255"/>
      <c r="BJ231" s="1255"/>
      <c r="BK231" s="1255"/>
      <c r="BL231" s="1255"/>
      <c r="BM231" s="1255"/>
      <c r="BN231" s="1255"/>
      <c r="BO231" s="1255"/>
      <c r="BP231" s="1255"/>
      <c r="BQ231" s="1255"/>
      <c r="BR231" s="1255"/>
      <c r="BS231" s="1255"/>
      <c r="BT231" s="1255"/>
      <c r="BU231" s="1255"/>
      <c r="BV231" s="1255"/>
      <c r="BW231" s="1255"/>
    </row>
    <row r="232" ht="22.5" customHeight="1">
      <c r="A232" s="484"/>
      <c r="B232" s="484"/>
      <c r="C232" s="484"/>
      <c r="D232" s="484"/>
      <c r="E232" s="484"/>
      <c r="F232" s="484"/>
      <c r="G232" s="966"/>
      <c r="H232" s="485"/>
      <c r="I232" s="485"/>
      <c r="J232" s="484"/>
      <c r="K232" s="484"/>
      <c r="L232" s="487"/>
      <c r="M232" s="484"/>
      <c r="N232" s="484"/>
      <c r="O232" s="487"/>
      <c r="P232" s="484"/>
      <c r="Q232" s="484"/>
      <c r="R232" s="588"/>
      <c r="S232" s="588"/>
      <c r="T232" s="484"/>
      <c r="U232" s="484"/>
      <c r="V232" s="588"/>
      <c r="W232" s="484"/>
      <c r="X232" s="484"/>
      <c r="Y232" s="451"/>
      <c r="Z232" s="451"/>
      <c r="AA232" s="451"/>
      <c r="AB232" s="451"/>
      <c r="AC232" s="451"/>
      <c r="AD232" s="451"/>
      <c r="AE232" s="588"/>
      <c r="AF232" s="979"/>
      <c r="AG232" s="1255"/>
      <c r="AH232" s="1255"/>
      <c r="AI232" s="1255"/>
      <c r="AJ232" s="1255"/>
      <c r="AK232" s="1255"/>
      <c r="AL232" s="1255"/>
      <c r="AM232" s="1255"/>
      <c r="AN232" s="1255"/>
      <c r="AO232" s="1255"/>
      <c r="AP232" s="1255"/>
      <c r="AQ232" s="1255"/>
      <c r="AR232" s="1255"/>
      <c r="AS232" s="1255"/>
      <c r="AT232" s="1255"/>
      <c r="AU232" s="1255"/>
      <c r="AV232" s="1255"/>
      <c r="AW232" s="1255"/>
      <c r="AX232" s="1255"/>
      <c r="AY232" s="1255"/>
      <c r="AZ232" s="1255"/>
      <c r="BA232" s="1255"/>
      <c r="BB232" s="1255"/>
      <c r="BC232" s="1255"/>
      <c r="BD232" s="1255"/>
      <c r="BE232" s="1255"/>
      <c r="BF232" s="1255"/>
      <c r="BG232" s="1255"/>
      <c r="BH232" s="1255"/>
      <c r="BI232" s="1255"/>
      <c r="BJ232" s="1255"/>
      <c r="BK232" s="1255"/>
      <c r="BL232" s="1255"/>
      <c r="BM232" s="1255"/>
      <c r="BN232" s="1255"/>
      <c r="BO232" s="1255"/>
      <c r="BP232" s="1255"/>
      <c r="BQ232" s="1255"/>
      <c r="BR232" s="1255"/>
      <c r="BS232" s="1255"/>
      <c r="BT232" s="1255"/>
      <c r="BU232" s="1255"/>
      <c r="BV232" s="1255"/>
      <c r="BW232" s="1255"/>
    </row>
    <row r="233" ht="22.5" customHeight="1">
      <c r="A233" s="484"/>
      <c r="B233" s="484"/>
      <c r="C233" s="484"/>
      <c r="D233" s="484"/>
      <c r="E233" s="588"/>
      <c r="F233" s="588"/>
      <c r="G233" s="966"/>
      <c r="H233" s="485"/>
      <c r="I233" s="485"/>
      <c r="J233" s="484"/>
      <c r="K233" s="484"/>
      <c r="L233" s="487"/>
      <c r="M233" s="484"/>
      <c r="N233" s="484"/>
      <c r="O233" s="487"/>
      <c r="P233" s="484"/>
      <c r="Q233" s="484"/>
      <c r="R233" s="588"/>
      <c r="S233" s="588"/>
      <c r="T233" s="484"/>
      <c r="U233" s="484"/>
      <c r="V233" s="588"/>
      <c r="W233" s="484"/>
      <c r="X233" s="588"/>
      <c r="Y233" s="451"/>
      <c r="Z233" s="451"/>
      <c r="AA233" s="451"/>
      <c r="AB233" s="451"/>
      <c r="AC233" s="451"/>
      <c r="AD233" s="451"/>
      <c r="AE233" s="484"/>
      <c r="AF233" s="979"/>
      <c r="AG233" s="1255"/>
      <c r="AH233" s="1255"/>
      <c r="AI233" s="1170"/>
      <c r="AJ233" s="1170"/>
      <c r="AK233" s="1170"/>
      <c r="AL233" s="1170"/>
      <c r="AM233" s="1170"/>
      <c r="AN233" s="1170"/>
      <c r="AO233" s="1170"/>
      <c r="AP233" s="1170"/>
      <c r="AQ233" s="1170"/>
      <c r="AR233" s="1170"/>
      <c r="AS233" s="1170"/>
      <c r="AT233" s="1170"/>
      <c r="AU233" s="1170"/>
      <c r="AV233" s="1170"/>
      <c r="AW233" s="1170"/>
      <c r="AX233" s="1170"/>
      <c r="AY233" s="1170"/>
      <c r="AZ233" s="1170"/>
      <c r="BA233" s="1170"/>
      <c r="BB233" s="1170"/>
      <c r="BC233" s="1170"/>
      <c r="BD233" s="1170"/>
      <c r="BE233" s="1170"/>
      <c r="BF233" s="1170"/>
      <c r="BG233" s="1170"/>
      <c r="BH233" s="1170"/>
      <c r="BI233" s="1170"/>
      <c r="BJ233" s="1170"/>
      <c r="BK233" s="1170"/>
      <c r="BL233" s="1170"/>
      <c r="BM233" s="1170"/>
      <c r="BN233" s="1170"/>
      <c r="BO233" s="1170"/>
      <c r="BP233" s="1170"/>
      <c r="BQ233" s="1170"/>
      <c r="BR233" s="1170"/>
      <c r="BS233" s="1170"/>
      <c r="BT233" s="1170"/>
      <c r="BU233" s="1170"/>
      <c r="BV233" s="1170"/>
      <c r="BW233" s="1170"/>
    </row>
    <row r="234" ht="22.5" customHeight="1">
      <c r="A234" s="484"/>
      <c r="B234" s="484"/>
      <c r="C234" s="484"/>
      <c r="D234" s="484"/>
      <c r="E234" s="484"/>
      <c r="F234" s="484"/>
      <c r="G234" s="966"/>
      <c r="H234" s="485"/>
      <c r="I234" s="485"/>
      <c r="J234" s="484"/>
      <c r="K234" s="484"/>
      <c r="L234" s="487"/>
      <c r="M234" s="484"/>
      <c r="N234" s="484"/>
      <c r="O234" s="487"/>
      <c r="P234" s="484"/>
      <c r="Q234" s="484"/>
      <c r="R234" s="484"/>
      <c r="S234" s="484"/>
      <c r="T234" s="484"/>
      <c r="U234" s="484"/>
      <c r="V234" s="1246"/>
      <c r="W234" s="484"/>
      <c r="X234" s="484"/>
      <c r="Y234" s="451"/>
      <c r="Z234" s="451"/>
      <c r="AA234" s="451"/>
      <c r="AB234" s="451"/>
      <c r="AC234" s="452"/>
      <c r="AD234" s="452"/>
      <c r="AE234" s="588"/>
      <c r="AF234" s="979"/>
      <c r="AG234" s="1247"/>
      <c r="AH234" s="1247"/>
      <c r="AI234" s="1247"/>
      <c r="AJ234" s="1247"/>
      <c r="AK234" s="1247"/>
      <c r="AL234" s="1247"/>
      <c r="AM234" s="1247"/>
      <c r="AN234" s="1247"/>
      <c r="AO234" s="1247"/>
      <c r="AP234" s="1247"/>
      <c r="AQ234" s="1247"/>
      <c r="AR234" s="1247"/>
      <c r="AS234" s="1247"/>
      <c r="AT234" s="1247"/>
      <c r="AU234" s="1247"/>
      <c r="AV234" s="1247"/>
      <c r="AW234" s="1247"/>
      <c r="AX234" s="1247"/>
      <c r="AY234" s="1247"/>
      <c r="AZ234" s="1247"/>
      <c r="BA234" s="1247"/>
      <c r="BB234" s="1247"/>
      <c r="BC234" s="1247"/>
      <c r="BD234" s="1247"/>
      <c r="BE234" s="1247"/>
      <c r="BF234" s="1247"/>
      <c r="BG234" s="1247"/>
      <c r="BH234" s="1247"/>
      <c r="BI234" s="1247"/>
      <c r="BJ234" s="1247"/>
      <c r="BK234" s="1247"/>
      <c r="BL234" s="1247"/>
      <c r="BM234" s="1247"/>
      <c r="BN234" s="1247"/>
      <c r="BO234" s="1247"/>
      <c r="BP234" s="1247"/>
      <c r="BQ234" s="1247"/>
      <c r="BR234" s="1247"/>
      <c r="BS234" s="1247"/>
      <c r="BT234" s="1247"/>
      <c r="BU234" s="1247"/>
      <c r="BV234" s="1247"/>
      <c r="BW234" s="1247"/>
    </row>
    <row r="235" ht="22.5" customHeight="1">
      <c r="A235" s="484"/>
      <c r="B235" s="484"/>
      <c r="C235" s="484"/>
      <c r="D235" s="484"/>
      <c r="E235" s="484"/>
      <c r="F235" s="484"/>
      <c r="G235" s="966"/>
      <c r="H235" s="485"/>
      <c r="I235" s="485"/>
      <c r="J235" s="484"/>
      <c r="K235" s="484"/>
      <c r="L235" s="487"/>
      <c r="M235" s="484"/>
      <c r="N235" s="484"/>
      <c r="O235" s="487"/>
      <c r="P235" s="484"/>
      <c r="Q235" s="484"/>
      <c r="R235" s="588"/>
      <c r="S235" s="588"/>
      <c r="T235" s="484"/>
      <c r="U235" s="484"/>
      <c r="V235" s="484"/>
      <c r="W235" s="484"/>
      <c r="X235" s="484"/>
      <c r="Y235" s="451"/>
      <c r="Z235" s="451"/>
      <c r="AA235" s="451"/>
      <c r="AB235" s="451"/>
      <c r="AC235" s="451"/>
      <c r="AD235" s="451"/>
      <c r="AE235" s="484"/>
      <c r="AF235" s="484"/>
      <c r="AG235" s="1246"/>
      <c r="AH235" s="1246"/>
      <c r="AI235" s="1246"/>
      <c r="AJ235" s="1246"/>
      <c r="AK235" s="1246"/>
      <c r="AL235" s="1246"/>
      <c r="AM235" s="1246"/>
      <c r="AN235" s="1246"/>
      <c r="AO235" s="1246"/>
      <c r="AP235" s="1246"/>
      <c r="AQ235" s="1246"/>
      <c r="AR235" s="1246"/>
      <c r="AS235" s="1246"/>
      <c r="AT235" s="1246"/>
      <c r="AU235" s="1246"/>
      <c r="AV235" s="1246"/>
      <c r="AW235" s="1246"/>
      <c r="AX235" s="1247"/>
      <c r="AY235" s="1247"/>
      <c r="AZ235" s="1247"/>
      <c r="BA235" s="1247"/>
      <c r="BB235" s="1247"/>
      <c r="BC235" s="1247"/>
      <c r="BD235" s="1247"/>
      <c r="BE235" s="1247"/>
      <c r="BF235" s="1247"/>
      <c r="BG235" s="1247"/>
      <c r="BH235" s="1247"/>
      <c r="BI235" s="1247"/>
      <c r="BJ235" s="1247"/>
      <c r="BK235" s="1247"/>
      <c r="BL235" s="1247"/>
      <c r="BM235" s="1247"/>
      <c r="BN235" s="1247"/>
      <c r="BO235" s="1247"/>
      <c r="BP235" s="1247"/>
      <c r="BQ235" s="1247"/>
      <c r="BR235" s="1247"/>
      <c r="BS235" s="1247"/>
      <c r="BT235" s="1247"/>
      <c r="BU235" s="1247"/>
      <c r="BV235" s="1247"/>
      <c r="BW235" s="1247"/>
    </row>
    <row r="236" ht="22.5" customHeight="1">
      <c r="A236" s="484"/>
      <c r="B236" s="484"/>
      <c r="C236" s="484"/>
      <c r="D236" s="484"/>
      <c r="E236" s="588"/>
      <c r="F236" s="588"/>
      <c r="G236" s="966"/>
      <c r="H236" s="485"/>
      <c r="I236" s="485"/>
      <c r="J236" s="484"/>
      <c r="K236" s="484"/>
      <c r="L236" s="487"/>
      <c r="M236" s="484"/>
      <c r="N236" s="484"/>
      <c r="O236" s="487"/>
      <c r="P236" s="484"/>
      <c r="Q236" s="484"/>
      <c r="R236" s="484"/>
      <c r="S236" s="588"/>
      <c r="T236" s="484"/>
      <c r="U236" s="484"/>
      <c r="V236" s="484"/>
      <c r="W236" s="484"/>
      <c r="X236" s="588"/>
      <c r="Y236" s="451"/>
      <c r="Z236" s="451"/>
      <c r="AA236" s="451"/>
      <c r="AB236" s="451"/>
      <c r="AC236" s="452"/>
      <c r="AD236" s="452"/>
      <c r="AE236" s="588"/>
      <c r="AF236" s="979"/>
      <c r="AG236" s="1247"/>
      <c r="AH236" s="1247"/>
      <c r="AI236" s="1247"/>
      <c r="AJ236" s="1247"/>
      <c r="AK236" s="1247"/>
      <c r="AL236" s="1247"/>
      <c r="AM236" s="1247"/>
      <c r="AN236" s="1247"/>
      <c r="AO236" s="1247"/>
      <c r="AP236" s="1247"/>
      <c r="AQ236" s="1247"/>
      <c r="AR236" s="1247"/>
      <c r="AS236" s="1247"/>
      <c r="AT236" s="1247"/>
      <c r="AU236" s="1247"/>
      <c r="AV236" s="1247"/>
      <c r="AW236" s="1247"/>
      <c r="AX236" s="1247"/>
      <c r="AY236" s="1247"/>
      <c r="AZ236" s="1247"/>
      <c r="BA236" s="1247"/>
      <c r="BB236" s="1247"/>
      <c r="BC236" s="1247"/>
      <c r="BD236" s="1247"/>
      <c r="BE236" s="1247"/>
      <c r="BF236" s="1247"/>
      <c r="BG236" s="1247"/>
      <c r="BH236" s="1247"/>
      <c r="BI236" s="1247"/>
      <c r="BJ236" s="1247"/>
      <c r="BK236" s="1247"/>
      <c r="BL236" s="1247"/>
      <c r="BM236" s="1247"/>
      <c r="BN236" s="1247"/>
      <c r="BO236" s="1247"/>
      <c r="BP236" s="1247"/>
      <c r="BQ236" s="1247"/>
      <c r="BR236" s="1247"/>
      <c r="BS236" s="1247"/>
      <c r="BT236" s="1247"/>
      <c r="BU236" s="1247"/>
      <c r="BV236" s="1247"/>
      <c r="BW236" s="1247"/>
    </row>
    <row r="237" ht="22.5" customHeight="1">
      <c r="A237" s="496"/>
      <c r="B237" s="484"/>
      <c r="C237" s="484"/>
      <c r="D237" s="484"/>
      <c r="E237" s="484"/>
      <c r="F237" s="484"/>
      <c r="G237" s="966"/>
      <c r="H237" s="485"/>
      <c r="I237" s="485"/>
      <c r="J237" s="484"/>
      <c r="K237" s="484"/>
      <c r="L237" s="487"/>
      <c r="M237" s="484"/>
      <c r="N237" s="484"/>
      <c r="O237" s="487"/>
      <c r="P237" s="484"/>
      <c r="Q237" s="484"/>
      <c r="R237" s="588"/>
      <c r="S237" s="588"/>
      <c r="T237" s="484"/>
      <c r="U237" s="484"/>
      <c r="V237" s="588"/>
      <c r="W237" s="484"/>
      <c r="X237" s="484"/>
      <c r="Y237" s="451"/>
      <c r="Z237" s="451"/>
      <c r="AA237" s="451"/>
      <c r="AB237" s="451"/>
      <c r="AC237" s="451"/>
      <c r="AD237" s="451"/>
      <c r="AE237" s="588"/>
      <c r="AF237" s="979"/>
      <c r="AG237" s="1255"/>
      <c r="AH237" s="1255"/>
      <c r="AI237" s="1255"/>
      <c r="AJ237" s="1255"/>
      <c r="AK237" s="1255"/>
      <c r="AL237" s="1255"/>
      <c r="AM237" s="1255"/>
      <c r="AN237" s="1255"/>
      <c r="AO237" s="1255"/>
      <c r="AP237" s="1255"/>
      <c r="AQ237" s="1255"/>
      <c r="AR237" s="1255"/>
      <c r="AS237" s="1255"/>
      <c r="AT237" s="1255"/>
      <c r="AU237" s="1255"/>
      <c r="AV237" s="1255"/>
      <c r="AW237" s="1255"/>
      <c r="AX237" s="1255"/>
      <c r="AY237" s="1255"/>
      <c r="AZ237" s="1255"/>
      <c r="BA237" s="1255"/>
      <c r="BB237" s="1255"/>
      <c r="BC237" s="1255"/>
      <c r="BD237" s="1255"/>
      <c r="BE237" s="1255"/>
      <c r="BF237" s="1255"/>
      <c r="BG237" s="1255"/>
      <c r="BH237" s="1255"/>
      <c r="BI237" s="1255"/>
      <c r="BJ237" s="1255"/>
      <c r="BK237" s="1255"/>
      <c r="BL237" s="1255"/>
      <c r="BM237" s="1255"/>
      <c r="BN237" s="1255"/>
      <c r="BO237" s="1255"/>
      <c r="BP237" s="1255"/>
      <c r="BQ237" s="1255"/>
      <c r="BR237" s="1255"/>
      <c r="BS237" s="1255"/>
      <c r="BT237" s="1255"/>
      <c r="BU237" s="1255"/>
      <c r="BV237" s="1255"/>
      <c r="BW237" s="1255"/>
    </row>
    <row r="238" ht="22.5" customHeight="1">
      <c r="A238" s="484"/>
      <c r="B238" s="484"/>
      <c r="C238" s="484"/>
      <c r="D238" s="484"/>
      <c r="E238" s="484"/>
      <c r="F238" s="484"/>
      <c r="G238" s="966"/>
      <c r="H238" s="485"/>
      <c r="I238" s="485"/>
      <c r="J238" s="484"/>
      <c r="K238" s="484"/>
      <c r="L238" s="487"/>
      <c r="M238" s="484"/>
      <c r="N238" s="484"/>
      <c r="O238" s="487"/>
      <c r="P238" s="484"/>
      <c r="Q238" s="484"/>
      <c r="R238" s="484"/>
      <c r="S238" s="588"/>
      <c r="T238" s="484"/>
      <c r="U238" s="484"/>
      <c r="V238" s="588"/>
      <c r="W238" s="484"/>
      <c r="X238" s="484"/>
      <c r="Y238" s="451"/>
      <c r="Z238" s="451"/>
      <c r="AA238" s="451"/>
      <c r="AB238" s="451"/>
      <c r="AC238" s="451"/>
      <c r="AD238" s="451"/>
      <c r="AE238" s="588"/>
      <c r="AF238" s="1256"/>
      <c r="AG238" s="1255"/>
      <c r="AH238" s="1255"/>
      <c r="AI238" s="1255"/>
      <c r="AJ238" s="1255"/>
      <c r="AK238" s="1255"/>
      <c r="AL238" s="1255"/>
      <c r="AM238" s="1255"/>
      <c r="AN238" s="1255"/>
      <c r="AO238" s="1255"/>
      <c r="AP238" s="1255"/>
      <c r="AQ238" s="1255"/>
      <c r="AR238" s="1255"/>
      <c r="AS238" s="1255"/>
      <c r="AT238" s="1255"/>
      <c r="AU238" s="1255"/>
      <c r="AV238" s="1255"/>
      <c r="AW238" s="1255"/>
      <c r="AX238" s="1255"/>
      <c r="AY238" s="1255"/>
      <c r="AZ238" s="1255"/>
      <c r="BA238" s="1255"/>
      <c r="BB238" s="1255"/>
      <c r="BC238" s="1255"/>
      <c r="BD238" s="1255"/>
      <c r="BE238" s="1255"/>
      <c r="BF238" s="1255"/>
      <c r="BG238" s="1255"/>
      <c r="BH238" s="1255"/>
      <c r="BI238" s="1255"/>
      <c r="BJ238" s="1255"/>
      <c r="BK238" s="1255"/>
      <c r="BL238" s="1255"/>
      <c r="BM238" s="1255"/>
      <c r="BN238" s="1255"/>
      <c r="BO238" s="1255"/>
      <c r="BP238" s="1255"/>
      <c r="BQ238" s="1255"/>
      <c r="BR238" s="1255"/>
      <c r="BS238" s="1255"/>
      <c r="BT238" s="1255"/>
      <c r="BU238" s="1255"/>
      <c r="BV238" s="1255"/>
      <c r="BW238" s="1255"/>
    </row>
    <row r="239" ht="18.75" customHeight="1">
      <c r="A239" s="484"/>
      <c r="B239" s="484"/>
      <c r="C239" s="484"/>
      <c r="D239" s="484"/>
      <c r="E239" s="484"/>
      <c r="F239" s="484"/>
      <c r="G239" s="966"/>
      <c r="H239" s="1051"/>
      <c r="I239" s="485"/>
      <c r="J239" s="484"/>
      <c r="K239" s="484"/>
      <c r="L239" s="487"/>
      <c r="M239" s="484"/>
      <c r="N239" s="484"/>
      <c r="O239" s="487"/>
      <c r="P239" s="484"/>
      <c r="Q239" s="484"/>
      <c r="R239" s="484"/>
      <c r="S239" s="588"/>
      <c r="T239" s="484"/>
      <c r="U239" s="484"/>
      <c r="V239" s="484"/>
      <c r="W239" s="484"/>
      <c r="X239" s="484"/>
      <c r="Y239" s="451"/>
      <c r="Z239" s="451"/>
      <c r="AA239" s="451"/>
      <c r="AB239" s="451"/>
      <c r="AC239" s="451"/>
      <c r="AD239" s="451"/>
      <c r="AE239" s="588"/>
      <c r="AF239" s="979"/>
      <c r="AG239" s="1233"/>
      <c r="AH239" s="1233"/>
      <c r="AI239" s="1233"/>
      <c r="AJ239" s="1233"/>
      <c r="AK239" s="1233"/>
      <c r="AL239" s="1233"/>
      <c r="AM239" s="1233"/>
      <c r="AN239" s="1233"/>
      <c r="AO239" s="1233"/>
      <c r="AP239" s="1233"/>
      <c r="AQ239" s="1233"/>
      <c r="AR239" s="1233"/>
      <c r="AS239" s="1233"/>
      <c r="AT239" s="1233"/>
      <c r="AU239" s="1233"/>
      <c r="AV239" s="1233"/>
      <c r="AW239" s="1233"/>
      <c r="AX239" s="1233"/>
      <c r="AY239" s="1233"/>
      <c r="AZ239" s="1233"/>
      <c r="BA239" s="1233"/>
      <c r="BB239" s="1233"/>
      <c r="BC239" s="1233"/>
      <c r="BD239" s="1233"/>
      <c r="BE239" s="1233"/>
      <c r="BF239" s="1233"/>
      <c r="BG239" s="1233"/>
      <c r="BH239" s="1233"/>
      <c r="BI239" s="1233"/>
      <c r="BJ239" s="1233"/>
      <c r="BK239" s="1233"/>
      <c r="BL239" s="1233"/>
      <c r="BM239" s="1233"/>
      <c r="BN239" s="1233"/>
      <c r="BO239" s="1233"/>
      <c r="BP239" s="1233"/>
      <c r="BQ239" s="1233"/>
      <c r="BR239" s="1233"/>
      <c r="BS239" s="1233"/>
      <c r="BT239" s="1233"/>
      <c r="BU239" s="1233"/>
      <c r="BV239" s="1233"/>
      <c r="BW239" s="1233"/>
    </row>
    <row r="240" ht="18.75" customHeight="1">
      <c r="A240" s="484"/>
      <c r="B240" s="484"/>
      <c r="C240" s="484"/>
      <c r="D240" s="484"/>
      <c r="E240" s="588"/>
      <c r="F240" s="588"/>
      <c r="G240" s="966"/>
      <c r="H240" s="1051"/>
      <c r="I240" s="485"/>
      <c r="J240" s="484"/>
      <c r="K240" s="484"/>
      <c r="L240" s="487"/>
      <c r="M240" s="484"/>
      <c r="N240" s="484"/>
      <c r="O240" s="487"/>
      <c r="P240" s="484"/>
      <c r="Q240" s="484"/>
      <c r="R240" s="484"/>
      <c r="S240" s="484"/>
      <c r="T240" s="484"/>
      <c r="U240" s="484"/>
      <c r="V240" s="760"/>
      <c r="W240" s="484"/>
      <c r="X240" s="484"/>
      <c r="Y240" s="451"/>
      <c r="Z240" s="451"/>
      <c r="AA240" s="451"/>
      <c r="AB240" s="451"/>
      <c r="AC240" s="452"/>
      <c r="AD240" s="452"/>
      <c r="AE240" s="588"/>
      <c r="AF240" s="979"/>
      <c r="AG240" s="1233"/>
      <c r="AH240" s="1233"/>
      <c r="AI240" s="1233"/>
      <c r="AJ240" s="1233"/>
      <c r="AK240" s="1233"/>
      <c r="AL240" s="1233"/>
      <c r="AM240" s="1233"/>
      <c r="AN240" s="1233"/>
      <c r="AO240" s="1233"/>
      <c r="AP240" s="1233"/>
      <c r="AQ240" s="1233"/>
      <c r="AR240" s="1233"/>
      <c r="AS240" s="1233"/>
      <c r="AT240" s="1233"/>
      <c r="AU240" s="1233"/>
      <c r="AV240" s="1233"/>
      <c r="AW240" s="1233"/>
      <c r="AX240" s="1233"/>
      <c r="AY240" s="1233"/>
      <c r="AZ240" s="1233"/>
      <c r="BA240" s="1233"/>
      <c r="BB240" s="1233"/>
      <c r="BC240" s="1233"/>
      <c r="BD240" s="1233"/>
      <c r="BE240" s="1233"/>
      <c r="BF240" s="1233"/>
      <c r="BG240" s="1233"/>
      <c r="BH240" s="1233"/>
      <c r="BI240" s="1233"/>
      <c r="BJ240" s="1233"/>
      <c r="BK240" s="1233"/>
      <c r="BL240" s="1233"/>
      <c r="BM240" s="1233"/>
      <c r="BN240" s="1233"/>
      <c r="BO240" s="1233"/>
      <c r="BP240" s="1233"/>
      <c r="BQ240" s="1233"/>
      <c r="BR240" s="1233"/>
      <c r="BS240" s="1233"/>
      <c r="BT240" s="1233"/>
      <c r="BU240" s="1233"/>
      <c r="BV240" s="1233"/>
      <c r="BW240" s="1233"/>
    </row>
    <row r="241" ht="18.75" customHeight="1">
      <c r="A241" s="484"/>
      <c r="B241" s="1260"/>
      <c r="C241" s="484"/>
      <c r="D241" s="484"/>
      <c r="E241" s="588"/>
      <c r="F241" s="588"/>
      <c r="G241" s="1261"/>
      <c r="H241" s="1051"/>
      <c r="I241" s="485"/>
      <c r="J241" s="484"/>
      <c r="K241" s="1260"/>
      <c r="L241" s="1262"/>
      <c r="M241" s="1254"/>
      <c r="N241" s="1254"/>
      <c r="O241" s="1262"/>
      <c r="P241" s="1254"/>
      <c r="Q241" s="1254"/>
      <c r="R241" s="1263"/>
      <c r="S241" s="1263"/>
      <c r="T241" s="1254"/>
      <c r="U241" s="1254"/>
      <c r="V241" s="1254"/>
      <c r="W241" s="1254"/>
      <c r="X241" s="1254"/>
      <c r="Y241" s="1264"/>
      <c r="Z241" s="1264"/>
      <c r="AA241" s="1264"/>
      <c r="AB241" s="1264"/>
      <c r="AC241" s="1264"/>
      <c r="AD241" s="1265"/>
      <c r="AE241" s="1263"/>
      <c r="AF241" s="1263"/>
      <c r="AG241" s="1233"/>
      <c r="AH241" s="1233"/>
      <c r="AI241" s="1233"/>
      <c r="AJ241" s="1233"/>
      <c r="AK241" s="1233"/>
      <c r="AL241" s="1233"/>
      <c r="AM241" s="1233"/>
      <c r="AN241" s="1233"/>
      <c r="AO241" s="1233"/>
      <c r="AP241" s="1233"/>
      <c r="AQ241" s="1233"/>
      <c r="AR241" s="1233"/>
      <c r="AS241" s="1233"/>
      <c r="AT241" s="1233"/>
      <c r="AU241" s="1233"/>
      <c r="AV241" s="1233"/>
      <c r="AW241" s="1233"/>
      <c r="AX241" s="1233"/>
      <c r="AY241" s="1233"/>
      <c r="AZ241" s="1233"/>
      <c r="BA241" s="1233"/>
      <c r="BB241" s="1233"/>
      <c r="BC241" s="1233"/>
      <c r="BD241" s="1233"/>
      <c r="BE241" s="1233"/>
      <c r="BF241" s="1233"/>
      <c r="BG241" s="1233"/>
      <c r="BH241" s="1233"/>
      <c r="BI241" s="1233"/>
      <c r="BJ241" s="1233"/>
      <c r="BK241" s="1233"/>
      <c r="BL241" s="1233"/>
      <c r="BM241" s="1233"/>
      <c r="BN241" s="1233"/>
      <c r="BO241" s="1233"/>
      <c r="BP241" s="1233"/>
      <c r="BQ241" s="1233"/>
      <c r="BR241" s="1233"/>
      <c r="BS241" s="1233"/>
      <c r="BT241" s="1233"/>
      <c r="BU241" s="1233"/>
      <c r="BV241" s="1233"/>
      <c r="BW241" s="1233"/>
    </row>
    <row r="242" ht="18.75" customHeight="1">
      <c r="A242" s="484"/>
      <c r="B242" s="484"/>
      <c r="C242" s="484"/>
      <c r="D242" s="484"/>
      <c r="E242" s="588"/>
      <c r="F242" s="588"/>
      <c r="G242" s="966"/>
      <c r="H242" s="1266"/>
      <c r="I242" s="1267"/>
      <c r="J242" s="1268"/>
      <c r="K242" s="1268"/>
      <c r="L242" s="1269"/>
      <c r="M242" s="484"/>
      <c r="N242" s="484"/>
      <c r="O242" s="487"/>
      <c r="P242" s="1268"/>
      <c r="Q242" s="484"/>
      <c r="R242" s="1268"/>
      <c r="S242" s="1270"/>
      <c r="T242" s="1268"/>
      <c r="U242" s="484"/>
      <c r="V242" s="1270"/>
      <c r="W242" s="1268"/>
      <c r="X242" s="1268"/>
      <c r="Y242" s="1271"/>
      <c r="Z242" s="1271"/>
      <c r="AA242" s="1271"/>
      <c r="AB242" s="803"/>
      <c r="AC242" s="803"/>
      <c r="AD242" s="803"/>
      <c r="AE242" s="1270"/>
      <c r="AF242" s="1272"/>
      <c r="AG242" s="1273"/>
      <c r="AH242" s="1273"/>
      <c r="AI242" s="1273"/>
      <c r="AJ242" s="1273"/>
      <c r="AK242" s="1273"/>
      <c r="AL242" s="1273"/>
      <c r="AM242" s="1273"/>
      <c r="AN242" s="1273"/>
      <c r="AO242" s="1273"/>
      <c r="AP242" s="1273"/>
      <c r="AQ242" s="1273"/>
      <c r="AR242" s="1273"/>
      <c r="AS242" s="1273"/>
      <c r="AT242" s="1273"/>
      <c r="AU242" s="1273"/>
      <c r="AV242" s="1273"/>
      <c r="AW242" s="1273"/>
      <c r="AX242" s="1273"/>
      <c r="AY242" s="1273"/>
      <c r="AZ242" s="1273"/>
      <c r="BA242" s="1273"/>
      <c r="BB242" s="1273"/>
      <c r="BC242" s="1273"/>
      <c r="BD242" s="1273"/>
      <c r="BE242" s="1273"/>
      <c r="BF242" s="1273"/>
      <c r="BG242" s="1273"/>
      <c r="BH242" s="1273"/>
      <c r="BI242" s="1273"/>
      <c r="BJ242" s="1273"/>
      <c r="BK242" s="1273"/>
      <c r="BL242" s="1273"/>
      <c r="BM242" s="1273"/>
      <c r="BN242" s="1273"/>
      <c r="BO242" s="1273"/>
      <c r="BP242" s="1273"/>
      <c r="BQ242" s="1273"/>
      <c r="BR242" s="1273"/>
      <c r="BS242" s="1273"/>
      <c r="BT242" s="1273"/>
      <c r="BU242" s="1273"/>
      <c r="BV242" s="1273"/>
      <c r="BW242" s="1273"/>
    </row>
    <row r="243" ht="14.25" customHeight="1">
      <c r="A243" s="1274"/>
      <c r="B243" s="1275"/>
      <c r="C243" s="1274"/>
      <c r="D243" s="1274"/>
      <c r="E243" s="1112"/>
      <c r="F243" s="1112"/>
      <c r="G243" s="966"/>
      <c r="H243" s="1276"/>
      <c r="I243" s="1277"/>
      <c r="J243" s="1278"/>
      <c r="K243" s="1278"/>
      <c r="L243" s="1279"/>
      <c r="M243" s="1275"/>
      <c r="N243" s="1275"/>
      <c r="O243" s="1279"/>
      <c r="P243" s="1275"/>
      <c r="Q243" s="1274"/>
      <c r="R243" s="1280"/>
      <c r="S243" s="1113"/>
      <c r="T243" s="1275"/>
      <c r="U243" s="1275"/>
      <c r="V243" s="1281"/>
      <c r="W243" s="1282"/>
      <c r="X243" s="1283"/>
      <c r="Y243" s="1284"/>
      <c r="Z243" s="1284"/>
      <c r="AA243" s="1284"/>
      <c r="AB243" s="1284"/>
      <c r="AC243" s="1284"/>
      <c r="AD243" s="1284"/>
      <c r="AE243" s="1281"/>
      <c r="AF243" s="1281"/>
      <c r="AG243" s="1285"/>
      <c r="AH243" s="1285"/>
      <c r="AI243" s="1285"/>
      <c r="AJ243" s="1285"/>
      <c r="AK243" s="1285"/>
      <c r="AL243" s="1285"/>
      <c r="AM243" s="1285"/>
      <c r="AN243" s="1285"/>
      <c r="AO243" s="1285"/>
      <c r="AP243" s="1285"/>
      <c r="AQ243" s="1273"/>
      <c r="AR243" s="1273"/>
      <c r="AS243" s="1273"/>
      <c r="AT243" s="1273"/>
      <c r="AU243" s="1273"/>
      <c r="AV243" s="1273"/>
      <c r="AW243" s="1273"/>
      <c r="AX243" s="1273"/>
      <c r="AY243" s="1273"/>
      <c r="AZ243" s="1273"/>
      <c r="BA243" s="1273"/>
      <c r="BB243" s="1273"/>
      <c r="BC243" s="1273"/>
      <c r="BD243" s="1273"/>
      <c r="BE243" s="1273"/>
      <c r="BF243" s="1273"/>
      <c r="BG243" s="1273"/>
      <c r="BH243" s="1273"/>
      <c r="BI243" s="1273"/>
      <c r="BJ243" s="1273"/>
      <c r="BK243" s="1273"/>
      <c r="BL243" s="1273"/>
      <c r="BM243" s="1273"/>
      <c r="BN243" s="1273"/>
      <c r="BO243" s="1273"/>
      <c r="BP243" s="1273"/>
      <c r="BQ243" s="1273"/>
      <c r="BR243" s="1273"/>
      <c r="BS243" s="1273"/>
      <c r="BT243" s="1273"/>
      <c r="BU243" s="1273"/>
      <c r="BV243" s="1273"/>
      <c r="BW243" s="1273"/>
    </row>
    <row r="244" ht="14.25" customHeight="1">
      <c r="A244" s="634"/>
      <c r="B244" s="634"/>
      <c r="C244" s="634"/>
      <c r="D244" s="634"/>
      <c r="E244" s="635"/>
      <c r="F244" s="635"/>
      <c r="G244" s="966"/>
      <c r="H244" s="1286"/>
      <c r="I244" s="636"/>
      <c r="J244" s="634"/>
      <c r="K244" s="634"/>
      <c r="L244" s="662"/>
      <c r="M244" s="634"/>
      <c r="N244" s="634"/>
      <c r="O244" s="662"/>
      <c r="P244" s="634"/>
      <c r="Q244" s="634"/>
      <c r="R244" s="634"/>
      <c r="S244" s="634"/>
      <c r="T244" s="1287"/>
      <c r="U244" s="634"/>
      <c r="V244" s="783"/>
      <c r="W244" s="634"/>
      <c r="X244" s="634"/>
      <c r="Y244" s="1288"/>
      <c r="Z244" s="1288"/>
      <c r="AA244" s="1288"/>
      <c r="AB244" s="894"/>
      <c r="AC244" s="894"/>
      <c r="AD244" s="216"/>
      <c r="AE244" s="635"/>
      <c r="AF244" s="635"/>
      <c r="AG244" s="1233"/>
      <c r="AH244" s="1233"/>
      <c r="AI244" s="1233"/>
      <c r="AJ244" s="1233"/>
      <c r="AK244" s="1233"/>
      <c r="AL244" s="1233"/>
      <c r="AM244" s="1233"/>
      <c r="AN244" s="1233"/>
      <c r="AO244" s="1233"/>
      <c r="AP244" s="1233"/>
      <c r="AQ244" s="1233"/>
      <c r="AR244" s="1233"/>
      <c r="AS244" s="1233"/>
      <c r="AT244" s="1233"/>
      <c r="AU244" s="1233"/>
      <c r="AV244" s="1233"/>
      <c r="AW244" s="1233"/>
      <c r="AX244" s="1233"/>
      <c r="AY244" s="1233"/>
      <c r="AZ244" s="1233"/>
      <c r="BA244" s="1233"/>
      <c r="BB244" s="1233"/>
      <c r="BC244" s="1233"/>
      <c r="BD244" s="1233"/>
      <c r="BE244" s="1233"/>
      <c r="BF244" s="1233"/>
      <c r="BG244" s="1233"/>
      <c r="BH244" s="1233"/>
      <c r="BI244" s="1233"/>
      <c r="BJ244" s="1233"/>
      <c r="BK244" s="1233"/>
      <c r="BL244" s="1233"/>
      <c r="BM244" s="1233"/>
      <c r="BN244" s="1233"/>
      <c r="BO244" s="1233"/>
      <c r="BP244" s="1233"/>
      <c r="BQ244" s="1233"/>
      <c r="BR244" s="1233"/>
      <c r="BS244" s="1233"/>
      <c r="BT244" s="1233"/>
      <c r="BU244" s="1233"/>
      <c r="BV244" s="1233"/>
      <c r="BW244" s="1233"/>
    </row>
    <row r="245" ht="14.25" customHeight="1">
      <c r="A245" s="484"/>
      <c r="B245" s="484"/>
      <c r="C245" s="484"/>
      <c r="D245" s="484"/>
      <c r="E245" s="588"/>
      <c r="F245" s="588"/>
      <c r="G245" s="1289"/>
      <c r="H245" s="1051"/>
      <c r="I245" s="485"/>
      <c r="J245" s="484"/>
      <c r="K245" s="484"/>
      <c r="L245" s="487"/>
      <c r="M245" s="484"/>
      <c r="N245" s="484"/>
      <c r="O245" s="487"/>
      <c r="P245" s="484"/>
      <c r="Q245" s="484"/>
      <c r="R245" s="484"/>
      <c r="S245" s="484"/>
      <c r="T245" s="484"/>
      <c r="U245" s="484"/>
      <c r="V245" s="760"/>
      <c r="W245" s="484"/>
      <c r="X245" s="484"/>
      <c r="Y245" s="1076"/>
      <c r="Z245" s="1076"/>
      <c r="AA245" s="975"/>
      <c r="AB245" s="451"/>
      <c r="AC245" s="451"/>
      <c r="AD245" s="451"/>
      <c r="AE245" s="588"/>
      <c r="AF245" s="979"/>
      <c r="AG245" s="1233"/>
      <c r="AH245" s="1233"/>
      <c r="AI245" s="1233"/>
      <c r="AJ245" s="1233"/>
      <c r="AK245" s="1233"/>
      <c r="AL245" s="1233"/>
      <c r="AM245" s="1233"/>
      <c r="AN245" s="1233"/>
      <c r="AO245" s="1233"/>
      <c r="AP245" s="1233"/>
      <c r="AQ245" s="1233"/>
      <c r="AR245" s="1233"/>
      <c r="AS245" s="1233"/>
      <c r="AT245" s="1233"/>
      <c r="AU245" s="1233"/>
      <c r="AV245" s="1233"/>
      <c r="AW245" s="1233"/>
      <c r="AX245" s="1233"/>
      <c r="AY245" s="1233"/>
      <c r="AZ245" s="1233"/>
      <c r="BA245" s="1233"/>
      <c r="BB245" s="1233"/>
      <c r="BC245" s="1233"/>
      <c r="BD245" s="1233"/>
      <c r="BE245" s="1233"/>
      <c r="BF245" s="1233"/>
      <c r="BG245" s="1233"/>
      <c r="BH245" s="1233"/>
      <c r="BI245" s="1233"/>
      <c r="BJ245" s="1233"/>
      <c r="BK245" s="1233"/>
      <c r="BL245" s="1233"/>
      <c r="BM245" s="1233"/>
      <c r="BN245" s="1233"/>
      <c r="BO245" s="1233"/>
      <c r="BP245" s="1233"/>
      <c r="BQ245" s="1233"/>
      <c r="BR245" s="1233"/>
      <c r="BS245" s="1233"/>
      <c r="BT245" s="1233"/>
      <c r="BU245" s="1233"/>
      <c r="BV245" s="1233"/>
      <c r="BW245" s="1233"/>
    </row>
    <row r="246" ht="18.75" customHeight="1">
      <c r="A246" s="484"/>
      <c r="B246" s="484"/>
      <c r="C246" s="484"/>
      <c r="D246" s="1256"/>
      <c r="E246" s="979"/>
      <c r="F246" s="979"/>
      <c r="G246" s="1289"/>
      <c r="H246" s="1051"/>
      <c r="I246" s="485"/>
      <c r="J246" s="484"/>
      <c r="K246" s="484"/>
      <c r="L246" s="487"/>
      <c r="M246" s="484"/>
      <c r="N246" s="484"/>
      <c r="O246" s="487"/>
      <c r="P246" s="484"/>
      <c r="Q246" s="484"/>
      <c r="R246" s="588"/>
      <c r="S246" s="484"/>
      <c r="T246" s="484"/>
      <c r="U246" s="484"/>
      <c r="V246" s="588"/>
      <c r="W246" s="484"/>
      <c r="X246" s="484"/>
      <c r="Y246" s="1290"/>
      <c r="Z246" s="1290"/>
      <c r="AA246" s="1290"/>
      <c r="AB246" s="1290"/>
      <c r="AC246" s="1290"/>
      <c r="AD246" s="1258"/>
      <c r="AE246" s="595"/>
      <c r="AF246" s="595"/>
      <c r="AG246" s="1273"/>
      <c r="AH246" s="1273"/>
      <c r="AI246" s="1273"/>
      <c r="AJ246" s="1273"/>
      <c r="AK246" s="1273"/>
      <c r="AL246" s="1273"/>
      <c r="AM246" s="1273"/>
      <c r="AN246" s="1273"/>
      <c r="AO246" s="1273"/>
      <c r="AP246" s="1273"/>
      <c r="AQ246" s="1273"/>
      <c r="AR246" s="1273"/>
      <c r="AS246" s="1273"/>
      <c r="AT246" s="1273"/>
      <c r="AU246" s="1273"/>
      <c r="AV246" s="1273"/>
      <c r="AW246" s="1273"/>
      <c r="AX246" s="1273"/>
      <c r="AY246" s="1273"/>
      <c r="AZ246" s="1273"/>
      <c r="BA246" s="1273"/>
      <c r="BB246" s="1273"/>
      <c r="BC246" s="1273"/>
      <c r="BD246" s="1273"/>
      <c r="BE246" s="1273"/>
      <c r="BF246" s="1273"/>
      <c r="BG246" s="1273"/>
      <c r="BH246" s="1273"/>
      <c r="BI246" s="1273"/>
      <c r="BJ246" s="1273"/>
      <c r="BK246" s="1273"/>
      <c r="BL246" s="1273"/>
      <c r="BM246" s="1273"/>
      <c r="BN246" s="1273"/>
      <c r="BO246" s="1273"/>
      <c r="BP246" s="1273"/>
      <c r="BQ246" s="1273"/>
      <c r="BR246" s="1273"/>
      <c r="BS246" s="1273"/>
      <c r="BT246" s="1273"/>
      <c r="BU246" s="1273"/>
      <c r="BV246" s="1273"/>
      <c r="BW246" s="1273"/>
    </row>
    <row r="247" ht="14.25" customHeight="1">
      <c r="A247" s="1291"/>
      <c r="B247" s="1292"/>
      <c r="C247" s="1292"/>
      <c r="D247" s="1293"/>
      <c r="E247" s="1293"/>
      <c r="F247" s="1293"/>
      <c r="G247" s="1289"/>
      <c r="H247" s="1051"/>
      <c r="I247" s="485"/>
      <c r="J247" s="484"/>
      <c r="K247" s="484"/>
      <c r="L247" s="487"/>
      <c r="M247" s="484"/>
      <c r="N247" s="484"/>
      <c r="O247" s="487"/>
      <c r="P247" s="484"/>
      <c r="Q247" s="484"/>
      <c r="R247" s="484"/>
      <c r="S247" s="588"/>
      <c r="T247" s="484"/>
      <c r="U247" s="484"/>
      <c r="V247" s="588"/>
      <c r="W247" s="484"/>
      <c r="X247" s="588"/>
      <c r="Y247" s="451"/>
      <c r="Z247" s="451"/>
      <c r="AA247" s="451"/>
      <c r="AB247" s="451"/>
      <c r="AC247" s="451"/>
      <c r="AD247" s="452"/>
      <c r="AE247" s="588"/>
      <c r="AF247" s="979"/>
      <c r="AG247" s="1273"/>
      <c r="AH247" s="1273"/>
      <c r="AI247" s="1233"/>
      <c r="AJ247" s="1233"/>
      <c r="AK247" s="1233"/>
      <c r="AL247" s="1233"/>
      <c r="AM247" s="1233"/>
      <c r="AN247" s="1233"/>
      <c r="AO247" s="1233"/>
      <c r="AP247" s="1233"/>
      <c r="AQ247" s="1233"/>
      <c r="AR247" s="1233"/>
      <c r="AS247" s="1233"/>
      <c r="AT247" s="1233"/>
      <c r="AU247" s="1233"/>
      <c r="AV247" s="1233"/>
      <c r="AW247" s="1233"/>
      <c r="AX247" s="1233"/>
      <c r="AY247" s="1233"/>
      <c r="AZ247" s="1233"/>
      <c r="BA247" s="1233"/>
      <c r="BB247" s="1233"/>
      <c r="BC247" s="1233"/>
      <c r="BD247" s="1233"/>
      <c r="BE247" s="1233"/>
      <c r="BF247" s="1233"/>
      <c r="BG247" s="1233"/>
      <c r="BH247" s="1233"/>
      <c r="BI247" s="1233"/>
      <c r="BJ247" s="1233"/>
      <c r="BK247" s="1233"/>
      <c r="BL247" s="1233"/>
      <c r="BM247" s="1233"/>
      <c r="BN247" s="1233"/>
      <c r="BO247" s="1233"/>
      <c r="BP247" s="1233"/>
      <c r="BQ247" s="1233"/>
      <c r="BR247" s="1233"/>
      <c r="BS247" s="1233"/>
      <c r="BT247" s="1233"/>
      <c r="BU247" s="1233"/>
      <c r="BV247" s="1233"/>
      <c r="BW247" s="1233"/>
    </row>
    <row r="248" ht="14.25" customHeight="1">
      <c r="A248" s="484"/>
      <c r="B248" s="484"/>
      <c r="C248" s="484"/>
      <c r="D248" s="484"/>
      <c r="E248" s="588"/>
      <c r="F248" s="588"/>
      <c r="G248" s="1289"/>
      <c r="H248" s="1051"/>
      <c r="I248" s="485"/>
      <c r="J248" s="484"/>
      <c r="K248" s="484"/>
      <c r="L248" s="487"/>
      <c r="M248" s="484"/>
      <c r="N248" s="484"/>
      <c r="O248" s="487"/>
      <c r="P248" s="484"/>
      <c r="Q248" s="484"/>
      <c r="R248" s="588"/>
      <c r="S248" s="484"/>
      <c r="T248" s="484"/>
      <c r="U248" s="484"/>
      <c r="V248" s="588"/>
      <c r="W248" s="484"/>
      <c r="X248" s="484"/>
      <c r="Y248" s="451"/>
      <c r="Z248" s="451"/>
      <c r="AA248" s="451"/>
      <c r="AB248" s="451"/>
      <c r="AC248" s="451"/>
      <c r="AD248" s="451"/>
      <c r="AE248" s="484"/>
      <c r="AF248" s="1256"/>
      <c r="AG248" s="1233"/>
      <c r="AH248" s="1233"/>
      <c r="AI248" s="1233"/>
      <c r="AJ248" s="1233"/>
      <c r="AK248" s="1233"/>
      <c r="AL248" s="1233"/>
      <c r="AM248" s="1233"/>
      <c r="AN248" s="1233"/>
      <c r="AO248" s="1233"/>
      <c r="AP248" s="1233"/>
      <c r="AQ248" s="1233"/>
      <c r="AR248" s="1233"/>
      <c r="AS248" s="1233"/>
      <c r="AT248" s="1233"/>
      <c r="AU248" s="1233"/>
      <c r="AV248" s="1233"/>
      <c r="AW248" s="1233"/>
      <c r="AX248" s="1233"/>
      <c r="AY248" s="1233"/>
      <c r="AZ248" s="1233"/>
      <c r="BA248" s="1233"/>
      <c r="BB248" s="1233"/>
      <c r="BC248" s="1233"/>
      <c r="BD248" s="1233"/>
      <c r="BE248" s="1233"/>
      <c r="BF248" s="1233"/>
      <c r="BG248" s="1233"/>
      <c r="BH248" s="1233"/>
      <c r="BI248" s="1233"/>
      <c r="BJ248" s="1233"/>
      <c r="BK248" s="1233"/>
      <c r="BL248" s="1233"/>
      <c r="BM248" s="1233"/>
      <c r="BN248" s="1233"/>
      <c r="BO248" s="1233"/>
      <c r="BP248" s="1233"/>
      <c r="BQ248" s="1233"/>
      <c r="BR248" s="1233"/>
      <c r="BS248" s="1233"/>
      <c r="BT248" s="1233"/>
      <c r="BU248" s="1233"/>
      <c r="BV248" s="1233"/>
      <c r="BW248" s="1233"/>
    </row>
    <row r="249" ht="14.25" customHeight="1">
      <c r="A249" s="484"/>
      <c r="B249" s="484"/>
      <c r="C249" s="484"/>
      <c r="D249" s="484"/>
      <c r="E249" s="588"/>
      <c r="F249" s="588"/>
      <c r="G249" s="1289"/>
      <c r="H249" s="1051"/>
      <c r="I249" s="485"/>
      <c r="J249" s="484"/>
      <c r="K249" s="484"/>
      <c r="L249" s="487"/>
      <c r="M249" s="484"/>
      <c r="N249" s="484"/>
      <c r="O249" s="487"/>
      <c r="P249" s="484"/>
      <c r="Q249" s="484"/>
      <c r="R249" s="484"/>
      <c r="S249" s="484"/>
      <c r="T249" s="484"/>
      <c r="U249" s="484"/>
      <c r="V249" s="760"/>
      <c r="W249" s="484"/>
      <c r="X249" s="484"/>
      <c r="Y249" s="1076"/>
      <c r="Z249" s="1076"/>
      <c r="AA249" s="1076"/>
      <c r="AB249" s="975"/>
      <c r="AC249" s="1294"/>
      <c r="AD249" s="1294"/>
      <c r="AE249" s="1295"/>
      <c r="AF249" s="1295"/>
      <c r="AG249" s="1233"/>
      <c r="AH249" s="1233"/>
      <c r="AI249" s="1233"/>
      <c r="AJ249" s="1233"/>
      <c r="AK249" s="1233"/>
      <c r="AL249" s="1233"/>
      <c r="AM249" s="1233"/>
      <c r="AN249" s="1233"/>
      <c r="AO249" s="1233"/>
      <c r="AP249" s="1233"/>
      <c r="AQ249" s="1233"/>
      <c r="AR249" s="1233"/>
      <c r="AS249" s="1233"/>
      <c r="AT249" s="1233"/>
      <c r="AU249" s="1233"/>
      <c r="AV249" s="1233"/>
      <c r="AW249" s="1233"/>
      <c r="AX249" s="1233"/>
      <c r="AY249" s="1233"/>
      <c r="AZ249" s="1233"/>
      <c r="BA249" s="1233"/>
      <c r="BB249" s="1233"/>
      <c r="BC249" s="1233"/>
      <c r="BD249" s="1233"/>
      <c r="BE249" s="1233"/>
      <c r="BF249" s="1233"/>
      <c r="BG249" s="1233"/>
      <c r="BH249" s="1233"/>
      <c r="BI249" s="1233"/>
      <c r="BJ249" s="1233"/>
      <c r="BK249" s="1233"/>
      <c r="BL249" s="1233"/>
      <c r="BM249" s="1233"/>
      <c r="BN249" s="1233"/>
      <c r="BO249" s="1233"/>
      <c r="BP249" s="1233"/>
      <c r="BQ249" s="1233"/>
      <c r="BR249" s="1233"/>
      <c r="BS249" s="1233"/>
      <c r="BT249" s="1233"/>
      <c r="BU249" s="1233"/>
      <c r="BV249" s="1233"/>
      <c r="BW249" s="1233"/>
    </row>
    <row r="250" ht="14.25" customHeight="1">
      <c r="A250" s="1295"/>
      <c r="B250" s="1295"/>
      <c r="C250" s="1295"/>
      <c r="D250" s="1295"/>
      <c r="E250" s="1295"/>
      <c r="F250" s="1295"/>
      <c r="G250" s="1296"/>
      <c r="H250" s="1297"/>
      <c r="I250" s="1298"/>
      <c r="J250" s="1295"/>
      <c r="K250" s="1295"/>
      <c r="L250" s="1299"/>
      <c r="M250" s="1295"/>
      <c r="N250" s="1295"/>
      <c r="O250" s="1299"/>
      <c r="P250" s="1295"/>
      <c r="Q250" s="1295"/>
      <c r="R250" s="1295"/>
      <c r="S250" s="1295"/>
      <c r="T250" s="1295"/>
      <c r="U250" s="1300"/>
      <c r="V250" s="1295"/>
      <c r="W250" s="1295"/>
      <c r="X250" s="1295"/>
      <c r="Y250" s="1294"/>
      <c r="Z250" s="1294"/>
      <c r="AA250" s="1294"/>
      <c r="AB250" s="1294"/>
      <c r="AC250" s="1294"/>
      <c r="AD250" s="1294"/>
      <c r="AE250" s="1295"/>
      <c r="AF250" s="1295"/>
      <c r="AG250" s="1233"/>
      <c r="AH250" s="1233"/>
      <c r="AI250" s="1233"/>
      <c r="AJ250" s="1233"/>
      <c r="AK250" s="1233"/>
      <c r="AL250" s="1233"/>
      <c r="AM250" s="1233"/>
      <c r="AN250" s="1233"/>
      <c r="AO250" s="1233"/>
      <c r="AP250" s="1233"/>
      <c r="AQ250" s="1233"/>
      <c r="AR250" s="1233"/>
      <c r="AS250" s="1233"/>
      <c r="AT250" s="1233"/>
      <c r="AU250" s="1233"/>
      <c r="AV250" s="1233"/>
      <c r="AW250" s="1233"/>
      <c r="AX250" s="1233"/>
      <c r="AY250" s="1233"/>
      <c r="AZ250" s="1233"/>
      <c r="BA250" s="1233"/>
      <c r="BB250" s="1233"/>
      <c r="BC250" s="1233"/>
      <c r="BD250" s="1233"/>
      <c r="BE250" s="1233"/>
      <c r="BF250" s="1233"/>
      <c r="BG250" s="1233"/>
      <c r="BH250" s="1233"/>
      <c r="BI250" s="1233"/>
      <c r="BJ250" s="1233"/>
      <c r="BK250" s="1233"/>
      <c r="BL250" s="1233"/>
      <c r="BM250" s="1233"/>
      <c r="BN250" s="1233"/>
      <c r="BO250" s="1233"/>
      <c r="BP250" s="1233"/>
      <c r="BQ250" s="1233"/>
      <c r="BR250" s="1233"/>
      <c r="BS250" s="1233"/>
      <c r="BT250" s="1233"/>
      <c r="BU250" s="1233"/>
      <c r="BV250" s="1233"/>
      <c r="BW250" s="1233"/>
    </row>
    <row r="251" ht="14.25" customHeight="1">
      <c r="A251" s="1295"/>
      <c r="B251" s="1295"/>
      <c r="C251" s="1295"/>
      <c r="D251" s="1295"/>
      <c r="E251" s="1295"/>
      <c r="F251" s="1295"/>
      <c r="G251" s="1296"/>
      <c r="H251" s="1297"/>
      <c r="I251" s="1298"/>
      <c r="J251" s="1295"/>
      <c r="K251" s="1295"/>
      <c r="L251" s="1299"/>
      <c r="M251" s="1295"/>
      <c r="N251" s="1295"/>
      <c r="O251" s="1299"/>
      <c r="P251" s="1295"/>
      <c r="Q251" s="1295"/>
      <c r="R251" s="1295"/>
      <c r="S251" s="1295"/>
      <c r="T251" s="1295"/>
      <c r="U251" s="1300"/>
      <c r="V251" s="1295"/>
      <c r="W251" s="1295"/>
      <c r="X251" s="1295"/>
      <c r="Y251" s="1294"/>
      <c r="Z251" s="1294"/>
      <c r="AA251" s="1294"/>
      <c r="AB251" s="1294"/>
      <c r="AC251" s="1294"/>
      <c r="AD251" s="1294"/>
      <c r="AE251" s="1295"/>
      <c r="AF251" s="1295"/>
      <c r="AG251" s="1233"/>
      <c r="AH251" s="1233"/>
      <c r="AI251" s="1233"/>
      <c r="AJ251" s="1233"/>
      <c r="AK251" s="1233"/>
      <c r="AL251" s="1233"/>
      <c r="AM251" s="1233"/>
      <c r="AN251" s="1233"/>
      <c r="AO251" s="1233"/>
      <c r="AP251" s="1233"/>
      <c r="AQ251" s="1233"/>
      <c r="AR251" s="1233"/>
      <c r="AS251" s="1233"/>
      <c r="AT251" s="1233"/>
      <c r="AU251" s="1233"/>
      <c r="AV251" s="1233"/>
      <c r="AW251" s="1233"/>
      <c r="AX251" s="1233"/>
      <c r="AY251" s="1233"/>
      <c r="AZ251" s="1233"/>
      <c r="BA251" s="1233"/>
      <c r="BB251" s="1233"/>
      <c r="BC251" s="1233"/>
      <c r="BD251" s="1233"/>
      <c r="BE251" s="1233"/>
      <c r="BF251" s="1233"/>
      <c r="BG251" s="1233"/>
      <c r="BH251" s="1233"/>
      <c r="BI251" s="1233"/>
      <c r="BJ251" s="1233"/>
      <c r="BK251" s="1233"/>
      <c r="BL251" s="1233"/>
      <c r="BM251" s="1233"/>
      <c r="BN251" s="1233"/>
      <c r="BO251" s="1233"/>
      <c r="BP251" s="1233"/>
      <c r="BQ251" s="1233"/>
      <c r="BR251" s="1233"/>
      <c r="BS251" s="1233"/>
      <c r="BT251" s="1233"/>
      <c r="BU251" s="1233"/>
      <c r="BV251" s="1233"/>
      <c r="BW251" s="1233"/>
    </row>
    <row r="252" ht="14.25" customHeight="1">
      <c r="A252" s="1295"/>
      <c r="B252" s="1295"/>
      <c r="C252" s="1295"/>
      <c r="D252" s="1295"/>
      <c r="E252" s="1295"/>
      <c r="F252" s="1295"/>
      <c r="G252" s="1296"/>
      <c r="H252" s="1297"/>
      <c r="I252" s="1298"/>
      <c r="J252" s="1295"/>
      <c r="K252" s="1295"/>
      <c r="L252" s="1299"/>
      <c r="M252" s="1295"/>
      <c r="N252" s="1295"/>
      <c r="O252" s="1299"/>
      <c r="P252" s="1295"/>
      <c r="Q252" s="1295"/>
      <c r="R252" s="1295"/>
      <c r="S252" s="1295"/>
      <c r="T252" s="1295"/>
      <c r="U252" s="1300"/>
      <c r="V252" s="1295"/>
      <c r="W252" s="1295"/>
      <c r="X252" s="1295"/>
      <c r="Y252" s="1294"/>
      <c r="Z252" s="1294"/>
      <c r="AA252" s="1294"/>
      <c r="AB252" s="1294"/>
      <c r="AC252" s="1294"/>
      <c r="AD252" s="1294"/>
      <c r="AE252" s="1295"/>
      <c r="AF252" s="1295"/>
      <c r="AG252" s="1233"/>
      <c r="AH252" s="1233"/>
      <c r="AI252" s="1233"/>
      <c r="AJ252" s="1233"/>
      <c r="AK252" s="1233"/>
      <c r="AL252" s="1233"/>
      <c r="AM252" s="1233"/>
      <c r="AN252" s="1233"/>
      <c r="AO252" s="1233"/>
      <c r="AP252" s="1233"/>
      <c r="AQ252" s="1233"/>
      <c r="AR252" s="1233"/>
      <c r="AS252" s="1233"/>
      <c r="AT252" s="1233"/>
      <c r="AU252" s="1233"/>
      <c r="AV252" s="1233"/>
      <c r="AW252" s="1233"/>
      <c r="AX252" s="1233"/>
      <c r="AY252" s="1233"/>
      <c r="AZ252" s="1233"/>
      <c r="BA252" s="1233"/>
      <c r="BB252" s="1233"/>
      <c r="BC252" s="1233"/>
      <c r="BD252" s="1233"/>
      <c r="BE252" s="1233"/>
      <c r="BF252" s="1233"/>
      <c r="BG252" s="1233"/>
      <c r="BH252" s="1233"/>
      <c r="BI252" s="1233"/>
      <c r="BJ252" s="1233"/>
      <c r="BK252" s="1233"/>
      <c r="BL252" s="1233"/>
      <c r="BM252" s="1233"/>
      <c r="BN252" s="1233"/>
      <c r="BO252" s="1233"/>
      <c r="BP252" s="1233"/>
      <c r="BQ252" s="1233"/>
      <c r="BR252" s="1233"/>
      <c r="BS252" s="1233"/>
      <c r="BT252" s="1233"/>
      <c r="BU252" s="1233"/>
      <c r="BV252" s="1233"/>
      <c r="BW252" s="1233"/>
    </row>
    <row r="253" ht="14.25" customHeight="1">
      <c r="A253" s="1295"/>
      <c r="B253" s="1295"/>
      <c r="C253" s="1295"/>
      <c r="D253" s="1295"/>
      <c r="E253" s="1295"/>
      <c r="F253" s="1295"/>
      <c r="G253" s="1296"/>
      <c r="H253" s="1297"/>
      <c r="I253" s="1298"/>
      <c r="J253" s="1295"/>
      <c r="K253" s="1295"/>
      <c r="L253" s="1299"/>
      <c r="M253" s="1295"/>
      <c r="N253" s="1295"/>
      <c r="O253" s="1299"/>
      <c r="P253" s="1295"/>
      <c r="Q253" s="1295"/>
      <c r="R253" s="1295"/>
      <c r="S253" s="1295"/>
      <c r="T253" s="1295"/>
      <c r="U253" s="1300"/>
      <c r="V253" s="1295"/>
      <c r="W253" s="1295"/>
      <c r="X253" s="1295"/>
      <c r="Y253" s="1294"/>
      <c r="Z253" s="1294"/>
      <c r="AA253" s="1294"/>
      <c r="AB253" s="1294"/>
      <c r="AC253" s="1294"/>
      <c r="AD253" s="1294"/>
      <c r="AE253" s="1295"/>
      <c r="AF253" s="1295"/>
      <c r="AG253" s="1233"/>
      <c r="AH253" s="1233"/>
      <c r="AI253" s="1233"/>
      <c r="AJ253" s="1233"/>
      <c r="AK253" s="1233"/>
      <c r="AL253" s="1233"/>
      <c r="AM253" s="1233"/>
      <c r="AN253" s="1233"/>
      <c r="AO253" s="1233"/>
      <c r="AP253" s="1233"/>
      <c r="AQ253" s="1233"/>
      <c r="AR253" s="1233"/>
      <c r="AS253" s="1233"/>
      <c r="AT253" s="1233"/>
      <c r="AU253" s="1233"/>
      <c r="AV253" s="1233"/>
      <c r="AW253" s="1233"/>
      <c r="AX253" s="1233"/>
      <c r="AY253" s="1233"/>
      <c r="AZ253" s="1233"/>
      <c r="BA253" s="1233"/>
      <c r="BB253" s="1233"/>
      <c r="BC253" s="1233"/>
      <c r="BD253" s="1233"/>
      <c r="BE253" s="1233"/>
      <c r="BF253" s="1233"/>
      <c r="BG253" s="1233"/>
      <c r="BH253" s="1233"/>
      <c r="BI253" s="1233"/>
      <c r="BJ253" s="1233"/>
      <c r="BK253" s="1233"/>
      <c r="BL253" s="1233"/>
      <c r="BM253" s="1233"/>
      <c r="BN253" s="1233"/>
      <c r="BO253" s="1233"/>
      <c r="BP253" s="1233"/>
      <c r="BQ253" s="1233"/>
      <c r="BR253" s="1233"/>
      <c r="BS253" s="1233"/>
      <c r="BT253" s="1233"/>
      <c r="BU253" s="1233"/>
      <c r="BV253" s="1233"/>
      <c r="BW253" s="1233"/>
    </row>
    <row r="254" ht="14.25" customHeight="1">
      <c r="A254" s="1295"/>
      <c r="B254" s="1295"/>
      <c r="C254" s="1295"/>
      <c r="D254" s="1295"/>
      <c r="E254" s="1295"/>
      <c r="F254" s="1295"/>
      <c r="G254" s="1296"/>
      <c r="H254" s="1297"/>
      <c r="I254" s="1298"/>
      <c r="J254" s="1295"/>
      <c r="K254" s="1295"/>
      <c r="L254" s="1299"/>
      <c r="M254" s="1295"/>
      <c r="N254" s="1295"/>
      <c r="O254" s="1299"/>
      <c r="P254" s="1295"/>
      <c r="Q254" s="1295"/>
      <c r="R254" s="1295"/>
      <c r="S254" s="1295"/>
      <c r="T254" s="1295"/>
      <c r="U254" s="1300"/>
      <c r="V254" s="1295"/>
      <c r="W254" s="1295"/>
      <c r="X254" s="1295"/>
      <c r="Y254" s="1294"/>
      <c r="Z254" s="1294"/>
      <c r="AA254" s="1294"/>
      <c r="AB254" s="1294"/>
      <c r="AC254" s="1294"/>
      <c r="AD254" s="1294"/>
      <c r="AE254" s="1295"/>
      <c r="AF254" s="1295"/>
      <c r="AG254" s="1233"/>
      <c r="AH254" s="1233"/>
      <c r="AI254" s="1233"/>
      <c r="AJ254" s="1233"/>
      <c r="AK254" s="1233"/>
      <c r="AL254" s="1233"/>
      <c r="AM254" s="1233"/>
      <c r="AN254" s="1233"/>
      <c r="AO254" s="1233"/>
      <c r="AP254" s="1233"/>
      <c r="AQ254" s="1233"/>
      <c r="AR254" s="1233"/>
      <c r="AS254" s="1233"/>
      <c r="AT254" s="1233"/>
      <c r="AU254" s="1233"/>
      <c r="AV254" s="1233"/>
      <c r="AW254" s="1233"/>
      <c r="AX254" s="1233"/>
      <c r="AY254" s="1233"/>
      <c r="AZ254" s="1233"/>
      <c r="BA254" s="1233"/>
      <c r="BB254" s="1233"/>
      <c r="BC254" s="1233"/>
      <c r="BD254" s="1233"/>
      <c r="BE254" s="1233"/>
      <c r="BF254" s="1233"/>
      <c r="BG254" s="1233"/>
      <c r="BH254" s="1233"/>
      <c r="BI254" s="1233"/>
      <c r="BJ254" s="1233"/>
      <c r="BK254" s="1233"/>
      <c r="BL254" s="1233"/>
      <c r="BM254" s="1233"/>
      <c r="BN254" s="1233"/>
      <c r="BO254" s="1233"/>
      <c r="BP254" s="1233"/>
      <c r="BQ254" s="1233"/>
      <c r="BR254" s="1233"/>
      <c r="BS254" s="1233"/>
      <c r="BT254" s="1233"/>
      <c r="BU254" s="1233"/>
      <c r="BV254" s="1233"/>
      <c r="BW254" s="1233"/>
    </row>
    <row r="255" ht="14.25" customHeight="1">
      <c r="A255" s="1295"/>
      <c r="B255" s="1295"/>
      <c r="C255" s="1295"/>
      <c r="D255" s="1295"/>
      <c r="E255" s="1295"/>
      <c r="F255" s="1295"/>
      <c r="G255" s="1296"/>
      <c r="H255" s="1297"/>
      <c r="I255" s="1298"/>
      <c r="J255" s="1295"/>
      <c r="K255" s="1295"/>
      <c r="L255" s="1299"/>
      <c r="M255" s="1295"/>
      <c r="N255" s="1295"/>
      <c r="O255" s="1299"/>
      <c r="P255" s="1295"/>
      <c r="Q255" s="1295"/>
      <c r="R255" s="1295"/>
      <c r="S255" s="1295"/>
      <c r="T255" s="1295"/>
      <c r="U255" s="1300"/>
      <c r="V255" s="1295"/>
      <c r="W255" s="1295"/>
      <c r="X255" s="1295"/>
      <c r="Y255" s="1294"/>
      <c r="Z255" s="1294"/>
      <c r="AA255" s="1294"/>
      <c r="AB255" s="1294"/>
      <c r="AC255" s="1294"/>
      <c r="AD255" s="1294"/>
      <c r="AE255" s="1295"/>
      <c r="AF255" s="1295"/>
      <c r="AG255" s="1233"/>
      <c r="AH255" s="1233"/>
      <c r="AI255" s="1233"/>
      <c r="AJ255" s="1233"/>
      <c r="AK255" s="1233"/>
      <c r="AL255" s="1233"/>
      <c r="AM255" s="1233"/>
      <c r="AN255" s="1233"/>
      <c r="AO255" s="1233"/>
      <c r="AP255" s="1233"/>
      <c r="AQ255" s="1233"/>
      <c r="AR255" s="1233"/>
      <c r="AS255" s="1233"/>
      <c r="AT255" s="1233"/>
      <c r="AU255" s="1233"/>
      <c r="AV255" s="1233"/>
      <c r="AW255" s="1233"/>
      <c r="AX255" s="1233"/>
      <c r="AY255" s="1233"/>
      <c r="AZ255" s="1233"/>
      <c r="BA255" s="1233"/>
      <c r="BB255" s="1233"/>
      <c r="BC255" s="1233"/>
      <c r="BD255" s="1233"/>
      <c r="BE255" s="1233"/>
      <c r="BF255" s="1233"/>
      <c r="BG255" s="1233"/>
      <c r="BH255" s="1233"/>
      <c r="BI255" s="1233"/>
      <c r="BJ255" s="1233"/>
      <c r="BK255" s="1233"/>
      <c r="BL255" s="1233"/>
      <c r="BM255" s="1233"/>
      <c r="BN255" s="1233"/>
      <c r="BO255" s="1233"/>
      <c r="BP255" s="1233"/>
      <c r="BQ255" s="1233"/>
      <c r="BR255" s="1233"/>
      <c r="BS255" s="1233"/>
      <c r="BT255" s="1233"/>
      <c r="BU255" s="1233"/>
      <c r="BV255" s="1233"/>
      <c r="BW255" s="1233"/>
    </row>
    <row r="256" ht="14.25" customHeight="1">
      <c r="A256" s="1295"/>
      <c r="B256" s="1295"/>
      <c r="C256" s="1295"/>
      <c r="D256" s="1295"/>
      <c r="E256" s="1295"/>
      <c r="F256" s="1295"/>
      <c r="G256" s="1296"/>
      <c r="H256" s="1297"/>
      <c r="I256" s="1298"/>
      <c r="J256" s="1295"/>
      <c r="K256" s="1295"/>
      <c r="L256" s="1299"/>
      <c r="M256" s="1295"/>
      <c r="N256" s="1295"/>
      <c r="O256" s="1299"/>
      <c r="P256" s="1295"/>
      <c r="Q256" s="1295"/>
      <c r="R256" s="1295"/>
      <c r="S256" s="1295"/>
      <c r="T256" s="1295"/>
      <c r="U256" s="1300"/>
      <c r="V256" s="1295"/>
      <c r="W256" s="1295"/>
      <c r="X256" s="1295"/>
      <c r="Y256" s="1294"/>
      <c r="Z256" s="1294"/>
      <c r="AA256" s="1294"/>
      <c r="AB256" s="1294"/>
      <c r="AC256" s="1294"/>
      <c r="AD256" s="1294"/>
      <c r="AE256" s="1295"/>
      <c r="AF256" s="1295"/>
      <c r="AG256" s="1233"/>
      <c r="AH256" s="1233"/>
      <c r="AI256" s="1233"/>
      <c r="AJ256" s="1233"/>
      <c r="AK256" s="1233"/>
      <c r="AL256" s="1233"/>
      <c r="AM256" s="1233"/>
      <c r="AN256" s="1233"/>
      <c r="AO256" s="1233"/>
      <c r="AP256" s="1233"/>
      <c r="AQ256" s="1233"/>
      <c r="AR256" s="1233"/>
      <c r="AS256" s="1233"/>
      <c r="AT256" s="1233"/>
      <c r="AU256" s="1233"/>
      <c r="AV256" s="1233"/>
      <c r="AW256" s="1233"/>
      <c r="AX256" s="1233"/>
      <c r="AY256" s="1233"/>
      <c r="AZ256" s="1233"/>
      <c r="BA256" s="1233"/>
      <c r="BB256" s="1233"/>
      <c r="BC256" s="1233"/>
      <c r="BD256" s="1233"/>
      <c r="BE256" s="1233"/>
      <c r="BF256" s="1233"/>
      <c r="BG256" s="1233"/>
      <c r="BH256" s="1233"/>
      <c r="BI256" s="1233"/>
      <c r="BJ256" s="1233"/>
      <c r="BK256" s="1233"/>
      <c r="BL256" s="1233"/>
      <c r="BM256" s="1233"/>
      <c r="BN256" s="1233"/>
      <c r="BO256" s="1233"/>
      <c r="BP256" s="1233"/>
      <c r="BQ256" s="1233"/>
      <c r="BR256" s="1233"/>
      <c r="BS256" s="1233"/>
      <c r="BT256" s="1233"/>
      <c r="BU256" s="1233"/>
      <c r="BV256" s="1233"/>
      <c r="BW256" s="1233"/>
    </row>
    <row r="257" ht="14.25" customHeight="1">
      <c r="A257" s="1295"/>
      <c r="B257" s="1295"/>
      <c r="C257" s="1295"/>
      <c r="D257" s="1295"/>
      <c r="E257" s="1295"/>
      <c r="F257" s="1295"/>
      <c r="G257" s="1296"/>
      <c r="H257" s="1297"/>
      <c r="I257" s="1298"/>
      <c r="J257" s="1295"/>
      <c r="K257" s="1295"/>
      <c r="L257" s="1299"/>
      <c r="M257" s="1295"/>
      <c r="N257" s="1295"/>
      <c r="O257" s="1299"/>
      <c r="P257" s="1295"/>
      <c r="Q257" s="1295"/>
      <c r="R257" s="1295"/>
      <c r="S257" s="1295"/>
      <c r="T257" s="1295"/>
      <c r="U257" s="1300"/>
      <c r="V257" s="1295"/>
      <c r="W257" s="1295"/>
      <c r="X257" s="1295"/>
      <c r="Y257" s="1294"/>
      <c r="Z257" s="1294"/>
      <c r="AA257" s="1294"/>
      <c r="AB257" s="1294"/>
      <c r="AC257" s="1294"/>
      <c r="AD257" s="1294"/>
      <c r="AE257" s="1295"/>
      <c r="AF257" s="1295"/>
      <c r="AG257" s="1233"/>
      <c r="AH257" s="1233"/>
      <c r="AI257" s="1233"/>
      <c r="AJ257" s="1233"/>
      <c r="AK257" s="1233"/>
      <c r="AL257" s="1233"/>
      <c r="AM257" s="1233"/>
      <c r="AN257" s="1233"/>
      <c r="AO257" s="1233"/>
      <c r="AP257" s="1233"/>
      <c r="AQ257" s="1233"/>
      <c r="AR257" s="1233"/>
      <c r="AS257" s="1233"/>
      <c r="AT257" s="1233"/>
      <c r="AU257" s="1233"/>
      <c r="AV257" s="1233"/>
      <c r="AW257" s="1233"/>
      <c r="AX257" s="1233"/>
      <c r="AY257" s="1233"/>
      <c r="AZ257" s="1233"/>
      <c r="BA257" s="1233"/>
      <c r="BB257" s="1233"/>
      <c r="BC257" s="1233"/>
      <c r="BD257" s="1233"/>
      <c r="BE257" s="1233"/>
      <c r="BF257" s="1233"/>
      <c r="BG257" s="1233"/>
      <c r="BH257" s="1233"/>
      <c r="BI257" s="1233"/>
      <c r="BJ257" s="1233"/>
      <c r="BK257" s="1233"/>
      <c r="BL257" s="1233"/>
      <c r="BM257" s="1233"/>
      <c r="BN257" s="1233"/>
      <c r="BO257" s="1233"/>
      <c r="BP257" s="1233"/>
      <c r="BQ257" s="1233"/>
      <c r="BR257" s="1233"/>
      <c r="BS257" s="1233"/>
      <c r="BT257" s="1233"/>
      <c r="BU257" s="1233"/>
      <c r="BV257" s="1233"/>
      <c r="BW257" s="1233"/>
    </row>
    <row r="258" ht="14.25" customHeight="1">
      <c r="A258" s="1295"/>
      <c r="B258" s="1295"/>
      <c r="C258" s="1295"/>
      <c r="D258" s="1295"/>
      <c r="E258" s="1295"/>
      <c r="F258" s="1295"/>
      <c r="G258" s="1296"/>
      <c r="H258" s="1297"/>
      <c r="I258" s="1298"/>
      <c r="J258" s="1295"/>
      <c r="K258" s="1295"/>
      <c r="L258" s="1299"/>
      <c r="M258" s="1295"/>
      <c r="N258" s="1295"/>
      <c r="O258" s="1299"/>
      <c r="P258" s="1295"/>
      <c r="Q258" s="1295"/>
      <c r="R258" s="1295"/>
      <c r="S258" s="1295"/>
      <c r="T258" s="1295"/>
      <c r="U258" s="1300"/>
      <c r="V258" s="1295"/>
      <c r="W258" s="1295"/>
      <c r="X258" s="1295"/>
      <c r="Y258" s="1294"/>
      <c r="Z258" s="1294"/>
      <c r="AA258" s="1294"/>
      <c r="AB258" s="1294"/>
      <c r="AC258" s="1294"/>
      <c r="AD258" s="1294"/>
      <c r="AE258" s="1295"/>
      <c r="AF258" s="1295"/>
      <c r="AG258" s="1233"/>
      <c r="AH258" s="1233"/>
      <c r="AI258" s="1233"/>
      <c r="AJ258" s="1233"/>
      <c r="AK258" s="1233"/>
      <c r="AL258" s="1233"/>
      <c r="AM258" s="1233"/>
      <c r="AN258" s="1233"/>
      <c r="AO258" s="1233"/>
      <c r="AP258" s="1233"/>
      <c r="AQ258" s="1233"/>
      <c r="AR258" s="1233"/>
      <c r="AS258" s="1233"/>
      <c r="AT258" s="1233"/>
      <c r="AU258" s="1233"/>
      <c r="AV258" s="1233"/>
      <c r="AW258" s="1233"/>
      <c r="AX258" s="1233"/>
      <c r="AY258" s="1233"/>
      <c r="AZ258" s="1233"/>
      <c r="BA258" s="1233"/>
      <c r="BB258" s="1233"/>
      <c r="BC258" s="1233"/>
      <c r="BD258" s="1233"/>
      <c r="BE258" s="1233"/>
      <c r="BF258" s="1233"/>
      <c r="BG258" s="1233"/>
      <c r="BH258" s="1233"/>
      <c r="BI258" s="1233"/>
      <c r="BJ258" s="1233"/>
      <c r="BK258" s="1233"/>
      <c r="BL258" s="1233"/>
      <c r="BM258" s="1233"/>
      <c r="BN258" s="1233"/>
      <c r="BO258" s="1233"/>
      <c r="BP258" s="1233"/>
      <c r="BQ258" s="1233"/>
      <c r="BR258" s="1233"/>
      <c r="BS258" s="1233"/>
      <c r="BT258" s="1233"/>
      <c r="BU258" s="1233"/>
      <c r="BV258" s="1233"/>
      <c r="BW258" s="1233"/>
    </row>
    <row r="259" ht="14.25" customHeight="1">
      <c r="A259" s="1295"/>
      <c r="B259" s="1295"/>
      <c r="C259" s="1295"/>
      <c r="D259" s="1295"/>
      <c r="E259" s="1295"/>
      <c r="F259" s="1295"/>
      <c r="G259" s="1296"/>
      <c r="H259" s="1297"/>
      <c r="I259" s="1298"/>
      <c r="J259" s="1295"/>
      <c r="K259" s="1295"/>
      <c r="L259" s="1299"/>
      <c r="M259" s="1295"/>
      <c r="N259" s="1295"/>
      <c r="O259" s="1299"/>
      <c r="P259" s="1295"/>
      <c r="Q259" s="1295"/>
      <c r="R259" s="1295"/>
      <c r="S259" s="1295"/>
      <c r="T259" s="1295"/>
      <c r="U259" s="1300"/>
      <c r="V259" s="1295"/>
      <c r="W259" s="1295"/>
      <c r="X259" s="1295"/>
      <c r="Y259" s="1294"/>
      <c r="Z259" s="1294"/>
      <c r="AA259" s="1294"/>
      <c r="AB259" s="1294"/>
      <c r="AC259" s="1294"/>
      <c r="AD259" s="1294"/>
      <c r="AE259" s="1295"/>
      <c r="AF259" s="1295"/>
      <c r="AG259" s="1233"/>
      <c r="AH259" s="1233"/>
      <c r="AI259" s="1233"/>
      <c r="AJ259" s="1233"/>
      <c r="AK259" s="1233"/>
      <c r="AL259" s="1233"/>
      <c r="AM259" s="1233"/>
      <c r="AN259" s="1233"/>
      <c r="AO259" s="1233"/>
      <c r="AP259" s="1233"/>
      <c r="AQ259" s="1233"/>
      <c r="AR259" s="1233"/>
      <c r="AS259" s="1233"/>
      <c r="AT259" s="1233"/>
      <c r="AU259" s="1233"/>
      <c r="AV259" s="1233"/>
      <c r="AW259" s="1233"/>
      <c r="AX259" s="1233"/>
      <c r="AY259" s="1233"/>
      <c r="AZ259" s="1233"/>
      <c r="BA259" s="1233"/>
      <c r="BB259" s="1233"/>
      <c r="BC259" s="1233"/>
      <c r="BD259" s="1233"/>
      <c r="BE259" s="1233"/>
      <c r="BF259" s="1233"/>
      <c r="BG259" s="1233"/>
      <c r="BH259" s="1233"/>
      <c r="BI259" s="1233"/>
      <c r="BJ259" s="1233"/>
      <c r="BK259" s="1233"/>
      <c r="BL259" s="1233"/>
      <c r="BM259" s="1233"/>
      <c r="BN259" s="1233"/>
      <c r="BO259" s="1233"/>
      <c r="BP259" s="1233"/>
      <c r="BQ259" s="1233"/>
      <c r="BR259" s="1233"/>
      <c r="BS259" s="1233"/>
      <c r="BT259" s="1233"/>
      <c r="BU259" s="1233"/>
      <c r="BV259" s="1233"/>
      <c r="BW259" s="1233"/>
    </row>
    <row r="260" ht="14.25" customHeight="1">
      <c r="A260" s="1295"/>
      <c r="B260" s="1295"/>
      <c r="C260" s="1295"/>
      <c r="D260" s="1295"/>
      <c r="E260" s="1295"/>
      <c r="F260" s="1295"/>
      <c r="G260" s="1296"/>
      <c r="H260" s="1297"/>
      <c r="I260" s="1298"/>
      <c r="J260" s="1295"/>
      <c r="K260" s="1295"/>
      <c r="L260" s="1299"/>
      <c r="M260" s="1295"/>
      <c r="N260" s="1295"/>
      <c r="O260" s="1299"/>
      <c r="P260" s="1295"/>
      <c r="Q260" s="1295"/>
      <c r="R260" s="1295"/>
      <c r="S260" s="1295"/>
      <c r="T260" s="1295"/>
      <c r="U260" s="1300"/>
      <c r="V260" s="1295"/>
      <c r="W260" s="1295"/>
      <c r="X260" s="1295"/>
      <c r="Y260" s="1294"/>
      <c r="Z260" s="1294"/>
      <c r="AA260" s="1294"/>
      <c r="AB260" s="1294"/>
      <c r="AC260" s="1294"/>
      <c r="AD260" s="1294"/>
      <c r="AE260" s="1295"/>
      <c r="AF260" s="1295"/>
      <c r="AG260" s="1233"/>
      <c r="AH260" s="1233"/>
      <c r="AI260" s="1233"/>
      <c r="AJ260" s="1233"/>
      <c r="AK260" s="1233"/>
      <c r="AL260" s="1233"/>
      <c r="AM260" s="1233"/>
      <c r="AN260" s="1233"/>
      <c r="AO260" s="1233"/>
      <c r="AP260" s="1233"/>
      <c r="AQ260" s="1233"/>
      <c r="AR260" s="1233"/>
      <c r="AS260" s="1233"/>
      <c r="AT260" s="1233"/>
      <c r="AU260" s="1233"/>
      <c r="AV260" s="1233"/>
      <c r="AW260" s="1233"/>
      <c r="AX260" s="1233"/>
      <c r="AY260" s="1233"/>
      <c r="AZ260" s="1233"/>
      <c r="BA260" s="1233"/>
      <c r="BB260" s="1233"/>
      <c r="BC260" s="1233"/>
      <c r="BD260" s="1233"/>
      <c r="BE260" s="1233"/>
      <c r="BF260" s="1233"/>
      <c r="BG260" s="1233"/>
      <c r="BH260" s="1233"/>
      <c r="BI260" s="1233"/>
      <c r="BJ260" s="1233"/>
      <c r="BK260" s="1233"/>
      <c r="BL260" s="1233"/>
      <c r="BM260" s="1233"/>
      <c r="BN260" s="1233"/>
      <c r="BO260" s="1233"/>
      <c r="BP260" s="1233"/>
      <c r="BQ260" s="1233"/>
      <c r="BR260" s="1233"/>
      <c r="BS260" s="1233"/>
      <c r="BT260" s="1233"/>
      <c r="BU260" s="1233"/>
      <c r="BV260" s="1233"/>
      <c r="BW260" s="1233"/>
    </row>
    <row r="261" ht="14.25" customHeight="1">
      <c r="A261" s="1295"/>
      <c r="B261" s="1295"/>
      <c r="C261" s="1295"/>
      <c r="D261" s="1295"/>
      <c r="E261" s="1295"/>
      <c r="F261" s="1295"/>
      <c r="G261" s="1296"/>
      <c r="H261" s="1297"/>
      <c r="I261" s="1298"/>
      <c r="J261" s="1295"/>
      <c r="K261" s="1295"/>
      <c r="L261" s="1299"/>
      <c r="M261" s="1295"/>
      <c r="N261" s="1295"/>
      <c r="O261" s="1299"/>
      <c r="P261" s="1295"/>
      <c r="Q261" s="1295"/>
      <c r="R261" s="1295"/>
      <c r="S261" s="1295"/>
      <c r="T261" s="1295"/>
      <c r="U261" s="1300"/>
      <c r="V261" s="1295"/>
      <c r="W261" s="1295"/>
      <c r="X261" s="1295"/>
      <c r="Y261" s="1294"/>
      <c r="Z261" s="1294"/>
      <c r="AA261" s="1294"/>
      <c r="AB261" s="1294"/>
      <c r="AC261" s="1294"/>
      <c r="AD261" s="1294"/>
      <c r="AE261" s="1295"/>
      <c r="AF261" s="1295"/>
      <c r="AG261" s="1233"/>
      <c r="AH261" s="1233"/>
      <c r="AI261" s="1233"/>
      <c r="AJ261" s="1233"/>
      <c r="AK261" s="1233"/>
      <c r="AL261" s="1233"/>
      <c r="AM261" s="1233"/>
      <c r="AN261" s="1233"/>
      <c r="AO261" s="1233"/>
      <c r="AP261" s="1233"/>
      <c r="AQ261" s="1233"/>
      <c r="AR261" s="1233"/>
      <c r="AS261" s="1233"/>
      <c r="AT261" s="1233"/>
      <c r="AU261" s="1233"/>
      <c r="AV261" s="1233"/>
      <c r="AW261" s="1233"/>
      <c r="AX261" s="1233"/>
      <c r="AY261" s="1233"/>
      <c r="AZ261" s="1233"/>
      <c r="BA261" s="1233"/>
      <c r="BB261" s="1233"/>
      <c r="BC261" s="1233"/>
      <c r="BD261" s="1233"/>
      <c r="BE261" s="1233"/>
      <c r="BF261" s="1233"/>
      <c r="BG261" s="1233"/>
      <c r="BH261" s="1233"/>
      <c r="BI261" s="1233"/>
      <c r="BJ261" s="1233"/>
      <c r="BK261" s="1233"/>
      <c r="BL261" s="1233"/>
      <c r="BM261" s="1233"/>
      <c r="BN261" s="1233"/>
      <c r="BO261" s="1233"/>
      <c r="BP261" s="1233"/>
      <c r="BQ261" s="1233"/>
      <c r="BR261" s="1233"/>
      <c r="BS261" s="1233"/>
      <c r="BT261" s="1233"/>
      <c r="BU261" s="1233"/>
      <c r="BV261" s="1233"/>
      <c r="BW261" s="1233"/>
    </row>
    <row r="262" ht="14.25" customHeight="1">
      <c r="A262" s="1295"/>
      <c r="B262" s="1295"/>
      <c r="C262" s="1295"/>
      <c r="D262" s="1295"/>
      <c r="E262" s="1295"/>
      <c r="F262" s="1295"/>
      <c r="G262" s="1296"/>
      <c r="H262" s="1297"/>
      <c r="I262" s="1298"/>
      <c r="J262" s="1295"/>
      <c r="K262" s="1295"/>
      <c r="L262" s="1299"/>
      <c r="M262" s="1295"/>
      <c r="N262" s="1295"/>
      <c r="O262" s="1299"/>
      <c r="P262" s="1295"/>
      <c r="Q262" s="1295"/>
      <c r="R262" s="1295"/>
      <c r="S262" s="1295"/>
      <c r="T262" s="1295"/>
      <c r="U262" s="1300"/>
      <c r="V262" s="1295"/>
      <c r="W262" s="1295"/>
      <c r="X262" s="1295"/>
      <c r="Y262" s="1294"/>
      <c r="Z262" s="1294"/>
      <c r="AA262" s="1294"/>
      <c r="AB262" s="1294"/>
      <c r="AC262" s="1294"/>
      <c r="AD262" s="1294"/>
      <c r="AE262" s="1295"/>
      <c r="AF262" s="1295"/>
      <c r="AG262" s="1233"/>
      <c r="AH262" s="1233"/>
      <c r="AI262" s="1233"/>
      <c r="AJ262" s="1233"/>
      <c r="AK262" s="1233"/>
      <c r="AL262" s="1233"/>
      <c r="AM262" s="1233"/>
      <c r="AN262" s="1233"/>
      <c r="AO262" s="1233"/>
      <c r="AP262" s="1233"/>
      <c r="AQ262" s="1233"/>
      <c r="AR262" s="1233"/>
      <c r="AS262" s="1233"/>
      <c r="AT262" s="1233"/>
      <c r="AU262" s="1233"/>
      <c r="AV262" s="1233"/>
      <c r="AW262" s="1233"/>
      <c r="AX262" s="1233"/>
      <c r="AY262" s="1233"/>
      <c r="AZ262" s="1233"/>
      <c r="BA262" s="1233"/>
      <c r="BB262" s="1233"/>
      <c r="BC262" s="1233"/>
      <c r="BD262" s="1233"/>
      <c r="BE262" s="1233"/>
      <c r="BF262" s="1233"/>
      <c r="BG262" s="1233"/>
      <c r="BH262" s="1233"/>
      <c r="BI262" s="1233"/>
      <c r="BJ262" s="1233"/>
      <c r="BK262" s="1233"/>
      <c r="BL262" s="1233"/>
      <c r="BM262" s="1233"/>
      <c r="BN262" s="1233"/>
      <c r="BO262" s="1233"/>
      <c r="BP262" s="1233"/>
      <c r="BQ262" s="1233"/>
      <c r="BR262" s="1233"/>
      <c r="BS262" s="1233"/>
      <c r="BT262" s="1233"/>
      <c r="BU262" s="1233"/>
      <c r="BV262" s="1233"/>
      <c r="BW262" s="1233"/>
    </row>
    <row r="263" ht="14.25" customHeight="1">
      <c r="A263" s="1295"/>
      <c r="B263" s="1295"/>
      <c r="C263" s="1295"/>
      <c r="D263" s="1295"/>
      <c r="E263" s="1295"/>
      <c r="F263" s="1295"/>
      <c r="G263" s="1296"/>
      <c r="H263" s="1297"/>
      <c r="I263" s="1298"/>
      <c r="J263" s="1295"/>
      <c r="K263" s="1295"/>
      <c r="L263" s="1299"/>
      <c r="M263" s="1295"/>
      <c r="N263" s="1295"/>
      <c r="O263" s="1299"/>
      <c r="P263" s="1295"/>
      <c r="Q263" s="1295"/>
      <c r="R263" s="1295"/>
      <c r="S263" s="1295"/>
      <c r="T263" s="1295"/>
      <c r="U263" s="1300"/>
      <c r="V263" s="1295"/>
      <c r="W263" s="1295"/>
      <c r="X263" s="1295"/>
      <c r="Y263" s="1294"/>
      <c r="Z263" s="1294"/>
      <c r="AA263" s="1294"/>
      <c r="AB263" s="1294"/>
      <c r="AC263" s="1294"/>
      <c r="AD263" s="1294"/>
      <c r="AE263" s="1295"/>
      <c r="AF263" s="1295"/>
      <c r="AG263" s="1233"/>
      <c r="AH263" s="1233"/>
      <c r="AI263" s="1233"/>
      <c r="AJ263" s="1233"/>
      <c r="AK263" s="1233"/>
      <c r="AL263" s="1233"/>
      <c r="AM263" s="1233"/>
      <c r="AN263" s="1233"/>
      <c r="AO263" s="1233"/>
      <c r="AP263" s="1233"/>
      <c r="AQ263" s="1233"/>
      <c r="AR263" s="1233"/>
      <c r="AS263" s="1233"/>
      <c r="AT263" s="1233"/>
      <c r="AU263" s="1233"/>
      <c r="AV263" s="1233"/>
      <c r="AW263" s="1233"/>
      <c r="AX263" s="1233"/>
      <c r="AY263" s="1233"/>
      <c r="AZ263" s="1233"/>
      <c r="BA263" s="1233"/>
      <c r="BB263" s="1233"/>
      <c r="BC263" s="1233"/>
      <c r="BD263" s="1233"/>
      <c r="BE263" s="1233"/>
      <c r="BF263" s="1233"/>
      <c r="BG263" s="1233"/>
      <c r="BH263" s="1233"/>
      <c r="BI263" s="1233"/>
      <c r="BJ263" s="1233"/>
      <c r="BK263" s="1233"/>
      <c r="BL263" s="1233"/>
      <c r="BM263" s="1233"/>
      <c r="BN263" s="1233"/>
      <c r="BO263" s="1233"/>
      <c r="BP263" s="1233"/>
      <c r="BQ263" s="1233"/>
      <c r="BR263" s="1233"/>
      <c r="BS263" s="1233"/>
      <c r="BT263" s="1233"/>
      <c r="BU263" s="1233"/>
      <c r="BV263" s="1233"/>
      <c r="BW263" s="1233"/>
    </row>
    <row r="264" ht="14.25" customHeight="1">
      <c r="A264" s="1295"/>
      <c r="B264" s="1295"/>
      <c r="C264" s="1295"/>
      <c r="D264" s="1295"/>
      <c r="E264" s="1295"/>
      <c r="F264" s="1295"/>
      <c r="G264" s="1296"/>
      <c r="H264" s="1297"/>
      <c r="I264" s="1298"/>
      <c r="J264" s="1295"/>
      <c r="K264" s="1295"/>
      <c r="L264" s="1299"/>
      <c r="M264" s="1295"/>
      <c r="N264" s="1295"/>
      <c r="O264" s="1299"/>
      <c r="P264" s="1295"/>
      <c r="Q264" s="1295"/>
      <c r="R264" s="1295"/>
      <c r="S264" s="1295"/>
      <c r="T264" s="1295"/>
      <c r="U264" s="1300"/>
      <c r="V264" s="1295"/>
      <c r="W264" s="1295"/>
      <c r="X264" s="1295"/>
      <c r="Y264" s="1294"/>
      <c r="Z264" s="1294"/>
      <c r="AA264" s="1294"/>
      <c r="AB264" s="1294"/>
      <c r="AC264" s="1294"/>
      <c r="AD264" s="1294"/>
      <c r="AE264" s="1295"/>
      <c r="AF264" s="1295"/>
      <c r="AG264" s="1233"/>
      <c r="AH264" s="1233"/>
      <c r="AI264" s="1233"/>
      <c r="AJ264" s="1233"/>
      <c r="AK264" s="1233"/>
      <c r="AL264" s="1233"/>
      <c r="AM264" s="1233"/>
      <c r="AN264" s="1233"/>
      <c r="AO264" s="1233"/>
      <c r="AP264" s="1233"/>
      <c r="AQ264" s="1233"/>
      <c r="AR264" s="1233"/>
      <c r="AS264" s="1233"/>
      <c r="AT264" s="1233"/>
      <c r="AU264" s="1233"/>
      <c r="AV264" s="1233"/>
      <c r="AW264" s="1233"/>
      <c r="AX264" s="1233"/>
      <c r="AY264" s="1233"/>
      <c r="AZ264" s="1233"/>
      <c r="BA264" s="1233"/>
      <c r="BB264" s="1233"/>
      <c r="BC264" s="1233"/>
      <c r="BD264" s="1233"/>
      <c r="BE264" s="1233"/>
      <c r="BF264" s="1233"/>
      <c r="BG264" s="1233"/>
      <c r="BH264" s="1233"/>
      <c r="BI264" s="1233"/>
      <c r="BJ264" s="1233"/>
      <c r="BK264" s="1233"/>
      <c r="BL264" s="1233"/>
      <c r="BM264" s="1233"/>
      <c r="BN264" s="1233"/>
      <c r="BO264" s="1233"/>
      <c r="BP264" s="1233"/>
      <c r="BQ264" s="1233"/>
      <c r="BR264" s="1233"/>
      <c r="BS264" s="1233"/>
      <c r="BT264" s="1233"/>
      <c r="BU264" s="1233"/>
      <c r="BV264" s="1233"/>
      <c r="BW264" s="1233"/>
    </row>
    <row r="265" ht="14.25" customHeight="1">
      <c r="A265" s="1295"/>
      <c r="B265" s="1295"/>
      <c r="C265" s="1295"/>
      <c r="D265" s="1295"/>
      <c r="E265" s="1295"/>
      <c r="F265" s="1295"/>
      <c r="G265" s="1296"/>
      <c r="H265" s="1297"/>
      <c r="I265" s="1298"/>
      <c r="J265" s="1295"/>
      <c r="K265" s="1295"/>
      <c r="L265" s="1299"/>
      <c r="M265" s="1295"/>
      <c r="N265" s="1295"/>
      <c r="O265" s="1299"/>
      <c r="P265" s="1295"/>
      <c r="Q265" s="1295"/>
      <c r="R265" s="1295"/>
      <c r="S265" s="1295"/>
      <c r="T265" s="1295"/>
      <c r="U265" s="1300"/>
      <c r="V265" s="1295"/>
      <c r="W265" s="1295"/>
      <c r="X265" s="1295"/>
      <c r="Y265" s="1294"/>
      <c r="Z265" s="1294"/>
      <c r="AA265" s="1294"/>
      <c r="AB265" s="1294"/>
      <c r="AC265" s="1294"/>
      <c r="AD265" s="1294"/>
      <c r="AE265" s="1295"/>
      <c r="AF265" s="1295"/>
      <c r="AG265" s="1233"/>
      <c r="AH265" s="1233"/>
      <c r="AI265" s="1233"/>
      <c r="AJ265" s="1233"/>
      <c r="AK265" s="1233"/>
      <c r="AL265" s="1233"/>
      <c r="AM265" s="1233"/>
      <c r="AN265" s="1233"/>
      <c r="AO265" s="1233"/>
      <c r="AP265" s="1233"/>
      <c r="AQ265" s="1233"/>
      <c r="AR265" s="1233"/>
      <c r="AS265" s="1233"/>
      <c r="AT265" s="1233"/>
      <c r="AU265" s="1233"/>
      <c r="AV265" s="1233"/>
      <c r="AW265" s="1233"/>
      <c r="AX265" s="1233"/>
      <c r="AY265" s="1233"/>
      <c r="AZ265" s="1233"/>
      <c r="BA265" s="1233"/>
      <c r="BB265" s="1233"/>
      <c r="BC265" s="1233"/>
      <c r="BD265" s="1233"/>
      <c r="BE265" s="1233"/>
      <c r="BF265" s="1233"/>
      <c r="BG265" s="1233"/>
      <c r="BH265" s="1233"/>
      <c r="BI265" s="1233"/>
      <c r="BJ265" s="1233"/>
      <c r="BK265" s="1233"/>
      <c r="BL265" s="1233"/>
      <c r="BM265" s="1233"/>
      <c r="BN265" s="1233"/>
      <c r="BO265" s="1233"/>
      <c r="BP265" s="1233"/>
      <c r="BQ265" s="1233"/>
      <c r="BR265" s="1233"/>
      <c r="BS265" s="1233"/>
      <c r="BT265" s="1233"/>
      <c r="BU265" s="1233"/>
      <c r="BV265" s="1233"/>
      <c r="BW265" s="1233"/>
    </row>
    <row r="266" ht="14.25" customHeight="1">
      <c r="A266" s="1295"/>
      <c r="B266" s="1295"/>
      <c r="C266" s="1295"/>
      <c r="D266" s="1295"/>
      <c r="E266" s="1295"/>
      <c r="F266" s="1295"/>
      <c r="G266" s="1296"/>
      <c r="H266" s="1297"/>
      <c r="I266" s="1298"/>
      <c r="J266" s="1295"/>
      <c r="K266" s="1295"/>
      <c r="L266" s="1299"/>
      <c r="M266" s="1295"/>
      <c r="N266" s="1295"/>
      <c r="O266" s="1299"/>
      <c r="P266" s="1295"/>
      <c r="Q266" s="1295"/>
      <c r="R266" s="1295"/>
      <c r="S266" s="1295"/>
      <c r="T266" s="1295"/>
      <c r="U266" s="1300"/>
      <c r="V266" s="1295"/>
      <c r="W266" s="1295"/>
      <c r="X266" s="1295"/>
      <c r="Y266" s="1294"/>
      <c r="Z266" s="1294"/>
      <c r="AA266" s="1294"/>
      <c r="AB266" s="1294"/>
      <c r="AC266" s="1294"/>
      <c r="AD266" s="1294"/>
      <c r="AE266" s="1295"/>
      <c r="AF266" s="1295"/>
      <c r="AG266" s="1233"/>
      <c r="AH266" s="1233"/>
      <c r="AI266" s="1233"/>
      <c r="AJ266" s="1233"/>
      <c r="AK266" s="1233"/>
      <c r="AL266" s="1233"/>
      <c r="AM266" s="1233"/>
      <c r="AN266" s="1233"/>
      <c r="AO266" s="1233"/>
      <c r="AP266" s="1233"/>
      <c r="AQ266" s="1233"/>
      <c r="AR266" s="1233"/>
      <c r="AS266" s="1233"/>
      <c r="AT266" s="1233"/>
      <c r="AU266" s="1233"/>
      <c r="AV266" s="1233"/>
      <c r="AW266" s="1233"/>
      <c r="AX266" s="1233"/>
      <c r="AY266" s="1233"/>
      <c r="AZ266" s="1233"/>
      <c r="BA266" s="1233"/>
      <c r="BB266" s="1233"/>
      <c r="BC266" s="1233"/>
      <c r="BD266" s="1233"/>
      <c r="BE266" s="1233"/>
      <c r="BF266" s="1233"/>
      <c r="BG266" s="1233"/>
      <c r="BH266" s="1233"/>
      <c r="BI266" s="1233"/>
      <c r="BJ266" s="1233"/>
      <c r="BK266" s="1233"/>
      <c r="BL266" s="1233"/>
      <c r="BM266" s="1233"/>
      <c r="BN266" s="1233"/>
      <c r="BO266" s="1233"/>
      <c r="BP266" s="1233"/>
      <c r="BQ266" s="1233"/>
      <c r="BR266" s="1233"/>
      <c r="BS266" s="1233"/>
      <c r="BT266" s="1233"/>
      <c r="BU266" s="1233"/>
      <c r="BV266" s="1233"/>
      <c r="BW266" s="1233"/>
    </row>
    <row r="267" ht="14.25" customHeight="1">
      <c r="A267" s="1295"/>
      <c r="B267" s="1295"/>
      <c r="C267" s="1295"/>
      <c r="D267" s="1295"/>
      <c r="E267" s="1295"/>
      <c r="F267" s="1295"/>
      <c r="G267" s="1296"/>
      <c r="H267" s="1297"/>
      <c r="I267" s="1298"/>
      <c r="J267" s="1295"/>
      <c r="K267" s="1295"/>
      <c r="L267" s="1299"/>
      <c r="M267" s="1295"/>
      <c r="N267" s="1295"/>
      <c r="O267" s="1299"/>
      <c r="P267" s="1295"/>
      <c r="Q267" s="1295"/>
      <c r="R267" s="1295"/>
      <c r="S267" s="1295"/>
      <c r="T267" s="1295"/>
      <c r="U267" s="1300"/>
      <c r="V267" s="1295"/>
      <c r="W267" s="1295"/>
      <c r="X267" s="1295"/>
      <c r="Y267" s="1294"/>
      <c r="Z267" s="1294"/>
      <c r="AA267" s="1294"/>
      <c r="AB267" s="1294"/>
      <c r="AC267" s="1294"/>
      <c r="AD267" s="1294"/>
      <c r="AE267" s="1295"/>
      <c r="AF267" s="1295"/>
      <c r="AG267" s="1233"/>
      <c r="AH267" s="1233"/>
      <c r="AI267" s="1233"/>
      <c r="AJ267" s="1233"/>
      <c r="AK267" s="1233"/>
      <c r="AL267" s="1233"/>
      <c r="AM267" s="1233"/>
      <c r="AN267" s="1233"/>
      <c r="AO267" s="1233"/>
      <c r="AP267" s="1233"/>
      <c r="AQ267" s="1233"/>
      <c r="AR267" s="1233"/>
      <c r="AS267" s="1233"/>
      <c r="AT267" s="1233"/>
      <c r="AU267" s="1233"/>
      <c r="AV267" s="1233"/>
      <c r="AW267" s="1233"/>
      <c r="AX267" s="1233"/>
      <c r="AY267" s="1233"/>
      <c r="AZ267" s="1233"/>
      <c r="BA267" s="1233"/>
      <c r="BB267" s="1233"/>
      <c r="BC267" s="1233"/>
      <c r="BD267" s="1233"/>
      <c r="BE267" s="1233"/>
      <c r="BF267" s="1233"/>
      <c r="BG267" s="1233"/>
      <c r="BH267" s="1233"/>
      <c r="BI267" s="1233"/>
      <c r="BJ267" s="1233"/>
      <c r="BK267" s="1233"/>
      <c r="BL267" s="1233"/>
      <c r="BM267" s="1233"/>
      <c r="BN267" s="1233"/>
      <c r="BO267" s="1233"/>
      <c r="BP267" s="1233"/>
      <c r="BQ267" s="1233"/>
      <c r="BR267" s="1233"/>
      <c r="BS267" s="1233"/>
      <c r="BT267" s="1233"/>
      <c r="BU267" s="1233"/>
      <c r="BV267" s="1233"/>
      <c r="BW267" s="1233"/>
    </row>
    <row r="268" ht="14.25" customHeight="1">
      <c r="A268" s="1295"/>
      <c r="B268" s="1295"/>
      <c r="C268" s="1295"/>
      <c r="D268" s="1295"/>
      <c r="E268" s="1295"/>
      <c r="F268" s="1295"/>
      <c r="G268" s="1296"/>
      <c r="H268" s="1297"/>
      <c r="I268" s="1298"/>
      <c r="J268" s="1295"/>
      <c r="K268" s="1295"/>
      <c r="L268" s="1299"/>
      <c r="M268" s="1295"/>
      <c r="N268" s="1295"/>
      <c r="O268" s="1299"/>
      <c r="P268" s="1295"/>
      <c r="Q268" s="1295"/>
      <c r="R268" s="1295"/>
      <c r="S268" s="1295"/>
      <c r="T268" s="1295"/>
      <c r="U268" s="1300"/>
      <c r="V268" s="1295"/>
      <c r="W268" s="1295"/>
      <c r="X268" s="1295"/>
      <c r="Y268" s="1294"/>
      <c r="Z268" s="1294"/>
      <c r="AA268" s="1294"/>
      <c r="AB268" s="1294"/>
      <c r="AC268" s="1294"/>
      <c r="AD268" s="1294"/>
      <c r="AE268" s="1295"/>
      <c r="AF268" s="1295"/>
      <c r="AG268" s="1233"/>
      <c r="AH268" s="1233"/>
      <c r="AI268" s="1233"/>
      <c r="AJ268" s="1233"/>
      <c r="AK268" s="1233"/>
      <c r="AL268" s="1233"/>
      <c r="AM268" s="1233"/>
      <c r="AN268" s="1233"/>
      <c r="AO268" s="1233"/>
      <c r="AP268" s="1233"/>
      <c r="AQ268" s="1233"/>
      <c r="AR268" s="1233"/>
      <c r="AS268" s="1233"/>
      <c r="AT268" s="1233"/>
      <c r="AU268" s="1233"/>
      <c r="AV268" s="1233"/>
      <c r="AW268" s="1233"/>
      <c r="AX268" s="1233"/>
      <c r="AY268" s="1233"/>
      <c r="AZ268" s="1233"/>
      <c r="BA268" s="1233"/>
      <c r="BB268" s="1233"/>
      <c r="BC268" s="1233"/>
      <c r="BD268" s="1233"/>
      <c r="BE268" s="1233"/>
      <c r="BF268" s="1233"/>
      <c r="BG268" s="1233"/>
      <c r="BH268" s="1233"/>
      <c r="BI268" s="1233"/>
      <c r="BJ268" s="1233"/>
      <c r="BK268" s="1233"/>
      <c r="BL268" s="1233"/>
      <c r="BM268" s="1233"/>
      <c r="BN268" s="1233"/>
      <c r="BO268" s="1233"/>
      <c r="BP268" s="1233"/>
      <c r="BQ268" s="1233"/>
      <c r="BR268" s="1233"/>
      <c r="BS268" s="1233"/>
      <c r="BT268" s="1233"/>
      <c r="BU268" s="1233"/>
      <c r="BV268" s="1233"/>
      <c r="BW268" s="1233"/>
    </row>
    <row r="269" ht="14.25" customHeight="1">
      <c r="A269" s="1295"/>
      <c r="B269" s="1295"/>
      <c r="C269" s="1295"/>
      <c r="D269" s="1295"/>
      <c r="E269" s="1295"/>
      <c r="F269" s="1295"/>
      <c r="G269" s="1296"/>
      <c r="H269" s="1297"/>
      <c r="I269" s="1298"/>
      <c r="J269" s="1295"/>
      <c r="K269" s="1295"/>
      <c r="L269" s="1299"/>
      <c r="M269" s="1295"/>
      <c r="N269" s="1295"/>
      <c r="O269" s="1299"/>
      <c r="P269" s="1295"/>
      <c r="Q269" s="1295"/>
      <c r="R269" s="1295"/>
      <c r="S269" s="1295"/>
      <c r="T269" s="1295"/>
      <c r="U269" s="1300"/>
      <c r="V269" s="1295"/>
      <c r="W269" s="1295"/>
      <c r="X269" s="1295"/>
      <c r="Y269" s="1294"/>
      <c r="Z269" s="1294"/>
      <c r="AA269" s="1294"/>
      <c r="AB269" s="1294"/>
      <c r="AC269" s="1294"/>
      <c r="AD269" s="1294"/>
      <c r="AE269" s="1295"/>
      <c r="AF269" s="1295"/>
      <c r="AG269" s="1233"/>
      <c r="AH269" s="1233"/>
      <c r="AI269" s="1233"/>
      <c r="AJ269" s="1233"/>
      <c r="AK269" s="1233"/>
      <c r="AL269" s="1233"/>
      <c r="AM269" s="1233"/>
      <c r="AN269" s="1233"/>
      <c r="AO269" s="1233"/>
      <c r="AP269" s="1233"/>
      <c r="AQ269" s="1233"/>
      <c r="AR269" s="1233"/>
      <c r="AS269" s="1233"/>
      <c r="AT269" s="1233"/>
      <c r="AU269" s="1233"/>
      <c r="AV269" s="1233"/>
      <c r="AW269" s="1233"/>
      <c r="AX269" s="1233"/>
      <c r="AY269" s="1233"/>
      <c r="AZ269" s="1233"/>
      <c r="BA269" s="1233"/>
      <c r="BB269" s="1233"/>
      <c r="BC269" s="1233"/>
      <c r="BD269" s="1233"/>
      <c r="BE269" s="1233"/>
      <c r="BF269" s="1233"/>
      <c r="BG269" s="1233"/>
      <c r="BH269" s="1233"/>
      <c r="BI269" s="1233"/>
      <c r="BJ269" s="1233"/>
      <c r="BK269" s="1233"/>
      <c r="BL269" s="1233"/>
      <c r="BM269" s="1233"/>
      <c r="BN269" s="1233"/>
      <c r="BO269" s="1233"/>
      <c r="BP269" s="1233"/>
      <c r="BQ269" s="1233"/>
      <c r="BR269" s="1233"/>
      <c r="BS269" s="1233"/>
      <c r="BT269" s="1233"/>
      <c r="BU269" s="1233"/>
      <c r="BV269" s="1233"/>
      <c r="BW269" s="1233"/>
    </row>
    <row r="270" ht="14.25" customHeight="1">
      <c r="A270" s="1295"/>
      <c r="B270" s="1295"/>
      <c r="C270" s="1295"/>
      <c r="D270" s="1295"/>
      <c r="E270" s="1295"/>
      <c r="F270" s="1295"/>
      <c r="G270" s="1296"/>
      <c r="H270" s="1297"/>
      <c r="I270" s="1298"/>
      <c r="J270" s="1295"/>
      <c r="K270" s="1295"/>
      <c r="L270" s="1299"/>
      <c r="M270" s="1295"/>
      <c r="N270" s="1295"/>
      <c r="O270" s="1299"/>
      <c r="P270" s="1295"/>
      <c r="Q270" s="1295"/>
      <c r="R270" s="1295"/>
      <c r="S270" s="1295"/>
      <c r="T270" s="1295"/>
      <c r="U270" s="1300"/>
      <c r="V270" s="1295"/>
      <c r="W270" s="1295"/>
      <c r="X270" s="1295"/>
      <c r="Y270" s="1294"/>
      <c r="Z270" s="1294"/>
      <c r="AA270" s="1294"/>
      <c r="AB270" s="1294"/>
      <c r="AC270" s="1294"/>
      <c r="AD270" s="1294"/>
      <c r="AE270" s="1295"/>
      <c r="AF270" s="1295"/>
      <c r="AG270" s="1233"/>
      <c r="AH270" s="1233"/>
      <c r="AI270" s="1233"/>
      <c r="AJ270" s="1233"/>
      <c r="AK270" s="1233"/>
      <c r="AL270" s="1233"/>
      <c r="AM270" s="1233"/>
      <c r="AN270" s="1233"/>
      <c r="AO270" s="1233"/>
      <c r="AP270" s="1233"/>
      <c r="AQ270" s="1233"/>
      <c r="AR270" s="1233"/>
      <c r="AS270" s="1233"/>
      <c r="AT270" s="1233"/>
      <c r="AU270" s="1233"/>
      <c r="AV270" s="1233"/>
      <c r="AW270" s="1233"/>
      <c r="AX270" s="1233"/>
      <c r="AY270" s="1233"/>
      <c r="AZ270" s="1233"/>
      <c r="BA270" s="1233"/>
      <c r="BB270" s="1233"/>
      <c r="BC270" s="1233"/>
      <c r="BD270" s="1233"/>
      <c r="BE270" s="1233"/>
      <c r="BF270" s="1233"/>
      <c r="BG270" s="1233"/>
      <c r="BH270" s="1233"/>
      <c r="BI270" s="1233"/>
      <c r="BJ270" s="1233"/>
      <c r="BK270" s="1233"/>
      <c r="BL270" s="1233"/>
      <c r="BM270" s="1233"/>
      <c r="BN270" s="1233"/>
      <c r="BO270" s="1233"/>
      <c r="BP270" s="1233"/>
      <c r="BQ270" s="1233"/>
      <c r="BR270" s="1233"/>
      <c r="BS270" s="1233"/>
      <c r="BT270" s="1233"/>
      <c r="BU270" s="1233"/>
      <c r="BV270" s="1233"/>
      <c r="BW270" s="1233"/>
    </row>
    <row r="271" ht="14.25" customHeight="1">
      <c r="A271" s="1295"/>
      <c r="B271" s="1295"/>
      <c r="C271" s="1295"/>
      <c r="D271" s="1295"/>
      <c r="E271" s="1295"/>
      <c r="F271" s="1295"/>
      <c r="G271" s="1296"/>
      <c r="H271" s="1297"/>
      <c r="I271" s="1298"/>
      <c r="J271" s="1295"/>
      <c r="K271" s="1295"/>
      <c r="L271" s="1299"/>
      <c r="M271" s="1295"/>
      <c r="N271" s="1295"/>
      <c r="O271" s="1299"/>
      <c r="P271" s="1295"/>
      <c r="Q271" s="1295"/>
      <c r="R271" s="1295"/>
      <c r="S271" s="1295"/>
      <c r="T271" s="1295"/>
      <c r="U271" s="1300"/>
      <c r="V271" s="1295"/>
      <c r="W271" s="1295"/>
      <c r="X271" s="1295"/>
      <c r="Y271" s="1294"/>
      <c r="Z271" s="1294"/>
      <c r="AA271" s="1294"/>
      <c r="AB271" s="1294"/>
      <c r="AC271" s="1294"/>
      <c r="AD271" s="1294"/>
      <c r="AE271" s="1295"/>
      <c r="AF271" s="1295"/>
      <c r="AG271" s="1233"/>
      <c r="AH271" s="1233"/>
      <c r="AI271" s="1233"/>
      <c r="AJ271" s="1233"/>
      <c r="AK271" s="1233"/>
      <c r="AL271" s="1233"/>
      <c r="AM271" s="1233"/>
      <c r="AN271" s="1233"/>
      <c r="AO271" s="1233"/>
      <c r="AP271" s="1233"/>
      <c r="AQ271" s="1233"/>
      <c r="AR271" s="1233"/>
      <c r="AS271" s="1233"/>
      <c r="AT271" s="1233"/>
      <c r="AU271" s="1233"/>
      <c r="AV271" s="1233"/>
      <c r="AW271" s="1233"/>
      <c r="AX271" s="1233"/>
      <c r="AY271" s="1233"/>
      <c r="AZ271" s="1233"/>
      <c r="BA271" s="1233"/>
      <c r="BB271" s="1233"/>
      <c r="BC271" s="1233"/>
      <c r="BD271" s="1233"/>
      <c r="BE271" s="1233"/>
      <c r="BF271" s="1233"/>
      <c r="BG271" s="1233"/>
      <c r="BH271" s="1233"/>
      <c r="BI271" s="1233"/>
      <c r="BJ271" s="1233"/>
      <c r="BK271" s="1233"/>
      <c r="BL271" s="1233"/>
      <c r="BM271" s="1233"/>
      <c r="BN271" s="1233"/>
      <c r="BO271" s="1233"/>
      <c r="BP271" s="1233"/>
      <c r="BQ271" s="1233"/>
      <c r="BR271" s="1233"/>
      <c r="BS271" s="1233"/>
      <c r="BT271" s="1233"/>
      <c r="BU271" s="1233"/>
      <c r="BV271" s="1233"/>
      <c r="BW271" s="1233"/>
    </row>
    <row r="272" ht="14.25" customHeight="1">
      <c r="A272" s="1295"/>
      <c r="B272" s="1295"/>
      <c r="C272" s="1295"/>
      <c r="D272" s="1295"/>
      <c r="E272" s="1295"/>
      <c r="F272" s="1295"/>
      <c r="G272" s="1296"/>
      <c r="H272" s="1297"/>
      <c r="I272" s="1298"/>
      <c r="J272" s="1295"/>
      <c r="K272" s="1295"/>
      <c r="L272" s="1299"/>
      <c r="M272" s="1295"/>
      <c r="N272" s="1295"/>
      <c r="O272" s="1299"/>
      <c r="P272" s="1295"/>
      <c r="Q272" s="1295"/>
      <c r="R272" s="1295"/>
      <c r="S272" s="1295"/>
      <c r="T272" s="1295"/>
      <c r="U272" s="1300"/>
      <c r="V272" s="1295"/>
      <c r="W272" s="1295"/>
      <c r="X272" s="1295"/>
      <c r="Y272" s="1294"/>
      <c r="Z272" s="1294"/>
      <c r="AA272" s="1294"/>
      <c r="AB272" s="1294"/>
      <c r="AC272" s="1294"/>
      <c r="AD272" s="1294"/>
      <c r="AE272" s="1295"/>
      <c r="AF272" s="1295"/>
      <c r="AG272" s="1233"/>
      <c r="AH272" s="1233"/>
      <c r="AI272" s="1233"/>
      <c r="AJ272" s="1233"/>
      <c r="AK272" s="1233"/>
      <c r="AL272" s="1233"/>
      <c r="AM272" s="1233"/>
      <c r="AN272" s="1233"/>
      <c r="AO272" s="1233"/>
      <c r="AP272" s="1233"/>
      <c r="AQ272" s="1233"/>
      <c r="AR272" s="1233"/>
      <c r="AS272" s="1233"/>
      <c r="AT272" s="1233"/>
      <c r="AU272" s="1233"/>
      <c r="AV272" s="1233"/>
      <c r="AW272" s="1233"/>
      <c r="AX272" s="1233"/>
      <c r="AY272" s="1233"/>
      <c r="AZ272" s="1233"/>
      <c r="BA272" s="1233"/>
      <c r="BB272" s="1233"/>
      <c r="BC272" s="1233"/>
      <c r="BD272" s="1233"/>
      <c r="BE272" s="1233"/>
      <c r="BF272" s="1233"/>
      <c r="BG272" s="1233"/>
      <c r="BH272" s="1233"/>
      <c r="BI272" s="1233"/>
      <c r="BJ272" s="1233"/>
      <c r="BK272" s="1233"/>
      <c r="BL272" s="1233"/>
      <c r="BM272" s="1233"/>
      <c r="BN272" s="1233"/>
      <c r="BO272" s="1233"/>
      <c r="BP272" s="1233"/>
      <c r="BQ272" s="1233"/>
      <c r="BR272" s="1233"/>
      <c r="BS272" s="1233"/>
      <c r="BT272" s="1233"/>
      <c r="BU272" s="1233"/>
      <c r="BV272" s="1233"/>
      <c r="BW272" s="1233"/>
    </row>
    <row r="273" ht="14.25" customHeight="1">
      <c r="A273" s="1295"/>
      <c r="B273" s="1295"/>
      <c r="C273" s="1295"/>
      <c r="D273" s="1295"/>
      <c r="E273" s="1295"/>
      <c r="F273" s="1295"/>
      <c r="G273" s="1296"/>
      <c r="H273" s="1297"/>
      <c r="I273" s="1298"/>
      <c r="J273" s="1295"/>
      <c r="K273" s="1295"/>
      <c r="L273" s="1299"/>
      <c r="M273" s="1295"/>
      <c r="N273" s="1295"/>
      <c r="O273" s="1299"/>
      <c r="P273" s="1295"/>
      <c r="Q273" s="1295"/>
      <c r="R273" s="1295"/>
      <c r="S273" s="1295"/>
      <c r="T273" s="1295"/>
      <c r="U273" s="1300"/>
      <c r="V273" s="1295"/>
      <c r="W273" s="1295"/>
      <c r="X273" s="1295"/>
      <c r="Y273" s="1294"/>
      <c r="Z273" s="1294"/>
      <c r="AA273" s="1294"/>
      <c r="AB273" s="1294"/>
      <c r="AC273" s="1294"/>
      <c r="AD273" s="1294"/>
      <c r="AE273" s="1295"/>
      <c r="AF273" s="1295"/>
      <c r="AG273" s="1233"/>
      <c r="AH273" s="1233"/>
      <c r="AI273" s="1233"/>
      <c r="AJ273" s="1233"/>
      <c r="AK273" s="1233"/>
      <c r="AL273" s="1233"/>
      <c r="AM273" s="1233"/>
      <c r="AN273" s="1233"/>
      <c r="AO273" s="1233"/>
      <c r="AP273" s="1233"/>
      <c r="AQ273" s="1233"/>
      <c r="AR273" s="1233"/>
      <c r="AS273" s="1233"/>
      <c r="AT273" s="1233"/>
      <c r="AU273" s="1233"/>
      <c r="AV273" s="1233"/>
      <c r="AW273" s="1233"/>
      <c r="AX273" s="1233"/>
      <c r="AY273" s="1233"/>
      <c r="AZ273" s="1233"/>
      <c r="BA273" s="1233"/>
      <c r="BB273" s="1233"/>
      <c r="BC273" s="1233"/>
      <c r="BD273" s="1233"/>
      <c r="BE273" s="1233"/>
      <c r="BF273" s="1233"/>
      <c r="BG273" s="1233"/>
      <c r="BH273" s="1233"/>
      <c r="BI273" s="1233"/>
      <c r="BJ273" s="1233"/>
      <c r="BK273" s="1233"/>
      <c r="BL273" s="1233"/>
      <c r="BM273" s="1233"/>
      <c r="BN273" s="1233"/>
      <c r="BO273" s="1233"/>
      <c r="BP273" s="1233"/>
      <c r="BQ273" s="1233"/>
      <c r="BR273" s="1233"/>
      <c r="BS273" s="1233"/>
      <c r="BT273" s="1233"/>
      <c r="BU273" s="1233"/>
      <c r="BV273" s="1233"/>
      <c r="BW273" s="1233"/>
    </row>
    <row r="274" ht="14.25" customHeight="1">
      <c r="A274" s="1295"/>
      <c r="B274" s="1295"/>
      <c r="C274" s="1295"/>
      <c r="D274" s="1295"/>
      <c r="E274" s="1295"/>
      <c r="F274" s="1295"/>
      <c r="G274" s="1296"/>
      <c r="H274" s="1297"/>
      <c r="I274" s="1298"/>
      <c r="J274" s="1295"/>
      <c r="K274" s="1295"/>
      <c r="L274" s="1299"/>
      <c r="M274" s="1295"/>
      <c r="N274" s="1295"/>
      <c r="O274" s="1299"/>
      <c r="P274" s="1295"/>
      <c r="Q274" s="1295"/>
      <c r="R274" s="1295"/>
      <c r="S274" s="1295"/>
      <c r="T274" s="1295"/>
      <c r="U274" s="1300"/>
      <c r="V274" s="1295"/>
      <c r="W274" s="1295"/>
      <c r="X274" s="1295"/>
      <c r="Y274" s="1294"/>
      <c r="Z274" s="1294"/>
      <c r="AA274" s="1294"/>
      <c r="AB274" s="1294"/>
      <c r="AC274" s="1294"/>
      <c r="AD274" s="1294"/>
      <c r="AE274" s="1295"/>
      <c r="AF274" s="1295"/>
      <c r="AG274" s="1233"/>
      <c r="AH274" s="1233"/>
      <c r="AI274" s="1233"/>
      <c r="AJ274" s="1233"/>
      <c r="AK274" s="1233"/>
      <c r="AL274" s="1233"/>
      <c r="AM274" s="1233"/>
      <c r="AN274" s="1233"/>
      <c r="AO274" s="1233"/>
      <c r="AP274" s="1233"/>
      <c r="AQ274" s="1233"/>
      <c r="AR274" s="1233"/>
      <c r="AS274" s="1233"/>
      <c r="AT274" s="1233"/>
      <c r="AU274" s="1233"/>
      <c r="AV274" s="1233"/>
      <c r="AW274" s="1233"/>
      <c r="AX274" s="1233"/>
      <c r="AY274" s="1233"/>
      <c r="AZ274" s="1233"/>
      <c r="BA274" s="1233"/>
      <c r="BB274" s="1233"/>
      <c r="BC274" s="1233"/>
      <c r="BD274" s="1233"/>
      <c r="BE274" s="1233"/>
      <c r="BF274" s="1233"/>
      <c r="BG274" s="1233"/>
      <c r="BH274" s="1233"/>
      <c r="BI274" s="1233"/>
      <c r="BJ274" s="1233"/>
      <c r="BK274" s="1233"/>
      <c r="BL274" s="1233"/>
      <c r="BM274" s="1233"/>
      <c r="BN274" s="1233"/>
      <c r="BO274" s="1233"/>
      <c r="BP274" s="1233"/>
      <c r="BQ274" s="1233"/>
      <c r="BR274" s="1233"/>
      <c r="BS274" s="1233"/>
      <c r="BT274" s="1233"/>
      <c r="BU274" s="1233"/>
      <c r="BV274" s="1233"/>
      <c r="BW274" s="1233"/>
    </row>
    <row r="275" ht="14.25" customHeight="1">
      <c r="A275" s="1295"/>
      <c r="B275" s="1295"/>
      <c r="C275" s="1295"/>
      <c r="D275" s="1295"/>
      <c r="E275" s="1295"/>
      <c r="F275" s="1295"/>
      <c r="G275" s="1296"/>
      <c r="H275" s="1297"/>
      <c r="I275" s="1298"/>
      <c r="J275" s="1295"/>
      <c r="K275" s="1295"/>
      <c r="L275" s="1299"/>
      <c r="M275" s="1295"/>
      <c r="N275" s="1295"/>
      <c r="O275" s="1299"/>
      <c r="P275" s="1295"/>
      <c r="Q275" s="1295"/>
      <c r="R275" s="1295"/>
      <c r="S275" s="1295"/>
      <c r="T275" s="1295"/>
      <c r="U275" s="1300"/>
      <c r="V275" s="1295"/>
      <c r="W275" s="1295"/>
      <c r="X275" s="1295"/>
      <c r="Y275" s="1294"/>
      <c r="Z275" s="1294"/>
      <c r="AA275" s="1294"/>
      <c r="AB275" s="1294"/>
      <c r="AC275" s="1294"/>
      <c r="AD275" s="1294"/>
      <c r="AE275" s="1295"/>
      <c r="AF275" s="1295"/>
      <c r="AG275" s="1233"/>
      <c r="AH275" s="1233"/>
      <c r="AI275" s="1233"/>
      <c r="AJ275" s="1233"/>
      <c r="AK275" s="1233"/>
      <c r="AL275" s="1233"/>
      <c r="AM275" s="1233"/>
      <c r="AN275" s="1233"/>
      <c r="AO275" s="1233"/>
      <c r="AP275" s="1233"/>
      <c r="AQ275" s="1233"/>
      <c r="AR275" s="1233"/>
      <c r="AS275" s="1233"/>
      <c r="AT275" s="1233"/>
      <c r="AU275" s="1233"/>
      <c r="AV275" s="1233"/>
      <c r="AW275" s="1233"/>
      <c r="AX275" s="1233"/>
      <c r="AY275" s="1233"/>
      <c r="AZ275" s="1233"/>
      <c r="BA275" s="1233"/>
      <c r="BB275" s="1233"/>
      <c r="BC275" s="1233"/>
      <c r="BD275" s="1233"/>
      <c r="BE275" s="1233"/>
      <c r="BF275" s="1233"/>
      <c r="BG275" s="1233"/>
      <c r="BH275" s="1233"/>
      <c r="BI275" s="1233"/>
      <c r="BJ275" s="1233"/>
      <c r="BK275" s="1233"/>
      <c r="BL275" s="1233"/>
      <c r="BM275" s="1233"/>
      <c r="BN275" s="1233"/>
      <c r="BO275" s="1233"/>
      <c r="BP275" s="1233"/>
      <c r="BQ275" s="1233"/>
      <c r="BR275" s="1233"/>
      <c r="BS275" s="1233"/>
      <c r="BT275" s="1233"/>
      <c r="BU275" s="1233"/>
      <c r="BV275" s="1233"/>
      <c r="BW275" s="1233"/>
    </row>
    <row r="276" ht="14.25" customHeight="1">
      <c r="A276" s="1295"/>
      <c r="B276" s="1295"/>
      <c r="C276" s="1295"/>
      <c r="D276" s="1295"/>
      <c r="E276" s="1295"/>
      <c r="F276" s="1295"/>
      <c r="G276" s="1296"/>
      <c r="H276" s="1297"/>
      <c r="I276" s="1298"/>
      <c r="J276" s="1295"/>
      <c r="K276" s="1295"/>
      <c r="L276" s="1299"/>
      <c r="M276" s="1295"/>
      <c r="N276" s="1295"/>
      <c r="O276" s="1299"/>
      <c r="P276" s="1295"/>
      <c r="Q276" s="1295"/>
      <c r="R276" s="1295"/>
      <c r="S276" s="1295"/>
      <c r="T276" s="1295"/>
      <c r="U276" s="1300"/>
      <c r="V276" s="1295"/>
      <c r="W276" s="1295"/>
      <c r="X276" s="1295"/>
      <c r="Y276" s="1294"/>
      <c r="Z276" s="1294"/>
      <c r="AA276" s="1294"/>
      <c r="AB276" s="1294"/>
      <c r="AC276" s="1294"/>
      <c r="AD276" s="1294"/>
      <c r="AE276" s="1295"/>
      <c r="AF276" s="1295"/>
      <c r="AG276" s="1233"/>
      <c r="AH276" s="1233"/>
      <c r="AI276" s="1233"/>
      <c r="AJ276" s="1233"/>
      <c r="AK276" s="1233"/>
      <c r="AL276" s="1233"/>
      <c r="AM276" s="1233"/>
      <c r="AN276" s="1233"/>
      <c r="AO276" s="1233"/>
      <c r="AP276" s="1233"/>
      <c r="AQ276" s="1233"/>
      <c r="AR276" s="1233"/>
      <c r="AS276" s="1233"/>
      <c r="AT276" s="1233"/>
      <c r="AU276" s="1233"/>
      <c r="AV276" s="1233"/>
      <c r="AW276" s="1233"/>
      <c r="AX276" s="1233"/>
      <c r="AY276" s="1233"/>
      <c r="AZ276" s="1233"/>
      <c r="BA276" s="1233"/>
      <c r="BB276" s="1233"/>
      <c r="BC276" s="1233"/>
      <c r="BD276" s="1233"/>
      <c r="BE276" s="1233"/>
      <c r="BF276" s="1233"/>
      <c r="BG276" s="1233"/>
      <c r="BH276" s="1233"/>
      <c r="BI276" s="1233"/>
      <c r="BJ276" s="1233"/>
      <c r="BK276" s="1233"/>
      <c r="BL276" s="1233"/>
      <c r="BM276" s="1233"/>
      <c r="BN276" s="1233"/>
      <c r="BO276" s="1233"/>
      <c r="BP276" s="1233"/>
      <c r="BQ276" s="1233"/>
      <c r="BR276" s="1233"/>
      <c r="BS276" s="1233"/>
      <c r="BT276" s="1233"/>
      <c r="BU276" s="1233"/>
      <c r="BV276" s="1233"/>
      <c r="BW276" s="1233"/>
    </row>
    <row r="277" ht="14.25" customHeight="1">
      <c r="A277" s="1295"/>
      <c r="B277" s="1295"/>
      <c r="C277" s="1295"/>
      <c r="D277" s="1295"/>
      <c r="E277" s="1295"/>
      <c r="F277" s="1295"/>
      <c r="G277" s="1296"/>
      <c r="H277" s="1297"/>
      <c r="I277" s="1298"/>
      <c r="J277" s="1295"/>
      <c r="K277" s="1295"/>
      <c r="L277" s="1299"/>
      <c r="M277" s="1295"/>
      <c r="N277" s="1295"/>
      <c r="O277" s="1299"/>
      <c r="P277" s="1295"/>
      <c r="Q277" s="1295"/>
      <c r="R277" s="1295"/>
      <c r="S277" s="1295"/>
      <c r="T277" s="1295"/>
      <c r="U277" s="1300"/>
      <c r="V277" s="1295"/>
      <c r="W277" s="1295"/>
      <c r="X277" s="1295"/>
      <c r="Y277" s="1294"/>
      <c r="Z277" s="1294"/>
      <c r="AA277" s="1294"/>
      <c r="AB277" s="1294"/>
      <c r="AC277" s="1294"/>
      <c r="AD277" s="1294"/>
      <c r="AE277" s="1295"/>
      <c r="AF277" s="1295"/>
      <c r="AG277" s="1233"/>
      <c r="AH277" s="1233"/>
      <c r="AI277" s="1233"/>
      <c r="AJ277" s="1233"/>
      <c r="AK277" s="1233"/>
      <c r="AL277" s="1233"/>
      <c r="AM277" s="1233"/>
      <c r="AN277" s="1233"/>
      <c r="AO277" s="1233"/>
      <c r="AP277" s="1233"/>
      <c r="AQ277" s="1233"/>
      <c r="AR277" s="1233"/>
      <c r="AS277" s="1233"/>
      <c r="AT277" s="1233"/>
      <c r="AU277" s="1233"/>
      <c r="AV277" s="1233"/>
      <c r="AW277" s="1233"/>
      <c r="AX277" s="1233"/>
      <c r="AY277" s="1233"/>
      <c r="AZ277" s="1233"/>
      <c r="BA277" s="1233"/>
      <c r="BB277" s="1233"/>
      <c r="BC277" s="1233"/>
      <c r="BD277" s="1233"/>
      <c r="BE277" s="1233"/>
      <c r="BF277" s="1233"/>
      <c r="BG277" s="1233"/>
      <c r="BH277" s="1233"/>
      <c r="BI277" s="1233"/>
      <c r="BJ277" s="1233"/>
      <c r="BK277" s="1233"/>
      <c r="BL277" s="1233"/>
      <c r="BM277" s="1233"/>
      <c r="BN277" s="1233"/>
      <c r="BO277" s="1233"/>
      <c r="BP277" s="1233"/>
      <c r="BQ277" s="1233"/>
      <c r="BR277" s="1233"/>
      <c r="BS277" s="1233"/>
      <c r="BT277" s="1233"/>
      <c r="BU277" s="1233"/>
      <c r="BV277" s="1233"/>
      <c r="BW277" s="1233"/>
    </row>
    <row r="278" ht="14.25" customHeight="1">
      <c r="A278" s="1295"/>
      <c r="B278" s="1295"/>
      <c r="C278" s="1295"/>
      <c r="D278" s="1295"/>
      <c r="E278" s="1295"/>
      <c r="F278" s="1295"/>
      <c r="G278" s="1296"/>
      <c r="H278" s="1297"/>
      <c r="I278" s="1298"/>
      <c r="J278" s="1295"/>
      <c r="K278" s="1295"/>
      <c r="L278" s="1299"/>
      <c r="M278" s="1295"/>
      <c r="N278" s="1295"/>
      <c r="O278" s="1299"/>
      <c r="P278" s="1295"/>
      <c r="Q278" s="1295"/>
      <c r="R278" s="1295"/>
      <c r="S278" s="1295"/>
      <c r="T278" s="1295"/>
      <c r="U278" s="1300"/>
      <c r="V278" s="1295"/>
      <c r="W278" s="1295"/>
      <c r="X278" s="1295"/>
      <c r="Y278" s="1294"/>
      <c r="Z278" s="1294"/>
      <c r="AA278" s="1294"/>
      <c r="AB278" s="1294"/>
      <c r="AC278" s="1294"/>
      <c r="AD278" s="1294"/>
      <c r="AE278" s="1295"/>
      <c r="AF278" s="1295"/>
      <c r="AG278" s="1233"/>
      <c r="AH278" s="1233"/>
      <c r="AI278" s="1233"/>
      <c r="AJ278" s="1233"/>
      <c r="AK278" s="1233"/>
      <c r="AL278" s="1233"/>
      <c r="AM278" s="1233"/>
      <c r="AN278" s="1233"/>
      <c r="AO278" s="1233"/>
      <c r="AP278" s="1233"/>
      <c r="AQ278" s="1233"/>
      <c r="AR278" s="1233"/>
      <c r="AS278" s="1233"/>
      <c r="AT278" s="1233"/>
      <c r="AU278" s="1233"/>
      <c r="AV278" s="1233"/>
      <c r="AW278" s="1233"/>
      <c r="AX278" s="1233"/>
      <c r="AY278" s="1233"/>
      <c r="AZ278" s="1233"/>
      <c r="BA278" s="1233"/>
      <c r="BB278" s="1233"/>
      <c r="BC278" s="1233"/>
      <c r="BD278" s="1233"/>
      <c r="BE278" s="1233"/>
      <c r="BF278" s="1233"/>
      <c r="BG278" s="1233"/>
      <c r="BH278" s="1233"/>
      <c r="BI278" s="1233"/>
      <c r="BJ278" s="1233"/>
      <c r="BK278" s="1233"/>
      <c r="BL278" s="1233"/>
      <c r="BM278" s="1233"/>
      <c r="BN278" s="1233"/>
      <c r="BO278" s="1233"/>
      <c r="BP278" s="1233"/>
      <c r="BQ278" s="1233"/>
      <c r="BR278" s="1233"/>
      <c r="BS278" s="1233"/>
      <c r="BT278" s="1233"/>
      <c r="BU278" s="1233"/>
      <c r="BV278" s="1233"/>
      <c r="BW278" s="1233"/>
    </row>
    <row r="279" ht="14.25" customHeight="1">
      <c r="A279" s="1295"/>
      <c r="B279" s="1295"/>
      <c r="C279" s="1295"/>
      <c r="D279" s="1295"/>
      <c r="E279" s="1295"/>
      <c r="F279" s="1295"/>
      <c r="G279" s="1296"/>
      <c r="H279" s="1297"/>
      <c r="I279" s="1298"/>
      <c r="J279" s="1295"/>
      <c r="K279" s="1295"/>
      <c r="L279" s="1299"/>
      <c r="M279" s="1295"/>
      <c r="N279" s="1295"/>
      <c r="O279" s="1299"/>
      <c r="P279" s="1295"/>
      <c r="Q279" s="1295"/>
      <c r="R279" s="1295"/>
      <c r="S279" s="1295"/>
      <c r="T279" s="1295"/>
      <c r="U279" s="1300"/>
      <c r="V279" s="1295"/>
      <c r="W279" s="1295"/>
      <c r="X279" s="1295"/>
      <c r="Y279" s="1294"/>
      <c r="Z279" s="1294"/>
      <c r="AA279" s="1294"/>
      <c r="AB279" s="1294"/>
      <c r="AC279" s="1294"/>
      <c r="AD279" s="1294"/>
      <c r="AE279" s="1295"/>
      <c r="AF279" s="1295"/>
      <c r="AG279" s="1233"/>
      <c r="AH279" s="1233"/>
      <c r="AI279" s="1233"/>
      <c r="AJ279" s="1233"/>
      <c r="AK279" s="1233"/>
      <c r="AL279" s="1233"/>
      <c r="AM279" s="1233"/>
      <c r="AN279" s="1233"/>
      <c r="AO279" s="1233"/>
      <c r="AP279" s="1233"/>
      <c r="AQ279" s="1233"/>
      <c r="AR279" s="1233"/>
      <c r="AS279" s="1233"/>
      <c r="AT279" s="1233"/>
      <c r="AU279" s="1233"/>
      <c r="AV279" s="1233"/>
      <c r="AW279" s="1233"/>
      <c r="AX279" s="1233"/>
      <c r="AY279" s="1233"/>
      <c r="AZ279" s="1233"/>
      <c r="BA279" s="1233"/>
      <c r="BB279" s="1233"/>
      <c r="BC279" s="1233"/>
      <c r="BD279" s="1233"/>
      <c r="BE279" s="1233"/>
      <c r="BF279" s="1233"/>
      <c r="BG279" s="1233"/>
      <c r="BH279" s="1233"/>
      <c r="BI279" s="1233"/>
      <c r="BJ279" s="1233"/>
      <c r="BK279" s="1233"/>
      <c r="BL279" s="1233"/>
      <c r="BM279" s="1233"/>
      <c r="BN279" s="1233"/>
      <c r="BO279" s="1233"/>
      <c r="BP279" s="1233"/>
      <c r="BQ279" s="1233"/>
      <c r="BR279" s="1233"/>
      <c r="BS279" s="1233"/>
      <c r="BT279" s="1233"/>
      <c r="BU279" s="1233"/>
      <c r="BV279" s="1233"/>
      <c r="BW279" s="1233"/>
    </row>
    <row r="280" ht="14.25" customHeight="1">
      <c r="A280" s="1295"/>
      <c r="B280" s="1295"/>
      <c r="C280" s="1295"/>
      <c r="D280" s="1295"/>
      <c r="E280" s="1295"/>
      <c r="F280" s="1295"/>
      <c r="G280" s="1296"/>
      <c r="H280" s="1297"/>
      <c r="I280" s="1298"/>
      <c r="J280" s="1295"/>
      <c r="K280" s="1295"/>
      <c r="L280" s="1299"/>
      <c r="M280" s="1295"/>
      <c r="N280" s="1295"/>
      <c r="O280" s="1299"/>
      <c r="P280" s="1295"/>
      <c r="Q280" s="1295"/>
      <c r="R280" s="1295"/>
      <c r="S280" s="1295"/>
      <c r="T280" s="1295"/>
      <c r="U280" s="1300"/>
      <c r="V280" s="1295"/>
      <c r="W280" s="1295"/>
      <c r="X280" s="1295"/>
      <c r="Y280" s="1294"/>
      <c r="Z280" s="1294"/>
      <c r="AA280" s="1294"/>
      <c r="AB280" s="1294"/>
      <c r="AC280" s="1294"/>
      <c r="AD280" s="1294"/>
      <c r="AE280" s="1295"/>
      <c r="AF280" s="1295"/>
      <c r="AG280" s="1233"/>
      <c r="AH280" s="1233"/>
      <c r="AI280" s="1233"/>
      <c r="AJ280" s="1233"/>
      <c r="AK280" s="1233"/>
      <c r="AL280" s="1233"/>
      <c r="AM280" s="1233"/>
      <c r="AN280" s="1233"/>
      <c r="AO280" s="1233"/>
      <c r="AP280" s="1233"/>
      <c r="AQ280" s="1233"/>
      <c r="AR280" s="1233"/>
      <c r="AS280" s="1233"/>
      <c r="AT280" s="1233"/>
      <c r="AU280" s="1233"/>
      <c r="AV280" s="1233"/>
      <c r="AW280" s="1233"/>
      <c r="AX280" s="1233"/>
      <c r="AY280" s="1233"/>
      <c r="AZ280" s="1233"/>
      <c r="BA280" s="1233"/>
      <c r="BB280" s="1233"/>
      <c r="BC280" s="1233"/>
      <c r="BD280" s="1233"/>
      <c r="BE280" s="1233"/>
      <c r="BF280" s="1233"/>
      <c r="BG280" s="1233"/>
      <c r="BH280" s="1233"/>
      <c r="BI280" s="1233"/>
      <c r="BJ280" s="1233"/>
      <c r="BK280" s="1233"/>
      <c r="BL280" s="1233"/>
      <c r="BM280" s="1233"/>
      <c r="BN280" s="1233"/>
      <c r="BO280" s="1233"/>
      <c r="BP280" s="1233"/>
      <c r="BQ280" s="1233"/>
      <c r="BR280" s="1233"/>
      <c r="BS280" s="1233"/>
      <c r="BT280" s="1233"/>
      <c r="BU280" s="1233"/>
      <c r="BV280" s="1233"/>
      <c r="BW280" s="1233"/>
    </row>
    <row r="281" ht="14.25" customHeight="1">
      <c r="A281" s="1295"/>
      <c r="B281" s="1295"/>
      <c r="C281" s="1295"/>
      <c r="D281" s="1295"/>
      <c r="E281" s="1295"/>
      <c r="F281" s="1295"/>
      <c r="G281" s="1296"/>
      <c r="H281" s="1297"/>
      <c r="I281" s="1298"/>
      <c r="J281" s="1295"/>
      <c r="K281" s="1295"/>
      <c r="L281" s="1299"/>
      <c r="M281" s="1295"/>
      <c r="N281" s="1295"/>
      <c r="O281" s="1299"/>
      <c r="P281" s="1295"/>
      <c r="Q281" s="1295"/>
      <c r="R281" s="1295"/>
      <c r="S281" s="1295"/>
      <c r="T281" s="1295"/>
      <c r="U281" s="1300"/>
      <c r="V281" s="1295"/>
      <c r="W281" s="1295"/>
      <c r="X281" s="1295"/>
      <c r="Y281" s="1294"/>
      <c r="Z281" s="1294"/>
      <c r="AA281" s="1294"/>
      <c r="AB281" s="1294"/>
      <c r="AC281" s="1294"/>
      <c r="AD281" s="1294"/>
      <c r="AE281" s="1295"/>
      <c r="AF281" s="1295"/>
      <c r="AG281" s="1233"/>
      <c r="AH281" s="1233"/>
      <c r="AI281" s="1233"/>
      <c r="AJ281" s="1233"/>
      <c r="AK281" s="1233"/>
      <c r="AL281" s="1233"/>
      <c r="AM281" s="1233"/>
      <c r="AN281" s="1233"/>
      <c r="AO281" s="1233"/>
      <c r="AP281" s="1233"/>
      <c r="AQ281" s="1233"/>
      <c r="AR281" s="1233"/>
      <c r="AS281" s="1233"/>
      <c r="AT281" s="1233"/>
      <c r="AU281" s="1233"/>
      <c r="AV281" s="1233"/>
      <c r="AW281" s="1233"/>
      <c r="AX281" s="1233"/>
      <c r="AY281" s="1233"/>
      <c r="AZ281" s="1233"/>
      <c r="BA281" s="1233"/>
      <c r="BB281" s="1233"/>
      <c r="BC281" s="1233"/>
      <c r="BD281" s="1233"/>
      <c r="BE281" s="1233"/>
      <c r="BF281" s="1233"/>
      <c r="BG281" s="1233"/>
      <c r="BH281" s="1233"/>
      <c r="BI281" s="1233"/>
      <c r="BJ281" s="1233"/>
      <c r="BK281" s="1233"/>
      <c r="BL281" s="1233"/>
      <c r="BM281" s="1233"/>
      <c r="BN281" s="1233"/>
      <c r="BO281" s="1233"/>
      <c r="BP281" s="1233"/>
      <c r="BQ281" s="1233"/>
      <c r="BR281" s="1233"/>
      <c r="BS281" s="1233"/>
      <c r="BT281" s="1233"/>
      <c r="BU281" s="1233"/>
      <c r="BV281" s="1233"/>
      <c r="BW281" s="1233"/>
    </row>
    <row r="282" ht="14.25" customHeight="1">
      <c r="A282" s="1295"/>
      <c r="B282" s="1295"/>
      <c r="C282" s="1295"/>
      <c r="D282" s="1295"/>
      <c r="E282" s="1295"/>
      <c r="F282" s="1295"/>
      <c r="G282" s="1296"/>
      <c r="H282" s="1297"/>
      <c r="I282" s="1298"/>
      <c r="J282" s="1295"/>
      <c r="K282" s="1295"/>
      <c r="L282" s="1299"/>
      <c r="M282" s="1295"/>
      <c r="N282" s="1295"/>
      <c r="O282" s="1299"/>
      <c r="P282" s="1295"/>
      <c r="Q282" s="1295"/>
      <c r="R282" s="1295"/>
      <c r="S282" s="1295"/>
      <c r="T282" s="1295"/>
      <c r="U282" s="1300"/>
      <c r="V282" s="1295"/>
      <c r="W282" s="1295"/>
      <c r="X282" s="1295"/>
      <c r="Y282" s="1294"/>
      <c r="Z282" s="1294"/>
      <c r="AA282" s="1294"/>
      <c r="AB282" s="1294"/>
      <c r="AC282" s="1294"/>
      <c r="AD282" s="1294"/>
      <c r="AE282" s="1295"/>
      <c r="AF282" s="1295"/>
      <c r="AG282" s="1233"/>
      <c r="AH282" s="1233"/>
      <c r="AI282" s="1233"/>
      <c r="AJ282" s="1233"/>
      <c r="AK282" s="1233"/>
      <c r="AL282" s="1233"/>
      <c r="AM282" s="1233"/>
      <c r="AN282" s="1233"/>
      <c r="AO282" s="1233"/>
      <c r="AP282" s="1233"/>
      <c r="AQ282" s="1233"/>
      <c r="AR282" s="1233"/>
      <c r="AS282" s="1233"/>
      <c r="AT282" s="1233"/>
      <c r="AU282" s="1233"/>
      <c r="AV282" s="1233"/>
      <c r="AW282" s="1233"/>
      <c r="AX282" s="1233"/>
      <c r="AY282" s="1233"/>
      <c r="AZ282" s="1233"/>
      <c r="BA282" s="1233"/>
      <c r="BB282" s="1233"/>
      <c r="BC282" s="1233"/>
      <c r="BD282" s="1233"/>
      <c r="BE282" s="1233"/>
      <c r="BF282" s="1233"/>
      <c r="BG282" s="1233"/>
      <c r="BH282" s="1233"/>
      <c r="BI282" s="1233"/>
      <c r="BJ282" s="1233"/>
      <c r="BK282" s="1233"/>
      <c r="BL282" s="1233"/>
      <c r="BM282" s="1233"/>
      <c r="BN282" s="1233"/>
      <c r="BO282" s="1233"/>
      <c r="BP282" s="1233"/>
      <c r="BQ282" s="1233"/>
      <c r="BR282" s="1233"/>
      <c r="BS282" s="1233"/>
      <c r="BT282" s="1233"/>
      <c r="BU282" s="1233"/>
      <c r="BV282" s="1233"/>
      <c r="BW282" s="1233"/>
    </row>
    <row r="283" ht="14.25" customHeight="1">
      <c r="A283" s="1295"/>
      <c r="B283" s="1295"/>
      <c r="C283" s="1295"/>
      <c r="D283" s="1295"/>
      <c r="E283" s="1295"/>
      <c r="F283" s="1295"/>
      <c r="G283" s="1296"/>
      <c r="H283" s="1297"/>
      <c r="I283" s="1298"/>
      <c r="J283" s="1295"/>
      <c r="K283" s="1295"/>
      <c r="L283" s="1299"/>
      <c r="M283" s="1295"/>
      <c r="N283" s="1295"/>
      <c r="O283" s="1299"/>
      <c r="P283" s="1295"/>
      <c r="Q283" s="1295"/>
      <c r="R283" s="1295"/>
      <c r="S283" s="1295"/>
      <c r="T283" s="1295"/>
      <c r="U283" s="1300"/>
      <c r="V283" s="1295"/>
      <c r="W283" s="1295"/>
      <c r="X283" s="1295"/>
      <c r="Y283" s="1294"/>
      <c r="Z283" s="1294"/>
      <c r="AA283" s="1294"/>
      <c r="AB283" s="1294"/>
      <c r="AC283" s="1294"/>
      <c r="AD283" s="1294"/>
      <c r="AE283" s="1295"/>
      <c r="AF283" s="1295"/>
      <c r="AG283" s="1233"/>
      <c r="AH283" s="1233"/>
      <c r="AI283" s="1233"/>
      <c r="AJ283" s="1233"/>
      <c r="AK283" s="1233"/>
      <c r="AL283" s="1233"/>
      <c r="AM283" s="1233"/>
      <c r="AN283" s="1233"/>
      <c r="AO283" s="1233"/>
      <c r="AP283" s="1233"/>
      <c r="AQ283" s="1233"/>
      <c r="AR283" s="1233"/>
      <c r="AS283" s="1233"/>
      <c r="AT283" s="1233"/>
      <c r="AU283" s="1233"/>
      <c r="AV283" s="1233"/>
      <c r="AW283" s="1233"/>
      <c r="AX283" s="1233"/>
      <c r="AY283" s="1233"/>
      <c r="AZ283" s="1233"/>
      <c r="BA283" s="1233"/>
      <c r="BB283" s="1233"/>
      <c r="BC283" s="1233"/>
      <c r="BD283" s="1233"/>
      <c r="BE283" s="1233"/>
      <c r="BF283" s="1233"/>
      <c r="BG283" s="1233"/>
      <c r="BH283" s="1233"/>
      <c r="BI283" s="1233"/>
      <c r="BJ283" s="1233"/>
      <c r="BK283" s="1233"/>
      <c r="BL283" s="1233"/>
      <c r="BM283" s="1233"/>
      <c r="BN283" s="1233"/>
      <c r="BO283" s="1233"/>
      <c r="BP283" s="1233"/>
      <c r="BQ283" s="1233"/>
      <c r="BR283" s="1233"/>
      <c r="BS283" s="1233"/>
      <c r="BT283" s="1233"/>
      <c r="BU283" s="1233"/>
      <c r="BV283" s="1233"/>
      <c r="BW283" s="1233"/>
    </row>
    <row r="284" ht="14.25" customHeight="1">
      <c r="A284" s="1295"/>
      <c r="B284" s="1295"/>
      <c r="C284" s="1295"/>
      <c r="D284" s="1295"/>
      <c r="E284" s="1295"/>
      <c r="F284" s="1295"/>
      <c r="G284" s="1296"/>
      <c r="H284" s="1297"/>
      <c r="I284" s="1298"/>
      <c r="J284" s="1295"/>
      <c r="K284" s="1295"/>
      <c r="L284" s="1299"/>
      <c r="M284" s="1295"/>
      <c r="N284" s="1295"/>
      <c r="O284" s="1299"/>
      <c r="P284" s="1295"/>
      <c r="Q284" s="1295"/>
      <c r="R284" s="1295"/>
      <c r="S284" s="1295"/>
      <c r="T284" s="1295"/>
      <c r="U284" s="1300"/>
      <c r="V284" s="1295"/>
      <c r="W284" s="1295"/>
      <c r="X284" s="1295"/>
      <c r="Y284" s="1294"/>
      <c r="Z284" s="1294"/>
      <c r="AA284" s="1294"/>
      <c r="AB284" s="1294"/>
      <c r="AC284" s="1294"/>
      <c r="AD284" s="1294"/>
      <c r="AE284" s="1295"/>
      <c r="AF284" s="1295"/>
      <c r="AG284" s="1233"/>
      <c r="AH284" s="1233"/>
      <c r="AI284" s="1233"/>
      <c r="AJ284" s="1233"/>
      <c r="AK284" s="1233"/>
      <c r="AL284" s="1233"/>
      <c r="AM284" s="1233"/>
      <c r="AN284" s="1233"/>
      <c r="AO284" s="1233"/>
      <c r="AP284" s="1233"/>
      <c r="AQ284" s="1233"/>
      <c r="AR284" s="1233"/>
      <c r="AS284" s="1233"/>
      <c r="AT284" s="1233"/>
      <c r="AU284" s="1233"/>
      <c r="AV284" s="1233"/>
      <c r="AW284" s="1233"/>
      <c r="AX284" s="1233"/>
      <c r="AY284" s="1233"/>
      <c r="AZ284" s="1233"/>
      <c r="BA284" s="1233"/>
      <c r="BB284" s="1233"/>
      <c r="BC284" s="1233"/>
      <c r="BD284" s="1233"/>
      <c r="BE284" s="1233"/>
      <c r="BF284" s="1233"/>
      <c r="BG284" s="1233"/>
      <c r="BH284" s="1233"/>
      <c r="BI284" s="1233"/>
      <c r="BJ284" s="1233"/>
      <c r="BK284" s="1233"/>
      <c r="BL284" s="1233"/>
      <c r="BM284" s="1233"/>
      <c r="BN284" s="1233"/>
      <c r="BO284" s="1233"/>
      <c r="BP284" s="1233"/>
      <c r="BQ284" s="1233"/>
      <c r="BR284" s="1233"/>
      <c r="BS284" s="1233"/>
      <c r="BT284" s="1233"/>
      <c r="BU284" s="1233"/>
      <c r="BV284" s="1233"/>
      <c r="BW284" s="1233"/>
    </row>
    <row r="285" ht="14.25" customHeight="1">
      <c r="A285" s="1295"/>
      <c r="B285" s="1295"/>
      <c r="C285" s="1295"/>
      <c r="D285" s="1295"/>
      <c r="E285" s="1295"/>
      <c r="F285" s="1295"/>
      <c r="G285" s="1296"/>
      <c r="H285" s="1297"/>
      <c r="I285" s="1298"/>
      <c r="J285" s="1295"/>
      <c r="K285" s="1295"/>
      <c r="L285" s="1299"/>
      <c r="M285" s="1295"/>
      <c r="N285" s="1295"/>
      <c r="O285" s="1299"/>
      <c r="P285" s="1295"/>
      <c r="Q285" s="1295"/>
      <c r="R285" s="1295"/>
      <c r="S285" s="1295"/>
      <c r="T285" s="1295"/>
      <c r="U285" s="1300"/>
      <c r="V285" s="1295"/>
      <c r="W285" s="1295"/>
      <c r="X285" s="1295"/>
      <c r="Y285" s="1294"/>
      <c r="Z285" s="1294"/>
      <c r="AA285" s="1294"/>
      <c r="AB285" s="1294"/>
      <c r="AC285" s="1294"/>
      <c r="AD285" s="1294"/>
      <c r="AE285" s="1295"/>
      <c r="AF285" s="1295"/>
      <c r="AG285" s="1233"/>
      <c r="AH285" s="1233"/>
      <c r="AI285" s="1233"/>
      <c r="AJ285" s="1233"/>
      <c r="AK285" s="1233"/>
      <c r="AL285" s="1233"/>
      <c r="AM285" s="1233"/>
      <c r="AN285" s="1233"/>
      <c r="AO285" s="1233"/>
      <c r="AP285" s="1233"/>
      <c r="AQ285" s="1233"/>
      <c r="AR285" s="1233"/>
      <c r="AS285" s="1233"/>
      <c r="AT285" s="1233"/>
      <c r="AU285" s="1233"/>
      <c r="AV285" s="1233"/>
      <c r="AW285" s="1233"/>
      <c r="AX285" s="1233"/>
      <c r="AY285" s="1233"/>
      <c r="AZ285" s="1233"/>
      <c r="BA285" s="1233"/>
      <c r="BB285" s="1233"/>
      <c r="BC285" s="1233"/>
      <c r="BD285" s="1233"/>
      <c r="BE285" s="1233"/>
      <c r="BF285" s="1233"/>
      <c r="BG285" s="1233"/>
      <c r="BH285" s="1233"/>
      <c r="BI285" s="1233"/>
      <c r="BJ285" s="1233"/>
      <c r="BK285" s="1233"/>
      <c r="BL285" s="1233"/>
      <c r="BM285" s="1233"/>
      <c r="BN285" s="1233"/>
      <c r="BO285" s="1233"/>
      <c r="BP285" s="1233"/>
      <c r="BQ285" s="1233"/>
      <c r="BR285" s="1233"/>
      <c r="BS285" s="1233"/>
      <c r="BT285" s="1233"/>
      <c r="BU285" s="1233"/>
      <c r="BV285" s="1233"/>
      <c r="BW285" s="1233"/>
    </row>
    <row r="286" ht="14.25" customHeight="1">
      <c r="A286" s="1295"/>
      <c r="B286" s="1295"/>
      <c r="C286" s="1295"/>
      <c r="D286" s="1295"/>
      <c r="E286" s="1295"/>
      <c r="F286" s="1295"/>
      <c r="G286" s="1296"/>
      <c r="H286" s="1297"/>
      <c r="I286" s="1298"/>
      <c r="J286" s="1295"/>
      <c r="K286" s="1295"/>
      <c r="L286" s="1299"/>
      <c r="M286" s="1295"/>
      <c r="N286" s="1295"/>
      <c r="O286" s="1299"/>
      <c r="P286" s="1295"/>
      <c r="Q286" s="1295"/>
      <c r="R286" s="1295"/>
      <c r="S286" s="1295"/>
      <c r="T286" s="1295"/>
      <c r="U286" s="1300"/>
      <c r="V286" s="1295"/>
      <c r="W286" s="1295"/>
      <c r="X286" s="1295"/>
      <c r="Y286" s="1294"/>
      <c r="Z286" s="1294"/>
      <c r="AA286" s="1294"/>
      <c r="AB286" s="1294"/>
      <c r="AC286" s="1294"/>
      <c r="AD286" s="1294"/>
      <c r="AE286" s="1295"/>
      <c r="AF286" s="1295"/>
      <c r="AG286" s="1233"/>
      <c r="AH286" s="1233"/>
      <c r="AI286" s="1233"/>
      <c r="AJ286" s="1233"/>
      <c r="AK286" s="1233"/>
      <c r="AL286" s="1233"/>
      <c r="AM286" s="1233"/>
      <c r="AN286" s="1233"/>
      <c r="AO286" s="1233"/>
      <c r="AP286" s="1233"/>
      <c r="AQ286" s="1233"/>
      <c r="AR286" s="1233"/>
      <c r="AS286" s="1233"/>
      <c r="AT286" s="1233"/>
      <c r="AU286" s="1233"/>
      <c r="AV286" s="1233"/>
      <c r="AW286" s="1233"/>
      <c r="AX286" s="1233"/>
      <c r="AY286" s="1233"/>
      <c r="AZ286" s="1233"/>
      <c r="BA286" s="1233"/>
      <c r="BB286" s="1233"/>
      <c r="BC286" s="1233"/>
      <c r="BD286" s="1233"/>
      <c r="BE286" s="1233"/>
      <c r="BF286" s="1233"/>
      <c r="BG286" s="1233"/>
      <c r="BH286" s="1233"/>
      <c r="BI286" s="1233"/>
      <c r="BJ286" s="1233"/>
      <c r="BK286" s="1233"/>
      <c r="BL286" s="1233"/>
      <c r="BM286" s="1233"/>
      <c r="BN286" s="1233"/>
      <c r="BO286" s="1233"/>
      <c r="BP286" s="1233"/>
      <c r="BQ286" s="1233"/>
      <c r="BR286" s="1233"/>
      <c r="BS286" s="1233"/>
      <c r="BT286" s="1233"/>
      <c r="BU286" s="1233"/>
      <c r="BV286" s="1233"/>
      <c r="BW286" s="1233"/>
    </row>
    <row r="287" ht="14.25" customHeight="1">
      <c r="A287" s="1295"/>
      <c r="B287" s="1295"/>
      <c r="C287" s="1295"/>
      <c r="D287" s="1295"/>
      <c r="E287" s="1295"/>
      <c r="F287" s="1295"/>
      <c r="G287" s="1296"/>
      <c r="H287" s="1297"/>
      <c r="I287" s="1298"/>
      <c r="J287" s="1295"/>
      <c r="K287" s="1295"/>
      <c r="L287" s="1299"/>
      <c r="M287" s="1295"/>
      <c r="N287" s="1295"/>
      <c r="O287" s="1299"/>
      <c r="P287" s="1295"/>
      <c r="Q287" s="1295"/>
      <c r="R287" s="1295"/>
      <c r="S287" s="1295"/>
      <c r="T287" s="1295"/>
      <c r="U287" s="1300"/>
      <c r="V287" s="1295"/>
      <c r="W287" s="1295"/>
      <c r="X287" s="1295"/>
      <c r="Y287" s="1294"/>
      <c r="Z287" s="1294"/>
      <c r="AA287" s="1294"/>
      <c r="AB287" s="1294"/>
      <c r="AC287" s="1294"/>
      <c r="AD287" s="1294"/>
      <c r="AE287" s="1295"/>
      <c r="AF287" s="1295"/>
      <c r="AG287" s="1233"/>
      <c r="AH287" s="1233"/>
      <c r="AI287" s="1233"/>
      <c r="AJ287" s="1233"/>
      <c r="AK287" s="1233"/>
      <c r="AL287" s="1233"/>
      <c r="AM287" s="1233"/>
      <c r="AN287" s="1233"/>
      <c r="AO287" s="1233"/>
      <c r="AP287" s="1233"/>
      <c r="AQ287" s="1233"/>
      <c r="AR287" s="1233"/>
      <c r="AS287" s="1233"/>
      <c r="AT287" s="1233"/>
      <c r="AU287" s="1233"/>
      <c r="AV287" s="1233"/>
      <c r="AW287" s="1233"/>
      <c r="AX287" s="1233"/>
      <c r="AY287" s="1233"/>
      <c r="AZ287" s="1233"/>
      <c r="BA287" s="1233"/>
      <c r="BB287" s="1233"/>
      <c r="BC287" s="1233"/>
      <c r="BD287" s="1233"/>
      <c r="BE287" s="1233"/>
      <c r="BF287" s="1233"/>
      <c r="BG287" s="1233"/>
      <c r="BH287" s="1233"/>
      <c r="BI287" s="1233"/>
      <c r="BJ287" s="1233"/>
      <c r="BK287" s="1233"/>
      <c r="BL287" s="1233"/>
      <c r="BM287" s="1233"/>
      <c r="BN287" s="1233"/>
      <c r="BO287" s="1233"/>
      <c r="BP287" s="1233"/>
      <c r="BQ287" s="1233"/>
      <c r="BR287" s="1233"/>
      <c r="BS287" s="1233"/>
      <c r="BT287" s="1233"/>
      <c r="BU287" s="1233"/>
      <c r="BV287" s="1233"/>
      <c r="BW287" s="1233"/>
    </row>
    <row r="288" ht="14.25" customHeight="1">
      <c r="A288" s="1295"/>
      <c r="B288" s="1295"/>
      <c r="C288" s="1295"/>
      <c r="D288" s="1295"/>
      <c r="E288" s="1295"/>
      <c r="F288" s="1295"/>
      <c r="G288" s="1296"/>
      <c r="H288" s="1297"/>
      <c r="I288" s="1298"/>
      <c r="J288" s="1295"/>
      <c r="K288" s="1295"/>
      <c r="L288" s="1299"/>
      <c r="M288" s="1295"/>
      <c r="N288" s="1295"/>
      <c r="O288" s="1299"/>
      <c r="P288" s="1295"/>
      <c r="Q288" s="1295"/>
      <c r="R288" s="1295"/>
      <c r="S288" s="1295"/>
      <c r="T288" s="1295"/>
      <c r="U288" s="1300"/>
      <c r="V288" s="1295"/>
      <c r="W288" s="1295"/>
      <c r="X288" s="1295"/>
      <c r="Y288" s="1294"/>
      <c r="Z288" s="1294"/>
      <c r="AA288" s="1294"/>
      <c r="AB288" s="1294"/>
      <c r="AC288" s="1294"/>
      <c r="AD288" s="1294"/>
      <c r="AE288" s="1295"/>
      <c r="AF288" s="1295"/>
      <c r="AG288" s="1233"/>
      <c r="AH288" s="1233"/>
      <c r="AI288" s="1233"/>
      <c r="AJ288" s="1233"/>
      <c r="AK288" s="1233"/>
      <c r="AL288" s="1233"/>
      <c r="AM288" s="1233"/>
      <c r="AN288" s="1233"/>
      <c r="AO288" s="1233"/>
      <c r="AP288" s="1233"/>
      <c r="AQ288" s="1233"/>
      <c r="AR288" s="1233"/>
      <c r="AS288" s="1233"/>
      <c r="AT288" s="1233"/>
      <c r="AU288" s="1233"/>
      <c r="AV288" s="1233"/>
      <c r="AW288" s="1233"/>
      <c r="AX288" s="1233"/>
      <c r="AY288" s="1233"/>
      <c r="AZ288" s="1233"/>
      <c r="BA288" s="1233"/>
      <c r="BB288" s="1233"/>
      <c r="BC288" s="1233"/>
      <c r="BD288" s="1233"/>
      <c r="BE288" s="1233"/>
      <c r="BF288" s="1233"/>
      <c r="BG288" s="1233"/>
      <c r="BH288" s="1233"/>
      <c r="BI288" s="1233"/>
      <c r="BJ288" s="1233"/>
      <c r="BK288" s="1233"/>
      <c r="BL288" s="1233"/>
      <c r="BM288" s="1233"/>
      <c r="BN288" s="1233"/>
      <c r="BO288" s="1233"/>
      <c r="BP288" s="1233"/>
      <c r="BQ288" s="1233"/>
      <c r="BR288" s="1233"/>
      <c r="BS288" s="1233"/>
      <c r="BT288" s="1233"/>
      <c r="BU288" s="1233"/>
      <c r="BV288" s="1233"/>
      <c r="BW288" s="1233"/>
    </row>
    <row r="289" ht="14.25" customHeight="1">
      <c r="A289" s="1295"/>
      <c r="B289" s="1295"/>
      <c r="C289" s="1295"/>
      <c r="D289" s="1295"/>
      <c r="E289" s="1295"/>
      <c r="F289" s="1295"/>
      <c r="G289" s="1296"/>
      <c r="H289" s="1297"/>
      <c r="I289" s="1298"/>
      <c r="J289" s="1295"/>
      <c r="K289" s="1295"/>
      <c r="L289" s="1299"/>
      <c r="M289" s="1295"/>
      <c r="N289" s="1295"/>
      <c r="O289" s="1299"/>
      <c r="P289" s="1295"/>
      <c r="Q289" s="1295"/>
      <c r="R289" s="1295"/>
      <c r="S289" s="1295"/>
      <c r="T289" s="1295"/>
      <c r="U289" s="1300"/>
      <c r="V289" s="1295"/>
      <c r="W289" s="1295"/>
      <c r="X289" s="1295"/>
      <c r="Y289" s="1294"/>
      <c r="Z289" s="1294"/>
      <c r="AA289" s="1294"/>
      <c r="AB289" s="1294"/>
      <c r="AC289" s="1294"/>
      <c r="AD289" s="1294"/>
      <c r="AE289" s="1295"/>
      <c r="AF289" s="1295"/>
      <c r="AG289" s="1233"/>
      <c r="AH289" s="1233"/>
      <c r="AI289" s="1233"/>
      <c r="AJ289" s="1233"/>
      <c r="AK289" s="1233"/>
      <c r="AL289" s="1233"/>
      <c r="AM289" s="1233"/>
      <c r="AN289" s="1233"/>
      <c r="AO289" s="1233"/>
      <c r="AP289" s="1233"/>
      <c r="AQ289" s="1233"/>
      <c r="AR289" s="1233"/>
      <c r="AS289" s="1233"/>
      <c r="AT289" s="1233"/>
      <c r="AU289" s="1233"/>
      <c r="AV289" s="1233"/>
      <c r="AW289" s="1233"/>
      <c r="AX289" s="1233"/>
      <c r="AY289" s="1233"/>
      <c r="AZ289" s="1233"/>
      <c r="BA289" s="1233"/>
      <c r="BB289" s="1233"/>
      <c r="BC289" s="1233"/>
      <c r="BD289" s="1233"/>
      <c r="BE289" s="1233"/>
      <c r="BF289" s="1233"/>
      <c r="BG289" s="1233"/>
      <c r="BH289" s="1233"/>
      <c r="BI289" s="1233"/>
      <c r="BJ289" s="1233"/>
      <c r="BK289" s="1233"/>
      <c r="BL289" s="1233"/>
      <c r="BM289" s="1233"/>
      <c r="BN289" s="1233"/>
      <c r="BO289" s="1233"/>
      <c r="BP289" s="1233"/>
      <c r="BQ289" s="1233"/>
      <c r="BR289" s="1233"/>
      <c r="BS289" s="1233"/>
      <c r="BT289" s="1233"/>
      <c r="BU289" s="1233"/>
      <c r="BV289" s="1233"/>
      <c r="BW289" s="1233"/>
    </row>
    <row r="290" ht="14.25" customHeight="1">
      <c r="A290" s="1295"/>
      <c r="B290" s="1295"/>
      <c r="C290" s="1295"/>
      <c r="D290" s="1295"/>
      <c r="E290" s="1295"/>
      <c r="F290" s="1295"/>
      <c r="G290" s="1296"/>
      <c r="H290" s="1297"/>
      <c r="I290" s="1298"/>
      <c r="J290" s="1295"/>
      <c r="K290" s="1295"/>
      <c r="L290" s="1299"/>
      <c r="M290" s="1295"/>
      <c r="N290" s="1295"/>
      <c r="O290" s="1299"/>
      <c r="P290" s="1295"/>
      <c r="Q290" s="1295"/>
      <c r="R290" s="1295"/>
      <c r="S290" s="1295"/>
      <c r="T290" s="1295"/>
      <c r="U290" s="1300"/>
      <c r="V290" s="1295"/>
      <c r="W290" s="1295"/>
      <c r="X290" s="1295"/>
      <c r="Y290" s="1294"/>
      <c r="Z290" s="1294"/>
      <c r="AA290" s="1294"/>
      <c r="AB290" s="1294"/>
      <c r="AC290" s="1294"/>
      <c r="AD290" s="1294"/>
      <c r="AE290" s="1295"/>
      <c r="AF290" s="1295"/>
      <c r="AG290" s="1233"/>
      <c r="AH290" s="1233"/>
      <c r="AI290" s="1233"/>
      <c r="AJ290" s="1233"/>
      <c r="AK290" s="1233"/>
      <c r="AL290" s="1233"/>
      <c r="AM290" s="1233"/>
      <c r="AN290" s="1233"/>
      <c r="AO290" s="1233"/>
      <c r="AP290" s="1233"/>
      <c r="AQ290" s="1233"/>
      <c r="AR290" s="1233"/>
      <c r="AS290" s="1233"/>
      <c r="AT290" s="1233"/>
      <c r="AU290" s="1233"/>
      <c r="AV290" s="1233"/>
      <c r="AW290" s="1233"/>
      <c r="AX290" s="1233"/>
      <c r="AY290" s="1233"/>
      <c r="AZ290" s="1233"/>
      <c r="BA290" s="1233"/>
      <c r="BB290" s="1233"/>
      <c r="BC290" s="1233"/>
      <c r="BD290" s="1233"/>
      <c r="BE290" s="1233"/>
      <c r="BF290" s="1233"/>
      <c r="BG290" s="1233"/>
      <c r="BH290" s="1233"/>
      <c r="BI290" s="1233"/>
      <c r="BJ290" s="1233"/>
      <c r="BK290" s="1233"/>
      <c r="BL290" s="1233"/>
      <c r="BM290" s="1233"/>
      <c r="BN290" s="1233"/>
      <c r="BO290" s="1233"/>
      <c r="BP290" s="1233"/>
      <c r="BQ290" s="1233"/>
      <c r="BR290" s="1233"/>
      <c r="BS290" s="1233"/>
      <c r="BT290" s="1233"/>
      <c r="BU290" s="1233"/>
      <c r="BV290" s="1233"/>
      <c r="BW290" s="1233"/>
    </row>
    <row r="291" ht="14.25" customHeight="1">
      <c r="A291" s="1295"/>
      <c r="B291" s="1295"/>
      <c r="C291" s="1295"/>
      <c r="D291" s="1295"/>
      <c r="E291" s="1295"/>
      <c r="F291" s="1295"/>
      <c r="G291" s="1296"/>
      <c r="H291" s="1297"/>
      <c r="I291" s="1298"/>
      <c r="J291" s="1295"/>
      <c r="K291" s="1295"/>
      <c r="L291" s="1299"/>
      <c r="M291" s="1295"/>
      <c r="N291" s="1295"/>
      <c r="O291" s="1299"/>
      <c r="P291" s="1295"/>
      <c r="Q291" s="1295"/>
      <c r="R291" s="1295"/>
      <c r="S291" s="1295"/>
      <c r="T291" s="1295"/>
      <c r="U291" s="1300"/>
      <c r="V291" s="1295"/>
      <c r="W291" s="1295"/>
      <c r="X291" s="1295"/>
      <c r="Y291" s="1294"/>
      <c r="Z291" s="1294"/>
      <c r="AA291" s="1294"/>
      <c r="AB291" s="1294"/>
      <c r="AC291" s="1294"/>
      <c r="AD291" s="1294"/>
      <c r="AE291" s="1295"/>
      <c r="AF291" s="1295"/>
      <c r="AG291" s="1233"/>
      <c r="AH291" s="1233"/>
      <c r="AI291" s="1233"/>
      <c r="AJ291" s="1233"/>
      <c r="AK291" s="1233"/>
      <c r="AL291" s="1233"/>
      <c r="AM291" s="1233"/>
      <c r="AN291" s="1233"/>
      <c r="AO291" s="1233"/>
      <c r="AP291" s="1233"/>
      <c r="AQ291" s="1233"/>
      <c r="AR291" s="1233"/>
      <c r="AS291" s="1233"/>
      <c r="AT291" s="1233"/>
      <c r="AU291" s="1233"/>
      <c r="AV291" s="1233"/>
      <c r="AW291" s="1233"/>
      <c r="AX291" s="1233"/>
      <c r="AY291" s="1233"/>
      <c r="AZ291" s="1233"/>
      <c r="BA291" s="1233"/>
      <c r="BB291" s="1233"/>
      <c r="BC291" s="1233"/>
      <c r="BD291" s="1233"/>
      <c r="BE291" s="1233"/>
      <c r="BF291" s="1233"/>
      <c r="BG291" s="1233"/>
      <c r="BH291" s="1233"/>
      <c r="BI291" s="1233"/>
      <c r="BJ291" s="1233"/>
      <c r="BK291" s="1233"/>
      <c r="BL291" s="1233"/>
      <c r="BM291" s="1233"/>
      <c r="BN291" s="1233"/>
      <c r="BO291" s="1233"/>
      <c r="BP291" s="1233"/>
      <c r="BQ291" s="1233"/>
      <c r="BR291" s="1233"/>
      <c r="BS291" s="1233"/>
      <c r="BT291" s="1233"/>
      <c r="BU291" s="1233"/>
      <c r="BV291" s="1233"/>
      <c r="BW291" s="1233"/>
    </row>
    <row r="292" ht="14.25" customHeight="1">
      <c r="A292" s="1295"/>
      <c r="B292" s="1295"/>
      <c r="C292" s="1295"/>
      <c r="D292" s="1295"/>
      <c r="E292" s="1295"/>
      <c r="F292" s="1295"/>
      <c r="G292" s="1296"/>
      <c r="H292" s="1297"/>
      <c r="I292" s="1298"/>
      <c r="J292" s="1295"/>
      <c r="K292" s="1295"/>
      <c r="L292" s="1299"/>
      <c r="M292" s="1295"/>
      <c r="N292" s="1295"/>
      <c r="O292" s="1299"/>
      <c r="P292" s="1295"/>
      <c r="Q292" s="1295"/>
      <c r="R292" s="1295"/>
      <c r="S292" s="1295"/>
      <c r="T292" s="1295"/>
      <c r="U292" s="1300"/>
      <c r="V292" s="1295"/>
      <c r="W292" s="1295"/>
      <c r="X292" s="1295"/>
      <c r="Y292" s="1294"/>
      <c r="Z292" s="1294"/>
      <c r="AA292" s="1294"/>
      <c r="AB292" s="1294"/>
      <c r="AC292" s="1294"/>
      <c r="AD292" s="1294"/>
      <c r="AE292" s="1295"/>
      <c r="AF292" s="1295"/>
      <c r="AG292" s="1233"/>
      <c r="AH292" s="1233"/>
      <c r="AI292" s="1233"/>
      <c r="AJ292" s="1233"/>
      <c r="AK292" s="1233"/>
      <c r="AL292" s="1233"/>
      <c r="AM292" s="1233"/>
      <c r="AN292" s="1233"/>
      <c r="AO292" s="1233"/>
      <c r="AP292" s="1233"/>
      <c r="AQ292" s="1233"/>
      <c r="AR292" s="1233"/>
      <c r="AS292" s="1233"/>
      <c r="AT292" s="1233"/>
      <c r="AU292" s="1233"/>
      <c r="AV292" s="1233"/>
      <c r="AW292" s="1233"/>
      <c r="AX292" s="1233"/>
      <c r="AY292" s="1233"/>
      <c r="AZ292" s="1233"/>
      <c r="BA292" s="1233"/>
      <c r="BB292" s="1233"/>
      <c r="BC292" s="1233"/>
      <c r="BD292" s="1233"/>
      <c r="BE292" s="1233"/>
      <c r="BF292" s="1233"/>
      <c r="BG292" s="1233"/>
      <c r="BH292" s="1233"/>
      <c r="BI292" s="1233"/>
      <c r="BJ292" s="1233"/>
      <c r="BK292" s="1233"/>
      <c r="BL292" s="1233"/>
      <c r="BM292" s="1233"/>
      <c r="BN292" s="1233"/>
      <c r="BO292" s="1233"/>
      <c r="BP292" s="1233"/>
      <c r="BQ292" s="1233"/>
      <c r="BR292" s="1233"/>
      <c r="BS292" s="1233"/>
      <c r="BT292" s="1233"/>
      <c r="BU292" s="1233"/>
      <c r="BV292" s="1233"/>
      <c r="BW292" s="1233"/>
    </row>
    <row r="293" ht="14.25" customHeight="1">
      <c r="A293" s="1295"/>
      <c r="B293" s="1295"/>
      <c r="C293" s="1295"/>
      <c r="D293" s="1295"/>
      <c r="E293" s="1295"/>
      <c r="F293" s="1295"/>
      <c r="G293" s="1296"/>
      <c r="H293" s="1297"/>
      <c r="I293" s="1298"/>
      <c r="J293" s="1295"/>
      <c r="K293" s="1295"/>
      <c r="L293" s="1299"/>
      <c r="M293" s="1295"/>
      <c r="N293" s="1295"/>
      <c r="O293" s="1299"/>
      <c r="P293" s="1295"/>
      <c r="Q293" s="1295"/>
      <c r="R293" s="1295"/>
      <c r="S293" s="1295"/>
      <c r="T293" s="1295"/>
      <c r="U293" s="1300"/>
      <c r="V293" s="1295"/>
      <c r="W293" s="1295"/>
      <c r="X293" s="1295"/>
      <c r="Y293" s="1294"/>
      <c r="Z293" s="1294"/>
      <c r="AA293" s="1294"/>
      <c r="AB293" s="1294"/>
      <c r="AC293" s="1294"/>
      <c r="AD293" s="1294"/>
      <c r="AE293" s="1295"/>
      <c r="AF293" s="1295"/>
      <c r="AG293" s="1233"/>
      <c r="AH293" s="1233"/>
      <c r="AI293" s="1233"/>
      <c r="AJ293" s="1233"/>
      <c r="AK293" s="1233"/>
      <c r="AL293" s="1233"/>
      <c r="AM293" s="1233"/>
      <c r="AN293" s="1233"/>
      <c r="AO293" s="1233"/>
      <c r="AP293" s="1233"/>
      <c r="AQ293" s="1233"/>
      <c r="AR293" s="1233"/>
      <c r="AS293" s="1233"/>
      <c r="AT293" s="1233"/>
      <c r="AU293" s="1233"/>
      <c r="AV293" s="1233"/>
      <c r="AW293" s="1233"/>
      <c r="AX293" s="1233"/>
      <c r="AY293" s="1233"/>
      <c r="AZ293" s="1233"/>
      <c r="BA293" s="1233"/>
      <c r="BB293" s="1233"/>
      <c r="BC293" s="1233"/>
      <c r="BD293" s="1233"/>
      <c r="BE293" s="1233"/>
      <c r="BF293" s="1233"/>
      <c r="BG293" s="1233"/>
      <c r="BH293" s="1233"/>
      <c r="BI293" s="1233"/>
      <c r="BJ293" s="1233"/>
      <c r="BK293" s="1233"/>
      <c r="BL293" s="1233"/>
      <c r="BM293" s="1233"/>
      <c r="BN293" s="1233"/>
      <c r="BO293" s="1233"/>
      <c r="BP293" s="1233"/>
      <c r="BQ293" s="1233"/>
      <c r="BR293" s="1233"/>
      <c r="BS293" s="1233"/>
      <c r="BT293" s="1233"/>
      <c r="BU293" s="1233"/>
      <c r="BV293" s="1233"/>
      <c r="BW293" s="1233"/>
    </row>
    <row r="294" ht="14.25" customHeight="1">
      <c r="A294" s="1295"/>
      <c r="B294" s="1295"/>
      <c r="C294" s="1295"/>
      <c r="D294" s="1295"/>
      <c r="E294" s="1295"/>
      <c r="F294" s="1295"/>
      <c r="G294" s="1296"/>
      <c r="H294" s="1297"/>
      <c r="I294" s="1298"/>
      <c r="J294" s="1295"/>
      <c r="K294" s="1295"/>
      <c r="L294" s="1299"/>
      <c r="M294" s="1295"/>
      <c r="N294" s="1295"/>
      <c r="O294" s="1299"/>
      <c r="P294" s="1295"/>
      <c r="Q294" s="1295"/>
      <c r="R294" s="1295"/>
      <c r="S294" s="1295"/>
      <c r="T294" s="1295"/>
      <c r="U294" s="1300"/>
      <c r="V294" s="1295"/>
      <c r="W294" s="1295"/>
      <c r="X294" s="1295"/>
      <c r="Y294" s="1294"/>
      <c r="Z294" s="1294"/>
      <c r="AA294" s="1294"/>
      <c r="AB294" s="1294"/>
      <c r="AC294" s="1294"/>
      <c r="AD294" s="1294"/>
      <c r="AE294" s="1295"/>
      <c r="AF294" s="1295"/>
      <c r="AG294" s="1233"/>
      <c r="AH294" s="1233"/>
      <c r="AI294" s="1233"/>
      <c r="AJ294" s="1233"/>
      <c r="AK294" s="1233"/>
      <c r="AL294" s="1233"/>
      <c r="AM294" s="1233"/>
      <c r="AN294" s="1233"/>
      <c r="AO294" s="1233"/>
      <c r="AP294" s="1233"/>
      <c r="AQ294" s="1233"/>
      <c r="AR294" s="1233"/>
      <c r="AS294" s="1233"/>
      <c r="AT294" s="1233"/>
      <c r="AU294" s="1233"/>
      <c r="AV294" s="1233"/>
      <c r="AW294" s="1233"/>
      <c r="AX294" s="1233"/>
      <c r="AY294" s="1233"/>
      <c r="AZ294" s="1233"/>
      <c r="BA294" s="1233"/>
      <c r="BB294" s="1233"/>
      <c r="BC294" s="1233"/>
      <c r="BD294" s="1233"/>
      <c r="BE294" s="1233"/>
      <c r="BF294" s="1233"/>
      <c r="BG294" s="1233"/>
      <c r="BH294" s="1233"/>
      <c r="BI294" s="1233"/>
      <c r="BJ294" s="1233"/>
      <c r="BK294" s="1233"/>
      <c r="BL294" s="1233"/>
      <c r="BM294" s="1233"/>
      <c r="BN294" s="1233"/>
      <c r="BO294" s="1233"/>
      <c r="BP294" s="1233"/>
      <c r="BQ294" s="1233"/>
      <c r="BR294" s="1233"/>
      <c r="BS294" s="1233"/>
      <c r="BT294" s="1233"/>
      <c r="BU294" s="1233"/>
      <c r="BV294" s="1233"/>
      <c r="BW294" s="1233"/>
    </row>
    <row r="295" ht="14.25" customHeight="1">
      <c r="A295" s="1295"/>
      <c r="B295" s="1295"/>
      <c r="C295" s="1295"/>
      <c r="D295" s="1295"/>
      <c r="E295" s="1295"/>
      <c r="F295" s="1295"/>
      <c r="G295" s="1296"/>
      <c r="H295" s="1297"/>
      <c r="I295" s="1298"/>
      <c r="J295" s="1295"/>
      <c r="K295" s="1295"/>
      <c r="L295" s="1299"/>
      <c r="M295" s="1295"/>
      <c r="N295" s="1295"/>
      <c r="O295" s="1299"/>
      <c r="P295" s="1295"/>
      <c r="Q295" s="1295"/>
      <c r="R295" s="1295"/>
      <c r="S295" s="1295"/>
      <c r="T295" s="1295"/>
      <c r="U295" s="1300"/>
      <c r="V295" s="1295"/>
      <c r="W295" s="1295"/>
      <c r="X295" s="1295"/>
      <c r="Y295" s="1294"/>
      <c r="Z295" s="1294"/>
      <c r="AA295" s="1294"/>
      <c r="AB295" s="1294"/>
      <c r="AC295" s="1294"/>
      <c r="AD295" s="1294"/>
      <c r="AE295" s="1295"/>
      <c r="AF295" s="1295"/>
      <c r="AG295" s="1233"/>
      <c r="AH295" s="1233"/>
      <c r="AI295" s="1233"/>
      <c r="AJ295" s="1233"/>
      <c r="AK295" s="1233"/>
      <c r="AL295" s="1233"/>
      <c r="AM295" s="1233"/>
      <c r="AN295" s="1233"/>
      <c r="AO295" s="1233"/>
      <c r="AP295" s="1233"/>
      <c r="AQ295" s="1233"/>
      <c r="AR295" s="1233"/>
      <c r="AS295" s="1233"/>
      <c r="AT295" s="1233"/>
      <c r="AU295" s="1233"/>
      <c r="AV295" s="1233"/>
      <c r="AW295" s="1233"/>
      <c r="AX295" s="1233"/>
      <c r="AY295" s="1233"/>
      <c r="AZ295" s="1233"/>
      <c r="BA295" s="1233"/>
      <c r="BB295" s="1233"/>
      <c r="BC295" s="1233"/>
      <c r="BD295" s="1233"/>
      <c r="BE295" s="1233"/>
      <c r="BF295" s="1233"/>
      <c r="BG295" s="1233"/>
      <c r="BH295" s="1233"/>
      <c r="BI295" s="1233"/>
      <c r="BJ295" s="1233"/>
      <c r="BK295" s="1233"/>
      <c r="BL295" s="1233"/>
      <c r="BM295" s="1233"/>
      <c r="BN295" s="1233"/>
      <c r="BO295" s="1233"/>
      <c r="BP295" s="1233"/>
      <c r="BQ295" s="1233"/>
      <c r="BR295" s="1233"/>
      <c r="BS295" s="1233"/>
      <c r="BT295" s="1233"/>
      <c r="BU295" s="1233"/>
      <c r="BV295" s="1233"/>
      <c r="BW295" s="1233"/>
    </row>
    <row r="296" ht="14.25" customHeight="1">
      <c r="A296" s="1295"/>
      <c r="B296" s="1295"/>
      <c r="C296" s="1295"/>
      <c r="D296" s="1295"/>
      <c r="E296" s="1295"/>
      <c r="F296" s="1295"/>
      <c r="G296" s="1296"/>
      <c r="H296" s="1297"/>
      <c r="I296" s="1298"/>
      <c r="J296" s="1295"/>
      <c r="K296" s="1295"/>
      <c r="L296" s="1299"/>
      <c r="M296" s="1295"/>
      <c r="N296" s="1295"/>
      <c r="O296" s="1299"/>
      <c r="P296" s="1295"/>
      <c r="Q296" s="1295"/>
      <c r="R296" s="1295"/>
      <c r="S296" s="1295"/>
      <c r="T296" s="1295"/>
      <c r="U296" s="1300"/>
      <c r="V296" s="1295"/>
      <c r="W296" s="1295"/>
      <c r="X296" s="1295"/>
      <c r="Y296" s="1294"/>
      <c r="Z296" s="1294"/>
      <c r="AA296" s="1294"/>
      <c r="AB296" s="1294"/>
      <c r="AC296" s="1294"/>
      <c r="AD296" s="1294"/>
      <c r="AE296" s="1295"/>
      <c r="AF296" s="1295"/>
      <c r="AG296" s="1233"/>
      <c r="AH296" s="1233"/>
      <c r="AI296" s="1233"/>
      <c r="AJ296" s="1233"/>
      <c r="AK296" s="1233"/>
      <c r="AL296" s="1233"/>
      <c r="AM296" s="1233"/>
      <c r="AN296" s="1233"/>
      <c r="AO296" s="1233"/>
      <c r="AP296" s="1233"/>
      <c r="AQ296" s="1233"/>
      <c r="AR296" s="1233"/>
      <c r="AS296" s="1233"/>
      <c r="AT296" s="1233"/>
      <c r="AU296" s="1233"/>
      <c r="AV296" s="1233"/>
      <c r="AW296" s="1233"/>
      <c r="AX296" s="1233"/>
      <c r="AY296" s="1233"/>
      <c r="AZ296" s="1233"/>
      <c r="BA296" s="1233"/>
      <c r="BB296" s="1233"/>
      <c r="BC296" s="1233"/>
      <c r="BD296" s="1233"/>
      <c r="BE296" s="1233"/>
      <c r="BF296" s="1233"/>
      <c r="BG296" s="1233"/>
      <c r="BH296" s="1233"/>
      <c r="BI296" s="1233"/>
      <c r="BJ296" s="1233"/>
      <c r="BK296" s="1233"/>
      <c r="BL296" s="1233"/>
      <c r="BM296" s="1233"/>
      <c r="BN296" s="1233"/>
      <c r="BO296" s="1233"/>
      <c r="BP296" s="1233"/>
      <c r="BQ296" s="1233"/>
      <c r="BR296" s="1233"/>
      <c r="BS296" s="1233"/>
      <c r="BT296" s="1233"/>
      <c r="BU296" s="1233"/>
      <c r="BV296" s="1233"/>
      <c r="BW296" s="1233"/>
    </row>
    <row r="297" ht="14.25" customHeight="1">
      <c r="A297" s="1295"/>
      <c r="B297" s="1295"/>
      <c r="C297" s="1295"/>
      <c r="D297" s="1295"/>
      <c r="E297" s="1295"/>
      <c r="F297" s="1295"/>
      <c r="G297" s="1296"/>
      <c r="H297" s="1297"/>
      <c r="I297" s="1298"/>
      <c r="J297" s="1295"/>
      <c r="K297" s="1295"/>
      <c r="L297" s="1299"/>
      <c r="M297" s="1295"/>
      <c r="N297" s="1295"/>
      <c r="O297" s="1299"/>
      <c r="P297" s="1295"/>
      <c r="Q297" s="1295"/>
      <c r="R297" s="1295"/>
      <c r="S297" s="1295"/>
      <c r="T297" s="1295"/>
      <c r="U297" s="1300"/>
      <c r="V297" s="1295"/>
      <c r="W297" s="1295"/>
      <c r="X297" s="1295"/>
      <c r="Y297" s="1294"/>
      <c r="Z297" s="1294"/>
      <c r="AA297" s="1294"/>
      <c r="AB297" s="1294"/>
      <c r="AC297" s="1294"/>
      <c r="AD297" s="1294"/>
      <c r="AE297" s="1295"/>
      <c r="AF297" s="1295"/>
      <c r="AG297" s="1233"/>
      <c r="AH297" s="1233"/>
      <c r="AI297" s="1233"/>
      <c r="AJ297" s="1233"/>
      <c r="AK297" s="1233"/>
      <c r="AL297" s="1233"/>
      <c r="AM297" s="1233"/>
      <c r="AN297" s="1233"/>
      <c r="AO297" s="1233"/>
      <c r="AP297" s="1233"/>
      <c r="AQ297" s="1233"/>
      <c r="AR297" s="1233"/>
      <c r="AS297" s="1233"/>
      <c r="AT297" s="1233"/>
      <c r="AU297" s="1233"/>
      <c r="AV297" s="1233"/>
      <c r="AW297" s="1233"/>
      <c r="AX297" s="1233"/>
      <c r="AY297" s="1233"/>
      <c r="AZ297" s="1233"/>
      <c r="BA297" s="1233"/>
      <c r="BB297" s="1233"/>
      <c r="BC297" s="1233"/>
      <c r="BD297" s="1233"/>
      <c r="BE297" s="1233"/>
      <c r="BF297" s="1233"/>
      <c r="BG297" s="1233"/>
      <c r="BH297" s="1233"/>
      <c r="BI297" s="1233"/>
      <c r="BJ297" s="1233"/>
      <c r="BK297" s="1233"/>
      <c r="BL297" s="1233"/>
      <c r="BM297" s="1233"/>
      <c r="BN297" s="1233"/>
      <c r="BO297" s="1233"/>
      <c r="BP297" s="1233"/>
      <c r="BQ297" s="1233"/>
      <c r="BR297" s="1233"/>
      <c r="BS297" s="1233"/>
      <c r="BT297" s="1233"/>
      <c r="BU297" s="1233"/>
      <c r="BV297" s="1233"/>
      <c r="BW297" s="1233"/>
    </row>
    <row r="298" ht="14.25" customHeight="1">
      <c r="A298" s="1295"/>
      <c r="B298" s="1295"/>
      <c r="C298" s="1295"/>
      <c r="D298" s="1295"/>
      <c r="E298" s="1295"/>
      <c r="F298" s="1295"/>
      <c r="G298" s="1296"/>
      <c r="H298" s="1297"/>
      <c r="I298" s="1298"/>
      <c r="J298" s="1295"/>
      <c r="K298" s="1295"/>
      <c r="L298" s="1299"/>
      <c r="M298" s="1295"/>
      <c r="N298" s="1295"/>
      <c r="O298" s="1299"/>
      <c r="P298" s="1295"/>
      <c r="Q298" s="1295"/>
      <c r="R298" s="1295"/>
      <c r="S298" s="1295"/>
      <c r="T298" s="1295"/>
      <c r="U298" s="1300"/>
      <c r="V298" s="1295"/>
      <c r="W298" s="1295"/>
      <c r="X298" s="1295"/>
      <c r="Y298" s="1294"/>
      <c r="Z298" s="1294"/>
      <c r="AA298" s="1294"/>
      <c r="AB298" s="1294"/>
      <c r="AC298" s="1294"/>
      <c r="AD298" s="1294"/>
      <c r="AE298" s="1295"/>
      <c r="AF298" s="1295"/>
      <c r="AG298" s="1233"/>
      <c r="AH298" s="1233"/>
      <c r="AI298" s="1233"/>
      <c r="AJ298" s="1233"/>
      <c r="AK298" s="1233"/>
      <c r="AL298" s="1233"/>
      <c r="AM298" s="1233"/>
      <c r="AN298" s="1233"/>
      <c r="AO298" s="1233"/>
      <c r="AP298" s="1233"/>
      <c r="AQ298" s="1233"/>
      <c r="AR298" s="1233"/>
      <c r="AS298" s="1233"/>
      <c r="AT298" s="1233"/>
      <c r="AU298" s="1233"/>
      <c r="AV298" s="1233"/>
      <c r="AW298" s="1233"/>
      <c r="AX298" s="1233"/>
      <c r="AY298" s="1233"/>
      <c r="AZ298" s="1233"/>
      <c r="BA298" s="1233"/>
      <c r="BB298" s="1233"/>
      <c r="BC298" s="1233"/>
      <c r="BD298" s="1233"/>
      <c r="BE298" s="1233"/>
      <c r="BF298" s="1233"/>
      <c r="BG298" s="1233"/>
      <c r="BH298" s="1233"/>
      <c r="BI298" s="1233"/>
      <c r="BJ298" s="1233"/>
      <c r="BK298" s="1233"/>
      <c r="BL298" s="1233"/>
      <c r="BM298" s="1233"/>
      <c r="BN298" s="1233"/>
      <c r="BO298" s="1233"/>
      <c r="BP298" s="1233"/>
      <c r="BQ298" s="1233"/>
      <c r="BR298" s="1233"/>
      <c r="BS298" s="1233"/>
      <c r="BT298" s="1233"/>
      <c r="BU298" s="1233"/>
      <c r="BV298" s="1233"/>
      <c r="BW298" s="1233"/>
    </row>
    <row r="299" ht="14.25" customHeight="1">
      <c r="A299" s="1295"/>
      <c r="B299" s="1295"/>
      <c r="C299" s="1295"/>
      <c r="D299" s="1295"/>
      <c r="E299" s="1295"/>
      <c r="F299" s="1295"/>
      <c r="G299" s="1296"/>
      <c r="H299" s="1297"/>
      <c r="I299" s="1298"/>
      <c r="J299" s="1295"/>
      <c r="K299" s="1295"/>
      <c r="L299" s="1299"/>
      <c r="M299" s="1295"/>
      <c r="N299" s="1295"/>
      <c r="O299" s="1299"/>
      <c r="P299" s="1295"/>
      <c r="Q299" s="1295"/>
      <c r="R299" s="1295"/>
      <c r="S299" s="1295"/>
      <c r="T299" s="1295"/>
      <c r="U299" s="1300"/>
      <c r="V299" s="1295"/>
      <c r="W299" s="1295"/>
      <c r="X299" s="1295"/>
      <c r="Y299" s="1294"/>
      <c r="Z299" s="1294"/>
      <c r="AA299" s="1294"/>
      <c r="AB299" s="1294"/>
      <c r="AC299" s="1294"/>
      <c r="AD299" s="1294"/>
      <c r="AE299" s="1295"/>
      <c r="AF299" s="1295"/>
      <c r="AG299" s="1233"/>
      <c r="AH299" s="1233"/>
      <c r="AI299" s="1233"/>
      <c r="AJ299" s="1233"/>
      <c r="AK299" s="1233"/>
      <c r="AL299" s="1233"/>
      <c r="AM299" s="1233"/>
      <c r="AN299" s="1233"/>
      <c r="AO299" s="1233"/>
      <c r="AP299" s="1233"/>
      <c r="AQ299" s="1233"/>
      <c r="AR299" s="1233"/>
      <c r="AS299" s="1233"/>
      <c r="AT299" s="1233"/>
      <c r="AU299" s="1233"/>
      <c r="AV299" s="1233"/>
      <c r="AW299" s="1233"/>
      <c r="AX299" s="1233"/>
      <c r="AY299" s="1233"/>
      <c r="AZ299" s="1233"/>
      <c r="BA299" s="1233"/>
      <c r="BB299" s="1233"/>
      <c r="BC299" s="1233"/>
      <c r="BD299" s="1233"/>
      <c r="BE299" s="1233"/>
      <c r="BF299" s="1233"/>
      <c r="BG299" s="1233"/>
      <c r="BH299" s="1233"/>
      <c r="BI299" s="1233"/>
      <c r="BJ299" s="1233"/>
      <c r="BK299" s="1233"/>
      <c r="BL299" s="1233"/>
      <c r="BM299" s="1233"/>
      <c r="BN299" s="1233"/>
      <c r="BO299" s="1233"/>
      <c r="BP299" s="1233"/>
      <c r="BQ299" s="1233"/>
      <c r="BR299" s="1233"/>
      <c r="BS299" s="1233"/>
      <c r="BT299" s="1233"/>
      <c r="BU299" s="1233"/>
      <c r="BV299" s="1233"/>
      <c r="BW299" s="1233"/>
    </row>
    <row r="300" ht="14.25" customHeight="1">
      <c r="A300" s="1295"/>
      <c r="B300" s="1295"/>
      <c r="C300" s="1295"/>
      <c r="D300" s="1295"/>
      <c r="E300" s="1295"/>
      <c r="F300" s="1295"/>
      <c r="G300" s="1296"/>
      <c r="H300" s="1297"/>
      <c r="I300" s="1298"/>
      <c r="J300" s="1295"/>
      <c r="K300" s="1295"/>
      <c r="L300" s="1299"/>
      <c r="M300" s="1295"/>
      <c r="N300" s="1295"/>
      <c r="O300" s="1299"/>
      <c r="P300" s="1295"/>
      <c r="Q300" s="1295"/>
      <c r="R300" s="1295"/>
      <c r="S300" s="1295"/>
      <c r="T300" s="1295"/>
      <c r="U300" s="1300"/>
      <c r="V300" s="1295"/>
      <c r="W300" s="1295"/>
      <c r="X300" s="1295"/>
      <c r="Y300" s="1294"/>
      <c r="Z300" s="1294"/>
      <c r="AA300" s="1294"/>
      <c r="AB300" s="1294"/>
      <c r="AC300" s="1294"/>
      <c r="AD300" s="1294"/>
      <c r="AE300" s="1295"/>
      <c r="AF300" s="1295"/>
      <c r="AG300" s="1233"/>
      <c r="AH300" s="1233"/>
      <c r="AI300" s="1233"/>
      <c r="AJ300" s="1233"/>
      <c r="AK300" s="1233"/>
      <c r="AL300" s="1233"/>
      <c r="AM300" s="1233"/>
      <c r="AN300" s="1233"/>
      <c r="AO300" s="1233"/>
      <c r="AP300" s="1233"/>
      <c r="AQ300" s="1233"/>
      <c r="AR300" s="1233"/>
      <c r="AS300" s="1233"/>
      <c r="AT300" s="1233"/>
      <c r="AU300" s="1233"/>
      <c r="AV300" s="1233"/>
      <c r="AW300" s="1233"/>
      <c r="AX300" s="1233"/>
      <c r="AY300" s="1233"/>
      <c r="AZ300" s="1233"/>
      <c r="BA300" s="1233"/>
      <c r="BB300" s="1233"/>
      <c r="BC300" s="1233"/>
      <c r="BD300" s="1233"/>
      <c r="BE300" s="1233"/>
      <c r="BF300" s="1233"/>
      <c r="BG300" s="1233"/>
      <c r="BH300" s="1233"/>
      <c r="BI300" s="1233"/>
      <c r="BJ300" s="1233"/>
      <c r="BK300" s="1233"/>
      <c r="BL300" s="1233"/>
      <c r="BM300" s="1233"/>
      <c r="BN300" s="1233"/>
      <c r="BO300" s="1233"/>
      <c r="BP300" s="1233"/>
      <c r="BQ300" s="1233"/>
      <c r="BR300" s="1233"/>
      <c r="BS300" s="1233"/>
      <c r="BT300" s="1233"/>
      <c r="BU300" s="1233"/>
      <c r="BV300" s="1233"/>
      <c r="BW300" s="1233"/>
    </row>
    <row r="301" ht="14.25" customHeight="1">
      <c r="A301" s="1295"/>
      <c r="B301" s="1295"/>
      <c r="C301" s="1295"/>
      <c r="D301" s="1295"/>
      <c r="E301" s="1295"/>
      <c r="F301" s="1295"/>
      <c r="G301" s="1296"/>
      <c r="H301" s="1297"/>
      <c r="I301" s="1298"/>
      <c r="J301" s="1295"/>
      <c r="K301" s="1295"/>
      <c r="L301" s="1299"/>
      <c r="M301" s="1295"/>
      <c r="N301" s="1295"/>
      <c r="O301" s="1299"/>
      <c r="P301" s="1295"/>
      <c r="Q301" s="1295"/>
      <c r="R301" s="1295"/>
      <c r="S301" s="1295"/>
      <c r="T301" s="1295"/>
      <c r="U301" s="1300"/>
      <c r="V301" s="1295"/>
      <c r="W301" s="1295"/>
      <c r="X301" s="1295"/>
      <c r="Y301" s="1294"/>
      <c r="Z301" s="1294"/>
      <c r="AA301" s="1294"/>
      <c r="AB301" s="1294"/>
      <c r="AC301" s="1294"/>
      <c r="AD301" s="1294"/>
      <c r="AE301" s="1295"/>
      <c r="AF301" s="1295"/>
      <c r="AG301" s="1233"/>
      <c r="AH301" s="1233"/>
      <c r="AI301" s="1233"/>
      <c r="AJ301" s="1233"/>
      <c r="AK301" s="1233"/>
      <c r="AL301" s="1233"/>
      <c r="AM301" s="1233"/>
      <c r="AN301" s="1233"/>
      <c r="AO301" s="1233"/>
      <c r="AP301" s="1233"/>
      <c r="AQ301" s="1233"/>
      <c r="AR301" s="1233"/>
      <c r="AS301" s="1233"/>
      <c r="AT301" s="1233"/>
      <c r="AU301" s="1233"/>
      <c r="AV301" s="1233"/>
      <c r="AW301" s="1233"/>
      <c r="AX301" s="1233"/>
      <c r="AY301" s="1233"/>
      <c r="AZ301" s="1233"/>
      <c r="BA301" s="1233"/>
      <c r="BB301" s="1233"/>
      <c r="BC301" s="1233"/>
      <c r="BD301" s="1233"/>
      <c r="BE301" s="1233"/>
      <c r="BF301" s="1233"/>
      <c r="BG301" s="1233"/>
      <c r="BH301" s="1233"/>
      <c r="BI301" s="1233"/>
      <c r="BJ301" s="1233"/>
      <c r="BK301" s="1233"/>
      <c r="BL301" s="1233"/>
      <c r="BM301" s="1233"/>
      <c r="BN301" s="1233"/>
      <c r="BO301" s="1233"/>
      <c r="BP301" s="1233"/>
      <c r="BQ301" s="1233"/>
      <c r="BR301" s="1233"/>
      <c r="BS301" s="1233"/>
      <c r="BT301" s="1233"/>
      <c r="BU301" s="1233"/>
      <c r="BV301" s="1233"/>
      <c r="BW301" s="1233"/>
    </row>
    <row r="302" ht="14.25" customHeight="1">
      <c r="A302" s="1295"/>
      <c r="B302" s="1295"/>
      <c r="C302" s="1295"/>
      <c r="D302" s="1295"/>
      <c r="E302" s="1295"/>
      <c r="F302" s="1295"/>
      <c r="G302" s="1296"/>
      <c r="H302" s="1297"/>
      <c r="I302" s="1298"/>
      <c r="J302" s="1295"/>
      <c r="K302" s="1295"/>
      <c r="L302" s="1299"/>
      <c r="M302" s="1295"/>
      <c r="N302" s="1295"/>
      <c r="O302" s="1299"/>
      <c r="P302" s="1295"/>
      <c r="Q302" s="1295"/>
      <c r="R302" s="1295"/>
      <c r="S302" s="1295"/>
      <c r="T302" s="1295"/>
      <c r="U302" s="1300"/>
      <c r="V302" s="1295"/>
      <c r="W302" s="1295"/>
      <c r="X302" s="1295"/>
      <c r="Y302" s="1294"/>
      <c r="Z302" s="1294"/>
      <c r="AA302" s="1294"/>
      <c r="AB302" s="1294"/>
      <c r="AC302" s="1294"/>
      <c r="AD302" s="1294"/>
      <c r="AE302" s="1295"/>
      <c r="AF302" s="1295"/>
      <c r="AG302" s="1233"/>
      <c r="AH302" s="1233"/>
      <c r="AI302" s="1233"/>
      <c r="AJ302" s="1233"/>
      <c r="AK302" s="1233"/>
      <c r="AL302" s="1233"/>
      <c r="AM302" s="1233"/>
      <c r="AN302" s="1233"/>
      <c r="AO302" s="1233"/>
      <c r="AP302" s="1233"/>
      <c r="AQ302" s="1233"/>
      <c r="AR302" s="1233"/>
      <c r="AS302" s="1233"/>
      <c r="AT302" s="1233"/>
      <c r="AU302" s="1233"/>
      <c r="AV302" s="1233"/>
      <c r="AW302" s="1233"/>
      <c r="AX302" s="1233"/>
      <c r="AY302" s="1233"/>
      <c r="AZ302" s="1233"/>
      <c r="BA302" s="1233"/>
      <c r="BB302" s="1233"/>
      <c r="BC302" s="1233"/>
      <c r="BD302" s="1233"/>
      <c r="BE302" s="1233"/>
      <c r="BF302" s="1233"/>
      <c r="BG302" s="1233"/>
      <c r="BH302" s="1233"/>
      <c r="BI302" s="1233"/>
      <c r="BJ302" s="1233"/>
      <c r="BK302" s="1233"/>
      <c r="BL302" s="1233"/>
      <c r="BM302" s="1233"/>
      <c r="BN302" s="1233"/>
      <c r="BO302" s="1233"/>
      <c r="BP302" s="1233"/>
      <c r="BQ302" s="1233"/>
      <c r="BR302" s="1233"/>
      <c r="BS302" s="1233"/>
      <c r="BT302" s="1233"/>
      <c r="BU302" s="1233"/>
      <c r="BV302" s="1233"/>
      <c r="BW302" s="1233"/>
    </row>
    <row r="303" ht="14.25" customHeight="1">
      <c r="A303" s="1295"/>
      <c r="B303" s="1295"/>
      <c r="C303" s="1295"/>
      <c r="D303" s="1295"/>
      <c r="E303" s="1295"/>
      <c r="F303" s="1295"/>
      <c r="G303" s="1296"/>
      <c r="H303" s="1297"/>
      <c r="I303" s="1298"/>
      <c r="J303" s="1295"/>
      <c r="K303" s="1295"/>
      <c r="L303" s="1299"/>
      <c r="M303" s="1295"/>
      <c r="N303" s="1295"/>
      <c r="O303" s="1299"/>
      <c r="P303" s="1295"/>
      <c r="Q303" s="1295"/>
      <c r="R303" s="1295"/>
      <c r="S303" s="1295"/>
      <c r="T303" s="1295"/>
      <c r="U303" s="1300"/>
      <c r="V303" s="1295"/>
      <c r="W303" s="1295"/>
      <c r="X303" s="1295"/>
      <c r="Y303" s="1294"/>
      <c r="Z303" s="1294"/>
      <c r="AA303" s="1294"/>
      <c r="AB303" s="1294"/>
      <c r="AC303" s="1294"/>
      <c r="AD303" s="1294"/>
      <c r="AE303" s="1295"/>
      <c r="AF303" s="1295"/>
      <c r="AG303" s="1233"/>
      <c r="AH303" s="1233"/>
      <c r="AI303" s="1233"/>
      <c r="AJ303" s="1233"/>
      <c r="AK303" s="1233"/>
      <c r="AL303" s="1233"/>
      <c r="AM303" s="1233"/>
      <c r="AN303" s="1233"/>
      <c r="AO303" s="1233"/>
      <c r="AP303" s="1233"/>
      <c r="AQ303" s="1233"/>
      <c r="AR303" s="1233"/>
      <c r="AS303" s="1233"/>
      <c r="AT303" s="1233"/>
      <c r="AU303" s="1233"/>
      <c r="AV303" s="1233"/>
      <c r="AW303" s="1233"/>
      <c r="AX303" s="1233"/>
      <c r="AY303" s="1233"/>
      <c r="AZ303" s="1233"/>
      <c r="BA303" s="1233"/>
      <c r="BB303" s="1233"/>
      <c r="BC303" s="1233"/>
      <c r="BD303" s="1233"/>
      <c r="BE303" s="1233"/>
      <c r="BF303" s="1233"/>
      <c r="BG303" s="1233"/>
      <c r="BH303" s="1233"/>
      <c r="BI303" s="1233"/>
      <c r="BJ303" s="1233"/>
      <c r="BK303" s="1233"/>
      <c r="BL303" s="1233"/>
      <c r="BM303" s="1233"/>
      <c r="BN303" s="1233"/>
      <c r="BO303" s="1233"/>
      <c r="BP303" s="1233"/>
      <c r="BQ303" s="1233"/>
      <c r="BR303" s="1233"/>
      <c r="BS303" s="1233"/>
      <c r="BT303" s="1233"/>
      <c r="BU303" s="1233"/>
      <c r="BV303" s="1233"/>
      <c r="BW303" s="1233"/>
    </row>
    <row r="304" ht="14.25" customHeight="1">
      <c r="A304" s="1295"/>
      <c r="B304" s="1295"/>
      <c r="C304" s="1295"/>
      <c r="D304" s="1295"/>
      <c r="E304" s="1295"/>
      <c r="F304" s="1295"/>
      <c r="G304" s="1296"/>
      <c r="H304" s="1297"/>
      <c r="I304" s="1298"/>
      <c r="J304" s="1295"/>
      <c r="K304" s="1295"/>
      <c r="L304" s="1299"/>
      <c r="M304" s="1295"/>
      <c r="N304" s="1295"/>
      <c r="O304" s="1299"/>
      <c r="P304" s="1295"/>
      <c r="Q304" s="1295"/>
      <c r="R304" s="1295"/>
      <c r="S304" s="1295"/>
      <c r="T304" s="1295"/>
      <c r="U304" s="1300"/>
      <c r="V304" s="1295"/>
      <c r="W304" s="1295"/>
      <c r="X304" s="1295"/>
      <c r="Y304" s="1294"/>
      <c r="Z304" s="1294"/>
      <c r="AA304" s="1294"/>
      <c r="AB304" s="1294"/>
      <c r="AC304" s="1294"/>
      <c r="AD304" s="1294"/>
      <c r="AE304" s="1295"/>
      <c r="AF304" s="1295"/>
      <c r="AG304" s="1233"/>
      <c r="AH304" s="1233"/>
      <c r="AI304" s="1233"/>
      <c r="AJ304" s="1233"/>
      <c r="AK304" s="1233"/>
      <c r="AL304" s="1233"/>
      <c r="AM304" s="1233"/>
      <c r="AN304" s="1233"/>
      <c r="AO304" s="1233"/>
      <c r="AP304" s="1233"/>
      <c r="AQ304" s="1233"/>
      <c r="AR304" s="1233"/>
      <c r="AS304" s="1233"/>
      <c r="AT304" s="1233"/>
      <c r="AU304" s="1233"/>
      <c r="AV304" s="1233"/>
      <c r="AW304" s="1233"/>
      <c r="AX304" s="1233"/>
      <c r="AY304" s="1233"/>
      <c r="AZ304" s="1233"/>
      <c r="BA304" s="1233"/>
      <c r="BB304" s="1233"/>
      <c r="BC304" s="1233"/>
      <c r="BD304" s="1233"/>
      <c r="BE304" s="1233"/>
      <c r="BF304" s="1233"/>
      <c r="BG304" s="1233"/>
      <c r="BH304" s="1233"/>
      <c r="BI304" s="1233"/>
      <c r="BJ304" s="1233"/>
      <c r="BK304" s="1233"/>
      <c r="BL304" s="1233"/>
      <c r="BM304" s="1233"/>
      <c r="BN304" s="1233"/>
      <c r="BO304" s="1233"/>
      <c r="BP304" s="1233"/>
      <c r="BQ304" s="1233"/>
      <c r="BR304" s="1233"/>
      <c r="BS304" s="1233"/>
      <c r="BT304" s="1233"/>
      <c r="BU304" s="1233"/>
      <c r="BV304" s="1233"/>
      <c r="BW304" s="1233"/>
    </row>
    <row r="305" ht="14.25" customHeight="1">
      <c r="A305" s="1295"/>
      <c r="B305" s="1295"/>
      <c r="C305" s="1295"/>
      <c r="D305" s="1295"/>
      <c r="E305" s="1295"/>
      <c r="F305" s="1295"/>
      <c r="G305" s="1296"/>
      <c r="H305" s="1297"/>
      <c r="I305" s="1298"/>
      <c r="J305" s="1295"/>
      <c r="K305" s="1295"/>
      <c r="L305" s="1299"/>
      <c r="M305" s="1295"/>
      <c r="N305" s="1295"/>
      <c r="O305" s="1299"/>
      <c r="P305" s="1295"/>
      <c r="Q305" s="1295"/>
      <c r="R305" s="1295"/>
      <c r="S305" s="1295"/>
      <c r="T305" s="1295"/>
      <c r="U305" s="1300"/>
      <c r="V305" s="1295"/>
      <c r="W305" s="1295"/>
      <c r="X305" s="1295"/>
      <c r="Y305" s="1294"/>
      <c r="Z305" s="1294"/>
      <c r="AA305" s="1294"/>
      <c r="AB305" s="1294"/>
      <c r="AC305" s="1294"/>
      <c r="AD305" s="1294"/>
      <c r="AE305" s="1295"/>
      <c r="AF305" s="1295"/>
      <c r="AG305" s="1233"/>
      <c r="AH305" s="1233"/>
      <c r="AI305" s="1233"/>
      <c r="AJ305" s="1233"/>
      <c r="AK305" s="1233"/>
      <c r="AL305" s="1233"/>
      <c r="AM305" s="1233"/>
      <c r="AN305" s="1233"/>
      <c r="AO305" s="1233"/>
      <c r="AP305" s="1233"/>
      <c r="AQ305" s="1233"/>
      <c r="AR305" s="1233"/>
      <c r="AS305" s="1233"/>
      <c r="AT305" s="1233"/>
      <c r="AU305" s="1233"/>
      <c r="AV305" s="1233"/>
      <c r="AW305" s="1233"/>
      <c r="AX305" s="1233"/>
      <c r="AY305" s="1233"/>
      <c r="AZ305" s="1233"/>
      <c r="BA305" s="1233"/>
      <c r="BB305" s="1233"/>
      <c r="BC305" s="1233"/>
      <c r="BD305" s="1233"/>
      <c r="BE305" s="1233"/>
      <c r="BF305" s="1233"/>
      <c r="BG305" s="1233"/>
      <c r="BH305" s="1233"/>
      <c r="BI305" s="1233"/>
      <c r="BJ305" s="1233"/>
      <c r="BK305" s="1233"/>
      <c r="BL305" s="1233"/>
      <c r="BM305" s="1233"/>
      <c r="BN305" s="1233"/>
      <c r="BO305" s="1233"/>
      <c r="BP305" s="1233"/>
      <c r="BQ305" s="1233"/>
      <c r="BR305" s="1233"/>
      <c r="BS305" s="1233"/>
      <c r="BT305" s="1233"/>
      <c r="BU305" s="1233"/>
      <c r="BV305" s="1233"/>
      <c r="BW305" s="1233"/>
    </row>
    <row r="306" ht="14.25" customHeight="1">
      <c r="A306" s="1295"/>
      <c r="B306" s="1295"/>
      <c r="C306" s="1295"/>
      <c r="D306" s="1295"/>
      <c r="E306" s="1295"/>
      <c r="F306" s="1295"/>
      <c r="G306" s="1296"/>
      <c r="H306" s="1297"/>
      <c r="I306" s="1298"/>
      <c r="J306" s="1295"/>
      <c r="K306" s="1295"/>
      <c r="L306" s="1299"/>
      <c r="M306" s="1295"/>
      <c r="N306" s="1295"/>
      <c r="O306" s="1299"/>
      <c r="P306" s="1295"/>
      <c r="Q306" s="1295"/>
      <c r="R306" s="1295"/>
      <c r="S306" s="1295"/>
      <c r="T306" s="1295"/>
      <c r="U306" s="1300"/>
      <c r="V306" s="1295"/>
      <c r="W306" s="1295"/>
      <c r="X306" s="1295"/>
      <c r="Y306" s="1294"/>
      <c r="Z306" s="1294"/>
      <c r="AA306" s="1294"/>
      <c r="AB306" s="1294"/>
      <c r="AC306" s="1294"/>
      <c r="AD306" s="1294"/>
      <c r="AE306" s="1295"/>
      <c r="AF306" s="1295"/>
      <c r="AG306" s="1233"/>
      <c r="AH306" s="1233"/>
      <c r="AI306" s="1233"/>
      <c r="AJ306" s="1233"/>
      <c r="AK306" s="1233"/>
      <c r="AL306" s="1233"/>
      <c r="AM306" s="1233"/>
      <c r="AN306" s="1233"/>
      <c r="AO306" s="1233"/>
      <c r="AP306" s="1233"/>
      <c r="AQ306" s="1233"/>
      <c r="AR306" s="1233"/>
      <c r="AS306" s="1233"/>
      <c r="AT306" s="1233"/>
      <c r="AU306" s="1233"/>
      <c r="AV306" s="1233"/>
      <c r="AW306" s="1233"/>
      <c r="AX306" s="1233"/>
      <c r="AY306" s="1233"/>
      <c r="AZ306" s="1233"/>
      <c r="BA306" s="1233"/>
      <c r="BB306" s="1233"/>
      <c r="BC306" s="1233"/>
      <c r="BD306" s="1233"/>
      <c r="BE306" s="1233"/>
      <c r="BF306" s="1233"/>
      <c r="BG306" s="1233"/>
      <c r="BH306" s="1233"/>
      <c r="BI306" s="1233"/>
      <c r="BJ306" s="1233"/>
      <c r="BK306" s="1233"/>
      <c r="BL306" s="1233"/>
      <c r="BM306" s="1233"/>
      <c r="BN306" s="1233"/>
      <c r="BO306" s="1233"/>
      <c r="BP306" s="1233"/>
      <c r="BQ306" s="1233"/>
      <c r="BR306" s="1233"/>
      <c r="BS306" s="1233"/>
      <c r="BT306" s="1233"/>
      <c r="BU306" s="1233"/>
      <c r="BV306" s="1233"/>
      <c r="BW306" s="1233"/>
    </row>
    <row r="307" ht="14.25" customHeight="1">
      <c r="A307" s="1295"/>
      <c r="B307" s="1295"/>
      <c r="C307" s="1295"/>
      <c r="D307" s="1295"/>
      <c r="E307" s="1295"/>
      <c r="F307" s="1295"/>
      <c r="G307" s="1296"/>
      <c r="H307" s="1297"/>
      <c r="I307" s="1298"/>
      <c r="J307" s="1295"/>
      <c r="K307" s="1295"/>
      <c r="L307" s="1299"/>
      <c r="M307" s="1295"/>
      <c r="N307" s="1295"/>
      <c r="O307" s="1299"/>
      <c r="P307" s="1295"/>
      <c r="Q307" s="1295"/>
      <c r="R307" s="1295"/>
      <c r="S307" s="1295"/>
      <c r="T307" s="1295"/>
      <c r="U307" s="1300"/>
      <c r="V307" s="1295"/>
      <c r="W307" s="1295"/>
      <c r="X307" s="1295"/>
      <c r="Y307" s="1294"/>
      <c r="Z307" s="1294"/>
      <c r="AA307" s="1294"/>
      <c r="AB307" s="1294"/>
      <c r="AC307" s="1294"/>
      <c r="AD307" s="1294"/>
      <c r="AE307" s="1295"/>
      <c r="AF307" s="1295"/>
      <c r="AG307" s="1233"/>
      <c r="AH307" s="1233"/>
      <c r="AI307" s="1233"/>
      <c r="AJ307" s="1233"/>
      <c r="AK307" s="1233"/>
      <c r="AL307" s="1233"/>
      <c r="AM307" s="1233"/>
      <c r="AN307" s="1233"/>
      <c r="AO307" s="1233"/>
      <c r="AP307" s="1233"/>
      <c r="AQ307" s="1233"/>
      <c r="AR307" s="1233"/>
      <c r="AS307" s="1233"/>
      <c r="AT307" s="1233"/>
      <c r="AU307" s="1233"/>
      <c r="AV307" s="1233"/>
      <c r="AW307" s="1233"/>
      <c r="AX307" s="1233"/>
      <c r="AY307" s="1233"/>
      <c r="AZ307" s="1233"/>
      <c r="BA307" s="1233"/>
      <c r="BB307" s="1233"/>
      <c r="BC307" s="1233"/>
      <c r="BD307" s="1233"/>
      <c r="BE307" s="1233"/>
      <c r="BF307" s="1233"/>
      <c r="BG307" s="1233"/>
      <c r="BH307" s="1233"/>
      <c r="BI307" s="1233"/>
      <c r="BJ307" s="1233"/>
      <c r="BK307" s="1233"/>
      <c r="BL307" s="1233"/>
      <c r="BM307" s="1233"/>
      <c r="BN307" s="1233"/>
      <c r="BO307" s="1233"/>
      <c r="BP307" s="1233"/>
      <c r="BQ307" s="1233"/>
      <c r="BR307" s="1233"/>
      <c r="BS307" s="1233"/>
      <c r="BT307" s="1233"/>
      <c r="BU307" s="1233"/>
      <c r="BV307" s="1233"/>
      <c r="BW307" s="1233"/>
    </row>
    <row r="308" ht="14.25" customHeight="1">
      <c r="A308" s="1295"/>
      <c r="B308" s="1295"/>
      <c r="C308" s="1295"/>
      <c r="D308" s="1295"/>
      <c r="E308" s="1295"/>
      <c r="F308" s="1295"/>
      <c r="G308" s="1296"/>
      <c r="H308" s="1297"/>
      <c r="I308" s="1298"/>
      <c r="J308" s="1295"/>
      <c r="K308" s="1295"/>
      <c r="L308" s="1299"/>
      <c r="M308" s="1295"/>
      <c r="N308" s="1295"/>
      <c r="O308" s="1299"/>
      <c r="P308" s="1295"/>
      <c r="Q308" s="1295"/>
      <c r="R308" s="1295"/>
      <c r="S308" s="1295"/>
      <c r="T308" s="1295"/>
      <c r="U308" s="1300"/>
      <c r="V308" s="1295"/>
      <c r="W308" s="1295"/>
      <c r="X308" s="1295"/>
      <c r="Y308" s="1294"/>
      <c r="Z308" s="1294"/>
      <c r="AA308" s="1294"/>
      <c r="AB308" s="1294"/>
      <c r="AC308" s="1294"/>
      <c r="AD308" s="1294"/>
      <c r="AE308" s="1295"/>
      <c r="AF308" s="1295"/>
      <c r="AG308" s="1233"/>
      <c r="AH308" s="1233"/>
      <c r="AI308" s="1233"/>
      <c r="AJ308" s="1233"/>
      <c r="AK308" s="1233"/>
      <c r="AL308" s="1233"/>
      <c r="AM308" s="1233"/>
      <c r="AN308" s="1233"/>
      <c r="AO308" s="1233"/>
      <c r="AP308" s="1233"/>
      <c r="AQ308" s="1233"/>
      <c r="AR308" s="1233"/>
      <c r="AS308" s="1233"/>
      <c r="AT308" s="1233"/>
      <c r="AU308" s="1233"/>
      <c r="AV308" s="1233"/>
      <c r="AW308" s="1233"/>
      <c r="AX308" s="1233"/>
      <c r="AY308" s="1233"/>
      <c r="AZ308" s="1233"/>
      <c r="BA308" s="1233"/>
      <c r="BB308" s="1233"/>
      <c r="BC308" s="1233"/>
      <c r="BD308" s="1233"/>
      <c r="BE308" s="1233"/>
      <c r="BF308" s="1233"/>
      <c r="BG308" s="1233"/>
      <c r="BH308" s="1233"/>
      <c r="BI308" s="1233"/>
      <c r="BJ308" s="1233"/>
      <c r="BK308" s="1233"/>
      <c r="BL308" s="1233"/>
      <c r="BM308" s="1233"/>
      <c r="BN308" s="1233"/>
      <c r="BO308" s="1233"/>
      <c r="BP308" s="1233"/>
      <c r="BQ308" s="1233"/>
      <c r="BR308" s="1233"/>
      <c r="BS308" s="1233"/>
      <c r="BT308" s="1233"/>
      <c r="BU308" s="1233"/>
      <c r="BV308" s="1233"/>
      <c r="BW308" s="1233"/>
    </row>
    <row r="309" ht="14.25" customHeight="1">
      <c r="A309" s="1295"/>
      <c r="B309" s="1295"/>
      <c r="C309" s="1295"/>
      <c r="D309" s="1295"/>
      <c r="E309" s="1295"/>
      <c r="F309" s="1295"/>
      <c r="G309" s="1296"/>
      <c r="H309" s="1297"/>
      <c r="I309" s="1298"/>
      <c r="J309" s="1295"/>
      <c r="K309" s="1295"/>
      <c r="L309" s="1299"/>
      <c r="M309" s="1295"/>
      <c r="N309" s="1295"/>
      <c r="O309" s="1299"/>
      <c r="P309" s="1295"/>
      <c r="Q309" s="1295"/>
      <c r="R309" s="1295"/>
      <c r="S309" s="1295"/>
      <c r="T309" s="1295"/>
      <c r="U309" s="1300"/>
      <c r="V309" s="1295"/>
      <c r="W309" s="1295"/>
      <c r="X309" s="1295"/>
      <c r="Y309" s="1294"/>
      <c r="Z309" s="1294"/>
      <c r="AA309" s="1294"/>
      <c r="AB309" s="1294"/>
      <c r="AC309" s="1294"/>
      <c r="AD309" s="1294"/>
      <c r="AE309" s="1295"/>
      <c r="AF309" s="1295"/>
      <c r="AG309" s="1233"/>
      <c r="AH309" s="1233"/>
      <c r="AI309" s="1233"/>
      <c r="AJ309" s="1233"/>
      <c r="AK309" s="1233"/>
      <c r="AL309" s="1233"/>
      <c r="AM309" s="1233"/>
      <c r="AN309" s="1233"/>
      <c r="AO309" s="1233"/>
      <c r="AP309" s="1233"/>
      <c r="AQ309" s="1233"/>
      <c r="AR309" s="1233"/>
      <c r="AS309" s="1233"/>
      <c r="AT309" s="1233"/>
      <c r="AU309" s="1233"/>
      <c r="AV309" s="1233"/>
      <c r="AW309" s="1233"/>
      <c r="AX309" s="1233"/>
      <c r="AY309" s="1233"/>
      <c r="AZ309" s="1233"/>
      <c r="BA309" s="1233"/>
      <c r="BB309" s="1233"/>
      <c r="BC309" s="1233"/>
      <c r="BD309" s="1233"/>
      <c r="BE309" s="1233"/>
      <c r="BF309" s="1233"/>
      <c r="BG309" s="1233"/>
      <c r="BH309" s="1233"/>
      <c r="BI309" s="1233"/>
      <c r="BJ309" s="1233"/>
      <c r="BK309" s="1233"/>
      <c r="BL309" s="1233"/>
      <c r="BM309" s="1233"/>
      <c r="BN309" s="1233"/>
      <c r="BO309" s="1233"/>
      <c r="BP309" s="1233"/>
      <c r="BQ309" s="1233"/>
      <c r="BR309" s="1233"/>
      <c r="BS309" s="1233"/>
      <c r="BT309" s="1233"/>
      <c r="BU309" s="1233"/>
      <c r="BV309" s="1233"/>
      <c r="BW309" s="1233"/>
    </row>
    <row r="310" ht="14.25" customHeight="1">
      <c r="A310" s="1295"/>
      <c r="B310" s="1295"/>
      <c r="C310" s="1295"/>
      <c r="D310" s="1295"/>
      <c r="E310" s="1295"/>
      <c r="F310" s="1295"/>
      <c r="G310" s="1296"/>
      <c r="H310" s="1297"/>
      <c r="I310" s="1298"/>
      <c r="J310" s="1295"/>
      <c r="K310" s="1295"/>
      <c r="L310" s="1299"/>
      <c r="M310" s="1295"/>
      <c r="N310" s="1295"/>
      <c r="O310" s="1299"/>
      <c r="P310" s="1295"/>
      <c r="Q310" s="1295"/>
      <c r="R310" s="1295"/>
      <c r="S310" s="1295"/>
      <c r="T310" s="1295"/>
      <c r="U310" s="1300"/>
      <c r="V310" s="1295"/>
      <c r="W310" s="1295"/>
      <c r="X310" s="1295"/>
      <c r="Y310" s="1294"/>
      <c r="Z310" s="1294"/>
      <c r="AA310" s="1294"/>
      <c r="AB310" s="1294"/>
      <c r="AC310" s="1294"/>
      <c r="AD310" s="1294"/>
      <c r="AE310" s="1295"/>
      <c r="AF310" s="1295"/>
      <c r="AG310" s="1233"/>
      <c r="AH310" s="1233"/>
      <c r="AI310" s="1233"/>
      <c r="AJ310" s="1233"/>
      <c r="AK310" s="1233"/>
      <c r="AL310" s="1233"/>
      <c r="AM310" s="1233"/>
      <c r="AN310" s="1233"/>
      <c r="AO310" s="1233"/>
      <c r="AP310" s="1233"/>
      <c r="AQ310" s="1233"/>
      <c r="AR310" s="1233"/>
      <c r="AS310" s="1233"/>
      <c r="AT310" s="1233"/>
      <c r="AU310" s="1233"/>
      <c r="AV310" s="1233"/>
      <c r="AW310" s="1233"/>
      <c r="AX310" s="1233"/>
      <c r="AY310" s="1233"/>
      <c r="AZ310" s="1233"/>
      <c r="BA310" s="1233"/>
      <c r="BB310" s="1233"/>
      <c r="BC310" s="1233"/>
      <c r="BD310" s="1233"/>
      <c r="BE310" s="1233"/>
      <c r="BF310" s="1233"/>
      <c r="BG310" s="1233"/>
      <c r="BH310" s="1233"/>
      <c r="BI310" s="1233"/>
      <c r="BJ310" s="1233"/>
      <c r="BK310" s="1233"/>
      <c r="BL310" s="1233"/>
      <c r="BM310" s="1233"/>
      <c r="BN310" s="1233"/>
      <c r="BO310" s="1233"/>
      <c r="BP310" s="1233"/>
      <c r="BQ310" s="1233"/>
      <c r="BR310" s="1233"/>
      <c r="BS310" s="1233"/>
      <c r="BT310" s="1233"/>
      <c r="BU310" s="1233"/>
      <c r="BV310" s="1233"/>
      <c r="BW310" s="1233"/>
    </row>
    <row r="311" ht="14.25" customHeight="1">
      <c r="A311" s="1295"/>
      <c r="B311" s="1295"/>
      <c r="C311" s="1295"/>
      <c r="D311" s="1295"/>
      <c r="E311" s="1295"/>
      <c r="F311" s="1295"/>
      <c r="G311" s="1296"/>
      <c r="H311" s="1297"/>
      <c r="I311" s="1298"/>
      <c r="J311" s="1295"/>
      <c r="K311" s="1295"/>
      <c r="L311" s="1299"/>
      <c r="M311" s="1295"/>
      <c r="N311" s="1295"/>
      <c r="O311" s="1299"/>
      <c r="P311" s="1295"/>
      <c r="Q311" s="1295"/>
      <c r="R311" s="1295"/>
      <c r="S311" s="1295"/>
      <c r="T311" s="1295"/>
      <c r="U311" s="1300"/>
      <c r="V311" s="1295"/>
      <c r="W311" s="1295"/>
      <c r="X311" s="1295"/>
      <c r="Y311" s="1294"/>
      <c r="Z311" s="1294"/>
      <c r="AA311" s="1294"/>
      <c r="AB311" s="1294"/>
      <c r="AC311" s="1294"/>
      <c r="AD311" s="1294"/>
      <c r="AE311" s="1295"/>
      <c r="AF311" s="1295"/>
      <c r="AG311" s="1233"/>
      <c r="AH311" s="1233"/>
      <c r="AI311" s="1233"/>
      <c r="AJ311" s="1233"/>
      <c r="AK311" s="1233"/>
      <c r="AL311" s="1233"/>
      <c r="AM311" s="1233"/>
      <c r="AN311" s="1233"/>
      <c r="AO311" s="1233"/>
      <c r="AP311" s="1233"/>
      <c r="AQ311" s="1233"/>
      <c r="AR311" s="1233"/>
      <c r="AS311" s="1233"/>
      <c r="AT311" s="1233"/>
      <c r="AU311" s="1233"/>
      <c r="AV311" s="1233"/>
      <c r="AW311" s="1233"/>
      <c r="AX311" s="1233"/>
      <c r="AY311" s="1233"/>
      <c r="AZ311" s="1233"/>
      <c r="BA311" s="1233"/>
      <c r="BB311" s="1233"/>
      <c r="BC311" s="1233"/>
      <c r="BD311" s="1233"/>
      <c r="BE311" s="1233"/>
      <c r="BF311" s="1233"/>
      <c r="BG311" s="1233"/>
      <c r="BH311" s="1233"/>
      <c r="BI311" s="1233"/>
      <c r="BJ311" s="1233"/>
      <c r="BK311" s="1233"/>
      <c r="BL311" s="1233"/>
      <c r="BM311" s="1233"/>
      <c r="BN311" s="1233"/>
      <c r="BO311" s="1233"/>
      <c r="BP311" s="1233"/>
      <c r="BQ311" s="1233"/>
      <c r="BR311" s="1233"/>
      <c r="BS311" s="1233"/>
      <c r="BT311" s="1233"/>
      <c r="BU311" s="1233"/>
      <c r="BV311" s="1233"/>
      <c r="BW311" s="1233"/>
    </row>
    <row r="312" ht="14.25" customHeight="1">
      <c r="A312" s="1295"/>
      <c r="B312" s="1295"/>
      <c r="C312" s="1295"/>
      <c r="D312" s="1295"/>
      <c r="E312" s="1295"/>
      <c r="F312" s="1295"/>
      <c r="G312" s="1296"/>
      <c r="H312" s="1297"/>
      <c r="I312" s="1298"/>
      <c r="J312" s="1295"/>
      <c r="K312" s="1295"/>
      <c r="L312" s="1299"/>
      <c r="M312" s="1295"/>
      <c r="N312" s="1295"/>
      <c r="O312" s="1299"/>
      <c r="P312" s="1295"/>
      <c r="Q312" s="1295"/>
      <c r="R312" s="1295"/>
      <c r="S312" s="1295"/>
      <c r="T312" s="1295"/>
      <c r="U312" s="1300"/>
      <c r="V312" s="1295"/>
      <c r="W312" s="1295"/>
      <c r="X312" s="1295"/>
      <c r="Y312" s="1294"/>
      <c r="Z312" s="1294"/>
      <c r="AA312" s="1294"/>
      <c r="AB312" s="1294"/>
      <c r="AC312" s="1294"/>
      <c r="AD312" s="1294"/>
      <c r="AE312" s="1295"/>
      <c r="AF312" s="1295"/>
      <c r="AG312" s="1233"/>
      <c r="AH312" s="1233"/>
      <c r="AI312" s="1233"/>
      <c r="AJ312" s="1233"/>
      <c r="AK312" s="1233"/>
      <c r="AL312" s="1233"/>
      <c r="AM312" s="1233"/>
      <c r="AN312" s="1233"/>
      <c r="AO312" s="1233"/>
      <c r="AP312" s="1233"/>
      <c r="AQ312" s="1233"/>
      <c r="AR312" s="1233"/>
      <c r="AS312" s="1233"/>
      <c r="AT312" s="1233"/>
      <c r="AU312" s="1233"/>
      <c r="AV312" s="1233"/>
      <c r="AW312" s="1233"/>
      <c r="AX312" s="1233"/>
      <c r="AY312" s="1233"/>
      <c r="AZ312" s="1233"/>
      <c r="BA312" s="1233"/>
      <c r="BB312" s="1233"/>
      <c r="BC312" s="1233"/>
      <c r="BD312" s="1233"/>
      <c r="BE312" s="1233"/>
      <c r="BF312" s="1233"/>
      <c r="BG312" s="1233"/>
      <c r="BH312" s="1233"/>
      <c r="BI312" s="1233"/>
      <c r="BJ312" s="1233"/>
      <c r="BK312" s="1233"/>
      <c r="BL312" s="1233"/>
      <c r="BM312" s="1233"/>
      <c r="BN312" s="1233"/>
      <c r="BO312" s="1233"/>
      <c r="BP312" s="1233"/>
      <c r="BQ312" s="1233"/>
      <c r="BR312" s="1233"/>
      <c r="BS312" s="1233"/>
      <c r="BT312" s="1233"/>
      <c r="BU312" s="1233"/>
      <c r="BV312" s="1233"/>
      <c r="BW312" s="1233"/>
    </row>
    <row r="313" ht="14.25" customHeight="1">
      <c r="A313" s="1295"/>
      <c r="B313" s="1295"/>
      <c r="C313" s="1295"/>
      <c r="D313" s="1295"/>
      <c r="E313" s="1295"/>
      <c r="F313" s="1295"/>
      <c r="G313" s="1296"/>
      <c r="H313" s="1297"/>
      <c r="I313" s="1298"/>
      <c r="J313" s="1295"/>
      <c r="K313" s="1295"/>
      <c r="L313" s="1299"/>
      <c r="M313" s="1295"/>
      <c r="N313" s="1295"/>
      <c r="O313" s="1299"/>
      <c r="P313" s="1295"/>
      <c r="Q313" s="1295"/>
      <c r="R313" s="1295"/>
      <c r="S313" s="1295"/>
      <c r="T313" s="1295"/>
      <c r="U313" s="1300"/>
      <c r="V313" s="1295"/>
      <c r="W313" s="1295"/>
      <c r="X313" s="1295"/>
      <c r="Y313" s="1294"/>
      <c r="Z313" s="1294"/>
      <c r="AA313" s="1294"/>
      <c r="AB313" s="1294"/>
      <c r="AC313" s="1294"/>
      <c r="AD313" s="1294"/>
      <c r="AE313" s="1295"/>
      <c r="AF313" s="1295"/>
      <c r="AG313" s="1233"/>
      <c r="AH313" s="1233"/>
      <c r="AI313" s="1233"/>
      <c r="AJ313" s="1233"/>
      <c r="AK313" s="1233"/>
      <c r="AL313" s="1233"/>
      <c r="AM313" s="1233"/>
      <c r="AN313" s="1233"/>
      <c r="AO313" s="1233"/>
      <c r="AP313" s="1233"/>
      <c r="AQ313" s="1233"/>
      <c r="AR313" s="1233"/>
      <c r="AS313" s="1233"/>
      <c r="AT313" s="1233"/>
      <c r="AU313" s="1233"/>
      <c r="AV313" s="1233"/>
      <c r="AW313" s="1233"/>
      <c r="AX313" s="1233"/>
      <c r="AY313" s="1233"/>
      <c r="AZ313" s="1233"/>
      <c r="BA313" s="1233"/>
      <c r="BB313" s="1233"/>
      <c r="BC313" s="1233"/>
      <c r="BD313" s="1233"/>
      <c r="BE313" s="1233"/>
      <c r="BF313" s="1233"/>
      <c r="BG313" s="1233"/>
      <c r="BH313" s="1233"/>
      <c r="BI313" s="1233"/>
      <c r="BJ313" s="1233"/>
      <c r="BK313" s="1233"/>
      <c r="BL313" s="1233"/>
      <c r="BM313" s="1233"/>
      <c r="BN313" s="1233"/>
      <c r="BO313" s="1233"/>
      <c r="BP313" s="1233"/>
      <c r="BQ313" s="1233"/>
      <c r="BR313" s="1233"/>
      <c r="BS313" s="1233"/>
      <c r="BT313" s="1233"/>
      <c r="BU313" s="1233"/>
      <c r="BV313" s="1233"/>
      <c r="BW313" s="1233"/>
    </row>
    <row r="314" ht="14.25" customHeight="1">
      <c r="A314" s="1295"/>
      <c r="B314" s="1295"/>
      <c r="C314" s="1295"/>
      <c r="D314" s="1295"/>
      <c r="E314" s="1295"/>
      <c r="F314" s="1295"/>
      <c r="G314" s="1296"/>
      <c r="H314" s="1297"/>
      <c r="I314" s="1298"/>
      <c r="J314" s="1295"/>
      <c r="K314" s="1295"/>
      <c r="L314" s="1299"/>
      <c r="M314" s="1295"/>
      <c r="N314" s="1295"/>
      <c r="O314" s="1299"/>
      <c r="P314" s="1295"/>
      <c r="Q314" s="1295"/>
      <c r="R314" s="1295"/>
      <c r="S314" s="1295"/>
      <c r="T314" s="1295"/>
      <c r="U314" s="1300"/>
      <c r="V314" s="1295"/>
      <c r="W314" s="1295"/>
      <c r="X314" s="1295"/>
      <c r="Y314" s="1294"/>
      <c r="Z314" s="1294"/>
      <c r="AA314" s="1294"/>
      <c r="AB314" s="1294"/>
      <c r="AC314" s="1294"/>
      <c r="AD314" s="1294"/>
      <c r="AE314" s="1295"/>
      <c r="AF314" s="1295"/>
      <c r="AG314" s="1233"/>
      <c r="AH314" s="1233"/>
      <c r="AI314" s="1233"/>
      <c r="AJ314" s="1233"/>
      <c r="AK314" s="1233"/>
      <c r="AL314" s="1233"/>
      <c r="AM314" s="1233"/>
      <c r="AN314" s="1233"/>
      <c r="AO314" s="1233"/>
      <c r="AP314" s="1233"/>
      <c r="AQ314" s="1233"/>
      <c r="AR314" s="1233"/>
      <c r="AS314" s="1233"/>
      <c r="AT314" s="1233"/>
      <c r="AU314" s="1233"/>
      <c r="AV314" s="1233"/>
      <c r="AW314" s="1233"/>
      <c r="AX314" s="1233"/>
      <c r="AY314" s="1233"/>
      <c r="AZ314" s="1233"/>
      <c r="BA314" s="1233"/>
      <c r="BB314" s="1233"/>
      <c r="BC314" s="1233"/>
      <c r="BD314" s="1233"/>
      <c r="BE314" s="1233"/>
      <c r="BF314" s="1233"/>
      <c r="BG314" s="1233"/>
      <c r="BH314" s="1233"/>
      <c r="BI314" s="1233"/>
      <c r="BJ314" s="1233"/>
      <c r="BK314" s="1233"/>
      <c r="BL314" s="1233"/>
      <c r="BM314" s="1233"/>
      <c r="BN314" s="1233"/>
      <c r="BO314" s="1233"/>
      <c r="BP314" s="1233"/>
      <c r="BQ314" s="1233"/>
      <c r="BR314" s="1233"/>
      <c r="BS314" s="1233"/>
      <c r="BT314" s="1233"/>
      <c r="BU314" s="1233"/>
      <c r="BV314" s="1233"/>
      <c r="BW314" s="1233"/>
    </row>
    <row r="315" ht="14.25" customHeight="1">
      <c r="A315" s="1295"/>
      <c r="B315" s="1295"/>
      <c r="C315" s="1295"/>
      <c r="D315" s="1295"/>
      <c r="E315" s="1295"/>
      <c r="F315" s="1295"/>
      <c r="G315" s="1296"/>
      <c r="H315" s="1297"/>
      <c r="I315" s="1298"/>
      <c r="J315" s="1295"/>
      <c r="K315" s="1295"/>
      <c r="L315" s="1299"/>
      <c r="M315" s="1295"/>
      <c r="N315" s="1295"/>
      <c r="O315" s="1299"/>
      <c r="P315" s="1295"/>
      <c r="Q315" s="1295"/>
      <c r="R315" s="1295"/>
      <c r="S315" s="1295"/>
      <c r="T315" s="1295"/>
      <c r="U315" s="1300"/>
      <c r="V315" s="1295"/>
      <c r="W315" s="1295"/>
      <c r="X315" s="1295"/>
      <c r="Y315" s="1294"/>
      <c r="Z315" s="1294"/>
      <c r="AA315" s="1294"/>
      <c r="AB315" s="1294"/>
      <c r="AC315" s="1294"/>
      <c r="AD315" s="1294"/>
      <c r="AE315" s="1295"/>
      <c r="AF315" s="1295"/>
      <c r="AG315" s="1233"/>
      <c r="AH315" s="1233"/>
      <c r="AI315" s="1233"/>
      <c r="AJ315" s="1233"/>
      <c r="AK315" s="1233"/>
      <c r="AL315" s="1233"/>
      <c r="AM315" s="1233"/>
      <c r="AN315" s="1233"/>
      <c r="AO315" s="1233"/>
      <c r="AP315" s="1233"/>
      <c r="AQ315" s="1233"/>
      <c r="AR315" s="1233"/>
      <c r="AS315" s="1233"/>
      <c r="AT315" s="1233"/>
      <c r="AU315" s="1233"/>
      <c r="AV315" s="1233"/>
      <c r="AW315" s="1233"/>
      <c r="AX315" s="1233"/>
      <c r="AY315" s="1233"/>
      <c r="AZ315" s="1233"/>
      <c r="BA315" s="1233"/>
      <c r="BB315" s="1233"/>
      <c r="BC315" s="1233"/>
      <c r="BD315" s="1233"/>
      <c r="BE315" s="1233"/>
      <c r="BF315" s="1233"/>
      <c r="BG315" s="1233"/>
      <c r="BH315" s="1233"/>
      <c r="BI315" s="1233"/>
      <c r="BJ315" s="1233"/>
      <c r="BK315" s="1233"/>
      <c r="BL315" s="1233"/>
      <c r="BM315" s="1233"/>
      <c r="BN315" s="1233"/>
      <c r="BO315" s="1233"/>
      <c r="BP315" s="1233"/>
      <c r="BQ315" s="1233"/>
      <c r="BR315" s="1233"/>
      <c r="BS315" s="1233"/>
      <c r="BT315" s="1233"/>
      <c r="BU315" s="1233"/>
      <c r="BV315" s="1233"/>
      <c r="BW315" s="1233"/>
    </row>
    <row r="316" ht="14.25" customHeight="1">
      <c r="A316" s="1295"/>
      <c r="B316" s="1295"/>
      <c r="C316" s="1295"/>
      <c r="D316" s="1295"/>
      <c r="E316" s="1295"/>
      <c r="F316" s="1295"/>
      <c r="G316" s="1296"/>
      <c r="H316" s="1297"/>
      <c r="I316" s="1298"/>
      <c r="J316" s="1295"/>
      <c r="K316" s="1295"/>
      <c r="L316" s="1299"/>
      <c r="M316" s="1295"/>
      <c r="N316" s="1295"/>
      <c r="O316" s="1299"/>
      <c r="P316" s="1295"/>
      <c r="Q316" s="1295"/>
      <c r="R316" s="1295"/>
      <c r="S316" s="1295"/>
      <c r="T316" s="1295"/>
      <c r="U316" s="1300"/>
      <c r="V316" s="1295"/>
      <c r="W316" s="1295"/>
      <c r="X316" s="1295"/>
      <c r="Y316" s="1294"/>
      <c r="Z316" s="1294"/>
      <c r="AA316" s="1294"/>
      <c r="AB316" s="1294"/>
      <c r="AC316" s="1294"/>
      <c r="AD316" s="1294"/>
      <c r="AE316" s="1295"/>
      <c r="AF316" s="1295"/>
      <c r="AG316" s="1233"/>
      <c r="AH316" s="1233"/>
      <c r="AI316" s="1233"/>
      <c r="AJ316" s="1233"/>
      <c r="AK316" s="1233"/>
      <c r="AL316" s="1233"/>
      <c r="AM316" s="1233"/>
      <c r="AN316" s="1233"/>
      <c r="AO316" s="1233"/>
      <c r="AP316" s="1233"/>
      <c r="AQ316" s="1233"/>
      <c r="AR316" s="1233"/>
      <c r="AS316" s="1233"/>
      <c r="AT316" s="1233"/>
      <c r="AU316" s="1233"/>
      <c r="AV316" s="1233"/>
      <c r="AW316" s="1233"/>
      <c r="AX316" s="1233"/>
      <c r="AY316" s="1233"/>
      <c r="AZ316" s="1233"/>
      <c r="BA316" s="1233"/>
      <c r="BB316" s="1233"/>
      <c r="BC316" s="1233"/>
      <c r="BD316" s="1233"/>
      <c r="BE316" s="1233"/>
      <c r="BF316" s="1233"/>
      <c r="BG316" s="1233"/>
      <c r="BH316" s="1233"/>
      <c r="BI316" s="1233"/>
      <c r="BJ316" s="1233"/>
      <c r="BK316" s="1233"/>
      <c r="BL316" s="1233"/>
      <c r="BM316" s="1233"/>
      <c r="BN316" s="1233"/>
      <c r="BO316" s="1233"/>
      <c r="BP316" s="1233"/>
      <c r="BQ316" s="1233"/>
      <c r="BR316" s="1233"/>
      <c r="BS316" s="1233"/>
      <c r="BT316" s="1233"/>
      <c r="BU316" s="1233"/>
      <c r="BV316" s="1233"/>
      <c r="BW316" s="1233"/>
    </row>
    <row r="317" ht="14.25" customHeight="1">
      <c r="A317" s="1295"/>
      <c r="B317" s="1295"/>
      <c r="C317" s="1295"/>
      <c r="D317" s="1295"/>
      <c r="E317" s="1295"/>
      <c r="F317" s="1295"/>
      <c r="G317" s="1296"/>
      <c r="H317" s="1297"/>
      <c r="I317" s="1298"/>
      <c r="J317" s="1295"/>
      <c r="K317" s="1295"/>
      <c r="L317" s="1299"/>
      <c r="M317" s="1295"/>
      <c r="N317" s="1295"/>
      <c r="O317" s="1299"/>
      <c r="P317" s="1295"/>
      <c r="Q317" s="1295"/>
      <c r="R317" s="1295"/>
      <c r="S317" s="1295"/>
      <c r="T317" s="1295"/>
      <c r="U317" s="1300"/>
      <c r="V317" s="1295"/>
      <c r="W317" s="1295"/>
      <c r="X317" s="1295"/>
      <c r="Y317" s="1294"/>
      <c r="Z317" s="1294"/>
      <c r="AA317" s="1294"/>
      <c r="AB317" s="1294"/>
      <c r="AC317" s="1294"/>
      <c r="AD317" s="1294"/>
      <c r="AE317" s="1295"/>
      <c r="AF317" s="1295"/>
      <c r="AG317" s="1233"/>
      <c r="AH317" s="1233"/>
      <c r="AI317" s="1233"/>
      <c r="AJ317" s="1233"/>
      <c r="AK317" s="1233"/>
      <c r="AL317" s="1233"/>
      <c r="AM317" s="1233"/>
      <c r="AN317" s="1233"/>
      <c r="AO317" s="1233"/>
      <c r="AP317" s="1233"/>
      <c r="AQ317" s="1233"/>
      <c r="AR317" s="1233"/>
      <c r="AS317" s="1233"/>
      <c r="AT317" s="1233"/>
      <c r="AU317" s="1233"/>
      <c r="AV317" s="1233"/>
      <c r="AW317" s="1233"/>
      <c r="AX317" s="1233"/>
      <c r="AY317" s="1233"/>
      <c r="AZ317" s="1233"/>
      <c r="BA317" s="1233"/>
      <c r="BB317" s="1233"/>
      <c r="BC317" s="1233"/>
      <c r="BD317" s="1233"/>
      <c r="BE317" s="1233"/>
      <c r="BF317" s="1233"/>
      <c r="BG317" s="1233"/>
      <c r="BH317" s="1233"/>
      <c r="BI317" s="1233"/>
      <c r="BJ317" s="1233"/>
      <c r="BK317" s="1233"/>
      <c r="BL317" s="1233"/>
      <c r="BM317" s="1233"/>
      <c r="BN317" s="1233"/>
      <c r="BO317" s="1233"/>
      <c r="BP317" s="1233"/>
      <c r="BQ317" s="1233"/>
      <c r="BR317" s="1233"/>
      <c r="BS317" s="1233"/>
      <c r="BT317" s="1233"/>
      <c r="BU317" s="1233"/>
      <c r="BV317" s="1233"/>
      <c r="BW317" s="1233"/>
    </row>
    <row r="318" ht="14.25" customHeight="1">
      <c r="A318" s="1295"/>
      <c r="B318" s="1295"/>
      <c r="C318" s="1295"/>
      <c r="D318" s="1295"/>
      <c r="E318" s="1295"/>
      <c r="F318" s="1295"/>
      <c r="G318" s="1296"/>
      <c r="H318" s="1297"/>
      <c r="I318" s="1298"/>
      <c r="J318" s="1295"/>
      <c r="K318" s="1295"/>
      <c r="L318" s="1299"/>
      <c r="M318" s="1295"/>
      <c r="N318" s="1295"/>
      <c r="O318" s="1299"/>
      <c r="P318" s="1295"/>
      <c r="Q318" s="1295"/>
      <c r="R318" s="1295"/>
      <c r="S318" s="1295"/>
      <c r="T318" s="1295"/>
      <c r="U318" s="1300"/>
      <c r="V318" s="1295"/>
      <c r="W318" s="1295"/>
      <c r="X318" s="1295"/>
      <c r="Y318" s="1294"/>
      <c r="Z318" s="1294"/>
      <c r="AA318" s="1294"/>
      <c r="AB318" s="1294"/>
      <c r="AC318" s="1294"/>
      <c r="AD318" s="1294"/>
      <c r="AE318" s="1295"/>
      <c r="AF318" s="1295"/>
      <c r="AG318" s="1233"/>
      <c r="AH318" s="1233"/>
      <c r="AI318" s="1233"/>
      <c r="AJ318" s="1233"/>
      <c r="AK318" s="1233"/>
      <c r="AL318" s="1233"/>
      <c r="AM318" s="1233"/>
      <c r="AN318" s="1233"/>
      <c r="AO318" s="1233"/>
      <c r="AP318" s="1233"/>
      <c r="AQ318" s="1233"/>
      <c r="AR318" s="1233"/>
      <c r="AS318" s="1233"/>
      <c r="AT318" s="1233"/>
      <c r="AU318" s="1233"/>
      <c r="AV318" s="1233"/>
      <c r="AW318" s="1233"/>
      <c r="AX318" s="1233"/>
      <c r="AY318" s="1233"/>
      <c r="AZ318" s="1233"/>
      <c r="BA318" s="1233"/>
      <c r="BB318" s="1233"/>
      <c r="BC318" s="1233"/>
      <c r="BD318" s="1233"/>
      <c r="BE318" s="1233"/>
      <c r="BF318" s="1233"/>
      <c r="BG318" s="1233"/>
      <c r="BH318" s="1233"/>
      <c r="BI318" s="1233"/>
      <c r="BJ318" s="1233"/>
      <c r="BK318" s="1233"/>
      <c r="BL318" s="1233"/>
      <c r="BM318" s="1233"/>
      <c r="BN318" s="1233"/>
      <c r="BO318" s="1233"/>
      <c r="BP318" s="1233"/>
      <c r="BQ318" s="1233"/>
      <c r="BR318" s="1233"/>
      <c r="BS318" s="1233"/>
      <c r="BT318" s="1233"/>
      <c r="BU318" s="1233"/>
      <c r="BV318" s="1233"/>
      <c r="BW318" s="1233"/>
    </row>
    <row r="319" ht="14.25" customHeight="1">
      <c r="A319" s="1295"/>
      <c r="B319" s="1295"/>
      <c r="C319" s="1295"/>
      <c r="D319" s="1295"/>
      <c r="E319" s="1295"/>
      <c r="F319" s="1295"/>
      <c r="G319" s="1296"/>
      <c r="H319" s="1297"/>
      <c r="I319" s="1298"/>
      <c r="J319" s="1295"/>
      <c r="K319" s="1295"/>
      <c r="L319" s="1299"/>
      <c r="M319" s="1295"/>
      <c r="N319" s="1295"/>
      <c r="O319" s="1299"/>
      <c r="P319" s="1295"/>
      <c r="Q319" s="1295"/>
      <c r="R319" s="1295"/>
      <c r="S319" s="1295"/>
      <c r="T319" s="1295"/>
      <c r="U319" s="1300"/>
      <c r="V319" s="1295"/>
      <c r="W319" s="1295"/>
      <c r="X319" s="1295"/>
      <c r="Y319" s="1294"/>
      <c r="Z319" s="1294"/>
      <c r="AA319" s="1294"/>
      <c r="AB319" s="1294"/>
      <c r="AC319" s="1294"/>
      <c r="AD319" s="1294"/>
      <c r="AE319" s="1295"/>
      <c r="AF319" s="1295"/>
      <c r="AG319" s="1233"/>
      <c r="AH319" s="1233"/>
      <c r="AI319" s="1233"/>
      <c r="AJ319" s="1233"/>
      <c r="AK319" s="1233"/>
      <c r="AL319" s="1233"/>
      <c r="AM319" s="1233"/>
      <c r="AN319" s="1233"/>
      <c r="AO319" s="1233"/>
      <c r="AP319" s="1233"/>
      <c r="AQ319" s="1233"/>
      <c r="AR319" s="1233"/>
      <c r="AS319" s="1233"/>
      <c r="AT319" s="1233"/>
      <c r="AU319" s="1233"/>
      <c r="AV319" s="1233"/>
      <c r="AW319" s="1233"/>
      <c r="AX319" s="1233"/>
      <c r="AY319" s="1233"/>
      <c r="AZ319" s="1233"/>
      <c r="BA319" s="1233"/>
      <c r="BB319" s="1233"/>
      <c r="BC319" s="1233"/>
      <c r="BD319" s="1233"/>
      <c r="BE319" s="1233"/>
      <c r="BF319" s="1233"/>
      <c r="BG319" s="1233"/>
      <c r="BH319" s="1233"/>
      <c r="BI319" s="1233"/>
      <c r="BJ319" s="1233"/>
      <c r="BK319" s="1233"/>
      <c r="BL319" s="1233"/>
      <c r="BM319" s="1233"/>
      <c r="BN319" s="1233"/>
      <c r="BO319" s="1233"/>
      <c r="BP319" s="1233"/>
      <c r="BQ319" s="1233"/>
      <c r="BR319" s="1233"/>
      <c r="BS319" s="1233"/>
      <c r="BT319" s="1233"/>
      <c r="BU319" s="1233"/>
      <c r="BV319" s="1233"/>
      <c r="BW319" s="1233"/>
    </row>
    <row r="320" ht="14.25" customHeight="1">
      <c r="A320" s="1295"/>
      <c r="B320" s="1295"/>
      <c r="C320" s="1295"/>
      <c r="D320" s="1295"/>
      <c r="E320" s="1295"/>
      <c r="F320" s="1295"/>
      <c r="G320" s="1296"/>
      <c r="H320" s="1297"/>
      <c r="I320" s="1298"/>
      <c r="J320" s="1295"/>
      <c r="K320" s="1295"/>
      <c r="L320" s="1299"/>
      <c r="M320" s="1295"/>
      <c r="N320" s="1295"/>
      <c r="O320" s="1299"/>
      <c r="P320" s="1295"/>
      <c r="Q320" s="1295"/>
      <c r="R320" s="1295"/>
      <c r="S320" s="1295"/>
      <c r="T320" s="1295"/>
      <c r="U320" s="1300"/>
      <c r="V320" s="1295"/>
      <c r="W320" s="1295"/>
      <c r="X320" s="1295"/>
      <c r="Y320" s="1294"/>
      <c r="Z320" s="1294"/>
      <c r="AA320" s="1294"/>
      <c r="AB320" s="1294"/>
      <c r="AC320" s="1294"/>
      <c r="AD320" s="1294"/>
      <c r="AE320" s="1295"/>
      <c r="AF320" s="1295"/>
      <c r="AG320" s="1233"/>
      <c r="AH320" s="1233"/>
      <c r="AI320" s="1233"/>
      <c r="AJ320" s="1233"/>
      <c r="AK320" s="1233"/>
      <c r="AL320" s="1233"/>
      <c r="AM320" s="1233"/>
      <c r="AN320" s="1233"/>
      <c r="AO320" s="1233"/>
      <c r="AP320" s="1233"/>
      <c r="AQ320" s="1233"/>
      <c r="AR320" s="1233"/>
      <c r="AS320" s="1233"/>
      <c r="AT320" s="1233"/>
      <c r="AU320" s="1233"/>
      <c r="AV320" s="1233"/>
      <c r="AW320" s="1233"/>
      <c r="AX320" s="1233"/>
      <c r="AY320" s="1233"/>
      <c r="AZ320" s="1233"/>
      <c r="BA320" s="1233"/>
      <c r="BB320" s="1233"/>
      <c r="BC320" s="1233"/>
      <c r="BD320" s="1233"/>
      <c r="BE320" s="1233"/>
      <c r="BF320" s="1233"/>
      <c r="BG320" s="1233"/>
      <c r="BH320" s="1233"/>
      <c r="BI320" s="1233"/>
      <c r="BJ320" s="1233"/>
      <c r="BK320" s="1233"/>
      <c r="BL320" s="1233"/>
      <c r="BM320" s="1233"/>
      <c r="BN320" s="1233"/>
      <c r="BO320" s="1233"/>
      <c r="BP320" s="1233"/>
      <c r="BQ320" s="1233"/>
      <c r="BR320" s="1233"/>
      <c r="BS320" s="1233"/>
      <c r="BT320" s="1233"/>
      <c r="BU320" s="1233"/>
      <c r="BV320" s="1233"/>
      <c r="BW320" s="1233"/>
    </row>
    <row r="321" ht="14.25" customHeight="1">
      <c r="A321" s="1295"/>
      <c r="B321" s="1295"/>
      <c r="C321" s="1295"/>
      <c r="D321" s="1295"/>
      <c r="E321" s="1295"/>
      <c r="F321" s="1295"/>
      <c r="G321" s="1296"/>
      <c r="H321" s="1297"/>
      <c r="I321" s="1298"/>
      <c r="J321" s="1295"/>
      <c r="K321" s="1295"/>
      <c r="L321" s="1299"/>
      <c r="M321" s="1295"/>
      <c r="N321" s="1295"/>
      <c r="O321" s="1299"/>
      <c r="P321" s="1295"/>
      <c r="Q321" s="1295"/>
      <c r="R321" s="1295"/>
      <c r="S321" s="1295"/>
      <c r="T321" s="1295"/>
      <c r="U321" s="1300"/>
      <c r="V321" s="1295"/>
      <c r="W321" s="1295"/>
      <c r="X321" s="1295"/>
      <c r="Y321" s="1294"/>
      <c r="Z321" s="1294"/>
      <c r="AA321" s="1294"/>
      <c r="AB321" s="1294"/>
      <c r="AC321" s="1294"/>
      <c r="AD321" s="1294"/>
      <c r="AE321" s="1295"/>
      <c r="AF321" s="1295"/>
      <c r="AG321" s="1233"/>
      <c r="AH321" s="1233"/>
      <c r="AI321" s="1233"/>
      <c r="AJ321" s="1233"/>
      <c r="AK321" s="1233"/>
      <c r="AL321" s="1233"/>
      <c r="AM321" s="1233"/>
      <c r="AN321" s="1233"/>
      <c r="AO321" s="1233"/>
      <c r="AP321" s="1233"/>
      <c r="AQ321" s="1233"/>
      <c r="AR321" s="1233"/>
      <c r="AS321" s="1233"/>
      <c r="AT321" s="1233"/>
      <c r="AU321" s="1233"/>
      <c r="AV321" s="1233"/>
      <c r="AW321" s="1233"/>
      <c r="AX321" s="1233"/>
      <c r="AY321" s="1233"/>
      <c r="AZ321" s="1233"/>
      <c r="BA321" s="1233"/>
      <c r="BB321" s="1233"/>
      <c r="BC321" s="1233"/>
      <c r="BD321" s="1233"/>
      <c r="BE321" s="1233"/>
      <c r="BF321" s="1233"/>
      <c r="BG321" s="1233"/>
      <c r="BH321" s="1233"/>
      <c r="BI321" s="1233"/>
      <c r="BJ321" s="1233"/>
      <c r="BK321" s="1233"/>
      <c r="BL321" s="1233"/>
      <c r="BM321" s="1233"/>
      <c r="BN321" s="1233"/>
      <c r="BO321" s="1233"/>
      <c r="BP321" s="1233"/>
      <c r="BQ321" s="1233"/>
      <c r="BR321" s="1233"/>
      <c r="BS321" s="1233"/>
      <c r="BT321" s="1233"/>
      <c r="BU321" s="1233"/>
      <c r="BV321" s="1233"/>
      <c r="BW321" s="1233"/>
    </row>
    <row r="322" ht="14.25" customHeight="1">
      <c r="A322" s="1295"/>
      <c r="B322" s="1295"/>
      <c r="C322" s="1295"/>
      <c r="D322" s="1295"/>
      <c r="E322" s="1295"/>
      <c r="F322" s="1295"/>
      <c r="G322" s="1296"/>
      <c r="H322" s="1297"/>
      <c r="I322" s="1298"/>
      <c r="J322" s="1295"/>
      <c r="K322" s="1295"/>
      <c r="L322" s="1299"/>
      <c r="M322" s="1295"/>
      <c r="N322" s="1295"/>
      <c r="O322" s="1299"/>
      <c r="P322" s="1295"/>
      <c r="Q322" s="1295"/>
      <c r="R322" s="1295"/>
      <c r="S322" s="1295"/>
      <c r="T322" s="1295"/>
      <c r="U322" s="1300"/>
      <c r="V322" s="1295"/>
      <c r="W322" s="1295"/>
      <c r="X322" s="1295"/>
      <c r="Y322" s="1294"/>
      <c r="Z322" s="1294"/>
      <c r="AA322" s="1294"/>
      <c r="AB322" s="1294"/>
      <c r="AC322" s="1294"/>
      <c r="AD322" s="1294"/>
      <c r="AE322" s="1295"/>
      <c r="AF322" s="1295"/>
      <c r="AG322" s="1233"/>
      <c r="AH322" s="1233"/>
      <c r="AI322" s="1233"/>
      <c r="AJ322" s="1233"/>
      <c r="AK322" s="1233"/>
      <c r="AL322" s="1233"/>
      <c r="AM322" s="1233"/>
      <c r="AN322" s="1233"/>
      <c r="AO322" s="1233"/>
      <c r="AP322" s="1233"/>
      <c r="AQ322" s="1233"/>
      <c r="AR322" s="1233"/>
      <c r="AS322" s="1233"/>
      <c r="AT322" s="1233"/>
      <c r="AU322" s="1233"/>
      <c r="AV322" s="1233"/>
      <c r="AW322" s="1233"/>
      <c r="AX322" s="1233"/>
      <c r="AY322" s="1233"/>
      <c r="AZ322" s="1233"/>
      <c r="BA322" s="1233"/>
      <c r="BB322" s="1233"/>
      <c r="BC322" s="1233"/>
      <c r="BD322" s="1233"/>
      <c r="BE322" s="1233"/>
      <c r="BF322" s="1233"/>
      <c r="BG322" s="1233"/>
      <c r="BH322" s="1233"/>
      <c r="BI322" s="1233"/>
      <c r="BJ322" s="1233"/>
      <c r="BK322" s="1233"/>
      <c r="BL322" s="1233"/>
      <c r="BM322" s="1233"/>
      <c r="BN322" s="1233"/>
      <c r="BO322" s="1233"/>
      <c r="BP322" s="1233"/>
      <c r="BQ322" s="1233"/>
      <c r="BR322" s="1233"/>
      <c r="BS322" s="1233"/>
      <c r="BT322" s="1233"/>
      <c r="BU322" s="1233"/>
      <c r="BV322" s="1233"/>
      <c r="BW322" s="1233"/>
    </row>
    <row r="323" ht="14.25" customHeight="1">
      <c r="A323" s="1295"/>
      <c r="B323" s="1295"/>
      <c r="C323" s="1295"/>
      <c r="D323" s="1295"/>
      <c r="E323" s="1295"/>
      <c r="F323" s="1295"/>
      <c r="G323" s="1296"/>
      <c r="H323" s="1297"/>
      <c r="I323" s="1298"/>
      <c r="J323" s="1295"/>
      <c r="K323" s="1295"/>
      <c r="L323" s="1299"/>
      <c r="M323" s="1295"/>
      <c r="N323" s="1295"/>
      <c r="O323" s="1299"/>
      <c r="P323" s="1295"/>
      <c r="Q323" s="1295"/>
      <c r="R323" s="1295"/>
      <c r="S323" s="1295"/>
      <c r="T323" s="1295"/>
      <c r="U323" s="1300"/>
      <c r="V323" s="1295"/>
      <c r="W323" s="1295"/>
      <c r="X323" s="1295"/>
      <c r="Y323" s="1294"/>
      <c r="Z323" s="1294"/>
      <c r="AA323" s="1294"/>
      <c r="AB323" s="1294"/>
      <c r="AC323" s="1294"/>
      <c r="AD323" s="1294"/>
      <c r="AE323" s="1295"/>
      <c r="AF323" s="1295"/>
      <c r="AG323" s="1233"/>
      <c r="AH323" s="1233"/>
      <c r="AI323" s="1233"/>
      <c r="AJ323" s="1233"/>
      <c r="AK323" s="1233"/>
      <c r="AL323" s="1233"/>
      <c r="AM323" s="1233"/>
      <c r="AN323" s="1233"/>
      <c r="AO323" s="1233"/>
      <c r="AP323" s="1233"/>
      <c r="AQ323" s="1233"/>
      <c r="AR323" s="1233"/>
      <c r="AS323" s="1233"/>
      <c r="AT323" s="1233"/>
      <c r="AU323" s="1233"/>
      <c r="AV323" s="1233"/>
      <c r="AW323" s="1233"/>
      <c r="AX323" s="1233"/>
      <c r="AY323" s="1233"/>
      <c r="AZ323" s="1233"/>
      <c r="BA323" s="1233"/>
      <c r="BB323" s="1233"/>
      <c r="BC323" s="1233"/>
      <c r="BD323" s="1233"/>
      <c r="BE323" s="1233"/>
      <c r="BF323" s="1233"/>
      <c r="BG323" s="1233"/>
      <c r="BH323" s="1233"/>
      <c r="BI323" s="1233"/>
      <c r="BJ323" s="1233"/>
      <c r="BK323" s="1233"/>
      <c r="BL323" s="1233"/>
      <c r="BM323" s="1233"/>
      <c r="BN323" s="1233"/>
      <c r="BO323" s="1233"/>
      <c r="BP323" s="1233"/>
      <c r="BQ323" s="1233"/>
      <c r="BR323" s="1233"/>
      <c r="BS323" s="1233"/>
      <c r="BT323" s="1233"/>
      <c r="BU323" s="1233"/>
      <c r="BV323" s="1233"/>
      <c r="BW323" s="1233"/>
    </row>
    <row r="324" ht="14.25" customHeight="1">
      <c r="A324" s="1295"/>
      <c r="B324" s="1295"/>
      <c r="C324" s="1295"/>
      <c r="D324" s="1295"/>
      <c r="E324" s="1295"/>
      <c r="F324" s="1295"/>
      <c r="G324" s="1296"/>
      <c r="H324" s="1297"/>
      <c r="I324" s="1298"/>
      <c r="J324" s="1295"/>
      <c r="K324" s="1295"/>
      <c r="L324" s="1299"/>
      <c r="M324" s="1295"/>
      <c r="N324" s="1295"/>
      <c r="O324" s="1299"/>
      <c r="P324" s="1295"/>
      <c r="Q324" s="1295"/>
      <c r="R324" s="1295"/>
      <c r="S324" s="1295"/>
      <c r="T324" s="1295"/>
      <c r="U324" s="1300"/>
      <c r="V324" s="1295"/>
      <c r="W324" s="1295"/>
      <c r="X324" s="1295"/>
      <c r="Y324" s="1294"/>
      <c r="Z324" s="1294"/>
      <c r="AA324" s="1294"/>
      <c r="AB324" s="1294"/>
      <c r="AC324" s="1294"/>
      <c r="AD324" s="1294"/>
      <c r="AE324" s="1295"/>
      <c r="AF324" s="1295"/>
      <c r="AG324" s="1233"/>
      <c r="AH324" s="1233"/>
      <c r="AI324" s="1233"/>
      <c r="AJ324" s="1233"/>
      <c r="AK324" s="1233"/>
      <c r="AL324" s="1233"/>
      <c r="AM324" s="1233"/>
      <c r="AN324" s="1233"/>
      <c r="AO324" s="1233"/>
      <c r="AP324" s="1233"/>
      <c r="AQ324" s="1233"/>
      <c r="AR324" s="1233"/>
      <c r="AS324" s="1233"/>
      <c r="AT324" s="1233"/>
      <c r="AU324" s="1233"/>
      <c r="AV324" s="1233"/>
      <c r="AW324" s="1233"/>
      <c r="AX324" s="1233"/>
      <c r="AY324" s="1233"/>
      <c r="AZ324" s="1233"/>
      <c r="BA324" s="1233"/>
      <c r="BB324" s="1233"/>
      <c r="BC324" s="1233"/>
      <c r="BD324" s="1233"/>
      <c r="BE324" s="1233"/>
      <c r="BF324" s="1233"/>
      <c r="BG324" s="1233"/>
      <c r="BH324" s="1233"/>
      <c r="BI324" s="1233"/>
      <c r="BJ324" s="1233"/>
      <c r="BK324" s="1233"/>
      <c r="BL324" s="1233"/>
      <c r="BM324" s="1233"/>
      <c r="BN324" s="1233"/>
      <c r="BO324" s="1233"/>
      <c r="BP324" s="1233"/>
      <c r="BQ324" s="1233"/>
      <c r="BR324" s="1233"/>
      <c r="BS324" s="1233"/>
      <c r="BT324" s="1233"/>
      <c r="BU324" s="1233"/>
      <c r="BV324" s="1233"/>
      <c r="BW324" s="1233"/>
    </row>
    <row r="325" ht="14.25" customHeight="1">
      <c r="A325" s="1295"/>
      <c r="B325" s="1295"/>
      <c r="C325" s="1295"/>
      <c r="D325" s="1295"/>
      <c r="E325" s="1295"/>
      <c r="F325" s="1295"/>
      <c r="G325" s="1296"/>
      <c r="H325" s="1297"/>
      <c r="I325" s="1298"/>
      <c r="J325" s="1295"/>
      <c r="K325" s="1295"/>
      <c r="L325" s="1299"/>
      <c r="M325" s="1295"/>
      <c r="N325" s="1295"/>
      <c r="O325" s="1299"/>
      <c r="P325" s="1295"/>
      <c r="Q325" s="1295"/>
      <c r="R325" s="1295"/>
      <c r="S325" s="1295"/>
      <c r="T325" s="1295"/>
      <c r="U325" s="1300"/>
      <c r="V325" s="1295"/>
      <c r="W325" s="1295"/>
      <c r="X325" s="1295"/>
      <c r="Y325" s="1294"/>
      <c r="Z325" s="1294"/>
      <c r="AA325" s="1294"/>
      <c r="AB325" s="1294"/>
      <c r="AC325" s="1294"/>
      <c r="AD325" s="1294"/>
      <c r="AE325" s="1295"/>
      <c r="AF325" s="1295"/>
      <c r="AG325" s="1233"/>
      <c r="AH325" s="1233"/>
      <c r="AI325" s="1233"/>
      <c r="AJ325" s="1233"/>
      <c r="AK325" s="1233"/>
      <c r="AL325" s="1233"/>
      <c r="AM325" s="1233"/>
      <c r="AN325" s="1233"/>
      <c r="AO325" s="1233"/>
      <c r="AP325" s="1233"/>
      <c r="AQ325" s="1233"/>
      <c r="AR325" s="1233"/>
      <c r="AS325" s="1233"/>
      <c r="AT325" s="1233"/>
      <c r="AU325" s="1233"/>
      <c r="AV325" s="1233"/>
      <c r="AW325" s="1233"/>
      <c r="AX325" s="1233"/>
      <c r="AY325" s="1233"/>
      <c r="AZ325" s="1233"/>
      <c r="BA325" s="1233"/>
      <c r="BB325" s="1233"/>
      <c r="BC325" s="1233"/>
      <c r="BD325" s="1233"/>
      <c r="BE325" s="1233"/>
      <c r="BF325" s="1233"/>
      <c r="BG325" s="1233"/>
      <c r="BH325" s="1233"/>
      <c r="BI325" s="1233"/>
      <c r="BJ325" s="1233"/>
      <c r="BK325" s="1233"/>
      <c r="BL325" s="1233"/>
      <c r="BM325" s="1233"/>
      <c r="BN325" s="1233"/>
      <c r="BO325" s="1233"/>
      <c r="BP325" s="1233"/>
      <c r="BQ325" s="1233"/>
      <c r="BR325" s="1233"/>
      <c r="BS325" s="1233"/>
      <c r="BT325" s="1233"/>
      <c r="BU325" s="1233"/>
      <c r="BV325" s="1233"/>
      <c r="BW325" s="1233"/>
    </row>
    <row r="326" ht="14.25" customHeight="1">
      <c r="A326" s="1295"/>
      <c r="B326" s="1295"/>
      <c r="C326" s="1295"/>
      <c r="D326" s="1295"/>
      <c r="E326" s="1295"/>
      <c r="F326" s="1295"/>
      <c r="G326" s="1296"/>
      <c r="H326" s="1297"/>
      <c r="I326" s="1298"/>
      <c r="J326" s="1295"/>
      <c r="K326" s="1295"/>
      <c r="L326" s="1299"/>
      <c r="M326" s="1295"/>
      <c r="N326" s="1295"/>
      <c r="O326" s="1299"/>
      <c r="P326" s="1295"/>
      <c r="Q326" s="1295"/>
      <c r="R326" s="1295"/>
      <c r="S326" s="1295"/>
      <c r="T326" s="1295"/>
      <c r="U326" s="1300"/>
      <c r="V326" s="1295"/>
      <c r="W326" s="1295"/>
      <c r="X326" s="1295"/>
      <c r="Y326" s="1294"/>
      <c r="Z326" s="1294"/>
      <c r="AA326" s="1294"/>
      <c r="AB326" s="1294"/>
      <c r="AC326" s="1294"/>
      <c r="AD326" s="1294"/>
      <c r="AE326" s="1295"/>
      <c r="AF326" s="1295"/>
      <c r="AG326" s="1233"/>
      <c r="AH326" s="1233"/>
      <c r="AI326" s="1233"/>
      <c r="AJ326" s="1233"/>
      <c r="AK326" s="1233"/>
      <c r="AL326" s="1233"/>
      <c r="AM326" s="1233"/>
      <c r="AN326" s="1233"/>
      <c r="AO326" s="1233"/>
      <c r="AP326" s="1233"/>
      <c r="AQ326" s="1233"/>
      <c r="AR326" s="1233"/>
      <c r="AS326" s="1233"/>
      <c r="AT326" s="1233"/>
      <c r="AU326" s="1233"/>
      <c r="AV326" s="1233"/>
      <c r="AW326" s="1233"/>
      <c r="AX326" s="1233"/>
      <c r="AY326" s="1233"/>
      <c r="AZ326" s="1233"/>
      <c r="BA326" s="1233"/>
      <c r="BB326" s="1233"/>
      <c r="BC326" s="1233"/>
      <c r="BD326" s="1233"/>
      <c r="BE326" s="1233"/>
      <c r="BF326" s="1233"/>
      <c r="BG326" s="1233"/>
      <c r="BH326" s="1233"/>
      <c r="BI326" s="1233"/>
      <c r="BJ326" s="1233"/>
      <c r="BK326" s="1233"/>
      <c r="BL326" s="1233"/>
      <c r="BM326" s="1233"/>
      <c r="BN326" s="1233"/>
      <c r="BO326" s="1233"/>
      <c r="BP326" s="1233"/>
      <c r="BQ326" s="1233"/>
      <c r="BR326" s="1233"/>
      <c r="BS326" s="1233"/>
      <c r="BT326" s="1233"/>
      <c r="BU326" s="1233"/>
      <c r="BV326" s="1233"/>
      <c r="BW326" s="1233"/>
    </row>
    <row r="327" ht="14.25" customHeight="1">
      <c r="A327" s="1295"/>
      <c r="B327" s="1295"/>
      <c r="C327" s="1295"/>
      <c r="D327" s="1295"/>
      <c r="E327" s="1295"/>
      <c r="F327" s="1295"/>
      <c r="G327" s="1296"/>
      <c r="H327" s="1297"/>
      <c r="I327" s="1298"/>
      <c r="J327" s="1295"/>
      <c r="K327" s="1295"/>
      <c r="L327" s="1299"/>
      <c r="M327" s="1295"/>
      <c r="N327" s="1295"/>
      <c r="O327" s="1299"/>
      <c r="P327" s="1295"/>
      <c r="Q327" s="1295"/>
      <c r="R327" s="1295"/>
      <c r="S327" s="1295"/>
      <c r="T327" s="1295"/>
      <c r="U327" s="1300"/>
      <c r="V327" s="1295"/>
      <c r="W327" s="1295"/>
      <c r="X327" s="1295"/>
      <c r="Y327" s="1294"/>
      <c r="Z327" s="1294"/>
      <c r="AA327" s="1294"/>
      <c r="AB327" s="1294"/>
      <c r="AC327" s="1294"/>
      <c r="AD327" s="1294"/>
      <c r="AE327" s="1295"/>
      <c r="AF327" s="1295"/>
      <c r="AG327" s="1233"/>
      <c r="AH327" s="1233"/>
      <c r="AI327" s="1233"/>
      <c r="AJ327" s="1233"/>
      <c r="AK327" s="1233"/>
      <c r="AL327" s="1233"/>
      <c r="AM327" s="1233"/>
      <c r="AN327" s="1233"/>
      <c r="AO327" s="1233"/>
      <c r="AP327" s="1233"/>
      <c r="AQ327" s="1233"/>
      <c r="AR327" s="1233"/>
      <c r="AS327" s="1233"/>
      <c r="AT327" s="1233"/>
      <c r="AU327" s="1233"/>
      <c r="AV327" s="1233"/>
      <c r="AW327" s="1233"/>
      <c r="AX327" s="1233"/>
      <c r="AY327" s="1233"/>
      <c r="AZ327" s="1233"/>
      <c r="BA327" s="1233"/>
      <c r="BB327" s="1233"/>
      <c r="BC327" s="1233"/>
      <c r="BD327" s="1233"/>
      <c r="BE327" s="1233"/>
      <c r="BF327" s="1233"/>
      <c r="BG327" s="1233"/>
      <c r="BH327" s="1233"/>
      <c r="BI327" s="1233"/>
      <c r="BJ327" s="1233"/>
      <c r="BK327" s="1233"/>
      <c r="BL327" s="1233"/>
      <c r="BM327" s="1233"/>
      <c r="BN327" s="1233"/>
      <c r="BO327" s="1233"/>
      <c r="BP327" s="1233"/>
      <c r="BQ327" s="1233"/>
      <c r="BR327" s="1233"/>
      <c r="BS327" s="1233"/>
      <c r="BT327" s="1233"/>
      <c r="BU327" s="1233"/>
      <c r="BV327" s="1233"/>
      <c r="BW327" s="1233"/>
    </row>
    <row r="328" ht="14.25" customHeight="1">
      <c r="A328" s="1295"/>
      <c r="B328" s="1295"/>
      <c r="C328" s="1295"/>
      <c r="D328" s="1295"/>
      <c r="E328" s="1295"/>
      <c r="F328" s="1295"/>
      <c r="G328" s="1296"/>
      <c r="H328" s="1297"/>
      <c r="I328" s="1298"/>
      <c r="J328" s="1295"/>
      <c r="K328" s="1295"/>
      <c r="L328" s="1299"/>
      <c r="M328" s="1295"/>
      <c r="N328" s="1295"/>
      <c r="O328" s="1299"/>
      <c r="P328" s="1295"/>
      <c r="Q328" s="1295"/>
      <c r="R328" s="1295"/>
      <c r="S328" s="1295"/>
      <c r="T328" s="1295"/>
      <c r="U328" s="1300"/>
      <c r="V328" s="1295"/>
      <c r="W328" s="1295"/>
      <c r="X328" s="1295"/>
      <c r="Y328" s="1294"/>
      <c r="Z328" s="1294"/>
      <c r="AA328" s="1294"/>
      <c r="AB328" s="1294"/>
      <c r="AC328" s="1294"/>
      <c r="AD328" s="1294"/>
      <c r="AE328" s="1295"/>
      <c r="AF328" s="1295"/>
      <c r="AG328" s="1233"/>
      <c r="AH328" s="1233"/>
      <c r="AI328" s="1233"/>
      <c r="AJ328" s="1233"/>
      <c r="AK328" s="1233"/>
      <c r="AL328" s="1233"/>
      <c r="AM328" s="1233"/>
      <c r="AN328" s="1233"/>
      <c r="AO328" s="1233"/>
      <c r="AP328" s="1233"/>
      <c r="AQ328" s="1233"/>
      <c r="AR328" s="1233"/>
      <c r="AS328" s="1233"/>
      <c r="AT328" s="1233"/>
      <c r="AU328" s="1233"/>
      <c r="AV328" s="1233"/>
      <c r="AW328" s="1233"/>
      <c r="AX328" s="1233"/>
      <c r="AY328" s="1233"/>
      <c r="AZ328" s="1233"/>
      <c r="BA328" s="1233"/>
      <c r="BB328" s="1233"/>
      <c r="BC328" s="1233"/>
      <c r="BD328" s="1233"/>
      <c r="BE328" s="1233"/>
      <c r="BF328" s="1233"/>
      <c r="BG328" s="1233"/>
      <c r="BH328" s="1233"/>
      <c r="BI328" s="1233"/>
      <c r="BJ328" s="1233"/>
      <c r="BK328" s="1233"/>
      <c r="BL328" s="1233"/>
      <c r="BM328" s="1233"/>
      <c r="BN328" s="1233"/>
      <c r="BO328" s="1233"/>
      <c r="BP328" s="1233"/>
      <c r="BQ328" s="1233"/>
      <c r="BR328" s="1233"/>
      <c r="BS328" s="1233"/>
      <c r="BT328" s="1233"/>
      <c r="BU328" s="1233"/>
      <c r="BV328" s="1233"/>
      <c r="BW328" s="1233"/>
    </row>
    <row r="329" ht="14.25" customHeight="1">
      <c r="A329" s="1295"/>
      <c r="B329" s="1295"/>
      <c r="C329" s="1295"/>
      <c r="D329" s="1295"/>
      <c r="E329" s="1295"/>
      <c r="F329" s="1295"/>
      <c r="G329" s="1296"/>
      <c r="H329" s="1297"/>
      <c r="I329" s="1298"/>
      <c r="J329" s="1295"/>
      <c r="K329" s="1295"/>
      <c r="L329" s="1299"/>
      <c r="M329" s="1295"/>
      <c r="N329" s="1295"/>
      <c r="O329" s="1299"/>
      <c r="P329" s="1295"/>
      <c r="Q329" s="1295"/>
      <c r="R329" s="1295"/>
      <c r="S329" s="1295"/>
      <c r="T329" s="1295"/>
      <c r="U329" s="1300"/>
      <c r="V329" s="1295"/>
      <c r="W329" s="1295"/>
      <c r="X329" s="1295"/>
      <c r="Y329" s="1294"/>
      <c r="Z329" s="1294"/>
      <c r="AA329" s="1294"/>
      <c r="AB329" s="1294"/>
      <c r="AC329" s="1294"/>
      <c r="AD329" s="1294"/>
      <c r="AE329" s="1295"/>
      <c r="AF329" s="1295"/>
      <c r="AG329" s="1233"/>
      <c r="AH329" s="1233"/>
      <c r="AI329" s="1233"/>
      <c r="AJ329" s="1233"/>
      <c r="AK329" s="1233"/>
      <c r="AL329" s="1233"/>
      <c r="AM329" s="1233"/>
      <c r="AN329" s="1233"/>
      <c r="AO329" s="1233"/>
      <c r="AP329" s="1233"/>
      <c r="AQ329" s="1233"/>
      <c r="AR329" s="1233"/>
      <c r="AS329" s="1233"/>
      <c r="AT329" s="1233"/>
      <c r="AU329" s="1233"/>
      <c r="AV329" s="1233"/>
      <c r="AW329" s="1233"/>
      <c r="AX329" s="1233"/>
      <c r="AY329" s="1233"/>
      <c r="AZ329" s="1233"/>
      <c r="BA329" s="1233"/>
      <c r="BB329" s="1233"/>
      <c r="BC329" s="1233"/>
      <c r="BD329" s="1233"/>
      <c r="BE329" s="1233"/>
      <c r="BF329" s="1233"/>
      <c r="BG329" s="1233"/>
      <c r="BH329" s="1233"/>
      <c r="BI329" s="1233"/>
      <c r="BJ329" s="1233"/>
      <c r="BK329" s="1233"/>
      <c r="BL329" s="1233"/>
      <c r="BM329" s="1233"/>
      <c r="BN329" s="1233"/>
      <c r="BO329" s="1233"/>
      <c r="BP329" s="1233"/>
      <c r="BQ329" s="1233"/>
      <c r="BR329" s="1233"/>
      <c r="BS329" s="1233"/>
      <c r="BT329" s="1233"/>
      <c r="BU329" s="1233"/>
      <c r="BV329" s="1233"/>
      <c r="BW329" s="1233"/>
    </row>
    <row r="330" ht="14.25" customHeight="1">
      <c r="A330" s="1295"/>
      <c r="B330" s="1295"/>
      <c r="C330" s="1295"/>
      <c r="D330" s="1295"/>
      <c r="E330" s="1295"/>
      <c r="F330" s="1295"/>
      <c r="G330" s="1296"/>
      <c r="H330" s="1297"/>
      <c r="I330" s="1298"/>
      <c r="J330" s="1295"/>
      <c r="K330" s="1295"/>
      <c r="L330" s="1299"/>
      <c r="M330" s="1295"/>
      <c r="N330" s="1295"/>
      <c r="O330" s="1299"/>
      <c r="P330" s="1295"/>
      <c r="Q330" s="1295"/>
      <c r="R330" s="1295"/>
      <c r="S330" s="1295"/>
      <c r="T330" s="1295"/>
      <c r="U330" s="1300"/>
      <c r="V330" s="1295"/>
      <c r="W330" s="1295"/>
      <c r="X330" s="1295"/>
      <c r="Y330" s="1294"/>
      <c r="Z330" s="1294"/>
      <c r="AA330" s="1294"/>
      <c r="AB330" s="1294"/>
      <c r="AC330" s="1294"/>
      <c r="AD330" s="1294"/>
      <c r="AE330" s="1295"/>
      <c r="AF330" s="1295"/>
      <c r="AG330" s="1233"/>
      <c r="AH330" s="1233"/>
      <c r="AI330" s="1233"/>
      <c r="AJ330" s="1233"/>
      <c r="AK330" s="1233"/>
      <c r="AL330" s="1233"/>
      <c r="AM330" s="1233"/>
      <c r="AN330" s="1233"/>
      <c r="AO330" s="1233"/>
      <c r="AP330" s="1233"/>
      <c r="AQ330" s="1233"/>
      <c r="AR330" s="1233"/>
      <c r="AS330" s="1233"/>
      <c r="AT330" s="1233"/>
      <c r="AU330" s="1233"/>
      <c r="AV330" s="1233"/>
      <c r="AW330" s="1233"/>
      <c r="AX330" s="1233"/>
      <c r="AY330" s="1233"/>
      <c r="AZ330" s="1233"/>
      <c r="BA330" s="1233"/>
      <c r="BB330" s="1233"/>
      <c r="BC330" s="1233"/>
      <c r="BD330" s="1233"/>
      <c r="BE330" s="1233"/>
      <c r="BF330" s="1233"/>
      <c r="BG330" s="1233"/>
      <c r="BH330" s="1233"/>
      <c r="BI330" s="1233"/>
      <c r="BJ330" s="1233"/>
      <c r="BK330" s="1233"/>
      <c r="BL330" s="1233"/>
      <c r="BM330" s="1233"/>
      <c r="BN330" s="1233"/>
      <c r="BO330" s="1233"/>
      <c r="BP330" s="1233"/>
      <c r="BQ330" s="1233"/>
      <c r="BR330" s="1233"/>
      <c r="BS330" s="1233"/>
      <c r="BT330" s="1233"/>
      <c r="BU330" s="1233"/>
      <c r="BV330" s="1233"/>
      <c r="BW330" s="1233"/>
    </row>
    <row r="331" ht="14.25" customHeight="1">
      <c r="A331" s="1295"/>
      <c r="B331" s="1295"/>
      <c r="C331" s="1295"/>
      <c r="D331" s="1295"/>
      <c r="E331" s="1295"/>
      <c r="F331" s="1295"/>
      <c r="G331" s="1296"/>
      <c r="H331" s="1297"/>
      <c r="I331" s="1298"/>
      <c r="J331" s="1295"/>
      <c r="K331" s="1295"/>
      <c r="L331" s="1299"/>
      <c r="M331" s="1295"/>
      <c r="N331" s="1295"/>
      <c r="O331" s="1299"/>
      <c r="P331" s="1295"/>
      <c r="Q331" s="1295"/>
      <c r="R331" s="1295"/>
      <c r="S331" s="1295"/>
      <c r="T331" s="1295"/>
      <c r="U331" s="1300"/>
      <c r="V331" s="1295"/>
      <c r="W331" s="1295"/>
      <c r="X331" s="1295"/>
      <c r="Y331" s="1294"/>
      <c r="Z331" s="1294"/>
      <c r="AA331" s="1294"/>
      <c r="AB331" s="1294"/>
      <c r="AC331" s="1294"/>
      <c r="AD331" s="1294"/>
      <c r="AE331" s="1295"/>
      <c r="AF331" s="1295"/>
      <c r="AG331" s="1233"/>
      <c r="AH331" s="1233"/>
      <c r="AI331" s="1233"/>
      <c r="AJ331" s="1233"/>
      <c r="AK331" s="1233"/>
      <c r="AL331" s="1233"/>
      <c r="AM331" s="1233"/>
      <c r="AN331" s="1233"/>
      <c r="AO331" s="1233"/>
      <c r="AP331" s="1233"/>
      <c r="AQ331" s="1233"/>
      <c r="AR331" s="1233"/>
      <c r="AS331" s="1233"/>
      <c r="AT331" s="1233"/>
      <c r="AU331" s="1233"/>
      <c r="AV331" s="1233"/>
      <c r="AW331" s="1233"/>
      <c r="AX331" s="1233"/>
      <c r="AY331" s="1233"/>
      <c r="AZ331" s="1233"/>
      <c r="BA331" s="1233"/>
      <c r="BB331" s="1233"/>
      <c r="BC331" s="1233"/>
      <c r="BD331" s="1233"/>
      <c r="BE331" s="1233"/>
      <c r="BF331" s="1233"/>
      <c r="BG331" s="1233"/>
      <c r="BH331" s="1233"/>
      <c r="BI331" s="1233"/>
      <c r="BJ331" s="1233"/>
      <c r="BK331" s="1233"/>
      <c r="BL331" s="1233"/>
      <c r="BM331" s="1233"/>
      <c r="BN331" s="1233"/>
      <c r="BO331" s="1233"/>
      <c r="BP331" s="1233"/>
      <c r="BQ331" s="1233"/>
      <c r="BR331" s="1233"/>
      <c r="BS331" s="1233"/>
      <c r="BT331" s="1233"/>
      <c r="BU331" s="1233"/>
      <c r="BV331" s="1233"/>
      <c r="BW331" s="1233"/>
    </row>
    <row r="332" ht="14.25" customHeight="1">
      <c r="A332" s="1295"/>
      <c r="B332" s="1295"/>
      <c r="C332" s="1295"/>
      <c r="D332" s="1295"/>
      <c r="E332" s="1295"/>
      <c r="F332" s="1295"/>
      <c r="G332" s="1296"/>
      <c r="H332" s="1297"/>
      <c r="I332" s="1298"/>
      <c r="J332" s="1295"/>
      <c r="K332" s="1295"/>
      <c r="L332" s="1299"/>
      <c r="M332" s="1295"/>
      <c r="N332" s="1295"/>
      <c r="O332" s="1299"/>
      <c r="P332" s="1295"/>
      <c r="Q332" s="1295"/>
      <c r="R332" s="1295"/>
      <c r="S332" s="1295"/>
      <c r="T332" s="1295"/>
      <c r="U332" s="1300"/>
      <c r="V332" s="1295"/>
      <c r="W332" s="1295"/>
      <c r="X332" s="1295"/>
      <c r="Y332" s="1294"/>
      <c r="Z332" s="1294"/>
      <c r="AA332" s="1294"/>
      <c r="AB332" s="1294"/>
      <c r="AC332" s="1294"/>
      <c r="AD332" s="1294"/>
      <c r="AE332" s="1295"/>
      <c r="AF332" s="1295"/>
      <c r="AG332" s="1233"/>
      <c r="AH332" s="1233"/>
      <c r="AI332" s="1233"/>
      <c r="AJ332" s="1233"/>
      <c r="AK332" s="1233"/>
      <c r="AL332" s="1233"/>
      <c r="AM332" s="1233"/>
      <c r="AN332" s="1233"/>
      <c r="AO332" s="1233"/>
      <c r="AP332" s="1233"/>
      <c r="AQ332" s="1233"/>
      <c r="AR332" s="1233"/>
      <c r="AS332" s="1233"/>
      <c r="AT332" s="1233"/>
      <c r="AU332" s="1233"/>
      <c r="AV332" s="1233"/>
      <c r="AW332" s="1233"/>
      <c r="AX332" s="1233"/>
      <c r="AY332" s="1233"/>
      <c r="AZ332" s="1233"/>
      <c r="BA332" s="1233"/>
      <c r="BB332" s="1233"/>
      <c r="BC332" s="1233"/>
      <c r="BD332" s="1233"/>
      <c r="BE332" s="1233"/>
      <c r="BF332" s="1233"/>
      <c r="BG332" s="1233"/>
      <c r="BH332" s="1233"/>
      <c r="BI332" s="1233"/>
      <c r="BJ332" s="1233"/>
      <c r="BK332" s="1233"/>
      <c r="BL332" s="1233"/>
      <c r="BM332" s="1233"/>
      <c r="BN332" s="1233"/>
      <c r="BO332" s="1233"/>
      <c r="BP332" s="1233"/>
      <c r="BQ332" s="1233"/>
      <c r="BR332" s="1233"/>
      <c r="BS332" s="1233"/>
      <c r="BT332" s="1233"/>
      <c r="BU332" s="1233"/>
      <c r="BV332" s="1233"/>
      <c r="BW332" s="1233"/>
    </row>
    <row r="333" ht="14.25" customHeight="1">
      <c r="A333" s="1295"/>
      <c r="B333" s="1295"/>
      <c r="C333" s="1295"/>
      <c r="D333" s="1295"/>
      <c r="E333" s="1295"/>
      <c r="F333" s="1295"/>
      <c r="G333" s="1296"/>
      <c r="H333" s="1297"/>
      <c r="I333" s="1298"/>
      <c r="J333" s="1295"/>
      <c r="K333" s="1295"/>
      <c r="L333" s="1299"/>
      <c r="M333" s="1295"/>
      <c r="N333" s="1295"/>
      <c r="O333" s="1299"/>
      <c r="P333" s="1295"/>
      <c r="Q333" s="1295"/>
      <c r="R333" s="1295"/>
      <c r="S333" s="1295"/>
      <c r="T333" s="1295"/>
      <c r="U333" s="1300"/>
      <c r="V333" s="1295"/>
      <c r="W333" s="1295"/>
      <c r="X333" s="1295"/>
      <c r="Y333" s="1294"/>
      <c r="Z333" s="1294"/>
      <c r="AA333" s="1294"/>
      <c r="AB333" s="1294"/>
      <c r="AC333" s="1294"/>
      <c r="AD333" s="1294"/>
      <c r="AE333" s="1295"/>
      <c r="AF333" s="1295"/>
      <c r="AG333" s="1233"/>
      <c r="AH333" s="1233"/>
      <c r="AI333" s="1233"/>
      <c r="AJ333" s="1233"/>
      <c r="AK333" s="1233"/>
      <c r="AL333" s="1233"/>
      <c r="AM333" s="1233"/>
      <c r="AN333" s="1233"/>
      <c r="AO333" s="1233"/>
      <c r="AP333" s="1233"/>
      <c r="AQ333" s="1233"/>
      <c r="AR333" s="1233"/>
      <c r="AS333" s="1233"/>
      <c r="AT333" s="1233"/>
      <c r="AU333" s="1233"/>
      <c r="AV333" s="1233"/>
      <c r="AW333" s="1233"/>
      <c r="AX333" s="1233"/>
      <c r="AY333" s="1233"/>
      <c r="AZ333" s="1233"/>
      <c r="BA333" s="1233"/>
      <c r="BB333" s="1233"/>
      <c r="BC333" s="1233"/>
      <c r="BD333" s="1233"/>
      <c r="BE333" s="1233"/>
      <c r="BF333" s="1233"/>
      <c r="BG333" s="1233"/>
      <c r="BH333" s="1233"/>
      <c r="BI333" s="1233"/>
      <c r="BJ333" s="1233"/>
      <c r="BK333" s="1233"/>
      <c r="BL333" s="1233"/>
      <c r="BM333" s="1233"/>
      <c r="BN333" s="1233"/>
      <c r="BO333" s="1233"/>
      <c r="BP333" s="1233"/>
      <c r="BQ333" s="1233"/>
      <c r="BR333" s="1233"/>
      <c r="BS333" s="1233"/>
      <c r="BT333" s="1233"/>
      <c r="BU333" s="1233"/>
      <c r="BV333" s="1233"/>
      <c r="BW333" s="1233"/>
    </row>
    <row r="334" ht="14.25" customHeight="1">
      <c r="A334" s="1295"/>
      <c r="B334" s="1295"/>
      <c r="C334" s="1295"/>
      <c r="D334" s="1295"/>
      <c r="E334" s="1295"/>
      <c r="F334" s="1295"/>
      <c r="G334" s="1296"/>
      <c r="H334" s="1297"/>
      <c r="I334" s="1298"/>
      <c r="J334" s="1295"/>
      <c r="K334" s="1295"/>
      <c r="L334" s="1299"/>
      <c r="M334" s="1295"/>
      <c r="N334" s="1295"/>
      <c r="O334" s="1299"/>
      <c r="P334" s="1295"/>
      <c r="Q334" s="1295"/>
      <c r="R334" s="1295"/>
      <c r="S334" s="1295"/>
      <c r="T334" s="1295"/>
      <c r="U334" s="1300"/>
      <c r="V334" s="1295"/>
      <c r="W334" s="1295"/>
      <c r="X334" s="1295"/>
      <c r="Y334" s="1294"/>
      <c r="Z334" s="1294"/>
      <c r="AA334" s="1294"/>
      <c r="AB334" s="1294"/>
      <c r="AC334" s="1294"/>
      <c r="AD334" s="1294"/>
      <c r="AE334" s="1295"/>
      <c r="AF334" s="1295"/>
      <c r="AG334" s="1233"/>
      <c r="AH334" s="1233"/>
      <c r="AI334" s="1233"/>
      <c r="AJ334" s="1233"/>
      <c r="AK334" s="1233"/>
      <c r="AL334" s="1233"/>
      <c r="AM334" s="1233"/>
      <c r="AN334" s="1233"/>
      <c r="AO334" s="1233"/>
      <c r="AP334" s="1233"/>
      <c r="AQ334" s="1233"/>
      <c r="AR334" s="1233"/>
      <c r="AS334" s="1233"/>
      <c r="AT334" s="1233"/>
      <c r="AU334" s="1233"/>
      <c r="AV334" s="1233"/>
      <c r="AW334" s="1233"/>
      <c r="AX334" s="1233"/>
      <c r="AY334" s="1233"/>
      <c r="AZ334" s="1233"/>
      <c r="BA334" s="1233"/>
      <c r="BB334" s="1233"/>
      <c r="BC334" s="1233"/>
      <c r="BD334" s="1233"/>
      <c r="BE334" s="1233"/>
      <c r="BF334" s="1233"/>
      <c r="BG334" s="1233"/>
      <c r="BH334" s="1233"/>
      <c r="BI334" s="1233"/>
      <c r="BJ334" s="1233"/>
      <c r="BK334" s="1233"/>
      <c r="BL334" s="1233"/>
      <c r="BM334" s="1233"/>
      <c r="BN334" s="1233"/>
      <c r="BO334" s="1233"/>
      <c r="BP334" s="1233"/>
      <c r="BQ334" s="1233"/>
      <c r="BR334" s="1233"/>
      <c r="BS334" s="1233"/>
      <c r="BT334" s="1233"/>
      <c r="BU334" s="1233"/>
      <c r="BV334" s="1233"/>
      <c r="BW334" s="1233"/>
    </row>
    <row r="335" ht="14.25" customHeight="1">
      <c r="A335" s="1295"/>
      <c r="B335" s="1295"/>
      <c r="C335" s="1295"/>
      <c r="D335" s="1295"/>
      <c r="E335" s="1295"/>
      <c r="F335" s="1295"/>
      <c r="G335" s="1296"/>
      <c r="H335" s="1297"/>
      <c r="I335" s="1298"/>
      <c r="J335" s="1295"/>
      <c r="K335" s="1295"/>
      <c r="L335" s="1299"/>
      <c r="M335" s="1295"/>
      <c r="N335" s="1295"/>
      <c r="O335" s="1299"/>
      <c r="P335" s="1295"/>
      <c r="Q335" s="1295"/>
      <c r="R335" s="1295"/>
      <c r="S335" s="1295"/>
      <c r="T335" s="1295"/>
      <c r="U335" s="1300"/>
      <c r="V335" s="1295"/>
      <c r="W335" s="1295"/>
      <c r="X335" s="1295"/>
      <c r="Y335" s="1294"/>
      <c r="Z335" s="1294"/>
      <c r="AA335" s="1294"/>
      <c r="AB335" s="1294"/>
      <c r="AC335" s="1294"/>
      <c r="AD335" s="1294"/>
      <c r="AE335" s="1295"/>
      <c r="AF335" s="1295"/>
      <c r="AG335" s="1233"/>
      <c r="AH335" s="1233"/>
      <c r="AI335" s="1233"/>
      <c r="AJ335" s="1233"/>
      <c r="AK335" s="1233"/>
      <c r="AL335" s="1233"/>
      <c r="AM335" s="1233"/>
      <c r="AN335" s="1233"/>
      <c r="AO335" s="1233"/>
      <c r="AP335" s="1233"/>
      <c r="AQ335" s="1233"/>
      <c r="AR335" s="1233"/>
      <c r="AS335" s="1233"/>
      <c r="AT335" s="1233"/>
      <c r="AU335" s="1233"/>
      <c r="AV335" s="1233"/>
      <c r="AW335" s="1233"/>
      <c r="AX335" s="1233"/>
      <c r="AY335" s="1233"/>
      <c r="AZ335" s="1233"/>
      <c r="BA335" s="1233"/>
      <c r="BB335" s="1233"/>
      <c r="BC335" s="1233"/>
      <c r="BD335" s="1233"/>
      <c r="BE335" s="1233"/>
      <c r="BF335" s="1233"/>
      <c r="BG335" s="1233"/>
      <c r="BH335" s="1233"/>
      <c r="BI335" s="1233"/>
      <c r="BJ335" s="1233"/>
      <c r="BK335" s="1233"/>
      <c r="BL335" s="1233"/>
      <c r="BM335" s="1233"/>
      <c r="BN335" s="1233"/>
      <c r="BO335" s="1233"/>
      <c r="BP335" s="1233"/>
      <c r="BQ335" s="1233"/>
      <c r="BR335" s="1233"/>
      <c r="BS335" s="1233"/>
      <c r="BT335" s="1233"/>
      <c r="BU335" s="1233"/>
      <c r="BV335" s="1233"/>
      <c r="BW335" s="1233"/>
    </row>
    <row r="336" ht="14.25" customHeight="1">
      <c r="A336" s="1295"/>
      <c r="B336" s="1295"/>
      <c r="C336" s="1295"/>
      <c r="D336" s="1295"/>
      <c r="E336" s="1295"/>
      <c r="F336" s="1295"/>
      <c r="G336" s="1296"/>
      <c r="H336" s="1297"/>
      <c r="I336" s="1298"/>
      <c r="J336" s="1295"/>
      <c r="K336" s="1295"/>
      <c r="L336" s="1299"/>
      <c r="M336" s="1295"/>
      <c r="N336" s="1295"/>
      <c r="O336" s="1299"/>
      <c r="P336" s="1295"/>
      <c r="Q336" s="1295"/>
      <c r="R336" s="1295"/>
      <c r="S336" s="1295"/>
      <c r="T336" s="1295"/>
      <c r="U336" s="1300"/>
      <c r="V336" s="1295"/>
      <c r="W336" s="1295"/>
      <c r="X336" s="1295"/>
      <c r="Y336" s="1294"/>
      <c r="Z336" s="1294"/>
      <c r="AA336" s="1294"/>
      <c r="AB336" s="1294"/>
      <c r="AC336" s="1294"/>
      <c r="AD336" s="1294"/>
      <c r="AE336" s="1295"/>
      <c r="AF336" s="1295"/>
      <c r="AG336" s="1233"/>
      <c r="AH336" s="1233"/>
      <c r="AI336" s="1233"/>
      <c r="AJ336" s="1233"/>
      <c r="AK336" s="1233"/>
      <c r="AL336" s="1233"/>
      <c r="AM336" s="1233"/>
      <c r="AN336" s="1233"/>
      <c r="AO336" s="1233"/>
      <c r="AP336" s="1233"/>
      <c r="AQ336" s="1233"/>
      <c r="AR336" s="1233"/>
      <c r="AS336" s="1233"/>
      <c r="AT336" s="1233"/>
      <c r="AU336" s="1233"/>
      <c r="AV336" s="1233"/>
      <c r="AW336" s="1233"/>
      <c r="AX336" s="1233"/>
      <c r="AY336" s="1233"/>
      <c r="AZ336" s="1233"/>
      <c r="BA336" s="1233"/>
      <c r="BB336" s="1233"/>
      <c r="BC336" s="1233"/>
      <c r="BD336" s="1233"/>
      <c r="BE336" s="1233"/>
      <c r="BF336" s="1233"/>
      <c r="BG336" s="1233"/>
      <c r="BH336" s="1233"/>
      <c r="BI336" s="1233"/>
      <c r="BJ336" s="1233"/>
      <c r="BK336" s="1233"/>
      <c r="BL336" s="1233"/>
      <c r="BM336" s="1233"/>
      <c r="BN336" s="1233"/>
      <c r="BO336" s="1233"/>
      <c r="BP336" s="1233"/>
      <c r="BQ336" s="1233"/>
      <c r="BR336" s="1233"/>
      <c r="BS336" s="1233"/>
      <c r="BT336" s="1233"/>
      <c r="BU336" s="1233"/>
      <c r="BV336" s="1233"/>
      <c r="BW336" s="1233"/>
    </row>
    <row r="337" ht="14.25" customHeight="1">
      <c r="A337" s="1295"/>
      <c r="B337" s="1295"/>
      <c r="C337" s="1295"/>
      <c r="D337" s="1295"/>
      <c r="E337" s="1295"/>
      <c r="F337" s="1295"/>
      <c r="G337" s="1296"/>
      <c r="H337" s="1297"/>
      <c r="I337" s="1298"/>
      <c r="J337" s="1295"/>
      <c r="K337" s="1295"/>
      <c r="L337" s="1299"/>
      <c r="M337" s="1295"/>
      <c r="N337" s="1295"/>
      <c r="O337" s="1299"/>
      <c r="P337" s="1295"/>
      <c r="Q337" s="1295"/>
      <c r="R337" s="1295"/>
      <c r="S337" s="1295"/>
      <c r="T337" s="1295"/>
      <c r="U337" s="1300"/>
      <c r="V337" s="1295"/>
      <c r="W337" s="1295"/>
      <c r="X337" s="1295"/>
      <c r="Y337" s="1294"/>
      <c r="Z337" s="1294"/>
      <c r="AA337" s="1294"/>
      <c r="AB337" s="1294"/>
      <c r="AC337" s="1294"/>
      <c r="AD337" s="1294"/>
      <c r="AE337" s="1295"/>
      <c r="AF337" s="1295"/>
      <c r="AG337" s="1233"/>
      <c r="AH337" s="1233"/>
      <c r="AI337" s="1233"/>
      <c r="AJ337" s="1233"/>
      <c r="AK337" s="1233"/>
      <c r="AL337" s="1233"/>
      <c r="AM337" s="1233"/>
      <c r="AN337" s="1233"/>
      <c r="AO337" s="1233"/>
      <c r="AP337" s="1233"/>
      <c r="AQ337" s="1233"/>
      <c r="AR337" s="1233"/>
      <c r="AS337" s="1233"/>
      <c r="AT337" s="1233"/>
      <c r="AU337" s="1233"/>
      <c r="AV337" s="1233"/>
      <c r="AW337" s="1233"/>
      <c r="AX337" s="1233"/>
      <c r="AY337" s="1233"/>
      <c r="AZ337" s="1233"/>
      <c r="BA337" s="1233"/>
      <c r="BB337" s="1233"/>
      <c r="BC337" s="1233"/>
      <c r="BD337" s="1233"/>
      <c r="BE337" s="1233"/>
      <c r="BF337" s="1233"/>
      <c r="BG337" s="1233"/>
      <c r="BH337" s="1233"/>
      <c r="BI337" s="1233"/>
      <c r="BJ337" s="1233"/>
      <c r="BK337" s="1233"/>
      <c r="BL337" s="1233"/>
      <c r="BM337" s="1233"/>
      <c r="BN337" s="1233"/>
      <c r="BO337" s="1233"/>
      <c r="BP337" s="1233"/>
      <c r="BQ337" s="1233"/>
      <c r="BR337" s="1233"/>
      <c r="BS337" s="1233"/>
      <c r="BT337" s="1233"/>
      <c r="BU337" s="1233"/>
      <c r="BV337" s="1233"/>
      <c r="BW337" s="1233"/>
    </row>
    <row r="338" ht="14.25" customHeight="1">
      <c r="A338" s="1295"/>
      <c r="B338" s="1295"/>
      <c r="C338" s="1295"/>
      <c r="D338" s="1295"/>
      <c r="E338" s="1295"/>
      <c r="F338" s="1295"/>
      <c r="G338" s="1296"/>
      <c r="H338" s="1297"/>
      <c r="I338" s="1298"/>
      <c r="J338" s="1295"/>
      <c r="K338" s="1295"/>
      <c r="L338" s="1299"/>
      <c r="M338" s="1295"/>
      <c r="N338" s="1295"/>
      <c r="O338" s="1299"/>
      <c r="P338" s="1295"/>
      <c r="Q338" s="1295"/>
      <c r="R338" s="1295"/>
      <c r="S338" s="1295"/>
      <c r="T338" s="1295"/>
      <c r="U338" s="1300"/>
      <c r="V338" s="1295"/>
      <c r="W338" s="1295"/>
      <c r="X338" s="1295"/>
      <c r="Y338" s="1294"/>
      <c r="Z338" s="1294"/>
      <c r="AA338" s="1294"/>
      <c r="AB338" s="1294"/>
      <c r="AC338" s="1294"/>
      <c r="AD338" s="1294"/>
      <c r="AE338" s="1295"/>
      <c r="AF338" s="1295"/>
      <c r="AG338" s="1233"/>
      <c r="AH338" s="1233"/>
      <c r="AI338" s="1233"/>
      <c r="AJ338" s="1233"/>
      <c r="AK338" s="1233"/>
      <c r="AL338" s="1233"/>
      <c r="AM338" s="1233"/>
      <c r="AN338" s="1233"/>
      <c r="AO338" s="1233"/>
      <c r="AP338" s="1233"/>
      <c r="AQ338" s="1233"/>
      <c r="AR338" s="1233"/>
      <c r="AS338" s="1233"/>
      <c r="AT338" s="1233"/>
      <c r="AU338" s="1233"/>
      <c r="AV338" s="1233"/>
      <c r="AW338" s="1233"/>
      <c r="AX338" s="1233"/>
      <c r="AY338" s="1233"/>
      <c r="AZ338" s="1233"/>
      <c r="BA338" s="1233"/>
      <c r="BB338" s="1233"/>
      <c r="BC338" s="1233"/>
      <c r="BD338" s="1233"/>
      <c r="BE338" s="1233"/>
      <c r="BF338" s="1233"/>
      <c r="BG338" s="1233"/>
      <c r="BH338" s="1233"/>
      <c r="BI338" s="1233"/>
      <c r="BJ338" s="1233"/>
      <c r="BK338" s="1233"/>
      <c r="BL338" s="1233"/>
      <c r="BM338" s="1233"/>
      <c r="BN338" s="1233"/>
      <c r="BO338" s="1233"/>
      <c r="BP338" s="1233"/>
      <c r="BQ338" s="1233"/>
      <c r="BR338" s="1233"/>
      <c r="BS338" s="1233"/>
      <c r="BT338" s="1233"/>
      <c r="BU338" s="1233"/>
      <c r="BV338" s="1233"/>
      <c r="BW338" s="1233"/>
    </row>
    <row r="339" ht="14.25" customHeight="1">
      <c r="A339" s="1295"/>
      <c r="B339" s="1295"/>
      <c r="C339" s="1295"/>
      <c r="D339" s="1295"/>
      <c r="E339" s="1295"/>
      <c r="F339" s="1295"/>
      <c r="G339" s="1296"/>
      <c r="H339" s="1297"/>
      <c r="I339" s="1298"/>
      <c r="J339" s="1295"/>
      <c r="K339" s="1295"/>
      <c r="L339" s="1299"/>
      <c r="M339" s="1295"/>
      <c r="N339" s="1295"/>
      <c r="O339" s="1299"/>
      <c r="P339" s="1295"/>
      <c r="Q339" s="1295"/>
      <c r="R339" s="1295"/>
      <c r="S339" s="1295"/>
      <c r="T339" s="1295"/>
      <c r="U339" s="1300"/>
      <c r="V339" s="1295"/>
      <c r="W339" s="1295"/>
      <c r="X339" s="1295"/>
      <c r="Y339" s="1294"/>
      <c r="Z339" s="1294"/>
      <c r="AA339" s="1294"/>
      <c r="AB339" s="1294"/>
      <c r="AC339" s="1294"/>
      <c r="AD339" s="1294"/>
      <c r="AE339" s="1295"/>
      <c r="AF339" s="1295"/>
      <c r="AG339" s="1233"/>
      <c r="AH339" s="1233"/>
      <c r="AI339" s="1233"/>
      <c r="AJ339" s="1233"/>
      <c r="AK339" s="1233"/>
      <c r="AL339" s="1233"/>
      <c r="AM339" s="1233"/>
      <c r="AN339" s="1233"/>
      <c r="AO339" s="1233"/>
      <c r="AP339" s="1233"/>
      <c r="AQ339" s="1233"/>
      <c r="AR339" s="1233"/>
      <c r="AS339" s="1233"/>
      <c r="AT339" s="1233"/>
      <c r="AU339" s="1233"/>
      <c r="AV339" s="1233"/>
      <c r="AW339" s="1233"/>
      <c r="AX339" s="1233"/>
      <c r="AY339" s="1233"/>
      <c r="AZ339" s="1233"/>
      <c r="BA339" s="1233"/>
      <c r="BB339" s="1233"/>
      <c r="BC339" s="1233"/>
      <c r="BD339" s="1233"/>
      <c r="BE339" s="1233"/>
      <c r="BF339" s="1233"/>
      <c r="BG339" s="1233"/>
      <c r="BH339" s="1233"/>
      <c r="BI339" s="1233"/>
      <c r="BJ339" s="1233"/>
      <c r="BK339" s="1233"/>
      <c r="BL339" s="1233"/>
      <c r="BM339" s="1233"/>
      <c r="BN339" s="1233"/>
      <c r="BO339" s="1233"/>
      <c r="BP339" s="1233"/>
      <c r="BQ339" s="1233"/>
      <c r="BR339" s="1233"/>
      <c r="BS339" s="1233"/>
      <c r="BT339" s="1233"/>
      <c r="BU339" s="1233"/>
      <c r="BV339" s="1233"/>
      <c r="BW339" s="1233"/>
    </row>
    <row r="340" ht="14.25" customHeight="1">
      <c r="A340" s="1295"/>
      <c r="B340" s="1295"/>
      <c r="C340" s="1295"/>
      <c r="D340" s="1295"/>
      <c r="E340" s="1295"/>
      <c r="F340" s="1295"/>
      <c r="G340" s="1296"/>
      <c r="H340" s="1297"/>
      <c r="I340" s="1298"/>
      <c r="J340" s="1295"/>
      <c r="K340" s="1295"/>
      <c r="L340" s="1299"/>
      <c r="M340" s="1295"/>
      <c r="N340" s="1295"/>
      <c r="O340" s="1299"/>
      <c r="P340" s="1295"/>
      <c r="Q340" s="1295"/>
      <c r="R340" s="1295"/>
      <c r="S340" s="1295"/>
      <c r="T340" s="1295"/>
      <c r="U340" s="1300"/>
      <c r="V340" s="1295"/>
      <c r="W340" s="1295"/>
      <c r="X340" s="1295"/>
      <c r="Y340" s="1294"/>
      <c r="Z340" s="1294"/>
      <c r="AA340" s="1294"/>
      <c r="AB340" s="1294"/>
      <c r="AC340" s="1294"/>
      <c r="AD340" s="1294"/>
      <c r="AE340" s="1295"/>
      <c r="AF340" s="1295"/>
      <c r="AG340" s="1233"/>
      <c r="AH340" s="1233"/>
      <c r="AI340" s="1233"/>
      <c r="AJ340" s="1233"/>
      <c r="AK340" s="1233"/>
      <c r="AL340" s="1233"/>
      <c r="AM340" s="1233"/>
      <c r="AN340" s="1233"/>
      <c r="AO340" s="1233"/>
      <c r="AP340" s="1233"/>
      <c r="AQ340" s="1233"/>
      <c r="AR340" s="1233"/>
      <c r="AS340" s="1233"/>
      <c r="AT340" s="1233"/>
      <c r="AU340" s="1233"/>
      <c r="AV340" s="1233"/>
      <c r="AW340" s="1233"/>
      <c r="AX340" s="1233"/>
      <c r="AY340" s="1233"/>
      <c r="AZ340" s="1233"/>
      <c r="BA340" s="1233"/>
      <c r="BB340" s="1233"/>
      <c r="BC340" s="1233"/>
      <c r="BD340" s="1233"/>
      <c r="BE340" s="1233"/>
      <c r="BF340" s="1233"/>
      <c r="BG340" s="1233"/>
      <c r="BH340" s="1233"/>
      <c r="BI340" s="1233"/>
      <c r="BJ340" s="1233"/>
      <c r="BK340" s="1233"/>
      <c r="BL340" s="1233"/>
      <c r="BM340" s="1233"/>
      <c r="BN340" s="1233"/>
      <c r="BO340" s="1233"/>
      <c r="BP340" s="1233"/>
      <c r="BQ340" s="1233"/>
      <c r="BR340" s="1233"/>
      <c r="BS340" s="1233"/>
      <c r="BT340" s="1233"/>
      <c r="BU340" s="1233"/>
      <c r="BV340" s="1233"/>
      <c r="BW340" s="1233"/>
    </row>
    <row r="341" ht="14.25" customHeight="1">
      <c r="A341" s="1295"/>
      <c r="B341" s="1295"/>
      <c r="C341" s="1295"/>
      <c r="D341" s="1295"/>
      <c r="E341" s="1295"/>
      <c r="F341" s="1295"/>
      <c r="G341" s="1296"/>
      <c r="H341" s="1297"/>
      <c r="I341" s="1298"/>
      <c r="J341" s="1295"/>
      <c r="K341" s="1295"/>
      <c r="L341" s="1299"/>
      <c r="M341" s="1295"/>
      <c r="N341" s="1295"/>
      <c r="O341" s="1299"/>
      <c r="P341" s="1295"/>
      <c r="Q341" s="1295"/>
      <c r="R341" s="1295"/>
      <c r="S341" s="1295"/>
      <c r="T341" s="1295"/>
      <c r="U341" s="1300"/>
      <c r="V341" s="1295"/>
      <c r="W341" s="1295"/>
      <c r="X341" s="1295"/>
      <c r="Y341" s="1294"/>
      <c r="Z341" s="1294"/>
      <c r="AA341" s="1294"/>
      <c r="AB341" s="1294"/>
      <c r="AC341" s="1294"/>
      <c r="AD341" s="1294"/>
      <c r="AE341" s="1295"/>
      <c r="AF341" s="1295"/>
      <c r="AG341" s="1233"/>
      <c r="AH341" s="1233"/>
      <c r="AI341" s="1233"/>
      <c r="AJ341" s="1233"/>
      <c r="AK341" s="1233"/>
      <c r="AL341" s="1233"/>
      <c r="AM341" s="1233"/>
      <c r="AN341" s="1233"/>
      <c r="AO341" s="1233"/>
      <c r="AP341" s="1233"/>
      <c r="AQ341" s="1233"/>
      <c r="AR341" s="1233"/>
      <c r="AS341" s="1233"/>
      <c r="AT341" s="1233"/>
      <c r="AU341" s="1233"/>
      <c r="AV341" s="1233"/>
      <c r="AW341" s="1233"/>
      <c r="AX341" s="1233"/>
      <c r="AY341" s="1233"/>
      <c r="AZ341" s="1233"/>
      <c r="BA341" s="1233"/>
      <c r="BB341" s="1233"/>
      <c r="BC341" s="1233"/>
      <c r="BD341" s="1233"/>
      <c r="BE341" s="1233"/>
      <c r="BF341" s="1233"/>
      <c r="BG341" s="1233"/>
      <c r="BH341" s="1233"/>
      <c r="BI341" s="1233"/>
      <c r="BJ341" s="1233"/>
      <c r="BK341" s="1233"/>
      <c r="BL341" s="1233"/>
      <c r="BM341" s="1233"/>
      <c r="BN341" s="1233"/>
      <c r="BO341" s="1233"/>
      <c r="BP341" s="1233"/>
      <c r="BQ341" s="1233"/>
      <c r="BR341" s="1233"/>
      <c r="BS341" s="1233"/>
      <c r="BT341" s="1233"/>
      <c r="BU341" s="1233"/>
      <c r="BV341" s="1233"/>
      <c r="BW341" s="1233"/>
    </row>
    <row r="342" ht="14.25" customHeight="1">
      <c r="A342" s="1295"/>
      <c r="B342" s="1295"/>
      <c r="C342" s="1295"/>
      <c r="D342" s="1295"/>
      <c r="E342" s="1295"/>
      <c r="F342" s="1295"/>
      <c r="G342" s="1296"/>
      <c r="H342" s="1297"/>
      <c r="I342" s="1298"/>
      <c r="J342" s="1295"/>
      <c r="K342" s="1295"/>
      <c r="L342" s="1299"/>
      <c r="M342" s="1295"/>
      <c r="N342" s="1295"/>
      <c r="O342" s="1299"/>
      <c r="P342" s="1295"/>
      <c r="Q342" s="1295"/>
      <c r="R342" s="1295"/>
      <c r="S342" s="1295"/>
      <c r="T342" s="1295"/>
      <c r="U342" s="1300"/>
      <c r="V342" s="1295"/>
      <c r="W342" s="1295"/>
      <c r="X342" s="1295"/>
      <c r="Y342" s="1294"/>
      <c r="Z342" s="1294"/>
      <c r="AA342" s="1294"/>
      <c r="AB342" s="1294"/>
      <c r="AC342" s="1294"/>
      <c r="AD342" s="1294"/>
      <c r="AE342" s="1295"/>
      <c r="AF342" s="1295"/>
      <c r="AG342" s="1233"/>
      <c r="AH342" s="1233"/>
      <c r="AI342" s="1233"/>
      <c r="AJ342" s="1233"/>
      <c r="AK342" s="1233"/>
      <c r="AL342" s="1233"/>
      <c r="AM342" s="1233"/>
      <c r="AN342" s="1233"/>
      <c r="AO342" s="1233"/>
      <c r="AP342" s="1233"/>
      <c r="AQ342" s="1233"/>
      <c r="AR342" s="1233"/>
      <c r="AS342" s="1233"/>
      <c r="AT342" s="1233"/>
      <c r="AU342" s="1233"/>
      <c r="AV342" s="1233"/>
      <c r="AW342" s="1233"/>
      <c r="AX342" s="1233"/>
      <c r="AY342" s="1233"/>
      <c r="AZ342" s="1233"/>
      <c r="BA342" s="1233"/>
      <c r="BB342" s="1233"/>
      <c r="BC342" s="1233"/>
      <c r="BD342" s="1233"/>
      <c r="BE342" s="1233"/>
      <c r="BF342" s="1233"/>
      <c r="BG342" s="1233"/>
      <c r="BH342" s="1233"/>
      <c r="BI342" s="1233"/>
      <c r="BJ342" s="1233"/>
      <c r="BK342" s="1233"/>
      <c r="BL342" s="1233"/>
      <c r="BM342" s="1233"/>
      <c r="BN342" s="1233"/>
      <c r="BO342" s="1233"/>
      <c r="BP342" s="1233"/>
      <c r="BQ342" s="1233"/>
      <c r="BR342" s="1233"/>
      <c r="BS342" s="1233"/>
      <c r="BT342" s="1233"/>
      <c r="BU342" s="1233"/>
      <c r="BV342" s="1233"/>
      <c r="BW342" s="1233"/>
    </row>
    <row r="343" ht="14.25" customHeight="1">
      <c r="A343" s="1295"/>
      <c r="B343" s="1295"/>
      <c r="C343" s="1295"/>
      <c r="D343" s="1295"/>
      <c r="E343" s="1295"/>
      <c r="F343" s="1295"/>
      <c r="G343" s="1296"/>
      <c r="H343" s="1297"/>
      <c r="I343" s="1298"/>
      <c r="J343" s="1295"/>
      <c r="K343" s="1295"/>
      <c r="L343" s="1299"/>
      <c r="M343" s="1295"/>
      <c r="N343" s="1295"/>
      <c r="O343" s="1299"/>
      <c r="P343" s="1295"/>
      <c r="Q343" s="1295"/>
      <c r="R343" s="1295"/>
      <c r="S343" s="1295"/>
      <c r="T343" s="1295"/>
      <c r="U343" s="1300"/>
      <c r="V343" s="1295"/>
      <c r="W343" s="1295"/>
      <c r="X343" s="1295"/>
      <c r="Y343" s="1294"/>
      <c r="Z343" s="1294"/>
      <c r="AA343" s="1294"/>
      <c r="AB343" s="1294"/>
      <c r="AC343" s="1294"/>
      <c r="AD343" s="1294"/>
      <c r="AE343" s="1295"/>
      <c r="AF343" s="1295"/>
      <c r="AG343" s="1233"/>
      <c r="AH343" s="1233"/>
      <c r="AI343" s="1233"/>
      <c r="AJ343" s="1233"/>
      <c r="AK343" s="1233"/>
      <c r="AL343" s="1233"/>
      <c r="AM343" s="1233"/>
      <c r="AN343" s="1233"/>
      <c r="AO343" s="1233"/>
      <c r="AP343" s="1233"/>
      <c r="AQ343" s="1233"/>
      <c r="AR343" s="1233"/>
      <c r="AS343" s="1233"/>
      <c r="AT343" s="1233"/>
      <c r="AU343" s="1233"/>
      <c r="AV343" s="1233"/>
      <c r="AW343" s="1233"/>
      <c r="AX343" s="1233"/>
      <c r="AY343" s="1233"/>
      <c r="AZ343" s="1233"/>
      <c r="BA343" s="1233"/>
      <c r="BB343" s="1233"/>
      <c r="BC343" s="1233"/>
      <c r="BD343" s="1233"/>
      <c r="BE343" s="1233"/>
      <c r="BF343" s="1233"/>
      <c r="BG343" s="1233"/>
      <c r="BH343" s="1233"/>
      <c r="BI343" s="1233"/>
      <c r="BJ343" s="1233"/>
      <c r="BK343" s="1233"/>
      <c r="BL343" s="1233"/>
      <c r="BM343" s="1233"/>
      <c r="BN343" s="1233"/>
      <c r="BO343" s="1233"/>
      <c r="BP343" s="1233"/>
      <c r="BQ343" s="1233"/>
      <c r="BR343" s="1233"/>
      <c r="BS343" s="1233"/>
      <c r="BT343" s="1233"/>
      <c r="BU343" s="1233"/>
      <c r="BV343" s="1233"/>
      <c r="BW343" s="1233"/>
    </row>
    <row r="344" ht="14.25" customHeight="1">
      <c r="A344" s="1295"/>
      <c r="B344" s="1295"/>
      <c r="C344" s="1295"/>
      <c r="D344" s="1295"/>
      <c r="E344" s="1295"/>
      <c r="F344" s="1295"/>
      <c r="G344" s="1296"/>
      <c r="H344" s="1297"/>
      <c r="I344" s="1298"/>
      <c r="J344" s="1295"/>
      <c r="K344" s="1295"/>
      <c r="L344" s="1299"/>
      <c r="M344" s="1295"/>
      <c r="N344" s="1295"/>
      <c r="O344" s="1299"/>
      <c r="P344" s="1295"/>
      <c r="Q344" s="1295"/>
      <c r="R344" s="1295"/>
      <c r="S344" s="1295"/>
      <c r="T344" s="1295"/>
      <c r="U344" s="1300"/>
      <c r="V344" s="1295"/>
      <c r="W344" s="1295"/>
      <c r="X344" s="1295"/>
      <c r="Y344" s="1294"/>
      <c r="Z344" s="1294"/>
      <c r="AA344" s="1294"/>
      <c r="AB344" s="1294"/>
      <c r="AC344" s="1294"/>
      <c r="AD344" s="1294"/>
      <c r="AE344" s="1295"/>
      <c r="AF344" s="1295"/>
      <c r="AG344" s="1233"/>
      <c r="AH344" s="1233"/>
      <c r="AI344" s="1233"/>
      <c r="AJ344" s="1233"/>
      <c r="AK344" s="1233"/>
      <c r="AL344" s="1233"/>
      <c r="AM344" s="1233"/>
      <c r="AN344" s="1233"/>
      <c r="AO344" s="1233"/>
      <c r="AP344" s="1233"/>
      <c r="AQ344" s="1233"/>
      <c r="AR344" s="1233"/>
      <c r="AS344" s="1233"/>
      <c r="AT344" s="1233"/>
      <c r="AU344" s="1233"/>
      <c r="AV344" s="1233"/>
      <c r="AW344" s="1233"/>
      <c r="AX344" s="1233"/>
      <c r="AY344" s="1233"/>
      <c r="AZ344" s="1233"/>
      <c r="BA344" s="1233"/>
      <c r="BB344" s="1233"/>
      <c r="BC344" s="1233"/>
      <c r="BD344" s="1233"/>
      <c r="BE344" s="1233"/>
      <c r="BF344" s="1233"/>
      <c r="BG344" s="1233"/>
      <c r="BH344" s="1233"/>
      <c r="BI344" s="1233"/>
      <c r="BJ344" s="1233"/>
      <c r="BK344" s="1233"/>
      <c r="BL344" s="1233"/>
      <c r="BM344" s="1233"/>
      <c r="BN344" s="1233"/>
      <c r="BO344" s="1233"/>
      <c r="BP344" s="1233"/>
      <c r="BQ344" s="1233"/>
      <c r="BR344" s="1233"/>
      <c r="BS344" s="1233"/>
      <c r="BT344" s="1233"/>
      <c r="BU344" s="1233"/>
      <c r="BV344" s="1233"/>
      <c r="BW344" s="1233"/>
    </row>
    <row r="345" ht="14.25" customHeight="1">
      <c r="A345" s="1295"/>
      <c r="B345" s="1295"/>
      <c r="C345" s="1295"/>
      <c r="D345" s="1295"/>
      <c r="E345" s="1295"/>
      <c r="F345" s="1295"/>
      <c r="G345" s="1296"/>
      <c r="H345" s="1297"/>
      <c r="I345" s="1298"/>
      <c r="J345" s="1295"/>
      <c r="K345" s="1295"/>
      <c r="L345" s="1299"/>
      <c r="M345" s="1295"/>
      <c r="N345" s="1295"/>
      <c r="O345" s="1299"/>
      <c r="P345" s="1295"/>
      <c r="Q345" s="1295"/>
      <c r="R345" s="1295"/>
      <c r="S345" s="1295"/>
      <c r="T345" s="1295"/>
      <c r="U345" s="1300"/>
      <c r="V345" s="1295"/>
      <c r="W345" s="1295"/>
      <c r="X345" s="1295"/>
      <c r="Y345" s="1294"/>
      <c r="Z345" s="1294"/>
      <c r="AA345" s="1294"/>
      <c r="AB345" s="1294"/>
      <c r="AC345" s="1294"/>
      <c r="AD345" s="1294"/>
      <c r="AE345" s="1295"/>
      <c r="AF345" s="1295"/>
      <c r="AG345" s="1233"/>
      <c r="AH345" s="1233"/>
      <c r="AI345" s="1233"/>
      <c r="AJ345" s="1233"/>
      <c r="AK345" s="1233"/>
      <c r="AL345" s="1233"/>
      <c r="AM345" s="1233"/>
      <c r="AN345" s="1233"/>
      <c r="AO345" s="1233"/>
      <c r="AP345" s="1233"/>
      <c r="AQ345" s="1233"/>
      <c r="AR345" s="1233"/>
      <c r="AS345" s="1233"/>
      <c r="AT345" s="1233"/>
      <c r="AU345" s="1233"/>
      <c r="AV345" s="1233"/>
      <c r="AW345" s="1233"/>
      <c r="AX345" s="1233"/>
      <c r="AY345" s="1233"/>
      <c r="AZ345" s="1233"/>
      <c r="BA345" s="1233"/>
      <c r="BB345" s="1233"/>
      <c r="BC345" s="1233"/>
      <c r="BD345" s="1233"/>
      <c r="BE345" s="1233"/>
      <c r="BF345" s="1233"/>
      <c r="BG345" s="1233"/>
      <c r="BH345" s="1233"/>
      <c r="BI345" s="1233"/>
      <c r="BJ345" s="1233"/>
      <c r="BK345" s="1233"/>
      <c r="BL345" s="1233"/>
      <c r="BM345" s="1233"/>
      <c r="BN345" s="1233"/>
      <c r="BO345" s="1233"/>
      <c r="BP345" s="1233"/>
      <c r="BQ345" s="1233"/>
      <c r="BR345" s="1233"/>
      <c r="BS345" s="1233"/>
      <c r="BT345" s="1233"/>
      <c r="BU345" s="1233"/>
      <c r="BV345" s="1233"/>
      <c r="BW345" s="1233"/>
    </row>
    <row r="346" ht="14.25" customHeight="1">
      <c r="A346" s="1295"/>
      <c r="B346" s="1295"/>
      <c r="C346" s="1295"/>
      <c r="D346" s="1295"/>
      <c r="E346" s="1295"/>
      <c r="F346" s="1295"/>
      <c r="G346" s="1296"/>
      <c r="H346" s="1297"/>
      <c r="I346" s="1298"/>
      <c r="J346" s="1295"/>
      <c r="K346" s="1295"/>
      <c r="L346" s="1299"/>
      <c r="M346" s="1295"/>
      <c r="N346" s="1295"/>
      <c r="O346" s="1299"/>
      <c r="P346" s="1295"/>
      <c r="Q346" s="1295"/>
      <c r="R346" s="1295"/>
      <c r="S346" s="1295"/>
      <c r="T346" s="1295"/>
      <c r="U346" s="1300"/>
      <c r="V346" s="1295"/>
      <c r="W346" s="1295"/>
      <c r="X346" s="1295"/>
      <c r="Y346" s="1294"/>
      <c r="Z346" s="1294"/>
      <c r="AA346" s="1294"/>
      <c r="AB346" s="1294"/>
      <c r="AC346" s="1294"/>
      <c r="AD346" s="1294"/>
      <c r="AE346" s="1295"/>
      <c r="AF346" s="1295"/>
      <c r="AG346" s="1233"/>
      <c r="AH346" s="1233"/>
      <c r="AI346" s="1233"/>
      <c r="AJ346" s="1233"/>
      <c r="AK346" s="1233"/>
      <c r="AL346" s="1233"/>
      <c r="AM346" s="1233"/>
      <c r="AN346" s="1233"/>
      <c r="AO346" s="1233"/>
      <c r="AP346" s="1233"/>
      <c r="AQ346" s="1233"/>
      <c r="AR346" s="1233"/>
      <c r="AS346" s="1233"/>
      <c r="AT346" s="1233"/>
      <c r="AU346" s="1233"/>
      <c r="AV346" s="1233"/>
      <c r="AW346" s="1233"/>
      <c r="AX346" s="1233"/>
      <c r="AY346" s="1233"/>
      <c r="AZ346" s="1233"/>
      <c r="BA346" s="1233"/>
      <c r="BB346" s="1233"/>
      <c r="BC346" s="1233"/>
      <c r="BD346" s="1233"/>
      <c r="BE346" s="1233"/>
      <c r="BF346" s="1233"/>
      <c r="BG346" s="1233"/>
      <c r="BH346" s="1233"/>
      <c r="BI346" s="1233"/>
      <c r="BJ346" s="1233"/>
      <c r="BK346" s="1233"/>
      <c r="BL346" s="1233"/>
      <c r="BM346" s="1233"/>
      <c r="BN346" s="1233"/>
      <c r="BO346" s="1233"/>
      <c r="BP346" s="1233"/>
      <c r="BQ346" s="1233"/>
      <c r="BR346" s="1233"/>
      <c r="BS346" s="1233"/>
      <c r="BT346" s="1233"/>
      <c r="BU346" s="1233"/>
      <c r="BV346" s="1233"/>
      <c r="BW346" s="1233"/>
    </row>
    <row r="347" ht="14.25" customHeight="1">
      <c r="A347" s="1295"/>
      <c r="B347" s="1295"/>
      <c r="C347" s="1295"/>
      <c r="D347" s="1295"/>
      <c r="E347" s="1295"/>
      <c r="F347" s="1295"/>
      <c r="G347" s="1296"/>
      <c r="H347" s="1297"/>
      <c r="I347" s="1298"/>
      <c r="J347" s="1295"/>
      <c r="K347" s="1295"/>
      <c r="L347" s="1299"/>
      <c r="M347" s="1295"/>
      <c r="N347" s="1295"/>
      <c r="O347" s="1299"/>
      <c r="P347" s="1295"/>
      <c r="Q347" s="1295"/>
      <c r="R347" s="1295"/>
      <c r="S347" s="1295"/>
      <c r="T347" s="1295"/>
      <c r="U347" s="1300"/>
      <c r="V347" s="1295"/>
      <c r="W347" s="1295"/>
      <c r="X347" s="1295"/>
      <c r="Y347" s="1294"/>
      <c r="Z347" s="1294"/>
      <c r="AA347" s="1294"/>
      <c r="AB347" s="1294"/>
      <c r="AC347" s="1294"/>
      <c r="AD347" s="1294"/>
      <c r="AE347" s="1295"/>
      <c r="AF347" s="1295"/>
      <c r="AG347" s="1233"/>
      <c r="AH347" s="1233"/>
      <c r="AI347" s="1233"/>
      <c r="AJ347" s="1233"/>
      <c r="AK347" s="1233"/>
      <c r="AL347" s="1233"/>
      <c r="AM347" s="1233"/>
      <c r="AN347" s="1233"/>
      <c r="AO347" s="1233"/>
      <c r="AP347" s="1233"/>
      <c r="AQ347" s="1233"/>
      <c r="AR347" s="1233"/>
      <c r="AS347" s="1233"/>
      <c r="AT347" s="1233"/>
      <c r="AU347" s="1233"/>
      <c r="AV347" s="1233"/>
      <c r="AW347" s="1233"/>
      <c r="AX347" s="1233"/>
      <c r="AY347" s="1233"/>
      <c r="AZ347" s="1233"/>
      <c r="BA347" s="1233"/>
      <c r="BB347" s="1233"/>
      <c r="BC347" s="1233"/>
      <c r="BD347" s="1233"/>
      <c r="BE347" s="1233"/>
      <c r="BF347" s="1233"/>
      <c r="BG347" s="1233"/>
      <c r="BH347" s="1233"/>
      <c r="BI347" s="1233"/>
      <c r="BJ347" s="1233"/>
      <c r="BK347" s="1233"/>
      <c r="BL347" s="1233"/>
      <c r="BM347" s="1233"/>
      <c r="BN347" s="1233"/>
      <c r="BO347" s="1233"/>
      <c r="BP347" s="1233"/>
      <c r="BQ347" s="1233"/>
      <c r="BR347" s="1233"/>
      <c r="BS347" s="1233"/>
      <c r="BT347" s="1233"/>
      <c r="BU347" s="1233"/>
      <c r="BV347" s="1233"/>
      <c r="BW347" s="1233"/>
    </row>
    <row r="348" ht="14.25" customHeight="1">
      <c r="A348" s="1295"/>
      <c r="B348" s="1295"/>
      <c r="C348" s="1295"/>
      <c r="D348" s="1295"/>
      <c r="E348" s="1295"/>
      <c r="F348" s="1295"/>
      <c r="G348" s="1296"/>
      <c r="H348" s="1297"/>
      <c r="I348" s="1298"/>
      <c r="J348" s="1295"/>
      <c r="K348" s="1295"/>
      <c r="L348" s="1299"/>
      <c r="M348" s="1295"/>
      <c r="N348" s="1295"/>
      <c r="O348" s="1299"/>
      <c r="P348" s="1295"/>
      <c r="Q348" s="1295"/>
      <c r="R348" s="1295"/>
      <c r="S348" s="1295"/>
      <c r="T348" s="1295"/>
      <c r="U348" s="1300"/>
      <c r="V348" s="1295"/>
      <c r="W348" s="1295"/>
      <c r="X348" s="1295"/>
      <c r="Y348" s="1294"/>
      <c r="Z348" s="1294"/>
      <c r="AA348" s="1294"/>
      <c r="AB348" s="1294"/>
      <c r="AC348" s="1294"/>
      <c r="AD348" s="1294"/>
      <c r="AE348" s="1295"/>
      <c r="AF348" s="1295"/>
      <c r="AG348" s="1233"/>
      <c r="AH348" s="1233"/>
      <c r="AI348" s="1233"/>
      <c r="AJ348" s="1233"/>
      <c r="AK348" s="1233"/>
      <c r="AL348" s="1233"/>
      <c r="AM348" s="1233"/>
      <c r="AN348" s="1233"/>
      <c r="AO348" s="1233"/>
      <c r="AP348" s="1233"/>
      <c r="AQ348" s="1233"/>
      <c r="AR348" s="1233"/>
      <c r="AS348" s="1233"/>
      <c r="AT348" s="1233"/>
      <c r="AU348" s="1233"/>
      <c r="AV348" s="1233"/>
      <c r="AW348" s="1233"/>
      <c r="AX348" s="1233"/>
      <c r="AY348" s="1233"/>
      <c r="AZ348" s="1233"/>
      <c r="BA348" s="1233"/>
      <c r="BB348" s="1233"/>
      <c r="BC348" s="1233"/>
      <c r="BD348" s="1233"/>
      <c r="BE348" s="1233"/>
      <c r="BF348" s="1233"/>
      <c r="BG348" s="1233"/>
      <c r="BH348" s="1233"/>
      <c r="BI348" s="1233"/>
      <c r="BJ348" s="1233"/>
      <c r="BK348" s="1233"/>
      <c r="BL348" s="1233"/>
      <c r="BM348" s="1233"/>
      <c r="BN348" s="1233"/>
      <c r="BO348" s="1233"/>
      <c r="BP348" s="1233"/>
      <c r="BQ348" s="1233"/>
      <c r="BR348" s="1233"/>
      <c r="BS348" s="1233"/>
      <c r="BT348" s="1233"/>
      <c r="BU348" s="1233"/>
      <c r="BV348" s="1233"/>
      <c r="BW348" s="1233"/>
    </row>
    <row r="349" ht="14.25" customHeight="1">
      <c r="A349" s="1295"/>
      <c r="B349" s="1295"/>
      <c r="C349" s="1295"/>
      <c r="D349" s="1295"/>
      <c r="E349" s="1295"/>
      <c r="F349" s="1295"/>
      <c r="G349" s="1296"/>
      <c r="H349" s="1297"/>
      <c r="I349" s="1298"/>
      <c r="J349" s="1295"/>
      <c r="K349" s="1295"/>
      <c r="L349" s="1299"/>
      <c r="M349" s="1295"/>
      <c r="N349" s="1295"/>
      <c r="O349" s="1299"/>
      <c r="P349" s="1295"/>
      <c r="Q349" s="1295"/>
      <c r="R349" s="1295"/>
      <c r="S349" s="1295"/>
      <c r="T349" s="1295"/>
      <c r="U349" s="1300"/>
      <c r="V349" s="1295"/>
      <c r="W349" s="1295"/>
      <c r="X349" s="1295"/>
      <c r="Y349" s="1294"/>
      <c r="Z349" s="1294"/>
      <c r="AA349" s="1294"/>
      <c r="AB349" s="1294"/>
      <c r="AC349" s="1294"/>
      <c r="AD349" s="1294"/>
      <c r="AE349" s="1295"/>
      <c r="AF349" s="1295"/>
      <c r="AG349" s="1233"/>
      <c r="AH349" s="1233"/>
      <c r="AI349" s="1233"/>
      <c r="AJ349" s="1233"/>
      <c r="AK349" s="1233"/>
      <c r="AL349" s="1233"/>
      <c r="AM349" s="1233"/>
      <c r="AN349" s="1233"/>
      <c r="AO349" s="1233"/>
      <c r="AP349" s="1233"/>
      <c r="AQ349" s="1233"/>
      <c r="AR349" s="1233"/>
      <c r="AS349" s="1233"/>
      <c r="AT349" s="1233"/>
      <c r="AU349" s="1233"/>
      <c r="AV349" s="1233"/>
      <c r="AW349" s="1233"/>
      <c r="AX349" s="1233"/>
      <c r="AY349" s="1233"/>
      <c r="AZ349" s="1233"/>
      <c r="BA349" s="1233"/>
      <c r="BB349" s="1233"/>
      <c r="BC349" s="1233"/>
      <c r="BD349" s="1233"/>
      <c r="BE349" s="1233"/>
      <c r="BF349" s="1233"/>
      <c r="BG349" s="1233"/>
      <c r="BH349" s="1233"/>
      <c r="BI349" s="1233"/>
      <c r="BJ349" s="1233"/>
      <c r="BK349" s="1233"/>
      <c r="BL349" s="1233"/>
      <c r="BM349" s="1233"/>
      <c r="BN349" s="1233"/>
      <c r="BO349" s="1233"/>
      <c r="BP349" s="1233"/>
      <c r="BQ349" s="1233"/>
      <c r="BR349" s="1233"/>
      <c r="BS349" s="1233"/>
      <c r="BT349" s="1233"/>
      <c r="BU349" s="1233"/>
      <c r="BV349" s="1233"/>
      <c r="BW349" s="1233"/>
    </row>
    <row r="350" ht="14.25" customHeight="1">
      <c r="A350" s="1295"/>
      <c r="B350" s="1295"/>
      <c r="C350" s="1295"/>
      <c r="D350" s="1295"/>
      <c r="E350" s="1295"/>
      <c r="F350" s="1295"/>
      <c r="G350" s="1296"/>
      <c r="H350" s="1297"/>
      <c r="I350" s="1298"/>
      <c r="J350" s="1295"/>
      <c r="K350" s="1295"/>
      <c r="L350" s="1299"/>
      <c r="M350" s="1295"/>
      <c r="N350" s="1295"/>
      <c r="O350" s="1299"/>
      <c r="P350" s="1295"/>
      <c r="Q350" s="1295"/>
      <c r="R350" s="1295"/>
      <c r="S350" s="1295"/>
      <c r="T350" s="1295"/>
      <c r="U350" s="1300"/>
      <c r="V350" s="1295"/>
      <c r="W350" s="1295"/>
      <c r="X350" s="1295"/>
      <c r="Y350" s="1294"/>
      <c r="Z350" s="1294"/>
      <c r="AA350" s="1294"/>
      <c r="AB350" s="1294"/>
      <c r="AC350" s="1294"/>
      <c r="AD350" s="1294"/>
      <c r="AE350" s="1295"/>
      <c r="AF350" s="1295"/>
      <c r="AG350" s="1233"/>
      <c r="AH350" s="1233"/>
      <c r="AI350" s="1233"/>
      <c r="AJ350" s="1233"/>
      <c r="AK350" s="1233"/>
      <c r="AL350" s="1233"/>
      <c r="AM350" s="1233"/>
      <c r="AN350" s="1233"/>
      <c r="AO350" s="1233"/>
      <c r="AP350" s="1233"/>
      <c r="AQ350" s="1233"/>
      <c r="AR350" s="1233"/>
      <c r="AS350" s="1233"/>
      <c r="AT350" s="1233"/>
      <c r="AU350" s="1233"/>
      <c r="AV350" s="1233"/>
      <c r="AW350" s="1233"/>
      <c r="AX350" s="1233"/>
      <c r="AY350" s="1233"/>
      <c r="AZ350" s="1233"/>
      <c r="BA350" s="1233"/>
      <c r="BB350" s="1233"/>
      <c r="BC350" s="1233"/>
      <c r="BD350" s="1233"/>
      <c r="BE350" s="1233"/>
      <c r="BF350" s="1233"/>
      <c r="BG350" s="1233"/>
      <c r="BH350" s="1233"/>
      <c r="BI350" s="1233"/>
      <c r="BJ350" s="1233"/>
      <c r="BK350" s="1233"/>
      <c r="BL350" s="1233"/>
      <c r="BM350" s="1233"/>
      <c r="BN350" s="1233"/>
      <c r="BO350" s="1233"/>
      <c r="BP350" s="1233"/>
      <c r="BQ350" s="1233"/>
      <c r="BR350" s="1233"/>
      <c r="BS350" s="1233"/>
      <c r="BT350" s="1233"/>
      <c r="BU350" s="1233"/>
      <c r="BV350" s="1233"/>
      <c r="BW350" s="1233"/>
    </row>
    <row r="351" ht="14.25" customHeight="1">
      <c r="A351" s="1295"/>
      <c r="B351" s="1295"/>
      <c r="C351" s="1295"/>
      <c r="D351" s="1295"/>
      <c r="E351" s="1295"/>
      <c r="F351" s="1295"/>
      <c r="G351" s="1296"/>
      <c r="H351" s="1297"/>
      <c r="I351" s="1298"/>
      <c r="J351" s="1295"/>
      <c r="K351" s="1295"/>
      <c r="L351" s="1299"/>
      <c r="M351" s="1295"/>
      <c r="N351" s="1295"/>
      <c r="O351" s="1299"/>
      <c r="P351" s="1295"/>
      <c r="Q351" s="1295"/>
      <c r="R351" s="1295"/>
      <c r="S351" s="1295"/>
      <c r="T351" s="1295"/>
      <c r="U351" s="1300"/>
      <c r="V351" s="1295"/>
      <c r="W351" s="1295"/>
      <c r="X351" s="1295"/>
      <c r="Y351" s="1294"/>
      <c r="Z351" s="1294"/>
      <c r="AA351" s="1294"/>
      <c r="AB351" s="1294"/>
      <c r="AC351" s="1294"/>
      <c r="AD351" s="1294"/>
      <c r="AE351" s="1295"/>
      <c r="AF351" s="1295"/>
      <c r="AG351" s="1233"/>
      <c r="AH351" s="1233"/>
      <c r="AI351" s="1233"/>
      <c r="AJ351" s="1233"/>
      <c r="AK351" s="1233"/>
      <c r="AL351" s="1233"/>
      <c r="AM351" s="1233"/>
      <c r="AN351" s="1233"/>
      <c r="AO351" s="1233"/>
      <c r="AP351" s="1233"/>
      <c r="AQ351" s="1233"/>
      <c r="AR351" s="1233"/>
      <c r="AS351" s="1233"/>
      <c r="AT351" s="1233"/>
      <c r="AU351" s="1233"/>
      <c r="AV351" s="1233"/>
      <c r="AW351" s="1233"/>
      <c r="AX351" s="1233"/>
      <c r="AY351" s="1233"/>
      <c r="AZ351" s="1233"/>
      <c r="BA351" s="1233"/>
      <c r="BB351" s="1233"/>
      <c r="BC351" s="1233"/>
      <c r="BD351" s="1233"/>
      <c r="BE351" s="1233"/>
      <c r="BF351" s="1233"/>
      <c r="BG351" s="1233"/>
      <c r="BH351" s="1233"/>
      <c r="BI351" s="1233"/>
      <c r="BJ351" s="1233"/>
      <c r="BK351" s="1233"/>
      <c r="BL351" s="1233"/>
      <c r="BM351" s="1233"/>
      <c r="BN351" s="1233"/>
      <c r="BO351" s="1233"/>
      <c r="BP351" s="1233"/>
      <c r="BQ351" s="1233"/>
      <c r="BR351" s="1233"/>
      <c r="BS351" s="1233"/>
      <c r="BT351" s="1233"/>
      <c r="BU351" s="1233"/>
      <c r="BV351" s="1233"/>
      <c r="BW351" s="1233"/>
    </row>
    <row r="352" ht="14.25" customHeight="1">
      <c r="A352" s="1295"/>
      <c r="B352" s="1295"/>
      <c r="C352" s="1295"/>
      <c r="D352" s="1295"/>
      <c r="E352" s="1295"/>
      <c r="F352" s="1295"/>
      <c r="G352" s="1296"/>
      <c r="H352" s="1297"/>
      <c r="I352" s="1298"/>
      <c r="J352" s="1295"/>
      <c r="K352" s="1295"/>
      <c r="L352" s="1299"/>
      <c r="M352" s="1295"/>
      <c r="N352" s="1295"/>
      <c r="O352" s="1299"/>
      <c r="P352" s="1295"/>
      <c r="Q352" s="1295"/>
      <c r="R352" s="1295"/>
      <c r="S352" s="1295"/>
      <c r="T352" s="1295"/>
      <c r="U352" s="1300"/>
      <c r="V352" s="1295"/>
      <c r="W352" s="1295"/>
      <c r="X352" s="1295"/>
      <c r="Y352" s="1294"/>
      <c r="Z352" s="1294"/>
      <c r="AA352" s="1294"/>
      <c r="AB352" s="1294"/>
      <c r="AC352" s="1294"/>
      <c r="AD352" s="1294"/>
      <c r="AE352" s="1295"/>
      <c r="AF352" s="1295"/>
      <c r="AG352" s="1233"/>
      <c r="AH352" s="1233"/>
      <c r="AI352" s="1233"/>
      <c r="AJ352" s="1233"/>
      <c r="AK352" s="1233"/>
      <c r="AL352" s="1233"/>
      <c r="AM352" s="1233"/>
      <c r="AN352" s="1233"/>
      <c r="AO352" s="1233"/>
      <c r="AP352" s="1233"/>
      <c r="AQ352" s="1233"/>
      <c r="AR352" s="1233"/>
      <c r="AS352" s="1233"/>
      <c r="AT352" s="1233"/>
      <c r="AU352" s="1233"/>
      <c r="AV352" s="1233"/>
      <c r="AW352" s="1233"/>
      <c r="AX352" s="1233"/>
      <c r="AY352" s="1233"/>
      <c r="AZ352" s="1233"/>
      <c r="BA352" s="1233"/>
      <c r="BB352" s="1233"/>
      <c r="BC352" s="1233"/>
      <c r="BD352" s="1233"/>
      <c r="BE352" s="1233"/>
      <c r="BF352" s="1233"/>
      <c r="BG352" s="1233"/>
      <c r="BH352" s="1233"/>
      <c r="BI352" s="1233"/>
      <c r="BJ352" s="1233"/>
      <c r="BK352" s="1233"/>
      <c r="BL352" s="1233"/>
      <c r="BM352" s="1233"/>
      <c r="BN352" s="1233"/>
      <c r="BO352" s="1233"/>
      <c r="BP352" s="1233"/>
      <c r="BQ352" s="1233"/>
      <c r="BR352" s="1233"/>
      <c r="BS352" s="1233"/>
      <c r="BT352" s="1233"/>
      <c r="BU352" s="1233"/>
      <c r="BV352" s="1233"/>
      <c r="BW352" s="1233"/>
    </row>
    <row r="353" ht="14.25" customHeight="1">
      <c r="A353" s="1295"/>
      <c r="B353" s="1295"/>
      <c r="C353" s="1295"/>
      <c r="D353" s="1295"/>
      <c r="E353" s="1295"/>
      <c r="F353" s="1295"/>
      <c r="G353" s="1296"/>
      <c r="H353" s="1297"/>
      <c r="I353" s="1298"/>
      <c r="J353" s="1295"/>
      <c r="K353" s="1295"/>
      <c r="L353" s="1299"/>
      <c r="M353" s="1295"/>
      <c r="N353" s="1295"/>
      <c r="O353" s="1299"/>
      <c r="P353" s="1295"/>
      <c r="Q353" s="1295"/>
      <c r="R353" s="1295"/>
      <c r="S353" s="1295"/>
      <c r="T353" s="1295"/>
      <c r="U353" s="1300"/>
      <c r="V353" s="1295"/>
      <c r="W353" s="1295"/>
      <c r="X353" s="1295"/>
      <c r="Y353" s="1294"/>
      <c r="Z353" s="1294"/>
      <c r="AA353" s="1294"/>
      <c r="AB353" s="1294"/>
      <c r="AC353" s="1294"/>
      <c r="AD353" s="1294"/>
      <c r="AE353" s="1295"/>
      <c r="AF353" s="1295"/>
      <c r="AG353" s="1233"/>
      <c r="AH353" s="1233"/>
      <c r="AI353" s="1233"/>
      <c r="AJ353" s="1233"/>
      <c r="AK353" s="1233"/>
      <c r="AL353" s="1233"/>
      <c r="AM353" s="1233"/>
      <c r="AN353" s="1233"/>
      <c r="AO353" s="1233"/>
      <c r="AP353" s="1233"/>
      <c r="AQ353" s="1233"/>
      <c r="AR353" s="1233"/>
      <c r="AS353" s="1233"/>
      <c r="AT353" s="1233"/>
      <c r="AU353" s="1233"/>
      <c r="AV353" s="1233"/>
      <c r="AW353" s="1233"/>
      <c r="AX353" s="1233"/>
      <c r="AY353" s="1233"/>
      <c r="AZ353" s="1233"/>
      <c r="BA353" s="1233"/>
      <c r="BB353" s="1233"/>
      <c r="BC353" s="1233"/>
      <c r="BD353" s="1233"/>
      <c r="BE353" s="1233"/>
      <c r="BF353" s="1233"/>
      <c r="BG353" s="1233"/>
      <c r="BH353" s="1233"/>
      <c r="BI353" s="1233"/>
      <c r="BJ353" s="1233"/>
      <c r="BK353" s="1233"/>
      <c r="BL353" s="1233"/>
      <c r="BM353" s="1233"/>
      <c r="BN353" s="1233"/>
      <c r="BO353" s="1233"/>
      <c r="BP353" s="1233"/>
      <c r="BQ353" s="1233"/>
      <c r="BR353" s="1233"/>
      <c r="BS353" s="1233"/>
      <c r="BT353" s="1233"/>
      <c r="BU353" s="1233"/>
      <c r="BV353" s="1233"/>
      <c r="BW353" s="1233"/>
    </row>
    <row r="354" ht="14.25" customHeight="1">
      <c r="A354" s="1295"/>
      <c r="B354" s="1295"/>
      <c r="C354" s="1295"/>
      <c r="D354" s="1295"/>
      <c r="E354" s="1295"/>
      <c r="F354" s="1295"/>
      <c r="G354" s="1296"/>
      <c r="H354" s="1297"/>
      <c r="I354" s="1298"/>
      <c r="J354" s="1295"/>
      <c r="K354" s="1295"/>
      <c r="L354" s="1299"/>
      <c r="M354" s="1295"/>
      <c r="N354" s="1295"/>
      <c r="O354" s="1299"/>
      <c r="P354" s="1295"/>
      <c r="Q354" s="1295"/>
      <c r="R354" s="1295"/>
      <c r="S354" s="1295"/>
      <c r="T354" s="1295"/>
      <c r="U354" s="1300"/>
      <c r="V354" s="1295"/>
      <c r="W354" s="1295"/>
      <c r="X354" s="1295"/>
      <c r="Y354" s="1294"/>
      <c r="Z354" s="1294"/>
      <c r="AA354" s="1294"/>
      <c r="AB354" s="1294"/>
      <c r="AC354" s="1294"/>
      <c r="AD354" s="1294"/>
      <c r="AE354" s="1295"/>
      <c r="AF354" s="1295"/>
      <c r="AG354" s="1233"/>
      <c r="AH354" s="1233"/>
      <c r="AI354" s="1233"/>
      <c r="AJ354" s="1233"/>
      <c r="AK354" s="1233"/>
      <c r="AL354" s="1233"/>
      <c r="AM354" s="1233"/>
      <c r="AN354" s="1233"/>
      <c r="AO354" s="1233"/>
      <c r="AP354" s="1233"/>
      <c r="AQ354" s="1233"/>
      <c r="AR354" s="1233"/>
      <c r="AS354" s="1233"/>
      <c r="AT354" s="1233"/>
      <c r="AU354" s="1233"/>
      <c r="AV354" s="1233"/>
      <c r="AW354" s="1233"/>
      <c r="AX354" s="1233"/>
      <c r="AY354" s="1233"/>
      <c r="AZ354" s="1233"/>
      <c r="BA354" s="1233"/>
      <c r="BB354" s="1233"/>
      <c r="BC354" s="1233"/>
      <c r="BD354" s="1233"/>
      <c r="BE354" s="1233"/>
      <c r="BF354" s="1233"/>
      <c r="BG354" s="1233"/>
      <c r="BH354" s="1233"/>
      <c r="BI354" s="1233"/>
      <c r="BJ354" s="1233"/>
      <c r="BK354" s="1233"/>
      <c r="BL354" s="1233"/>
      <c r="BM354" s="1233"/>
      <c r="BN354" s="1233"/>
      <c r="BO354" s="1233"/>
      <c r="BP354" s="1233"/>
      <c r="BQ354" s="1233"/>
      <c r="BR354" s="1233"/>
      <c r="BS354" s="1233"/>
      <c r="BT354" s="1233"/>
      <c r="BU354" s="1233"/>
      <c r="BV354" s="1233"/>
      <c r="BW354" s="1233"/>
    </row>
    <row r="355" ht="14.25" customHeight="1">
      <c r="A355" s="1295"/>
      <c r="B355" s="1295"/>
      <c r="C355" s="1295"/>
      <c r="D355" s="1295"/>
      <c r="E355" s="1295"/>
      <c r="F355" s="1295"/>
      <c r="G355" s="1296"/>
      <c r="H355" s="1297"/>
      <c r="I355" s="1298"/>
      <c r="J355" s="1295"/>
      <c r="K355" s="1295"/>
      <c r="L355" s="1299"/>
      <c r="M355" s="1295"/>
      <c r="N355" s="1295"/>
      <c r="O355" s="1299"/>
      <c r="P355" s="1295"/>
      <c r="Q355" s="1295"/>
      <c r="R355" s="1295"/>
      <c r="S355" s="1295"/>
      <c r="T355" s="1295"/>
      <c r="U355" s="1300"/>
      <c r="V355" s="1295"/>
      <c r="W355" s="1295"/>
      <c r="X355" s="1295"/>
      <c r="Y355" s="1294"/>
      <c r="Z355" s="1294"/>
      <c r="AA355" s="1294"/>
      <c r="AB355" s="1294"/>
      <c r="AC355" s="1294"/>
      <c r="AD355" s="1294"/>
      <c r="AE355" s="1295"/>
      <c r="AF355" s="1295"/>
      <c r="AG355" s="1233"/>
      <c r="AH355" s="1233"/>
      <c r="AI355" s="1233"/>
      <c r="AJ355" s="1233"/>
      <c r="AK355" s="1233"/>
      <c r="AL355" s="1233"/>
      <c r="AM355" s="1233"/>
      <c r="AN355" s="1233"/>
      <c r="AO355" s="1233"/>
      <c r="AP355" s="1233"/>
      <c r="AQ355" s="1233"/>
      <c r="AR355" s="1233"/>
      <c r="AS355" s="1233"/>
      <c r="AT355" s="1233"/>
      <c r="AU355" s="1233"/>
      <c r="AV355" s="1233"/>
      <c r="AW355" s="1233"/>
      <c r="AX355" s="1233"/>
      <c r="AY355" s="1233"/>
      <c r="AZ355" s="1233"/>
      <c r="BA355" s="1233"/>
      <c r="BB355" s="1233"/>
      <c r="BC355" s="1233"/>
      <c r="BD355" s="1233"/>
      <c r="BE355" s="1233"/>
      <c r="BF355" s="1233"/>
      <c r="BG355" s="1233"/>
      <c r="BH355" s="1233"/>
      <c r="BI355" s="1233"/>
      <c r="BJ355" s="1233"/>
      <c r="BK355" s="1233"/>
      <c r="BL355" s="1233"/>
      <c r="BM355" s="1233"/>
      <c r="BN355" s="1233"/>
      <c r="BO355" s="1233"/>
      <c r="BP355" s="1233"/>
      <c r="BQ355" s="1233"/>
      <c r="BR355" s="1233"/>
      <c r="BS355" s="1233"/>
      <c r="BT355" s="1233"/>
      <c r="BU355" s="1233"/>
      <c r="BV355" s="1233"/>
      <c r="BW355" s="1233"/>
    </row>
    <row r="356" ht="14.25" customHeight="1">
      <c r="A356" s="1295"/>
      <c r="B356" s="1295"/>
      <c r="C356" s="1295"/>
      <c r="D356" s="1295"/>
      <c r="E356" s="1295"/>
      <c r="F356" s="1295"/>
      <c r="G356" s="1296"/>
      <c r="H356" s="1297"/>
      <c r="I356" s="1298"/>
      <c r="J356" s="1295"/>
      <c r="K356" s="1295"/>
      <c r="L356" s="1299"/>
      <c r="M356" s="1295"/>
      <c r="N356" s="1295"/>
      <c r="O356" s="1299"/>
      <c r="P356" s="1295"/>
      <c r="Q356" s="1295"/>
      <c r="R356" s="1295"/>
      <c r="S356" s="1295"/>
      <c r="T356" s="1295"/>
      <c r="U356" s="1300"/>
      <c r="V356" s="1295"/>
      <c r="W356" s="1295"/>
      <c r="X356" s="1295"/>
      <c r="Y356" s="1294"/>
      <c r="Z356" s="1294"/>
      <c r="AA356" s="1294"/>
      <c r="AB356" s="1294"/>
      <c r="AC356" s="1294"/>
      <c r="AD356" s="1294"/>
      <c r="AE356" s="1295"/>
      <c r="AF356" s="1295"/>
      <c r="AG356" s="1233"/>
      <c r="AH356" s="1233"/>
      <c r="AI356" s="1233"/>
      <c r="AJ356" s="1233"/>
      <c r="AK356" s="1233"/>
      <c r="AL356" s="1233"/>
      <c r="AM356" s="1233"/>
      <c r="AN356" s="1233"/>
      <c r="AO356" s="1233"/>
      <c r="AP356" s="1233"/>
      <c r="AQ356" s="1233"/>
      <c r="AR356" s="1233"/>
      <c r="AS356" s="1233"/>
      <c r="AT356" s="1233"/>
      <c r="AU356" s="1233"/>
      <c r="AV356" s="1233"/>
      <c r="AW356" s="1233"/>
      <c r="AX356" s="1233"/>
      <c r="AY356" s="1233"/>
      <c r="AZ356" s="1233"/>
      <c r="BA356" s="1233"/>
      <c r="BB356" s="1233"/>
      <c r="BC356" s="1233"/>
      <c r="BD356" s="1233"/>
      <c r="BE356" s="1233"/>
      <c r="BF356" s="1233"/>
      <c r="BG356" s="1233"/>
      <c r="BH356" s="1233"/>
      <c r="BI356" s="1233"/>
      <c r="BJ356" s="1233"/>
      <c r="BK356" s="1233"/>
      <c r="BL356" s="1233"/>
      <c r="BM356" s="1233"/>
      <c r="BN356" s="1233"/>
      <c r="BO356" s="1233"/>
      <c r="BP356" s="1233"/>
      <c r="BQ356" s="1233"/>
      <c r="BR356" s="1233"/>
      <c r="BS356" s="1233"/>
      <c r="BT356" s="1233"/>
      <c r="BU356" s="1233"/>
      <c r="BV356" s="1233"/>
      <c r="BW356" s="1233"/>
    </row>
    <row r="357" ht="14.25" customHeight="1">
      <c r="A357" s="1295"/>
      <c r="B357" s="1295"/>
      <c r="C357" s="1295"/>
      <c r="D357" s="1295"/>
      <c r="E357" s="1295"/>
      <c r="F357" s="1295"/>
      <c r="G357" s="1296"/>
      <c r="H357" s="1297"/>
      <c r="I357" s="1298"/>
      <c r="J357" s="1295"/>
      <c r="K357" s="1295"/>
      <c r="L357" s="1299"/>
      <c r="M357" s="1295"/>
      <c r="N357" s="1295"/>
      <c r="O357" s="1299"/>
      <c r="P357" s="1295"/>
      <c r="Q357" s="1295"/>
      <c r="R357" s="1295"/>
      <c r="S357" s="1295"/>
      <c r="T357" s="1295"/>
      <c r="U357" s="1300"/>
      <c r="V357" s="1295"/>
      <c r="W357" s="1295"/>
      <c r="X357" s="1295"/>
      <c r="Y357" s="1294"/>
      <c r="Z357" s="1294"/>
      <c r="AA357" s="1294"/>
      <c r="AB357" s="1294"/>
      <c r="AC357" s="1294"/>
      <c r="AD357" s="1294"/>
      <c r="AE357" s="1295"/>
      <c r="AF357" s="1295"/>
      <c r="AG357" s="1233"/>
      <c r="AH357" s="1233"/>
      <c r="AI357" s="1233"/>
      <c r="AJ357" s="1233"/>
      <c r="AK357" s="1233"/>
      <c r="AL357" s="1233"/>
      <c r="AM357" s="1233"/>
      <c r="AN357" s="1233"/>
      <c r="AO357" s="1233"/>
      <c r="AP357" s="1233"/>
      <c r="AQ357" s="1233"/>
      <c r="AR357" s="1233"/>
      <c r="AS357" s="1233"/>
      <c r="AT357" s="1233"/>
      <c r="AU357" s="1233"/>
      <c r="AV357" s="1233"/>
      <c r="AW357" s="1233"/>
      <c r="AX357" s="1233"/>
      <c r="AY357" s="1233"/>
      <c r="AZ357" s="1233"/>
      <c r="BA357" s="1233"/>
      <c r="BB357" s="1233"/>
      <c r="BC357" s="1233"/>
      <c r="BD357" s="1233"/>
      <c r="BE357" s="1233"/>
      <c r="BF357" s="1233"/>
      <c r="BG357" s="1233"/>
      <c r="BH357" s="1233"/>
      <c r="BI357" s="1233"/>
      <c r="BJ357" s="1233"/>
      <c r="BK357" s="1233"/>
      <c r="BL357" s="1233"/>
      <c r="BM357" s="1233"/>
      <c r="BN357" s="1233"/>
      <c r="BO357" s="1233"/>
      <c r="BP357" s="1233"/>
      <c r="BQ357" s="1233"/>
      <c r="BR357" s="1233"/>
      <c r="BS357" s="1233"/>
      <c r="BT357" s="1233"/>
      <c r="BU357" s="1233"/>
      <c r="BV357" s="1233"/>
      <c r="BW357" s="1233"/>
    </row>
    <row r="358" ht="14.25" customHeight="1">
      <c r="A358" s="1295"/>
      <c r="B358" s="1295"/>
      <c r="C358" s="1295"/>
      <c r="D358" s="1295"/>
      <c r="E358" s="1295"/>
      <c r="F358" s="1295"/>
      <c r="G358" s="1296"/>
      <c r="H358" s="1297"/>
      <c r="I358" s="1298"/>
      <c r="J358" s="1295"/>
      <c r="K358" s="1295"/>
      <c r="L358" s="1299"/>
      <c r="M358" s="1295"/>
      <c r="N358" s="1295"/>
      <c r="O358" s="1299"/>
      <c r="P358" s="1295"/>
      <c r="Q358" s="1295"/>
      <c r="R358" s="1295"/>
      <c r="S358" s="1295"/>
      <c r="T358" s="1295"/>
      <c r="U358" s="1300"/>
      <c r="V358" s="1295"/>
      <c r="W358" s="1295"/>
      <c r="X358" s="1295"/>
      <c r="Y358" s="1294"/>
      <c r="Z358" s="1294"/>
      <c r="AA358" s="1294"/>
      <c r="AB358" s="1294"/>
      <c r="AC358" s="1294"/>
      <c r="AD358" s="1294"/>
      <c r="AE358" s="1295"/>
      <c r="AF358" s="1295"/>
      <c r="AG358" s="1233"/>
      <c r="AH358" s="1233"/>
      <c r="AI358" s="1233"/>
      <c r="AJ358" s="1233"/>
      <c r="AK358" s="1233"/>
      <c r="AL358" s="1233"/>
      <c r="AM358" s="1233"/>
      <c r="AN358" s="1233"/>
      <c r="AO358" s="1233"/>
      <c r="AP358" s="1233"/>
      <c r="AQ358" s="1233"/>
      <c r="AR358" s="1233"/>
      <c r="AS358" s="1233"/>
      <c r="AT358" s="1233"/>
      <c r="AU358" s="1233"/>
      <c r="AV358" s="1233"/>
      <c r="AW358" s="1233"/>
      <c r="AX358" s="1233"/>
      <c r="AY358" s="1233"/>
      <c r="AZ358" s="1233"/>
      <c r="BA358" s="1233"/>
      <c r="BB358" s="1233"/>
      <c r="BC358" s="1233"/>
      <c r="BD358" s="1233"/>
      <c r="BE358" s="1233"/>
      <c r="BF358" s="1233"/>
      <c r="BG358" s="1233"/>
      <c r="BH358" s="1233"/>
      <c r="BI358" s="1233"/>
      <c r="BJ358" s="1233"/>
      <c r="BK358" s="1233"/>
      <c r="BL358" s="1233"/>
      <c r="BM358" s="1233"/>
      <c r="BN358" s="1233"/>
      <c r="BO358" s="1233"/>
      <c r="BP358" s="1233"/>
      <c r="BQ358" s="1233"/>
      <c r="BR358" s="1233"/>
      <c r="BS358" s="1233"/>
      <c r="BT358" s="1233"/>
      <c r="BU358" s="1233"/>
      <c r="BV358" s="1233"/>
      <c r="BW358" s="1233"/>
    </row>
    <row r="359" ht="14.25" customHeight="1">
      <c r="A359" s="1295"/>
      <c r="B359" s="1295"/>
      <c r="C359" s="1295"/>
      <c r="D359" s="1295"/>
      <c r="E359" s="1295"/>
      <c r="F359" s="1295"/>
      <c r="G359" s="1296"/>
      <c r="H359" s="1297"/>
      <c r="I359" s="1298"/>
      <c r="J359" s="1295"/>
      <c r="K359" s="1295"/>
      <c r="L359" s="1299"/>
      <c r="M359" s="1295"/>
      <c r="N359" s="1295"/>
      <c r="O359" s="1299"/>
      <c r="P359" s="1295"/>
      <c r="Q359" s="1295"/>
      <c r="R359" s="1295"/>
      <c r="S359" s="1295"/>
      <c r="T359" s="1295"/>
      <c r="U359" s="1300"/>
      <c r="V359" s="1295"/>
      <c r="W359" s="1295"/>
      <c r="X359" s="1295"/>
      <c r="Y359" s="1294"/>
      <c r="Z359" s="1294"/>
      <c r="AA359" s="1294"/>
      <c r="AB359" s="1294"/>
      <c r="AC359" s="1294"/>
      <c r="AD359" s="1294"/>
      <c r="AE359" s="1295"/>
      <c r="AF359" s="1295"/>
      <c r="AG359" s="1233"/>
      <c r="AH359" s="1233"/>
      <c r="AI359" s="1233"/>
      <c r="AJ359" s="1233"/>
      <c r="AK359" s="1233"/>
      <c r="AL359" s="1233"/>
      <c r="AM359" s="1233"/>
      <c r="AN359" s="1233"/>
      <c r="AO359" s="1233"/>
      <c r="AP359" s="1233"/>
      <c r="AQ359" s="1233"/>
      <c r="AR359" s="1233"/>
      <c r="AS359" s="1233"/>
      <c r="AT359" s="1233"/>
      <c r="AU359" s="1233"/>
      <c r="AV359" s="1233"/>
      <c r="AW359" s="1233"/>
      <c r="AX359" s="1233"/>
      <c r="AY359" s="1233"/>
      <c r="AZ359" s="1233"/>
      <c r="BA359" s="1233"/>
      <c r="BB359" s="1233"/>
      <c r="BC359" s="1233"/>
      <c r="BD359" s="1233"/>
      <c r="BE359" s="1233"/>
      <c r="BF359" s="1233"/>
      <c r="BG359" s="1233"/>
      <c r="BH359" s="1233"/>
      <c r="BI359" s="1233"/>
      <c r="BJ359" s="1233"/>
      <c r="BK359" s="1233"/>
      <c r="BL359" s="1233"/>
      <c r="BM359" s="1233"/>
      <c r="BN359" s="1233"/>
      <c r="BO359" s="1233"/>
      <c r="BP359" s="1233"/>
      <c r="BQ359" s="1233"/>
      <c r="BR359" s="1233"/>
      <c r="BS359" s="1233"/>
      <c r="BT359" s="1233"/>
      <c r="BU359" s="1233"/>
      <c r="BV359" s="1233"/>
      <c r="BW359" s="1233"/>
    </row>
    <row r="360" ht="14.25" customHeight="1">
      <c r="A360" s="1295"/>
      <c r="B360" s="1295"/>
      <c r="C360" s="1295"/>
      <c r="D360" s="1295"/>
      <c r="E360" s="1295"/>
      <c r="F360" s="1295"/>
      <c r="G360" s="1296"/>
      <c r="H360" s="1297"/>
      <c r="I360" s="1298"/>
      <c r="J360" s="1295"/>
      <c r="K360" s="1295"/>
      <c r="L360" s="1299"/>
      <c r="M360" s="1295"/>
      <c r="N360" s="1295"/>
      <c r="O360" s="1299"/>
      <c r="P360" s="1295"/>
      <c r="Q360" s="1295"/>
      <c r="R360" s="1295"/>
      <c r="S360" s="1295"/>
      <c r="T360" s="1295"/>
      <c r="U360" s="1300"/>
      <c r="V360" s="1295"/>
      <c r="W360" s="1295"/>
      <c r="X360" s="1295"/>
      <c r="Y360" s="1294"/>
      <c r="Z360" s="1294"/>
      <c r="AA360" s="1294"/>
      <c r="AB360" s="1294"/>
      <c r="AC360" s="1294"/>
      <c r="AD360" s="1294"/>
      <c r="AE360" s="1295"/>
      <c r="AF360" s="1295"/>
      <c r="AG360" s="1233"/>
      <c r="AH360" s="1233"/>
      <c r="AI360" s="1233"/>
      <c r="AJ360" s="1233"/>
      <c r="AK360" s="1233"/>
      <c r="AL360" s="1233"/>
      <c r="AM360" s="1233"/>
      <c r="AN360" s="1233"/>
      <c r="AO360" s="1233"/>
      <c r="AP360" s="1233"/>
      <c r="AQ360" s="1233"/>
      <c r="AR360" s="1233"/>
      <c r="AS360" s="1233"/>
      <c r="AT360" s="1233"/>
      <c r="AU360" s="1233"/>
      <c r="AV360" s="1233"/>
      <c r="AW360" s="1233"/>
      <c r="AX360" s="1233"/>
      <c r="AY360" s="1233"/>
      <c r="AZ360" s="1233"/>
      <c r="BA360" s="1233"/>
      <c r="BB360" s="1233"/>
      <c r="BC360" s="1233"/>
      <c r="BD360" s="1233"/>
      <c r="BE360" s="1233"/>
      <c r="BF360" s="1233"/>
      <c r="BG360" s="1233"/>
      <c r="BH360" s="1233"/>
      <c r="BI360" s="1233"/>
      <c r="BJ360" s="1233"/>
      <c r="BK360" s="1233"/>
      <c r="BL360" s="1233"/>
      <c r="BM360" s="1233"/>
      <c r="BN360" s="1233"/>
      <c r="BO360" s="1233"/>
      <c r="BP360" s="1233"/>
      <c r="BQ360" s="1233"/>
      <c r="BR360" s="1233"/>
      <c r="BS360" s="1233"/>
      <c r="BT360" s="1233"/>
      <c r="BU360" s="1233"/>
      <c r="BV360" s="1233"/>
      <c r="BW360" s="1233"/>
    </row>
    <row r="361" ht="14.25" customHeight="1">
      <c r="A361" s="1295"/>
      <c r="B361" s="1295"/>
      <c r="C361" s="1295"/>
      <c r="D361" s="1295"/>
      <c r="E361" s="1295"/>
      <c r="F361" s="1295"/>
      <c r="G361" s="1296"/>
      <c r="H361" s="1297"/>
      <c r="I361" s="1298"/>
      <c r="J361" s="1295"/>
      <c r="K361" s="1295"/>
      <c r="L361" s="1299"/>
      <c r="M361" s="1295"/>
      <c r="N361" s="1295"/>
      <c r="O361" s="1299"/>
      <c r="P361" s="1295"/>
      <c r="Q361" s="1295"/>
      <c r="R361" s="1295"/>
      <c r="S361" s="1295"/>
      <c r="T361" s="1295"/>
      <c r="U361" s="1300"/>
      <c r="V361" s="1295"/>
      <c r="W361" s="1295"/>
      <c r="X361" s="1295"/>
      <c r="Y361" s="1294"/>
      <c r="Z361" s="1294"/>
      <c r="AA361" s="1294"/>
      <c r="AB361" s="1294"/>
      <c r="AC361" s="1294"/>
      <c r="AD361" s="1294"/>
      <c r="AE361" s="1295"/>
      <c r="AF361" s="1295"/>
      <c r="AG361" s="1233"/>
      <c r="AH361" s="1233"/>
      <c r="AI361" s="1233"/>
      <c r="AJ361" s="1233"/>
      <c r="AK361" s="1233"/>
      <c r="AL361" s="1233"/>
      <c r="AM361" s="1233"/>
      <c r="AN361" s="1233"/>
      <c r="AO361" s="1233"/>
      <c r="AP361" s="1233"/>
      <c r="AQ361" s="1233"/>
      <c r="AR361" s="1233"/>
      <c r="AS361" s="1233"/>
      <c r="AT361" s="1233"/>
      <c r="AU361" s="1233"/>
      <c r="AV361" s="1233"/>
      <c r="AW361" s="1233"/>
      <c r="AX361" s="1233"/>
      <c r="AY361" s="1233"/>
      <c r="AZ361" s="1233"/>
      <c r="BA361" s="1233"/>
      <c r="BB361" s="1233"/>
      <c r="BC361" s="1233"/>
      <c r="BD361" s="1233"/>
      <c r="BE361" s="1233"/>
      <c r="BF361" s="1233"/>
      <c r="BG361" s="1233"/>
      <c r="BH361" s="1233"/>
      <c r="BI361" s="1233"/>
      <c r="BJ361" s="1233"/>
      <c r="BK361" s="1233"/>
      <c r="BL361" s="1233"/>
      <c r="BM361" s="1233"/>
      <c r="BN361" s="1233"/>
      <c r="BO361" s="1233"/>
      <c r="BP361" s="1233"/>
      <c r="BQ361" s="1233"/>
      <c r="BR361" s="1233"/>
      <c r="BS361" s="1233"/>
      <c r="BT361" s="1233"/>
      <c r="BU361" s="1233"/>
      <c r="BV361" s="1233"/>
      <c r="BW361" s="1233"/>
    </row>
    <row r="362" ht="14.25" customHeight="1">
      <c r="A362" s="1295"/>
      <c r="B362" s="1295"/>
      <c r="C362" s="1295"/>
      <c r="D362" s="1295"/>
      <c r="E362" s="1295"/>
      <c r="F362" s="1295"/>
      <c r="G362" s="1296"/>
      <c r="H362" s="1297"/>
      <c r="I362" s="1298"/>
      <c r="J362" s="1295"/>
      <c r="K362" s="1295"/>
      <c r="L362" s="1299"/>
      <c r="M362" s="1295"/>
      <c r="N362" s="1295"/>
      <c r="O362" s="1299"/>
      <c r="P362" s="1295"/>
      <c r="Q362" s="1295"/>
      <c r="R362" s="1295"/>
      <c r="S362" s="1295"/>
      <c r="T362" s="1295"/>
      <c r="U362" s="1300"/>
      <c r="V362" s="1295"/>
      <c r="W362" s="1295"/>
      <c r="X362" s="1295"/>
      <c r="Y362" s="1294"/>
      <c r="Z362" s="1294"/>
      <c r="AA362" s="1294"/>
      <c r="AB362" s="1294"/>
      <c r="AC362" s="1294"/>
      <c r="AD362" s="1294"/>
      <c r="AE362" s="1295"/>
      <c r="AF362" s="1295"/>
      <c r="AG362" s="1233"/>
      <c r="AH362" s="1233"/>
      <c r="AI362" s="1233"/>
      <c r="AJ362" s="1233"/>
      <c r="AK362" s="1233"/>
      <c r="AL362" s="1233"/>
      <c r="AM362" s="1233"/>
      <c r="AN362" s="1233"/>
      <c r="AO362" s="1233"/>
      <c r="AP362" s="1233"/>
      <c r="AQ362" s="1233"/>
      <c r="AR362" s="1233"/>
      <c r="AS362" s="1233"/>
      <c r="AT362" s="1233"/>
      <c r="AU362" s="1233"/>
      <c r="AV362" s="1233"/>
      <c r="AW362" s="1233"/>
      <c r="AX362" s="1233"/>
      <c r="AY362" s="1233"/>
      <c r="AZ362" s="1233"/>
      <c r="BA362" s="1233"/>
      <c r="BB362" s="1233"/>
      <c r="BC362" s="1233"/>
      <c r="BD362" s="1233"/>
      <c r="BE362" s="1233"/>
      <c r="BF362" s="1233"/>
      <c r="BG362" s="1233"/>
      <c r="BH362" s="1233"/>
      <c r="BI362" s="1233"/>
      <c r="BJ362" s="1233"/>
      <c r="BK362" s="1233"/>
      <c r="BL362" s="1233"/>
      <c r="BM362" s="1233"/>
      <c r="BN362" s="1233"/>
      <c r="BO362" s="1233"/>
      <c r="BP362" s="1233"/>
      <c r="BQ362" s="1233"/>
      <c r="BR362" s="1233"/>
      <c r="BS362" s="1233"/>
      <c r="BT362" s="1233"/>
      <c r="BU362" s="1233"/>
      <c r="BV362" s="1233"/>
      <c r="BW362" s="1233"/>
    </row>
    <row r="363" ht="14.25" customHeight="1">
      <c r="A363" s="1295"/>
      <c r="B363" s="1295"/>
      <c r="C363" s="1295"/>
      <c r="D363" s="1295"/>
      <c r="E363" s="1295"/>
      <c r="F363" s="1295"/>
      <c r="G363" s="1296"/>
      <c r="H363" s="1297"/>
      <c r="I363" s="1298"/>
      <c r="J363" s="1295"/>
      <c r="K363" s="1295"/>
      <c r="L363" s="1299"/>
      <c r="M363" s="1295"/>
      <c r="N363" s="1295"/>
      <c r="O363" s="1299"/>
      <c r="P363" s="1295"/>
      <c r="Q363" s="1295"/>
      <c r="R363" s="1295"/>
      <c r="S363" s="1295"/>
      <c r="T363" s="1295"/>
      <c r="U363" s="1300"/>
      <c r="V363" s="1295"/>
      <c r="W363" s="1295"/>
      <c r="X363" s="1295"/>
      <c r="Y363" s="1294"/>
      <c r="Z363" s="1294"/>
      <c r="AA363" s="1294"/>
      <c r="AB363" s="1294"/>
      <c r="AC363" s="1294"/>
      <c r="AD363" s="1294"/>
      <c r="AE363" s="1295"/>
      <c r="AF363" s="1295"/>
      <c r="AG363" s="1233"/>
      <c r="AH363" s="1233"/>
      <c r="AI363" s="1233"/>
      <c r="AJ363" s="1233"/>
      <c r="AK363" s="1233"/>
      <c r="AL363" s="1233"/>
      <c r="AM363" s="1233"/>
      <c r="AN363" s="1233"/>
      <c r="AO363" s="1233"/>
      <c r="AP363" s="1233"/>
      <c r="AQ363" s="1233"/>
      <c r="AR363" s="1233"/>
      <c r="AS363" s="1233"/>
      <c r="AT363" s="1233"/>
      <c r="AU363" s="1233"/>
      <c r="AV363" s="1233"/>
      <c r="AW363" s="1233"/>
      <c r="AX363" s="1233"/>
      <c r="AY363" s="1233"/>
      <c r="AZ363" s="1233"/>
      <c r="BA363" s="1233"/>
      <c r="BB363" s="1233"/>
      <c r="BC363" s="1233"/>
      <c r="BD363" s="1233"/>
      <c r="BE363" s="1233"/>
      <c r="BF363" s="1233"/>
      <c r="BG363" s="1233"/>
      <c r="BH363" s="1233"/>
      <c r="BI363" s="1233"/>
      <c r="BJ363" s="1233"/>
      <c r="BK363" s="1233"/>
      <c r="BL363" s="1233"/>
      <c r="BM363" s="1233"/>
      <c r="BN363" s="1233"/>
      <c r="BO363" s="1233"/>
      <c r="BP363" s="1233"/>
      <c r="BQ363" s="1233"/>
      <c r="BR363" s="1233"/>
      <c r="BS363" s="1233"/>
      <c r="BT363" s="1233"/>
      <c r="BU363" s="1233"/>
      <c r="BV363" s="1233"/>
      <c r="BW363" s="1233"/>
    </row>
    <row r="364" ht="14.25" customHeight="1">
      <c r="A364" s="1295"/>
      <c r="B364" s="1295"/>
      <c r="C364" s="1295"/>
      <c r="D364" s="1295"/>
      <c r="E364" s="1295"/>
      <c r="F364" s="1295"/>
      <c r="G364" s="1296"/>
      <c r="H364" s="1297"/>
      <c r="I364" s="1298"/>
      <c r="J364" s="1295"/>
      <c r="K364" s="1295"/>
      <c r="L364" s="1299"/>
      <c r="M364" s="1295"/>
      <c r="N364" s="1295"/>
      <c r="O364" s="1299"/>
      <c r="P364" s="1295"/>
      <c r="Q364" s="1295"/>
      <c r="R364" s="1295"/>
      <c r="S364" s="1295"/>
      <c r="T364" s="1295"/>
      <c r="U364" s="1300"/>
      <c r="V364" s="1295"/>
      <c r="W364" s="1295"/>
      <c r="X364" s="1295"/>
      <c r="Y364" s="1294"/>
      <c r="Z364" s="1294"/>
      <c r="AA364" s="1294"/>
      <c r="AB364" s="1294"/>
      <c r="AC364" s="1294"/>
      <c r="AD364" s="1294"/>
      <c r="AE364" s="1295"/>
      <c r="AF364" s="1295"/>
      <c r="AG364" s="1233"/>
      <c r="AH364" s="1233"/>
      <c r="AI364" s="1233"/>
      <c r="AJ364" s="1233"/>
      <c r="AK364" s="1233"/>
      <c r="AL364" s="1233"/>
      <c r="AM364" s="1233"/>
      <c r="AN364" s="1233"/>
      <c r="AO364" s="1233"/>
      <c r="AP364" s="1233"/>
      <c r="AQ364" s="1233"/>
      <c r="AR364" s="1233"/>
      <c r="AS364" s="1233"/>
      <c r="AT364" s="1233"/>
      <c r="AU364" s="1233"/>
      <c r="AV364" s="1233"/>
      <c r="AW364" s="1233"/>
      <c r="AX364" s="1233"/>
      <c r="AY364" s="1233"/>
      <c r="AZ364" s="1233"/>
      <c r="BA364" s="1233"/>
      <c r="BB364" s="1233"/>
      <c r="BC364" s="1233"/>
      <c r="BD364" s="1233"/>
      <c r="BE364" s="1233"/>
      <c r="BF364" s="1233"/>
      <c r="BG364" s="1233"/>
      <c r="BH364" s="1233"/>
      <c r="BI364" s="1233"/>
      <c r="BJ364" s="1233"/>
      <c r="BK364" s="1233"/>
      <c r="BL364" s="1233"/>
      <c r="BM364" s="1233"/>
      <c r="BN364" s="1233"/>
      <c r="BO364" s="1233"/>
      <c r="BP364" s="1233"/>
      <c r="BQ364" s="1233"/>
      <c r="BR364" s="1233"/>
      <c r="BS364" s="1233"/>
      <c r="BT364" s="1233"/>
      <c r="BU364" s="1233"/>
      <c r="BV364" s="1233"/>
      <c r="BW364" s="1233"/>
    </row>
    <row r="365" ht="14.25" customHeight="1">
      <c r="A365" s="1295"/>
      <c r="B365" s="1295"/>
      <c r="C365" s="1295"/>
      <c r="D365" s="1295"/>
      <c r="E365" s="1295"/>
      <c r="F365" s="1295"/>
      <c r="G365" s="1296"/>
      <c r="H365" s="1297"/>
      <c r="I365" s="1298"/>
      <c r="J365" s="1295"/>
      <c r="K365" s="1295"/>
      <c r="L365" s="1299"/>
      <c r="M365" s="1295"/>
      <c r="N365" s="1295"/>
      <c r="O365" s="1299"/>
      <c r="P365" s="1295"/>
      <c r="Q365" s="1295"/>
      <c r="R365" s="1295"/>
      <c r="S365" s="1295"/>
      <c r="T365" s="1295"/>
      <c r="U365" s="1300"/>
      <c r="V365" s="1295"/>
      <c r="W365" s="1295"/>
      <c r="X365" s="1295"/>
      <c r="Y365" s="1294"/>
      <c r="Z365" s="1294"/>
      <c r="AA365" s="1294"/>
      <c r="AB365" s="1294"/>
      <c r="AC365" s="1294"/>
      <c r="AD365" s="1294"/>
      <c r="AE365" s="1295"/>
      <c r="AF365" s="1295"/>
      <c r="AG365" s="1233"/>
      <c r="AH365" s="1233"/>
      <c r="AI365" s="1233"/>
      <c r="AJ365" s="1233"/>
      <c r="AK365" s="1233"/>
      <c r="AL365" s="1233"/>
      <c r="AM365" s="1233"/>
      <c r="AN365" s="1233"/>
      <c r="AO365" s="1233"/>
      <c r="AP365" s="1233"/>
      <c r="AQ365" s="1233"/>
      <c r="AR365" s="1233"/>
      <c r="AS365" s="1233"/>
      <c r="AT365" s="1233"/>
      <c r="AU365" s="1233"/>
      <c r="AV365" s="1233"/>
      <c r="AW365" s="1233"/>
      <c r="AX365" s="1233"/>
      <c r="AY365" s="1233"/>
      <c r="AZ365" s="1233"/>
      <c r="BA365" s="1233"/>
      <c r="BB365" s="1233"/>
      <c r="BC365" s="1233"/>
      <c r="BD365" s="1233"/>
      <c r="BE365" s="1233"/>
      <c r="BF365" s="1233"/>
      <c r="BG365" s="1233"/>
      <c r="BH365" s="1233"/>
      <c r="BI365" s="1233"/>
      <c r="BJ365" s="1233"/>
      <c r="BK365" s="1233"/>
      <c r="BL365" s="1233"/>
      <c r="BM365" s="1233"/>
      <c r="BN365" s="1233"/>
      <c r="BO365" s="1233"/>
      <c r="BP365" s="1233"/>
      <c r="BQ365" s="1233"/>
      <c r="BR365" s="1233"/>
      <c r="BS365" s="1233"/>
      <c r="BT365" s="1233"/>
      <c r="BU365" s="1233"/>
      <c r="BV365" s="1233"/>
      <c r="BW365" s="1233"/>
    </row>
    <row r="366" ht="14.25" customHeight="1">
      <c r="A366" s="1295"/>
      <c r="B366" s="1295"/>
      <c r="C366" s="1295"/>
      <c r="D366" s="1295"/>
      <c r="E366" s="1295"/>
      <c r="F366" s="1295"/>
      <c r="G366" s="1296"/>
      <c r="H366" s="1297"/>
      <c r="I366" s="1298"/>
      <c r="J366" s="1295"/>
      <c r="K366" s="1295"/>
      <c r="L366" s="1299"/>
      <c r="M366" s="1295"/>
      <c r="N366" s="1295"/>
      <c r="O366" s="1299"/>
      <c r="P366" s="1295"/>
      <c r="Q366" s="1295"/>
      <c r="R366" s="1295"/>
      <c r="S366" s="1295"/>
      <c r="T366" s="1295"/>
      <c r="U366" s="1300"/>
      <c r="V366" s="1295"/>
      <c r="W366" s="1295"/>
      <c r="X366" s="1295"/>
      <c r="Y366" s="1294"/>
      <c r="Z366" s="1294"/>
      <c r="AA366" s="1294"/>
      <c r="AB366" s="1294"/>
      <c r="AC366" s="1294"/>
      <c r="AD366" s="1294"/>
      <c r="AE366" s="1295"/>
      <c r="AF366" s="1295"/>
      <c r="AG366" s="1233"/>
      <c r="AH366" s="1233"/>
      <c r="AI366" s="1233"/>
      <c r="AJ366" s="1233"/>
      <c r="AK366" s="1233"/>
      <c r="AL366" s="1233"/>
      <c r="AM366" s="1233"/>
      <c r="AN366" s="1233"/>
      <c r="AO366" s="1233"/>
      <c r="AP366" s="1233"/>
      <c r="AQ366" s="1233"/>
      <c r="AR366" s="1233"/>
      <c r="AS366" s="1233"/>
      <c r="AT366" s="1233"/>
      <c r="AU366" s="1233"/>
      <c r="AV366" s="1233"/>
      <c r="AW366" s="1233"/>
      <c r="AX366" s="1233"/>
      <c r="AY366" s="1233"/>
      <c r="AZ366" s="1233"/>
      <c r="BA366" s="1233"/>
      <c r="BB366" s="1233"/>
      <c r="BC366" s="1233"/>
      <c r="BD366" s="1233"/>
      <c r="BE366" s="1233"/>
      <c r="BF366" s="1233"/>
      <c r="BG366" s="1233"/>
      <c r="BH366" s="1233"/>
      <c r="BI366" s="1233"/>
      <c r="BJ366" s="1233"/>
      <c r="BK366" s="1233"/>
      <c r="BL366" s="1233"/>
      <c r="BM366" s="1233"/>
      <c r="BN366" s="1233"/>
      <c r="BO366" s="1233"/>
      <c r="BP366" s="1233"/>
      <c r="BQ366" s="1233"/>
      <c r="BR366" s="1233"/>
      <c r="BS366" s="1233"/>
      <c r="BT366" s="1233"/>
      <c r="BU366" s="1233"/>
      <c r="BV366" s="1233"/>
      <c r="BW366" s="1233"/>
    </row>
    <row r="367" ht="14.25" customHeight="1">
      <c r="A367" s="1295"/>
      <c r="B367" s="1295"/>
      <c r="C367" s="1295"/>
      <c r="D367" s="1295"/>
      <c r="E367" s="1295"/>
      <c r="F367" s="1295"/>
      <c r="G367" s="1296"/>
      <c r="H367" s="1297"/>
      <c r="I367" s="1298"/>
      <c r="J367" s="1295"/>
      <c r="K367" s="1295"/>
      <c r="L367" s="1299"/>
      <c r="M367" s="1295"/>
      <c r="N367" s="1295"/>
      <c r="O367" s="1299"/>
      <c r="P367" s="1295"/>
      <c r="Q367" s="1295"/>
      <c r="R367" s="1295"/>
      <c r="S367" s="1295"/>
      <c r="T367" s="1295"/>
      <c r="U367" s="1300"/>
      <c r="V367" s="1295"/>
      <c r="W367" s="1295"/>
      <c r="X367" s="1295"/>
      <c r="Y367" s="1294"/>
      <c r="Z367" s="1294"/>
      <c r="AA367" s="1294"/>
      <c r="AB367" s="1294"/>
      <c r="AC367" s="1294"/>
      <c r="AD367" s="1294"/>
      <c r="AE367" s="1295"/>
      <c r="AF367" s="1295"/>
      <c r="AG367" s="1233"/>
      <c r="AH367" s="1233"/>
      <c r="AI367" s="1233"/>
      <c r="AJ367" s="1233"/>
      <c r="AK367" s="1233"/>
      <c r="AL367" s="1233"/>
      <c r="AM367" s="1233"/>
      <c r="AN367" s="1233"/>
      <c r="AO367" s="1233"/>
      <c r="AP367" s="1233"/>
      <c r="AQ367" s="1233"/>
      <c r="AR367" s="1233"/>
      <c r="AS367" s="1233"/>
      <c r="AT367" s="1233"/>
      <c r="AU367" s="1233"/>
      <c r="AV367" s="1233"/>
      <c r="AW367" s="1233"/>
      <c r="AX367" s="1233"/>
      <c r="AY367" s="1233"/>
      <c r="AZ367" s="1233"/>
      <c r="BA367" s="1233"/>
      <c r="BB367" s="1233"/>
      <c r="BC367" s="1233"/>
      <c r="BD367" s="1233"/>
      <c r="BE367" s="1233"/>
      <c r="BF367" s="1233"/>
      <c r="BG367" s="1233"/>
      <c r="BH367" s="1233"/>
      <c r="BI367" s="1233"/>
      <c r="BJ367" s="1233"/>
      <c r="BK367" s="1233"/>
      <c r="BL367" s="1233"/>
      <c r="BM367" s="1233"/>
      <c r="BN367" s="1233"/>
      <c r="BO367" s="1233"/>
      <c r="BP367" s="1233"/>
      <c r="BQ367" s="1233"/>
      <c r="BR367" s="1233"/>
      <c r="BS367" s="1233"/>
      <c r="BT367" s="1233"/>
      <c r="BU367" s="1233"/>
      <c r="BV367" s="1233"/>
      <c r="BW367" s="1233"/>
    </row>
    <row r="368" ht="14.25" customHeight="1">
      <c r="A368" s="1295"/>
      <c r="B368" s="1295"/>
      <c r="C368" s="1295"/>
      <c r="D368" s="1295"/>
      <c r="E368" s="1295"/>
      <c r="F368" s="1295"/>
      <c r="G368" s="1296"/>
      <c r="H368" s="1297"/>
      <c r="I368" s="1298"/>
      <c r="J368" s="1295"/>
      <c r="K368" s="1295"/>
      <c r="L368" s="1299"/>
      <c r="M368" s="1295"/>
      <c r="N368" s="1295"/>
      <c r="O368" s="1299"/>
      <c r="P368" s="1295"/>
      <c r="Q368" s="1295"/>
      <c r="R368" s="1295"/>
      <c r="S368" s="1295"/>
      <c r="T368" s="1295"/>
      <c r="U368" s="1300"/>
      <c r="V368" s="1295"/>
      <c r="W368" s="1295"/>
      <c r="X368" s="1295"/>
      <c r="Y368" s="1294"/>
      <c r="Z368" s="1294"/>
      <c r="AA368" s="1294"/>
      <c r="AB368" s="1294"/>
      <c r="AC368" s="1294"/>
      <c r="AD368" s="1294"/>
      <c r="AE368" s="1295"/>
      <c r="AF368" s="1295"/>
      <c r="AG368" s="1233"/>
      <c r="AH368" s="1233"/>
      <c r="AI368" s="1233"/>
      <c r="AJ368" s="1233"/>
      <c r="AK368" s="1233"/>
      <c r="AL368" s="1233"/>
      <c r="AM368" s="1233"/>
      <c r="AN368" s="1233"/>
      <c r="AO368" s="1233"/>
      <c r="AP368" s="1233"/>
      <c r="AQ368" s="1233"/>
      <c r="AR368" s="1233"/>
      <c r="AS368" s="1233"/>
      <c r="AT368" s="1233"/>
      <c r="AU368" s="1233"/>
      <c r="AV368" s="1233"/>
      <c r="AW368" s="1233"/>
      <c r="AX368" s="1233"/>
      <c r="AY368" s="1233"/>
      <c r="AZ368" s="1233"/>
      <c r="BA368" s="1233"/>
      <c r="BB368" s="1233"/>
      <c r="BC368" s="1233"/>
      <c r="BD368" s="1233"/>
      <c r="BE368" s="1233"/>
      <c r="BF368" s="1233"/>
      <c r="BG368" s="1233"/>
      <c r="BH368" s="1233"/>
      <c r="BI368" s="1233"/>
      <c r="BJ368" s="1233"/>
      <c r="BK368" s="1233"/>
      <c r="BL368" s="1233"/>
      <c r="BM368" s="1233"/>
      <c r="BN368" s="1233"/>
      <c r="BO368" s="1233"/>
      <c r="BP368" s="1233"/>
      <c r="BQ368" s="1233"/>
      <c r="BR368" s="1233"/>
      <c r="BS368" s="1233"/>
      <c r="BT368" s="1233"/>
      <c r="BU368" s="1233"/>
      <c r="BV368" s="1233"/>
      <c r="BW368" s="1233"/>
    </row>
    <row r="369" ht="14.25" customHeight="1">
      <c r="A369" s="1295"/>
      <c r="B369" s="1295"/>
      <c r="C369" s="1295"/>
      <c r="D369" s="1295"/>
      <c r="E369" s="1295"/>
      <c r="F369" s="1295"/>
      <c r="G369" s="1296"/>
      <c r="H369" s="1297"/>
      <c r="I369" s="1298"/>
      <c r="J369" s="1295"/>
      <c r="K369" s="1295"/>
      <c r="L369" s="1299"/>
      <c r="M369" s="1295"/>
      <c r="N369" s="1295"/>
      <c r="O369" s="1299"/>
      <c r="P369" s="1295"/>
      <c r="Q369" s="1295"/>
      <c r="R369" s="1295"/>
      <c r="S369" s="1295"/>
      <c r="T369" s="1295"/>
      <c r="U369" s="1300"/>
      <c r="V369" s="1295"/>
      <c r="W369" s="1295"/>
      <c r="X369" s="1295"/>
      <c r="Y369" s="1294"/>
      <c r="Z369" s="1294"/>
      <c r="AA369" s="1294"/>
      <c r="AB369" s="1294"/>
      <c r="AC369" s="1294"/>
      <c r="AD369" s="1294"/>
      <c r="AE369" s="1295"/>
      <c r="AF369" s="1295"/>
      <c r="AG369" s="1233"/>
      <c r="AH369" s="1233"/>
      <c r="AI369" s="1233"/>
      <c r="AJ369" s="1233"/>
      <c r="AK369" s="1233"/>
      <c r="AL369" s="1233"/>
      <c r="AM369" s="1233"/>
      <c r="AN369" s="1233"/>
      <c r="AO369" s="1233"/>
      <c r="AP369" s="1233"/>
      <c r="AQ369" s="1233"/>
      <c r="AR369" s="1233"/>
      <c r="AS369" s="1233"/>
      <c r="AT369" s="1233"/>
      <c r="AU369" s="1233"/>
      <c r="AV369" s="1233"/>
      <c r="AW369" s="1233"/>
      <c r="AX369" s="1233"/>
      <c r="AY369" s="1233"/>
      <c r="AZ369" s="1233"/>
      <c r="BA369" s="1233"/>
      <c r="BB369" s="1233"/>
      <c r="BC369" s="1233"/>
      <c r="BD369" s="1233"/>
      <c r="BE369" s="1233"/>
      <c r="BF369" s="1233"/>
      <c r="BG369" s="1233"/>
      <c r="BH369" s="1233"/>
      <c r="BI369" s="1233"/>
      <c r="BJ369" s="1233"/>
      <c r="BK369" s="1233"/>
      <c r="BL369" s="1233"/>
      <c r="BM369" s="1233"/>
      <c r="BN369" s="1233"/>
      <c r="BO369" s="1233"/>
      <c r="BP369" s="1233"/>
      <c r="BQ369" s="1233"/>
      <c r="BR369" s="1233"/>
      <c r="BS369" s="1233"/>
      <c r="BT369" s="1233"/>
      <c r="BU369" s="1233"/>
      <c r="BV369" s="1233"/>
      <c r="BW369" s="1233"/>
    </row>
    <row r="370" ht="14.25" customHeight="1">
      <c r="A370" s="1295"/>
      <c r="B370" s="1295"/>
      <c r="C370" s="1295"/>
      <c r="D370" s="1295"/>
      <c r="E370" s="1295"/>
      <c r="F370" s="1295"/>
      <c r="G370" s="1296"/>
      <c r="H370" s="1297"/>
      <c r="I370" s="1298"/>
      <c r="J370" s="1295"/>
      <c r="K370" s="1295"/>
      <c r="L370" s="1299"/>
      <c r="M370" s="1295"/>
      <c r="N370" s="1295"/>
      <c r="O370" s="1299"/>
      <c r="P370" s="1295"/>
      <c r="Q370" s="1295"/>
      <c r="R370" s="1295"/>
      <c r="S370" s="1295"/>
      <c r="T370" s="1295"/>
      <c r="U370" s="1300"/>
      <c r="V370" s="1295"/>
      <c r="W370" s="1295"/>
      <c r="X370" s="1295"/>
      <c r="Y370" s="1294"/>
      <c r="Z370" s="1294"/>
      <c r="AA370" s="1294"/>
      <c r="AB370" s="1294"/>
      <c r="AC370" s="1294"/>
      <c r="AD370" s="1294"/>
      <c r="AE370" s="1295"/>
      <c r="AF370" s="1295"/>
      <c r="AG370" s="1233"/>
      <c r="AH370" s="1233"/>
      <c r="AI370" s="1233"/>
      <c r="AJ370" s="1233"/>
      <c r="AK370" s="1233"/>
      <c r="AL370" s="1233"/>
      <c r="AM370" s="1233"/>
      <c r="AN370" s="1233"/>
      <c r="AO370" s="1233"/>
      <c r="AP370" s="1233"/>
      <c r="AQ370" s="1233"/>
      <c r="AR370" s="1233"/>
      <c r="AS370" s="1233"/>
      <c r="AT370" s="1233"/>
      <c r="AU370" s="1233"/>
      <c r="AV370" s="1233"/>
      <c r="AW370" s="1233"/>
      <c r="AX370" s="1233"/>
      <c r="AY370" s="1233"/>
      <c r="AZ370" s="1233"/>
      <c r="BA370" s="1233"/>
      <c r="BB370" s="1233"/>
      <c r="BC370" s="1233"/>
      <c r="BD370" s="1233"/>
      <c r="BE370" s="1233"/>
      <c r="BF370" s="1233"/>
      <c r="BG370" s="1233"/>
      <c r="BH370" s="1233"/>
      <c r="BI370" s="1233"/>
      <c r="BJ370" s="1233"/>
      <c r="BK370" s="1233"/>
      <c r="BL370" s="1233"/>
      <c r="BM370" s="1233"/>
      <c r="BN370" s="1233"/>
      <c r="BO370" s="1233"/>
      <c r="BP370" s="1233"/>
      <c r="BQ370" s="1233"/>
      <c r="BR370" s="1233"/>
      <c r="BS370" s="1233"/>
      <c r="BT370" s="1233"/>
      <c r="BU370" s="1233"/>
      <c r="BV370" s="1233"/>
      <c r="BW370" s="1233"/>
    </row>
    <row r="371" ht="14.25" customHeight="1">
      <c r="A371" s="1295"/>
      <c r="B371" s="1295"/>
      <c r="C371" s="1295"/>
      <c r="D371" s="1295"/>
      <c r="E371" s="1295"/>
      <c r="F371" s="1295"/>
      <c r="G371" s="1296"/>
      <c r="H371" s="1297"/>
      <c r="I371" s="1298"/>
      <c r="J371" s="1295"/>
      <c r="K371" s="1295"/>
      <c r="L371" s="1299"/>
      <c r="M371" s="1295"/>
      <c r="N371" s="1295"/>
      <c r="O371" s="1299"/>
      <c r="P371" s="1295"/>
      <c r="Q371" s="1295"/>
      <c r="R371" s="1295"/>
      <c r="S371" s="1295"/>
      <c r="T371" s="1295"/>
      <c r="U371" s="1300"/>
      <c r="V371" s="1295"/>
      <c r="W371" s="1295"/>
      <c r="X371" s="1295"/>
      <c r="Y371" s="1294"/>
      <c r="Z371" s="1294"/>
      <c r="AA371" s="1294"/>
      <c r="AB371" s="1294"/>
      <c r="AC371" s="1294"/>
      <c r="AD371" s="1294"/>
      <c r="AE371" s="1295"/>
      <c r="AF371" s="1295"/>
      <c r="AG371" s="1233"/>
      <c r="AH371" s="1233"/>
      <c r="AI371" s="1233"/>
      <c r="AJ371" s="1233"/>
      <c r="AK371" s="1233"/>
      <c r="AL371" s="1233"/>
      <c r="AM371" s="1233"/>
      <c r="AN371" s="1233"/>
      <c r="AO371" s="1233"/>
      <c r="AP371" s="1233"/>
      <c r="AQ371" s="1233"/>
      <c r="AR371" s="1233"/>
      <c r="AS371" s="1233"/>
      <c r="AT371" s="1233"/>
      <c r="AU371" s="1233"/>
      <c r="AV371" s="1233"/>
      <c r="AW371" s="1233"/>
      <c r="AX371" s="1233"/>
      <c r="AY371" s="1233"/>
      <c r="AZ371" s="1233"/>
      <c r="BA371" s="1233"/>
      <c r="BB371" s="1233"/>
      <c r="BC371" s="1233"/>
      <c r="BD371" s="1233"/>
      <c r="BE371" s="1233"/>
      <c r="BF371" s="1233"/>
      <c r="BG371" s="1233"/>
      <c r="BH371" s="1233"/>
      <c r="BI371" s="1233"/>
      <c r="BJ371" s="1233"/>
      <c r="BK371" s="1233"/>
      <c r="BL371" s="1233"/>
      <c r="BM371" s="1233"/>
      <c r="BN371" s="1233"/>
      <c r="BO371" s="1233"/>
      <c r="BP371" s="1233"/>
      <c r="BQ371" s="1233"/>
      <c r="BR371" s="1233"/>
      <c r="BS371" s="1233"/>
      <c r="BT371" s="1233"/>
      <c r="BU371" s="1233"/>
      <c r="BV371" s="1233"/>
      <c r="BW371" s="1233"/>
    </row>
    <row r="372" ht="14.25" customHeight="1">
      <c r="A372" s="1295"/>
      <c r="B372" s="1295"/>
      <c r="C372" s="1295"/>
      <c r="D372" s="1295"/>
      <c r="E372" s="1295"/>
      <c r="F372" s="1295"/>
      <c r="G372" s="1296"/>
      <c r="H372" s="1297"/>
      <c r="I372" s="1298"/>
      <c r="J372" s="1295"/>
      <c r="K372" s="1295"/>
      <c r="L372" s="1299"/>
      <c r="M372" s="1295"/>
      <c r="N372" s="1295"/>
      <c r="O372" s="1299"/>
      <c r="P372" s="1295"/>
      <c r="Q372" s="1295"/>
      <c r="R372" s="1295"/>
      <c r="S372" s="1295"/>
      <c r="T372" s="1295"/>
      <c r="U372" s="1300"/>
      <c r="V372" s="1295"/>
      <c r="W372" s="1295"/>
      <c r="X372" s="1295"/>
      <c r="Y372" s="1294"/>
      <c r="Z372" s="1294"/>
      <c r="AA372" s="1294"/>
      <c r="AB372" s="1294"/>
      <c r="AC372" s="1294"/>
      <c r="AD372" s="1294"/>
      <c r="AE372" s="1295"/>
      <c r="AF372" s="1295"/>
      <c r="AG372" s="1233"/>
      <c r="AH372" s="1233"/>
      <c r="AI372" s="1233"/>
      <c r="AJ372" s="1233"/>
      <c r="AK372" s="1233"/>
      <c r="AL372" s="1233"/>
      <c r="AM372" s="1233"/>
      <c r="AN372" s="1233"/>
      <c r="AO372" s="1233"/>
      <c r="AP372" s="1233"/>
      <c r="AQ372" s="1233"/>
      <c r="AR372" s="1233"/>
      <c r="AS372" s="1233"/>
      <c r="AT372" s="1233"/>
      <c r="AU372" s="1233"/>
      <c r="AV372" s="1233"/>
      <c r="AW372" s="1233"/>
      <c r="AX372" s="1233"/>
      <c r="AY372" s="1233"/>
      <c r="AZ372" s="1233"/>
      <c r="BA372" s="1233"/>
      <c r="BB372" s="1233"/>
      <c r="BC372" s="1233"/>
      <c r="BD372" s="1233"/>
      <c r="BE372" s="1233"/>
      <c r="BF372" s="1233"/>
      <c r="BG372" s="1233"/>
      <c r="BH372" s="1233"/>
      <c r="BI372" s="1233"/>
      <c r="BJ372" s="1233"/>
      <c r="BK372" s="1233"/>
      <c r="BL372" s="1233"/>
      <c r="BM372" s="1233"/>
      <c r="BN372" s="1233"/>
      <c r="BO372" s="1233"/>
      <c r="BP372" s="1233"/>
      <c r="BQ372" s="1233"/>
      <c r="BR372" s="1233"/>
      <c r="BS372" s="1233"/>
      <c r="BT372" s="1233"/>
      <c r="BU372" s="1233"/>
      <c r="BV372" s="1233"/>
      <c r="BW372" s="1233"/>
    </row>
    <row r="373" ht="14.25" customHeight="1">
      <c r="A373" s="1295"/>
      <c r="B373" s="1295"/>
      <c r="C373" s="1295"/>
      <c r="D373" s="1295"/>
      <c r="E373" s="1295"/>
      <c r="F373" s="1295"/>
      <c r="G373" s="1296"/>
      <c r="H373" s="1297"/>
      <c r="I373" s="1298"/>
      <c r="J373" s="1295"/>
      <c r="K373" s="1295"/>
      <c r="L373" s="1299"/>
      <c r="M373" s="1295"/>
      <c r="N373" s="1295"/>
      <c r="O373" s="1299"/>
      <c r="P373" s="1295"/>
      <c r="Q373" s="1295"/>
      <c r="R373" s="1295"/>
      <c r="S373" s="1295"/>
      <c r="T373" s="1295"/>
      <c r="U373" s="1300"/>
      <c r="V373" s="1295"/>
      <c r="W373" s="1295"/>
      <c r="X373" s="1295"/>
      <c r="Y373" s="1294"/>
      <c r="Z373" s="1294"/>
      <c r="AA373" s="1294"/>
      <c r="AB373" s="1294"/>
      <c r="AC373" s="1294"/>
      <c r="AD373" s="1294"/>
      <c r="AE373" s="1295"/>
      <c r="AF373" s="1295"/>
      <c r="AG373" s="1233"/>
      <c r="AH373" s="1233"/>
      <c r="AI373" s="1233"/>
      <c r="AJ373" s="1233"/>
      <c r="AK373" s="1233"/>
      <c r="AL373" s="1233"/>
      <c r="AM373" s="1233"/>
      <c r="AN373" s="1233"/>
      <c r="AO373" s="1233"/>
      <c r="AP373" s="1233"/>
      <c r="AQ373" s="1233"/>
      <c r="AR373" s="1233"/>
      <c r="AS373" s="1233"/>
      <c r="AT373" s="1233"/>
      <c r="AU373" s="1233"/>
      <c r="AV373" s="1233"/>
      <c r="AW373" s="1233"/>
      <c r="AX373" s="1233"/>
      <c r="AY373" s="1233"/>
      <c r="AZ373" s="1233"/>
      <c r="BA373" s="1233"/>
      <c r="BB373" s="1233"/>
      <c r="BC373" s="1233"/>
      <c r="BD373" s="1233"/>
      <c r="BE373" s="1233"/>
      <c r="BF373" s="1233"/>
      <c r="BG373" s="1233"/>
      <c r="BH373" s="1233"/>
      <c r="BI373" s="1233"/>
      <c r="BJ373" s="1233"/>
      <c r="BK373" s="1233"/>
      <c r="BL373" s="1233"/>
      <c r="BM373" s="1233"/>
      <c r="BN373" s="1233"/>
      <c r="BO373" s="1233"/>
      <c r="BP373" s="1233"/>
      <c r="BQ373" s="1233"/>
      <c r="BR373" s="1233"/>
      <c r="BS373" s="1233"/>
      <c r="BT373" s="1233"/>
      <c r="BU373" s="1233"/>
      <c r="BV373" s="1233"/>
      <c r="BW373" s="1233"/>
    </row>
    <row r="374" ht="14.25" customHeight="1">
      <c r="A374" s="1295"/>
      <c r="B374" s="1295"/>
      <c r="C374" s="1295"/>
      <c r="D374" s="1295"/>
      <c r="E374" s="1295"/>
      <c r="F374" s="1295"/>
      <c r="G374" s="1296"/>
      <c r="H374" s="1297"/>
      <c r="I374" s="1298"/>
      <c r="J374" s="1295"/>
      <c r="K374" s="1295"/>
      <c r="L374" s="1299"/>
      <c r="M374" s="1295"/>
      <c r="N374" s="1295"/>
      <c r="O374" s="1299"/>
      <c r="P374" s="1295"/>
      <c r="Q374" s="1295"/>
      <c r="R374" s="1295"/>
      <c r="S374" s="1295"/>
      <c r="T374" s="1295"/>
      <c r="U374" s="1300"/>
      <c r="V374" s="1295"/>
      <c r="W374" s="1295"/>
      <c r="X374" s="1295"/>
      <c r="Y374" s="1294"/>
      <c r="Z374" s="1294"/>
      <c r="AA374" s="1294"/>
      <c r="AB374" s="1294"/>
      <c r="AC374" s="1294"/>
      <c r="AD374" s="1294"/>
      <c r="AE374" s="1295"/>
      <c r="AF374" s="1295"/>
      <c r="AG374" s="1233"/>
      <c r="AH374" s="1233"/>
      <c r="AI374" s="1233"/>
      <c r="AJ374" s="1233"/>
      <c r="AK374" s="1233"/>
      <c r="AL374" s="1233"/>
      <c r="AM374" s="1233"/>
      <c r="AN374" s="1233"/>
      <c r="AO374" s="1233"/>
      <c r="AP374" s="1233"/>
      <c r="AQ374" s="1233"/>
      <c r="AR374" s="1233"/>
      <c r="AS374" s="1233"/>
      <c r="AT374" s="1233"/>
      <c r="AU374" s="1233"/>
      <c r="AV374" s="1233"/>
      <c r="AW374" s="1233"/>
      <c r="AX374" s="1233"/>
      <c r="AY374" s="1233"/>
      <c r="AZ374" s="1233"/>
      <c r="BA374" s="1233"/>
      <c r="BB374" s="1233"/>
      <c r="BC374" s="1233"/>
      <c r="BD374" s="1233"/>
      <c r="BE374" s="1233"/>
      <c r="BF374" s="1233"/>
      <c r="BG374" s="1233"/>
      <c r="BH374" s="1233"/>
      <c r="BI374" s="1233"/>
      <c r="BJ374" s="1233"/>
      <c r="BK374" s="1233"/>
      <c r="BL374" s="1233"/>
      <c r="BM374" s="1233"/>
      <c r="BN374" s="1233"/>
      <c r="BO374" s="1233"/>
      <c r="BP374" s="1233"/>
      <c r="BQ374" s="1233"/>
      <c r="BR374" s="1233"/>
      <c r="BS374" s="1233"/>
      <c r="BT374" s="1233"/>
      <c r="BU374" s="1233"/>
      <c r="BV374" s="1233"/>
      <c r="BW374" s="1233"/>
    </row>
    <row r="375" ht="14.25" customHeight="1">
      <c r="A375" s="1295"/>
      <c r="B375" s="1295"/>
      <c r="C375" s="1295"/>
      <c r="D375" s="1295"/>
      <c r="E375" s="1295"/>
      <c r="F375" s="1295"/>
      <c r="G375" s="1296"/>
      <c r="H375" s="1297"/>
      <c r="I375" s="1298"/>
      <c r="J375" s="1295"/>
      <c r="K375" s="1295"/>
      <c r="L375" s="1299"/>
      <c r="M375" s="1295"/>
      <c r="N375" s="1295"/>
      <c r="O375" s="1299"/>
      <c r="P375" s="1295"/>
      <c r="Q375" s="1295"/>
      <c r="R375" s="1295"/>
      <c r="S375" s="1295"/>
      <c r="T375" s="1295"/>
      <c r="U375" s="1300"/>
      <c r="V375" s="1295"/>
      <c r="W375" s="1295"/>
      <c r="X375" s="1295"/>
      <c r="Y375" s="1294"/>
      <c r="Z375" s="1294"/>
      <c r="AA375" s="1294"/>
      <c r="AB375" s="1294"/>
      <c r="AC375" s="1294"/>
      <c r="AD375" s="1294"/>
      <c r="AE375" s="1295"/>
      <c r="AF375" s="1295"/>
      <c r="AG375" s="1233"/>
      <c r="AH375" s="1233"/>
      <c r="AI375" s="1233"/>
      <c r="AJ375" s="1233"/>
      <c r="AK375" s="1233"/>
      <c r="AL375" s="1233"/>
      <c r="AM375" s="1233"/>
      <c r="AN375" s="1233"/>
      <c r="AO375" s="1233"/>
      <c r="AP375" s="1233"/>
      <c r="AQ375" s="1233"/>
      <c r="AR375" s="1233"/>
      <c r="AS375" s="1233"/>
      <c r="AT375" s="1233"/>
      <c r="AU375" s="1233"/>
      <c r="AV375" s="1233"/>
      <c r="AW375" s="1233"/>
      <c r="AX375" s="1233"/>
      <c r="AY375" s="1233"/>
      <c r="AZ375" s="1233"/>
      <c r="BA375" s="1233"/>
      <c r="BB375" s="1233"/>
      <c r="BC375" s="1233"/>
      <c r="BD375" s="1233"/>
      <c r="BE375" s="1233"/>
      <c r="BF375" s="1233"/>
      <c r="BG375" s="1233"/>
      <c r="BH375" s="1233"/>
      <c r="BI375" s="1233"/>
      <c r="BJ375" s="1233"/>
      <c r="BK375" s="1233"/>
      <c r="BL375" s="1233"/>
      <c r="BM375" s="1233"/>
      <c r="BN375" s="1233"/>
      <c r="BO375" s="1233"/>
      <c r="BP375" s="1233"/>
      <c r="BQ375" s="1233"/>
      <c r="BR375" s="1233"/>
      <c r="BS375" s="1233"/>
      <c r="BT375" s="1233"/>
      <c r="BU375" s="1233"/>
      <c r="BV375" s="1233"/>
      <c r="BW375" s="1233"/>
    </row>
    <row r="376" ht="14.25" customHeight="1">
      <c r="A376" s="1295"/>
      <c r="B376" s="1295"/>
      <c r="C376" s="1295"/>
      <c r="D376" s="1295"/>
      <c r="E376" s="1295"/>
      <c r="F376" s="1295"/>
      <c r="G376" s="1296"/>
      <c r="H376" s="1297"/>
      <c r="I376" s="1298"/>
      <c r="J376" s="1295"/>
      <c r="K376" s="1295"/>
      <c r="L376" s="1299"/>
      <c r="M376" s="1295"/>
      <c r="N376" s="1295"/>
      <c r="O376" s="1299"/>
      <c r="P376" s="1295"/>
      <c r="Q376" s="1295"/>
      <c r="R376" s="1295"/>
      <c r="S376" s="1295"/>
      <c r="T376" s="1295"/>
      <c r="U376" s="1300"/>
      <c r="V376" s="1295"/>
      <c r="W376" s="1295"/>
      <c r="X376" s="1295"/>
      <c r="Y376" s="1294"/>
      <c r="Z376" s="1294"/>
      <c r="AA376" s="1294"/>
      <c r="AB376" s="1294"/>
      <c r="AC376" s="1294"/>
      <c r="AD376" s="1294"/>
      <c r="AE376" s="1295"/>
      <c r="AF376" s="1295"/>
      <c r="AG376" s="1233"/>
      <c r="AH376" s="1233"/>
      <c r="AI376" s="1233"/>
      <c r="AJ376" s="1233"/>
      <c r="AK376" s="1233"/>
      <c r="AL376" s="1233"/>
      <c r="AM376" s="1233"/>
      <c r="AN376" s="1233"/>
      <c r="AO376" s="1233"/>
      <c r="AP376" s="1233"/>
      <c r="AQ376" s="1233"/>
      <c r="AR376" s="1233"/>
      <c r="AS376" s="1233"/>
      <c r="AT376" s="1233"/>
      <c r="AU376" s="1233"/>
      <c r="AV376" s="1233"/>
      <c r="AW376" s="1233"/>
      <c r="AX376" s="1233"/>
      <c r="AY376" s="1233"/>
      <c r="AZ376" s="1233"/>
      <c r="BA376" s="1233"/>
      <c r="BB376" s="1233"/>
      <c r="BC376" s="1233"/>
      <c r="BD376" s="1233"/>
      <c r="BE376" s="1233"/>
      <c r="BF376" s="1233"/>
      <c r="BG376" s="1233"/>
      <c r="BH376" s="1233"/>
      <c r="BI376" s="1233"/>
      <c r="BJ376" s="1233"/>
      <c r="BK376" s="1233"/>
      <c r="BL376" s="1233"/>
      <c r="BM376" s="1233"/>
      <c r="BN376" s="1233"/>
      <c r="BO376" s="1233"/>
      <c r="BP376" s="1233"/>
      <c r="BQ376" s="1233"/>
      <c r="BR376" s="1233"/>
      <c r="BS376" s="1233"/>
      <c r="BT376" s="1233"/>
      <c r="BU376" s="1233"/>
      <c r="BV376" s="1233"/>
      <c r="BW376" s="1233"/>
    </row>
    <row r="377" ht="14.25" customHeight="1">
      <c r="A377" s="1295"/>
      <c r="B377" s="1295"/>
      <c r="C377" s="1295"/>
      <c r="D377" s="1295"/>
      <c r="E377" s="1295"/>
      <c r="F377" s="1295"/>
      <c r="G377" s="1296"/>
      <c r="H377" s="1297"/>
      <c r="I377" s="1298"/>
      <c r="J377" s="1295"/>
      <c r="K377" s="1295"/>
      <c r="L377" s="1299"/>
      <c r="M377" s="1295"/>
      <c r="N377" s="1295"/>
      <c r="O377" s="1299"/>
      <c r="P377" s="1295"/>
      <c r="Q377" s="1295"/>
      <c r="R377" s="1295"/>
      <c r="S377" s="1295"/>
      <c r="T377" s="1295"/>
      <c r="U377" s="1300"/>
      <c r="V377" s="1295"/>
      <c r="W377" s="1295"/>
      <c r="X377" s="1295"/>
      <c r="Y377" s="1294"/>
      <c r="Z377" s="1294"/>
      <c r="AA377" s="1294"/>
      <c r="AB377" s="1294"/>
      <c r="AC377" s="1294"/>
      <c r="AD377" s="1294"/>
      <c r="AE377" s="1295"/>
      <c r="AF377" s="1295"/>
      <c r="AG377" s="1233"/>
      <c r="AH377" s="1233"/>
      <c r="AI377" s="1233"/>
      <c r="AJ377" s="1233"/>
      <c r="AK377" s="1233"/>
      <c r="AL377" s="1233"/>
      <c r="AM377" s="1233"/>
      <c r="AN377" s="1233"/>
      <c r="AO377" s="1233"/>
      <c r="AP377" s="1233"/>
      <c r="AQ377" s="1233"/>
      <c r="AR377" s="1233"/>
      <c r="AS377" s="1233"/>
      <c r="AT377" s="1233"/>
      <c r="AU377" s="1233"/>
      <c r="AV377" s="1233"/>
      <c r="AW377" s="1233"/>
      <c r="AX377" s="1233"/>
      <c r="AY377" s="1233"/>
      <c r="AZ377" s="1233"/>
      <c r="BA377" s="1233"/>
      <c r="BB377" s="1233"/>
      <c r="BC377" s="1233"/>
      <c r="BD377" s="1233"/>
      <c r="BE377" s="1233"/>
      <c r="BF377" s="1233"/>
      <c r="BG377" s="1233"/>
      <c r="BH377" s="1233"/>
      <c r="BI377" s="1233"/>
      <c r="BJ377" s="1233"/>
      <c r="BK377" s="1233"/>
      <c r="BL377" s="1233"/>
      <c r="BM377" s="1233"/>
      <c r="BN377" s="1233"/>
      <c r="BO377" s="1233"/>
      <c r="BP377" s="1233"/>
      <c r="BQ377" s="1233"/>
      <c r="BR377" s="1233"/>
      <c r="BS377" s="1233"/>
      <c r="BT377" s="1233"/>
      <c r="BU377" s="1233"/>
      <c r="BV377" s="1233"/>
      <c r="BW377" s="1233"/>
    </row>
    <row r="378" ht="14.25" customHeight="1">
      <c r="A378" s="1295"/>
      <c r="B378" s="1295"/>
      <c r="C378" s="1295"/>
      <c r="D378" s="1295"/>
      <c r="E378" s="1295"/>
      <c r="F378" s="1295"/>
      <c r="G378" s="1296"/>
      <c r="H378" s="1297"/>
      <c r="I378" s="1298"/>
      <c r="J378" s="1295"/>
      <c r="K378" s="1295"/>
      <c r="L378" s="1299"/>
      <c r="M378" s="1295"/>
      <c r="N378" s="1295"/>
      <c r="O378" s="1299"/>
      <c r="P378" s="1295"/>
      <c r="Q378" s="1295"/>
      <c r="R378" s="1295"/>
      <c r="S378" s="1295"/>
      <c r="T378" s="1295"/>
      <c r="U378" s="1300"/>
      <c r="V378" s="1295"/>
      <c r="W378" s="1295"/>
      <c r="X378" s="1295"/>
      <c r="Y378" s="1294"/>
      <c r="Z378" s="1294"/>
      <c r="AA378" s="1294"/>
      <c r="AB378" s="1294"/>
      <c r="AC378" s="1294"/>
      <c r="AD378" s="1294"/>
      <c r="AE378" s="1295"/>
      <c r="AF378" s="1295"/>
      <c r="AG378" s="1233"/>
      <c r="AH378" s="1233"/>
      <c r="AI378" s="1233"/>
      <c r="AJ378" s="1233"/>
      <c r="AK378" s="1233"/>
      <c r="AL378" s="1233"/>
      <c r="AM378" s="1233"/>
      <c r="AN378" s="1233"/>
      <c r="AO378" s="1233"/>
      <c r="AP378" s="1233"/>
      <c r="AQ378" s="1233"/>
      <c r="AR378" s="1233"/>
      <c r="AS378" s="1233"/>
      <c r="AT378" s="1233"/>
      <c r="AU378" s="1233"/>
      <c r="AV378" s="1233"/>
      <c r="AW378" s="1233"/>
      <c r="AX378" s="1233"/>
      <c r="AY378" s="1233"/>
      <c r="AZ378" s="1233"/>
      <c r="BA378" s="1233"/>
      <c r="BB378" s="1233"/>
      <c r="BC378" s="1233"/>
      <c r="BD378" s="1233"/>
      <c r="BE378" s="1233"/>
      <c r="BF378" s="1233"/>
      <c r="BG378" s="1233"/>
      <c r="BH378" s="1233"/>
      <c r="BI378" s="1233"/>
      <c r="BJ378" s="1233"/>
      <c r="BK378" s="1233"/>
      <c r="BL378" s="1233"/>
      <c r="BM378" s="1233"/>
      <c r="BN378" s="1233"/>
      <c r="BO378" s="1233"/>
      <c r="BP378" s="1233"/>
      <c r="BQ378" s="1233"/>
      <c r="BR378" s="1233"/>
      <c r="BS378" s="1233"/>
      <c r="BT378" s="1233"/>
      <c r="BU378" s="1233"/>
      <c r="BV378" s="1233"/>
      <c r="BW378" s="1233"/>
    </row>
    <row r="379" ht="14.25" customHeight="1">
      <c r="A379" s="1295"/>
      <c r="B379" s="1295"/>
      <c r="C379" s="1295"/>
      <c r="D379" s="1295"/>
      <c r="E379" s="1295"/>
      <c r="F379" s="1295"/>
      <c r="G379" s="1296"/>
      <c r="H379" s="1297"/>
      <c r="I379" s="1298"/>
      <c r="J379" s="1295"/>
      <c r="K379" s="1295"/>
      <c r="L379" s="1299"/>
      <c r="M379" s="1295"/>
      <c r="N379" s="1295"/>
      <c r="O379" s="1299"/>
      <c r="P379" s="1295"/>
      <c r="Q379" s="1295"/>
      <c r="R379" s="1295"/>
      <c r="S379" s="1295"/>
      <c r="T379" s="1295"/>
      <c r="U379" s="1300"/>
      <c r="V379" s="1295"/>
      <c r="W379" s="1295"/>
      <c r="X379" s="1295"/>
      <c r="Y379" s="1294"/>
      <c r="Z379" s="1294"/>
      <c r="AA379" s="1294"/>
      <c r="AB379" s="1294"/>
      <c r="AC379" s="1294"/>
      <c r="AD379" s="1294"/>
      <c r="AE379" s="1295"/>
      <c r="AF379" s="1295"/>
      <c r="AG379" s="1233"/>
      <c r="AH379" s="1233"/>
      <c r="AI379" s="1233"/>
      <c r="AJ379" s="1233"/>
      <c r="AK379" s="1233"/>
      <c r="AL379" s="1233"/>
      <c r="AM379" s="1233"/>
      <c r="AN379" s="1233"/>
      <c r="AO379" s="1233"/>
      <c r="AP379" s="1233"/>
      <c r="AQ379" s="1233"/>
      <c r="AR379" s="1233"/>
      <c r="AS379" s="1233"/>
      <c r="AT379" s="1233"/>
      <c r="AU379" s="1233"/>
      <c r="AV379" s="1233"/>
      <c r="AW379" s="1233"/>
      <c r="AX379" s="1233"/>
      <c r="AY379" s="1233"/>
      <c r="AZ379" s="1233"/>
      <c r="BA379" s="1233"/>
      <c r="BB379" s="1233"/>
      <c r="BC379" s="1233"/>
      <c r="BD379" s="1233"/>
      <c r="BE379" s="1233"/>
      <c r="BF379" s="1233"/>
      <c r="BG379" s="1233"/>
      <c r="BH379" s="1233"/>
      <c r="BI379" s="1233"/>
      <c r="BJ379" s="1233"/>
      <c r="BK379" s="1233"/>
      <c r="BL379" s="1233"/>
      <c r="BM379" s="1233"/>
      <c r="BN379" s="1233"/>
      <c r="BO379" s="1233"/>
      <c r="BP379" s="1233"/>
      <c r="BQ379" s="1233"/>
      <c r="BR379" s="1233"/>
      <c r="BS379" s="1233"/>
      <c r="BT379" s="1233"/>
      <c r="BU379" s="1233"/>
      <c r="BV379" s="1233"/>
      <c r="BW379" s="1233"/>
    </row>
    <row r="380" ht="14.25" customHeight="1">
      <c r="A380" s="1295"/>
      <c r="B380" s="1295"/>
      <c r="C380" s="1295"/>
      <c r="D380" s="1295"/>
      <c r="E380" s="1295"/>
      <c r="F380" s="1295"/>
      <c r="G380" s="1296"/>
      <c r="H380" s="1297"/>
      <c r="I380" s="1298"/>
      <c r="J380" s="1295"/>
      <c r="K380" s="1295"/>
      <c r="L380" s="1299"/>
      <c r="M380" s="1295"/>
      <c r="N380" s="1295"/>
      <c r="O380" s="1299"/>
      <c r="P380" s="1295"/>
      <c r="Q380" s="1295"/>
      <c r="R380" s="1295"/>
      <c r="S380" s="1295"/>
      <c r="T380" s="1295"/>
      <c r="U380" s="1300"/>
      <c r="V380" s="1295"/>
      <c r="W380" s="1295"/>
      <c r="X380" s="1295"/>
      <c r="Y380" s="1294"/>
      <c r="Z380" s="1294"/>
      <c r="AA380" s="1294"/>
      <c r="AB380" s="1294"/>
      <c r="AC380" s="1294"/>
      <c r="AD380" s="1294"/>
      <c r="AE380" s="1295"/>
      <c r="AF380" s="1295"/>
      <c r="AG380" s="1233"/>
      <c r="AH380" s="1233"/>
      <c r="AI380" s="1233"/>
      <c r="AJ380" s="1233"/>
      <c r="AK380" s="1233"/>
      <c r="AL380" s="1233"/>
      <c r="AM380" s="1233"/>
      <c r="AN380" s="1233"/>
      <c r="AO380" s="1233"/>
      <c r="AP380" s="1233"/>
      <c r="AQ380" s="1233"/>
      <c r="AR380" s="1233"/>
      <c r="AS380" s="1233"/>
      <c r="AT380" s="1233"/>
      <c r="AU380" s="1233"/>
      <c r="AV380" s="1233"/>
      <c r="AW380" s="1233"/>
      <c r="AX380" s="1233"/>
      <c r="AY380" s="1233"/>
      <c r="AZ380" s="1233"/>
      <c r="BA380" s="1233"/>
      <c r="BB380" s="1233"/>
      <c r="BC380" s="1233"/>
      <c r="BD380" s="1233"/>
      <c r="BE380" s="1233"/>
      <c r="BF380" s="1233"/>
      <c r="BG380" s="1233"/>
      <c r="BH380" s="1233"/>
      <c r="BI380" s="1233"/>
      <c r="BJ380" s="1233"/>
      <c r="BK380" s="1233"/>
      <c r="BL380" s="1233"/>
      <c r="BM380" s="1233"/>
      <c r="BN380" s="1233"/>
      <c r="BO380" s="1233"/>
      <c r="BP380" s="1233"/>
      <c r="BQ380" s="1233"/>
      <c r="BR380" s="1233"/>
      <c r="BS380" s="1233"/>
      <c r="BT380" s="1233"/>
      <c r="BU380" s="1233"/>
      <c r="BV380" s="1233"/>
      <c r="BW380" s="1233"/>
    </row>
    <row r="381" ht="14.25" customHeight="1">
      <c r="A381" s="1295"/>
      <c r="B381" s="1295"/>
      <c r="C381" s="1295"/>
      <c r="D381" s="1295"/>
      <c r="E381" s="1295"/>
      <c r="F381" s="1295"/>
      <c r="G381" s="1296"/>
      <c r="H381" s="1297"/>
      <c r="I381" s="1298"/>
      <c r="J381" s="1295"/>
      <c r="K381" s="1295"/>
      <c r="L381" s="1299"/>
      <c r="M381" s="1295"/>
      <c r="N381" s="1295"/>
      <c r="O381" s="1299"/>
      <c r="P381" s="1295"/>
      <c r="Q381" s="1295"/>
      <c r="R381" s="1295"/>
      <c r="S381" s="1295"/>
      <c r="T381" s="1295"/>
      <c r="U381" s="1300"/>
      <c r="V381" s="1295"/>
      <c r="W381" s="1295"/>
      <c r="X381" s="1295"/>
      <c r="Y381" s="1294"/>
      <c r="Z381" s="1294"/>
      <c r="AA381" s="1294"/>
      <c r="AB381" s="1294"/>
      <c r="AC381" s="1294"/>
      <c r="AD381" s="1294"/>
      <c r="AE381" s="1295"/>
      <c r="AF381" s="1295"/>
      <c r="AG381" s="1233"/>
      <c r="AH381" s="1233"/>
      <c r="AI381" s="1233"/>
      <c r="AJ381" s="1233"/>
      <c r="AK381" s="1233"/>
      <c r="AL381" s="1233"/>
      <c r="AM381" s="1233"/>
      <c r="AN381" s="1233"/>
      <c r="AO381" s="1233"/>
      <c r="AP381" s="1233"/>
      <c r="AQ381" s="1233"/>
      <c r="AR381" s="1233"/>
      <c r="AS381" s="1233"/>
      <c r="AT381" s="1233"/>
      <c r="AU381" s="1233"/>
      <c r="AV381" s="1233"/>
      <c r="AW381" s="1233"/>
      <c r="AX381" s="1233"/>
      <c r="AY381" s="1233"/>
      <c r="AZ381" s="1233"/>
      <c r="BA381" s="1233"/>
      <c r="BB381" s="1233"/>
      <c r="BC381" s="1233"/>
      <c r="BD381" s="1233"/>
      <c r="BE381" s="1233"/>
      <c r="BF381" s="1233"/>
      <c r="BG381" s="1233"/>
      <c r="BH381" s="1233"/>
      <c r="BI381" s="1233"/>
      <c r="BJ381" s="1233"/>
      <c r="BK381" s="1233"/>
      <c r="BL381" s="1233"/>
      <c r="BM381" s="1233"/>
      <c r="BN381" s="1233"/>
      <c r="BO381" s="1233"/>
      <c r="BP381" s="1233"/>
      <c r="BQ381" s="1233"/>
      <c r="BR381" s="1233"/>
      <c r="BS381" s="1233"/>
      <c r="BT381" s="1233"/>
      <c r="BU381" s="1233"/>
      <c r="BV381" s="1233"/>
      <c r="BW381" s="1233"/>
    </row>
    <row r="382" ht="14.25" customHeight="1">
      <c r="A382" s="1295"/>
      <c r="B382" s="1295"/>
      <c r="C382" s="1295"/>
      <c r="D382" s="1295"/>
      <c r="E382" s="1295"/>
      <c r="F382" s="1295"/>
      <c r="G382" s="1296"/>
      <c r="H382" s="1297"/>
      <c r="I382" s="1298"/>
      <c r="J382" s="1295"/>
      <c r="K382" s="1295"/>
      <c r="L382" s="1299"/>
      <c r="M382" s="1295"/>
      <c r="N382" s="1295"/>
      <c r="O382" s="1299"/>
      <c r="P382" s="1295"/>
      <c r="Q382" s="1295"/>
      <c r="R382" s="1295"/>
      <c r="S382" s="1295"/>
      <c r="T382" s="1295"/>
      <c r="U382" s="1300"/>
      <c r="V382" s="1295"/>
      <c r="W382" s="1295"/>
      <c r="X382" s="1295"/>
      <c r="Y382" s="1294"/>
      <c r="Z382" s="1294"/>
      <c r="AA382" s="1294"/>
      <c r="AB382" s="1294"/>
      <c r="AC382" s="1294"/>
      <c r="AD382" s="1294"/>
      <c r="AE382" s="1295"/>
      <c r="AF382" s="1295"/>
      <c r="AG382" s="1233"/>
      <c r="AH382" s="1233"/>
      <c r="AI382" s="1233"/>
      <c r="AJ382" s="1233"/>
      <c r="AK382" s="1233"/>
      <c r="AL382" s="1233"/>
      <c r="AM382" s="1233"/>
      <c r="AN382" s="1233"/>
      <c r="AO382" s="1233"/>
      <c r="AP382" s="1233"/>
      <c r="AQ382" s="1233"/>
      <c r="AR382" s="1233"/>
      <c r="AS382" s="1233"/>
      <c r="AT382" s="1233"/>
      <c r="AU382" s="1233"/>
      <c r="AV382" s="1233"/>
      <c r="AW382" s="1233"/>
      <c r="AX382" s="1233"/>
      <c r="AY382" s="1233"/>
      <c r="AZ382" s="1233"/>
      <c r="BA382" s="1233"/>
      <c r="BB382" s="1233"/>
      <c r="BC382" s="1233"/>
      <c r="BD382" s="1233"/>
      <c r="BE382" s="1233"/>
      <c r="BF382" s="1233"/>
      <c r="BG382" s="1233"/>
      <c r="BH382" s="1233"/>
      <c r="BI382" s="1233"/>
      <c r="BJ382" s="1233"/>
      <c r="BK382" s="1233"/>
      <c r="BL382" s="1233"/>
      <c r="BM382" s="1233"/>
      <c r="BN382" s="1233"/>
      <c r="BO382" s="1233"/>
      <c r="BP382" s="1233"/>
      <c r="BQ382" s="1233"/>
      <c r="BR382" s="1233"/>
      <c r="BS382" s="1233"/>
      <c r="BT382" s="1233"/>
      <c r="BU382" s="1233"/>
      <c r="BV382" s="1233"/>
      <c r="BW382" s="1233"/>
    </row>
    <row r="383" ht="14.25" customHeight="1">
      <c r="A383" s="1295"/>
      <c r="B383" s="1295"/>
      <c r="C383" s="1295"/>
      <c r="D383" s="1295"/>
      <c r="E383" s="1295"/>
      <c r="F383" s="1295"/>
      <c r="G383" s="1296"/>
      <c r="H383" s="1297"/>
      <c r="I383" s="1298"/>
      <c r="J383" s="1295"/>
      <c r="K383" s="1295"/>
      <c r="L383" s="1299"/>
      <c r="M383" s="1295"/>
      <c r="N383" s="1295"/>
      <c r="O383" s="1299"/>
      <c r="P383" s="1295"/>
      <c r="Q383" s="1295"/>
      <c r="R383" s="1295"/>
      <c r="S383" s="1295"/>
      <c r="T383" s="1295"/>
      <c r="U383" s="1300"/>
      <c r="V383" s="1295"/>
      <c r="W383" s="1295"/>
      <c r="X383" s="1295"/>
      <c r="Y383" s="1294"/>
      <c r="Z383" s="1294"/>
      <c r="AA383" s="1294"/>
      <c r="AB383" s="1294"/>
      <c r="AC383" s="1294"/>
      <c r="AD383" s="1294"/>
      <c r="AE383" s="1295"/>
      <c r="AF383" s="1295"/>
      <c r="AG383" s="1233"/>
      <c r="AH383" s="1233"/>
      <c r="AI383" s="1233"/>
      <c r="AJ383" s="1233"/>
      <c r="AK383" s="1233"/>
      <c r="AL383" s="1233"/>
      <c r="AM383" s="1233"/>
      <c r="AN383" s="1233"/>
      <c r="AO383" s="1233"/>
      <c r="AP383" s="1233"/>
      <c r="AQ383" s="1233"/>
      <c r="AR383" s="1233"/>
      <c r="AS383" s="1233"/>
      <c r="AT383" s="1233"/>
      <c r="AU383" s="1233"/>
      <c r="AV383" s="1233"/>
      <c r="AW383" s="1233"/>
      <c r="AX383" s="1233"/>
      <c r="AY383" s="1233"/>
      <c r="AZ383" s="1233"/>
      <c r="BA383" s="1233"/>
      <c r="BB383" s="1233"/>
      <c r="BC383" s="1233"/>
      <c r="BD383" s="1233"/>
      <c r="BE383" s="1233"/>
      <c r="BF383" s="1233"/>
      <c r="BG383" s="1233"/>
      <c r="BH383" s="1233"/>
      <c r="BI383" s="1233"/>
      <c r="BJ383" s="1233"/>
      <c r="BK383" s="1233"/>
      <c r="BL383" s="1233"/>
      <c r="BM383" s="1233"/>
      <c r="BN383" s="1233"/>
      <c r="BO383" s="1233"/>
      <c r="BP383" s="1233"/>
      <c r="BQ383" s="1233"/>
      <c r="BR383" s="1233"/>
      <c r="BS383" s="1233"/>
      <c r="BT383" s="1233"/>
      <c r="BU383" s="1233"/>
      <c r="BV383" s="1233"/>
      <c r="BW383" s="1233"/>
    </row>
    <row r="384" ht="14.25" customHeight="1">
      <c r="A384" s="1295"/>
      <c r="B384" s="1295"/>
      <c r="C384" s="1295"/>
      <c r="D384" s="1295"/>
      <c r="E384" s="1295"/>
      <c r="F384" s="1295"/>
      <c r="G384" s="1296"/>
      <c r="H384" s="1297"/>
      <c r="I384" s="1298"/>
      <c r="J384" s="1295"/>
      <c r="K384" s="1295"/>
      <c r="L384" s="1299"/>
      <c r="M384" s="1295"/>
      <c r="N384" s="1295"/>
      <c r="O384" s="1299"/>
      <c r="P384" s="1295"/>
      <c r="Q384" s="1295"/>
      <c r="R384" s="1295"/>
      <c r="S384" s="1295"/>
      <c r="T384" s="1295"/>
      <c r="U384" s="1300"/>
      <c r="V384" s="1295"/>
      <c r="W384" s="1295"/>
      <c r="X384" s="1295"/>
      <c r="Y384" s="1294"/>
      <c r="Z384" s="1294"/>
      <c r="AA384" s="1294"/>
      <c r="AB384" s="1294"/>
      <c r="AC384" s="1294"/>
      <c r="AD384" s="1294"/>
      <c r="AE384" s="1295"/>
      <c r="AF384" s="1295"/>
      <c r="AG384" s="1233"/>
      <c r="AH384" s="1233"/>
      <c r="AI384" s="1233"/>
      <c r="AJ384" s="1233"/>
      <c r="AK384" s="1233"/>
      <c r="AL384" s="1233"/>
      <c r="AM384" s="1233"/>
      <c r="AN384" s="1233"/>
      <c r="AO384" s="1233"/>
      <c r="AP384" s="1233"/>
      <c r="AQ384" s="1233"/>
      <c r="AR384" s="1233"/>
      <c r="AS384" s="1233"/>
      <c r="AT384" s="1233"/>
      <c r="AU384" s="1233"/>
      <c r="AV384" s="1233"/>
      <c r="AW384" s="1233"/>
      <c r="AX384" s="1233"/>
      <c r="AY384" s="1233"/>
      <c r="AZ384" s="1233"/>
      <c r="BA384" s="1233"/>
      <c r="BB384" s="1233"/>
      <c r="BC384" s="1233"/>
      <c r="BD384" s="1233"/>
      <c r="BE384" s="1233"/>
      <c r="BF384" s="1233"/>
      <c r="BG384" s="1233"/>
      <c r="BH384" s="1233"/>
      <c r="BI384" s="1233"/>
      <c r="BJ384" s="1233"/>
      <c r="BK384" s="1233"/>
      <c r="BL384" s="1233"/>
      <c r="BM384" s="1233"/>
      <c r="BN384" s="1233"/>
      <c r="BO384" s="1233"/>
      <c r="BP384" s="1233"/>
      <c r="BQ384" s="1233"/>
      <c r="BR384" s="1233"/>
      <c r="BS384" s="1233"/>
      <c r="BT384" s="1233"/>
      <c r="BU384" s="1233"/>
      <c r="BV384" s="1233"/>
      <c r="BW384" s="1233"/>
    </row>
    <row r="385" ht="14.25" customHeight="1">
      <c r="A385" s="1295"/>
      <c r="B385" s="1295"/>
      <c r="C385" s="1295"/>
      <c r="D385" s="1295"/>
      <c r="E385" s="1295"/>
      <c r="F385" s="1295"/>
      <c r="G385" s="1296"/>
      <c r="H385" s="1297"/>
      <c r="I385" s="1298"/>
      <c r="J385" s="1295"/>
      <c r="K385" s="1295"/>
      <c r="L385" s="1299"/>
      <c r="M385" s="1295"/>
      <c r="N385" s="1295"/>
      <c r="O385" s="1299"/>
      <c r="P385" s="1295"/>
      <c r="Q385" s="1295"/>
      <c r="R385" s="1295"/>
      <c r="S385" s="1295"/>
      <c r="T385" s="1295"/>
      <c r="U385" s="1300"/>
      <c r="V385" s="1295"/>
      <c r="W385" s="1295"/>
      <c r="X385" s="1295"/>
      <c r="Y385" s="1294"/>
      <c r="Z385" s="1294"/>
      <c r="AA385" s="1294"/>
      <c r="AB385" s="1294"/>
      <c r="AC385" s="1294"/>
      <c r="AD385" s="1294"/>
      <c r="AE385" s="1295"/>
      <c r="AF385" s="1295"/>
      <c r="AG385" s="1233"/>
      <c r="AH385" s="1233"/>
      <c r="AI385" s="1233"/>
      <c r="AJ385" s="1233"/>
      <c r="AK385" s="1233"/>
      <c r="AL385" s="1233"/>
      <c r="AM385" s="1233"/>
      <c r="AN385" s="1233"/>
      <c r="AO385" s="1233"/>
      <c r="AP385" s="1233"/>
      <c r="AQ385" s="1233"/>
      <c r="AR385" s="1233"/>
      <c r="AS385" s="1233"/>
      <c r="AT385" s="1233"/>
      <c r="AU385" s="1233"/>
      <c r="AV385" s="1233"/>
      <c r="AW385" s="1233"/>
      <c r="AX385" s="1233"/>
      <c r="AY385" s="1233"/>
      <c r="AZ385" s="1233"/>
      <c r="BA385" s="1233"/>
      <c r="BB385" s="1233"/>
      <c r="BC385" s="1233"/>
      <c r="BD385" s="1233"/>
      <c r="BE385" s="1233"/>
      <c r="BF385" s="1233"/>
      <c r="BG385" s="1233"/>
      <c r="BH385" s="1233"/>
      <c r="BI385" s="1233"/>
      <c r="BJ385" s="1233"/>
      <c r="BK385" s="1233"/>
      <c r="BL385" s="1233"/>
      <c r="BM385" s="1233"/>
      <c r="BN385" s="1233"/>
      <c r="BO385" s="1233"/>
      <c r="BP385" s="1233"/>
      <c r="BQ385" s="1233"/>
      <c r="BR385" s="1233"/>
      <c r="BS385" s="1233"/>
      <c r="BT385" s="1233"/>
      <c r="BU385" s="1233"/>
      <c r="BV385" s="1233"/>
      <c r="BW385" s="1233"/>
    </row>
    <row r="386" ht="14.25" customHeight="1">
      <c r="A386" s="1295"/>
      <c r="B386" s="1295"/>
      <c r="C386" s="1295"/>
      <c r="D386" s="1295"/>
      <c r="E386" s="1295"/>
      <c r="F386" s="1295"/>
      <c r="G386" s="1296"/>
      <c r="H386" s="1297"/>
      <c r="I386" s="1298"/>
      <c r="J386" s="1295"/>
      <c r="K386" s="1295"/>
      <c r="L386" s="1299"/>
      <c r="M386" s="1295"/>
      <c r="N386" s="1295"/>
      <c r="O386" s="1299"/>
      <c r="P386" s="1295"/>
      <c r="Q386" s="1295"/>
      <c r="R386" s="1295"/>
      <c r="S386" s="1295"/>
      <c r="T386" s="1295"/>
      <c r="U386" s="1300"/>
      <c r="V386" s="1295"/>
      <c r="W386" s="1295"/>
      <c r="X386" s="1295"/>
      <c r="Y386" s="1294"/>
      <c r="Z386" s="1294"/>
      <c r="AA386" s="1294"/>
      <c r="AB386" s="1294"/>
      <c r="AC386" s="1294"/>
      <c r="AD386" s="1294"/>
      <c r="AE386" s="1295"/>
      <c r="AF386" s="1295"/>
      <c r="AG386" s="1233"/>
      <c r="AH386" s="1233"/>
      <c r="AI386" s="1233"/>
      <c r="AJ386" s="1233"/>
      <c r="AK386" s="1233"/>
      <c r="AL386" s="1233"/>
      <c r="AM386" s="1233"/>
      <c r="AN386" s="1233"/>
      <c r="AO386" s="1233"/>
      <c r="AP386" s="1233"/>
      <c r="AQ386" s="1233"/>
      <c r="AR386" s="1233"/>
      <c r="AS386" s="1233"/>
      <c r="AT386" s="1233"/>
      <c r="AU386" s="1233"/>
      <c r="AV386" s="1233"/>
      <c r="AW386" s="1233"/>
      <c r="AX386" s="1233"/>
      <c r="AY386" s="1233"/>
      <c r="AZ386" s="1233"/>
      <c r="BA386" s="1233"/>
      <c r="BB386" s="1233"/>
      <c r="BC386" s="1233"/>
      <c r="BD386" s="1233"/>
      <c r="BE386" s="1233"/>
      <c r="BF386" s="1233"/>
      <c r="BG386" s="1233"/>
      <c r="BH386" s="1233"/>
      <c r="BI386" s="1233"/>
      <c r="BJ386" s="1233"/>
      <c r="BK386" s="1233"/>
      <c r="BL386" s="1233"/>
      <c r="BM386" s="1233"/>
      <c r="BN386" s="1233"/>
      <c r="BO386" s="1233"/>
      <c r="BP386" s="1233"/>
      <c r="BQ386" s="1233"/>
      <c r="BR386" s="1233"/>
      <c r="BS386" s="1233"/>
      <c r="BT386" s="1233"/>
      <c r="BU386" s="1233"/>
      <c r="BV386" s="1233"/>
      <c r="BW386" s="1233"/>
    </row>
    <row r="387" ht="14.25" customHeight="1">
      <c r="A387" s="1295"/>
      <c r="B387" s="1295"/>
      <c r="C387" s="1295"/>
      <c r="D387" s="1295"/>
      <c r="E387" s="1295"/>
      <c r="F387" s="1295"/>
      <c r="G387" s="1296"/>
      <c r="H387" s="1297"/>
      <c r="I387" s="1298"/>
      <c r="J387" s="1295"/>
      <c r="K387" s="1295"/>
      <c r="L387" s="1299"/>
      <c r="M387" s="1295"/>
      <c r="N387" s="1295"/>
      <c r="O387" s="1299"/>
      <c r="P387" s="1295"/>
      <c r="Q387" s="1295"/>
      <c r="R387" s="1295"/>
      <c r="S387" s="1295"/>
      <c r="T387" s="1295"/>
      <c r="U387" s="1300"/>
      <c r="V387" s="1295"/>
      <c r="W387" s="1295"/>
      <c r="X387" s="1295"/>
      <c r="Y387" s="1294"/>
      <c r="Z387" s="1294"/>
      <c r="AA387" s="1294"/>
      <c r="AB387" s="1294"/>
      <c r="AC387" s="1294"/>
      <c r="AD387" s="1294"/>
      <c r="AE387" s="1295"/>
      <c r="AF387" s="1295"/>
      <c r="AG387" s="1233"/>
      <c r="AH387" s="1233"/>
      <c r="AI387" s="1233"/>
      <c r="AJ387" s="1233"/>
      <c r="AK387" s="1233"/>
      <c r="AL387" s="1233"/>
      <c r="AM387" s="1233"/>
      <c r="AN387" s="1233"/>
      <c r="AO387" s="1233"/>
      <c r="AP387" s="1233"/>
      <c r="AQ387" s="1233"/>
      <c r="AR387" s="1233"/>
      <c r="AS387" s="1233"/>
      <c r="AT387" s="1233"/>
      <c r="AU387" s="1233"/>
      <c r="AV387" s="1233"/>
      <c r="AW387" s="1233"/>
      <c r="AX387" s="1233"/>
      <c r="AY387" s="1233"/>
      <c r="AZ387" s="1233"/>
      <c r="BA387" s="1233"/>
      <c r="BB387" s="1233"/>
      <c r="BC387" s="1233"/>
      <c r="BD387" s="1233"/>
      <c r="BE387" s="1233"/>
      <c r="BF387" s="1233"/>
      <c r="BG387" s="1233"/>
      <c r="BH387" s="1233"/>
      <c r="BI387" s="1233"/>
      <c r="BJ387" s="1233"/>
      <c r="BK387" s="1233"/>
      <c r="BL387" s="1233"/>
      <c r="BM387" s="1233"/>
      <c r="BN387" s="1233"/>
      <c r="BO387" s="1233"/>
      <c r="BP387" s="1233"/>
      <c r="BQ387" s="1233"/>
      <c r="BR387" s="1233"/>
      <c r="BS387" s="1233"/>
      <c r="BT387" s="1233"/>
      <c r="BU387" s="1233"/>
      <c r="BV387" s="1233"/>
      <c r="BW387" s="1233"/>
    </row>
    <row r="388" ht="14.25" customHeight="1">
      <c r="A388" s="1295"/>
      <c r="B388" s="1295"/>
      <c r="C388" s="1295"/>
      <c r="D388" s="1295"/>
      <c r="E388" s="1295"/>
      <c r="F388" s="1295"/>
      <c r="G388" s="1296"/>
      <c r="H388" s="1297"/>
      <c r="I388" s="1298"/>
      <c r="J388" s="1295"/>
      <c r="K388" s="1295"/>
      <c r="L388" s="1299"/>
      <c r="M388" s="1295"/>
      <c r="N388" s="1295"/>
      <c r="O388" s="1299"/>
      <c r="P388" s="1295"/>
      <c r="Q388" s="1295"/>
      <c r="R388" s="1295"/>
      <c r="S388" s="1295"/>
      <c r="T388" s="1295"/>
      <c r="U388" s="1300"/>
      <c r="V388" s="1295"/>
      <c r="W388" s="1295"/>
      <c r="X388" s="1295"/>
      <c r="Y388" s="1294"/>
      <c r="Z388" s="1294"/>
      <c r="AA388" s="1294"/>
      <c r="AB388" s="1294"/>
      <c r="AC388" s="1294"/>
      <c r="AD388" s="1294"/>
      <c r="AE388" s="1295"/>
      <c r="AF388" s="1295"/>
      <c r="AG388" s="1233"/>
      <c r="AH388" s="1233"/>
      <c r="AI388" s="1233"/>
      <c r="AJ388" s="1233"/>
      <c r="AK388" s="1233"/>
      <c r="AL388" s="1233"/>
      <c r="AM388" s="1233"/>
      <c r="AN388" s="1233"/>
      <c r="AO388" s="1233"/>
      <c r="AP388" s="1233"/>
      <c r="AQ388" s="1233"/>
      <c r="AR388" s="1233"/>
      <c r="AS388" s="1233"/>
      <c r="AT388" s="1233"/>
      <c r="AU388" s="1233"/>
      <c r="AV388" s="1233"/>
      <c r="AW388" s="1233"/>
      <c r="AX388" s="1233"/>
      <c r="AY388" s="1233"/>
      <c r="AZ388" s="1233"/>
      <c r="BA388" s="1233"/>
      <c r="BB388" s="1233"/>
      <c r="BC388" s="1233"/>
      <c r="BD388" s="1233"/>
      <c r="BE388" s="1233"/>
      <c r="BF388" s="1233"/>
      <c r="BG388" s="1233"/>
      <c r="BH388" s="1233"/>
      <c r="BI388" s="1233"/>
      <c r="BJ388" s="1233"/>
      <c r="BK388" s="1233"/>
      <c r="BL388" s="1233"/>
      <c r="BM388" s="1233"/>
      <c r="BN388" s="1233"/>
      <c r="BO388" s="1233"/>
      <c r="BP388" s="1233"/>
      <c r="BQ388" s="1233"/>
      <c r="BR388" s="1233"/>
      <c r="BS388" s="1233"/>
      <c r="BT388" s="1233"/>
      <c r="BU388" s="1233"/>
      <c r="BV388" s="1233"/>
      <c r="BW388" s="1233"/>
    </row>
    <row r="389" ht="14.25" customHeight="1">
      <c r="A389" s="1295"/>
      <c r="B389" s="1295"/>
      <c r="C389" s="1295"/>
      <c r="D389" s="1295"/>
      <c r="E389" s="1295"/>
      <c r="F389" s="1295"/>
      <c r="G389" s="1296"/>
      <c r="H389" s="1297"/>
      <c r="I389" s="1298"/>
      <c r="J389" s="1295"/>
      <c r="K389" s="1295"/>
      <c r="L389" s="1299"/>
      <c r="M389" s="1295"/>
      <c r="N389" s="1295"/>
      <c r="O389" s="1299"/>
      <c r="P389" s="1295"/>
      <c r="Q389" s="1295"/>
      <c r="R389" s="1295"/>
      <c r="S389" s="1295"/>
      <c r="T389" s="1295"/>
      <c r="U389" s="1300"/>
      <c r="V389" s="1295"/>
      <c r="W389" s="1295"/>
      <c r="X389" s="1295"/>
      <c r="Y389" s="1294"/>
      <c r="Z389" s="1294"/>
      <c r="AA389" s="1294"/>
      <c r="AB389" s="1294"/>
      <c r="AC389" s="1294"/>
      <c r="AD389" s="1294"/>
      <c r="AE389" s="1295"/>
      <c r="AF389" s="1295"/>
      <c r="AG389" s="1233"/>
      <c r="AH389" s="1233"/>
      <c r="AI389" s="1233"/>
      <c r="AJ389" s="1233"/>
      <c r="AK389" s="1233"/>
      <c r="AL389" s="1233"/>
      <c r="AM389" s="1233"/>
      <c r="AN389" s="1233"/>
      <c r="AO389" s="1233"/>
      <c r="AP389" s="1233"/>
      <c r="AQ389" s="1233"/>
      <c r="AR389" s="1233"/>
      <c r="AS389" s="1233"/>
      <c r="AT389" s="1233"/>
      <c r="AU389" s="1233"/>
      <c r="AV389" s="1233"/>
      <c r="AW389" s="1233"/>
      <c r="AX389" s="1233"/>
      <c r="AY389" s="1233"/>
      <c r="AZ389" s="1233"/>
      <c r="BA389" s="1233"/>
      <c r="BB389" s="1233"/>
      <c r="BC389" s="1233"/>
      <c r="BD389" s="1233"/>
      <c r="BE389" s="1233"/>
      <c r="BF389" s="1233"/>
      <c r="BG389" s="1233"/>
      <c r="BH389" s="1233"/>
      <c r="BI389" s="1233"/>
      <c r="BJ389" s="1233"/>
      <c r="BK389" s="1233"/>
      <c r="BL389" s="1233"/>
      <c r="BM389" s="1233"/>
      <c r="BN389" s="1233"/>
      <c r="BO389" s="1233"/>
      <c r="BP389" s="1233"/>
      <c r="BQ389" s="1233"/>
      <c r="BR389" s="1233"/>
      <c r="BS389" s="1233"/>
      <c r="BT389" s="1233"/>
      <c r="BU389" s="1233"/>
      <c r="BV389" s="1233"/>
      <c r="BW389" s="1233"/>
    </row>
    <row r="390" ht="14.25" customHeight="1">
      <c r="A390" s="1295"/>
      <c r="B390" s="1295"/>
      <c r="C390" s="1295"/>
      <c r="D390" s="1295"/>
      <c r="E390" s="1295"/>
      <c r="F390" s="1295"/>
      <c r="G390" s="1296"/>
      <c r="H390" s="1297"/>
      <c r="I390" s="1298"/>
      <c r="J390" s="1295"/>
      <c r="K390" s="1295"/>
      <c r="L390" s="1299"/>
      <c r="M390" s="1295"/>
      <c r="N390" s="1295"/>
      <c r="O390" s="1299"/>
      <c r="P390" s="1295"/>
      <c r="Q390" s="1295"/>
      <c r="R390" s="1295"/>
      <c r="S390" s="1295"/>
      <c r="T390" s="1295"/>
      <c r="U390" s="1300"/>
      <c r="V390" s="1295"/>
      <c r="W390" s="1295"/>
      <c r="X390" s="1295"/>
      <c r="Y390" s="1294"/>
      <c r="Z390" s="1294"/>
      <c r="AA390" s="1294"/>
      <c r="AB390" s="1294"/>
      <c r="AC390" s="1294"/>
      <c r="AD390" s="1294"/>
      <c r="AE390" s="1295"/>
      <c r="AF390" s="1295"/>
      <c r="AG390" s="1233"/>
      <c r="AH390" s="1233"/>
      <c r="AI390" s="1233"/>
      <c r="AJ390" s="1233"/>
      <c r="AK390" s="1233"/>
      <c r="AL390" s="1233"/>
      <c r="AM390" s="1233"/>
      <c r="AN390" s="1233"/>
      <c r="AO390" s="1233"/>
      <c r="AP390" s="1233"/>
      <c r="AQ390" s="1233"/>
      <c r="AR390" s="1233"/>
      <c r="AS390" s="1233"/>
      <c r="AT390" s="1233"/>
      <c r="AU390" s="1233"/>
      <c r="AV390" s="1233"/>
      <c r="AW390" s="1233"/>
      <c r="AX390" s="1233"/>
      <c r="AY390" s="1233"/>
      <c r="AZ390" s="1233"/>
      <c r="BA390" s="1233"/>
      <c r="BB390" s="1233"/>
      <c r="BC390" s="1233"/>
      <c r="BD390" s="1233"/>
      <c r="BE390" s="1233"/>
      <c r="BF390" s="1233"/>
      <c r="BG390" s="1233"/>
      <c r="BH390" s="1233"/>
      <c r="BI390" s="1233"/>
      <c r="BJ390" s="1233"/>
      <c r="BK390" s="1233"/>
      <c r="BL390" s="1233"/>
      <c r="BM390" s="1233"/>
      <c r="BN390" s="1233"/>
      <c r="BO390" s="1233"/>
      <c r="BP390" s="1233"/>
      <c r="BQ390" s="1233"/>
      <c r="BR390" s="1233"/>
      <c r="BS390" s="1233"/>
      <c r="BT390" s="1233"/>
      <c r="BU390" s="1233"/>
      <c r="BV390" s="1233"/>
      <c r="BW390" s="1233"/>
    </row>
    <row r="391" ht="14.25" customHeight="1">
      <c r="A391" s="1295"/>
      <c r="B391" s="1295"/>
      <c r="C391" s="1295"/>
      <c r="D391" s="1295"/>
      <c r="E391" s="1295"/>
      <c r="F391" s="1295"/>
      <c r="G391" s="1296"/>
      <c r="H391" s="1297"/>
      <c r="I391" s="1298"/>
      <c r="J391" s="1295"/>
      <c r="K391" s="1295"/>
      <c r="L391" s="1299"/>
      <c r="M391" s="1295"/>
      <c r="N391" s="1295"/>
      <c r="O391" s="1299"/>
      <c r="P391" s="1295"/>
      <c r="Q391" s="1295"/>
      <c r="R391" s="1295"/>
      <c r="S391" s="1295"/>
      <c r="T391" s="1295"/>
      <c r="U391" s="1300"/>
      <c r="V391" s="1295"/>
      <c r="W391" s="1295"/>
      <c r="X391" s="1295"/>
      <c r="Y391" s="1294"/>
      <c r="Z391" s="1294"/>
      <c r="AA391" s="1294"/>
      <c r="AB391" s="1294"/>
      <c r="AC391" s="1294"/>
      <c r="AD391" s="1294"/>
      <c r="AE391" s="1295"/>
      <c r="AF391" s="1295"/>
      <c r="AG391" s="1233"/>
      <c r="AH391" s="1233"/>
      <c r="AI391" s="1233"/>
      <c r="AJ391" s="1233"/>
      <c r="AK391" s="1233"/>
      <c r="AL391" s="1233"/>
      <c r="AM391" s="1233"/>
      <c r="AN391" s="1233"/>
      <c r="AO391" s="1233"/>
      <c r="AP391" s="1233"/>
      <c r="AQ391" s="1233"/>
      <c r="AR391" s="1233"/>
      <c r="AS391" s="1233"/>
      <c r="AT391" s="1233"/>
      <c r="AU391" s="1233"/>
      <c r="AV391" s="1233"/>
      <c r="AW391" s="1233"/>
      <c r="AX391" s="1233"/>
      <c r="AY391" s="1233"/>
      <c r="AZ391" s="1233"/>
      <c r="BA391" s="1233"/>
      <c r="BB391" s="1233"/>
      <c r="BC391" s="1233"/>
      <c r="BD391" s="1233"/>
      <c r="BE391" s="1233"/>
      <c r="BF391" s="1233"/>
      <c r="BG391" s="1233"/>
      <c r="BH391" s="1233"/>
      <c r="BI391" s="1233"/>
      <c r="BJ391" s="1233"/>
      <c r="BK391" s="1233"/>
      <c r="BL391" s="1233"/>
      <c r="BM391" s="1233"/>
      <c r="BN391" s="1233"/>
      <c r="BO391" s="1233"/>
      <c r="BP391" s="1233"/>
      <c r="BQ391" s="1233"/>
      <c r="BR391" s="1233"/>
      <c r="BS391" s="1233"/>
      <c r="BT391" s="1233"/>
      <c r="BU391" s="1233"/>
      <c r="BV391" s="1233"/>
      <c r="BW391" s="1233"/>
    </row>
    <row r="392" ht="14.25" customHeight="1">
      <c r="A392" s="1295"/>
      <c r="B392" s="1295"/>
      <c r="C392" s="1295"/>
      <c r="D392" s="1295"/>
      <c r="E392" s="1295"/>
      <c r="F392" s="1295"/>
      <c r="G392" s="1296"/>
      <c r="H392" s="1297"/>
      <c r="I392" s="1298"/>
      <c r="J392" s="1295"/>
      <c r="K392" s="1295"/>
      <c r="L392" s="1299"/>
      <c r="M392" s="1295"/>
      <c r="N392" s="1295"/>
      <c r="O392" s="1299"/>
      <c r="P392" s="1295"/>
      <c r="Q392" s="1295"/>
      <c r="R392" s="1295"/>
      <c r="S392" s="1295"/>
      <c r="T392" s="1295"/>
      <c r="U392" s="1300"/>
      <c r="V392" s="1295"/>
      <c r="W392" s="1295"/>
      <c r="X392" s="1295"/>
      <c r="Y392" s="1294"/>
      <c r="Z392" s="1294"/>
      <c r="AA392" s="1294"/>
      <c r="AB392" s="1294"/>
      <c r="AC392" s="1294"/>
      <c r="AD392" s="1294"/>
      <c r="AE392" s="1295"/>
      <c r="AF392" s="1295"/>
      <c r="AG392" s="1233"/>
      <c r="AH392" s="1233"/>
      <c r="AI392" s="1233"/>
      <c r="AJ392" s="1233"/>
      <c r="AK392" s="1233"/>
      <c r="AL392" s="1233"/>
      <c r="AM392" s="1233"/>
      <c r="AN392" s="1233"/>
      <c r="AO392" s="1233"/>
      <c r="AP392" s="1233"/>
      <c r="AQ392" s="1233"/>
      <c r="AR392" s="1233"/>
      <c r="AS392" s="1233"/>
      <c r="AT392" s="1233"/>
      <c r="AU392" s="1233"/>
      <c r="AV392" s="1233"/>
      <c r="AW392" s="1233"/>
      <c r="AX392" s="1233"/>
      <c r="AY392" s="1233"/>
      <c r="AZ392" s="1233"/>
      <c r="BA392" s="1233"/>
      <c r="BB392" s="1233"/>
      <c r="BC392" s="1233"/>
      <c r="BD392" s="1233"/>
      <c r="BE392" s="1233"/>
      <c r="BF392" s="1233"/>
      <c r="BG392" s="1233"/>
      <c r="BH392" s="1233"/>
      <c r="BI392" s="1233"/>
      <c r="BJ392" s="1233"/>
      <c r="BK392" s="1233"/>
      <c r="BL392" s="1233"/>
      <c r="BM392" s="1233"/>
      <c r="BN392" s="1233"/>
      <c r="BO392" s="1233"/>
      <c r="BP392" s="1233"/>
      <c r="BQ392" s="1233"/>
      <c r="BR392" s="1233"/>
      <c r="BS392" s="1233"/>
      <c r="BT392" s="1233"/>
      <c r="BU392" s="1233"/>
      <c r="BV392" s="1233"/>
      <c r="BW392" s="1233"/>
    </row>
    <row r="393" ht="14.25" customHeight="1">
      <c r="A393" s="1295"/>
      <c r="B393" s="1295"/>
      <c r="C393" s="1295"/>
      <c r="D393" s="1295"/>
      <c r="E393" s="1295"/>
      <c r="F393" s="1295"/>
      <c r="G393" s="1296"/>
      <c r="H393" s="1297"/>
      <c r="I393" s="1298"/>
      <c r="J393" s="1295"/>
      <c r="K393" s="1295"/>
      <c r="L393" s="1299"/>
      <c r="M393" s="1295"/>
      <c r="N393" s="1295"/>
      <c r="O393" s="1299"/>
      <c r="P393" s="1295"/>
      <c r="Q393" s="1295"/>
      <c r="R393" s="1295"/>
      <c r="S393" s="1295"/>
      <c r="T393" s="1295"/>
      <c r="U393" s="1300"/>
      <c r="V393" s="1295"/>
      <c r="W393" s="1295"/>
      <c r="X393" s="1295"/>
      <c r="Y393" s="1294"/>
      <c r="Z393" s="1294"/>
      <c r="AA393" s="1294"/>
      <c r="AB393" s="1294"/>
      <c r="AC393" s="1294"/>
      <c r="AD393" s="1294"/>
      <c r="AE393" s="1295"/>
      <c r="AF393" s="1295"/>
      <c r="AG393" s="1233"/>
      <c r="AH393" s="1233"/>
      <c r="AI393" s="1233"/>
      <c r="AJ393" s="1233"/>
      <c r="AK393" s="1233"/>
      <c r="AL393" s="1233"/>
      <c r="AM393" s="1233"/>
      <c r="AN393" s="1233"/>
      <c r="AO393" s="1233"/>
      <c r="AP393" s="1233"/>
      <c r="AQ393" s="1233"/>
      <c r="AR393" s="1233"/>
      <c r="AS393" s="1233"/>
      <c r="AT393" s="1233"/>
      <c r="AU393" s="1233"/>
      <c r="AV393" s="1233"/>
      <c r="AW393" s="1233"/>
      <c r="AX393" s="1233"/>
      <c r="AY393" s="1233"/>
      <c r="AZ393" s="1233"/>
      <c r="BA393" s="1233"/>
      <c r="BB393" s="1233"/>
      <c r="BC393" s="1233"/>
      <c r="BD393" s="1233"/>
      <c r="BE393" s="1233"/>
      <c r="BF393" s="1233"/>
      <c r="BG393" s="1233"/>
      <c r="BH393" s="1233"/>
      <c r="BI393" s="1233"/>
      <c r="BJ393" s="1233"/>
      <c r="BK393" s="1233"/>
      <c r="BL393" s="1233"/>
      <c r="BM393" s="1233"/>
      <c r="BN393" s="1233"/>
      <c r="BO393" s="1233"/>
      <c r="BP393" s="1233"/>
      <c r="BQ393" s="1233"/>
      <c r="BR393" s="1233"/>
      <c r="BS393" s="1233"/>
      <c r="BT393" s="1233"/>
      <c r="BU393" s="1233"/>
      <c r="BV393" s="1233"/>
      <c r="BW393" s="1233"/>
    </row>
    <row r="394" ht="14.25" customHeight="1">
      <c r="A394" s="1295"/>
      <c r="B394" s="1295"/>
      <c r="C394" s="1295"/>
      <c r="D394" s="1295"/>
      <c r="E394" s="1295"/>
      <c r="F394" s="1295"/>
      <c r="G394" s="1296"/>
      <c r="H394" s="1297"/>
      <c r="I394" s="1298"/>
      <c r="J394" s="1295"/>
      <c r="K394" s="1295"/>
      <c r="L394" s="1299"/>
      <c r="M394" s="1295"/>
      <c r="N394" s="1295"/>
      <c r="O394" s="1299"/>
      <c r="P394" s="1295"/>
      <c r="Q394" s="1295"/>
      <c r="R394" s="1295"/>
      <c r="S394" s="1295"/>
      <c r="T394" s="1295"/>
      <c r="U394" s="1300"/>
      <c r="V394" s="1295"/>
      <c r="W394" s="1295"/>
      <c r="X394" s="1295"/>
      <c r="Y394" s="1294"/>
      <c r="Z394" s="1294"/>
      <c r="AA394" s="1294"/>
      <c r="AB394" s="1294"/>
      <c r="AC394" s="1294"/>
      <c r="AD394" s="1294"/>
      <c r="AE394" s="1295"/>
      <c r="AF394" s="1295"/>
      <c r="AG394" s="1233"/>
      <c r="AH394" s="1233"/>
      <c r="AI394" s="1233"/>
      <c r="AJ394" s="1233"/>
      <c r="AK394" s="1233"/>
      <c r="AL394" s="1233"/>
      <c r="AM394" s="1233"/>
      <c r="AN394" s="1233"/>
      <c r="AO394" s="1233"/>
      <c r="AP394" s="1233"/>
      <c r="AQ394" s="1233"/>
      <c r="AR394" s="1233"/>
      <c r="AS394" s="1233"/>
      <c r="AT394" s="1233"/>
      <c r="AU394" s="1233"/>
      <c r="AV394" s="1233"/>
      <c r="AW394" s="1233"/>
      <c r="AX394" s="1233"/>
      <c r="AY394" s="1233"/>
      <c r="AZ394" s="1233"/>
      <c r="BA394" s="1233"/>
      <c r="BB394" s="1233"/>
      <c r="BC394" s="1233"/>
      <c r="BD394" s="1233"/>
      <c r="BE394" s="1233"/>
      <c r="BF394" s="1233"/>
      <c r="BG394" s="1233"/>
      <c r="BH394" s="1233"/>
      <c r="BI394" s="1233"/>
      <c r="BJ394" s="1233"/>
      <c r="BK394" s="1233"/>
      <c r="BL394" s="1233"/>
      <c r="BM394" s="1233"/>
      <c r="BN394" s="1233"/>
      <c r="BO394" s="1233"/>
      <c r="BP394" s="1233"/>
      <c r="BQ394" s="1233"/>
      <c r="BR394" s="1233"/>
      <c r="BS394" s="1233"/>
      <c r="BT394" s="1233"/>
      <c r="BU394" s="1233"/>
      <c r="BV394" s="1233"/>
      <c r="BW394" s="1233"/>
    </row>
    <row r="395" ht="14.25" customHeight="1">
      <c r="A395" s="1295"/>
      <c r="B395" s="1295"/>
      <c r="C395" s="1295"/>
      <c r="D395" s="1295"/>
      <c r="E395" s="1295"/>
      <c r="F395" s="1295"/>
      <c r="G395" s="1296"/>
      <c r="H395" s="1297"/>
      <c r="I395" s="1298"/>
      <c r="J395" s="1295"/>
      <c r="K395" s="1295"/>
      <c r="L395" s="1299"/>
      <c r="M395" s="1295"/>
      <c r="N395" s="1295"/>
      <c r="O395" s="1299"/>
      <c r="P395" s="1295"/>
      <c r="Q395" s="1295"/>
      <c r="R395" s="1295"/>
      <c r="S395" s="1295"/>
      <c r="T395" s="1295"/>
      <c r="U395" s="1300"/>
      <c r="V395" s="1295"/>
      <c r="W395" s="1295"/>
      <c r="X395" s="1295"/>
      <c r="Y395" s="1294"/>
      <c r="Z395" s="1294"/>
      <c r="AA395" s="1294"/>
      <c r="AB395" s="1294"/>
      <c r="AC395" s="1294"/>
      <c r="AD395" s="1294"/>
      <c r="AE395" s="1295"/>
      <c r="AF395" s="1295"/>
      <c r="AG395" s="1233"/>
      <c r="AH395" s="1233"/>
      <c r="AI395" s="1233"/>
      <c r="AJ395" s="1233"/>
      <c r="AK395" s="1233"/>
      <c r="AL395" s="1233"/>
      <c r="AM395" s="1233"/>
      <c r="AN395" s="1233"/>
      <c r="AO395" s="1233"/>
      <c r="AP395" s="1233"/>
      <c r="AQ395" s="1233"/>
      <c r="AR395" s="1233"/>
      <c r="AS395" s="1233"/>
      <c r="AT395" s="1233"/>
      <c r="AU395" s="1233"/>
      <c r="AV395" s="1233"/>
      <c r="AW395" s="1233"/>
      <c r="AX395" s="1233"/>
      <c r="AY395" s="1233"/>
      <c r="AZ395" s="1233"/>
      <c r="BA395" s="1233"/>
      <c r="BB395" s="1233"/>
      <c r="BC395" s="1233"/>
      <c r="BD395" s="1233"/>
      <c r="BE395" s="1233"/>
      <c r="BF395" s="1233"/>
      <c r="BG395" s="1233"/>
      <c r="BH395" s="1233"/>
      <c r="BI395" s="1233"/>
      <c r="BJ395" s="1233"/>
      <c r="BK395" s="1233"/>
      <c r="BL395" s="1233"/>
      <c r="BM395" s="1233"/>
      <c r="BN395" s="1233"/>
      <c r="BO395" s="1233"/>
      <c r="BP395" s="1233"/>
      <c r="BQ395" s="1233"/>
      <c r="BR395" s="1233"/>
      <c r="BS395" s="1233"/>
      <c r="BT395" s="1233"/>
      <c r="BU395" s="1233"/>
      <c r="BV395" s="1233"/>
      <c r="BW395" s="1233"/>
    </row>
    <row r="396" ht="14.25" customHeight="1">
      <c r="A396" s="1295"/>
      <c r="B396" s="1295"/>
      <c r="C396" s="1295"/>
      <c r="D396" s="1295"/>
      <c r="E396" s="1295"/>
      <c r="F396" s="1295"/>
      <c r="G396" s="1296"/>
      <c r="H396" s="1297"/>
      <c r="I396" s="1298"/>
      <c r="J396" s="1295"/>
      <c r="K396" s="1295"/>
      <c r="L396" s="1299"/>
      <c r="M396" s="1295"/>
      <c r="N396" s="1295"/>
      <c r="O396" s="1299"/>
      <c r="P396" s="1295"/>
      <c r="Q396" s="1295"/>
      <c r="R396" s="1295"/>
      <c r="S396" s="1295"/>
      <c r="T396" s="1295"/>
      <c r="U396" s="1300"/>
      <c r="V396" s="1295"/>
      <c r="W396" s="1295"/>
      <c r="X396" s="1295"/>
      <c r="Y396" s="1294"/>
      <c r="Z396" s="1294"/>
      <c r="AA396" s="1294"/>
      <c r="AB396" s="1294"/>
      <c r="AC396" s="1294"/>
      <c r="AD396" s="1294"/>
      <c r="AE396" s="1295"/>
      <c r="AF396" s="1295"/>
      <c r="AG396" s="1233"/>
      <c r="AH396" s="1233"/>
      <c r="AI396" s="1233"/>
      <c r="AJ396" s="1233"/>
      <c r="AK396" s="1233"/>
      <c r="AL396" s="1233"/>
      <c r="AM396" s="1233"/>
      <c r="AN396" s="1233"/>
      <c r="AO396" s="1233"/>
      <c r="AP396" s="1233"/>
      <c r="AQ396" s="1233"/>
      <c r="AR396" s="1233"/>
      <c r="AS396" s="1233"/>
      <c r="AT396" s="1233"/>
      <c r="AU396" s="1233"/>
      <c r="AV396" s="1233"/>
      <c r="AW396" s="1233"/>
      <c r="AX396" s="1233"/>
      <c r="AY396" s="1233"/>
      <c r="AZ396" s="1233"/>
      <c r="BA396" s="1233"/>
      <c r="BB396" s="1233"/>
      <c r="BC396" s="1233"/>
      <c r="BD396" s="1233"/>
      <c r="BE396" s="1233"/>
      <c r="BF396" s="1233"/>
      <c r="BG396" s="1233"/>
      <c r="BH396" s="1233"/>
      <c r="BI396" s="1233"/>
      <c r="BJ396" s="1233"/>
      <c r="BK396" s="1233"/>
      <c r="BL396" s="1233"/>
      <c r="BM396" s="1233"/>
      <c r="BN396" s="1233"/>
      <c r="BO396" s="1233"/>
      <c r="BP396" s="1233"/>
      <c r="BQ396" s="1233"/>
      <c r="BR396" s="1233"/>
      <c r="BS396" s="1233"/>
      <c r="BT396" s="1233"/>
      <c r="BU396" s="1233"/>
      <c r="BV396" s="1233"/>
      <c r="BW396" s="1233"/>
    </row>
    <row r="397" ht="14.25" customHeight="1">
      <c r="A397" s="1295"/>
      <c r="B397" s="1295"/>
      <c r="C397" s="1295"/>
      <c r="D397" s="1295"/>
      <c r="E397" s="1295"/>
      <c r="F397" s="1295"/>
      <c r="G397" s="1296"/>
      <c r="H397" s="1297"/>
      <c r="I397" s="1298"/>
      <c r="J397" s="1295"/>
      <c r="K397" s="1295"/>
      <c r="L397" s="1299"/>
      <c r="M397" s="1295"/>
      <c r="N397" s="1295"/>
      <c r="O397" s="1299"/>
      <c r="P397" s="1295"/>
      <c r="Q397" s="1295"/>
      <c r="R397" s="1295"/>
      <c r="S397" s="1295"/>
      <c r="T397" s="1295"/>
      <c r="U397" s="1300"/>
      <c r="V397" s="1295"/>
      <c r="W397" s="1295"/>
      <c r="X397" s="1295"/>
      <c r="Y397" s="1294"/>
      <c r="Z397" s="1294"/>
      <c r="AA397" s="1294"/>
      <c r="AB397" s="1294"/>
      <c r="AC397" s="1294"/>
      <c r="AD397" s="1294"/>
      <c r="AE397" s="1295"/>
      <c r="AF397" s="1295"/>
      <c r="AG397" s="1233"/>
      <c r="AH397" s="1233"/>
      <c r="AI397" s="1233"/>
      <c r="AJ397" s="1233"/>
      <c r="AK397" s="1233"/>
      <c r="AL397" s="1233"/>
      <c r="AM397" s="1233"/>
      <c r="AN397" s="1233"/>
      <c r="AO397" s="1233"/>
      <c r="AP397" s="1233"/>
      <c r="AQ397" s="1233"/>
      <c r="AR397" s="1233"/>
      <c r="AS397" s="1233"/>
      <c r="AT397" s="1233"/>
      <c r="AU397" s="1233"/>
      <c r="AV397" s="1233"/>
      <c r="AW397" s="1233"/>
      <c r="AX397" s="1233"/>
      <c r="AY397" s="1233"/>
      <c r="AZ397" s="1233"/>
      <c r="BA397" s="1233"/>
      <c r="BB397" s="1233"/>
      <c r="BC397" s="1233"/>
      <c r="BD397" s="1233"/>
      <c r="BE397" s="1233"/>
      <c r="BF397" s="1233"/>
      <c r="BG397" s="1233"/>
      <c r="BH397" s="1233"/>
      <c r="BI397" s="1233"/>
      <c r="BJ397" s="1233"/>
      <c r="BK397" s="1233"/>
      <c r="BL397" s="1233"/>
      <c r="BM397" s="1233"/>
      <c r="BN397" s="1233"/>
      <c r="BO397" s="1233"/>
      <c r="BP397" s="1233"/>
      <c r="BQ397" s="1233"/>
      <c r="BR397" s="1233"/>
      <c r="BS397" s="1233"/>
      <c r="BT397" s="1233"/>
      <c r="BU397" s="1233"/>
      <c r="BV397" s="1233"/>
      <c r="BW397" s="1233"/>
    </row>
    <row r="398" ht="14.25" customHeight="1">
      <c r="A398" s="1295"/>
      <c r="B398" s="1295"/>
      <c r="C398" s="1295"/>
      <c r="D398" s="1295"/>
      <c r="E398" s="1295"/>
      <c r="F398" s="1295"/>
      <c r="G398" s="1296"/>
      <c r="H398" s="1297"/>
      <c r="I398" s="1298"/>
      <c r="J398" s="1295"/>
      <c r="K398" s="1295"/>
      <c r="L398" s="1299"/>
      <c r="M398" s="1295"/>
      <c r="N398" s="1295"/>
      <c r="O398" s="1299"/>
      <c r="P398" s="1295"/>
      <c r="Q398" s="1295"/>
      <c r="R398" s="1295"/>
      <c r="S398" s="1295"/>
      <c r="T398" s="1295"/>
      <c r="U398" s="1300"/>
      <c r="V398" s="1295"/>
      <c r="W398" s="1295"/>
      <c r="X398" s="1295"/>
      <c r="Y398" s="1294"/>
      <c r="Z398" s="1294"/>
      <c r="AA398" s="1294"/>
      <c r="AB398" s="1294"/>
      <c r="AC398" s="1294"/>
      <c r="AD398" s="1294"/>
      <c r="AE398" s="1295"/>
      <c r="AF398" s="1295"/>
      <c r="AG398" s="1233"/>
      <c r="AH398" s="1233"/>
      <c r="AI398" s="1233"/>
      <c r="AJ398" s="1233"/>
      <c r="AK398" s="1233"/>
      <c r="AL398" s="1233"/>
      <c r="AM398" s="1233"/>
      <c r="AN398" s="1233"/>
      <c r="AO398" s="1233"/>
      <c r="AP398" s="1233"/>
      <c r="AQ398" s="1233"/>
      <c r="AR398" s="1233"/>
      <c r="AS398" s="1233"/>
      <c r="AT398" s="1233"/>
      <c r="AU398" s="1233"/>
      <c r="AV398" s="1233"/>
      <c r="AW398" s="1233"/>
      <c r="AX398" s="1233"/>
      <c r="AY398" s="1233"/>
      <c r="AZ398" s="1233"/>
      <c r="BA398" s="1233"/>
      <c r="BB398" s="1233"/>
      <c r="BC398" s="1233"/>
      <c r="BD398" s="1233"/>
      <c r="BE398" s="1233"/>
      <c r="BF398" s="1233"/>
      <c r="BG398" s="1233"/>
      <c r="BH398" s="1233"/>
      <c r="BI398" s="1233"/>
      <c r="BJ398" s="1233"/>
      <c r="BK398" s="1233"/>
      <c r="BL398" s="1233"/>
      <c r="BM398" s="1233"/>
      <c r="BN398" s="1233"/>
      <c r="BO398" s="1233"/>
      <c r="BP398" s="1233"/>
      <c r="BQ398" s="1233"/>
      <c r="BR398" s="1233"/>
      <c r="BS398" s="1233"/>
      <c r="BT398" s="1233"/>
      <c r="BU398" s="1233"/>
      <c r="BV398" s="1233"/>
      <c r="BW398" s="1233"/>
    </row>
    <row r="399" ht="14.25" customHeight="1">
      <c r="A399" s="1295"/>
      <c r="B399" s="1295"/>
      <c r="C399" s="1295"/>
      <c r="D399" s="1295"/>
      <c r="E399" s="1295"/>
      <c r="F399" s="1295"/>
      <c r="G399" s="1296"/>
      <c r="H399" s="1297"/>
      <c r="I399" s="1298"/>
      <c r="J399" s="1295"/>
      <c r="K399" s="1295"/>
      <c r="L399" s="1299"/>
      <c r="M399" s="1295"/>
      <c r="N399" s="1295"/>
      <c r="O399" s="1299"/>
      <c r="P399" s="1295"/>
      <c r="Q399" s="1295"/>
      <c r="R399" s="1295"/>
      <c r="S399" s="1295"/>
      <c r="T399" s="1295"/>
      <c r="U399" s="1300"/>
      <c r="V399" s="1295"/>
      <c r="W399" s="1295"/>
      <c r="X399" s="1295"/>
      <c r="Y399" s="1294"/>
      <c r="Z399" s="1294"/>
      <c r="AA399" s="1294"/>
      <c r="AB399" s="1294"/>
      <c r="AC399" s="1294"/>
      <c r="AD399" s="1294"/>
      <c r="AE399" s="1295"/>
      <c r="AF399" s="1295"/>
      <c r="AG399" s="1233"/>
      <c r="AH399" s="1233"/>
      <c r="AI399" s="1233"/>
      <c r="AJ399" s="1233"/>
      <c r="AK399" s="1233"/>
      <c r="AL399" s="1233"/>
      <c r="AM399" s="1233"/>
      <c r="AN399" s="1233"/>
      <c r="AO399" s="1233"/>
      <c r="AP399" s="1233"/>
      <c r="AQ399" s="1233"/>
      <c r="AR399" s="1233"/>
      <c r="AS399" s="1233"/>
      <c r="AT399" s="1233"/>
      <c r="AU399" s="1233"/>
      <c r="AV399" s="1233"/>
      <c r="AW399" s="1233"/>
      <c r="AX399" s="1233"/>
      <c r="AY399" s="1233"/>
      <c r="AZ399" s="1233"/>
      <c r="BA399" s="1233"/>
      <c r="BB399" s="1233"/>
      <c r="BC399" s="1233"/>
      <c r="BD399" s="1233"/>
      <c r="BE399" s="1233"/>
      <c r="BF399" s="1233"/>
      <c r="BG399" s="1233"/>
      <c r="BH399" s="1233"/>
      <c r="BI399" s="1233"/>
      <c r="BJ399" s="1233"/>
      <c r="BK399" s="1233"/>
      <c r="BL399" s="1233"/>
      <c r="BM399" s="1233"/>
      <c r="BN399" s="1233"/>
      <c r="BO399" s="1233"/>
      <c r="BP399" s="1233"/>
      <c r="BQ399" s="1233"/>
      <c r="BR399" s="1233"/>
      <c r="BS399" s="1233"/>
      <c r="BT399" s="1233"/>
      <c r="BU399" s="1233"/>
      <c r="BV399" s="1233"/>
      <c r="BW399" s="1233"/>
    </row>
    <row r="400" ht="14.25" customHeight="1">
      <c r="A400" s="1295"/>
      <c r="B400" s="1295"/>
      <c r="C400" s="1295"/>
      <c r="D400" s="1295"/>
      <c r="E400" s="1295"/>
      <c r="F400" s="1295"/>
      <c r="G400" s="1296"/>
      <c r="H400" s="1297"/>
      <c r="I400" s="1298"/>
      <c r="J400" s="1295"/>
      <c r="K400" s="1295"/>
      <c r="L400" s="1299"/>
      <c r="M400" s="1295"/>
      <c r="N400" s="1295"/>
      <c r="O400" s="1299"/>
      <c r="P400" s="1295"/>
      <c r="Q400" s="1295"/>
      <c r="R400" s="1295"/>
      <c r="S400" s="1295"/>
      <c r="T400" s="1295"/>
      <c r="U400" s="1300"/>
      <c r="V400" s="1295"/>
      <c r="W400" s="1295"/>
      <c r="X400" s="1295"/>
      <c r="Y400" s="1294"/>
      <c r="Z400" s="1294"/>
      <c r="AA400" s="1294"/>
      <c r="AB400" s="1294"/>
      <c r="AC400" s="1294"/>
      <c r="AD400" s="1294"/>
      <c r="AE400" s="1295"/>
      <c r="AF400" s="1295"/>
      <c r="AG400" s="1233"/>
      <c r="AH400" s="1233"/>
      <c r="AI400" s="1233"/>
      <c r="AJ400" s="1233"/>
      <c r="AK400" s="1233"/>
      <c r="AL400" s="1233"/>
      <c r="AM400" s="1233"/>
      <c r="AN400" s="1233"/>
      <c r="AO400" s="1233"/>
      <c r="AP400" s="1233"/>
      <c r="AQ400" s="1233"/>
      <c r="AR400" s="1233"/>
      <c r="AS400" s="1233"/>
      <c r="AT400" s="1233"/>
      <c r="AU400" s="1233"/>
      <c r="AV400" s="1233"/>
      <c r="AW400" s="1233"/>
      <c r="AX400" s="1233"/>
      <c r="AY400" s="1233"/>
      <c r="AZ400" s="1233"/>
      <c r="BA400" s="1233"/>
      <c r="BB400" s="1233"/>
      <c r="BC400" s="1233"/>
      <c r="BD400" s="1233"/>
      <c r="BE400" s="1233"/>
      <c r="BF400" s="1233"/>
      <c r="BG400" s="1233"/>
      <c r="BH400" s="1233"/>
      <c r="BI400" s="1233"/>
      <c r="BJ400" s="1233"/>
      <c r="BK400" s="1233"/>
      <c r="BL400" s="1233"/>
      <c r="BM400" s="1233"/>
      <c r="BN400" s="1233"/>
      <c r="BO400" s="1233"/>
      <c r="BP400" s="1233"/>
      <c r="BQ400" s="1233"/>
      <c r="BR400" s="1233"/>
      <c r="BS400" s="1233"/>
      <c r="BT400" s="1233"/>
      <c r="BU400" s="1233"/>
      <c r="BV400" s="1233"/>
      <c r="BW400" s="1233"/>
    </row>
    <row r="401" ht="14.25" customHeight="1">
      <c r="A401" s="1295"/>
      <c r="B401" s="1295"/>
      <c r="C401" s="1295"/>
      <c r="D401" s="1295"/>
      <c r="E401" s="1295"/>
      <c r="F401" s="1295"/>
      <c r="G401" s="1296"/>
      <c r="H401" s="1297"/>
      <c r="I401" s="1298"/>
      <c r="J401" s="1295"/>
      <c r="K401" s="1295"/>
      <c r="L401" s="1299"/>
      <c r="M401" s="1295"/>
      <c r="N401" s="1295"/>
      <c r="O401" s="1299"/>
      <c r="P401" s="1295"/>
      <c r="Q401" s="1295"/>
      <c r="R401" s="1295"/>
      <c r="S401" s="1295"/>
      <c r="T401" s="1295"/>
      <c r="U401" s="1300"/>
      <c r="V401" s="1295"/>
      <c r="W401" s="1295"/>
      <c r="X401" s="1295"/>
      <c r="Y401" s="1294"/>
      <c r="Z401" s="1294"/>
      <c r="AA401" s="1294"/>
      <c r="AB401" s="1294"/>
      <c r="AC401" s="1294"/>
      <c r="AD401" s="1294"/>
      <c r="AE401" s="1295"/>
      <c r="AF401" s="1295"/>
      <c r="AG401" s="1233"/>
      <c r="AH401" s="1233"/>
      <c r="AI401" s="1233"/>
      <c r="AJ401" s="1233"/>
      <c r="AK401" s="1233"/>
      <c r="AL401" s="1233"/>
      <c r="AM401" s="1233"/>
      <c r="AN401" s="1233"/>
      <c r="AO401" s="1233"/>
      <c r="AP401" s="1233"/>
      <c r="AQ401" s="1233"/>
      <c r="AR401" s="1233"/>
      <c r="AS401" s="1233"/>
      <c r="AT401" s="1233"/>
      <c r="AU401" s="1233"/>
      <c r="AV401" s="1233"/>
      <c r="AW401" s="1233"/>
      <c r="AX401" s="1233"/>
      <c r="AY401" s="1233"/>
      <c r="AZ401" s="1233"/>
      <c r="BA401" s="1233"/>
      <c r="BB401" s="1233"/>
      <c r="BC401" s="1233"/>
      <c r="BD401" s="1233"/>
      <c r="BE401" s="1233"/>
      <c r="BF401" s="1233"/>
      <c r="BG401" s="1233"/>
      <c r="BH401" s="1233"/>
      <c r="BI401" s="1233"/>
      <c r="BJ401" s="1233"/>
      <c r="BK401" s="1233"/>
      <c r="BL401" s="1233"/>
      <c r="BM401" s="1233"/>
      <c r="BN401" s="1233"/>
      <c r="BO401" s="1233"/>
      <c r="BP401" s="1233"/>
      <c r="BQ401" s="1233"/>
      <c r="BR401" s="1233"/>
      <c r="BS401" s="1233"/>
      <c r="BT401" s="1233"/>
      <c r="BU401" s="1233"/>
      <c r="BV401" s="1233"/>
      <c r="BW401" s="1233"/>
    </row>
    <row r="402" ht="14.25" customHeight="1">
      <c r="A402" s="1295"/>
      <c r="B402" s="1295"/>
      <c r="C402" s="1295"/>
      <c r="D402" s="1295"/>
      <c r="E402" s="1295"/>
      <c r="F402" s="1295"/>
      <c r="G402" s="1296"/>
      <c r="H402" s="1297"/>
      <c r="I402" s="1298"/>
      <c r="J402" s="1295"/>
      <c r="K402" s="1295"/>
      <c r="L402" s="1299"/>
      <c r="M402" s="1295"/>
      <c r="N402" s="1295"/>
      <c r="O402" s="1299"/>
      <c r="P402" s="1295"/>
      <c r="Q402" s="1295"/>
      <c r="R402" s="1295"/>
      <c r="S402" s="1295"/>
      <c r="T402" s="1295"/>
      <c r="U402" s="1300"/>
      <c r="V402" s="1295"/>
      <c r="W402" s="1295"/>
      <c r="X402" s="1295"/>
      <c r="Y402" s="1294"/>
      <c r="Z402" s="1294"/>
      <c r="AA402" s="1294"/>
      <c r="AB402" s="1294"/>
      <c r="AC402" s="1294"/>
      <c r="AD402" s="1294"/>
      <c r="AE402" s="1295"/>
      <c r="AF402" s="1295"/>
      <c r="AG402" s="1233"/>
      <c r="AH402" s="1233"/>
      <c r="AI402" s="1233"/>
      <c r="AJ402" s="1233"/>
      <c r="AK402" s="1233"/>
      <c r="AL402" s="1233"/>
      <c r="AM402" s="1233"/>
      <c r="AN402" s="1233"/>
      <c r="AO402" s="1233"/>
      <c r="AP402" s="1233"/>
      <c r="AQ402" s="1233"/>
      <c r="AR402" s="1233"/>
      <c r="AS402" s="1233"/>
      <c r="AT402" s="1233"/>
      <c r="AU402" s="1233"/>
      <c r="AV402" s="1233"/>
      <c r="AW402" s="1233"/>
      <c r="AX402" s="1233"/>
      <c r="AY402" s="1233"/>
      <c r="AZ402" s="1233"/>
      <c r="BA402" s="1233"/>
      <c r="BB402" s="1233"/>
      <c r="BC402" s="1233"/>
      <c r="BD402" s="1233"/>
      <c r="BE402" s="1233"/>
      <c r="BF402" s="1233"/>
      <c r="BG402" s="1233"/>
      <c r="BH402" s="1233"/>
      <c r="BI402" s="1233"/>
      <c r="BJ402" s="1233"/>
      <c r="BK402" s="1233"/>
      <c r="BL402" s="1233"/>
      <c r="BM402" s="1233"/>
      <c r="BN402" s="1233"/>
      <c r="BO402" s="1233"/>
      <c r="BP402" s="1233"/>
      <c r="BQ402" s="1233"/>
      <c r="BR402" s="1233"/>
      <c r="BS402" s="1233"/>
      <c r="BT402" s="1233"/>
      <c r="BU402" s="1233"/>
      <c r="BV402" s="1233"/>
      <c r="BW402" s="1233"/>
    </row>
    <row r="403" ht="14.25" customHeight="1">
      <c r="A403" s="1295"/>
      <c r="B403" s="1295"/>
      <c r="C403" s="1295"/>
      <c r="D403" s="1295"/>
      <c r="E403" s="1295"/>
      <c r="F403" s="1295"/>
      <c r="G403" s="1296"/>
      <c r="H403" s="1297"/>
      <c r="I403" s="1298"/>
      <c r="J403" s="1295"/>
      <c r="K403" s="1295"/>
      <c r="L403" s="1299"/>
      <c r="M403" s="1295"/>
      <c r="N403" s="1295"/>
      <c r="O403" s="1299"/>
      <c r="P403" s="1295"/>
      <c r="Q403" s="1295"/>
      <c r="R403" s="1295"/>
      <c r="S403" s="1295"/>
      <c r="T403" s="1295"/>
      <c r="U403" s="1300"/>
      <c r="V403" s="1295"/>
      <c r="W403" s="1295"/>
      <c r="X403" s="1295"/>
      <c r="Y403" s="1294"/>
      <c r="Z403" s="1294"/>
      <c r="AA403" s="1294"/>
      <c r="AB403" s="1294"/>
      <c r="AC403" s="1294"/>
      <c r="AD403" s="1294"/>
      <c r="AE403" s="1295"/>
      <c r="AF403" s="1295"/>
      <c r="AG403" s="1233"/>
      <c r="AH403" s="1233"/>
      <c r="AI403" s="1233"/>
      <c r="AJ403" s="1233"/>
      <c r="AK403" s="1233"/>
      <c r="AL403" s="1233"/>
      <c r="AM403" s="1233"/>
      <c r="AN403" s="1233"/>
      <c r="AO403" s="1233"/>
      <c r="AP403" s="1233"/>
      <c r="AQ403" s="1233"/>
      <c r="AR403" s="1233"/>
      <c r="AS403" s="1233"/>
      <c r="AT403" s="1233"/>
      <c r="AU403" s="1233"/>
      <c r="AV403" s="1233"/>
      <c r="AW403" s="1233"/>
      <c r="AX403" s="1233"/>
      <c r="AY403" s="1233"/>
      <c r="AZ403" s="1233"/>
      <c r="BA403" s="1233"/>
      <c r="BB403" s="1233"/>
      <c r="BC403" s="1233"/>
      <c r="BD403" s="1233"/>
      <c r="BE403" s="1233"/>
      <c r="BF403" s="1233"/>
      <c r="BG403" s="1233"/>
      <c r="BH403" s="1233"/>
      <c r="BI403" s="1233"/>
      <c r="BJ403" s="1233"/>
      <c r="BK403" s="1233"/>
      <c r="BL403" s="1233"/>
      <c r="BM403" s="1233"/>
      <c r="BN403" s="1233"/>
      <c r="BO403" s="1233"/>
      <c r="BP403" s="1233"/>
      <c r="BQ403" s="1233"/>
      <c r="BR403" s="1233"/>
      <c r="BS403" s="1233"/>
      <c r="BT403" s="1233"/>
      <c r="BU403" s="1233"/>
      <c r="BV403" s="1233"/>
      <c r="BW403" s="1233"/>
    </row>
    <row r="404" ht="14.25" customHeight="1">
      <c r="A404" s="1295"/>
      <c r="B404" s="1295"/>
      <c r="C404" s="1295"/>
      <c r="D404" s="1295"/>
      <c r="E404" s="1295"/>
      <c r="F404" s="1295"/>
      <c r="G404" s="1296"/>
      <c r="H404" s="1297"/>
      <c r="I404" s="1298"/>
      <c r="J404" s="1295"/>
      <c r="K404" s="1295"/>
      <c r="L404" s="1299"/>
      <c r="M404" s="1295"/>
      <c r="N404" s="1295"/>
      <c r="O404" s="1299"/>
      <c r="P404" s="1295"/>
      <c r="Q404" s="1295"/>
      <c r="R404" s="1295"/>
      <c r="S404" s="1295"/>
      <c r="T404" s="1295"/>
      <c r="U404" s="1300"/>
      <c r="V404" s="1295"/>
      <c r="W404" s="1295"/>
      <c r="X404" s="1295"/>
      <c r="Y404" s="1294"/>
      <c r="Z404" s="1294"/>
      <c r="AA404" s="1294"/>
      <c r="AB404" s="1294"/>
      <c r="AC404" s="1294"/>
      <c r="AD404" s="1294"/>
      <c r="AE404" s="1295"/>
      <c r="AF404" s="1295"/>
      <c r="AG404" s="1233"/>
      <c r="AH404" s="1233"/>
      <c r="AI404" s="1233"/>
      <c r="AJ404" s="1233"/>
      <c r="AK404" s="1233"/>
      <c r="AL404" s="1233"/>
      <c r="AM404" s="1233"/>
      <c r="AN404" s="1233"/>
      <c r="AO404" s="1233"/>
      <c r="AP404" s="1233"/>
      <c r="AQ404" s="1233"/>
      <c r="AR404" s="1233"/>
      <c r="AS404" s="1233"/>
      <c r="AT404" s="1233"/>
      <c r="AU404" s="1233"/>
      <c r="AV404" s="1233"/>
      <c r="AW404" s="1233"/>
      <c r="AX404" s="1233"/>
      <c r="AY404" s="1233"/>
      <c r="AZ404" s="1233"/>
      <c r="BA404" s="1233"/>
      <c r="BB404" s="1233"/>
      <c r="BC404" s="1233"/>
      <c r="BD404" s="1233"/>
      <c r="BE404" s="1233"/>
      <c r="BF404" s="1233"/>
      <c r="BG404" s="1233"/>
      <c r="BH404" s="1233"/>
      <c r="BI404" s="1233"/>
      <c r="BJ404" s="1233"/>
      <c r="BK404" s="1233"/>
      <c r="BL404" s="1233"/>
      <c r="BM404" s="1233"/>
      <c r="BN404" s="1233"/>
      <c r="BO404" s="1233"/>
      <c r="BP404" s="1233"/>
      <c r="BQ404" s="1233"/>
      <c r="BR404" s="1233"/>
      <c r="BS404" s="1233"/>
      <c r="BT404" s="1233"/>
      <c r="BU404" s="1233"/>
      <c r="BV404" s="1233"/>
      <c r="BW404" s="1233"/>
    </row>
    <row r="405" ht="14.25" customHeight="1">
      <c r="A405" s="1295"/>
      <c r="B405" s="1295"/>
      <c r="C405" s="1295"/>
      <c r="D405" s="1295"/>
      <c r="E405" s="1295"/>
      <c r="F405" s="1295"/>
      <c r="G405" s="1296"/>
      <c r="H405" s="1297"/>
      <c r="I405" s="1298"/>
      <c r="J405" s="1295"/>
      <c r="K405" s="1295"/>
      <c r="L405" s="1299"/>
      <c r="M405" s="1295"/>
      <c r="N405" s="1295"/>
      <c r="O405" s="1299"/>
      <c r="P405" s="1295"/>
      <c r="Q405" s="1295"/>
      <c r="R405" s="1295"/>
      <c r="S405" s="1295"/>
      <c r="T405" s="1295"/>
      <c r="U405" s="1300"/>
      <c r="V405" s="1295"/>
      <c r="W405" s="1295"/>
      <c r="X405" s="1295"/>
      <c r="Y405" s="1294"/>
      <c r="Z405" s="1294"/>
      <c r="AA405" s="1294"/>
      <c r="AB405" s="1294"/>
      <c r="AC405" s="1294"/>
      <c r="AD405" s="1294"/>
      <c r="AE405" s="1295"/>
      <c r="AF405" s="1295"/>
      <c r="AG405" s="1233"/>
      <c r="AH405" s="1233"/>
      <c r="AI405" s="1233"/>
      <c r="AJ405" s="1233"/>
      <c r="AK405" s="1233"/>
      <c r="AL405" s="1233"/>
      <c r="AM405" s="1233"/>
      <c r="AN405" s="1233"/>
      <c r="AO405" s="1233"/>
      <c r="AP405" s="1233"/>
      <c r="AQ405" s="1233"/>
      <c r="AR405" s="1233"/>
      <c r="AS405" s="1233"/>
      <c r="AT405" s="1233"/>
      <c r="AU405" s="1233"/>
      <c r="AV405" s="1233"/>
      <c r="AW405" s="1233"/>
      <c r="AX405" s="1233"/>
      <c r="AY405" s="1233"/>
      <c r="AZ405" s="1233"/>
      <c r="BA405" s="1233"/>
      <c r="BB405" s="1233"/>
      <c r="BC405" s="1233"/>
      <c r="BD405" s="1233"/>
      <c r="BE405" s="1233"/>
      <c r="BF405" s="1233"/>
      <c r="BG405" s="1233"/>
      <c r="BH405" s="1233"/>
      <c r="BI405" s="1233"/>
      <c r="BJ405" s="1233"/>
      <c r="BK405" s="1233"/>
      <c r="BL405" s="1233"/>
      <c r="BM405" s="1233"/>
      <c r="BN405" s="1233"/>
      <c r="BO405" s="1233"/>
      <c r="BP405" s="1233"/>
      <c r="BQ405" s="1233"/>
      <c r="BR405" s="1233"/>
      <c r="BS405" s="1233"/>
      <c r="BT405" s="1233"/>
      <c r="BU405" s="1233"/>
      <c r="BV405" s="1233"/>
      <c r="BW405" s="1233"/>
    </row>
    <row r="406" ht="14.25" customHeight="1">
      <c r="A406" s="1295"/>
      <c r="B406" s="1295"/>
      <c r="C406" s="1295"/>
      <c r="D406" s="1295"/>
      <c r="E406" s="1295"/>
      <c r="F406" s="1295"/>
      <c r="G406" s="1296"/>
      <c r="H406" s="1297"/>
      <c r="I406" s="1298"/>
      <c r="J406" s="1295"/>
      <c r="K406" s="1295"/>
      <c r="L406" s="1299"/>
      <c r="M406" s="1295"/>
      <c r="N406" s="1295"/>
      <c r="O406" s="1299"/>
      <c r="P406" s="1295"/>
      <c r="Q406" s="1295"/>
      <c r="R406" s="1295"/>
      <c r="S406" s="1295"/>
      <c r="T406" s="1295"/>
      <c r="U406" s="1300"/>
      <c r="V406" s="1295"/>
      <c r="W406" s="1295"/>
      <c r="X406" s="1295"/>
      <c r="Y406" s="1294"/>
      <c r="Z406" s="1294"/>
      <c r="AA406" s="1294"/>
      <c r="AB406" s="1294"/>
      <c r="AC406" s="1294"/>
      <c r="AD406" s="1294"/>
      <c r="AE406" s="1295"/>
      <c r="AF406" s="1295"/>
      <c r="AG406" s="1233"/>
      <c r="AH406" s="1233"/>
      <c r="AI406" s="1233"/>
      <c r="AJ406" s="1233"/>
      <c r="AK406" s="1233"/>
      <c r="AL406" s="1233"/>
      <c r="AM406" s="1233"/>
      <c r="AN406" s="1233"/>
      <c r="AO406" s="1233"/>
      <c r="AP406" s="1233"/>
      <c r="AQ406" s="1233"/>
      <c r="AR406" s="1233"/>
      <c r="AS406" s="1233"/>
      <c r="AT406" s="1233"/>
      <c r="AU406" s="1233"/>
      <c r="AV406" s="1233"/>
      <c r="AW406" s="1233"/>
      <c r="AX406" s="1233"/>
      <c r="AY406" s="1233"/>
      <c r="AZ406" s="1233"/>
      <c r="BA406" s="1233"/>
      <c r="BB406" s="1233"/>
      <c r="BC406" s="1233"/>
      <c r="BD406" s="1233"/>
      <c r="BE406" s="1233"/>
      <c r="BF406" s="1233"/>
      <c r="BG406" s="1233"/>
      <c r="BH406" s="1233"/>
      <c r="BI406" s="1233"/>
      <c r="BJ406" s="1233"/>
      <c r="BK406" s="1233"/>
      <c r="BL406" s="1233"/>
      <c r="BM406" s="1233"/>
      <c r="BN406" s="1233"/>
      <c r="BO406" s="1233"/>
      <c r="BP406" s="1233"/>
      <c r="BQ406" s="1233"/>
      <c r="BR406" s="1233"/>
      <c r="BS406" s="1233"/>
      <c r="BT406" s="1233"/>
      <c r="BU406" s="1233"/>
      <c r="BV406" s="1233"/>
      <c r="BW406" s="1233"/>
    </row>
    <row r="407" ht="14.25" customHeight="1">
      <c r="A407" s="1295"/>
      <c r="B407" s="1295"/>
      <c r="C407" s="1295"/>
      <c r="D407" s="1295"/>
      <c r="E407" s="1295"/>
      <c r="F407" s="1295"/>
      <c r="G407" s="1296"/>
      <c r="H407" s="1297"/>
      <c r="I407" s="1298"/>
      <c r="J407" s="1295"/>
      <c r="K407" s="1295"/>
      <c r="L407" s="1299"/>
      <c r="M407" s="1295"/>
      <c r="N407" s="1295"/>
      <c r="O407" s="1299"/>
      <c r="P407" s="1295"/>
      <c r="Q407" s="1295"/>
      <c r="R407" s="1295"/>
      <c r="S407" s="1295"/>
      <c r="T407" s="1295"/>
      <c r="U407" s="1300"/>
      <c r="V407" s="1295"/>
      <c r="W407" s="1295"/>
      <c r="X407" s="1295"/>
      <c r="Y407" s="1294"/>
      <c r="Z407" s="1294"/>
      <c r="AA407" s="1294"/>
      <c r="AB407" s="1294"/>
      <c r="AC407" s="1294"/>
      <c r="AD407" s="1294"/>
      <c r="AE407" s="1295"/>
      <c r="AF407" s="1295"/>
      <c r="AG407" s="1233"/>
      <c r="AH407" s="1233"/>
      <c r="AI407" s="1233"/>
      <c r="AJ407" s="1233"/>
      <c r="AK407" s="1233"/>
      <c r="AL407" s="1233"/>
      <c r="AM407" s="1233"/>
      <c r="AN407" s="1233"/>
      <c r="AO407" s="1233"/>
      <c r="AP407" s="1233"/>
      <c r="AQ407" s="1233"/>
      <c r="AR407" s="1233"/>
      <c r="AS407" s="1233"/>
      <c r="AT407" s="1233"/>
      <c r="AU407" s="1233"/>
      <c r="AV407" s="1233"/>
      <c r="AW407" s="1233"/>
      <c r="AX407" s="1233"/>
      <c r="AY407" s="1233"/>
      <c r="AZ407" s="1233"/>
      <c r="BA407" s="1233"/>
      <c r="BB407" s="1233"/>
      <c r="BC407" s="1233"/>
      <c r="BD407" s="1233"/>
      <c r="BE407" s="1233"/>
      <c r="BF407" s="1233"/>
      <c r="BG407" s="1233"/>
      <c r="BH407" s="1233"/>
      <c r="BI407" s="1233"/>
      <c r="BJ407" s="1233"/>
      <c r="BK407" s="1233"/>
      <c r="BL407" s="1233"/>
      <c r="BM407" s="1233"/>
      <c r="BN407" s="1233"/>
      <c r="BO407" s="1233"/>
      <c r="BP407" s="1233"/>
      <c r="BQ407" s="1233"/>
      <c r="BR407" s="1233"/>
      <c r="BS407" s="1233"/>
      <c r="BT407" s="1233"/>
      <c r="BU407" s="1233"/>
      <c r="BV407" s="1233"/>
      <c r="BW407" s="1233"/>
    </row>
    <row r="408" ht="14.25" customHeight="1">
      <c r="A408" s="1295"/>
      <c r="B408" s="1295"/>
      <c r="C408" s="1295"/>
      <c r="D408" s="1295"/>
      <c r="E408" s="1295"/>
      <c r="F408" s="1295"/>
      <c r="G408" s="1296"/>
      <c r="H408" s="1297"/>
      <c r="I408" s="1298"/>
      <c r="J408" s="1295"/>
      <c r="K408" s="1295"/>
      <c r="L408" s="1299"/>
      <c r="M408" s="1295"/>
      <c r="N408" s="1295"/>
      <c r="O408" s="1299"/>
      <c r="P408" s="1295"/>
      <c r="Q408" s="1295"/>
      <c r="R408" s="1295"/>
      <c r="S408" s="1295"/>
      <c r="T408" s="1295"/>
      <c r="U408" s="1300"/>
      <c r="V408" s="1295"/>
      <c r="W408" s="1295"/>
      <c r="X408" s="1295"/>
      <c r="Y408" s="1294"/>
      <c r="Z408" s="1294"/>
      <c r="AA408" s="1294"/>
      <c r="AB408" s="1294"/>
      <c r="AC408" s="1294"/>
      <c r="AD408" s="1294"/>
      <c r="AE408" s="1295"/>
      <c r="AF408" s="1295"/>
      <c r="AG408" s="1233"/>
      <c r="AH408" s="1233"/>
      <c r="AI408" s="1233"/>
      <c r="AJ408" s="1233"/>
      <c r="AK408" s="1233"/>
      <c r="AL408" s="1233"/>
      <c r="AM408" s="1233"/>
      <c r="AN408" s="1233"/>
      <c r="AO408" s="1233"/>
      <c r="AP408" s="1233"/>
      <c r="AQ408" s="1233"/>
      <c r="AR408" s="1233"/>
      <c r="AS408" s="1233"/>
      <c r="AT408" s="1233"/>
      <c r="AU408" s="1233"/>
      <c r="AV408" s="1233"/>
      <c r="AW408" s="1233"/>
      <c r="AX408" s="1233"/>
      <c r="AY408" s="1233"/>
      <c r="AZ408" s="1233"/>
      <c r="BA408" s="1233"/>
      <c r="BB408" s="1233"/>
      <c r="BC408" s="1233"/>
      <c r="BD408" s="1233"/>
      <c r="BE408" s="1233"/>
      <c r="BF408" s="1233"/>
      <c r="BG408" s="1233"/>
      <c r="BH408" s="1233"/>
      <c r="BI408" s="1233"/>
      <c r="BJ408" s="1233"/>
      <c r="BK408" s="1233"/>
      <c r="BL408" s="1233"/>
      <c r="BM408" s="1233"/>
      <c r="BN408" s="1233"/>
      <c r="BO408" s="1233"/>
      <c r="BP408" s="1233"/>
      <c r="BQ408" s="1233"/>
      <c r="BR408" s="1233"/>
      <c r="BS408" s="1233"/>
      <c r="BT408" s="1233"/>
      <c r="BU408" s="1233"/>
      <c r="BV408" s="1233"/>
      <c r="BW408" s="1233"/>
    </row>
    <row r="409" ht="14.25" customHeight="1">
      <c r="A409" s="1295"/>
      <c r="B409" s="1295"/>
      <c r="C409" s="1295"/>
      <c r="D409" s="1295"/>
      <c r="E409" s="1295"/>
      <c r="F409" s="1295"/>
      <c r="G409" s="1296"/>
      <c r="H409" s="1297"/>
      <c r="I409" s="1298"/>
      <c r="J409" s="1295"/>
      <c r="K409" s="1295"/>
      <c r="L409" s="1299"/>
      <c r="M409" s="1295"/>
      <c r="N409" s="1295"/>
      <c r="O409" s="1299"/>
      <c r="P409" s="1295"/>
      <c r="Q409" s="1295"/>
      <c r="R409" s="1295"/>
      <c r="S409" s="1295"/>
      <c r="T409" s="1295"/>
      <c r="U409" s="1300"/>
      <c r="V409" s="1295"/>
      <c r="W409" s="1295"/>
      <c r="X409" s="1295"/>
      <c r="Y409" s="1294"/>
      <c r="Z409" s="1294"/>
      <c r="AA409" s="1294"/>
      <c r="AB409" s="1294"/>
      <c r="AC409" s="1294"/>
      <c r="AD409" s="1294"/>
      <c r="AE409" s="1295"/>
      <c r="AF409" s="1295"/>
      <c r="AG409" s="1233"/>
      <c r="AH409" s="1233"/>
      <c r="AI409" s="1233"/>
      <c r="AJ409" s="1233"/>
      <c r="AK409" s="1233"/>
      <c r="AL409" s="1233"/>
      <c r="AM409" s="1233"/>
      <c r="AN409" s="1233"/>
      <c r="AO409" s="1233"/>
      <c r="AP409" s="1233"/>
      <c r="AQ409" s="1233"/>
      <c r="AR409" s="1233"/>
      <c r="AS409" s="1233"/>
      <c r="AT409" s="1233"/>
      <c r="AU409" s="1233"/>
      <c r="AV409" s="1233"/>
      <c r="AW409" s="1233"/>
      <c r="AX409" s="1233"/>
      <c r="AY409" s="1233"/>
      <c r="AZ409" s="1233"/>
      <c r="BA409" s="1233"/>
      <c r="BB409" s="1233"/>
      <c r="BC409" s="1233"/>
      <c r="BD409" s="1233"/>
      <c r="BE409" s="1233"/>
      <c r="BF409" s="1233"/>
      <c r="BG409" s="1233"/>
      <c r="BH409" s="1233"/>
      <c r="BI409" s="1233"/>
      <c r="BJ409" s="1233"/>
      <c r="BK409" s="1233"/>
      <c r="BL409" s="1233"/>
      <c r="BM409" s="1233"/>
      <c r="BN409" s="1233"/>
      <c r="BO409" s="1233"/>
      <c r="BP409" s="1233"/>
      <c r="BQ409" s="1233"/>
      <c r="BR409" s="1233"/>
      <c r="BS409" s="1233"/>
      <c r="BT409" s="1233"/>
      <c r="BU409" s="1233"/>
      <c r="BV409" s="1233"/>
      <c r="BW409" s="1233"/>
    </row>
    <row r="410" ht="14.25" customHeight="1">
      <c r="A410" s="1295"/>
      <c r="B410" s="1295"/>
      <c r="C410" s="1295"/>
      <c r="D410" s="1295"/>
      <c r="E410" s="1295"/>
      <c r="F410" s="1295"/>
      <c r="G410" s="1296"/>
      <c r="H410" s="1297"/>
      <c r="I410" s="1298"/>
      <c r="J410" s="1295"/>
      <c r="K410" s="1295"/>
      <c r="L410" s="1299"/>
      <c r="M410" s="1295"/>
      <c r="N410" s="1295"/>
      <c r="O410" s="1299"/>
      <c r="P410" s="1295"/>
      <c r="Q410" s="1295"/>
      <c r="R410" s="1295"/>
      <c r="S410" s="1295"/>
      <c r="T410" s="1295"/>
      <c r="U410" s="1300"/>
      <c r="V410" s="1295"/>
      <c r="W410" s="1295"/>
      <c r="X410" s="1295"/>
      <c r="Y410" s="1294"/>
      <c r="Z410" s="1294"/>
      <c r="AA410" s="1294"/>
      <c r="AB410" s="1294"/>
      <c r="AC410" s="1294"/>
      <c r="AD410" s="1294"/>
      <c r="AE410" s="1295"/>
      <c r="AF410" s="1295"/>
      <c r="AG410" s="1233"/>
      <c r="AH410" s="1233"/>
      <c r="AI410" s="1233"/>
      <c r="AJ410" s="1233"/>
      <c r="AK410" s="1233"/>
      <c r="AL410" s="1233"/>
      <c r="AM410" s="1233"/>
      <c r="AN410" s="1233"/>
      <c r="AO410" s="1233"/>
      <c r="AP410" s="1233"/>
      <c r="AQ410" s="1233"/>
      <c r="AR410" s="1233"/>
      <c r="AS410" s="1233"/>
      <c r="AT410" s="1233"/>
      <c r="AU410" s="1233"/>
      <c r="AV410" s="1233"/>
      <c r="AW410" s="1233"/>
      <c r="AX410" s="1233"/>
      <c r="AY410" s="1233"/>
      <c r="AZ410" s="1233"/>
      <c r="BA410" s="1233"/>
      <c r="BB410" s="1233"/>
      <c r="BC410" s="1233"/>
      <c r="BD410" s="1233"/>
      <c r="BE410" s="1233"/>
      <c r="BF410" s="1233"/>
      <c r="BG410" s="1233"/>
      <c r="BH410" s="1233"/>
      <c r="BI410" s="1233"/>
      <c r="BJ410" s="1233"/>
      <c r="BK410" s="1233"/>
      <c r="BL410" s="1233"/>
      <c r="BM410" s="1233"/>
      <c r="BN410" s="1233"/>
      <c r="BO410" s="1233"/>
      <c r="BP410" s="1233"/>
      <c r="BQ410" s="1233"/>
      <c r="BR410" s="1233"/>
      <c r="BS410" s="1233"/>
      <c r="BT410" s="1233"/>
      <c r="BU410" s="1233"/>
      <c r="BV410" s="1233"/>
      <c r="BW410" s="1233"/>
    </row>
    <row r="411" ht="14.25" customHeight="1">
      <c r="A411" s="1295"/>
      <c r="B411" s="1295"/>
      <c r="C411" s="1295"/>
      <c r="D411" s="1295"/>
      <c r="E411" s="1295"/>
      <c r="F411" s="1295"/>
      <c r="G411" s="1296"/>
      <c r="H411" s="1297"/>
      <c r="I411" s="1298"/>
      <c r="J411" s="1295"/>
      <c r="K411" s="1295"/>
      <c r="L411" s="1299"/>
      <c r="M411" s="1295"/>
      <c r="N411" s="1295"/>
      <c r="O411" s="1299"/>
      <c r="P411" s="1295"/>
      <c r="Q411" s="1295"/>
      <c r="R411" s="1295"/>
      <c r="S411" s="1295"/>
      <c r="T411" s="1295"/>
      <c r="U411" s="1300"/>
      <c r="V411" s="1295"/>
      <c r="W411" s="1295"/>
      <c r="X411" s="1295"/>
      <c r="Y411" s="1294"/>
      <c r="Z411" s="1294"/>
      <c r="AA411" s="1294"/>
      <c r="AB411" s="1294"/>
      <c r="AC411" s="1294"/>
      <c r="AD411" s="1294"/>
      <c r="AE411" s="1295"/>
      <c r="AF411" s="1295"/>
      <c r="AG411" s="1233"/>
      <c r="AH411" s="1233"/>
      <c r="AI411" s="1233"/>
      <c r="AJ411" s="1233"/>
      <c r="AK411" s="1233"/>
      <c r="AL411" s="1233"/>
      <c r="AM411" s="1233"/>
      <c r="AN411" s="1233"/>
      <c r="AO411" s="1233"/>
      <c r="AP411" s="1233"/>
      <c r="AQ411" s="1233"/>
      <c r="AR411" s="1233"/>
      <c r="AS411" s="1233"/>
      <c r="AT411" s="1233"/>
      <c r="AU411" s="1233"/>
      <c r="AV411" s="1233"/>
      <c r="AW411" s="1233"/>
      <c r="AX411" s="1233"/>
      <c r="AY411" s="1233"/>
      <c r="AZ411" s="1233"/>
      <c r="BA411" s="1233"/>
      <c r="BB411" s="1233"/>
      <c r="BC411" s="1233"/>
      <c r="BD411" s="1233"/>
      <c r="BE411" s="1233"/>
      <c r="BF411" s="1233"/>
      <c r="BG411" s="1233"/>
      <c r="BH411" s="1233"/>
      <c r="BI411" s="1233"/>
      <c r="BJ411" s="1233"/>
      <c r="BK411" s="1233"/>
      <c r="BL411" s="1233"/>
      <c r="BM411" s="1233"/>
      <c r="BN411" s="1233"/>
      <c r="BO411" s="1233"/>
      <c r="BP411" s="1233"/>
      <c r="BQ411" s="1233"/>
      <c r="BR411" s="1233"/>
      <c r="BS411" s="1233"/>
      <c r="BT411" s="1233"/>
      <c r="BU411" s="1233"/>
      <c r="BV411" s="1233"/>
      <c r="BW411" s="1233"/>
    </row>
    <row r="412" ht="14.25" customHeight="1">
      <c r="A412" s="1295"/>
      <c r="B412" s="1295"/>
      <c r="C412" s="1295"/>
      <c r="D412" s="1295"/>
      <c r="E412" s="1295"/>
      <c r="F412" s="1295"/>
      <c r="G412" s="1296"/>
      <c r="H412" s="1297"/>
      <c r="I412" s="1298"/>
      <c r="J412" s="1295"/>
      <c r="K412" s="1295"/>
      <c r="L412" s="1299"/>
      <c r="M412" s="1295"/>
      <c r="N412" s="1295"/>
      <c r="O412" s="1299"/>
      <c r="P412" s="1295"/>
      <c r="Q412" s="1295"/>
      <c r="R412" s="1295"/>
      <c r="S412" s="1295"/>
      <c r="T412" s="1295"/>
      <c r="U412" s="1300"/>
      <c r="V412" s="1295"/>
      <c r="W412" s="1295"/>
      <c r="X412" s="1295"/>
      <c r="Y412" s="1294"/>
      <c r="Z412" s="1294"/>
      <c r="AA412" s="1294"/>
      <c r="AB412" s="1294"/>
      <c r="AC412" s="1294"/>
      <c r="AD412" s="1294"/>
      <c r="AE412" s="1295"/>
      <c r="AF412" s="1295"/>
      <c r="AG412" s="1233"/>
      <c r="AH412" s="1233"/>
      <c r="AI412" s="1233"/>
      <c r="AJ412" s="1233"/>
      <c r="AK412" s="1233"/>
      <c r="AL412" s="1233"/>
      <c r="AM412" s="1233"/>
      <c r="AN412" s="1233"/>
      <c r="AO412" s="1233"/>
      <c r="AP412" s="1233"/>
      <c r="AQ412" s="1233"/>
      <c r="AR412" s="1233"/>
      <c r="AS412" s="1233"/>
      <c r="AT412" s="1233"/>
      <c r="AU412" s="1233"/>
      <c r="AV412" s="1233"/>
      <c r="AW412" s="1233"/>
      <c r="AX412" s="1233"/>
      <c r="AY412" s="1233"/>
      <c r="AZ412" s="1233"/>
      <c r="BA412" s="1233"/>
      <c r="BB412" s="1233"/>
      <c r="BC412" s="1233"/>
      <c r="BD412" s="1233"/>
      <c r="BE412" s="1233"/>
      <c r="BF412" s="1233"/>
      <c r="BG412" s="1233"/>
      <c r="BH412" s="1233"/>
      <c r="BI412" s="1233"/>
      <c r="BJ412" s="1233"/>
      <c r="BK412" s="1233"/>
      <c r="BL412" s="1233"/>
      <c r="BM412" s="1233"/>
      <c r="BN412" s="1233"/>
      <c r="BO412" s="1233"/>
      <c r="BP412" s="1233"/>
      <c r="BQ412" s="1233"/>
      <c r="BR412" s="1233"/>
      <c r="BS412" s="1233"/>
      <c r="BT412" s="1233"/>
      <c r="BU412" s="1233"/>
      <c r="BV412" s="1233"/>
      <c r="BW412" s="1233"/>
    </row>
    <row r="413" ht="14.25" customHeight="1">
      <c r="A413" s="1295"/>
      <c r="B413" s="1295"/>
      <c r="C413" s="1295"/>
      <c r="D413" s="1295"/>
      <c r="E413" s="1295"/>
      <c r="F413" s="1295"/>
      <c r="G413" s="1296"/>
      <c r="H413" s="1297"/>
      <c r="I413" s="1298"/>
      <c r="J413" s="1295"/>
      <c r="K413" s="1295"/>
      <c r="L413" s="1299"/>
      <c r="M413" s="1295"/>
      <c r="N413" s="1295"/>
      <c r="O413" s="1299"/>
      <c r="P413" s="1295"/>
      <c r="Q413" s="1295"/>
      <c r="R413" s="1295"/>
      <c r="S413" s="1295"/>
      <c r="T413" s="1295"/>
      <c r="U413" s="1300"/>
      <c r="V413" s="1295"/>
      <c r="W413" s="1295"/>
      <c r="X413" s="1295"/>
      <c r="Y413" s="1294"/>
      <c r="Z413" s="1294"/>
      <c r="AA413" s="1294"/>
      <c r="AB413" s="1294"/>
      <c r="AC413" s="1294"/>
      <c r="AD413" s="1294"/>
      <c r="AE413" s="1295"/>
      <c r="AF413" s="1295"/>
      <c r="AG413" s="1233"/>
      <c r="AH413" s="1233"/>
      <c r="AI413" s="1233"/>
      <c r="AJ413" s="1233"/>
      <c r="AK413" s="1233"/>
      <c r="AL413" s="1233"/>
      <c r="AM413" s="1233"/>
      <c r="AN413" s="1233"/>
      <c r="AO413" s="1233"/>
      <c r="AP413" s="1233"/>
      <c r="AQ413" s="1233"/>
      <c r="AR413" s="1233"/>
      <c r="AS413" s="1233"/>
      <c r="AT413" s="1233"/>
      <c r="AU413" s="1233"/>
      <c r="AV413" s="1233"/>
      <c r="AW413" s="1233"/>
      <c r="AX413" s="1233"/>
      <c r="AY413" s="1233"/>
      <c r="AZ413" s="1233"/>
      <c r="BA413" s="1233"/>
      <c r="BB413" s="1233"/>
      <c r="BC413" s="1233"/>
      <c r="BD413" s="1233"/>
      <c r="BE413" s="1233"/>
      <c r="BF413" s="1233"/>
      <c r="BG413" s="1233"/>
      <c r="BH413" s="1233"/>
      <c r="BI413" s="1233"/>
      <c r="BJ413" s="1233"/>
      <c r="BK413" s="1233"/>
      <c r="BL413" s="1233"/>
      <c r="BM413" s="1233"/>
      <c r="BN413" s="1233"/>
      <c r="BO413" s="1233"/>
      <c r="BP413" s="1233"/>
      <c r="BQ413" s="1233"/>
      <c r="BR413" s="1233"/>
      <c r="BS413" s="1233"/>
      <c r="BT413" s="1233"/>
      <c r="BU413" s="1233"/>
      <c r="BV413" s="1233"/>
      <c r="BW413" s="1233"/>
    </row>
    <row r="414" ht="14.25" customHeight="1">
      <c r="A414" s="1295"/>
      <c r="B414" s="1295"/>
      <c r="C414" s="1295"/>
      <c r="D414" s="1295"/>
      <c r="E414" s="1295"/>
      <c r="F414" s="1295"/>
      <c r="G414" s="1296"/>
      <c r="H414" s="1297"/>
      <c r="I414" s="1298"/>
      <c r="J414" s="1295"/>
      <c r="K414" s="1295"/>
      <c r="L414" s="1299"/>
      <c r="M414" s="1295"/>
      <c r="N414" s="1295"/>
      <c r="O414" s="1299"/>
      <c r="P414" s="1295"/>
      <c r="Q414" s="1295"/>
      <c r="R414" s="1295"/>
      <c r="S414" s="1295"/>
      <c r="T414" s="1295"/>
      <c r="U414" s="1300"/>
      <c r="V414" s="1295"/>
      <c r="W414" s="1295"/>
      <c r="X414" s="1295"/>
      <c r="Y414" s="1294"/>
      <c r="Z414" s="1294"/>
      <c r="AA414" s="1294"/>
      <c r="AB414" s="1294"/>
      <c r="AC414" s="1294"/>
      <c r="AD414" s="1294"/>
      <c r="AE414" s="1295"/>
      <c r="AF414" s="1295"/>
      <c r="AG414" s="1233"/>
      <c r="AH414" s="1233"/>
      <c r="AI414" s="1233"/>
      <c r="AJ414" s="1233"/>
      <c r="AK414" s="1233"/>
      <c r="AL414" s="1233"/>
      <c r="AM414" s="1233"/>
      <c r="AN414" s="1233"/>
      <c r="AO414" s="1233"/>
      <c r="AP414" s="1233"/>
      <c r="AQ414" s="1233"/>
      <c r="AR414" s="1233"/>
      <c r="AS414" s="1233"/>
      <c r="AT414" s="1233"/>
      <c r="AU414" s="1233"/>
      <c r="AV414" s="1233"/>
      <c r="AW414" s="1233"/>
      <c r="AX414" s="1233"/>
      <c r="AY414" s="1233"/>
      <c r="AZ414" s="1233"/>
      <c r="BA414" s="1233"/>
      <c r="BB414" s="1233"/>
      <c r="BC414" s="1233"/>
      <c r="BD414" s="1233"/>
      <c r="BE414" s="1233"/>
      <c r="BF414" s="1233"/>
      <c r="BG414" s="1233"/>
      <c r="BH414" s="1233"/>
      <c r="BI414" s="1233"/>
      <c r="BJ414" s="1233"/>
      <c r="BK414" s="1233"/>
      <c r="BL414" s="1233"/>
      <c r="BM414" s="1233"/>
      <c r="BN414" s="1233"/>
      <c r="BO414" s="1233"/>
      <c r="BP414" s="1233"/>
      <c r="BQ414" s="1233"/>
      <c r="BR414" s="1233"/>
      <c r="BS414" s="1233"/>
      <c r="BT414" s="1233"/>
      <c r="BU414" s="1233"/>
      <c r="BV414" s="1233"/>
      <c r="BW414" s="1233"/>
    </row>
    <row r="415" ht="14.25" customHeight="1">
      <c r="A415" s="1295"/>
      <c r="B415" s="1295"/>
      <c r="C415" s="1295"/>
      <c r="D415" s="1295"/>
      <c r="E415" s="1295"/>
      <c r="F415" s="1295"/>
      <c r="G415" s="1296"/>
      <c r="H415" s="1297"/>
      <c r="I415" s="1298"/>
      <c r="J415" s="1295"/>
      <c r="K415" s="1295"/>
      <c r="L415" s="1299"/>
      <c r="M415" s="1295"/>
      <c r="N415" s="1295"/>
      <c r="O415" s="1299"/>
      <c r="P415" s="1295"/>
      <c r="Q415" s="1295"/>
      <c r="R415" s="1295"/>
      <c r="S415" s="1295"/>
      <c r="T415" s="1295"/>
      <c r="U415" s="1300"/>
      <c r="V415" s="1295"/>
      <c r="W415" s="1295"/>
      <c r="X415" s="1295"/>
      <c r="Y415" s="1294"/>
      <c r="Z415" s="1294"/>
      <c r="AA415" s="1294"/>
      <c r="AB415" s="1294"/>
      <c r="AC415" s="1294"/>
      <c r="AD415" s="1294"/>
      <c r="AE415" s="1295"/>
      <c r="AF415" s="1295"/>
      <c r="AG415" s="1233"/>
      <c r="AH415" s="1233"/>
      <c r="AI415" s="1233"/>
      <c r="AJ415" s="1233"/>
      <c r="AK415" s="1233"/>
      <c r="AL415" s="1233"/>
      <c r="AM415" s="1233"/>
      <c r="AN415" s="1233"/>
      <c r="AO415" s="1233"/>
      <c r="AP415" s="1233"/>
      <c r="AQ415" s="1233"/>
      <c r="AR415" s="1233"/>
      <c r="AS415" s="1233"/>
      <c r="AT415" s="1233"/>
      <c r="AU415" s="1233"/>
      <c r="AV415" s="1233"/>
      <c r="AW415" s="1233"/>
      <c r="AX415" s="1233"/>
      <c r="AY415" s="1233"/>
      <c r="AZ415" s="1233"/>
      <c r="BA415" s="1233"/>
      <c r="BB415" s="1233"/>
      <c r="BC415" s="1233"/>
      <c r="BD415" s="1233"/>
      <c r="BE415" s="1233"/>
      <c r="BF415" s="1233"/>
      <c r="BG415" s="1233"/>
      <c r="BH415" s="1233"/>
      <c r="BI415" s="1233"/>
      <c r="BJ415" s="1233"/>
      <c r="BK415" s="1233"/>
      <c r="BL415" s="1233"/>
      <c r="BM415" s="1233"/>
      <c r="BN415" s="1233"/>
      <c r="BO415" s="1233"/>
      <c r="BP415" s="1233"/>
      <c r="BQ415" s="1233"/>
      <c r="BR415" s="1233"/>
      <c r="BS415" s="1233"/>
      <c r="BT415" s="1233"/>
      <c r="BU415" s="1233"/>
      <c r="BV415" s="1233"/>
      <c r="BW415" s="1233"/>
    </row>
    <row r="416" ht="14.25" customHeight="1">
      <c r="A416" s="1295"/>
      <c r="B416" s="1295"/>
      <c r="C416" s="1295"/>
      <c r="D416" s="1295"/>
      <c r="E416" s="1295"/>
      <c r="F416" s="1295"/>
      <c r="G416" s="1296"/>
      <c r="H416" s="1297"/>
      <c r="I416" s="1298"/>
      <c r="J416" s="1295"/>
      <c r="K416" s="1295"/>
      <c r="L416" s="1299"/>
      <c r="M416" s="1295"/>
      <c r="N416" s="1295"/>
      <c r="O416" s="1299"/>
      <c r="P416" s="1295"/>
      <c r="Q416" s="1295"/>
      <c r="R416" s="1295"/>
      <c r="S416" s="1295"/>
      <c r="T416" s="1295"/>
      <c r="U416" s="1300"/>
      <c r="V416" s="1295"/>
      <c r="W416" s="1295"/>
      <c r="X416" s="1295"/>
      <c r="Y416" s="1294"/>
      <c r="Z416" s="1294"/>
      <c r="AA416" s="1294"/>
      <c r="AB416" s="1294"/>
      <c r="AC416" s="1294"/>
      <c r="AD416" s="1294"/>
      <c r="AE416" s="1295"/>
      <c r="AF416" s="1295"/>
      <c r="AG416" s="1233"/>
      <c r="AH416" s="1233"/>
      <c r="AI416" s="1233"/>
      <c r="AJ416" s="1233"/>
      <c r="AK416" s="1233"/>
      <c r="AL416" s="1233"/>
      <c r="AM416" s="1233"/>
      <c r="AN416" s="1233"/>
      <c r="AO416" s="1233"/>
      <c r="AP416" s="1233"/>
      <c r="AQ416" s="1233"/>
      <c r="AR416" s="1233"/>
      <c r="AS416" s="1233"/>
      <c r="AT416" s="1233"/>
      <c r="AU416" s="1233"/>
      <c r="AV416" s="1233"/>
      <c r="AW416" s="1233"/>
      <c r="AX416" s="1233"/>
      <c r="AY416" s="1233"/>
      <c r="AZ416" s="1233"/>
      <c r="BA416" s="1233"/>
      <c r="BB416" s="1233"/>
      <c r="BC416" s="1233"/>
      <c r="BD416" s="1233"/>
      <c r="BE416" s="1233"/>
      <c r="BF416" s="1233"/>
      <c r="BG416" s="1233"/>
      <c r="BH416" s="1233"/>
      <c r="BI416" s="1233"/>
      <c r="BJ416" s="1233"/>
      <c r="BK416" s="1233"/>
      <c r="BL416" s="1233"/>
      <c r="BM416" s="1233"/>
      <c r="BN416" s="1233"/>
      <c r="BO416" s="1233"/>
      <c r="BP416" s="1233"/>
      <c r="BQ416" s="1233"/>
      <c r="BR416" s="1233"/>
      <c r="BS416" s="1233"/>
      <c r="BT416" s="1233"/>
      <c r="BU416" s="1233"/>
      <c r="BV416" s="1233"/>
      <c r="BW416" s="1233"/>
    </row>
    <row r="417" ht="14.25" customHeight="1">
      <c r="A417" s="1295"/>
      <c r="B417" s="1295"/>
      <c r="C417" s="1295"/>
      <c r="D417" s="1295"/>
      <c r="E417" s="1295"/>
      <c r="F417" s="1295"/>
      <c r="G417" s="1296"/>
      <c r="H417" s="1297"/>
      <c r="I417" s="1298"/>
      <c r="J417" s="1295"/>
      <c r="K417" s="1295"/>
      <c r="L417" s="1299"/>
      <c r="M417" s="1295"/>
      <c r="N417" s="1295"/>
      <c r="O417" s="1299"/>
      <c r="P417" s="1295"/>
      <c r="Q417" s="1295"/>
      <c r="R417" s="1295"/>
      <c r="S417" s="1295"/>
      <c r="T417" s="1295"/>
      <c r="U417" s="1300"/>
      <c r="V417" s="1295"/>
      <c r="W417" s="1295"/>
      <c r="X417" s="1295"/>
      <c r="Y417" s="1294"/>
      <c r="Z417" s="1294"/>
      <c r="AA417" s="1294"/>
      <c r="AB417" s="1294"/>
      <c r="AC417" s="1294"/>
      <c r="AD417" s="1294"/>
      <c r="AE417" s="1295"/>
      <c r="AF417" s="1295"/>
      <c r="AG417" s="1233"/>
      <c r="AH417" s="1233"/>
      <c r="AI417" s="1233"/>
      <c r="AJ417" s="1233"/>
      <c r="AK417" s="1233"/>
      <c r="AL417" s="1233"/>
      <c r="AM417" s="1233"/>
      <c r="AN417" s="1233"/>
      <c r="AO417" s="1233"/>
      <c r="AP417" s="1233"/>
      <c r="AQ417" s="1233"/>
      <c r="AR417" s="1233"/>
      <c r="AS417" s="1233"/>
      <c r="AT417" s="1233"/>
      <c r="AU417" s="1233"/>
      <c r="AV417" s="1233"/>
      <c r="AW417" s="1233"/>
      <c r="AX417" s="1233"/>
      <c r="AY417" s="1233"/>
      <c r="AZ417" s="1233"/>
      <c r="BA417" s="1233"/>
      <c r="BB417" s="1233"/>
      <c r="BC417" s="1233"/>
      <c r="BD417" s="1233"/>
      <c r="BE417" s="1233"/>
      <c r="BF417" s="1233"/>
      <c r="BG417" s="1233"/>
      <c r="BH417" s="1233"/>
      <c r="BI417" s="1233"/>
      <c r="BJ417" s="1233"/>
      <c r="BK417" s="1233"/>
      <c r="BL417" s="1233"/>
      <c r="BM417" s="1233"/>
      <c r="BN417" s="1233"/>
      <c r="BO417" s="1233"/>
      <c r="BP417" s="1233"/>
      <c r="BQ417" s="1233"/>
      <c r="BR417" s="1233"/>
      <c r="BS417" s="1233"/>
      <c r="BT417" s="1233"/>
      <c r="BU417" s="1233"/>
      <c r="BV417" s="1233"/>
      <c r="BW417" s="1233"/>
    </row>
    <row r="418" ht="14.25" customHeight="1">
      <c r="A418" s="1295"/>
      <c r="B418" s="1295"/>
      <c r="C418" s="1295"/>
      <c r="D418" s="1295"/>
      <c r="E418" s="1295"/>
      <c r="F418" s="1295"/>
      <c r="G418" s="1296"/>
      <c r="H418" s="1297"/>
      <c r="I418" s="1298"/>
      <c r="J418" s="1295"/>
      <c r="K418" s="1295"/>
      <c r="L418" s="1299"/>
      <c r="M418" s="1295"/>
      <c r="N418" s="1295"/>
      <c r="O418" s="1299"/>
      <c r="P418" s="1295"/>
      <c r="Q418" s="1295"/>
      <c r="R418" s="1295"/>
      <c r="S418" s="1295"/>
      <c r="T418" s="1295"/>
      <c r="U418" s="1300"/>
      <c r="V418" s="1295"/>
      <c r="W418" s="1295"/>
      <c r="X418" s="1295"/>
      <c r="Y418" s="1294"/>
      <c r="Z418" s="1294"/>
      <c r="AA418" s="1294"/>
      <c r="AB418" s="1294"/>
      <c r="AC418" s="1294"/>
      <c r="AD418" s="1294"/>
      <c r="AE418" s="1295"/>
      <c r="AF418" s="1295"/>
      <c r="AG418" s="1233"/>
      <c r="AH418" s="1233"/>
      <c r="AI418" s="1233"/>
      <c r="AJ418" s="1233"/>
      <c r="AK418" s="1233"/>
      <c r="AL418" s="1233"/>
      <c r="AM418" s="1233"/>
      <c r="AN418" s="1233"/>
      <c r="AO418" s="1233"/>
      <c r="AP418" s="1233"/>
      <c r="AQ418" s="1233"/>
      <c r="AR418" s="1233"/>
      <c r="AS418" s="1233"/>
      <c r="AT418" s="1233"/>
      <c r="AU418" s="1233"/>
      <c r="AV418" s="1233"/>
      <c r="AW418" s="1233"/>
      <c r="AX418" s="1233"/>
      <c r="AY418" s="1233"/>
      <c r="AZ418" s="1233"/>
      <c r="BA418" s="1233"/>
      <c r="BB418" s="1233"/>
      <c r="BC418" s="1233"/>
      <c r="BD418" s="1233"/>
      <c r="BE418" s="1233"/>
      <c r="BF418" s="1233"/>
      <c r="BG418" s="1233"/>
      <c r="BH418" s="1233"/>
      <c r="BI418" s="1233"/>
      <c r="BJ418" s="1233"/>
      <c r="BK418" s="1233"/>
      <c r="BL418" s="1233"/>
      <c r="BM418" s="1233"/>
      <c r="BN418" s="1233"/>
      <c r="BO418" s="1233"/>
      <c r="BP418" s="1233"/>
      <c r="BQ418" s="1233"/>
      <c r="BR418" s="1233"/>
      <c r="BS418" s="1233"/>
      <c r="BT418" s="1233"/>
      <c r="BU418" s="1233"/>
      <c r="BV418" s="1233"/>
      <c r="BW418" s="1233"/>
    </row>
    <row r="419" ht="14.25" customHeight="1">
      <c r="A419" s="1295"/>
      <c r="B419" s="1295"/>
      <c r="C419" s="1295"/>
      <c r="D419" s="1295"/>
      <c r="E419" s="1295"/>
      <c r="F419" s="1295"/>
      <c r="G419" s="1296"/>
      <c r="H419" s="1297"/>
      <c r="I419" s="1298"/>
      <c r="J419" s="1295"/>
      <c r="K419" s="1295"/>
      <c r="L419" s="1299"/>
      <c r="M419" s="1295"/>
      <c r="N419" s="1295"/>
      <c r="O419" s="1299"/>
      <c r="P419" s="1295"/>
      <c r="Q419" s="1295"/>
      <c r="R419" s="1295"/>
      <c r="S419" s="1295"/>
      <c r="T419" s="1295"/>
      <c r="U419" s="1300"/>
      <c r="V419" s="1295"/>
      <c r="W419" s="1295"/>
      <c r="X419" s="1295"/>
      <c r="Y419" s="1294"/>
      <c r="Z419" s="1294"/>
      <c r="AA419" s="1294"/>
      <c r="AB419" s="1294"/>
      <c r="AC419" s="1294"/>
      <c r="AD419" s="1294"/>
      <c r="AE419" s="1295"/>
      <c r="AF419" s="1295"/>
      <c r="AG419" s="1233"/>
      <c r="AH419" s="1233"/>
      <c r="AI419" s="1233"/>
      <c r="AJ419" s="1233"/>
      <c r="AK419" s="1233"/>
      <c r="AL419" s="1233"/>
      <c r="AM419" s="1233"/>
      <c r="AN419" s="1233"/>
      <c r="AO419" s="1233"/>
      <c r="AP419" s="1233"/>
      <c r="AQ419" s="1233"/>
      <c r="AR419" s="1233"/>
      <c r="AS419" s="1233"/>
      <c r="AT419" s="1233"/>
      <c r="AU419" s="1233"/>
      <c r="AV419" s="1233"/>
      <c r="AW419" s="1233"/>
      <c r="AX419" s="1233"/>
      <c r="AY419" s="1233"/>
      <c r="AZ419" s="1233"/>
      <c r="BA419" s="1233"/>
      <c r="BB419" s="1233"/>
      <c r="BC419" s="1233"/>
      <c r="BD419" s="1233"/>
      <c r="BE419" s="1233"/>
      <c r="BF419" s="1233"/>
      <c r="BG419" s="1233"/>
      <c r="BH419" s="1233"/>
      <c r="BI419" s="1233"/>
      <c r="BJ419" s="1233"/>
      <c r="BK419" s="1233"/>
      <c r="BL419" s="1233"/>
      <c r="BM419" s="1233"/>
      <c r="BN419" s="1233"/>
      <c r="BO419" s="1233"/>
      <c r="BP419" s="1233"/>
      <c r="BQ419" s="1233"/>
      <c r="BR419" s="1233"/>
      <c r="BS419" s="1233"/>
      <c r="BT419" s="1233"/>
      <c r="BU419" s="1233"/>
      <c r="BV419" s="1233"/>
      <c r="BW419" s="1233"/>
    </row>
    <row r="420" ht="14.25" customHeight="1">
      <c r="A420" s="1295"/>
      <c r="B420" s="1295"/>
      <c r="C420" s="1295"/>
      <c r="D420" s="1295"/>
      <c r="E420" s="1295"/>
      <c r="F420" s="1295"/>
      <c r="G420" s="1296"/>
      <c r="H420" s="1297"/>
      <c r="I420" s="1298"/>
      <c r="J420" s="1295"/>
      <c r="K420" s="1295"/>
      <c r="L420" s="1299"/>
      <c r="M420" s="1295"/>
      <c r="N420" s="1295"/>
      <c r="O420" s="1299"/>
      <c r="P420" s="1295"/>
      <c r="Q420" s="1295"/>
      <c r="R420" s="1295"/>
      <c r="S420" s="1295"/>
      <c r="T420" s="1295"/>
      <c r="U420" s="1300"/>
      <c r="V420" s="1295"/>
      <c r="W420" s="1295"/>
      <c r="X420" s="1295"/>
      <c r="Y420" s="1294"/>
      <c r="Z420" s="1294"/>
      <c r="AA420" s="1294"/>
      <c r="AB420" s="1294"/>
      <c r="AC420" s="1294"/>
      <c r="AD420" s="1294"/>
      <c r="AE420" s="1295"/>
      <c r="AF420" s="1295"/>
      <c r="AG420" s="1233"/>
      <c r="AH420" s="1233"/>
      <c r="AI420" s="1233"/>
      <c r="AJ420" s="1233"/>
      <c r="AK420" s="1233"/>
      <c r="AL420" s="1233"/>
      <c r="AM420" s="1233"/>
      <c r="AN420" s="1233"/>
      <c r="AO420" s="1233"/>
      <c r="AP420" s="1233"/>
      <c r="AQ420" s="1233"/>
      <c r="AR420" s="1233"/>
      <c r="AS420" s="1233"/>
      <c r="AT420" s="1233"/>
      <c r="AU420" s="1233"/>
      <c r="AV420" s="1233"/>
      <c r="AW420" s="1233"/>
      <c r="AX420" s="1233"/>
      <c r="AY420" s="1233"/>
      <c r="AZ420" s="1233"/>
      <c r="BA420" s="1233"/>
      <c r="BB420" s="1233"/>
      <c r="BC420" s="1233"/>
      <c r="BD420" s="1233"/>
      <c r="BE420" s="1233"/>
      <c r="BF420" s="1233"/>
      <c r="BG420" s="1233"/>
      <c r="BH420" s="1233"/>
      <c r="BI420" s="1233"/>
      <c r="BJ420" s="1233"/>
      <c r="BK420" s="1233"/>
      <c r="BL420" s="1233"/>
      <c r="BM420" s="1233"/>
      <c r="BN420" s="1233"/>
      <c r="BO420" s="1233"/>
      <c r="BP420" s="1233"/>
      <c r="BQ420" s="1233"/>
      <c r="BR420" s="1233"/>
      <c r="BS420" s="1233"/>
      <c r="BT420" s="1233"/>
      <c r="BU420" s="1233"/>
      <c r="BV420" s="1233"/>
      <c r="BW420" s="1233"/>
    </row>
    <row r="421" ht="14.25" customHeight="1">
      <c r="A421" s="1295"/>
      <c r="B421" s="1295"/>
      <c r="C421" s="1295"/>
      <c r="D421" s="1295"/>
      <c r="E421" s="1295"/>
      <c r="F421" s="1295"/>
      <c r="G421" s="1296"/>
      <c r="H421" s="1297"/>
      <c r="I421" s="1298"/>
      <c r="J421" s="1295"/>
      <c r="K421" s="1295"/>
      <c r="L421" s="1299"/>
      <c r="M421" s="1295"/>
      <c r="N421" s="1295"/>
      <c r="O421" s="1299"/>
      <c r="P421" s="1295"/>
      <c r="Q421" s="1295"/>
      <c r="R421" s="1295"/>
      <c r="S421" s="1295"/>
      <c r="T421" s="1295"/>
      <c r="U421" s="1300"/>
      <c r="V421" s="1295"/>
      <c r="W421" s="1295"/>
      <c r="X421" s="1295"/>
      <c r="Y421" s="1294"/>
      <c r="Z421" s="1294"/>
      <c r="AA421" s="1294"/>
      <c r="AB421" s="1294"/>
      <c r="AC421" s="1294"/>
      <c r="AD421" s="1294"/>
      <c r="AE421" s="1295"/>
      <c r="AF421" s="1295"/>
      <c r="AG421" s="1233"/>
      <c r="AH421" s="1233"/>
      <c r="AI421" s="1233"/>
      <c r="AJ421" s="1233"/>
      <c r="AK421" s="1233"/>
      <c r="AL421" s="1233"/>
      <c r="AM421" s="1233"/>
      <c r="AN421" s="1233"/>
      <c r="AO421" s="1233"/>
      <c r="AP421" s="1233"/>
      <c r="AQ421" s="1233"/>
      <c r="AR421" s="1233"/>
      <c r="AS421" s="1233"/>
      <c r="AT421" s="1233"/>
      <c r="AU421" s="1233"/>
      <c r="AV421" s="1233"/>
      <c r="AW421" s="1233"/>
      <c r="AX421" s="1233"/>
      <c r="AY421" s="1233"/>
      <c r="AZ421" s="1233"/>
      <c r="BA421" s="1233"/>
      <c r="BB421" s="1233"/>
      <c r="BC421" s="1233"/>
      <c r="BD421" s="1233"/>
      <c r="BE421" s="1233"/>
      <c r="BF421" s="1233"/>
      <c r="BG421" s="1233"/>
      <c r="BH421" s="1233"/>
      <c r="BI421" s="1233"/>
      <c r="BJ421" s="1233"/>
      <c r="BK421" s="1233"/>
      <c r="BL421" s="1233"/>
      <c r="BM421" s="1233"/>
      <c r="BN421" s="1233"/>
      <c r="BO421" s="1233"/>
      <c r="BP421" s="1233"/>
      <c r="BQ421" s="1233"/>
      <c r="BR421" s="1233"/>
      <c r="BS421" s="1233"/>
      <c r="BT421" s="1233"/>
      <c r="BU421" s="1233"/>
      <c r="BV421" s="1233"/>
      <c r="BW421" s="1233"/>
    </row>
    <row r="422" ht="14.25" customHeight="1">
      <c r="A422" s="1295"/>
      <c r="B422" s="1295"/>
      <c r="C422" s="1295"/>
      <c r="D422" s="1295"/>
      <c r="E422" s="1295"/>
      <c r="F422" s="1295"/>
      <c r="G422" s="1296"/>
      <c r="H422" s="1297"/>
      <c r="I422" s="1298"/>
      <c r="J422" s="1295"/>
      <c r="K422" s="1295"/>
      <c r="L422" s="1299"/>
      <c r="M422" s="1295"/>
      <c r="N422" s="1295"/>
      <c r="O422" s="1299"/>
      <c r="P422" s="1295"/>
      <c r="Q422" s="1295"/>
      <c r="R422" s="1295"/>
      <c r="S422" s="1295"/>
      <c r="T422" s="1295"/>
      <c r="U422" s="1300"/>
      <c r="V422" s="1295"/>
      <c r="W422" s="1295"/>
      <c r="X422" s="1295"/>
      <c r="Y422" s="1294"/>
      <c r="Z422" s="1294"/>
      <c r="AA422" s="1294"/>
      <c r="AB422" s="1294"/>
      <c r="AC422" s="1294"/>
      <c r="AD422" s="1294"/>
      <c r="AE422" s="1295"/>
      <c r="AF422" s="1295"/>
      <c r="AG422" s="1233"/>
      <c r="AH422" s="1233"/>
      <c r="AI422" s="1233"/>
      <c r="AJ422" s="1233"/>
      <c r="AK422" s="1233"/>
      <c r="AL422" s="1233"/>
      <c r="AM422" s="1233"/>
      <c r="AN422" s="1233"/>
      <c r="AO422" s="1233"/>
      <c r="AP422" s="1233"/>
      <c r="AQ422" s="1233"/>
      <c r="AR422" s="1233"/>
      <c r="AS422" s="1233"/>
      <c r="AT422" s="1233"/>
      <c r="AU422" s="1233"/>
      <c r="AV422" s="1233"/>
      <c r="AW422" s="1233"/>
      <c r="AX422" s="1233"/>
      <c r="AY422" s="1233"/>
      <c r="AZ422" s="1233"/>
      <c r="BA422" s="1233"/>
      <c r="BB422" s="1233"/>
      <c r="BC422" s="1233"/>
      <c r="BD422" s="1233"/>
      <c r="BE422" s="1233"/>
      <c r="BF422" s="1233"/>
      <c r="BG422" s="1233"/>
      <c r="BH422" s="1233"/>
      <c r="BI422" s="1233"/>
      <c r="BJ422" s="1233"/>
      <c r="BK422" s="1233"/>
      <c r="BL422" s="1233"/>
      <c r="BM422" s="1233"/>
      <c r="BN422" s="1233"/>
      <c r="BO422" s="1233"/>
      <c r="BP422" s="1233"/>
      <c r="BQ422" s="1233"/>
      <c r="BR422" s="1233"/>
      <c r="BS422" s="1233"/>
      <c r="BT422" s="1233"/>
      <c r="BU422" s="1233"/>
      <c r="BV422" s="1233"/>
      <c r="BW422" s="1233"/>
    </row>
    <row r="423" ht="14.25" customHeight="1">
      <c r="A423" s="1295"/>
      <c r="B423" s="1295"/>
      <c r="C423" s="1295"/>
      <c r="D423" s="1295"/>
      <c r="E423" s="1295"/>
      <c r="F423" s="1295"/>
      <c r="G423" s="1296"/>
      <c r="H423" s="1297"/>
      <c r="I423" s="1298"/>
      <c r="J423" s="1295"/>
      <c r="K423" s="1295"/>
      <c r="L423" s="1299"/>
      <c r="M423" s="1295"/>
      <c r="N423" s="1295"/>
      <c r="O423" s="1299"/>
      <c r="P423" s="1295"/>
      <c r="Q423" s="1295"/>
      <c r="R423" s="1295"/>
      <c r="S423" s="1295"/>
      <c r="T423" s="1295"/>
      <c r="U423" s="1300"/>
      <c r="V423" s="1295"/>
      <c r="W423" s="1295"/>
      <c r="X423" s="1295"/>
      <c r="Y423" s="1294"/>
      <c r="Z423" s="1294"/>
      <c r="AA423" s="1294"/>
      <c r="AB423" s="1294"/>
      <c r="AC423" s="1294"/>
      <c r="AD423" s="1294"/>
      <c r="AE423" s="1295"/>
      <c r="AF423" s="1295"/>
      <c r="AG423" s="1233"/>
      <c r="AH423" s="1233"/>
      <c r="AI423" s="1233"/>
      <c r="AJ423" s="1233"/>
      <c r="AK423" s="1233"/>
      <c r="AL423" s="1233"/>
      <c r="AM423" s="1233"/>
      <c r="AN423" s="1233"/>
      <c r="AO423" s="1233"/>
      <c r="AP423" s="1233"/>
      <c r="AQ423" s="1233"/>
      <c r="AR423" s="1233"/>
      <c r="AS423" s="1233"/>
      <c r="AT423" s="1233"/>
      <c r="AU423" s="1233"/>
      <c r="AV423" s="1233"/>
      <c r="AW423" s="1233"/>
      <c r="AX423" s="1233"/>
      <c r="AY423" s="1233"/>
      <c r="AZ423" s="1233"/>
      <c r="BA423" s="1233"/>
      <c r="BB423" s="1233"/>
      <c r="BC423" s="1233"/>
      <c r="BD423" s="1233"/>
      <c r="BE423" s="1233"/>
      <c r="BF423" s="1233"/>
      <c r="BG423" s="1233"/>
      <c r="BH423" s="1233"/>
      <c r="BI423" s="1233"/>
      <c r="BJ423" s="1233"/>
      <c r="BK423" s="1233"/>
      <c r="BL423" s="1233"/>
      <c r="BM423" s="1233"/>
      <c r="BN423" s="1233"/>
      <c r="BO423" s="1233"/>
      <c r="BP423" s="1233"/>
      <c r="BQ423" s="1233"/>
      <c r="BR423" s="1233"/>
      <c r="BS423" s="1233"/>
      <c r="BT423" s="1233"/>
      <c r="BU423" s="1233"/>
      <c r="BV423" s="1233"/>
      <c r="BW423" s="1233"/>
    </row>
    <row r="424" ht="14.25" customHeight="1">
      <c r="A424" s="1295"/>
      <c r="B424" s="1295"/>
      <c r="C424" s="1295"/>
      <c r="D424" s="1295"/>
      <c r="E424" s="1295"/>
      <c r="F424" s="1295"/>
      <c r="G424" s="1296"/>
      <c r="H424" s="1297"/>
      <c r="I424" s="1298"/>
      <c r="J424" s="1295"/>
      <c r="K424" s="1295"/>
      <c r="L424" s="1299"/>
      <c r="M424" s="1295"/>
      <c r="N424" s="1295"/>
      <c r="O424" s="1299"/>
      <c r="P424" s="1295"/>
      <c r="Q424" s="1295"/>
      <c r="R424" s="1295"/>
      <c r="S424" s="1295"/>
      <c r="T424" s="1295"/>
      <c r="U424" s="1300"/>
      <c r="V424" s="1295"/>
      <c r="W424" s="1295"/>
      <c r="X424" s="1295"/>
      <c r="Y424" s="1294"/>
      <c r="Z424" s="1294"/>
      <c r="AA424" s="1294"/>
      <c r="AB424" s="1294"/>
      <c r="AC424" s="1294"/>
      <c r="AD424" s="1294"/>
      <c r="AE424" s="1295"/>
      <c r="AF424" s="1295"/>
      <c r="AG424" s="1233"/>
      <c r="AH424" s="1233"/>
      <c r="AI424" s="1233"/>
      <c r="AJ424" s="1233"/>
      <c r="AK424" s="1233"/>
      <c r="AL424" s="1233"/>
      <c r="AM424" s="1233"/>
      <c r="AN424" s="1233"/>
      <c r="AO424" s="1233"/>
      <c r="AP424" s="1233"/>
      <c r="AQ424" s="1233"/>
      <c r="AR424" s="1233"/>
      <c r="AS424" s="1233"/>
      <c r="AT424" s="1233"/>
      <c r="AU424" s="1233"/>
      <c r="AV424" s="1233"/>
      <c r="AW424" s="1233"/>
      <c r="AX424" s="1233"/>
      <c r="AY424" s="1233"/>
      <c r="AZ424" s="1233"/>
      <c r="BA424" s="1233"/>
      <c r="BB424" s="1233"/>
      <c r="BC424" s="1233"/>
      <c r="BD424" s="1233"/>
      <c r="BE424" s="1233"/>
      <c r="BF424" s="1233"/>
      <c r="BG424" s="1233"/>
      <c r="BH424" s="1233"/>
      <c r="BI424" s="1233"/>
      <c r="BJ424" s="1233"/>
      <c r="BK424" s="1233"/>
      <c r="BL424" s="1233"/>
      <c r="BM424" s="1233"/>
      <c r="BN424" s="1233"/>
      <c r="BO424" s="1233"/>
      <c r="BP424" s="1233"/>
      <c r="BQ424" s="1233"/>
      <c r="BR424" s="1233"/>
      <c r="BS424" s="1233"/>
      <c r="BT424" s="1233"/>
      <c r="BU424" s="1233"/>
      <c r="BV424" s="1233"/>
      <c r="BW424" s="1233"/>
    </row>
    <row r="425" ht="14.25" customHeight="1">
      <c r="A425" s="1295"/>
      <c r="B425" s="1295"/>
      <c r="C425" s="1295"/>
      <c r="D425" s="1295"/>
      <c r="E425" s="1295"/>
      <c r="F425" s="1295"/>
      <c r="G425" s="1296"/>
      <c r="H425" s="1297"/>
      <c r="I425" s="1298"/>
      <c r="J425" s="1295"/>
      <c r="K425" s="1295"/>
      <c r="L425" s="1299"/>
      <c r="M425" s="1295"/>
      <c r="N425" s="1295"/>
      <c r="O425" s="1299"/>
      <c r="P425" s="1295"/>
      <c r="Q425" s="1295"/>
      <c r="R425" s="1295"/>
      <c r="S425" s="1295"/>
      <c r="T425" s="1295"/>
      <c r="U425" s="1300"/>
      <c r="V425" s="1295"/>
      <c r="W425" s="1295"/>
      <c r="X425" s="1295"/>
      <c r="Y425" s="1294"/>
      <c r="Z425" s="1294"/>
      <c r="AA425" s="1294"/>
      <c r="AB425" s="1294"/>
      <c r="AC425" s="1294"/>
      <c r="AD425" s="1294"/>
      <c r="AE425" s="1295"/>
      <c r="AF425" s="1295"/>
      <c r="AG425" s="1233"/>
      <c r="AH425" s="1233"/>
      <c r="AI425" s="1233"/>
      <c r="AJ425" s="1233"/>
      <c r="AK425" s="1233"/>
      <c r="AL425" s="1233"/>
      <c r="AM425" s="1233"/>
      <c r="AN425" s="1233"/>
      <c r="AO425" s="1233"/>
      <c r="AP425" s="1233"/>
      <c r="AQ425" s="1233"/>
      <c r="AR425" s="1233"/>
      <c r="AS425" s="1233"/>
      <c r="AT425" s="1233"/>
      <c r="AU425" s="1233"/>
      <c r="AV425" s="1233"/>
      <c r="AW425" s="1233"/>
      <c r="AX425" s="1233"/>
      <c r="AY425" s="1233"/>
      <c r="AZ425" s="1233"/>
      <c r="BA425" s="1233"/>
      <c r="BB425" s="1233"/>
      <c r="BC425" s="1233"/>
      <c r="BD425" s="1233"/>
      <c r="BE425" s="1233"/>
      <c r="BF425" s="1233"/>
      <c r="BG425" s="1233"/>
      <c r="BH425" s="1233"/>
      <c r="BI425" s="1233"/>
      <c r="BJ425" s="1233"/>
      <c r="BK425" s="1233"/>
      <c r="BL425" s="1233"/>
      <c r="BM425" s="1233"/>
      <c r="BN425" s="1233"/>
      <c r="BO425" s="1233"/>
      <c r="BP425" s="1233"/>
      <c r="BQ425" s="1233"/>
      <c r="BR425" s="1233"/>
      <c r="BS425" s="1233"/>
      <c r="BT425" s="1233"/>
      <c r="BU425" s="1233"/>
      <c r="BV425" s="1233"/>
      <c r="BW425" s="1233"/>
    </row>
    <row r="426" ht="14.25" customHeight="1">
      <c r="A426" s="1295"/>
      <c r="B426" s="1295"/>
      <c r="C426" s="1295"/>
      <c r="D426" s="1295"/>
      <c r="E426" s="1295"/>
      <c r="F426" s="1295"/>
      <c r="G426" s="1296"/>
      <c r="H426" s="1297"/>
      <c r="I426" s="1298"/>
      <c r="J426" s="1295"/>
      <c r="K426" s="1295"/>
      <c r="L426" s="1299"/>
      <c r="M426" s="1295"/>
      <c r="N426" s="1295"/>
      <c r="O426" s="1299"/>
      <c r="P426" s="1295"/>
      <c r="Q426" s="1295"/>
      <c r="R426" s="1295"/>
      <c r="S426" s="1295"/>
      <c r="T426" s="1295"/>
      <c r="U426" s="1300"/>
      <c r="V426" s="1295"/>
      <c r="W426" s="1295"/>
      <c r="X426" s="1295"/>
      <c r="Y426" s="1294"/>
      <c r="Z426" s="1294"/>
      <c r="AA426" s="1294"/>
      <c r="AB426" s="1294"/>
      <c r="AC426" s="1294"/>
      <c r="AD426" s="1294"/>
      <c r="AE426" s="1295"/>
      <c r="AF426" s="1295"/>
      <c r="AG426" s="1233"/>
      <c r="AH426" s="1233"/>
      <c r="AI426" s="1233"/>
      <c r="AJ426" s="1233"/>
      <c r="AK426" s="1233"/>
      <c r="AL426" s="1233"/>
      <c r="AM426" s="1233"/>
      <c r="AN426" s="1233"/>
      <c r="AO426" s="1233"/>
      <c r="AP426" s="1233"/>
      <c r="AQ426" s="1233"/>
      <c r="AR426" s="1233"/>
      <c r="AS426" s="1233"/>
      <c r="AT426" s="1233"/>
      <c r="AU426" s="1233"/>
      <c r="AV426" s="1233"/>
      <c r="AW426" s="1233"/>
      <c r="AX426" s="1233"/>
      <c r="AY426" s="1233"/>
      <c r="AZ426" s="1233"/>
      <c r="BA426" s="1233"/>
      <c r="BB426" s="1233"/>
      <c r="BC426" s="1233"/>
      <c r="BD426" s="1233"/>
      <c r="BE426" s="1233"/>
      <c r="BF426" s="1233"/>
      <c r="BG426" s="1233"/>
      <c r="BH426" s="1233"/>
      <c r="BI426" s="1233"/>
      <c r="BJ426" s="1233"/>
      <c r="BK426" s="1233"/>
      <c r="BL426" s="1233"/>
      <c r="BM426" s="1233"/>
      <c r="BN426" s="1233"/>
      <c r="BO426" s="1233"/>
      <c r="BP426" s="1233"/>
      <c r="BQ426" s="1233"/>
      <c r="BR426" s="1233"/>
      <c r="BS426" s="1233"/>
      <c r="BT426" s="1233"/>
      <c r="BU426" s="1233"/>
      <c r="BV426" s="1233"/>
      <c r="BW426" s="1233"/>
    </row>
    <row r="427" ht="14.25" customHeight="1">
      <c r="A427" s="1295"/>
      <c r="B427" s="1295"/>
      <c r="C427" s="1295"/>
      <c r="D427" s="1295"/>
      <c r="E427" s="1295"/>
      <c r="F427" s="1295"/>
      <c r="G427" s="1296"/>
      <c r="H427" s="1297"/>
      <c r="I427" s="1298"/>
      <c r="J427" s="1295"/>
      <c r="K427" s="1295"/>
      <c r="L427" s="1299"/>
      <c r="M427" s="1295"/>
      <c r="N427" s="1295"/>
      <c r="O427" s="1299"/>
      <c r="P427" s="1295"/>
      <c r="Q427" s="1295"/>
      <c r="R427" s="1295"/>
      <c r="S427" s="1295"/>
      <c r="T427" s="1295"/>
      <c r="U427" s="1300"/>
      <c r="V427" s="1295"/>
      <c r="W427" s="1295"/>
      <c r="X427" s="1295"/>
      <c r="Y427" s="1294"/>
      <c r="Z427" s="1294"/>
      <c r="AA427" s="1294"/>
      <c r="AB427" s="1294"/>
      <c r="AC427" s="1294"/>
      <c r="AD427" s="1294"/>
      <c r="AE427" s="1295"/>
      <c r="AF427" s="1295"/>
      <c r="AG427" s="1233"/>
      <c r="AH427" s="1233"/>
      <c r="AI427" s="1233"/>
      <c r="AJ427" s="1233"/>
      <c r="AK427" s="1233"/>
      <c r="AL427" s="1233"/>
      <c r="AM427" s="1233"/>
      <c r="AN427" s="1233"/>
      <c r="AO427" s="1233"/>
      <c r="AP427" s="1233"/>
      <c r="AQ427" s="1233"/>
      <c r="AR427" s="1233"/>
      <c r="AS427" s="1233"/>
      <c r="AT427" s="1233"/>
      <c r="AU427" s="1233"/>
      <c r="AV427" s="1233"/>
      <c r="AW427" s="1233"/>
      <c r="AX427" s="1233"/>
      <c r="AY427" s="1233"/>
      <c r="AZ427" s="1233"/>
      <c r="BA427" s="1233"/>
      <c r="BB427" s="1233"/>
      <c r="BC427" s="1233"/>
      <c r="BD427" s="1233"/>
      <c r="BE427" s="1233"/>
      <c r="BF427" s="1233"/>
      <c r="BG427" s="1233"/>
      <c r="BH427" s="1233"/>
      <c r="BI427" s="1233"/>
      <c r="BJ427" s="1233"/>
      <c r="BK427" s="1233"/>
      <c r="BL427" s="1233"/>
      <c r="BM427" s="1233"/>
      <c r="BN427" s="1233"/>
      <c r="BO427" s="1233"/>
      <c r="BP427" s="1233"/>
      <c r="BQ427" s="1233"/>
      <c r="BR427" s="1233"/>
      <c r="BS427" s="1233"/>
      <c r="BT427" s="1233"/>
      <c r="BU427" s="1233"/>
      <c r="BV427" s="1233"/>
      <c r="BW427" s="1233"/>
    </row>
    <row r="428" ht="14.25" customHeight="1">
      <c r="A428" s="1295"/>
      <c r="B428" s="1295"/>
      <c r="C428" s="1295"/>
      <c r="D428" s="1295"/>
      <c r="E428" s="1295"/>
      <c r="F428" s="1295"/>
      <c r="G428" s="1296"/>
      <c r="H428" s="1297"/>
      <c r="I428" s="1298"/>
      <c r="J428" s="1295"/>
      <c r="K428" s="1295"/>
      <c r="L428" s="1299"/>
      <c r="M428" s="1295"/>
      <c r="N428" s="1295"/>
      <c r="O428" s="1299"/>
      <c r="P428" s="1295"/>
      <c r="Q428" s="1295"/>
      <c r="R428" s="1295"/>
      <c r="S428" s="1295"/>
      <c r="T428" s="1295"/>
      <c r="U428" s="1300"/>
      <c r="V428" s="1295"/>
      <c r="W428" s="1295"/>
      <c r="X428" s="1295"/>
      <c r="Y428" s="1294"/>
      <c r="Z428" s="1294"/>
      <c r="AA428" s="1294"/>
      <c r="AB428" s="1294"/>
      <c r="AC428" s="1294"/>
      <c r="AD428" s="1294"/>
      <c r="AE428" s="1295"/>
      <c r="AF428" s="1295"/>
      <c r="AG428" s="1233"/>
      <c r="AH428" s="1233"/>
      <c r="AI428" s="1233"/>
      <c r="AJ428" s="1233"/>
      <c r="AK428" s="1233"/>
      <c r="AL428" s="1233"/>
      <c r="AM428" s="1233"/>
      <c r="AN428" s="1233"/>
      <c r="AO428" s="1233"/>
      <c r="AP428" s="1233"/>
      <c r="AQ428" s="1233"/>
      <c r="AR428" s="1233"/>
      <c r="AS428" s="1233"/>
      <c r="AT428" s="1233"/>
      <c r="AU428" s="1233"/>
      <c r="AV428" s="1233"/>
      <c r="AW428" s="1233"/>
      <c r="AX428" s="1233"/>
      <c r="AY428" s="1233"/>
      <c r="AZ428" s="1233"/>
      <c r="BA428" s="1233"/>
      <c r="BB428" s="1233"/>
      <c r="BC428" s="1233"/>
      <c r="BD428" s="1233"/>
      <c r="BE428" s="1233"/>
      <c r="BF428" s="1233"/>
      <c r="BG428" s="1233"/>
      <c r="BH428" s="1233"/>
      <c r="BI428" s="1233"/>
      <c r="BJ428" s="1233"/>
      <c r="BK428" s="1233"/>
      <c r="BL428" s="1233"/>
      <c r="BM428" s="1233"/>
      <c r="BN428" s="1233"/>
      <c r="BO428" s="1233"/>
      <c r="BP428" s="1233"/>
      <c r="BQ428" s="1233"/>
      <c r="BR428" s="1233"/>
      <c r="BS428" s="1233"/>
      <c r="BT428" s="1233"/>
      <c r="BU428" s="1233"/>
      <c r="BV428" s="1233"/>
      <c r="BW428" s="1233"/>
    </row>
    <row r="429" ht="14.25" customHeight="1">
      <c r="A429" s="1295"/>
      <c r="B429" s="1295"/>
      <c r="C429" s="1295"/>
      <c r="D429" s="1295"/>
      <c r="E429" s="1295"/>
      <c r="F429" s="1295"/>
      <c r="G429" s="1296"/>
      <c r="H429" s="1297"/>
      <c r="I429" s="1298"/>
      <c r="J429" s="1295"/>
      <c r="K429" s="1295"/>
      <c r="L429" s="1299"/>
      <c r="M429" s="1295"/>
      <c r="N429" s="1295"/>
      <c r="O429" s="1299"/>
      <c r="P429" s="1295"/>
      <c r="Q429" s="1295"/>
      <c r="R429" s="1295"/>
      <c r="S429" s="1295"/>
      <c r="T429" s="1295"/>
      <c r="U429" s="1300"/>
      <c r="V429" s="1295"/>
      <c r="W429" s="1295"/>
      <c r="X429" s="1295"/>
      <c r="Y429" s="1294"/>
      <c r="Z429" s="1294"/>
      <c r="AA429" s="1294"/>
      <c r="AB429" s="1294"/>
      <c r="AC429" s="1294"/>
      <c r="AD429" s="1294"/>
      <c r="AE429" s="1295"/>
      <c r="AF429" s="1295"/>
      <c r="AG429" s="1233"/>
      <c r="AH429" s="1233"/>
      <c r="AI429" s="1233"/>
      <c r="AJ429" s="1233"/>
      <c r="AK429" s="1233"/>
      <c r="AL429" s="1233"/>
      <c r="AM429" s="1233"/>
      <c r="AN429" s="1233"/>
      <c r="AO429" s="1233"/>
      <c r="AP429" s="1233"/>
      <c r="AQ429" s="1233"/>
      <c r="AR429" s="1233"/>
      <c r="AS429" s="1233"/>
      <c r="AT429" s="1233"/>
      <c r="AU429" s="1233"/>
      <c r="AV429" s="1233"/>
      <c r="AW429" s="1233"/>
      <c r="AX429" s="1233"/>
      <c r="AY429" s="1233"/>
      <c r="AZ429" s="1233"/>
      <c r="BA429" s="1233"/>
      <c r="BB429" s="1233"/>
      <c r="BC429" s="1233"/>
      <c r="BD429" s="1233"/>
      <c r="BE429" s="1233"/>
      <c r="BF429" s="1233"/>
      <c r="BG429" s="1233"/>
      <c r="BH429" s="1233"/>
      <c r="BI429" s="1233"/>
      <c r="BJ429" s="1233"/>
      <c r="BK429" s="1233"/>
      <c r="BL429" s="1233"/>
      <c r="BM429" s="1233"/>
      <c r="BN429" s="1233"/>
      <c r="BO429" s="1233"/>
      <c r="BP429" s="1233"/>
      <c r="BQ429" s="1233"/>
      <c r="BR429" s="1233"/>
      <c r="BS429" s="1233"/>
      <c r="BT429" s="1233"/>
      <c r="BU429" s="1233"/>
      <c r="BV429" s="1233"/>
      <c r="BW429" s="1233"/>
    </row>
    <row r="430" ht="14.25" customHeight="1">
      <c r="A430" s="1295"/>
      <c r="B430" s="1295"/>
      <c r="C430" s="1295"/>
      <c r="D430" s="1295"/>
      <c r="E430" s="1295"/>
      <c r="F430" s="1295"/>
      <c r="G430" s="1296"/>
      <c r="H430" s="1297"/>
      <c r="I430" s="1298"/>
      <c r="J430" s="1295"/>
      <c r="K430" s="1295"/>
      <c r="L430" s="1299"/>
      <c r="M430" s="1295"/>
      <c r="N430" s="1295"/>
      <c r="O430" s="1299"/>
      <c r="P430" s="1295"/>
      <c r="Q430" s="1295"/>
      <c r="R430" s="1295"/>
      <c r="S430" s="1295"/>
      <c r="T430" s="1295"/>
      <c r="U430" s="1300"/>
      <c r="V430" s="1295"/>
      <c r="W430" s="1295"/>
      <c r="X430" s="1295"/>
      <c r="Y430" s="1294"/>
      <c r="Z430" s="1294"/>
      <c r="AA430" s="1294"/>
      <c r="AB430" s="1294"/>
      <c r="AC430" s="1294"/>
      <c r="AD430" s="1294"/>
      <c r="AE430" s="1295"/>
      <c r="AF430" s="1295"/>
      <c r="AG430" s="1233"/>
      <c r="AH430" s="1233"/>
      <c r="AI430" s="1233"/>
      <c r="AJ430" s="1233"/>
      <c r="AK430" s="1233"/>
      <c r="AL430" s="1233"/>
      <c r="AM430" s="1233"/>
      <c r="AN430" s="1233"/>
      <c r="AO430" s="1233"/>
      <c r="AP430" s="1233"/>
      <c r="AQ430" s="1233"/>
      <c r="AR430" s="1233"/>
      <c r="AS430" s="1233"/>
      <c r="AT430" s="1233"/>
      <c r="AU430" s="1233"/>
      <c r="AV430" s="1233"/>
      <c r="AW430" s="1233"/>
      <c r="AX430" s="1233"/>
      <c r="AY430" s="1233"/>
      <c r="AZ430" s="1233"/>
      <c r="BA430" s="1233"/>
      <c r="BB430" s="1233"/>
      <c r="BC430" s="1233"/>
      <c r="BD430" s="1233"/>
      <c r="BE430" s="1233"/>
      <c r="BF430" s="1233"/>
      <c r="BG430" s="1233"/>
      <c r="BH430" s="1233"/>
      <c r="BI430" s="1233"/>
      <c r="BJ430" s="1233"/>
      <c r="BK430" s="1233"/>
      <c r="BL430" s="1233"/>
      <c r="BM430" s="1233"/>
      <c r="BN430" s="1233"/>
      <c r="BO430" s="1233"/>
      <c r="BP430" s="1233"/>
      <c r="BQ430" s="1233"/>
      <c r="BR430" s="1233"/>
      <c r="BS430" s="1233"/>
      <c r="BT430" s="1233"/>
      <c r="BU430" s="1233"/>
      <c r="BV430" s="1233"/>
      <c r="BW430" s="1233"/>
    </row>
    <row r="431" ht="14.25" customHeight="1">
      <c r="A431" s="1295"/>
      <c r="B431" s="1295"/>
      <c r="C431" s="1295"/>
      <c r="D431" s="1295"/>
      <c r="E431" s="1295"/>
      <c r="F431" s="1295"/>
      <c r="G431" s="1296"/>
      <c r="H431" s="1297"/>
      <c r="I431" s="1298"/>
      <c r="J431" s="1295"/>
      <c r="K431" s="1295"/>
      <c r="L431" s="1299"/>
      <c r="M431" s="1295"/>
      <c r="N431" s="1295"/>
      <c r="O431" s="1299"/>
      <c r="P431" s="1295"/>
      <c r="Q431" s="1295"/>
      <c r="R431" s="1295"/>
      <c r="S431" s="1295"/>
      <c r="T431" s="1295"/>
      <c r="U431" s="1300"/>
      <c r="V431" s="1295"/>
      <c r="W431" s="1295"/>
      <c r="X431" s="1295"/>
      <c r="Y431" s="1294"/>
      <c r="Z431" s="1294"/>
      <c r="AA431" s="1294"/>
      <c r="AB431" s="1294"/>
      <c r="AC431" s="1294"/>
      <c r="AD431" s="1294"/>
      <c r="AE431" s="1295"/>
      <c r="AF431" s="1295"/>
      <c r="AG431" s="1233"/>
      <c r="AH431" s="1233"/>
      <c r="AI431" s="1233"/>
      <c r="AJ431" s="1233"/>
      <c r="AK431" s="1233"/>
      <c r="AL431" s="1233"/>
      <c r="AM431" s="1233"/>
      <c r="AN431" s="1233"/>
      <c r="AO431" s="1233"/>
      <c r="AP431" s="1233"/>
      <c r="AQ431" s="1233"/>
      <c r="AR431" s="1233"/>
      <c r="AS431" s="1233"/>
      <c r="AT431" s="1233"/>
      <c r="AU431" s="1233"/>
      <c r="AV431" s="1233"/>
      <c r="AW431" s="1233"/>
      <c r="AX431" s="1233"/>
      <c r="AY431" s="1233"/>
      <c r="AZ431" s="1233"/>
      <c r="BA431" s="1233"/>
      <c r="BB431" s="1233"/>
      <c r="BC431" s="1233"/>
      <c r="BD431" s="1233"/>
      <c r="BE431" s="1233"/>
      <c r="BF431" s="1233"/>
      <c r="BG431" s="1233"/>
      <c r="BH431" s="1233"/>
      <c r="BI431" s="1233"/>
      <c r="BJ431" s="1233"/>
      <c r="BK431" s="1233"/>
      <c r="BL431" s="1233"/>
      <c r="BM431" s="1233"/>
      <c r="BN431" s="1233"/>
      <c r="BO431" s="1233"/>
      <c r="BP431" s="1233"/>
      <c r="BQ431" s="1233"/>
      <c r="BR431" s="1233"/>
      <c r="BS431" s="1233"/>
      <c r="BT431" s="1233"/>
      <c r="BU431" s="1233"/>
      <c r="BV431" s="1233"/>
      <c r="BW431" s="1233"/>
    </row>
    <row r="432" ht="14.25" customHeight="1">
      <c r="A432" s="1295"/>
      <c r="B432" s="1295"/>
      <c r="C432" s="1295"/>
      <c r="D432" s="1295"/>
      <c r="E432" s="1295"/>
      <c r="F432" s="1295"/>
      <c r="G432" s="1296"/>
      <c r="H432" s="1297"/>
      <c r="I432" s="1298"/>
      <c r="J432" s="1295"/>
      <c r="K432" s="1295"/>
      <c r="L432" s="1299"/>
      <c r="M432" s="1295"/>
      <c r="N432" s="1295"/>
      <c r="O432" s="1299"/>
      <c r="P432" s="1295"/>
      <c r="Q432" s="1295"/>
      <c r="R432" s="1295"/>
      <c r="S432" s="1295"/>
      <c r="T432" s="1295"/>
      <c r="U432" s="1300"/>
      <c r="V432" s="1295"/>
      <c r="W432" s="1295"/>
      <c r="X432" s="1295"/>
      <c r="Y432" s="1294"/>
      <c r="Z432" s="1294"/>
      <c r="AA432" s="1294"/>
      <c r="AB432" s="1294"/>
      <c r="AC432" s="1294"/>
      <c r="AD432" s="1294"/>
      <c r="AE432" s="1295"/>
      <c r="AF432" s="1295"/>
      <c r="AG432" s="1233"/>
      <c r="AH432" s="1233"/>
      <c r="AI432" s="1233"/>
      <c r="AJ432" s="1233"/>
      <c r="AK432" s="1233"/>
      <c r="AL432" s="1233"/>
      <c r="AM432" s="1233"/>
      <c r="AN432" s="1233"/>
      <c r="AO432" s="1233"/>
      <c r="AP432" s="1233"/>
      <c r="AQ432" s="1233"/>
      <c r="AR432" s="1233"/>
      <c r="AS432" s="1233"/>
      <c r="AT432" s="1233"/>
      <c r="AU432" s="1233"/>
      <c r="AV432" s="1233"/>
      <c r="AW432" s="1233"/>
      <c r="AX432" s="1233"/>
      <c r="AY432" s="1233"/>
      <c r="AZ432" s="1233"/>
      <c r="BA432" s="1233"/>
      <c r="BB432" s="1233"/>
      <c r="BC432" s="1233"/>
      <c r="BD432" s="1233"/>
      <c r="BE432" s="1233"/>
      <c r="BF432" s="1233"/>
      <c r="BG432" s="1233"/>
      <c r="BH432" s="1233"/>
      <c r="BI432" s="1233"/>
      <c r="BJ432" s="1233"/>
      <c r="BK432" s="1233"/>
      <c r="BL432" s="1233"/>
      <c r="BM432" s="1233"/>
      <c r="BN432" s="1233"/>
      <c r="BO432" s="1233"/>
      <c r="BP432" s="1233"/>
      <c r="BQ432" s="1233"/>
      <c r="BR432" s="1233"/>
      <c r="BS432" s="1233"/>
      <c r="BT432" s="1233"/>
      <c r="BU432" s="1233"/>
      <c r="BV432" s="1233"/>
      <c r="BW432" s="1233"/>
    </row>
    <row r="433" ht="14.25" customHeight="1">
      <c r="A433" s="1295"/>
      <c r="B433" s="1295"/>
      <c r="C433" s="1295"/>
      <c r="D433" s="1295"/>
      <c r="E433" s="1295"/>
      <c r="F433" s="1295"/>
      <c r="G433" s="1296"/>
      <c r="H433" s="1297"/>
      <c r="I433" s="1298"/>
      <c r="J433" s="1295"/>
      <c r="K433" s="1295"/>
      <c r="L433" s="1299"/>
      <c r="M433" s="1295"/>
      <c r="N433" s="1295"/>
      <c r="O433" s="1299"/>
      <c r="P433" s="1295"/>
      <c r="Q433" s="1295"/>
      <c r="R433" s="1295"/>
      <c r="S433" s="1295"/>
      <c r="T433" s="1295"/>
      <c r="U433" s="1300"/>
      <c r="V433" s="1295"/>
      <c r="W433" s="1295"/>
      <c r="X433" s="1295"/>
      <c r="Y433" s="1294"/>
      <c r="Z433" s="1294"/>
      <c r="AA433" s="1294"/>
      <c r="AB433" s="1294"/>
      <c r="AC433" s="1294"/>
      <c r="AD433" s="1294"/>
      <c r="AE433" s="1295"/>
      <c r="AF433" s="1295"/>
      <c r="AG433" s="1233"/>
      <c r="AH433" s="1233"/>
      <c r="AI433" s="1233"/>
      <c r="AJ433" s="1233"/>
      <c r="AK433" s="1233"/>
      <c r="AL433" s="1233"/>
      <c r="AM433" s="1233"/>
      <c r="AN433" s="1233"/>
      <c r="AO433" s="1233"/>
      <c r="AP433" s="1233"/>
      <c r="AQ433" s="1233"/>
      <c r="AR433" s="1233"/>
      <c r="AS433" s="1233"/>
      <c r="AT433" s="1233"/>
      <c r="AU433" s="1233"/>
      <c r="AV433" s="1233"/>
      <c r="AW433" s="1233"/>
      <c r="AX433" s="1233"/>
      <c r="AY433" s="1233"/>
      <c r="AZ433" s="1233"/>
      <c r="BA433" s="1233"/>
      <c r="BB433" s="1233"/>
      <c r="BC433" s="1233"/>
      <c r="BD433" s="1233"/>
      <c r="BE433" s="1233"/>
      <c r="BF433" s="1233"/>
      <c r="BG433" s="1233"/>
      <c r="BH433" s="1233"/>
      <c r="BI433" s="1233"/>
      <c r="BJ433" s="1233"/>
      <c r="BK433" s="1233"/>
      <c r="BL433" s="1233"/>
      <c r="BM433" s="1233"/>
      <c r="BN433" s="1233"/>
      <c r="BO433" s="1233"/>
      <c r="BP433" s="1233"/>
      <c r="BQ433" s="1233"/>
      <c r="BR433" s="1233"/>
      <c r="BS433" s="1233"/>
      <c r="BT433" s="1233"/>
      <c r="BU433" s="1233"/>
      <c r="BV433" s="1233"/>
      <c r="BW433" s="1233"/>
    </row>
    <row r="434" ht="14.25" customHeight="1">
      <c r="A434" s="1295"/>
      <c r="B434" s="1295"/>
      <c r="C434" s="1295"/>
      <c r="D434" s="1295"/>
      <c r="E434" s="1295"/>
      <c r="F434" s="1295"/>
      <c r="G434" s="1296"/>
      <c r="H434" s="1297"/>
      <c r="I434" s="1298"/>
      <c r="J434" s="1295"/>
      <c r="K434" s="1295"/>
      <c r="L434" s="1299"/>
      <c r="M434" s="1295"/>
      <c r="N434" s="1295"/>
      <c r="O434" s="1299"/>
      <c r="P434" s="1295"/>
      <c r="Q434" s="1295"/>
      <c r="R434" s="1295"/>
      <c r="S434" s="1295"/>
      <c r="T434" s="1295"/>
      <c r="U434" s="1300"/>
      <c r="V434" s="1295"/>
      <c r="W434" s="1295"/>
      <c r="X434" s="1295"/>
      <c r="Y434" s="1294"/>
      <c r="Z434" s="1294"/>
      <c r="AA434" s="1294"/>
      <c r="AB434" s="1294"/>
      <c r="AC434" s="1294"/>
      <c r="AD434" s="1294"/>
      <c r="AE434" s="1295"/>
      <c r="AF434" s="1295"/>
      <c r="AG434" s="1233"/>
      <c r="AH434" s="1233"/>
      <c r="AI434" s="1233"/>
      <c r="AJ434" s="1233"/>
      <c r="AK434" s="1233"/>
      <c r="AL434" s="1233"/>
      <c r="AM434" s="1233"/>
      <c r="AN434" s="1233"/>
      <c r="AO434" s="1233"/>
      <c r="AP434" s="1233"/>
      <c r="AQ434" s="1233"/>
      <c r="AR434" s="1233"/>
      <c r="AS434" s="1233"/>
      <c r="AT434" s="1233"/>
      <c r="AU434" s="1233"/>
      <c r="AV434" s="1233"/>
      <c r="AW434" s="1233"/>
      <c r="AX434" s="1233"/>
      <c r="AY434" s="1233"/>
      <c r="AZ434" s="1233"/>
      <c r="BA434" s="1233"/>
      <c r="BB434" s="1233"/>
      <c r="BC434" s="1233"/>
      <c r="BD434" s="1233"/>
      <c r="BE434" s="1233"/>
      <c r="BF434" s="1233"/>
      <c r="BG434" s="1233"/>
      <c r="BH434" s="1233"/>
      <c r="BI434" s="1233"/>
      <c r="BJ434" s="1233"/>
      <c r="BK434" s="1233"/>
      <c r="BL434" s="1233"/>
      <c r="BM434" s="1233"/>
      <c r="BN434" s="1233"/>
      <c r="BO434" s="1233"/>
      <c r="BP434" s="1233"/>
      <c r="BQ434" s="1233"/>
      <c r="BR434" s="1233"/>
      <c r="BS434" s="1233"/>
      <c r="BT434" s="1233"/>
      <c r="BU434" s="1233"/>
      <c r="BV434" s="1233"/>
      <c r="BW434" s="1233"/>
    </row>
    <row r="435" ht="14.25" customHeight="1">
      <c r="A435" s="1295"/>
      <c r="B435" s="1295"/>
      <c r="C435" s="1295"/>
      <c r="D435" s="1295"/>
      <c r="E435" s="1295"/>
      <c r="F435" s="1295"/>
      <c r="G435" s="1296"/>
      <c r="H435" s="1297"/>
      <c r="I435" s="1298"/>
      <c r="J435" s="1295"/>
      <c r="K435" s="1295"/>
      <c r="L435" s="1299"/>
      <c r="M435" s="1295"/>
      <c r="N435" s="1295"/>
      <c r="O435" s="1299"/>
      <c r="P435" s="1295"/>
      <c r="Q435" s="1295"/>
      <c r="R435" s="1295"/>
      <c r="S435" s="1295"/>
      <c r="T435" s="1295"/>
      <c r="U435" s="1300"/>
      <c r="V435" s="1295"/>
      <c r="W435" s="1295"/>
      <c r="X435" s="1295"/>
      <c r="Y435" s="1294"/>
      <c r="Z435" s="1294"/>
      <c r="AA435" s="1294"/>
      <c r="AB435" s="1294"/>
      <c r="AC435" s="1294"/>
      <c r="AD435" s="1294"/>
      <c r="AE435" s="1295"/>
      <c r="AF435" s="1295"/>
      <c r="AG435" s="1233"/>
      <c r="AH435" s="1233"/>
      <c r="AI435" s="1233"/>
      <c r="AJ435" s="1233"/>
      <c r="AK435" s="1233"/>
      <c r="AL435" s="1233"/>
      <c r="AM435" s="1233"/>
      <c r="AN435" s="1233"/>
      <c r="AO435" s="1233"/>
      <c r="AP435" s="1233"/>
      <c r="AQ435" s="1233"/>
      <c r="AR435" s="1233"/>
      <c r="AS435" s="1233"/>
      <c r="AT435" s="1233"/>
      <c r="AU435" s="1233"/>
      <c r="AV435" s="1233"/>
      <c r="AW435" s="1233"/>
      <c r="AX435" s="1233"/>
      <c r="AY435" s="1233"/>
      <c r="AZ435" s="1233"/>
      <c r="BA435" s="1233"/>
      <c r="BB435" s="1233"/>
      <c r="BC435" s="1233"/>
      <c r="BD435" s="1233"/>
      <c r="BE435" s="1233"/>
      <c r="BF435" s="1233"/>
      <c r="BG435" s="1233"/>
      <c r="BH435" s="1233"/>
      <c r="BI435" s="1233"/>
      <c r="BJ435" s="1233"/>
      <c r="BK435" s="1233"/>
      <c r="BL435" s="1233"/>
      <c r="BM435" s="1233"/>
      <c r="BN435" s="1233"/>
      <c r="BO435" s="1233"/>
      <c r="BP435" s="1233"/>
      <c r="BQ435" s="1233"/>
      <c r="BR435" s="1233"/>
      <c r="BS435" s="1233"/>
      <c r="BT435" s="1233"/>
      <c r="BU435" s="1233"/>
      <c r="BV435" s="1233"/>
      <c r="BW435" s="1233"/>
    </row>
    <row r="436" ht="14.25" customHeight="1">
      <c r="A436" s="1295"/>
      <c r="B436" s="1295"/>
      <c r="C436" s="1295"/>
      <c r="D436" s="1295"/>
      <c r="E436" s="1295"/>
      <c r="F436" s="1295"/>
      <c r="G436" s="1296"/>
      <c r="H436" s="1297"/>
      <c r="I436" s="1298"/>
      <c r="J436" s="1295"/>
      <c r="K436" s="1295"/>
      <c r="L436" s="1299"/>
      <c r="M436" s="1295"/>
      <c r="N436" s="1295"/>
      <c r="O436" s="1299"/>
      <c r="P436" s="1295"/>
      <c r="Q436" s="1295"/>
      <c r="R436" s="1295"/>
      <c r="S436" s="1295"/>
      <c r="T436" s="1295"/>
      <c r="U436" s="1300"/>
      <c r="V436" s="1295"/>
      <c r="W436" s="1295"/>
      <c r="X436" s="1295"/>
      <c r="Y436" s="1294"/>
      <c r="Z436" s="1294"/>
      <c r="AA436" s="1294"/>
      <c r="AB436" s="1294"/>
      <c r="AC436" s="1294"/>
      <c r="AD436" s="1294"/>
      <c r="AE436" s="1295"/>
      <c r="AF436" s="1295"/>
      <c r="AG436" s="1233"/>
      <c r="AH436" s="1233"/>
      <c r="AI436" s="1233"/>
      <c r="AJ436" s="1233"/>
      <c r="AK436" s="1233"/>
      <c r="AL436" s="1233"/>
      <c r="AM436" s="1233"/>
      <c r="AN436" s="1233"/>
      <c r="AO436" s="1233"/>
      <c r="AP436" s="1233"/>
      <c r="AQ436" s="1233"/>
      <c r="AR436" s="1233"/>
      <c r="AS436" s="1233"/>
      <c r="AT436" s="1233"/>
      <c r="AU436" s="1233"/>
      <c r="AV436" s="1233"/>
      <c r="AW436" s="1233"/>
      <c r="AX436" s="1233"/>
      <c r="AY436" s="1233"/>
      <c r="AZ436" s="1233"/>
      <c r="BA436" s="1233"/>
      <c r="BB436" s="1233"/>
      <c r="BC436" s="1233"/>
      <c r="BD436" s="1233"/>
      <c r="BE436" s="1233"/>
      <c r="BF436" s="1233"/>
      <c r="BG436" s="1233"/>
      <c r="BH436" s="1233"/>
      <c r="BI436" s="1233"/>
      <c r="BJ436" s="1233"/>
      <c r="BK436" s="1233"/>
      <c r="BL436" s="1233"/>
      <c r="BM436" s="1233"/>
      <c r="BN436" s="1233"/>
      <c r="BO436" s="1233"/>
      <c r="BP436" s="1233"/>
      <c r="BQ436" s="1233"/>
      <c r="BR436" s="1233"/>
      <c r="BS436" s="1233"/>
      <c r="BT436" s="1233"/>
      <c r="BU436" s="1233"/>
      <c r="BV436" s="1233"/>
      <c r="BW436" s="1233"/>
    </row>
    <row r="437" ht="14.25" customHeight="1">
      <c r="A437" s="1295"/>
      <c r="B437" s="1295"/>
      <c r="C437" s="1295"/>
      <c r="D437" s="1295"/>
      <c r="E437" s="1295"/>
      <c r="F437" s="1295"/>
      <c r="G437" s="1296"/>
      <c r="H437" s="1297"/>
      <c r="I437" s="1298"/>
      <c r="J437" s="1295"/>
      <c r="K437" s="1295"/>
      <c r="L437" s="1299"/>
      <c r="M437" s="1295"/>
      <c r="N437" s="1295"/>
      <c r="O437" s="1299"/>
      <c r="P437" s="1295"/>
      <c r="Q437" s="1295"/>
      <c r="R437" s="1295"/>
      <c r="S437" s="1295"/>
      <c r="T437" s="1295"/>
      <c r="U437" s="1300"/>
      <c r="V437" s="1295"/>
      <c r="W437" s="1295"/>
      <c r="X437" s="1295"/>
      <c r="Y437" s="1294"/>
      <c r="Z437" s="1294"/>
      <c r="AA437" s="1294"/>
      <c r="AB437" s="1294"/>
      <c r="AC437" s="1294"/>
      <c r="AD437" s="1294"/>
      <c r="AE437" s="1295"/>
      <c r="AF437" s="1295"/>
      <c r="AG437" s="1233"/>
      <c r="AH437" s="1233"/>
      <c r="AI437" s="1233"/>
      <c r="AJ437" s="1233"/>
      <c r="AK437" s="1233"/>
      <c r="AL437" s="1233"/>
      <c r="AM437" s="1233"/>
      <c r="AN437" s="1233"/>
      <c r="AO437" s="1233"/>
      <c r="AP437" s="1233"/>
      <c r="AQ437" s="1233"/>
      <c r="AR437" s="1233"/>
      <c r="AS437" s="1233"/>
      <c r="AT437" s="1233"/>
      <c r="AU437" s="1233"/>
      <c r="AV437" s="1233"/>
      <c r="AW437" s="1233"/>
      <c r="AX437" s="1233"/>
      <c r="AY437" s="1233"/>
      <c r="AZ437" s="1233"/>
      <c r="BA437" s="1233"/>
      <c r="BB437" s="1233"/>
      <c r="BC437" s="1233"/>
      <c r="BD437" s="1233"/>
      <c r="BE437" s="1233"/>
      <c r="BF437" s="1233"/>
      <c r="BG437" s="1233"/>
      <c r="BH437" s="1233"/>
      <c r="BI437" s="1233"/>
      <c r="BJ437" s="1233"/>
      <c r="BK437" s="1233"/>
      <c r="BL437" s="1233"/>
      <c r="BM437" s="1233"/>
      <c r="BN437" s="1233"/>
      <c r="BO437" s="1233"/>
      <c r="BP437" s="1233"/>
      <c r="BQ437" s="1233"/>
      <c r="BR437" s="1233"/>
      <c r="BS437" s="1233"/>
      <c r="BT437" s="1233"/>
      <c r="BU437" s="1233"/>
      <c r="BV437" s="1233"/>
      <c r="BW437" s="1233"/>
    </row>
    <row r="438" ht="14.25" customHeight="1">
      <c r="A438" s="1295"/>
      <c r="B438" s="1295"/>
      <c r="C438" s="1295"/>
      <c r="D438" s="1295"/>
      <c r="E438" s="1295"/>
      <c r="F438" s="1295"/>
      <c r="G438" s="1296"/>
      <c r="H438" s="1297"/>
      <c r="I438" s="1298"/>
      <c r="J438" s="1295"/>
      <c r="K438" s="1295"/>
      <c r="L438" s="1299"/>
      <c r="M438" s="1295"/>
      <c r="N438" s="1295"/>
      <c r="O438" s="1299"/>
      <c r="P438" s="1295"/>
      <c r="Q438" s="1295"/>
      <c r="R438" s="1295"/>
      <c r="S438" s="1295"/>
      <c r="T438" s="1295"/>
      <c r="U438" s="1300"/>
      <c r="V438" s="1295"/>
      <c r="W438" s="1295"/>
      <c r="X438" s="1295"/>
      <c r="Y438" s="1294"/>
      <c r="Z438" s="1294"/>
      <c r="AA438" s="1294"/>
      <c r="AB438" s="1294"/>
      <c r="AC438" s="1294"/>
      <c r="AD438" s="1294"/>
      <c r="AE438" s="1295"/>
      <c r="AF438" s="1295"/>
      <c r="AG438" s="1233"/>
      <c r="AH438" s="1233"/>
      <c r="AI438" s="1233"/>
      <c r="AJ438" s="1233"/>
      <c r="AK438" s="1233"/>
      <c r="AL438" s="1233"/>
      <c r="AM438" s="1233"/>
      <c r="AN438" s="1233"/>
      <c r="AO438" s="1233"/>
      <c r="AP438" s="1233"/>
      <c r="AQ438" s="1233"/>
      <c r="AR438" s="1233"/>
      <c r="AS438" s="1233"/>
      <c r="AT438" s="1233"/>
      <c r="AU438" s="1233"/>
      <c r="AV438" s="1233"/>
      <c r="AW438" s="1233"/>
      <c r="AX438" s="1233"/>
      <c r="AY438" s="1233"/>
      <c r="AZ438" s="1233"/>
      <c r="BA438" s="1233"/>
      <c r="BB438" s="1233"/>
      <c r="BC438" s="1233"/>
      <c r="BD438" s="1233"/>
      <c r="BE438" s="1233"/>
      <c r="BF438" s="1233"/>
      <c r="BG438" s="1233"/>
      <c r="BH438" s="1233"/>
      <c r="BI438" s="1233"/>
      <c r="BJ438" s="1233"/>
      <c r="BK438" s="1233"/>
      <c r="BL438" s="1233"/>
      <c r="BM438" s="1233"/>
      <c r="BN438" s="1233"/>
      <c r="BO438" s="1233"/>
      <c r="BP438" s="1233"/>
      <c r="BQ438" s="1233"/>
      <c r="BR438" s="1233"/>
      <c r="BS438" s="1233"/>
      <c r="BT438" s="1233"/>
      <c r="BU438" s="1233"/>
      <c r="BV438" s="1233"/>
      <c r="BW438" s="1233"/>
    </row>
    <row r="439" ht="14.25" customHeight="1">
      <c r="A439" s="1295"/>
      <c r="B439" s="1295"/>
      <c r="C439" s="1295"/>
      <c r="D439" s="1295"/>
      <c r="E439" s="1295"/>
      <c r="F439" s="1295"/>
      <c r="G439" s="1296"/>
      <c r="H439" s="1297"/>
      <c r="I439" s="1298"/>
      <c r="J439" s="1295"/>
      <c r="K439" s="1295"/>
      <c r="L439" s="1299"/>
      <c r="M439" s="1295"/>
      <c r="N439" s="1295"/>
      <c r="O439" s="1299"/>
      <c r="P439" s="1295"/>
      <c r="Q439" s="1295"/>
      <c r="R439" s="1295"/>
      <c r="S439" s="1295"/>
      <c r="T439" s="1295"/>
      <c r="U439" s="1300"/>
      <c r="V439" s="1295"/>
      <c r="W439" s="1295"/>
      <c r="X439" s="1295"/>
      <c r="Y439" s="1294"/>
      <c r="Z439" s="1294"/>
      <c r="AA439" s="1294"/>
      <c r="AB439" s="1294"/>
      <c r="AC439" s="1294"/>
      <c r="AD439" s="1294"/>
      <c r="AE439" s="1295"/>
      <c r="AF439" s="1295"/>
      <c r="AG439" s="1233"/>
      <c r="AH439" s="1233"/>
      <c r="AI439" s="1233"/>
      <c r="AJ439" s="1233"/>
      <c r="AK439" s="1233"/>
      <c r="AL439" s="1233"/>
      <c r="AM439" s="1233"/>
      <c r="AN439" s="1233"/>
      <c r="AO439" s="1233"/>
      <c r="AP439" s="1233"/>
      <c r="AQ439" s="1233"/>
      <c r="AR439" s="1233"/>
      <c r="AS439" s="1233"/>
      <c r="AT439" s="1233"/>
      <c r="AU439" s="1233"/>
      <c r="AV439" s="1233"/>
      <c r="AW439" s="1233"/>
      <c r="AX439" s="1233"/>
      <c r="AY439" s="1233"/>
      <c r="AZ439" s="1233"/>
      <c r="BA439" s="1233"/>
      <c r="BB439" s="1233"/>
      <c r="BC439" s="1233"/>
      <c r="BD439" s="1233"/>
      <c r="BE439" s="1233"/>
      <c r="BF439" s="1233"/>
      <c r="BG439" s="1233"/>
      <c r="BH439" s="1233"/>
      <c r="BI439" s="1233"/>
      <c r="BJ439" s="1233"/>
      <c r="BK439" s="1233"/>
      <c r="BL439" s="1233"/>
      <c r="BM439" s="1233"/>
      <c r="BN439" s="1233"/>
      <c r="BO439" s="1233"/>
      <c r="BP439" s="1233"/>
      <c r="BQ439" s="1233"/>
      <c r="BR439" s="1233"/>
      <c r="BS439" s="1233"/>
      <c r="BT439" s="1233"/>
      <c r="BU439" s="1233"/>
      <c r="BV439" s="1233"/>
      <c r="BW439" s="1233"/>
    </row>
    <row r="440" ht="14.25" customHeight="1">
      <c r="A440" s="1295"/>
      <c r="B440" s="1295"/>
      <c r="C440" s="1295"/>
      <c r="D440" s="1295"/>
      <c r="E440" s="1295"/>
      <c r="F440" s="1295"/>
      <c r="G440" s="1296"/>
      <c r="H440" s="1297"/>
      <c r="I440" s="1298"/>
      <c r="J440" s="1295"/>
      <c r="K440" s="1295"/>
      <c r="L440" s="1299"/>
      <c r="M440" s="1295"/>
      <c r="N440" s="1295"/>
      <c r="O440" s="1299"/>
      <c r="P440" s="1295"/>
      <c r="Q440" s="1295"/>
      <c r="R440" s="1295"/>
      <c r="S440" s="1295"/>
      <c r="T440" s="1295"/>
      <c r="U440" s="1300"/>
      <c r="V440" s="1295"/>
      <c r="W440" s="1295"/>
      <c r="X440" s="1295"/>
      <c r="Y440" s="1294"/>
      <c r="Z440" s="1294"/>
      <c r="AA440" s="1294"/>
      <c r="AB440" s="1294"/>
      <c r="AC440" s="1294"/>
      <c r="AD440" s="1294"/>
      <c r="AE440" s="1295"/>
      <c r="AF440" s="1295"/>
      <c r="AG440" s="1233"/>
      <c r="AH440" s="1233"/>
      <c r="AI440" s="1233"/>
      <c r="AJ440" s="1233"/>
      <c r="AK440" s="1233"/>
      <c r="AL440" s="1233"/>
      <c r="AM440" s="1233"/>
      <c r="AN440" s="1233"/>
      <c r="AO440" s="1233"/>
      <c r="AP440" s="1233"/>
      <c r="AQ440" s="1233"/>
      <c r="AR440" s="1233"/>
      <c r="AS440" s="1233"/>
      <c r="AT440" s="1233"/>
      <c r="AU440" s="1233"/>
      <c r="AV440" s="1233"/>
      <c r="AW440" s="1233"/>
      <c r="AX440" s="1233"/>
      <c r="AY440" s="1233"/>
      <c r="AZ440" s="1233"/>
      <c r="BA440" s="1233"/>
      <c r="BB440" s="1233"/>
      <c r="BC440" s="1233"/>
      <c r="BD440" s="1233"/>
      <c r="BE440" s="1233"/>
      <c r="BF440" s="1233"/>
      <c r="BG440" s="1233"/>
      <c r="BH440" s="1233"/>
      <c r="BI440" s="1233"/>
      <c r="BJ440" s="1233"/>
      <c r="BK440" s="1233"/>
      <c r="BL440" s="1233"/>
      <c r="BM440" s="1233"/>
      <c r="BN440" s="1233"/>
      <c r="BO440" s="1233"/>
      <c r="BP440" s="1233"/>
      <c r="BQ440" s="1233"/>
      <c r="BR440" s="1233"/>
      <c r="BS440" s="1233"/>
      <c r="BT440" s="1233"/>
      <c r="BU440" s="1233"/>
      <c r="BV440" s="1233"/>
      <c r="BW440" s="1233"/>
    </row>
    <row r="441" ht="14.25" customHeight="1">
      <c r="A441" s="1295"/>
      <c r="B441" s="1295"/>
      <c r="C441" s="1295"/>
      <c r="D441" s="1295"/>
      <c r="E441" s="1295"/>
      <c r="F441" s="1295"/>
      <c r="G441" s="1296"/>
      <c r="H441" s="1297"/>
      <c r="I441" s="1298"/>
      <c r="J441" s="1295"/>
      <c r="K441" s="1295"/>
      <c r="L441" s="1299"/>
      <c r="M441" s="1295"/>
      <c r="N441" s="1295"/>
      <c r="O441" s="1299"/>
      <c r="P441" s="1295"/>
      <c r="Q441" s="1295"/>
      <c r="R441" s="1295"/>
      <c r="S441" s="1295"/>
      <c r="T441" s="1295"/>
      <c r="U441" s="1300"/>
      <c r="V441" s="1295"/>
      <c r="W441" s="1295"/>
      <c r="X441" s="1295"/>
      <c r="Y441" s="1294"/>
      <c r="Z441" s="1294"/>
      <c r="AA441" s="1294"/>
      <c r="AB441" s="1294"/>
      <c r="AC441" s="1294"/>
      <c r="AD441" s="1294"/>
      <c r="AE441" s="1295"/>
      <c r="AF441" s="1295"/>
      <c r="AG441" s="1233"/>
      <c r="AH441" s="1233"/>
      <c r="AI441" s="1233"/>
      <c r="AJ441" s="1233"/>
      <c r="AK441" s="1233"/>
      <c r="AL441" s="1233"/>
      <c r="AM441" s="1233"/>
      <c r="AN441" s="1233"/>
      <c r="AO441" s="1233"/>
      <c r="AP441" s="1233"/>
      <c r="AQ441" s="1233"/>
      <c r="AR441" s="1233"/>
      <c r="AS441" s="1233"/>
      <c r="AT441" s="1233"/>
      <c r="AU441" s="1233"/>
      <c r="AV441" s="1233"/>
      <c r="AW441" s="1233"/>
      <c r="AX441" s="1233"/>
      <c r="AY441" s="1233"/>
      <c r="AZ441" s="1233"/>
      <c r="BA441" s="1233"/>
      <c r="BB441" s="1233"/>
      <c r="BC441" s="1233"/>
      <c r="BD441" s="1233"/>
      <c r="BE441" s="1233"/>
      <c r="BF441" s="1233"/>
      <c r="BG441" s="1233"/>
      <c r="BH441" s="1233"/>
      <c r="BI441" s="1233"/>
      <c r="BJ441" s="1233"/>
      <c r="BK441" s="1233"/>
      <c r="BL441" s="1233"/>
      <c r="BM441" s="1233"/>
      <c r="BN441" s="1233"/>
      <c r="BO441" s="1233"/>
      <c r="BP441" s="1233"/>
      <c r="BQ441" s="1233"/>
      <c r="BR441" s="1233"/>
      <c r="BS441" s="1233"/>
      <c r="BT441" s="1233"/>
      <c r="BU441" s="1233"/>
      <c r="BV441" s="1233"/>
      <c r="BW441" s="1233"/>
    </row>
    <row r="442" ht="14.25" customHeight="1">
      <c r="A442" s="1295"/>
      <c r="B442" s="1295"/>
      <c r="C442" s="1295"/>
      <c r="D442" s="1295"/>
      <c r="E442" s="1295"/>
      <c r="F442" s="1295"/>
      <c r="G442" s="1296"/>
      <c r="H442" s="1297"/>
      <c r="I442" s="1298"/>
      <c r="J442" s="1295"/>
      <c r="K442" s="1295"/>
      <c r="L442" s="1299"/>
      <c r="M442" s="1295"/>
      <c r="N442" s="1295"/>
      <c r="O442" s="1299"/>
      <c r="P442" s="1295"/>
      <c r="Q442" s="1295"/>
      <c r="R442" s="1295"/>
      <c r="S442" s="1295"/>
      <c r="T442" s="1295"/>
      <c r="U442" s="1300"/>
      <c r="V442" s="1295"/>
      <c r="W442" s="1295"/>
      <c r="X442" s="1295"/>
      <c r="Y442" s="1294"/>
      <c r="Z442" s="1294"/>
      <c r="AA442" s="1294"/>
      <c r="AB442" s="1294"/>
      <c r="AC442" s="1294"/>
      <c r="AD442" s="1294"/>
      <c r="AE442" s="1295"/>
      <c r="AF442" s="1295"/>
      <c r="AG442" s="1233"/>
      <c r="AH442" s="1233"/>
      <c r="AI442" s="1233"/>
      <c r="AJ442" s="1233"/>
      <c r="AK442" s="1233"/>
      <c r="AL442" s="1233"/>
      <c r="AM442" s="1233"/>
      <c r="AN442" s="1233"/>
      <c r="AO442" s="1233"/>
      <c r="AP442" s="1233"/>
      <c r="AQ442" s="1233"/>
      <c r="AR442" s="1233"/>
      <c r="AS442" s="1233"/>
      <c r="AT442" s="1233"/>
      <c r="AU442" s="1233"/>
      <c r="AV442" s="1233"/>
      <c r="AW442" s="1233"/>
      <c r="AX442" s="1233"/>
      <c r="AY442" s="1233"/>
      <c r="AZ442" s="1233"/>
      <c r="BA442" s="1233"/>
      <c r="BB442" s="1233"/>
      <c r="BC442" s="1233"/>
      <c r="BD442" s="1233"/>
      <c r="BE442" s="1233"/>
      <c r="BF442" s="1233"/>
      <c r="BG442" s="1233"/>
      <c r="BH442" s="1233"/>
      <c r="BI442" s="1233"/>
      <c r="BJ442" s="1233"/>
      <c r="BK442" s="1233"/>
      <c r="BL442" s="1233"/>
      <c r="BM442" s="1233"/>
      <c r="BN442" s="1233"/>
      <c r="BO442" s="1233"/>
      <c r="BP442" s="1233"/>
      <c r="BQ442" s="1233"/>
      <c r="BR442" s="1233"/>
      <c r="BS442" s="1233"/>
      <c r="BT442" s="1233"/>
      <c r="BU442" s="1233"/>
      <c r="BV442" s="1233"/>
      <c r="BW442" s="1233"/>
    </row>
    <row r="443" ht="14.25" customHeight="1">
      <c r="A443" s="1295"/>
      <c r="B443" s="1295"/>
      <c r="C443" s="1295"/>
      <c r="D443" s="1295"/>
      <c r="E443" s="1295"/>
      <c r="F443" s="1295"/>
      <c r="G443" s="1296"/>
      <c r="H443" s="1297"/>
      <c r="I443" s="1298"/>
      <c r="J443" s="1295"/>
      <c r="K443" s="1295"/>
      <c r="L443" s="1299"/>
      <c r="M443" s="1295"/>
      <c r="N443" s="1295"/>
      <c r="O443" s="1299"/>
      <c r="P443" s="1295"/>
      <c r="Q443" s="1295"/>
      <c r="R443" s="1295"/>
      <c r="S443" s="1295"/>
      <c r="T443" s="1295"/>
      <c r="U443" s="1300"/>
      <c r="V443" s="1295"/>
      <c r="W443" s="1295"/>
      <c r="X443" s="1295"/>
      <c r="Y443" s="1294"/>
      <c r="Z443" s="1294"/>
      <c r="AA443" s="1294"/>
      <c r="AB443" s="1294"/>
      <c r="AC443" s="1294"/>
      <c r="AD443" s="1294"/>
      <c r="AE443" s="1295"/>
      <c r="AF443" s="1295"/>
      <c r="AG443" s="1233"/>
      <c r="AH443" s="1233"/>
      <c r="AI443" s="1233"/>
      <c r="AJ443" s="1233"/>
      <c r="AK443" s="1233"/>
      <c r="AL443" s="1233"/>
      <c r="AM443" s="1233"/>
      <c r="AN443" s="1233"/>
      <c r="AO443" s="1233"/>
      <c r="AP443" s="1233"/>
      <c r="AQ443" s="1233"/>
      <c r="AR443" s="1233"/>
      <c r="AS443" s="1233"/>
      <c r="AT443" s="1233"/>
      <c r="AU443" s="1233"/>
      <c r="AV443" s="1233"/>
      <c r="AW443" s="1233"/>
      <c r="AX443" s="1233"/>
      <c r="AY443" s="1233"/>
      <c r="AZ443" s="1233"/>
      <c r="BA443" s="1233"/>
      <c r="BB443" s="1233"/>
      <c r="BC443" s="1233"/>
      <c r="BD443" s="1233"/>
      <c r="BE443" s="1233"/>
      <c r="BF443" s="1233"/>
      <c r="BG443" s="1233"/>
      <c r="BH443" s="1233"/>
      <c r="BI443" s="1233"/>
      <c r="BJ443" s="1233"/>
      <c r="BK443" s="1233"/>
      <c r="BL443" s="1233"/>
      <c r="BM443" s="1233"/>
      <c r="BN443" s="1233"/>
      <c r="BO443" s="1233"/>
      <c r="BP443" s="1233"/>
      <c r="BQ443" s="1233"/>
      <c r="BR443" s="1233"/>
      <c r="BS443" s="1233"/>
      <c r="BT443" s="1233"/>
      <c r="BU443" s="1233"/>
      <c r="BV443" s="1233"/>
      <c r="BW443" s="1233"/>
    </row>
    <row r="444" ht="14.25" customHeight="1">
      <c r="A444" s="1295"/>
      <c r="B444" s="1295"/>
      <c r="C444" s="1295"/>
      <c r="D444" s="1295"/>
      <c r="E444" s="1295"/>
      <c r="F444" s="1295"/>
      <c r="G444" s="1296"/>
      <c r="H444" s="1297"/>
      <c r="I444" s="1298"/>
      <c r="J444" s="1295"/>
      <c r="K444" s="1295"/>
      <c r="L444" s="1299"/>
      <c r="M444" s="1295"/>
      <c r="N444" s="1295"/>
      <c r="O444" s="1299"/>
      <c r="P444" s="1295"/>
      <c r="Q444" s="1295"/>
      <c r="R444" s="1295"/>
      <c r="S444" s="1295"/>
      <c r="T444" s="1295"/>
      <c r="U444" s="1300"/>
      <c r="V444" s="1295"/>
      <c r="W444" s="1295"/>
      <c r="X444" s="1295"/>
      <c r="Y444" s="1294"/>
      <c r="Z444" s="1294"/>
      <c r="AA444" s="1294"/>
      <c r="AB444" s="1294"/>
      <c r="AC444" s="1294"/>
      <c r="AD444" s="1294"/>
      <c r="AE444" s="1295"/>
      <c r="AF444" s="1295"/>
      <c r="AG444" s="1233"/>
      <c r="AH444" s="1233"/>
      <c r="AI444" s="1233"/>
      <c r="AJ444" s="1233"/>
      <c r="AK444" s="1233"/>
      <c r="AL444" s="1233"/>
      <c r="AM444" s="1233"/>
      <c r="AN444" s="1233"/>
      <c r="AO444" s="1233"/>
      <c r="AP444" s="1233"/>
      <c r="AQ444" s="1233"/>
      <c r="AR444" s="1233"/>
      <c r="AS444" s="1233"/>
      <c r="AT444" s="1233"/>
      <c r="AU444" s="1233"/>
      <c r="AV444" s="1233"/>
      <c r="AW444" s="1233"/>
      <c r="AX444" s="1233"/>
      <c r="AY444" s="1233"/>
      <c r="AZ444" s="1233"/>
      <c r="BA444" s="1233"/>
      <c r="BB444" s="1233"/>
      <c r="BC444" s="1233"/>
      <c r="BD444" s="1233"/>
      <c r="BE444" s="1233"/>
      <c r="BF444" s="1233"/>
      <c r="BG444" s="1233"/>
      <c r="BH444" s="1233"/>
      <c r="BI444" s="1233"/>
      <c r="BJ444" s="1233"/>
      <c r="BK444" s="1233"/>
      <c r="BL444" s="1233"/>
      <c r="BM444" s="1233"/>
      <c r="BN444" s="1233"/>
      <c r="BO444" s="1233"/>
      <c r="BP444" s="1233"/>
      <c r="BQ444" s="1233"/>
      <c r="BR444" s="1233"/>
      <c r="BS444" s="1233"/>
      <c r="BT444" s="1233"/>
      <c r="BU444" s="1233"/>
      <c r="BV444" s="1233"/>
      <c r="BW444" s="1233"/>
    </row>
    <row r="445" ht="14.25" customHeight="1">
      <c r="A445" s="1295"/>
      <c r="B445" s="1295"/>
      <c r="C445" s="1295"/>
      <c r="D445" s="1295"/>
      <c r="E445" s="1295"/>
      <c r="F445" s="1295"/>
      <c r="G445" s="1296"/>
      <c r="H445" s="1297"/>
      <c r="I445" s="1298"/>
      <c r="J445" s="1295"/>
      <c r="K445" s="1295"/>
      <c r="L445" s="1299"/>
      <c r="M445" s="1295"/>
      <c r="N445" s="1295"/>
      <c r="O445" s="1299"/>
      <c r="P445" s="1295"/>
      <c r="Q445" s="1295"/>
      <c r="R445" s="1295"/>
      <c r="S445" s="1295"/>
      <c r="T445" s="1295"/>
      <c r="U445" s="1300"/>
      <c r="V445" s="1295"/>
      <c r="W445" s="1295"/>
      <c r="X445" s="1295"/>
      <c r="Y445" s="1294"/>
      <c r="Z445" s="1294"/>
      <c r="AA445" s="1294"/>
      <c r="AB445" s="1294"/>
      <c r="AC445" s="1294"/>
      <c r="AD445" s="1294"/>
      <c r="AE445" s="1295"/>
      <c r="AF445" s="1295"/>
      <c r="AG445" s="1233"/>
      <c r="AH445" s="1233"/>
      <c r="AI445" s="1233"/>
      <c r="AJ445" s="1233"/>
      <c r="AK445" s="1233"/>
      <c r="AL445" s="1233"/>
      <c r="AM445" s="1233"/>
      <c r="AN445" s="1233"/>
      <c r="AO445" s="1233"/>
      <c r="AP445" s="1233"/>
      <c r="AQ445" s="1233"/>
      <c r="AR445" s="1233"/>
      <c r="AS445" s="1233"/>
      <c r="AT445" s="1233"/>
      <c r="AU445" s="1233"/>
      <c r="AV445" s="1233"/>
      <c r="AW445" s="1233"/>
      <c r="AX445" s="1233"/>
      <c r="AY445" s="1233"/>
      <c r="AZ445" s="1233"/>
      <c r="BA445" s="1233"/>
      <c r="BB445" s="1233"/>
      <c r="BC445" s="1233"/>
      <c r="BD445" s="1233"/>
      <c r="BE445" s="1233"/>
      <c r="BF445" s="1233"/>
      <c r="BG445" s="1233"/>
      <c r="BH445" s="1233"/>
      <c r="BI445" s="1233"/>
      <c r="BJ445" s="1233"/>
      <c r="BK445" s="1233"/>
      <c r="BL445" s="1233"/>
      <c r="BM445" s="1233"/>
      <c r="BN445" s="1233"/>
      <c r="BO445" s="1233"/>
      <c r="BP445" s="1233"/>
      <c r="BQ445" s="1233"/>
      <c r="BR445" s="1233"/>
      <c r="BS445" s="1233"/>
      <c r="BT445" s="1233"/>
      <c r="BU445" s="1233"/>
      <c r="BV445" s="1233"/>
      <c r="BW445" s="1233"/>
    </row>
    <row r="446" ht="14.25" customHeight="1">
      <c r="A446" s="1295"/>
      <c r="B446" s="1295"/>
      <c r="C446" s="1295"/>
      <c r="D446" s="1295"/>
      <c r="E446" s="1295"/>
      <c r="F446" s="1295"/>
      <c r="G446" s="1296"/>
      <c r="H446" s="1297"/>
      <c r="I446" s="1298"/>
      <c r="J446" s="1295"/>
      <c r="K446" s="1295"/>
      <c r="L446" s="1299"/>
      <c r="M446" s="1295"/>
      <c r="N446" s="1295"/>
      <c r="O446" s="1299"/>
      <c r="P446" s="1295"/>
      <c r="Q446" s="1295"/>
      <c r="R446" s="1295"/>
      <c r="S446" s="1295"/>
      <c r="T446" s="1295"/>
      <c r="U446" s="1300"/>
      <c r="V446" s="1295"/>
      <c r="W446" s="1295"/>
      <c r="X446" s="1295"/>
      <c r="Y446" s="1294"/>
      <c r="Z446" s="1294"/>
      <c r="AA446" s="1294"/>
      <c r="AB446" s="1294"/>
      <c r="AC446" s="1294"/>
      <c r="AD446" s="1294"/>
      <c r="AE446" s="1295"/>
      <c r="AF446" s="1295"/>
      <c r="AG446" s="1233"/>
      <c r="AH446" s="1233"/>
      <c r="AI446" s="1233"/>
      <c r="AJ446" s="1233"/>
      <c r="AK446" s="1233"/>
      <c r="AL446" s="1233"/>
      <c r="AM446" s="1233"/>
      <c r="AN446" s="1233"/>
      <c r="AO446" s="1233"/>
      <c r="AP446" s="1233"/>
      <c r="AQ446" s="1233"/>
      <c r="AR446" s="1233"/>
      <c r="AS446" s="1233"/>
      <c r="AT446" s="1233"/>
      <c r="AU446" s="1233"/>
      <c r="AV446" s="1233"/>
      <c r="AW446" s="1233"/>
      <c r="AX446" s="1233"/>
      <c r="AY446" s="1233"/>
      <c r="AZ446" s="1233"/>
      <c r="BA446" s="1233"/>
      <c r="BB446" s="1233"/>
      <c r="BC446" s="1233"/>
      <c r="BD446" s="1233"/>
      <c r="BE446" s="1233"/>
      <c r="BF446" s="1233"/>
      <c r="BG446" s="1233"/>
      <c r="BH446" s="1233"/>
      <c r="BI446" s="1233"/>
      <c r="BJ446" s="1233"/>
      <c r="BK446" s="1233"/>
      <c r="BL446" s="1233"/>
      <c r="BM446" s="1233"/>
      <c r="BN446" s="1233"/>
      <c r="BO446" s="1233"/>
      <c r="BP446" s="1233"/>
      <c r="BQ446" s="1233"/>
      <c r="BR446" s="1233"/>
      <c r="BS446" s="1233"/>
      <c r="BT446" s="1233"/>
      <c r="BU446" s="1233"/>
      <c r="BV446" s="1233"/>
      <c r="BW446" s="1233"/>
    </row>
    <row r="447" ht="14.25" customHeight="1">
      <c r="A447" s="1295"/>
      <c r="B447" s="1295"/>
      <c r="C447" s="1295"/>
      <c r="D447" s="1295"/>
      <c r="E447" s="1295"/>
      <c r="F447" s="1295"/>
      <c r="G447" s="1296"/>
      <c r="H447" s="1297"/>
      <c r="I447" s="1298"/>
      <c r="J447" s="1295"/>
      <c r="K447" s="1295"/>
      <c r="L447" s="1299"/>
      <c r="M447" s="1295"/>
      <c r="N447" s="1295"/>
      <c r="O447" s="1299"/>
      <c r="P447" s="1295"/>
      <c r="Q447" s="1295"/>
      <c r="R447" s="1295"/>
      <c r="S447" s="1295"/>
      <c r="T447" s="1295"/>
      <c r="U447" s="1300"/>
      <c r="V447" s="1295"/>
      <c r="W447" s="1295"/>
      <c r="X447" s="1295"/>
      <c r="Y447" s="1294"/>
      <c r="Z447" s="1294"/>
      <c r="AA447" s="1294"/>
      <c r="AB447" s="1294"/>
      <c r="AC447" s="1294"/>
      <c r="AD447" s="1294"/>
      <c r="AE447" s="1295"/>
      <c r="AF447" s="1295"/>
      <c r="AG447" s="1233"/>
      <c r="AH447" s="1233"/>
      <c r="AI447" s="1233"/>
      <c r="AJ447" s="1233"/>
      <c r="AK447" s="1233"/>
      <c r="AL447" s="1233"/>
      <c r="AM447" s="1233"/>
      <c r="AN447" s="1233"/>
      <c r="AO447" s="1233"/>
      <c r="AP447" s="1233"/>
      <c r="AQ447" s="1233"/>
      <c r="AR447" s="1233"/>
      <c r="AS447" s="1233"/>
      <c r="AT447" s="1233"/>
      <c r="AU447" s="1233"/>
      <c r="AV447" s="1233"/>
      <c r="AW447" s="1233"/>
      <c r="AX447" s="1233"/>
      <c r="AY447" s="1233"/>
      <c r="AZ447" s="1233"/>
      <c r="BA447" s="1233"/>
      <c r="BB447" s="1233"/>
      <c r="BC447" s="1233"/>
      <c r="BD447" s="1233"/>
      <c r="BE447" s="1233"/>
      <c r="BF447" s="1233"/>
      <c r="BG447" s="1233"/>
      <c r="BH447" s="1233"/>
      <c r="BI447" s="1233"/>
      <c r="BJ447" s="1233"/>
      <c r="BK447" s="1233"/>
      <c r="BL447" s="1233"/>
      <c r="BM447" s="1233"/>
      <c r="BN447" s="1233"/>
      <c r="BO447" s="1233"/>
      <c r="BP447" s="1233"/>
      <c r="BQ447" s="1233"/>
      <c r="BR447" s="1233"/>
      <c r="BS447" s="1233"/>
      <c r="BT447" s="1233"/>
      <c r="BU447" s="1233"/>
      <c r="BV447" s="1233"/>
      <c r="BW447" s="1233"/>
    </row>
    <row r="448" ht="14.25" customHeight="1">
      <c r="A448" s="1295"/>
      <c r="B448" s="1295"/>
      <c r="C448" s="1295"/>
      <c r="D448" s="1295"/>
      <c r="E448" s="1295"/>
      <c r="F448" s="1295"/>
      <c r="G448" s="1296"/>
      <c r="H448" s="1297"/>
      <c r="I448" s="1298"/>
      <c r="J448" s="1295"/>
      <c r="K448" s="1295"/>
      <c r="L448" s="1299"/>
      <c r="M448" s="1295"/>
      <c r="N448" s="1295"/>
      <c r="O448" s="1299"/>
      <c r="P448" s="1295"/>
      <c r="Q448" s="1295"/>
      <c r="R448" s="1295"/>
      <c r="S448" s="1295"/>
      <c r="T448" s="1295"/>
      <c r="U448" s="1300"/>
      <c r="V448" s="1295"/>
      <c r="W448" s="1295"/>
      <c r="X448" s="1295"/>
      <c r="Y448" s="1294"/>
      <c r="Z448" s="1294"/>
      <c r="AA448" s="1294"/>
      <c r="AB448" s="1294"/>
      <c r="AC448" s="1294"/>
      <c r="AD448" s="1294"/>
      <c r="AE448" s="1295"/>
      <c r="AF448" s="1295"/>
      <c r="AG448" s="1233"/>
      <c r="AH448" s="1233"/>
      <c r="AI448" s="1233"/>
      <c r="AJ448" s="1233"/>
      <c r="AK448" s="1233"/>
      <c r="AL448" s="1233"/>
      <c r="AM448" s="1233"/>
      <c r="AN448" s="1233"/>
      <c r="AO448" s="1233"/>
      <c r="AP448" s="1233"/>
      <c r="AQ448" s="1233"/>
      <c r="AR448" s="1233"/>
      <c r="AS448" s="1233"/>
      <c r="AT448" s="1233"/>
      <c r="AU448" s="1233"/>
      <c r="AV448" s="1233"/>
      <c r="AW448" s="1233"/>
      <c r="AX448" s="1233"/>
      <c r="AY448" s="1233"/>
      <c r="AZ448" s="1233"/>
      <c r="BA448" s="1233"/>
      <c r="BB448" s="1233"/>
      <c r="BC448" s="1233"/>
      <c r="BD448" s="1233"/>
      <c r="BE448" s="1233"/>
      <c r="BF448" s="1233"/>
      <c r="BG448" s="1233"/>
      <c r="BH448" s="1233"/>
      <c r="BI448" s="1233"/>
      <c r="BJ448" s="1233"/>
      <c r="BK448" s="1233"/>
      <c r="BL448" s="1233"/>
      <c r="BM448" s="1233"/>
      <c r="BN448" s="1233"/>
      <c r="BO448" s="1233"/>
      <c r="BP448" s="1233"/>
      <c r="BQ448" s="1233"/>
      <c r="BR448" s="1233"/>
      <c r="BS448" s="1233"/>
      <c r="BT448" s="1233"/>
      <c r="BU448" s="1233"/>
      <c r="BV448" s="1233"/>
      <c r="BW448" s="1233"/>
    </row>
    <row r="449" ht="14.25" customHeight="1">
      <c r="A449" s="1295"/>
      <c r="B449" s="1295"/>
      <c r="C449" s="1295"/>
      <c r="D449" s="1295"/>
      <c r="E449" s="1295"/>
      <c r="F449" s="1295"/>
      <c r="G449" s="1296"/>
      <c r="H449" s="1297"/>
      <c r="I449" s="1298"/>
      <c r="J449" s="1295"/>
      <c r="K449" s="1295"/>
      <c r="L449" s="1299"/>
      <c r="M449" s="1295"/>
      <c r="N449" s="1295"/>
      <c r="O449" s="1299"/>
      <c r="P449" s="1295"/>
      <c r="Q449" s="1295"/>
      <c r="R449" s="1295"/>
      <c r="S449" s="1295"/>
      <c r="T449" s="1295"/>
      <c r="U449" s="1300"/>
      <c r="V449" s="1295"/>
      <c r="W449" s="1295"/>
      <c r="X449" s="1295"/>
      <c r="Y449" s="1294"/>
      <c r="Z449" s="1294"/>
      <c r="AA449" s="1294"/>
      <c r="AB449" s="1294"/>
      <c r="AC449" s="1294"/>
      <c r="AD449" s="1294"/>
      <c r="AE449" s="1295"/>
      <c r="AF449" s="1295"/>
      <c r="AG449" s="1233"/>
      <c r="AH449" s="1233"/>
      <c r="AI449" s="1233"/>
      <c r="AJ449" s="1233"/>
      <c r="AK449" s="1233"/>
      <c r="AL449" s="1233"/>
      <c r="AM449" s="1233"/>
      <c r="AN449" s="1233"/>
      <c r="AO449" s="1233"/>
      <c r="AP449" s="1233"/>
      <c r="AQ449" s="1233"/>
      <c r="AR449" s="1233"/>
      <c r="AS449" s="1233"/>
      <c r="AT449" s="1233"/>
      <c r="AU449" s="1233"/>
      <c r="AV449" s="1233"/>
      <c r="AW449" s="1233"/>
      <c r="AX449" s="1233"/>
      <c r="AY449" s="1233"/>
      <c r="AZ449" s="1233"/>
      <c r="BA449" s="1233"/>
      <c r="BB449" s="1233"/>
      <c r="BC449" s="1233"/>
      <c r="BD449" s="1233"/>
      <c r="BE449" s="1233"/>
      <c r="BF449" s="1233"/>
      <c r="BG449" s="1233"/>
      <c r="BH449" s="1233"/>
      <c r="BI449" s="1233"/>
      <c r="BJ449" s="1233"/>
      <c r="BK449" s="1233"/>
      <c r="BL449" s="1233"/>
      <c r="BM449" s="1233"/>
      <c r="BN449" s="1233"/>
      <c r="BO449" s="1233"/>
      <c r="BP449" s="1233"/>
      <c r="BQ449" s="1233"/>
      <c r="BR449" s="1233"/>
      <c r="BS449" s="1233"/>
      <c r="BT449" s="1233"/>
      <c r="BU449" s="1233"/>
      <c r="BV449" s="1233"/>
      <c r="BW449" s="1233"/>
    </row>
    <row r="450" ht="14.25" customHeight="1">
      <c r="A450" s="1295"/>
      <c r="B450" s="1295"/>
      <c r="C450" s="1295"/>
      <c r="D450" s="1295"/>
      <c r="E450" s="1295"/>
      <c r="F450" s="1295"/>
      <c r="G450" s="1296"/>
      <c r="H450" s="1297"/>
      <c r="I450" s="1298"/>
      <c r="J450" s="1295"/>
      <c r="K450" s="1295"/>
      <c r="L450" s="1299"/>
      <c r="M450" s="1295"/>
      <c r="N450" s="1295"/>
      <c r="O450" s="1299"/>
      <c r="P450" s="1295"/>
      <c r="Q450" s="1295"/>
      <c r="R450" s="1295"/>
      <c r="S450" s="1295"/>
      <c r="T450" s="1295"/>
      <c r="U450" s="1300"/>
      <c r="V450" s="1295"/>
      <c r="W450" s="1295"/>
      <c r="X450" s="1295"/>
      <c r="Y450" s="1294"/>
      <c r="Z450" s="1294"/>
      <c r="AA450" s="1294"/>
      <c r="AB450" s="1294"/>
      <c r="AC450" s="1294"/>
      <c r="AD450" s="1294"/>
      <c r="AE450" s="1295"/>
      <c r="AF450" s="1295"/>
      <c r="AG450" s="1233"/>
      <c r="AH450" s="1233"/>
      <c r="AI450" s="1233"/>
      <c r="AJ450" s="1233"/>
      <c r="AK450" s="1233"/>
      <c r="AL450" s="1233"/>
      <c r="AM450" s="1233"/>
      <c r="AN450" s="1233"/>
      <c r="AO450" s="1233"/>
      <c r="AP450" s="1233"/>
      <c r="AQ450" s="1233"/>
      <c r="AR450" s="1233"/>
      <c r="AS450" s="1233"/>
      <c r="AT450" s="1233"/>
      <c r="AU450" s="1233"/>
      <c r="AV450" s="1233"/>
      <c r="AW450" s="1233"/>
      <c r="AX450" s="1233"/>
      <c r="AY450" s="1233"/>
      <c r="AZ450" s="1233"/>
      <c r="BA450" s="1233"/>
      <c r="BB450" s="1233"/>
      <c r="BC450" s="1233"/>
      <c r="BD450" s="1233"/>
      <c r="BE450" s="1233"/>
      <c r="BF450" s="1233"/>
      <c r="BG450" s="1233"/>
      <c r="BH450" s="1233"/>
      <c r="BI450" s="1233"/>
      <c r="BJ450" s="1233"/>
      <c r="BK450" s="1233"/>
      <c r="BL450" s="1233"/>
      <c r="BM450" s="1233"/>
      <c r="BN450" s="1233"/>
      <c r="BO450" s="1233"/>
      <c r="BP450" s="1233"/>
      <c r="BQ450" s="1233"/>
      <c r="BR450" s="1233"/>
      <c r="BS450" s="1233"/>
      <c r="BT450" s="1233"/>
      <c r="BU450" s="1233"/>
      <c r="BV450" s="1233"/>
      <c r="BW450" s="1233"/>
    </row>
    <row r="451" ht="14.25" customHeight="1">
      <c r="A451" s="1295"/>
      <c r="B451" s="1295"/>
      <c r="C451" s="1295"/>
      <c r="D451" s="1295"/>
      <c r="E451" s="1295"/>
      <c r="F451" s="1295"/>
      <c r="G451" s="1296"/>
      <c r="H451" s="1297"/>
      <c r="I451" s="1298"/>
      <c r="J451" s="1295"/>
      <c r="K451" s="1295"/>
      <c r="L451" s="1299"/>
      <c r="M451" s="1295"/>
      <c r="N451" s="1295"/>
      <c r="O451" s="1299"/>
      <c r="P451" s="1295"/>
      <c r="Q451" s="1295"/>
      <c r="R451" s="1295"/>
      <c r="S451" s="1295"/>
      <c r="T451" s="1295"/>
      <c r="U451" s="1300"/>
      <c r="V451" s="1295"/>
      <c r="W451" s="1295"/>
      <c r="X451" s="1295"/>
      <c r="Y451" s="1294"/>
      <c r="Z451" s="1294"/>
      <c r="AA451" s="1294"/>
      <c r="AB451" s="1294"/>
      <c r="AC451" s="1294"/>
      <c r="AD451" s="1294"/>
      <c r="AE451" s="1295"/>
      <c r="AF451" s="1295"/>
      <c r="AG451" s="1233"/>
      <c r="AH451" s="1233"/>
      <c r="AI451" s="1233"/>
      <c r="AJ451" s="1233"/>
      <c r="AK451" s="1233"/>
      <c r="AL451" s="1233"/>
      <c r="AM451" s="1233"/>
      <c r="AN451" s="1233"/>
      <c r="AO451" s="1233"/>
      <c r="AP451" s="1233"/>
      <c r="AQ451" s="1233"/>
      <c r="AR451" s="1233"/>
      <c r="AS451" s="1233"/>
      <c r="AT451" s="1233"/>
      <c r="AU451" s="1233"/>
      <c r="AV451" s="1233"/>
      <c r="AW451" s="1233"/>
      <c r="AX451" s="1233"/>
      <c r="AY451" s="1233"/>
      <c r="AZ451" s="1233"/>
      <c r="BA451" s="1233"/>
      <c r="BB451" s="1233"/>
      <c r="BC451" s="1233"/>
      <c r="BD451" s="1233"/>
      <c r="BE451" s="1233"/>
      <c r="BF451" s="1233"/>
      <c r="BG451" s="1233"/>
      <c r="BH451" s="1233"/>
      <c r="BI451" s="1233"/>
      <c r="BJ451" s="1233"/>
      <c r="BK451" s="1233"/>
      <c r="BL451" s="1233"/>
      <c r="BM451" s="1233"/>
      <c r="BN451" s="1233"/>
      <c r="BO451" s="1233"/>
      <c r="BP451" s="1233"/>
      <c r="BQ451" s="1233"/>
      <c r="BR451" s="1233"/>
      <c r="BS451" s="1233"/>
      <c r="BT451" s="1233"/>
      <c r="BU451" s="1233"/>
      <c r="BV451" s="1233"/>
      <c r="BW451" s="1233"/>
    </row>
    <row r="452" ht="14.25" customHeight="1">
      <c r="A452" s="1295"/>
      <c r="B452" s="1295"/>
      <c r="C452" s="1295"/>
      <c r="D452" s="1295"/>
      <c r="E452" s="1295"/>
      <c r="F452" s="1295"/>
      <c r="G452" s="1296"/>
      <c r="H452" s="1297"/>
      <c r="I452" s="1298"/>
      <c r="J452" s="1295"/>
      <c r="K452" s="1295"/>
      <c r="L452" s="1299"/>
      <c r="M452" s="1295"/>
      <c r="N452" s="1295"/>
      <c r="O452" s="1299"/>
      <c r="P452" s="1295"/>
      <c r="Q452" s="1295"/>
      <c r="R452" s="1295"/>
      <c r="S452" s="1295"/>
      <c r="T452" s="1295"/>
      <c r="U452" s="1300"/>
      <c r="V452" s="1295"/>
      <c r="W452" s="1295"/>
      <c r="X452" s="1295"/>
      <c r="Y452" s="1294"/>
      <c r="Z452" s="1294"/>
      <c r="AA452" s="1294"/>
      <c r="AB452" s="1294"/>
      <c r="AC452" s="1294"/>
      <c r="AD452" s="1294"/>
      <c r="AE452" s="1295"/>
      <c r="AF452" s="1295"/>
      <c r="AG452" s="1233"/>
      <c r="AH452" s="1233"/>
      <c r="AI452" s="1233"/>
      <c r="AJ452" s="1233"/>
      <c r="AK452" s="1233"/>
      <c r="AL452" s="1233"/>
      <c r="AM452" s="1233"/>
      <c r="AN452" s="1233"/>
      <c r="AO452" s="1233"/>
      <c r="AP452" s="1233"/>
      <c r="AQ452" s="1233"/>
      <c r="AR452" s="1233"/>
      <c r="AS452" s="1233"/>
      <c r="AT452" s="1233"/>
      <c r="AU452" s="1233"/>
      <c r="AV452" s="1233"/>
      <c r="AW452" s="1233"/>
      <c r="AX452" s="1233"/>
      <c r="AY452" s="1233"/>
      <c r="AZ452" s="1233"/>
      <c r="BA452" s="1233"/>
      <c r="BB452" s="1233"/>
      <c r="BC452" s="1233"/>
      <c r="BD452" s="1233"/>
      <c r="BE452" s="1233"/>
      <c r="BF452" s="1233"/>
      <c r="BG452" s="1233"/>
      <c r="BH452" s="1233"/>
      <c r="BI452" s="1233"/>
      <c r="BJ452" s="1233"/>
      <c r="BK452" s="1233"/>
      <c r="BL452" s="1233"/>
      <c r="BM452" s="1233"/>
      <c r="BN452" s="1233"/>
      <c r="BO452" s="1233"/>
      <c r="BP452" s="1233"/>
      <c r="BQ452" s="1233"/>
      <c r="BR452" s="1233"/>
      <c r="BS452" s="1233"/>
      <c r="BT452" s="1233"/>
      <c r="BU452" s="1233"/>
      <c r="BV452" s="1233"/>
      <c r="BW452" s="1233"/>
    </row>
    <row r="453" ht="14.25" customHeight="1">
      <c r="A453" s="1295"/>
      <c r="B453" s="1295"/>
      <c r="C453" s="1295"/>
      <c r="D453" s="1295"/>
      <c r="E453" s="1295"/>
      <c r="F453" s="1295"/>
      <c r="G453" s="1296"/>
      <c r="H453" s="1297"/>
      <c r="I453" s="1298"/>
      <c r="J453" s="1295"/>
      <c r="K453" s="1295"/>
      <c r="L453" s="1299"/>
      <c r="M453" s="1295"/>
      <c r="N453" s="1295"/>
      <c r="O453" s="1299"/>
      <c r="P453" s="1295"/>
      <c r="Q453" s="1295"/>
      <c r="R453" s="1295"/>
      <c r="S453" s="1295"/>
      <c r="T453" s="1295"/>
      <c r="U453" s="1300"/>
      <c r="V453" s="1295"/>
      <c r="W453" s="1295"/>
      <c r="X453" s="1295"/>
      <c r="Y453" s="1294"/>
      <c r="Z453" s="1294"/>
      <c r="AA453" s="1294"/>
      <c r="AB453" s="1294"/>
      <c r="AC453" s="1294"/>
      <c r="AD453" s="1294"/>
      <c r="AE453" s="1295"/>
      <c r="AF453" s="1295"/>
      <c r="AG453" s="1233"/>
      <c r="AH453" s="1233"/>
      <c r="AI453" s="1233"/>
      <c r="AJ453" s="1233"/>
      <c r="AK453" s="1233"/>
      <c r="AL453" s="1233"/>
      <c r="AM453" s="1233"/>
      <c r="AN453" s="1233"/>
      <c r="AO453" s="1233"/>
      <c r="AP453" s="1233"/>
      <c r="AQ453" s="1233"/>
      <c r="AR453" s="1233"/>
      <c r="AS453" s="1233"/>
      <c r="AT453" s="1233"/>
      <c r="AU453" s="1233"/>
      <c r="AV453" s="1233"/>
      <c r="AW453" s="1233"/>
      <c r="AX453" s="1233"/>
      <c r="AY453" s="1233"/>
      <c r="AZ453" s="1233"/>
      <c r="BA453" s="1233"/>
      <c r="BB453" s="1233"/>
      <c r="BC453" s="1233"/>
      <c r="BD453" s="1233"/>
      <c r="BE453" s="1233"/>
      <c r="BF453" s="1233"/>
      <c r="BG453" s="1233"/>
      <c r="BH453" s="1233"/>
      <c r="BI453" s="1233"/>
      <c r="BJ453" s="1233"/>
      <c r="BK453" s="1233"/>
      <c r="BL453" s="1233"/>
      <c r="BM453" s="1233"/>
      <c r="BN453" s="1233"/>
      <c r="BO453" s="1233"/>
      <c r="BP453" s="1233"/>
      <c r="BQ453" s="1233"/>
      <c r="BR453" s="1233"/>
      <c r="BS453" s="1233"/>
      <c r="BT453" s="1233"/>
      <c r="BU453" s="1233"/>
      <c r="BV453" s="1233"/>
      <c r="BW453" s="1233"/>
    </row>
    <row r="454" ht="14.25" customHeight="1">
      <c r="A454" s="1295"/>
      <c r="B454" s="1295"/>
      <c r="C454" s="1295"/>
      <c r="D454" s="1295"/>
      <c r="E454" s="1295"/>
      <c r="F454" s="1295"/>
      <c r="G454" s="1296"/>
      <c r="H454" s="1297"/>
      <c r="I454" s="1298"/>
      <c r="J454" s="1295"/>
      <c r="K454" s="1295"/>
      <c r="L454" s="1299"/>
      <c r="M454" s="1295"/>
      <c r="N454" s="1295"/>
      <c r="O454" s="1299"/>
      <c r="P454" s="1295"/>
      <c r="Q454" s="1295"/>
      <c r="R454" s="1295"/>
      <c r="S454" s="1295"/>
      <c r="T454" s="1295"/>
      <c r="U454" s="1300"/>
      <c r="V454" s="1295"/>
      <c r="W454" s="1295"/>
      <c r="X454" s="1295"/>
      <c r="Y454" s="1294"/>
      <c r="Z454" s="1294"/>
      <c r="AA454" s="1294"/>
      <c r="AB454" s="1294"/>
      <c r="AC454" s="1294"/>
      <c r="AD454" s="1294"/>
      <c r="AE454" s="1295"/>
      <c r="AF454" s="1295"/>
      <c r="AG454" s="1233"/>
      <c r="AH454" s="1233"/>
      <c r="AI454" s="1233"/>
      <c r="AJ454" s="1233"/>
      <c r="AK454" s="1233"/>
      <c r="AL454" s="1233"/>
      <c r="AM454" s="1233"/>
      <c r="AN454" s="1233"/>
      <c r="AO454" s="1233"/>
      <c r="AP454" s="1233"/>
      <c r="AQ454" s="1233"/>
      <c r="AR454" s="1233"/>
      <c r="AS454" s="1233"/>
      <c r="AT454" s="1233"/>
      <c r="AU454" s="1233"/>
      <c r="AV454" s="1233"/>
      <c r="AW454" s="1233"/>
      <c r="AX454" s="1233"/>
      <c r="AY454" s="1233"/>
      <c r="AZ454" s="1233"/>
      <c r="BA454" s="1233"/>
      <c r="BB454" s="1233"/>
      <c r="BC454" s="1233"/>
      <c r="BD454" s="1233"/>
      <c r="BE454" s="1233"/>
      <c r="BF454" s="1233"/>
      <c r="BG454" s="1233"/>
      <c r="BH454" s="1233"/>
      <c r="BI454" s="1233"/>
      <c r="BJ454" s="1233"/>
      <c r="BK454" s="1233"/>
      <c r="BL454" s="1233"/>
      <c r="BM454" s="1233"/>
      <c r="BN454" s="1233"/>
      <c r="BO454" s="1233"/>
      <c r="BP454" s="1233"/>
      <c r="BQ454" s="1233"/>
      <c r="BR454" s="1233"/>
      <c r="BS454" s="1233"/>
      <c r="BT454" s="1233"/>
      <c r="BU454" s="1233"/>
      <c r="BV454" s="1233"/>
      <c r="BW454" s="1233"/>
    </row>
    <row r="455" ht="14.25" customHeight="1">
      <c r="A455" s="1295"/>
      <c r="B455" s="1295"/>
      <c r="C455" s="1295"/>
      <c r="D455" s="1295"/>
      <c r="E455" s="1295"/>
      <c r="F455" s="1295"/>
      <c r="G455" s="1296"/>
      <c r="H455" s="1297"/>
      <c r="I455" s="1298"/>
      <c r="J455" s="1295"/>
      <c r="K455" s="1295"/>
      <c r="L455" s="1299"/>
      <c r="M455" s="1295"/>
      <c r="N455" s="1295"/>
      <c r="O455" s="1299"/>
      <c r="P455" s="1295"/>
      <c r="Q455" s="1295"/>
      <c r="R455" s="1295"/>
      <c r="S455" s="1295"/>
      <c r="T455" s="1295"/>
      <c r="U455" s="1300"/>
      <c r="V455" s="1295"/>
      <c r="W455" s="1295"/>
      <c r="X455" s="1295"/>
      <c r="Y455" s="1294"/>
      <c r="Z455" s="1294"/>
      <c r="AA455" s="1294"/>
      <c r="AB455" s="1294"/>
      <c r="AC455" s="1294"/>
      <c r="AD455" s="1294"/>
      <c r="AE455" s="1295"/>
      <c r="AF455" s="1295"/>
      <c r="AG455" s="1233"/>
      <c r="AH455" s="1233"/>
      <c r="AI455" s="1233"/>
      <c r="AJ455" s="1233"/>
      <c r="AK455" s="1233"/>
      <c r="AL455" s="1233"/>
      <c r="AM455" s="1233"/>
      <c r="AN455" s="1233"/>
      <c r="AO455" s="1233"/>
      <c r="AP455" s="1233"/>
      <c r="AQ455" s="1233"/>
      <c r="AR455" s="1233"/>
      <c r="AS455" s="1233"/>
      <c r="AT455" s="1233"/>
      <c r="AU455" s="1233"/>
      <c r="AV455" s="1233"/>
      <c r="AW455" s="1233"/>
      <c r="AX455" s="1233"/>
      <c r="AY455" s="1233"/>
      <c r="AZ455" s="1233"/>
      <c r="BA455" s="1233"/>
      <c r="BB455" s="1233"/>
      <c r="BC455" s="1233"/>
      <c r="BD455" s="1233"/>
      <c r="BE455" s="1233"/>
      <c r="BF455" s="1233"/>
      <c r="BG455" s="1233"/>
      <c r="BH455" s="1233"/>
      <c r="BI455" s="1233"/>
      <c r="BJ455" s="1233"/>
      <c r="BK455" s="1233"/>
      <c r="BL455" s="1233"/>
      <c r="BM455" s="1233"/>
      <c r="BN455" s="1233"/>
      <c r="BO455" s="1233"/>
      <c r="BP455" s="1233"/>
      <c r="BQ455" s="1233"/>
      <c r="BR455" s="1233"/>
      <c r="BS455" s="1233"/>
      <c r="BT455" s="1233"/>
      <c r="BU455" s="1233"/>
      <c r="BV455" s="1233"/>
      <c r="BW455" s="1233"/>
    </row>
    <row r="456" ht="14.25" customHeight="1">
      <c r="A456" s="1295"/>
      <c r="B456" s="1295"/>
      <c r="C456" s="1295"/>
      <c r="D456" s="1295"/>
      <c r="E456" s="1295"/>
      <c r="F456" s="1295"/>
      <c r="G456" s="1296"/>
      <c r="H456" s="1297"/>
      <c r="I456" s="1298"/>
      <c r="J456" s="1295"/>
      <c r="K456" s="1295"/>
      <c r="L456" s="1299"/>
      <c r="M456" s="1295"/>
      <c r="N456" s="1295"/>
      <c r="O456" s="1299"/>
      <c r="P456" s="1295"/>
      <c r="Q456" s="1295"/>
      <c r="R456" s="1295"/>
      <c r="S456" s="1295"/>
      <c r="T456" s="1295"/>
      <c r="U456" s="1300"/>
      <c r="V456" s="1295"/>
      <c r="W456" s="1295"/>
      <c r="X456" s="1295"/>
      <c r="Y456" s="1294"/>
      <c r="Z456" s="1294"/>
      <c r="AA456" s="1294"/>
      <c r="AB456" s="1294"/>
      <c r="AC456" s="1294"/>
      <c r="AD456" s="1294"/>
      <c r="AE456" s="1295"/>
      <c r="AF456" s="1295"/>
      <c r="AG456" s="1233"/>
      <c r="AH456" s="1233"/>
      <c r="AI456" s="1233"/>
      <c r="AJ456" s="1233"/>
      <c r="AK456" s="1233"/>
      <c r="AL456" s="1233"/>
      <c r="AM456" s="1233"/>
      <c r="AN456" s="1233"/>
      <c r="AO456" s="1233"/>
      <c r="AP456" s="1233"/>
      <c r="AQ456" s="1233"/>
      <c r="AR456" s="1233"/>
      <c r="AS456" s="1233"/>
      <c r="AT456" s="1233"/>
      <c r="AU456" s="1233"/>
      <c r="AV456" s="1233"/>
      <c r="AW456" s="1233"/>
      <c r="AX456" s="1233"/>
      <c r="AY456" s="1233"/>
      <c r="AZ456" s="1233"/>
      <c r="BA456" s="1233"/>
      <c r="BB456" s="1233"/>
      <c r="BC456" s="1233"/>
      <c r="BD456" s="1233"/>
      <c r="BE456" s="1233"/>
      <c r="BF456" s="1233"/>
      <c r="BG456" s="1233"/>
      <c r="BH456" s="1233"/>
      <c r="BI456" s="1233"/>
      <c r="BJ456" s="1233"/>
      <c r="BK456" s="1233"/>
      <c r="BL456" s="1233"/>
      <c r="BM456" s="1233"/>
      <c r="BN456" s="1233"/>
      <c r="BO456" s="1233"/>
      <c r="BP456" s="1233"/>
      <c r="BQ456" s="1233"/>
      <c r="BR456" s="1233"/>
      <c r="BS456" s="1233"/>
      <c r="BT456" s="1233"/>
      <c r="BU456" s="1233"/>
      <c r="BV456" s="1233"/>
      <c r="BW456" s="1233"/>
    </row>
    <row r="457" ht="14.25" customHeight="1">
      <c r="A457" s="1295"/>
      <c r="B457" s="1295"/>
      <c r="C457" s="1295"/>
      <c r="D457" s="1295"/>
      <c r="E457" s="1295"/>
      <c r="F457" s="1295"/>
      <c r="G457" s="1296"/>
      <c r="H457" s="1297"/>
      <c r="I457" s="1298"/>
      <c r="J457" s="1295"/>
      <c r="K457" s="1295"/>
      <c r="L457" s="1299"/>
      <c r="M457" s="1295"/>
      <c r="N457" s="1295"/>
      <c r="O457" s="1299"/>
      <c r="P457" s="1295"/>
      <c r="Q457" s="1295"/>
      <c r="R457" s="1295"/>
      <c r="S457" s="1295"/>
      <c r="T457" s="1295"/>
      <c r="U457" s="1300"/>
      <c r="V457" s="1295"/>
      <c r="W457" s="1295"/>
      <c r="X457" s="1295"/>
      <c r="Y457" s="1294"/>
      <c r="Z457" s="1294"/>
      <c r="AA457" s="1294"/>
      <c r="AB457" s="1294"/>
      <c r="AC457" s="1294"/>
      <c r="AD457" s="1294"/>
      <c r="AE457" s="1295"/>
      <c r="AF457" s="1295"/>
      <c r="AG457" s="1233"/>
      <c r="AH457" s="1233"/>
      <c r="AI457" s="1233"/>
      <c r="AJ457" s="1233"/>
      <c r="AK457" s="1233"/>
      <c r="AL457" s="1233"/>
      <c r="AM457" s="1233"/>
      <c r="AN457" s="1233"/>
      <c r="AO457" s="1233"/>
      <c r="AP457" s="1233"/>
      <c r="AQ457" s="1233"/>
      <c r="AR457" s="1233"/>
      <c r="AS457" s="1233"/>
      <c r="AT457" s="1233"/>
      <c r="AU457" s="1233"/>
      <c r="AV457" s="1233"/>
      <c r="AW457" s="1233"/>
      <c r="AX457" s="1233"/>
      <c r="AY457" s="1233"/>
      <c r="AZ457" s="1233"/>
      <c r="BA457" s="1233"/>
      <c r="BB457" s="1233"/>
      <c r="BC457" s="1233"/>
      <c r="BD457" s="1233"/>
      <c r="BE457" s="1233"/>
      <c r="BF457" s="1233"/>
      <c r="BG457" s="1233"/>
      <c r="BH457" s="1233"/>
      <c r="BI457" s="1233"/>
      <c r="BJ457" s="1233"/>
      <c r="BK457" s="1233"/>
      <c r="BL457" s="1233"/>
      <c r="BM457" s="1233"/>
      <c r="BN457" s="1233"/>
      <c r="BO457" s="1233"/>
      <c r="BP457" s="1233"/>
      <c r="BQ457" s="1233"/>
      <c r="BR457" s="1233"/>
      <c r="BS457" s="1233"/>
      <c r="BT457" s="1233"/>
      <c r="BU457" s="1233"/>
      <c r="BV457" s="1233"/>
      <c r="BW457" s="1233"/>
    </row>
    <row r="458" ht="14.25" customHeight="1">
      <c r="A458" s="1295"/>
      <c r="B458" s="1295"/>
      <c r="C458" s="1295"/>
      <c r="D458" s="1295"/>
      <c r="E458" s="1295"/>
      <c r="F458" s="1295"/>
      <c r="G458" s="1296"/>
      <c r="H458" s="1297"/>
      <c r="I458" s="1298"/>
      <c r="J458" s="1295"/>
      <c r="K458" s="1295"/>
      <c r="L458" s="1299"/>
      <c r="M458" s="1295"/>
      <c r="N458" s="1295"/>
      <c r="O458" s="1299"/>
      <c r="P458" s="1295"/>
      <c r="Q458" s="1295"/>
      <c r="R458" s="1295"/>
      <c r="S458" s="1295"/>
      <c r="T458" s="1295"/>
      <c r="U458" s="1300"/>
      <c r="V458" s="1295"/>
      <c r="W458" s="1295"/>
      <c r="X458" s="1295"/>
      <c r="Y458" s="1294"/>
      <c r="Z458" s="1294"/>
      <c r="AA458" s="1294"/>
      <c r="AB458" s="1294"/>
      <c r="AC458" s="1294"/>
      <c r="AD458" s="1294"/>
      <c r="AE458" s="1295"/>
      <c r="AF458" s="1295"/>
      <c r="AG458" s="1233"/>
      <c r="AH458" s="1233"/>
      <c r="AI458" s="1233"/>
      <c r="AJ458" s="1233"/>
      <c r="AK458" s="1233"/>
      <c r="AL458" s="1233"/>
      <c r="AM458" s="1233"/>
      <c r="AN458" s="1233"/>
      <c r="AO458" s="1233"/>
      <c r="AP458" s="1233"/>
      <c r="AQ458" s="1233"/>
      <c r="AR458" s="1233"/>
      <c r="AS458" s="1233"/>
      <c r="AT458" s="1233"/>
      <c r="AU458" s="1233"/>
      <c r="AV458" s="1233"/>
      <c r="AW458" s="1233"/>
      <c r="AX458" s="1233"/>
      <c r="AY458" s="1233"/>
      <c r="AZ458" s="1233"/>
      <c r="BA458" s="1233"/>
      <c r="BB458" s="1233"/>
      <c r="BC458" s="1233"/>
      <c r="BD458" s="1233"/>
      <c r="BE458" s="1233"/>
      <c r="BF458" s="1233"/>
      <c r="BG458" s="1233"/>
      <c r="BH458" s="1233"/>
      <c r="BI458" s="1233"/>
      <c r="BJ458" s="1233"/>
      <c r="BK458" s="1233"/>
      <c r="BL458" s="1233"/>
      <c r="BM458" s="1233"/>
      <c r="BN458" s="1233"/>
      <c r="BO458" s="1233"/>
      <c r="BP458" s="1233"/>
      <c r="BQ458" s="1233"/>
      <c r="BR458" s="1233"/>
      <c r="BS458" s="1233"/>
      <c r="BT458" s="1233"/>
      <c r="BU458" s="1233"/>
      <c r="BV458" s="1233"/>
      <c r="BW458" s="1233"/>
    </row>
    <row r="459" ht="14.25" customHeight="1">
      <c r="A459" s="1295"/>
      <c r="B459" s="1295"/>
      <c r="C459" s="1295"/>
      <c r="D459" s="1295"/>
      <c r="E459" s="1295"/>
      <c r="F459" s="1295"/>
      <c r="G459" s="1296"/>
      <c r="H459" s="1297"/>
      <c r="I459" s="1298"/>
      <c r="J459" s="1295"/>
      <c r="K459" s="1295"/>
      <c r="L459" s="1299"/>
      <c r="M459" s="1295"/>
      <c r="N459" s="1295"/>
      <c r="O459" s="1299"/>
      <c r="P459" s="1295"/>
      <c r="Q459" s="1295"/>
      <c r="R459" s="1295"/>
      <c r="S459" s="1295"/>
      <c r="T459" s="1295"/>
      <c r="U459" s="1300"/>
      <c r="V459" s="1295"/>
      <c r="W459" s="1295"/>
      <c r="X459" s="1295"/>
      <c r="Y459" s="1294"/>
      <c r="Z459" s="1294"/>
      <c r="AA459" s="1294"/>
      <c r="AB459" s="1294"/>
      <c r="AC459" s="1294"/>
      <c r="AD459" s="1294"/>
      <c r="AE459" s="1295"/>
      <c r="AF459" s="1295"/>
      <c r="AG459" s="1233"/>
      <c r="AH459" s="1233"/>
      <c r="AI459" s="1233"/>
      <c r="AJ459" s="1233"/>
      <c r="AK459" s="1233"/>
      <c r="AL459" s="1233"/>
      <c r="AM459" s="1233"/>
      <c r="AN459" s="1233"/>
      <c r="AO459" s="1233"/>
      <c r="AP459" s="1233"/>
      <c r="AQ459" s="1233"/>
      <c r="AR459" s="1233"/>
      <c r="AS459" s="1233"/>
      <c r="AT459" s="1233"/>
      <c r="AU459" s="1233"/>
      <c r="AV459" s="1233"/>
      <c r="AW459" s="1233"/>
      <c r="AX459" s="1233"/>
      <c r="AY459" s="1233"/>
      <c r="AZ459" s="1233"/>
      <c r="BA459" s="1233"/>
      <c r="BB459" s="1233"/>
      <c r="BC459" s="1233"/>
      <c r="BD459" s="1233"/>
      <c r="BE459" s="1233"/>
      <c r="BF459" s="1233"/>
      <c r="BG459" s="1233"/>
      <c r="BH459" s="1233"/>
      <c r="BI459" s="1233"/>
      <c r="BJ459" s="1233"/>
      <c r="BK459" s="1233"/>
      <c r="BL459" s="1233"/>
      <c r="BM459" s="1233"/>
      <c r="BN459" s="1233"/>
      <c r="BO459" s="1233"/>
      <c r="BP459" s="1233"/>
      <c r="BQ459" s="1233"/>
      <c r="BR459" s="1233"/>
      <c r="BS459" s="1233"/>
      <c r="BT459" s="1233"/>
      <c r="BU459" s="1233"/>
      <c r="BV459" s="1233"/>
      <c r="BW459" s="1233"/>
    </row>
    <row r="460" ht="14.25" customHeight="1">
      <c r="A460" s="1295"/>
      <c r="B460" s="1295"/>
      <c r="C460" s="1295"/>
      <c r="D460" s="1295"/>
      <c r="E460" s="1295"/>
      <c r="F460" s="1295"/>
      <c r="G460" s="1296"/>
      <c r="H460" s="1297"/>
      <c r="I460" s="1298"/>
      <c r="J460" s="1295"/>
      <c r="K460" s="1295"/>
      <c r="L460" s="1299"/>
      <c r="M460" s="1295"/>
      <c r="N460" s="1295"/>
      <c r="O460" s="1299"/>
      <c r="P460" s="1295"/>
      <c r="Q460" s="1295"/>
      <c r="R460" s="1295"/>
      <c r="S460" s="1295"/>
      <c r="T460" s="1295"/>
      <c r="U460" s="1300"/>
      <c r="V460" s="1295"/>
      <c r="W460" s="1295"/>
      <c r="X460" s="1295"/>
      <c r="Y460" s="1294"/>
      <c r="Z460" s="1294"/>
      <c r="AA460" s="1294"/>
      <c r="AB460" s="1294"/>
      <c r="AC460" s="1294"/>
      <c r="AD460" s="1294"/>
      <c r="AE460" s="1295"/>
      <c r="AF460" s="1295"/>
      <c r="AG460" s="1233"/>
      <c r="AH460" s="1233"/>
      <c r="AI460" s="1233"/>
      <c r="AJ460" s="1233"/>
      <c r="AK460" s="1233"/>
      <c r="AL460" s="1233"/>
      <c r="AM460" s="1233"/>
      <c r="AN460" s="1233"/>
      <c r="AO460" s="1233"/>
      <c r="AP460" s="1233"/>
      <c r="AQ460" s="1233"/>
      <c r="AR460" s="1233"/>
      <c r="AS460" s="1233"/>
      <c r="AT460" s="1233"/>
      <c r="AU460" s="1233"/>
      <c r="AV460" s="1233"/>
      <c r="AW460" s="1233"/>
      <c r="AX460" s="1233"/>
      <c r="AY460" s="1233"/>
      <c r="AZ460" s="1233"/>
      <c r="BA460" s="1233"/>
      <c r="BB460" s="1233"/>
      <c r="BC460" s="1233"/>
      <c r="BD460" s="1233"/>
      <c r="BE460" s="1233"/>
      <c r="BF460" s="1233"/>
      <c r="BG460" s="1233"/>
      <c r="BH460" s="1233"/>
      <c r="BI460" s="1233"/>
      <c r="BJ460" s="1233"/>
      <c r="BK460" s="1233"/>
      <c r="BL460" s="1233"/>
      <c r="BM460" s="1233"/>
      <c r="BN460" s="1233"/>
      <c r="BO460" s="1233"/>
      <c r="BP460" s="1233"/>
      <c r="BQ460" s="1233"/>
      <c r="BR460" s="1233"/>
      <c r="BS460" s="1233"/>
      <c r="BT460" s="1233"/>
      <c r="BU460" s="1233"/>
      <c r="BV460" s="1233"/>
      <c r="BW460" s="1233"/>
    </row>
    <row r="461" ht="14.25" customHeight="1">
      <c r="A461" s="1295"/>
      <c r="B461" s="1295"/>
      <c r="C461" s="1295"/>
      <c r="D461" s="1295"/>
      <c r="E461" s="1295"/>
      <c r="F461" s="1295"/>
      <c r="G461" s="1296"/>
      <c r="H461" s="1297"/>
      <c r="I461" s="1298"/>
      <c r="J461" s="1295"/>
      <c r="K461" s="1295"/>
      <c r="L461" s="1299"/>
      <c r="M461" s="1295"/>
      <c r="N461" s="1295"/>
      <c r="O461" s="1299"/>
      <c r="P461" s="1295"/>
      <c r="Q461" s="1295"/>
      <c r="R461" s="1295"/>
      <c r="S461" s="1295"/>
      <c r="T461" s="1295"/>
      <c r="U461" s="1300"/>
      <c r="V461" s="1295"/>
      <c r="W461" s="1295"/>
      <c r="X461" s="1295"/>
      <c r="Y461" s="1294"/>
      <c r="Z461" s="1294"/>
      <c r="AA461" s="1294"/>
      <c r="AB461" s="1294"/>
      <c r="AC461" s="1294"/>
      <c r="AD461" s="1294"/>
      <c r="AE461" s="1295"/>
      <c r="AF461" s="1295"/>
      <c r="AG461" s="1233"/>
      <c r="AH461" s="1233"/>
      <c r="AI461" s="1233"/>
      <c r="AJ461" s="1233"/>
      <c r="AK461" s="1233"/>
      <c r="AL461" s="1233"/>
      <c r="AM461" s="1233"/>
      <c r="AN461" s="1233"/>
      <c r="AO461" s="1233"/>
      <c r="AP461" s="1233"/>
      <c r="AQ461" s="1233"/>
      <c r="AR461" s="1233"/>
      <c r="AS461" s="1233"/>
      <c r="AT461" s="1233"/>
      <c r="AU461" s="1233"/>
      <c r="AV461" s="1233"/>
      <c r="AW461" s="1233"/>
      <c r="AX461" s="1233"/>
      <c r="AY461" s="1233"/>
      <c r="AZ461" s="1233"/>
      <c r="BA461" s="1233"/>
      <c r="BB461" s="1233"/>
      <c r="BC461" s="1233"/>
      <c r="BD461" s="1233"/>
      <c r="BE461" s="1233"/>
      <c r="BF461" s="1233"/>
      <c r="BG461" s="1233"/>
      <c r="BH461" s="1233"/>
      <c r="BI461" s="1233"/>
      <c r="BJ461" s="1233"/>
      <c r="BK461" s="1233"/>
      <c r="BL461" s="1233"/>
      <c r="BM461" s="1233"/>
      <c r="BN461" s="1233"/>
      <c r="BO461" s="1233"/>
      <c r="BP461" s="1233"/>
      <c r="BQ461" s="1233"/>
      <c r="BR461" s="1233"/>
      <c r="BS461" s="1233"/>
      <c r="BT461" s="1233"/>
      <c r="BU461" s="1233"/>
      <c r="BV461" s="1233"/>
      <c r="BW461" s="1233"/>
    </row>
    <row r="462" ht="14.25" customHeight="1">
      <c r="A462" s="1295"/>
      <c r="B462" s="1295"/>
      <c r="C462" s="1295"/>
      <c r="D462" s="1295"/>
      <c r="E462" s="1295"/>
      <c r="F462" s="1295"/>
      <c r="G462" s="1296"/>
      <c r="H462" s="1297"/>
      <c r="I462" s="1298"/>
      <c r="J462" s="1295"/>
      <c r="K462" s="1295"/>
      <c r="L462" s="1299"/>
      <c r="M462" s="1295"/>
      <c r="N462" s="1295"/>
      <c r="O462" s="1299"/>
      <c r="P462" s="1295"/>
      <c r="Q462" s="1295"/>
      <c r="R462" s="1295"/>
      <c r="S462" s="1295"/>
      <c r="T462" s="1295"/>
      <c r="U462" s="1300"/>
      <c r="V462" s="1295"/>
      <c r="W462" s="1295"/>
      <c r="X462" s="1295"/>
      <c r="Y462" s="1294"/>
      <c r="Z462" s="1294"/>
      <c r="AA462" s="1294"/>
      <c r="AB462" s="1294"/>
      <c r="AC462" s="1294"/>
      <c r="AD462" s="1294"/>
      <c r="AE462" s="1295"/>
      <c r="AF462" s="1295"/>
      <c r="AG462" s="1233"/>
      <c r="AH462" s="1233"/>
      <c r="AI462" s="1233"/>
      <c r="AJ462" s="1233"/>
      <c r="AK462" s="1233"/>
      <c r="AL462" s="1233"/>
      <c r="AM462" s="1233"/>
      <c r="AN462" s="1233"/>
      <c r="AO462" s="1233"/>
      <c r="AP462" s="1233"/>
      <c r="AQ462" s="1233"/>
      <c r="AR462" s="1233"/>
      <c r="AS462" s="1233"/>
      <c r="AT462" s="1233"/>
      <c r="AU462" s="1233"/>
      <c r="AV462" s="1233"/>
      <c r="AW462" s="1233"/>
      <c r="AX462" s="1233"/>
      <c r="AY462" s="1233"/>
      <c r="AZ462" s="1233"/>
      <c r="BA462" s="1233"/>
      <c r="BB462" s="1233"/>
      <c r="BC462" s="1233"/>
      <c r="BD462" s="1233"/>
      <c r="BE462" s="1233"/>
      <c r="BF462" s="1233"/>
      <c r="BG462" s="1233"/>
      <c r="BH462" s="1233"/>
      <c r="BI462" s="1233"/>
      <c r="BJ462" s="1233"/>
      <c r="BK462" s="1233"/>
      <c r="BL462" s="1233"/>
      <c r="BM462" s="1233"/>
      <c r="BN462" s="1233"/>
      <c r="BO462" s="1233"/>
      <c r="BP462" s="1233"/>
      <c r="BQ462" s="1233"/>
      <c r="BR462" s="1233"/>
      <c r="BS462" s="1233"/>
      <c r="BT462" s="1233"/>
      <c r="BU462" s="1233"/>
      <c r="BV462" s="1233"/>
      <c r="BW462" s="1233"/>
    </row>
    <row r="463" ht="14.25" customHeight="1">
      <c r="A463" s="1295"/>
      <c r="B463" s="1295"/>
      <c r="C463" s="1295"/>
      <c r="D463" s="1295"/>
      <c r="E463" s="1295"/>
      <c r="F463" s="1295"/>
      <c r="G463" s="1296"/>
      <c r="H463" s="1297"/>
      <c r="I463" s="1298"/>
      <c r="J463" s="1295"/>
      <c r="K463" s="1295"/>
      <c r="L463" s="1299"/>
      <c r="M463" s="1295"/>
      <c r="N463" s="1295"/>
      <c r="O463" s="1299"/>
      <c r="P463" s="1295"/>
      <c r="Q463" s="1295"/>
      <c r="R463" s="1295"/>
      <c r="S463" s="1295"/>
      <c r="T463" s="1295"/>
      <c r="U463" s="1300"/>
      <c r="V463" s="1295"/>
      <c r="W463" s="1295"/>
      <c r="X463" s="1295"/>
      <c r="Y463" s="1294"/>
      <c r="Z463" s="1294"/>
      <c r="AA463" s="1294"/>
      <c r="AB463" s="1294"/>
      <c r="AC463" s="1294"/>
      <c r="AD463" s="1294"/>
      <c r="AE463" s="1295"/>
      <c r="AF463" s="1295"/>
      <c r="AG463" s="1233"/>
      <c r="AH463" s="1233"/>
      <c r="AI463" s="1233"/>
      <c r="AJ463" s="1233"/>
      <c r="AK463" s="1233"/>
      <c r="AL463" s="1233"/>
      <c r="AM463" s="1233"/>
      <c r="AN463" s="1233"/>
      <c r="AO463" s="1233"/>
      <c r="AP463" s="1233"/>
      <c r="AQ463" s="1233"/>
      <c r="AR463" s="1233"/>
      <c r="AS463" s="1233"/>
      <c r="AT463" s="1233"/>
      <c r="AU463" s="1233"/>
      <c r="AV463" s="1233"/>
      <c r="AW463" s="1233"/>
      <c r="AX463" s="1233"/>
      <c r="AY463" s="1233"/>
      <c r="AZ463" s="1233"/>
      <c r="BA463" s="1233"/>
      <c r="BB463" s="1233"/>
      <c r="BC463" s="1233"/>
      <c r="BD463" s="1233"/>
      <c r="BE463" s="1233"/>
      <c r="BF463" s="1233"/>
      <c r="BG463" s="1233"/>
      <c r="BH463" s="1233"/>
      <c r="BI463" s="1233"/>
      <c r="BJ463" s="1233"/>
      <c r="BK463" s="1233"/>
      <c r="BL463" s="1233"/>
      <c r="BM463" s="1233"/>
      <c r="BN463" s="1233"/>
      <c r="BO463" s="1233"/>
      <c r="BP463" s="1233"/>
      <c r="BQ463" s="1233"/>
      <c r="BR463" s="1233"/>
      <c r="BS463" s="1233"/>
      <c r="BT463" s="1233"/>
      <c r="BU463" s="1233"/>
      <c r="BV463" s="1233"/>
      <c r="BW463" s="1233"/>
    </row>
    <row r="464" ht="14.25" customHeight="1">
      <c r="A464" s="1295"/>
      <c r="B464" s="1295"/>
      <c r="C464" s="1295"/>
      <c r="D464" s="1295"/>
      <c r="E464" s="1295"/>
      <c r="F464" s="1295"/>
      <c r="G464" s="1296"/>
      <c r="H464" s="1297"/>
      <c r="I464" s="1298"/>
      <c r="J464" s="1295"/>
      <c r="K464" s="1295"/>
      <c r="L464" s="1299"/>
      <c r="M464" s="1295"/>
      <c r="N464" s="1295"/>
      <c r="O464" s="1299"/>
      <c r="P464" s="1295"/>
      <c r="Q464" s="1295"/>
      <c r="R464" s="1295"/>
      <c r="S464" s="1295"/>
      <c r="T464" s="1295"/>
      <c r="U464" s="1300"/>
      <c r="V464" s="1295"/>
      <c r="W464" s="1295"/>
      <c r="X464" s="1295"/>
      <c r="Y464" s="1294"/>
      <c r="Z464" s="1294"/>
      <c r="AA464" s="1294"/>
      <c r="AB464" s="1294"/>
      <c r="AC464" s="1294"/>
      <c r="AD464" s="1294"/>
      <c r="AE464" s="1295"/>
      <c r="AF464" s="1295"/>
      <c r="AG464" s="1233"/>
      <c r="AH464" s="1233"/>
      <c r="AI464" s="1233"/>
      <c r="AJ464" s="1233"/>
      <c r="AK464" s="1233"/>
      <c r="AL464" s="1233"/>
      <c r="AM464" s="1233"/>
      <c r="AN464" s="1233"/>
      <c r="AO464" s="1233"/>
      <c r="AP464" s="1233"/>
      <c r="AQ464" s="1233"/>
      <c r="AR464" s="1233"/>
      <c r="AS464" s="1233"/>
      <c r="AT464" s="1233"/>
      <c r="AU464" s="1233"/>
      <c r="AV464" s="1233"/>
      <c r="AW464" s="1233"/>
      <c r="AX464" s="1233"/>
      <c r="AY464" s="1233"/>
      <c r="AZ464" s="1233"/>
      <c r="BA464" s="1233"/>
      <c r="BB464" s="1233"/>
      <c r="BC464" s="1233"/>
      <c r="BD464" s="1233"/>
      <c r="BE464" s="1233"/>
      <c r="BF464" s="1233"/>
      <c r="BG464" s="1233"/>
      <c r="BH464" s="1233"/>
      <c r="BI464" s="1233"/>
      <c r="BJ464" s="1233"/>
      <c r="BK464" s="1233"/>
      <c r="BL464" s="1233"/>
      <c r="BM464" s="1233"/>
      <c r="BN464" s="1233"/>
      <c r="BO464" s="1233"/>
      <c r="BP464" s="1233"/>
      <c r="BQ464" s="1233"/>
      <c r="BR464" s="1233"/>
      <c r="BS464" s="1233"/>
      <c r="BT464" s="1233"/>
      <c r="BU464" s="1233"/>
      <c r="BV464" s="1233"/>
      <c r="BW464" s="1233"/>
    </row>
    <row r="465" ht="14.25" customHeight="1">
      <c r="A465" s="1295"/>
      <c r="B465" s="1295"/>
      <c r="C465" s="1295"/>
      <c r="D465" s="1295"/>
      <c r="E465" s="1295"/>
      <c r="F465" s="1295"/>
      <c r="G465" s="1296"/>
      <c r="H465" s="1297"/>
      <c r="I465" s="1298"/>
      <c r="J465" s="1295"/>
      <c r="K465" s="1295"/>
      <c r="L465" s="1299"/>
      <c r="M465" s="1295"/>
      <c r="N465" s="1295"/>
      <c r="O465" s="1299"/>
      <c r="P465" s="1295"/>
      <c r="Q465" s="1295"/>
      <c r="R465" s="1295"/>
      <c r="S465" s="1295"/>
      <c r="T465" s="1295"/>
      <c r="U465" s="1300"/>
      <c r="V465" s="1295"/>
      <c r="W465" s="1295"/>
      <c r="X465" s="1295"/>
      <c r="Y465" s="1294"/>
      <c r="Z465" s="1294"/>
      <c r="AA465" s="1294"/>
      <c r="AB465" s="1294"/>
      <c r="AC465" s="1294"/>
      <c r="AD465" s="1294"/>
      <c r="AE465" s="1295"/>
      <c r="AF465" s="1295"/>
      <c r="AG465" s="1233"/>
      <c r="AH465" s="1233"/>
      <c r="AI465" s="1233"/>
      <c r="AJ465" s="1233"/>
      <c r="AK465" s="1233"/>
      <c r="AL465" s="1233"/>
      <c r="AM465" s="1233"/>
      <c r="AN465" s="1233"/>
      <c r="AO465" s="1233"/>
      <c r="AP465" s="1233"/>
      <c r="AQ465" s="1233"/>
      <c r="AR465" s="1233"/>
      <c r="AS465" s="1233"/>
      <c r="AT465" s="1233"/>
      <c r="AU465" s="1233"/>
      <c r="AV465" s="1233"/>
      <c r="AW465" s="1233"/>
      <c r="AX465" s="1233"/>
      <c r="AY465" s="1233"/>
      <c r="AZ465" s="1233"/>
      <c r="BA465" s="1233"/>
      <c r="BB465" s="1233"/>
      <c r="BC465" s="1233"/>
      <c r="BD465" s="1233"/>
      <c r="BE465" s="1233"/>
      <c r="BF465" s="1233"/>
      <c r="BG465" s="1233"/>
      <c r="BH465" s="1233"/>
      <c r="BI465" s="1233"/>
      <c r="BJ465" s="1233"/>
      <c r="BK465" s="1233"/>
      <c r="BL465" s="1233"/>
      <c r="BM465" s="1233"/>
      <c r="BN465" s="1233"/>
      <c r="BO465" s="1233"/>
      <c r="BP465" s="1233"/>
      <c r="BQ465" s="1233"/>
      <c r="BR465" s="1233"/>
      <c r="BS465" s="1233"/>
      <c r="BT465" s="1233"/>
      <c r="BU465" s="1233"/>
      <c r="BV465" s="1233"/>
      <c r="BW465" s="1233"/>
    </row>
    <row r="466" ht="14.25" customHeight="1">
      <c r="A466" s="1295"/>
      <c r="B466" s="1295"/>
      <c r="C466" s="1295"/>
      <c r="D466" s="1295"/>
      <c r="E466" s="1295"/>
      <c r="F466" s="1295"/>
      <c r="G466" s="1296"/>
      <c r="H466" s="1297"/>
      <c r="I466" s="1298"/>
      <c r="J466" s="1295"/>
      <c r="K466" s="1295"/>
      <c r="L466" s="1299"/>
      <c r="M466" s="1295"/>
      <c r="N466" s="1295"/>
      <c r="O466" s="1299"/>
      <c r="P466" s="1295"/>
      <c r="Q466" s="1295"/>
      <c r="R466" s="1295"/>
      <c r="S466" s="1295"/>
      <c r="T466" s="1295"/>
      <c r="U466" s="1300"/>
      <c r="V466" s="1295"/>
      <c r="W466" s="1295"/>
      <c r="X466" s="1295"/>
      <c r="Y466" s="1294"/>
      <c r="Z466" s="1294"/>
      <c r="AA466" s="1294"/>
      <c r="AB466" s="1294"/>
      <c r="AC466" s="1294"/>
      <c r="AD466" s="1294"/>
      <c r="AE466" s="1295"/>
      <c r="AF466" s="1295"/>
      <c r="AG466" s="1233"/>
      <c r="AH466" s="1233"/>
      <c r="AI466" s="1233"/>
      <c r="AJ466" s="1233"/>
      <c r="AK466" s="1233"/>
      <c r="AL466" s="1233"/>
      <c r="AM466" s="1233"/>
      <c r="AN466" s="1233"/>
      <c r="AO466" s="1233"/>
      <c r="AP466" s="1233"/>
      <c r="AQ466" s="1233"/>
      <c r="AR466" s="1233"/>
      <c r="AS466" s="1233"/>
      <c r="AT466" s="1233"/>
      <c r="AU466" s="1233"/>
      <c r="AV466" s="1233"/>
      <c r="AW466" s="1233"/>
      <c r="AX466" s="1233"/>
      <c r="AY466" s="1233"/>
      <c r="AZ466" s="1233"/>
      <c r="BA466" s="1233"/>
      <c r="BB466" s="1233"/>
      <c r="BC466" s="1233"/>
      <c r="BD466" s="1233"/>
      <c r="BE466" s="1233"/>
      <c r="BF466" s="1233"/>
      <c r="BG466" s="1233"/>
      <c r="BH466" s="1233"/>
      <c r="BI466" s="1233"/>
      <c r="BJ466" s="1233"/>
      <c r="BK466" s="1233"/>
      <c r="BL466" s="1233"/>
      <c r="BM466" s="1233"/>
      <c r="BN466" s="1233"/>
      <c r="BO466" s="1233"/>
      <c r="BP466" s="1233"/>
      <c r="BQ466" s="1233"/>
      <c r="BR466" s="1233"/>
      <c r="BS466" s="1233"/>
      <c r="BT466" s="1233"/>
      <c r="BU466" s="1233"/>
      <c r="BV466" s="1233"/>
      <c r="BW466" s="1233"/>
    </row>
    <row r="467" ht="14.25" customHeight="1">
      <c r="A467" s="1295"/>
      <c r="B467" s="1295"/>
      <c r="C467" s="1295"/>
      <c r="D467" s="1295"/>
      <c r="E467" s="1295"/>
      <c r="F467" s="1295"/>
      <c r="G467" s="1296"/>
      <c r="H467" s="1297"/>
      <c r="I467" s="1298"/>
      <c r="J467" s="1295"/>
      <c r="K467" s="1295"/>
      <c r="L467" s="1299"/>
      <c r="M467" s="1295"/>
      <c r="N467" s="1295"/>
      <c r="O467" s="1299"/>
      <c r="P467" s="1295"/>
      <c r="Q467" s="1295"/>
      <c r="R467" s="1295"/>
      <c r="S467" s="1295"/>
      <c r="T467" s="1295"/>
      <c r="U467" s="1300"/>
      <c r="V467" s="1295"/>
      <c r="W467" s="1295"/>
      <c r="X467" s="1295"/>
      <c r="Y467" s="1294"/>
      <c r="Z467" s="1294"/>
      <c r="AA467" s="1294"/>
      <c r="AB467" s="1294"/>
      <c r="AC467" s="1294"/>
      <c r="AD467" s="1294"/>
      <c r="AE467" s="1295"/>
      <c r="AF467" s="1295"/>
      <c r="AG467" s="1233"/>
      <c r="AH467" s="1233"/>
      <c r="AI467" s="1233"/>
      <c r="AJ467" s="1233"/>
      <c r="AK467" s="1233"/>
      <c r="AL467" s="1233"/>
      <c r="AM467" s="1233"/>
      <c r="AN467" s="1233"/>
      <c r="AO467" s="1233"/>
      <c r="AP467" s="1233"/>
      <c r="AQ467" s="1233"/>
      <c r="AR467" s="1233"/>
      <c r="AS467" s="1233"/>
      <c r="AT467" s="1233"/>
      <c r="AU467" s="1233"/>
      <c r="AV467" s="1233"/>
      <c r="AW467" s="1233"/>
      <c r="AX467" s="1233"/>
      <c r="AY467" s="1233"/>
      <c r="AZ467" s="1233"/>
      <c r="BA467" s="1233"/>
      <c r="BB467" s="1233"/>
      <c r="BC467" s="1233"/>
      <c r="BD467" s="1233"/>
      <c r="BE467" s="1233"/>
      <c r="BF467" s="1233"/>
      <c r="BG467" s="1233"/>
      <c r="BH467" s="1233"/>
      <c r="BI467" s="1233"/>
      <c r="BJ467" s="1233"/>
      <c r="BK467" s="1233"/>
      <c r="BL467" s="1233"/>
      <c r="BM467" s="1233"/>
      <c r="BN467" s="1233"/>
      <c r="BO467" s="1233"/>
      <c r="BP467" s="1233"/>
      <c r="BQ467" s="1233"/>
      <c r="BR467" s="1233"/>
      <c r="BS467" s="1233"/>
      <c r="BT467" s="1233"/>
      <c r="BU467" s="1233"/>
      <c r="BV467" s="1233"/>
      <c r="BW467" s="1233"/>
    </row>
    <row r="468" ht="14.25" customHeight="1">
      <c r="A468" s="1295"/>
      <c r="B468" s="1295"/>
      <c r="C468" s="1295"/>
      <c r="D468" s="1295"/>
      <c r="E468" s="1295"/>
      <c r="F468" s="1295"/>
      <c r="G468" s="1296"/>
      <c r="H468" s="1297"/>
      <c r="I468" s="1298"/>
      <c r="J468" s="1295"/>
      <c r="K468" s="1295"/>
      <c r="L468" s="1299"/>
      <c r="M468" s="1295"/>
      <c r="N468" s="1295"/>
      <c r="O468" s="1299"/>
      <c r="P468" s="1295"/>
      <c r="Q468" s="1295"/>
      <c r="R468" s="1295"/>
      <c r="S468" s="1295"/>
      <c r="T468" s="1295"/>
      <c r="U468" s="1300"/>
      <c r="V468" s="1295"/>
      <c r="W468" s="1295"/>
      <c r="X468" s="1295"/>
      <c r="Y468" s="1294"/>
      <c r="Z468" s="1294"/>
      <c r="AA468" s="1294"/>
      <c r="AB468" s="1294"/>
      <c r="AC468" s="1294"/>
      <c r="AD468" s="1294"/>
      <c r="AE468" s="1295"/>
      <c r="AF468" s="1295"/>
      <c r="AG468" s="1233"/>
      <c r="AH468" s="1233"/>
      <c r="AI468" s="1233"/>
      <c r="AJ468" s="1233"/>
      <c r="AK468" s="1233"/>
      <c r="AL468" s="1233"/>
      <c r="AM468" s="1233"/>
      <c r="AN468" s="1233"/>
      <c r="AO468" s="1233"/>
      <c r="AP468" s="1233"/>
      <c r="AQ468" s="1233"/>
      <c r="AR468" s="1233"/>
      <c r="AS468" s="1233"/>
      <c r="AT468" s="1233"/>
      <c r="AU468" s="1233"/>
      <c r="AV468" s="1233"/>
      <c r="AW468" s="1233"/>
      <c r="AX468" s="1233"/>
      <c r="AY468" s="1233"/>
      <c r="AZ468" s="1233"/>
      <c r="BA468" s="1233"/>
      <c r="BB468" s="1233"/>
      <c r="BC468" s="1233"/>
      <c r="BD468" s="1233"/>
      <c r="BE468" s="1233"/>
      <c r="BF468" s="1233"/>
      <c r="BG468" s="1233"/>
      <c r="BH468" s="1233"/>
      <c r="BI468" s="1233"/>
      <c r="BJ468" s="1233"/>
      <c r="BK468" s="1233"/>
      <c r="BL468" s="1233"/>
      <c r="BM468" s="1233"/>
      <c r="BN468" s="1233"/>
      <c r="BO468" s="1233"/>
      <c r="BP468" s="1233"/>
      <c r="BQ468" s="1233"/>
      <c r="BR468" s="1233"/>
      <c r="BS468" s="1233"/>
      <c r="BT468" s="1233"/>
      <c r="BU468" s="1233"/>
      <c r="BV468" s="1233"/>
      <c r="BW468" s="1233"/>
    </row>
    <row r="469" ht="14.25" customHeight="1">
      <c r="A469" s="1295"/>
      <c r="B469" s="1295"/>
      <c r="C469" s="1295"/>
      <c r="D469" s="1295"/>
      <c r="E469" s="1295"/>
      <c r="F469" s="1295"/>
      <c r="G469" s="1296"/>
      <c r="H469" s="1297"/>
      <c r="I469" s="1298"/>
      <c r="J469" s="1295"/>
      <c r="K469" s="1295"/>
      <c r="L469" s="1299"/>
      <c r="M469" s="1295"/>
      <c r="N469" s="1295"/>
      <c r="O469" s="1299"/>
      <c r="P469" s="1295"/>
      <c r="Q469" s="1295"/>
      <c r="R469" s="1295"/>
      <c r="S469" s="1295"/>
      <c r="T469" s="1295"/>
      <c r="U469" s="1300"/>
      <c r="V469" s="1295"/>
      <c r="W469" s="1295"/>
      <c r="X469" s="1295"/>
      <c r="Y469" s="1294"/>
      <c r="Z469" s="1294"/>
      <c r="AA469" s="1294"/>
      <c r="AB469" s="1294"/>
      <c r="AC469" s="1294"/>
      <c r="AD469" s="1294"/>
      <c r="AE469" s="1295"/>
      <c r="AF469" s="1295"/>
      <c r="AG469" s="1233"/>
      <c r="AH469" s="1233"/>
      <c r="AI469" s="1233"/>
      <c r="AJ469" s="1233"/>
      <c r="AK469" s="1233"/>
      <c r="AL469" s="1233"/>
      <c r="AM469" s="1233"/>
      <c r="AN469" s="1233"/>
      <c r="AO469" s="1233"/>
      <c r="AP469" s="1233"/>
      <c r="AQ469" s="1233"/>
      <c r="AR469" s="1233"/>
      <c r="AS469" s="1233"/>
      <c r="AT469" s="1233"/>
      <c r="AU469" s="1233"/>
      <c r="AV469" s="1233"/>
      <c r="AW469" s="1233"/>
      <c r="AX469" s="1233"/>
      <c r="AY469" s="1233"/>
      <c r="AZ469" s="1233"/>
      <c r="BA469" s="1233"/>
      <c r="BB469" s="1233"/>
      <c r="BC469" s="1233"/>
      <c r="BD469" s="1233"/>
      <c r="BE469" s="1233"/>
      <c r="BF469" s="1233"/>
      <c r="BG469" s="1233"/>
      <c r="BH469" s="1233"/>
      <c r="BI469" s="1233"/>
      <c r="BJ469" s="1233"/>
      <c r="BK469" s="1233"/>
      <c r="BL469" s="1233"/>
      <c r="BM469" s="1233"/>
      <c r="BN469" s="1233"/>
      <c r="BO469" s="1233"/>
      <c r="BP469" s="1233"/>
      <c r="BQ469" s="1233"/>
      <c r="BR469" s="1233"/>
      <c r="BS469" s="1233"/>
      <c r="BT469" s="1233"/>
      <c r="BU469" s="1233"/>
      <c r="BV469" s="1233"/>
      <c r="BW469" s="1233"/>
    </row>
    <row r="470" ht="14.25" customHeight="1">
      <c r="A470" s="1295"/>
      <c r="B470" s="1295"/>
      <c r="C470" s="1295"/>
      <c r="D470" s="1295"/>
      <c r="E470" s="1295"/>
      <c r="F470" s="1295"/>
      <c r="G470" s="1296"/>
      <c r="H470" s="1297"/>
      <c r="I470" s="1298"/>
      <c r="J470" s="1295"/>
      <c r="K470" s="1295"/>
      <c r="L470" s="1299"/>
      <c r="M470" s="1295"/>
      <c r="N470" s="1295"/>
      <c r="O470" s="1299"/>
      <c r="P470" s="1295"/>
      <c r="Q470" s="1295"/>
      <c r="R470" s="1295"/>
      <c r="S470" s="1295"/>
      <c r="T470" s="1295"/>
      <c r="U470" s="1300"/>
      <c r="V470" s="1295"/>
      <c r="W470" s="1295"/>
      <c r="X470" s="1295"/>
      <c r="Y470" s="1294"/>
      <c r="Z470" s="1294"/>
      <c r="AA470" s="1294"/>
      <c r="AB470" s="1294"/>
      <c r="AC470" s="1294"/>
      <c r="AD470" s="1294"/>
      <c r="AE470" s="1295"/>
      <c r="AF470" s="1295"/>
      <c r="AG470" s="1233"/>
      <c r="AH470" s="1233"/>
      <c r="AI470" s="1233"/>
      <c r="AJ470" s="1233"/>
      <c r="AK470" s="1233"/>
      <c r="AL470" s="1233"/>
      <c r="AM470" s="1233"/>
      <c r="AN470" s="1233"/>
      <c r="AO470" s="1233"/>
      <c r="AP470" s="1233"/>
      <c r="AQ470" s="1233"/>
      <c r="AR470" s="1233"/>
      <c r="AS470" s="1233"/>
      <c r="AT470" s="1233"/>
      <c r="AU470" s="1233"/>
      <c r="AV470" s="1233"/>
      <c r="AW470" s="1233"/>
      <c r="AX470" s="1233"/>
      <c r="AY470" s="1233"/>
      <c r="AZ470" s="1233"/>
      <c r="BA470" s="1233"/>
      <c r="BB470" s="1233"/>
      <c r="BC470" s="1233"/>
      <c r="BD470" s="1233"/>
      <c r="BE470" s="1233"/>
      <c r="BF470" s="1233"/>
      <c r="BG470" s="1233"/>
      <c r="BH470" s="1233"/>
      <c r="BI470" s="1233"/>
      <c r="BJ470" s="1233"/>
      <c r="BK470" s="1233"/>
      <c r="BL470" s="1233"/>
      <c r="BM470" s="1233"/>
      <c r="BN470" s="1233"/>
      <c r="BO470" s="1233"/>
      <c r="BP470" s="1233"/>
      <c r="BQ470" s="1233"/>
      <c r="BR470" s="1233"/>
      <c r="BS470" s="1233"/>
      <c r="BT470" s="1233"/>
      <c r="BU470" s="1233"/>
      <c r="BV470" s="1233"/>
      <c r="BW470" s="1233"/>
    </row>
    <row r="471" ht="14.25" customHeight="1">
      <c r="A471" s="1295"/>
      <c r="B471" s="1295"/>
      <c r="C471" s="1295"/>
      <c r="D471" s="1295"/>
      <c r="E471" s="1295"/>
      <c r="F471" s="1295"/>
      <c r="G471" s="1296"/>
      <c r="H471" s="1297"/>
      <c r="I471" s="1298"/>
      <c r="J471" s="1295"/>
      <c r="K471" s="1295"/>
      <c r="L471" s="1299"/>
      <c r="M471" s="1295"/>
      <c r="N471" s="1295"/>
      <c r="O471" s="1299"/>
      <c r="P471" s="1295"/>
      <c r="Q471" s="1295"/>
      <c r="R471" s="1295"/>
      <c r="S471" s="1295"/>
      <c r="T471" s="1295"/>
      <c r="U471" s="1300"/>
      <c r="V471" s="1295"/>
      <c r="W471" s="1295"/>
      <c r="X471" s="1295"/>
      <c r="Y471" s="1294"/>
      <c r="Z471" s="1294"/>
      <c r="AA471" s="1294"/>
      <c r="AB471" s="1294"/>
      <c r="AC471" s="1294"/>
      <c r="AD471" s="1294"/>
      <c r="AE471" s="1295"/>
      <c r="AF471" s="1295"/>
      <c r="AG471" s="1233"/>
      <c r="AH471" s="1233"/>
      <c r="AI471" s="1233"/>
      <c r="AJ471" s="1233"/>
      <c r="AK471" s="1233"/>
      <c r="AL471" s="1233"/>
      <c r="AM471" s="1233"/>
      <c r="AN471" s="1233"/>
      <c r="AO471" s="1233"/>
      <c r="AP471" s="1233"/>
      <c r="AQ471" s="1233"/>
      <c r="AR471" s="1233"/>
      <c r="AS471" s="1233"/>
      <c r="AT471" s="1233"/>
      <c r="AU471" s="1233"/>
      <c r="AV471" s="1233"/>
      <c r="AW471" s="1233"/>
      <c r="AX471" s="1233"/>
      <c r="AY471" s="1233"/>
      <c r="AZ471" s="1233"/>
      <c r="BA471" s="1233"/>
      <c r="BB471" s="1233"/>
      <c r="BC471" s="1233"/>
      <c r="BD471" s="1233"/>
      <c r="BE471" s="1233"/>
      <c r="BF471" s="1233"/>
      <c r="BG471" s="1233"/>
      <c r="BH471" s="1233"/>
      <c r="BI471" s="1233"/>
      <c r="BJ471" s="1233"/>
      <c r="BK471" s="1233"/>
      <c r="BL471" s="1233"/>
      <c r="BM471" s="1233"/>
      <c r="BN471" s="1233"/>
      <c r="BO471" s="1233"/>
      <c r="BP471" s="1233"/>
      <c r="BQ471" s="1233"/>
      <c r="BR471" s="1233"/>
      <c r="BS471" s="1233"/>
      <c r="BT471" s="1233"/>
      <c r="BU471" s="1233"/>
      <c r="BV471" s="1233"/>
      <c r="BW471" s="1233"/>
    </row>
    <row r="472" ht="14.25" customHeight="1">
      <c r="A472" s="1295"/>
      <c r="B472" s="1295"/>
      <c r="C472" s="1295"/>
      <c r="D472" s="1295"/>
      <c r="E472" s="1295"/>
      <c r="F472" s="1295"/>
      <c r="G472" s="1296"/>
      <c r="H472" s="1297"/>
      <c r="I472" s="1298"/>
      <c r="J472" s="1295"/>
      <c r="K472" s="1295"/>
      <c r="L472" s="1299"/>
      <c r="M472" s="1295"/>
      <c r="N472" s="1295"/>
      <c r="O472" s="1299"/>
      <c r="P472" s="1295"/>
      <c r="Q472" s="1295"/>
      <c r="R472" s="1295"/>
      <c r="S472" s="1295"/>
      <c r="T472" s="1295"/>
      <c r="U472" s="1300"/>
      <c r="V472" s="1295"/>
      <c r="W472" s="1295"/>
      <c r="X472" s="1295"/>
      <c r="Y472" s="1294"/>
      <c r="Z472" s="1294"/>
      <c r="AA472" s="1294"/>
      <c r="AB472" s="1294"/>
      <c r="AC472" s="1294"/>
      <c r="AD472" s="1294"/>
      <c r="AE472" s="1295"/>
      <c r="AF472" s="1295"/>
      <c r="AG472" s="1233"/>
      <c r="AH472" s="1233"/>
      <c r="AI472" s="1233"/>
      <c r="AJ472" s="1233"/>
      <c r="AK472" s="1233"/>
      <c r="AL472" s="1233"/>
      <c r="AM472" s="1233"/>
      <c r="AN472" s="1233"/>
      <c r="AO472" s="1233"/>
      <c r="AP472" s="1233"/>
      <c r="AQ472" s="1233"/>
      <c r="AR472" s="1233"/>
      <c r="AS472" s="1233"/>
      <c r="AT472" s="1233"/>
      <c r="AU472" s="1233"/>
      <c r="AV472" s="1233"/>
      <c r="AW472" s="1233"/>
      <c r="AX472" s="1233"/>
      <c r="AY472" s="1233"/>
      <c r="AZ472" s="1233"/>
      <c r="BA472" s="1233"/>
      <c r="BB472" s="1233"/>
      <c r="BC472" s="1233"/>
      <c r="BD472" s="1233"/>
      <c r="BE472" s="1233"/>
      <c r="BF472" s="1233"/>
      <c r="BG472" s="1233"/>
      <c r="BH472" s="1233"/>
      <c r="BI472" s="1233"/>
      <c r="BJ472" s="1233"/>
      <c r="BK472" s="1233"/>
      <c r="BL472" s="1233"/>
      <c r="BM472" s="1233"/>
      <c r="BN472" s="1233"/>
      <c r="BO472" s="1233"/>
      <c r="BP472" s="1233"/>
      <c r="BQ472" s="1233"/>
      <c r="BR472" s="1233"/>
      <c r="BS472" s="1233"/>
      <c r="BT472" s="1233"/>
      <c r="BU472" s="1233"/>
      <c r="BV472" s="1233"/>
      <c r="BW472" s="1233"/>
    </row>
    <row r="473" ht="14.25" customHeight="1">
      <c r="A473" s="1295"/>
      <c r="B473" s="1295"/>
      <c r="C473" s="1295"/>
      <c r="D473" s="1295"/>
      <c r="E473" s="1295"/>
      <c r="F473" s="1295"/>
      <c r="G473" s="1296"/>
      <c r="H473" s="1297"/>
      <c r="I473" s="1298"/>
      <c r="J473" s="1295"/>
      <c r="K473" s="1295"/>
      <c r="L473" s="1299"/>
      <c r="M473" s="1295"/>
      <c r="N473" s="1295"/>
      <c r="O473" s="1299"/>
      <c r="P473" s="1295"/>
      <c r="Q473" s="1295"/>
      <c r="R473" s="1295"/>
      <c r="S473" s="1295"/>
      <c r="T473" s="1295"/>
      <c r="U473" s="1300"/>
      <c r="V473" s="1295"/>
      <c r="W473" s="1295"/>
      <c r="X473" s="1295"/>
      <c r="Y473" s="1294"/>
      <c r="Z473" s="1294"/>
      <c r="AA473" s="1294"/>
      <c r="AB473" s="1294"/>
      <c r="AC473" s="1294"/>
      <c r="AD473" s="1294"/>
      <c r="AE473" s="1295"/>
      <c r="AF473" s="1295"/>
      <c r="AG473" s="1233"/>
      <c r="AH473" s="1233"/>
      <c r="AI473" s="1233"/>
      <c r="AJ473" s="1233"/>
      <c r="AK473" s="1233"/>
      <c r="AL473" s="1233"/>
      <c r="AM473" s="1233"/>
      <c r="AN473" s="1233"/>
      <c r="AO473" s="1233"/>
      <c r="AP473" s="1233"/>
      <c r="AQ473" s="1233"/>
      <c r="AR473" s="1233"/>
      <c r="AS473" s="1233"/>
      <c r="AT473" s="1233"/>
      <c r="AU473" s="1233"/>
      <c r="AV473" s="1233"/>
      <c r="AW473" s="1233"/>
      <c r="AX473" s="1233"/>
      <c r="AY473" s="1233"/>
      <c r="AZ473" s="1233"/>
      <c r="BA473" s="1233"/>
      <c r="BB473" s="1233"/>
      <c r="BC473" s="1233"/>
      <c r="BD473" s="1233"/>
      <c r="BE473" s="1233"/>
      <c r="BF473" s="1233"/>
      <c r="BG473" s="1233"/>
      <c r="BH473" s="1233"/>
      <c r="BI473" s="1233"/>
      <c r="BJ473" s="1233"/>
      <c r="BK473" s="1233"/>
      <c r="BL473" s="1233"/>
      <c r="BM473" s="1233"/>
      <c r="BN473" s="1233"/>
      <c r="BO473" s="1233"/>
      <c r="BP473" s="1233"/>
      <c r="BQ473" s="1233"/>
      <c r="BR473" s="1233"/>
      <c r="BS473" s="1233"/>
      <c r="BT473" s="1233"/>
      <c r="BU473" s="1233"/>
      <c r="BV473" s="1233"/>
      <c r="BW473" s="1233"/>
    </row>
    <row r="474" ht="14.25" customHeight="1">
      <c r="A474" s="1295"/>
      <c r="B474" s="1295"/>
      <c r="C474" s="1295"/>
      <c r="D474" s="1295"/>
      <c r="E474" s="1295"/>
      <c r="F474" s="1295"/>
      <c r="G474" s="1296"/>
      <c r="H474" s="1297"/>
      <c r="I474" s="1298"/>
      <c r="J474" s="1295"/>
      <c r="K474" s="1295"/>
      <c r="L474" s="1299"/>
      <c r="M474" s="1295"/>
      <c r="N474" s="1295"/>
      <c r="O474" s="1299"/>
      <c r="P474" s="1295"/>
      <c r="Q474" s="1295"/>
      <c r="R474" s="1295"/>
      <c r="S474" s="1295"/>
      <c r="T474" s="1295"/>
      <c r="U474" s="1300"/>
      <c r="V474" s="1295"/>
      <c r="W474" s="1295"/>
      <c r="X474" s="1295"/>
      <c r="Y474" s="1294"/>
      <c r="Z474" s="1294"/>
      <c r="AA474" s="1294"/>
      <c r="AB474" s="1294"/>
      <c r="AC474" s="1294"/>
      <c r="AD474" s="1294"/>
      <c r="AE474" s="1295"/>
      <c r="AF474" s="1295"/>
      <c r="AG474" s="1233"/>
      <c r="AH474" s="1233"/>
      <c r="AI474" s="1233"/>
      <c r="AJ474" s="1233"/>
      <c r="AK474" s="1233"/>
      <c r="AL474" s="1233"/>
      <c r="AM474" s="1233"/>
      <c r="AN474" s="1233"/>
      <c r="AO474" s="1233"/>
      <c r="AP474" s="1233"/>
      <c r="AQ474" s="1233"/>
      <c r="AR474" s="1233"/>
      <c r="AS474" s="1233"/>
      <c r="AT474" s="1233"/>
      <c r="AU474" s="1233"/>
      <c r="AV474" s="1233"/>
      <c r="AW474" s="1233"/>
      <c r="AX474" s="1233"/>
      <c r="AY474" s="1233"/>
      <c r="AZ474" s="1233"/>
      <c r="BA474" s="1233"/>
      <c r="BB474" s="1233"/>
      <c r="BC474" s="1233"/>
      <c r="BD474" s="1233"/>
      <c r="BE474" s="1233"/>
      <c r="BF474" s="1233"/>
      <c r="BG474" s="1233"/>
      <c r="BH474" s="1233"/>
      <c r="BI474" s="1233"/>
      <c r="BJ474" s="1233"/>
      <c r="BK474" s="1233"/>
      <c r="BL474" s="1233"/>
      <c r="BM474" s="1233"/>
      <c r="BN474" s="1233"/>
      <c r="BO474" s="1233"/>
      <c r="BP474" s="1233"/>
      <c r="BQ474" s="1233"/>
      <c r="BR474" s="1233"/>
      <c r="BS474" s="1233"/>
      <c r="BT474" s="1233"/>
      <c r="BU474" s="1233"/>
      <c r="BV474" s="1233"/>
      <c r="BW474" s="1233"/>
    </row>
    <row r="475" ht="14.25" customHeight="1">
      <c r="A475" s="1295"/>
      <c r="B475" s="1295"/>
      <c r="C475" s="1295"/>
      <c r="D475" s="1295"/>
      <c r="E475" s="1295"/>
      <c r="F475" s="1295"/>
      <c r="G475" s="1296"/>
      <c r="H475" s="1297"/>
      <c r="I475" s="1298"/>
      <c r="J475" s="1295"/>
      <c r="K475" s="1295"/>
      <c r="L475" s="1299"/>
      <c r="M475" s="1295"/>
      <c r="N475" s="1295"/>
      <c r="O475" s="1299"/>
      <c r="P475" s="1295"/>
      <c r="Q475" s="1295"/>
      <c r="R475" s="1295"/>
      <c r="S475" s="1295"/>
      <c r="T475" s="1295"/>
      <c r="U475" s="1300"/>
      <c r="V475" s="1295"/>
      <c r="W475" s="1295"/>
      <c r="X475" s="1295"/>
      <c r="Y475" s="1294"/>
      <c r="Z475" s="1294"/>
      <c r="AA475" s="1294"/>
      <c r="AB475" s="1294"/>
      <c r="AC475" s="1294"/>
      <c r="AD475" s="1294"/>
      <c r="AE475" s="1295"/>
      <c r="AF475" s="1295"/>
      <c r="AG475" s="1233"/>
      <c r="AH475" s="1233"/>
      <c r="AI475" s="1233"/>
      <c r="AJ475" s="1233"/>
      <c r="AK475" s="1233"/>
      <c r="AL475" s="1233"/>
      <c r="AM475" s="1233"/>
      <c r="AN475" s="1233"/>
      <c r="AO475" s="1233"/>
      <c r="AP475" s="1233"/>
      <c r="AQ475" s="1233"/>
      <c r="AR475" s="1233"/>
      <c r="AS475" s="1233"/>
      <c r="AT475" s="1233"/>
      <c r="AU475" s="1233"/>
      <c r="AV475" s="1233"/>
      <c r="AW475" s="1233"/>
      <c r="AX475" s="1233"/>
      <c r="AY475" s="1233"/>
      <c r="AZ475" s="1233"/>
      <c r="BA475" s="1233"/>
      <c r="BB475" s="1233"/>
      <c r="BC475" s="1233"/>
      <c r="BD475" s="1233"/>
      <c r="BE475" s="1233"/>
      <c r="BF475" s="1233"/>
      <c r="BG475" s="1233"/>
      <c r="BH475" s="1233"/>
      <c r="BI475" s="1233"/>
      <c r="BJ475" s="1233"/>
      <c r="BK475" s="1233"/>
      <c r="BL475" s="1233"/>
      <c r="BM475" s="1233"/>
      <c r="BN475" s="1233"/>
      <c r="BO475" s="1233"/>
      <c r="BP475" s="1233"/>
      <c r="BQ475" s="1233"/>
      <c r="BR475" s="1233"/>
      <c r="BS475" s="1233"/>
      <c r="BT475" s="1233"/>
      <c r="BU475" s="1233"/>
      <c r="BV475" s="1233"/>
      <c r="BW475" s="1233"/>
    </row>
    <row r="476" ht="14.25" customHeight="1">
      <c r="A476" s="1295"/>
      <c r="B476" s="1295"/>
      <c r="C476" s="1295"/>
      <c r="D476" s="1295"/>
      <c r="E476" s="1295"/>
      <c r="F476" s="1295"/>
      <c r="G476" s="1296"/>
      <c r="H476" s="1297"/>
      <c r="I476" s="1298"/>
      <c r="J476" s="1295"/>
      <c r="K476" s="1295"/>
      <c r="L476" s="1299"/>
      <c r="M476" s="1295"/>
      <c r="N476" s="1295"/>
      <c r="O476" s="1299"/>
      <c r="P476" s="1295"/>
      <c r="Q476" s="1295"/>
      <c r="R476" s="1295"/>
      <c r="S476" s="1295"/>
      <c r="T476" s="1295"/>
      <c r="U476" s="1300"/>
      <c r="V476" s="1295"/>
      <c r="W476" s="1295"/>
      <c r="X476" s="1295"/>
      <c r="Y476" s="1294"/>
      <c r="Z476" s="1294"/>
      <c r="AA476" s="1294"/>
      <c r="AB476" s="1294"/>
      <c r="AC476" s="1294"/>
      <c r="AD476" s="1294"/>
      <c r="AE476" s="1295"/>
      <c r="AF476" s="1295"/>
      <c r="AG476" s="1233"/>
      <c r="AH476" s="1233"/>
      <c r="AI476" s="1233"/>
      <c r="AJ476" s="1233"/>
      <c r="AK476" s="1233"/>
      <c r="AL476" s="1233"/>
      <c r="AM476" s="1233"/>
      <c r="AN476" s="1233"/>
      <c r="AO476" s="1233"/>
      <c r="AP476" s="1233"/>
      <c r="AQ476" s="1233"/>
      <c r="AR476" s="1233"/>
      <c r="AS476" s="1233"/>
      <c r="AT476" s="1233"/>
      <c r="AU476" s="1233"/>
      <c r="AV476" s="1233"/>
      <c r="AW476" s="1233"/>
      <c r="AX476" s="1233"/>
      <c r="AY476" s="1233"/>
      <c r="AZ476" s="1233"/>
      <c r="BA476" s="1233"/>
      <c r="BB476" s="1233"/>
      <c r="BC476" s="1233"/>
      <c r="BD476" s="1233"/>
      <c r="BE476" s="1233"/>
      <c r="BF476" s="1233"/>
      <c r="BG476" s="1233"/>
      <c r="BH476" s="1233"/>
      <c r="BI476" s="1233"/>
      <c r="BJ476" s="1233"/>
      <c r="BK476" s="1233"/>
      <c r="BL476" s="1233"/>
      <c r="BM476" s="1233"/>
      <c r="BN476" s="1233"/>
      <c r="BO476" s="1233"/>
      <c r="BP476" s="1233"/>
      <c r="BQ476" s="1233"/>
      <c r="BR476" s="1233"/>
      <c r="BS476" s="1233"/>
      <c r="BT476" s="1233"/>
      <c r="BU476" s="1233"/>
      <c r="BV476" s="1233"/>
      <c r="BW476" s="1233"/>
    </row>
    <row r="477" ht="14.25" customHeight="1">
      <c r="A477" s="1295"/>
      <c r="B477" s="1295"/>
      <c r="C477" s="1295"/>
      <c r="D477" s="1295"/>
      <c r="E477" s="1295"/>
      <c r="F477" s="1295"/>
      <c r="G477" s="1296"/>
      <c r="H477" s="1297"/>
      <c r="I477" s="1298"/>
      <c r="J477" s="1295"/>
      <c r="K477" s="1295"/>
      <c r="L477" s="1299"/>
      <c r="M477" s="1295"/>
      <c r="N477" s="1295"/>
      <c r="O477" s="1299"/>
      <c r="P477" s="1295"/>
      <c r="Q477" s="1295"/>
      <c r="R477" s="1295"/>
      <c r="S477" s="1295"/>
      <c r="T477" s="1295"/>
      <c r="U477" s="1300"/>
      <c r="V477" s="1295"/>
      <c r="W477" s="1295"/>
      <c r="X477" s="1295"/>
      <c r="Y477" s="1294"/>
      <c r="Z477" s="1294"/>
      <c r="AA477" s="1294"/>
      <c r="AB477" s="1294"/>
      <c r="AC477" s="1294"/>
      <c r="AD477" s="1294"/>
      <c r="AE477" s="1295"/>
      <c r="AF477" s="1295"/>
      <c r="AG477" s="1233"/>
      <c r="AH477" s="1233"/>
      <c r="AI477" s="1233"/>
      <c r="AJ477" s="1233"/>
      <c r="AK477" s="1233"/>
      <c r="AL477" s="1233"/>
      <c r="AM477" s="1233"/>
      <c r="AN477" s="1233"/>
      <c r="AO477" s="1233"/>
      <c r="AP477" s="1233"/>
      <c r="AQ477" s="1233"/>
      <c r="AR477" s="1233"/>
      <c r="AS477" s="1233"/>
      <c r="AT477" s="1233"/>
      <c r="AU477" s="1233"/>
      <c r="AV477" s="1233"/>
      <c r="AW477" s="1233"/>
      <c r="AX477" s="1233"/>
      <c r="AY477" s="1233"/>
      <c r="AZ477" s="1233"/>
      <c r="BA477" s="1233"/>
      <c r="BB477" s="1233"/>
      <c r="BC477" s="1233"/>
      <c r="BD477" s="1233"/>
      <c r="BE477" s="1233"/>
      <c r="BF477" s="1233"/>
      <c r="BG477" s="1233"/>
      <c r="BH477" s="1233"/>
      <c r="BI477" s="1233"/>
      <c r="BJ477" s="1233"/>
      <c r="BK477" s="1233"/>
      <c r="BL477" s="1233"/>
      <c r="BM477" s="1233"/>
      <c r="BN477" s="1233"/>
      <c r="BO477" s="1233"/>
      <c r="BP477" s="1233"/>
      <c r="BQ477" s="1233"/>
      <c r="BR477" s="1233"/>
      <c r="BS477" s="1233"/>
      <c r="BT477" s="1233"/>
      <c r="BU477" s="1233"/>
      <c r="BV477" s="1233"/>
      <c r="BW477" s="1233"/>
    </row>
    <row r="478" ht="14.25" customHeight="1">
      <c r="A478" s="1295"/>
      <c r="B478" s="1295"/>
      <c r="C478" s="1295"/>
      <c r="D478" s="1295"/>
      <c r="E478" s="1295"/>
      <c r="F478" s="1295"/>
      <c r="G478" s="1296"/>
      <c r="H478" s="1297"/>
      <c r="I478" s="1298"/>
      <c r="J478" s="1295"/>
      <c r="K478" s="1295"/>
      <c r="L478" s="1299"/>
      <c r="M478" s="1295"/>
      <c r="N478" s="1295"/>
      <c r="O478" s="1299"/>
      <c r="P478" s="1295"/>
      <c r="Q478" s="1295"/>
      <c r="R478" s="1295"/>
      <c r="S478" s="1295"/>
      <c r="T478" s="1295"/>
      <c r="U478" s="1300"/>
      <c r="V478" s="1295"/>
      <c r="W478" s="1295"/>
      <c r="X478" s="1295"/>
      <c r="Y478" s="1294"/>
      <c r="Z478" s="1294"/>
      <c r="AA478" s="1294"/>
      <c r="AB478" s="1294"/>
      <c r="AC478" s="1294"/>
      <c r="AD478" s="1294"/>
      <c r="AE478" s="1295"/>
      <c r="AF478" s="1295"/>
      <c r="AG478" s="1233"/>
      <c r="AH478" s="1233"/>
      <c r="AI478" s="1233"/>
      <c r="AJ478" s="1233"/>
      <c r="AK478" s="1233"/>
      <c r="AL478" s="1233"/>
      <c r="AM478" s="1233"/>
      <c r="AN478" s="1233"/>
      <c r="AO478" s="1233"/>
      <c r="AP478" s="1233"/>
      <c r="AQ478" s="1233"/>
      <c r="AR478" s="1233"/>
      <c r="AS478" s="1233"/>
      <c r="AT478" s="1233"/>
      <c r="AU478" s="1233"/>
      <c r="AV478" s="1233"/>
      <c r="AW478" s="1233"/>
      <c r="AX478" s="1233"/>
      <c r="AY478" s="1233"/>
      <c r="AZ478" s="1233"/>
      <c r="BA478" s="1233"/>
      <c r="BB478" s="1233"/>
      <c r="BC478" s="1233"/>
      <c r="BD478" s="1233"/>
      <c r="BE478" s="1233"/>
      <c r="BF478" s="1233"/>
      <c r="BG478" s="1233"/>
      <c r="BH478" s="1233"/>
      <c r="BI478" s="1233"/>
      <c r="BJ478" s="1233"/>
      <c r="BK478" s="1233"/>
      <c r="BL478" s="1233"/>
      <c r="BM478" s="1233"/>
      <c r="BN478" s="1233"/>
      <c r="BO478" s="1233"/>
      <c r="BP478" s="1233"/>
      <c r="BQ478" s="1233"/>
      <c r="BR478" s="1233"/>
      <c r="BS478" s="1233"/>
      <c r="BT478" s="1233"/>
      <c r="BU478" s="1233"/>
      <c r="BV478" s="1233"/>
      <c r="BW478" s="1233"/>
    </row>
    <row r="479" ht="14.25" customHeight="1">
      <c r="A479" s="1295"/>
      <c r="B479" s="1295"/>
      <c r="C479" s="1295"/>
      <c r="D479" s="1295"/>
      <c r="E479" s="1295"/>
      <c r="F479" s="1295"/>
      <c r="G479" s="1296"/>
      <c r="H479" s="1297"/>
      <c r="I479" s="1298"/>
      <c r="J479" s="1295"/>
      <c r="K479" s="1295"/>
      <c r="L479" s="1299"/>
      <c r="M479" s="1295"/>
      <c r="N479" s="1295"/>
      <c r="O479" s="1299"/>
      <c r="P479" s="1295"/>
      <c r="Q479" s="1295"/>
      <c r="R479" s="1295"/>
      <c r="S479" s="1295"/>
      <c r="T479" s="1295"/>
      <c r="U479" s="1300"/>
      <c r="V479" s="1295"/>
      <c r="W479" s="1295"/>
      <c r="X479" s="1295"/>
      <c r="Y479" s="1294"/>
      <c r="Z479" s="1294"/>
      <c r="AA479" s="1294"/>
      <c r="AB479" s="1294"/>
      <c r="AC479" s="1294"/>
      <c r="AD479" s="1294"/>
      <c r="AE479" s="1295"/>
      <c r="AF479" s="1295"/>
      <c r="AG479" s="1233"/>
      <c r="AH479" s="1233"/>
      <c r="AI479" s="1233"/>
      <c r="AJ479" s="1233"/>
      <c r="AK479" s="1233"/>
      <c r="AL479" s="1233"/>
      <c r="AM479" s="1233"/>
      <c r="AN479" s="1233"/>
      <c r="AO479" s="1233"/>
      <c r="AP479" s="1233"/>
      <c r="AQ479" s="1233"/>
      <c r="AR479" s="1233"/>
      <c r="AS479" s="1233"/>
      <c r="AT479" s="1233"/>
      <c r="AU479" s="1233"/>
      <c r="AV479" s="1233"/>
      <c r="AW479" s="1233"/>
      <c r="AX479" s="1233"/>
      <c r="AY479" s="1233"/>
      <c r="AZ479" s="1233"/>
      <c r="BA479" s="1233"/>
      <c r="BB479" s="1233"/>
      <c r="BC479" s="1233"/>
      <c r="BD479" s="1233"/>
      <c r="BE479" s="1233"/>
      <c r="BF479" s="1233"/>
      <c r="BG479" s="1233"/>
      <c r="BH479" s="1233"/>
      <c r="BI479" s="1233"/>
      <c r="BJ479" s="1233"/>
      <c r="BK479" s="1233"/>
      <c r="BL479" s="1233"/>
      <c r="BM479" s="1233"/>
      <c r="BN479" s="1233"/>
      <c r="BO479" s="1233"/>
      <c r="BP479" s="1233"/>
      <c r="BQ479" s="1233"/>
      <c r="BR479" s="1233"/>
      <c r="BS479" s="1233"/>
      <c r="BT479" s="1233"/>
      <c r="BU479" s="1233"/>
      <c r="BV479" s="1233"/>
      <c r="BW479" s="1233"/>
    </row>
    <row r="480" ht="14.25" customHeight="1">
      <c r="A480" s="1295"/>
      <c r="B480" s="1295"/>
      <c r="C480" s="1295"/>
      <c r="D480" s="1295"/>
      <c r="E480" s="1295"/>
      <c r="F480" s="1295"/>
      <c r="G480" s="1296"/>
      <c r="H480" s="1297"/>
      <c r="I480" s="1298"/>
      <c r="J480" s="1295"/>
      <c r="K480" s="1295"/>
      <c r="L480" s="1299"/>
      <c r="M480" s="1295"/>
      <c r="N480" s="1295"/>
      <c r="O480" s="1299"/>
      <c r="P480" s="1295"/>
      <c r="Q480" s="1295"/>
      <c r="R480" s="1295"/>
      <c r="S480" s="1295"/>
      <c r="T480" s="1295"/>
      <c r="U480" s="1300"/>
      <c r="V480" s="1295"/>
      <c r="W480" s="1295"/>
      <c r="X480" s="1295"/>
      <c r="Y480" s="1294"/>
      <c r="Z480" s="1294"/>
      <c r="AA480" s="1294"/>
      <c r="AB480" s="1294"/>
      <c r="AC480" s="1294"/>
      <c r="AD480" s="1294"/>
      <c r="AE480" s="1295"/>
      <c r="AF480" s="1295"/>
      <c r="AG480" s="1233"/>
      <c r="AH480" s="1233"/>
      <c r="AI480" s="1233"/>
      <c r="AJ480" s="1233"/>
      <c r="AK480" s="1233"/>
      <c r="AL480" s="1233"/>
      <c r="AM480" s="1233"/>
      <c r="AN480" s="1233"/>
      <c r="AO480" s="1233"/>
      <c r="AP480" s="1233"/>
      <c r="AQ480" s="1233"/>
      <c r="AR480" s="1233"/>
      <c r="AS480" s="1233"/>
      <c r="AT480" s="1233"/>
      <c r="AU480" s="1233"/>
      <c r="AV480" s="1233"/>
      <c r="AW480" s="1233"/>
      <c r="AX480" s="1233"/>
      <c r="AY480" s="1233"/>
      <c r="AZ480" s="1233"/>
      <c r="BA480" s="1233"/>
      <c r="BB480" s="1233"/>
      <c r="BC480" s="1233"/>
      <c r="BD480" s="1233"/>
      <c r="BE480" s="1233"/>
      <c r="BF480" s="1233"/>
      <c r="BG480" s="1233"/>
      <c r="BH480" s="1233"/>
      <c r="BI480" s="1233"/>
      <c r="BJ480" s="1233"/>
      <c r="BK480" s="1233"/>
      <c r="BL480" s="1233"/>
      <c r="BM480" s="1233"/>
      <c r="BN480" s="1233"/>
      <c r="BO480" s="1233"/>
      <c r="BP480" s="1233"/>
      <c r="BQ480" s="1233"/>
      <c r="BR480" s="1233"/>
      <c r="BS480" s="1233"/>
      <c r="BT480" s="1233"/>
      <c r="BU480" s="1233"/>
      <c r="BV480" s="1233"/>
      <c r="BW480" s="1233"/>
    </row>
    <row r="481" ht="14.25" customHeight="1">
      <c r="A481" s="1295"/>
      <c r="B481" s="1295"/>
      <c r="C481" s="1295"/>
      <c r="D481" s="1295"/>
      <c r="E481" s="1295"/>
      <c r="F481" s="1295"/>
      <c r="G481" s="1296"/>
      <c r="H481" s="1297"/>
      <c r="I481" s="1298"/>
      <c r="J481" s="1295"/>
      <c r="K481" s="1295"/>
      <c r="L481" s="1299"/>
      <c r="M481" s="1295"/>
      <c r="N481" s="1295"/>
      <c r="O481" s="1299"/>
      <c r="P481" s="1295"/>
      <c r="Q481" s="1295"/>
      <c r="R481" s="1295"/>
      <c r="S481" s="1295"/>
      <c r="T481" s="1295"/>
      <c r="U481" s="1300"/>
      <c r="V481" s="1295"/>
      <c r="W481" s="1295"/>
      <c r="X481" s="1295"/>
      <c r="Y481" s="1294"/>
      <c r="Z481" s="1294"/>
      <c r="AA481" s="1294"/>
      <c r="AB481" s="1294"/>
      <c r="AC481" s="1294"/>
      <c r="AD481" s="1294"/>
      <c r="AE481" s="1295"/>
      <c r="AF481" s="1295"/>
      <c r="AG481" s="1233"/>
      <c r="AH481" s="1233"/>
      <c r="AI481" s="1233"/>
      <c r="AJ481" s="1233"/>
      <c r="AK481" s="1233"/>
      <c r="AL481" s="1233"/>
      <c r="AM481" s="1233"/>
      <c r="AN481" s="1233"/>
      <c r="AO481" s="1233"/>
      <c r="AP481" s="1233"/>
      <c r="AQ481" s="1233"/>
      <c r="AR481" s="1233"/>
      <c r="AS481" s="1233"/>
      <c r="AT481" s="1233"/>
      <c r="AU481" s="1233"/>
      <c r="AV481" s="1233"/>
      <c r="AW481" s="1233"/>
      <c r="AX481" s="1233"/>
      <c r="AY481" s="1233"/>
      <c r="AZ481" s="1233"/>
      <c r="BA481" s="1233"/>
      <c r="BB481" s="1233"/>
      <c r="BC481" s="1233"/>
      <c r="BD481" s="1233"/>
      <c r="BE481" s="1233"/>
      <c r="BF481" s="1233"/>
      <c r="BG481" s="1233"/>
      <c r="BH481" s="1233"/>
      <c r="BI481" s="1233"/>
      <c r="BJ481" s="1233"/>
      <c r="BK481" s="1233"/>
      <c r="BL481" s="1233"/>
      <c r="BM481" s="1233"/>
      <c r="BN481" s="1233"/>
      <c r="BO481" s="1233"/>
      <c r="BP481" s="1233"/>
      <c r="BQ481" s="1233"/>
      <c r="BR481" s="1233"/>
      <c r="BS481" s="1233"/>
      <c r="BT481" s="1233"/>
      <c r="BU481" s="1233"/>
      <c r="BV481" s="1233"/>
      <c r="BW481" s="1233"/>
    </row>
    <row r="482" ht="14.25" customHeight="1">
      <c r="A482" s="1295"/>
      <c r="B482" s="1295"/>
      <c r="C482" s="1295"/>
      <c r="D482" s="1295"/>
      <c r="E482" s="1295"/>
      <c r="F482" s="1295"/>
      <c r="G482" s="1296"/>
      <c r="H482" s="1297"/>
      <c r="I482" s="1298"/>
      <c r="J482" s="1295"/>
      <c r="K482" s="1295"/>
      <c r="L482" s="1299"/>
      <c r="M482" s="1295"/>
      <c r="N482" s="1295"/>
      <c r="O482" s="1299"/>
      <c r="P482" s="1295"/>
      <c r="Q482" s="1295"/>
      <c r="R482" s="1295"/>
      <c r="S482" s="1295"/>
      <c r="T482" s="1295"/>
      <c r="U482" s="1300"/>
      <c r="V482" s="1295"/>
      <c r="W482" s="1295"/>
      <c r="X482" s="1295"/>
      <c r="Y482" s="1294"/>
      <c r="Z482" s="1294"/>
      <c r="AA482" s="1294"/>
      <c r="AB482" s="1294"/>
      <c r="AC482" s="1294"/>
      <c r="AD482" s="1294"/>
      <c r="AE482" s="1295"/>
      <c r="AF482" s="1295"/>
      <c r="AG482" s="1233"/>
      <c r="AH482" s="1233"/>
      <c r="AI482" s="1233"/>
      <c r="AJ482" s="1233"/>
      <c r="AK482" s="1233"/>
      <c r="AL482" s="1233"/>
      <c r="AM482" s="1233"/>
      <c r="AN482" s="1233"/>
      <c r="AO482" s="1233"/>
      <c r="AP482" s="1233"/>
      <c r="AQ482" s="1233"/>
      <c r="AR482" s="1233"/>
      <c r="AS482" s="1233"/>
      <c r="AT482" s="1233"/>
      <c r="AU482" s="1233"/>
      <c r="AV482" s="1233"/>
      <c r="AW482" s="1233"/>
      <c r="AX482" s="1233"/>
      <c r="AY482" s="1233"/>
      <c r="AZ482" s="1233"/>
      <c r="BA482" s="1233"/>
      <c r="BB482" s="1233"/>
      <c r="BC482" s="1233"/>
      <c r="BD482" s="1233"/>
      <c r="BE482" s="1233"/>
      <c r="BF482" s="1233"/>
      <c r="BG482" s="1233"/>
      <c r="BH482" s="1233"/>
      <c r="BI482" s="1233"/>
      <c r="BJ482" s="1233"/>
      <c r="BK482" s="1233"/>
      <c r="BL482" s="1233"/>
      <c r="BM482" s="1233"/>
      <c r="BN482" s="1233"/>
      <c r="BO482" s="1233"/>
      <c r="BP482" s="1233"/>
      <c r="BQ482" s="1233"/>
      <c r="BR482" s="1233"/>
      <c r="BS482" s="1233"/>
      <c r="BT482" s="1233"/>
      <c r="BU482" s="1233"/>
      <c r="BV482" s="1233"/>
      <c r="BW482" s="1233"/>
    </row>
    <row r="483" ht="14.25" customHeight="1">
      <c r="A483" s="1295"/>
      <c r="B483" s="1295"/>
      <c r="C483" s="1295"/>
      <c r="D483" s="1295"/>
      <c r="E483" s="1295"/>
      <c r="F483" s="1295"/>
      <c r="G483" s="1296"/>
      <c r="H483" s="1297"/>
      <c r="I483" s="1298"/>
      <c r="J483" s="1295"/>
      <c r="K483" s="1295"/>
      <c r="L483" s="1299"/>
      <c r="M483" s="1295"/>
      <c r="N483" s="1295"/>
      <c r="O483" s="1299"/>
      <c r="P483" s="1295"/>
      <c r="Q483" s="1295"/>
      <c r="R483" s="1295"/>
      <c r="S483" s="1295"/>
      <c r="T483" s="1295"/>
      <c r="U483" s="1300"/>
      <c r="V483" s="1295"/>
      <c r="W483" s="1295"/>
      <c r="X483" s="1295"/>
      <c r="Y483" s="1294"/>
      <c r="Z483" s="1294"/>
      <c r="AA483" s="1294"/>
      <c r="AB483" s="1294"/>
      <c r="AC483" s="1294"/>
      <c r="AD483" s="1294"/>
      <c r="AE483" s="1295"/>
      <c r="AF483" s="1295"/>
      <c r="AG483" s="1233"/>
      <c r="AH483" s="1233"/>
      <c r="AI483" s="1233"/>
      <c r="AJ483" s="1233"/>
      <c r="AK483" s="1233"/>
      <c r="AL483" s="1233"/>
      <c r="AM483" s="1233"/>
      <c r="AN483" s="1233"/>
      <c r="AO483" s="1233"/>
      <c r="AP483" s="1233"/>
      <c r="AQ483" s="1233"/>
      <c r="AR483" s="1233"/>
      <c r="AS483" s="1233"/>
      <c r="AT483" s="1233"/>
      <c r="AU483" s="1233"/>
      <c r="AV483" s="1233"/>
      <c r="AW483" s="1233"/>
      <c r="AX483" s="1233"/>
      <c r="AY483" s="1233"/>
      <c r="AZ483" s="1233"/>
      <c r="BA483" s="1233"/>
      <c r="BB483" s="1233"/>
      <c r="BC483" s="1233"/>
      <c r="BD483" s="1233"/>
      <c r="BE483" s="1233"/>
      <c r="BF483" s="1233"/>
      <c r="BG483" s="1233"/>
      <c r="BH483" s="1233"/>
      <c r="BI483" s="1233"/>
      <c r="BJ483" s="1233"/>
      <c r="BK483" s="1233"/>
      <c r="BL483" s="1233"/>
      <c r="BM483" s="1233"/>
      <c r="BN483" s="1233"/>
      <c r="BO483" s="1233"/>
      <c r="BP483" s="1233"/>
      <c r="BQ483" s="1233"/>
      <c r="BR483" s="1233"/>
      <c r="BS483" s="1233"/>
      <c r="BT483" s="1233"/>
      <c r="BU483" s="1233"/>
      <c r="BV483" s="1233"/>
      <c r="BW483" s="1233"/>
    </row>
    <row r="484" ht="14.25" customHeight="1">
      <c r="A484" s="1295"/>
      <c r="B484" s="1295"/>
      <c r="C484" s="1295"/>
      <c r="D484" s="1295"/>
      <c r="E484" s="1295"/>
      <c r="F484" s="1295"/>
      <c r="G484" s="1296"/>
      <c r="H484" s="1297"/>
      <c r="I484" s="1298"/>
      <c r="J484" s="1295"/>
      <c r="K484" s="1295"/>
      <c r="L484" s="1299"/>
      <c r="M484" s="1295"/>
      <c r="N484" s="1295"/>
      <c r="O484" s="1299"/>
      <c r="P484" s="1295"/>
      <c r="Q484" s="1295"/>
      <c r="R484" s="1295"/>
      <c r="S484" s="1295"/>
      <c r="T484" s="1295"/>
      <c r="U484" s="1300"/>
      <c r="V484" s="1295"/>
      <c r="W484" s="1295"/>
      <c r="X484" s="1295"/>
      <c r="Y484" s="1294"/>
      <c r="Z484" s="1294"/>
      <c r="AA484" s="1294"/>
      <c r="AB484" s="1294"/>
      <c r="AC484" s="1294"/>
      <c r="AD484" s="1294"/>
      <c r="AE484" s="1295"/>
      <c r="AF484" s="1295"/>
      <c r="AG484" s="1233"/>
      <c r="AH484" s="1233"/>
      <c r="AI484" s="1233"/>
      <c r="AJ484" s="1233"/>
      <c r="AK484" s="1233"/>
      <c r="AL484" s="1233"/>
      <c r="AM484" s="1233"/>
      <c r="AN484" s="1233"/>
      <c r="AO484" s="1233"/>
      <c r="AP484" s="1233"/>
      <c r="AQ484" s="1233"/>
      <c r="AR484" s="1233"/>
      <c r="AS484" s="1233"/>
      <c r="AT484" s="1233"/>
      <c r="AU484" s="1233"/>
      <c r="AV484" s="1233"/>
      <c r="AW484" s="1233"/>
      <c r="AX484" s="1233"/>
      <c r="AY484" s="1233"/>
      <c r="AZ484" s="1233"/>
      <c r="BA484" s="1233"/>
      <c r="BB484" s="1233"/>
      <c r="BC484" s="1233"/>
      <c r="BD484" s="1233"/>
      <c r="BE484" s="1233"/>
      <c r="BF484" s="1233"/>
      <c r="BG484" s="1233"/>
      <c r="BH484" s="1233"/>
      <c r="BI484" s="1233"/>
      <c r="BJ484" s="1233"/>
      <c r="BK484" s="1233"/>
      <c r="BL484" s="1233"/>
      <c r="BM484" s="1233"/>
      <c r="BN484" s="1233"/>
      <c r="BO484" s="1233"/>
      <c r="BP484" s="1233"/>
      <c r="BQ484" s="1233"/>
      <c r="BR484" s="1233"/>
      <c r="BS484" s="1233"/>
      <c r="BT484" s="1233"/>
      <c r="BU484" s="1233"/>
      <c r="BV484" s="1233"/>
      <c r="BW484" s="1233"/>
    </row>
    <row r="485" ht="14.25" customHeight="1">
      <c r="A485" s="1295"/>
      <c r="B485" s="1295"/>
      <c r="C485" s="1295"/>
      <c r="D485" s="1295"/>
      <c r="E485" s="1295"/>
      <c r="F485" s="1295"/>
      <c r="G485" s="1296"/>
      <c r="H485" s="1297"/>
      <c r="I485" s="1298"/>
      <c r="J485" s="1295"/>
      <c r="K485" s="1295"/>
      <c r="L485" s="1299"/>
      <c r="M485" s="1295"/>
      <c r="N485" s="1295"/>
      <c r="O485" s="1299"/>
      <c r="P485" s="1295"/>
      <c r="Q485" s="1295"/>
      <c r="R485" s="1295"/>
      <c r="S485" s="1295"/>
      <c r="T485" s="1295"/>
      <c r="U485" s="1300"/>
      <c r="V485" s="1295"/>
      <c r="W485" s="1295"/>
      <c r="X485" s="1295"/>
      <c r="Y485" s="1294"/>
      <c r="Z485" s="1294"/>
      <c r="AA485" s="1294"/>
      <c r="AB485" s="1294"/>
      <c r="AC485" s="1294"/>
      <c r="AD485" s="1294"/>
      <c r="AE485" s="1295"/>
      <c r="AF485" s="1295"/>
      <c r="AG485" s="1233"/>
      <c r="AH485" s="1233"/>
      <c r="AI485" s="1233"/>
      <c r="AJ485" s="1233"/>
      <c r="AK485" s="1233"/>
      <c r="AL485" s="1233"/>
      <c r="AM485" s="1233"/>
      <c r="AN485" s="1233"/>
      <c r="AO485" s="1233"/>
      <c r="AP485" s="1233"/>
      <c r="AQ485" s="1233"/>
      <c r="AR485" s="1233"/>
      <c r="AS485" s="1233"/>
      <c r="AT485" s="1233"/>
      <c r="AU485" s="1233"/>
      <c r="AV485" s="1233"/>
      <c r="AW485" s="1233"/>
      <c r="AX485" s="1233"/>
      <c r="AY485" s="1233"/>
      <c r="AZ485" s="1233"/>
      <c r="BA485" s="1233"/>
      <c r="BB485" s="1233"/>
      <c r="BC485" s="1233"/>
      <c r="BD485" s="1233"/>
      <c r="BE485" s="1233"/>
      <c r="BF485" s="1233"/>
      <c r="BG485" s="1233"/>
      <c r="BH485" s="1233"/>
      <c r="BI485" s="1233"/>
      <c r="BJ485" s="1233"/>
      <c r="BK485" s="1233"/>
      <c r="BL485" s="1233"/>
      <c r="BM485" s="1233"/>
      <c r="BN485" s="1233"/>
      <c r="BO485" s="1233"/>
      <c r="BP485" s="1233"/>
      <c r="BQ485" s="1233"/>
      <c r="BR485" s="1233"/>
      <c r="BS485" s="1233"/>
      <c r="BT485" s="1233"/>
      <c r="BU485" s="1233"/>
      <c r="BV485" s="1233"/>
      <c r="BW485" s="1233"/>
    </row>
    <row r="486" ht="14.25" customHeight="1">
      <c r="A486" s="1295"/>
      <c r="B486" s="1295"/>
      <c r="C486" s="1295"/>
      <c r="D486" s="1295"/>
      <c r="E486" s="1295"/>
      <c r="F486" s="1295"/>
      <c r="G486" s="1296"/>
      <c r="H486" s="1297"/>
      <c r="I486" s="1298"/>
      <c r="J486" s="1295"/>
      <c r="K486" s="1295"/>
      <c r="L486" s="1299"/>
      <c r="M486" s="1295"/>
      <c r="N486" s="1295"/>
      <c r="O486" s="1299"/>
      <c r="P486" s="1295"/>
      <c r="Q486" s="1295"/>
      <c r="R486" s="1295"/>
      <c r="S486" s="1295"/>
      <c r="T486" s="1295"/>
      <c r="U486" s="1300"/>
      <c r="V486" s="1295"/>
      <c r="W486" s="1295"/>
      <c r="X486" s="1295"/>
      <c r="Y486" s="1294"/>
      <c r="Z486" s="1294"/>
      <c r="AA486" s="1294"/>
      <c r="AB486" s="1294"/>
      <c r="AC486" s="1294"/>
      <c r="AD486" s="1294"/>
      <c r="AE486" s="1295"/>
      <c r="AF486" s="1295"/>
      <c r="AG486" s="1233"/>
      <c r="AH486" s="1233"/>
      <c r="AI486" s="1233"/>
      <c r="AJ486" s="1233"/>
      <c r="AK486" s="1233"/>
      <c r="AL486" s="1233"/>
      <c r="AM486" s="1233"/>
      <c r="AN486" s="1233"/>
      <c r="AO486" s="1233"/>
      <c r="AP486" s="1233"/>
      <c r="AQ486" s="1233"/>
      <c r="AR486" s="1233"/>
      <c r="AS486" s="1233"/>
      <c r="AT486" s="1233"/>
      <c r="AU486" s="1233"/>
      <c r="AV486" s="1233"/>
      <c r="AW486" s="1233"/>
      <c r="AX486" s="1233"/>
      <c r="AY486" s="1233"/>
      <c r="AZ486" s="1233"/>
      <c r="BA486" s="1233"/>
      <c r="BB486" s="1233"/>
      <c r="BC486" s="1233"/>
      <c r="BD486" s="1233"/>
      <c r="BE486" s="1233"/>
      <c r="BF486" s="1233"/>
      <c r="BG486" s="1233"/>
      <c r="BH486" s="1233"/>
      <c r="BI486" s="1233"/>
      <c r="BJ486" s="1233"/>
      <c r="BK486" s="1233"/>
      <c r="BL486" s="1233"/>
      <c r="BM486" s="1233"/>
      <c r="BN486" s="1233"/>
      <c r="BO486" s="1233"/>
      <c r="BP486" s="1233"/>
      <c r="BQ486" s="1233"/>
      <c r="BR486" s="1233"/>
      <c r="BS486" s="1233"/>
      <c r="BT486" s="1233"/>
      <c r="BU486" s="1233"/>
      <c r="BV486" s="1233"/>
      <c r="BW486" s="1233"/>
    </row>
    <row r="487" ht="14.25" customHeight="1">
      <c r="A487" s="1295"/>
      <c r="B487" s="1295"/>
      <c r="C487" s="1295"/>
      <c r="D487" s="1295"/>
      <c r="E487" s="1295"/>
      <c r="F487" s="1295"/>
      <c r="G487" s="1296"/>
      <c r="H487" s="1297"/>
      <c r="I487" s="1298"/>
      <c r="J487" s="1295"/>
      <c r="K487" s="1295"/>
      <c r="L487" s="1299"/>
      <c r="M487" s="1295"/>
      <c r="N487" s="1295"/>
      <c r="O487" s="1299"/>
      <c r="P487" s="1295"/>
      <c r="Q487" s="1295"/>
      <c r="R487" s="1295"/>
      <c r="S487" s="1295"/>
      <c r="T487" s="1295"/>
      <c r="U487" s="1300"/>
      <c r="V487" s="1295"/>
      <c r="W487" s="1295"/>
      <c r="X487" s="1295"/>
      <c r="Y487" s="1294"/>
      <c r="Z487" s="1294"/>
      <c r="AA487" s="1294"/>
      <c r="AB487" s="1294"/>
      <c r="AC487" s="1294"/>
      <c r="AD487" s="1294"/>
      <c r="AE487" s="1295"/>
      <c r="AF487" s="1295"/>
      <c r="AG487" s="1233"/>
      <c r="AH487" s="1233"/>
      <c r="AI487" s="1233"/>
      <c r="AJ487" s="1233"/>
      <c r="AK487" s="1233"/>
      <c r="AL487" s="1233"/>
      <c r="AM487" s="1233"/>
      <c r="AN487" s="1233"/>
      <c r="AO487" s="1233"/>
      <c r="AP487" s="1233"/>
      <c r="AQ487" s="1233"/>
      <c r="AR487" s="1233"/>
      <c r="AS487" s="1233"/>
      <c r="AT487" s="1233"/>
      <c r="AU487" s="1233"/>
      <c r="AV487" s="1233"/>
      <c r="AW487" s="1233"/>
      <c r="AX487" s="1233"/>
      <c r="AY487" s="1233"/>
      <c r="AZ487" s="1233"/>
      <c r="BA487" s="1233"/>
      <c r="BB487" s="1233"/>
      <c r="BC487" s="1233"/>
      <c r="BD487" s="1233"/>
      <c r="BE487" s="1233"/>
      <c r="BF487" s="1233"/>
      <c r="BG487" s="1233"/>
      <c r="BH487" s="1233"/>
      <c r="BI487" s="1233"/>
      <c r="BJ487" s="1233"/>
      <c r="BK487" s="1233"/>
      <c r="BL487" s="1233"/>
      <c r="BM487" s="1233"/>
      <c r="BN487" s="1233"/>
      <c r="BO487" s="1233"/>
      <c r="BP487" s="1233"/>
      <c r="BQ487" s="1233"/>
      <c r="BR487" s="1233"/>
      <c r="BS487" s="1233"/>
      <c r="BT487" s="1233"/>
      <c r="BU487" s="1233"/>
      <c r="BV487" s="1233"/>
      <c r="BW487" s="1233"/>
    </row>
    <row r="488" ht="14.25" customHeight="1">
      <c r="A488" s="1295"/>
      <c r="B488" s="1295"/>
      <c r="C488" s="1295"/>
      <c r="D488" s="1295"/>
      <c r="E488" s="1295"/>
      <c r="F488" s="1295"/>
      <c r="G488" s="1296"/>
      <c r="H488" s="1297"/>
      <c r="I488" s="1298"/>
      <c r="J488" s="1295"/>
      <c r="K488" s="1295"/>
      <c r="L488" s="1299"/>
      <c r="M488" s="1295"/>
      <c r="N488" s="1295"/>
      <c r="O488" s="1299"/>
      <c r="P488" s="1295"/>
      <c r="Q488" s="1295"/>
      <c r="R488" s="1295"/>
      <c r="S488" s="1295"/>
      <c r="T488" s="1295"/>
      <c r="U488" s="1300"/>
      <c r="V488" s="1295"/>
      <c r="W488" s="1295"/>
      <c r="X488" s="1295"/>
      <c r="Y488" s="1294"/>
      <c r="Z488" s="1294"/>
      <c r="AA488" s="1294"/>
      <c r="AB488" s="1294"/>
      <c r="AC488" s="1294"/>
      <c r="AD488" s="1294"/>
      <c r="AE488" s="1295"/>
      <c r="AF488" s="1295"/>
      <c r="AG488" s="1233"/>
      <c r="AH488" s="1233"/>
      <c r="AI488" s="1233"/>
      <c r="AJ488" s="1233"/>
      <c r="AK488" s="1233"/>
      <c r="AL488" s="1233"/>
      <c r="AM488" s="1233"/>
      <c r="AN488" s="1233"/>
      <c r="AO488" s="1233"/>
      <c r="AP488" s="1233"/>
      <c r="AQ488" s="1233"/>
      <c r="AR488" s="1233"/>
      <c r="AS488" s="1233"/>
      <c r="AT488" s="1233"/>
      <c r="AU488" s="1233"/>
      <c r="AV488" s="1233"/>
      <c r="AW488" s="1233"/>
      <c r="AX488" s="1233"/>
      <c r="AY488" s="1233"/>
      <c r="AZ488" s="1233"/>
      <c r="BA488" s="1233"/>
      <c r="BB488" s="1233"/>
      <c r="BC488" s="1233"/>
      <c r="BD488" s="1233"/>
      <c r="BE488" s="1233"/>
      <c r="BF488" s="1233"/>
      <c r="BG488" s="1233"/>
      <c r="BH488" s="1233"/>
      <c r="BI488" s="1233"/>
      <c r="BJ488" s="1233"/>
      <c r="BK488" s="1233"/>
      <c r="BL488" s="1233"/>
      <c r="BM488" s="1233"/>
      <c r="BN488" s="1233"/>
      <c r="BO488" s="1233"/>
      <c r="BP488" s="1233"/>
      <c r="BQ488" s="1233"/>
      <c r="BR488" s="1233"/>
      <c r="BS488" s="1233"/>
      <c r="BT488" s="1233"/>
      <c r="BU488" s="1233"/>
      <c r="BV488" s="1233"/>
      <c r="BW488" s="1233"/>
    </row>
    <row r="489" ht="14.25" customHeight="1">
      <c r="A489" s="1295"/>
      <c r="B489" s="1295"/>
      <c r="C489" s="1295"/>
      <c r="D489" s="1295"/>
      <c r="E489" s="1295"/>
      <c r="F489" s="1295"/>
      <c r="G489" s="1296"/>
      <c r="H489" s="1297"/>
      <c r="I489" s="1298"/>
      <c r="J489" s="1295"/>
      <c r="K489" s="1295"/>
      <c r="L489" s="1299"/>
      <c r="M489" s="1295"/>
      <c r="N489" s="1295"/>
      <c r="O489" s="1299"/>
      <c r="P489" s="1295"/>
      <c r="Q489" s="1295"/>
      <c r="R489" s="1295"/>
      <c r="S489" s="1295"/>
      <c r="T489" s="1295"/>
      <c r="U489" s="1300"/>
      <c r="V489" s="1295"/>
      <c r="W489" s="1295"/>
      <c r="X489" s="1295"/>
      <c r="Y489" s="1294"/>
      <c r="Z489" s="1294"/>
      <c r="AA489" s="1294"/>
      <c r="AB489" s="1294"/>
      <c r="AC489" s="1294"/>
      <c r="AD489" s="1294"/>
      <c r="AE489" s="1295"/>
      <c r="AF489" s="1295"/>
      <c r="AG489" s="1233"/>
      <c r="AH489" s="1233"/>
      <c r="AI489" s="1233"/>
      <c r="AJ489" s="1233"/>
      <c r="AK489" s="1233"/>
      <c r="AL489" s="1233"/>
      <c r="AM489" s="1233"/>
      <c r="AN489" s="1233"/>
      <c r="AO489" s="1233"/>
      <c r="AP489" s="1233"/>
      <c r="AQ489" s="1233"/>
      <c r="AR489" s="1233"/>
      <c r="AS489" s="1233"/>
      <c r="AT489" s="1233"/>
      <c r="AU489" s="1233"/>
      <c r="AV489" s="1233"/>
      <c r="AW489" s="1233"/>
      <c r="AX489" s="1233"/>
      <c r="AY489" s="1233"/>
      <c r="AZ489" s="1233"/>
      <c r="BA489" s="1233"/>
      <c r="BB489" s="1233"/>
      <c r="BC489" s="1233"/>
      <c r="BD489" s="1233"/>
      <c r="BE489" s="1233"/>
      <c r="BF489" s="1233"/>
      <c r="BG489" s="1233"/>
      <c r="BH489" s="1233"/>
      <c r="BI489" s="1233"/>
      <c r="BJ489" s="1233"/>
      <c r="BK489" s="1233"/>
      <c r="BL489" s="1233"/>
      <c r="BM489" s="1233"/>
      <c r="BN489" s="1233"/>
      <c r="BO489" s="1233"/>
      <c r="BP489" s="1233"/>
      <c r="BQ489" s="1233"/>
      <c r="BR489" s="1233"/>
      <c r="BS489" s="1233"/>
      <c r="BT489" s="1233"/>
      <c r="BU489" s="1233"/>
      <c r="BV489" s="1233"/>
      <c r="BW489" s="1233"/>
    </row>
    <row r="490" ht="14.25" customHeight="1">
      <c r="A490" s="1295"/>
      <c r="B490" s="1295"/>
      <c r="C490" s="1295"/>
      <c r="D490" s="1295"/>
      <c r="E490" s="1295"/>
      <c r="F490" s="1295"/>
      <c r="G490" s="1296"/>
      <c r="H490" s="1297"/>
      <c r="I490" s="1298"/>
      <c r="J490" s="1295"/>
      <c r="K490" s="1295"/>
      <c r="L490" s="1299"/>
      <c r="M490" s="1295"/>
      <c r="N490" s="1295"/>
      <c r="O490" s="1299"/>
      <c r="P490" s="1295"/>
      <c r="Q490" s="1295"/>
      <c r="R490" s="1295"/>
      <c r="S490" s="1295"/>
      <c r="T490" s="1295"/>
      <c r="U490" s="1300"/>
      <c r="V490" s="1295"/>
      <c r="W490" s="1295"/>
      <c r="X490" s="1295"/>
      <c r="Y490" s="1294"/>
      <c r="Z490" s="1294"/>
      <c r="AA490" s="1294"/>
      <c r="AB490" s="1294"/>
      <c r="AC490" s="1294"/>
      <c r="AD490" s="1294"/>
      <c r="AE490" s="1295"/>
      <c r="AF490" s="1295"/>
      <c r="AG490" s="1233"/>
      <c r="AH490" s="1233"/>
      <c r="AI490" s="1233"/>
      <c r="AJ490" s="1233"/>
      <c r="AK490" s="1233"/>
      <c r="AL490" s="1233"/>
      <c r="AM490" s="1233"/>
      <c r="AN490" s="1233"/>
      <c r="AO490" s="1233"/>
      <c r="AP490" s="1233"/>
      <c r="AQ490" s="1233"/>
      <c r="AR490" s="1233"/>
      <c r="AS490" s="1233"/>
      <c r="AT490" s="1233"/>
      <c r="AU490" s="1233"/>
      <c r="AV490" s="1233"/>
      <c r="AW490" s="1233"/>
      <c r="AX490" s="1233"/>
      <c r="AY490" s="1233"/>
      <c r="AZ490" s="1233"/>
      <c r="BA490" s="1233"/>
      <c r="BB490" s="1233"/>
      <c r="BC490" s="1233"/>
      <c r="BD490" s="1233"/>
      <c r="BE490" s="1233"/>
      <c r="BF490" s="1233"/>
      <c r="BG490" s="1233"/>
      <c r="BH490" s="1233"/>
      <c r="BI490" s="1233"/>
      <c r="BJ490" s="1233"/>
      <c r="BK490" s="1233"/>
      <c r="BL490" s="1233"/>
      <c r="BM490" s="1233"/>
      <c r="BN490" s="1233"/>
      <c r="BO490" s="1233"/>
      <c r="BP490" s="1233"/>
      <c r="BQ490" s="1233"/>
      <c r="BR490" s="1233"/>
      <c r="BS490" s="1233"/>
      <c r="BT490" s="1233"/>
      <c r="BU490" s="1233"/>
      <c r="BV490" s="1233"/>
      <c r="BW490" s="1233"/>
    </row>
    <row r="491" ht="14.25" customHeight="1">
      <c r="A491" s="1295"/>
      <c r="B491" s="1295"/>
      <c r="C491" s="1295"/>
      <c r="D491" s="1295"/>
      <c r="E491" s="1295"/>
      <c r="F491" s="1295"/>
      <c r="G491" s="1296"/>
      <c r="H491" s="1297"/>
      <c r="I491" s="1298"/>
      <c r="J491" s="1295"/>
      <c r="K491" s="1295"/>
      <c r="L491" s="1299"/>
      <c r="M491" s="1295"/>
      <c r="N491" s="1295"/>
      <c r="O491" s="1299"/>
      <c r="P491" s="1295"/>
      <c r="Q491" s="1295"/>
      <c r="R491" s="1295"/>
      <c r="S491" s="1295"/>
      <c r="T491" s="1295"/>
      <c r="U491" s="1300"/>
      <c r="V491" s="1295"/>
      <c r="W491" s="1295"/>
      <c r="X491" s="1295"/>
      <c r="Y491" s="1294"/>
      <c r="Z491" s="1294"/>
      <c r="AA491" s="1294"/>
      <c r="AB491" s="1294"/>
      <c r="AC491" s="1294"/>
      <c r="AD491" s="1294"/>
      <c r="AE491" s="1295"/>
      <c r="AF491" s="1295"/>
      <c r="AG491" s="1233"/>
      <c r="AH491" s="1233"/>
      <c r="AI491" s="1233"/>
      <c r="AJ491" s="1233"/>
      <c r="AK491" s="1233"/>
      <c r="AL491" s="1233"/>
      <c r="AM491" s="1233"/>
      <c r="AN491" s="1233"/>
      <c r="AO491" s="1233"/>
      <c r="AP491" s="1233"/>
      <c r="AQ491" s="1233"/>
      <c r="AR491" s="1233"/>
      <c r="AS491" s="1233"/>
      <c r="AT491" s="1233"/>
      <c r="AU491" s="1233"/>
      <c r="AV491" s="1233"/>
      <c r="AW491" s="1233"/>
      <c r="AX491" s="1233"/>
      <c r="AY491" s="1233"/>
      <c r="AZ491" s="1233"/>
      <c r="BA491" s="1233"/>
      <c r="BB491" s="1233"/>
      <c r="BC491" s="1233"/>
      <c r="BD491" s="1233"/>
      <c r="BE491" s="1233"/>
      <c r="BF491" s="1233"/>
      <c r="BG491" s="1233"/>
      <c r="BH491" s="1233"/>
      <c r="BI491" s="1233"/>
      <c r="BJ491" s="1233"/>
      <c r="BK491" s="1233"/>
      <c r="BL491" s="1233"/>
      <c r="BM491" s="1233"/>
      <c r="BN491" s="1233"/>
      <c r="BO491" s="1233"/>
      <c r="BP491" s="1233"/>
      <c r="BQ491" s="1233"/>
      <c r="BR491" s="1233"/>
      <c r="BS491" s="1233"/>
      <c r="BT491" s="1233"/>
      <c r="BU491" s="1233"/>
      <c r="BV491" s="1233"/>
      <c r="BW491" s="1233"/>
    </row>
    <row r="492" ht="14.25" customHeight="1">
      <c r="A492" s="1295"/>
      <c r="B492" s="1295"/>
      <c r="C492" s="1295"/>
      <c r="D492" s="1295"/>
      <c r="E492" s="1295"/>
      <c r="F492" s="1295"/>
      <c r="G492" s="1296"/>
      <c r="H492" s="1297"/>
      <c r="I492" s="1298"/>
      <c r="J492" s="1295"/>
      <c r="K492" s="1295"/>
      <c r="L492" s="1299"/>
      <c r="M492" s="1295"/>
      <c r="N492" s="1295"/>
      <c r="O492" s="1299"/>
      <c r="P492" s="1295"/>
      <c r="Q492" s="1295"/>
      <c r="R492" s="1295"/>
      <c r="S492" s="1295"/>
      <c r="T492" s="1295"/>
      <c r="U492" s="1300"/>
      <c r="V492" s="1295"/>
      <c r="W492" s="1295"/>
      <c r="X492" s="1295"/>
      <c r="Y492" s="1294"/>
      <c r="Z492" s="1294"/>
      <c r="AA492" s="1294"/>
      <c r="AB492" s="1294"/>
      <c r="AC492" s="1294"/>
      <c r="AD492" s="1294"/>
      <c r="AE492" s="1295"/>
      <c r="AF492" s="1295"/>
      <c r="AG492" s="1233"/>
      <c r="AH492" s="1233"/>
      <c r="AI492" s="1233"/>
      <c r="AJ492" s="1233"/>
      <c r="AK492" s="1233"/>
      <c r="AL492" s="1233"/>
      <c r="AM492" s="1233"/>
      <c r="AN492" s="1233"/>
      <c r="AO492" s="1233"/>
      <c r="AP492" s="1233"/>
      <c r="AQ492" s="1233"/>
      <c r="AR492" s="1233"/>
      <c r="AS492" s="1233"/>
      <c r="AT492" s="1233"/>
      <c r="AU492" s="1233"/>
      <c r="AV492" s="1233"/>
      <c r="AW492" s="1233"/>
      <c r="AX492" s="1233"/>
      <c r="AY492" s="1233"/>
      <c r="AZ492" s="1233"/>
      <c r="BA492" s="1233"/>
      <c r="BB492" s="1233"/>
      <c r="BC492" s="1233"/>
      <c r="BD492" s="1233"/>
      <c r="BE492" s="1233"/>
      <c r="BF492" s="1233"/>
      <c r="BG492" s="1233"/>
      <c r="BH492" s="1233"/>
      <c r="BI492" s="1233"/>
      <c r="BJ492" s="1233"/>
      <c r="BK492" s="1233"/>
      <c r="BL492" s="1233"/>
      <c r="BM492" s="1233"/>
      <c r="BN492" s="1233"/>
      <c r="BO492" s="1233"/>
      <c r="BP492" s="1233"/>
      <c r="BQ492" s="1233"/>
      <c r="BR492" s="1233"/>
      <c r="BS492" s="1233"/>
      <c r="BT492" s="1233"/>
      <c r="BU492" s="1233"/>
      <c r="BV492" s="1233"/>
      <c r="BW492" s="1233"/>
    </row>
    <row r="493" ht="14.25" customHeight="1">
      <c r="A493" s="1295"/>
      <c r="B493" s="1295"/>
      <c r="C493" s="1295"/>
      <c r="D493" s="1295"/>
      <c r="E493" s="1295"/>
      <c r="F493" s="1295"/>
      <c r="G493" s="1296"/>
      <c r="H493" s="1297"/>
      <c r="I493" s="1298"/>
      <c r="J493" s="1295"/>
      <c r="K493" s="1295"/>
      <c r="L493" s="1299"/>
      <c r="M493" s="1295"/>
      <c r="N493" s="1295"/>
      <c r="O493" s="1299"/>
      <c r="P493" s="1295"/>
      <c r="Q493" s="1295"/>
      <c r="R493" s="1295"/>
      <c r="S493" s="1295"/>
      <c r="T493" s="1295"/>
      <c r="U493" s="1300"/>
      <c r="V493" s="1295"/>
      <c r="W493" s="1295"/>
      <c r="X493" s="1295"/>
      <c r="Y493" s="1294"/>
      <c r="Z493" s="1294"/>
      <c r="AA493" s="1294"/>
      <c r="AB493" s="1294"/>
      <c r="AC493" s="1294"/>
      <c r="AD493" s="1294"/>
      <c r="AE493" s="1295"/>
      <c r="AF493" s="1295"/>
      <c r="AG493" s="1233"/>
      <c r="AH493" s="1233"/>
      <c r="AI493" s="1233"/>
      <c r="AJ493" s="1233"/>
      <c r="AK493" s="1233"/>
      <c r="AL493" s="1233"/>
      <c r="AM493" s="1233"/>
      <c r="AN493" s="1233"/>
      <c r="AO493" s="1233"/>
      <c r="AP493" s="1233"/>
      <c r="AQ493" s="1233"/>
      <c r="AR493" s="1233"/>
      <c r="AS493" s="1233"/>
      <c r="AT493" s="1233"/>
      <c r="AU493" s="1233"/>
      <c r="AV493" s="1233"/>
      <c r="AW493" s="1233"/>
      <c r="AX493" s="1233"/>
      <c r="AY493" s="1233"/>
      <c r="AZ493" s="1233"/>
      <c r="BA493" s="1233"/>
      <c r="BB493" s="1233"/>
      <c r="BC493" s="1233"/>
      <c r="BD493" s="1233"/>
      <c r="BE493" s="1233"/>
      <c r="BF493" s="1233"/>
      <c r="BG493" s="1233"/>
      <c r="BH493" s="1233"/>
      <c r="BI493" s="1233"/>
      <c r="BJ493" s="1233"/>
      <c r="BK493" s="1233"/>
      <c r="BL493" s="1233"/>
      <c r="BM493" s="1233"/>
      <c r="BN493" s="1233"/>
      <c r="BO493" s="1233"/>
      <c r="BP493" s="1233"/>
      <c r="BQ493" s="1233"/>
      <c r="BR493" s="1233"/>
      <c r="BS493" s="1233"/>
      <c r="BT493" s="1233"/>
      <c r="BU493" s="1233"/>
      <c r="BV493" s="1233"/>
      <c r="BW493" s="1233"/>
    </row>
    <row r="494" ht="14.25" customHeight="1">
      <c r="A494" s="1295"/>
      <c r="B494" s="1295"/>
      <c r="C494" s="1295"/>
      <c r="D494" s="1295"/>
      <c r="E494" s="1295"/>
      <c r="F494" s="1295"/>
      <c r="G494" s="1296"/>
      <c r="H494" s="1297"/>
      <c r="I494" s="1298"/>
      <c r="J494" s="1295"/>
      <c r="K494" s="1295"/>
      <c r="L494" s="1299"/>
      <c r="M494" s="1295"/>
      <c r="N494" s="1295"/>
      <c r="O494" s="1299"/>
      <c r="P494" s="1295"/>
      <c r="Q494" s="1295"/>
      <c r="R494" s="1295"/>
      <c r="S494" s="1295"/>
      <c r="T494" s="1295"/>
      <c r="U494" s="1300"/>
      <c r="V494" s="1295"/>
      <c r="W494" s="1295"/>
      <c r="X494" s="1295"/>
      <c r="Y494" s="1294"/>
      <c r="Z494" s="1294"/>
      <c r="AA494" s="1294"/>
      <c r="AB494" s="1294"/>
      <c r="AC494" s="1294"/>
      <c r="AD494" s="1294"/>
      <c r="AE494" s="1295"/>
      <c r="AF494" s="1295"/>
      <c r="AG494" s="1233"/>
      <c r="AH494" s="1233"/>
      <c r="AI494" s="1233"/>
      <c r="AJ494" s="1233"/>
      <c r="AK494" s="1233"/>
      <c r="AL494" s="1233"/>
      <c r="AM494" s="1233"/>
      <c r="AN494" s="1233"/>
      <c r="AO494" s="1233"/>
      <c r="AP494" s="1233"/>
      <c r="AQ494" s="1233"/>
      <c r="AR494" s="1233"/>
      <c r="AS494" s="1233"/>
      <c r="AT494" s="1233"/>
      <c r="AU494" s="1233"/>
      <c r="AV494" s="1233"/>
      <c r="AW494" s="1233"/>
      <c r="AX494" s="1233"/>
      <c r="AY494" s="1233"/>
      <c r="AZ494" s="1233"/>
      <c r="BA494" s="1233"/>
      <c r="BB494" s="1233"/>
      <c r="BC494" s="1233"/>
      <c r="BD494" s="1233"/>
      <c r="BE494" s="1233"/>
      <c r="BF494" s="1233"/>
      <c r="BG494" s="1233"/>
      <c r="BH494" s="1233"/>
      <c r="BI494" s="1233"/>
      <c r="BJ494" s="1233"/>
      <c r="BK494" s="1233"/>
      <c r="BL494" s="1233"/>
      <c r="BM494" s="1233"/>
      <c r="BN494" s="1233"/>
      <c r="BO494" s="1233"/>
      <c r="BP494" s="1233"/>
      <c r="BQ494" s="1233"/>
      <c r="BR494" s="1233"/>
      <c r="BS494" s="1233"/>
      <c r="BT494" s="1233"/>
      <c r="BU494" s="1233"/>
      <c r="BV494" s="1233"/>
      <c r="BW494" s="1233"/>
    </row>
    <row r="495" ht="14.25" customHeight="1">
      <c r="A495" s="1295"/>
      <c r="B495" s="1295"/>
      <c r="C495" s="1295"/>
      <c r="D495" s="1295"/>
      <c r="E495" s="1295"/>
      <c r="F495" s="1295"/>
      <c r="G495" s="1296"/>
      <c r="H495" s="1297"/>
      <c r="I495" s="1298"/>
      <c r="J495" s="1295"/>
      <c r="K495" s="1295"/>
      <c r="L495" s="1299"/>
      <c r="M495" s="1295"/>
      <c r="N495" s="1295"/>
      <c r="O495" s="1299"/>
      <c r="P495" s="1295"/>
      <c r="Q495" s="1295"/>
      <c r="R495" s="1295"/>
      <c r="S495" s="1295"/>
      <c r="T495" s="1295"/>
      <c r="U495" s="1300"/>
      <c r="V495" s="1295"/>
      <c r="W495" s="1295"/>
      <c r="X495" s="1295"/>
      <c r="Y495" s="1294"/>
      <c r="Z495" s="1294"/>
      <c r="AA495" s="1294"/>
      <c r="AB495" s="1294"/>
      <c r="AC495" s="1294"/>
      <c r="AD495" s="1294"/>
      <c r="AE495" s="1295"/>
      <c r="AF495" s="1295"/>
      <c r="AG495" s="1233"/>
      <c r="AH495" s="1233"/>
      <c r="AI495" s="1233"/>
      <c r="AJ495" s="1233"/>
      <c r="AK495" s="1233"/>
      <c r="AL495" s="1233"/>
      <c r="AM495" s="1233"/>
      <c r="AN495" s="1233"/>
      <c r="AO495" s="1233"/>
      <c r="AP495" s="1233"/>
      <c r="AQ495" s="1233"/>
      <c r="AR495" s="1233"/>
      <c r="AS495" s="1233"/>
      <c r="AT495" s="1233"/>
      <c r="AU495" s="1233"/>
      <c r="AV495" s="1233"/>
      <c r="AW495" s="1233"/>
      <c r="AX495" s="1233"/>
      <c r="AY495" s="1233"/>
      <c r="AZ495" s="1233"/>
      <c r="BA495" s="1233"/>
      <c r="BB495" s="1233"/>
      <c r="BC495" s="1233"/>
      <c r="BD495" s="1233"/>
      <c r="BE495" s="1233"/>
      <c r="BF495" s="1233"/>
      <c r="BG495" s="1233"/>
      <c r="BH495" s="1233"/>
      <c r="BI495" s="1233"/>
      <c r="BJ495" s="1233"/>
      <c r="BK495" s="1233"/>
      <c r="BL495" s="1233"/>
      <c r="BM495" s="1233"/>
      <c r="BN495" s="1233"/>
      <c r="BO495" s="1233"/>
      <c r="BP495" s="1233"/>
      <c r="BQ495" s="1233"/>
      <c r="BR495" s="1233"/>
      <c r="BS495" s="1233"/>
      <c r="BT495" s="1233"/>
      <c r="BU495" s="1233"/>
      <c r="BV495" s="1233"/>
      <c r="BW495" s="1233"/>
    </row>
    <row r="496" ht="14.25" customHeight="1">
      <c r="A496" s="1295"/>
      <c r="B496" s="1295"/>
      <c r="C496" s="1295"/>
      <c r="D496" s="1295"/>
      <c r="E496" s="1295"/>
      <c r="F496" s="1295"/>
      <c r="G496" s="1296"/>
      <c r="H496" s="1297"/>
      <c r="I496" s="1298"/>
      <c r="J496" s="1295"/>
      <c r="K496" s="1295"/>
      <c r="L496" s="1299"/>
      <c r="M496" s="1295"/>
      <c r="N496" s="1295"/>
      <c r="O496" s="1299"/>
      <c r="P496" s="1295"/>
      <c r="Q496" s="1295"/>
      <c r="R496" s="1295"/>
      <c r="S496" s="1295"/>
      <c r="T496" s="1295"/>
      <c r="U496" s="1300"/>
      <c r="V496" s="1295"/>
      <c r="W496" s="1295"/>
      <c r="X496" s="1295"/>
      <c r="Y496" s="1294"/>
      <c r="Z496" s="1294"/>
      <c r="AA496" s="1294"/>
      <c r="AB496" s="1294"/>
      <c r="AC496" s="1294"/>
      <c r="AD496" s="1294"/>
      <c r="AE496" s="1295"/>
      <c r="AF496" s="1295"/>
      <c r="AG496" s="1233"/>
      <c r="AH496" s="1233"/>
      <c r="AI496" s="1233"/>
      <c r="AJ496" s="1233"/>
      <c r="AK496" s="1233"/>
      <c r="AL496" s="1233"/>
      <c r="AM496" s="1233"/>
      <c r="AN496" s="1233"/>
      <c r="AO496" s="1233"/>
      <c r="AP496" s="1233"/>
      <c r="AQ496" s="1233"/>
      <c r="AR496" s="1233"/>
      <c r="AS496" s="1233"/>
      <c r="AT496" s="1233"/>
      <c r="AU496" s="1233"/>
      <c r="AV496" s="1233"/>
      <c r="AW496" s="1233"/>
      <c r="AX496" s="1233"/>
      <c r="AY496" s="1233"/>
      <c r="AZ496" s="1233"/>
      <c r="BA496" s="1233"/>
      <c r="BB496" s="1233"/>
      <c r="BC496" s="1233"/>
      <c r="BD496" s="1233"/>
      <c r="BE496" s="1233"/>
      <c r="BF496" s="1233"/>
      <c r="BG496" s="1233"/>
      <c r="BH496" s="1233"/>
      <c r="BI496" s="1233"/>
      <c r="BJ496" s="1233"/>
      <c r="BK496" s="1233"/>
      <c r="BL496" s="1233"/>
      <c r="BM496" s="1233"/>
      <c r="BN496" s="1233"/>
      <c r="BO496" s="1233"/>
      <c r="BP496" s="1233"/>
      <c r="BQ496" s="1233"/>
      <c r="BR496" s="1233"/>
      <c r="BS496" s="1233"/>
      <c r="BT496" s="1233"/>
      <c r="BU496" s="1233"/>
      <c r="BV496" s="1233"/>
      <c r="BW496" s="1233"/>
    </row>
    <row r="497" ht="14.25" customHeight="1">
      <c r="A497" s="1295"/>
      <c r="B497" s="1295"/>
      <c r="C497" s="1295"/>
      <c r="D497" s="1295"/>
      <c r="E497" s="1295"/>
      <c r="F497" s="1295"/>
      <c r="G497" s="1296"/>
      <c r="H497" s="1297"/>
      <c r="I497" s="1298"/>
      <c r="J497" s="1295"/>
      <c r="K497" s="1295"/>
      <c r="L497" s="1299"/>
      <c r="M497" s="1295"/>
      <c r="N497" s="1295"/>
      <c r="O497" s="1299"/>
      <c r="P497" s="1295"/>
      <c r="Q497" s="1295"/>
      <c r="R497" s="1295"/>
      <c r="S497" s="1295"/>
      <c r="T497" s="1295"/>
      <c r="U497" s="1300"/>
      <c r="V497" s="1295"/>
      <c r="W497" s="1295"/>
      <c r="X497" s="1295"/>
      <c r="Y497" s="1294"/>
      <c r="Z497" s="1294"/>
      <c r="AA497" s="1294"/>
      <c r="AB497" s="1294"/>
      <c r="AC497" s="1294"/>
      <c r="AD497" s="1294"/>
      <c r="AE497" s="1295"/>
      <c r="AF497" s="1295"/>
      <c r="AG497" s="1233"/>
      <c r="AH497" s="1233"/>
      <c r="AI497" s="1233"/>
      <c r="AJ497" s="1233"/>
      <c r="AK497" s="1233"/>
      <c r="AL497" s="1233"/>
      <c r="AM497" s="1233"/>
      <c r="AN497" s="1233"/>
      <c r="AO497" s="1233"/>
      <c r="AP497" s="1233"/>
      <c r="AQ497" s="1233"/>
      <c r="AR497" s="1233"/>
      <c r="AS497" s="1233"/>
      <c r="AT497" s="1233"/>
      <c r="AU497" s="1233"/>
      <c r="AV497" s="1233"/>
      <c r="AW497" s="1233"/>
      <c r="AX497" s="1233"/>
      <c r="AY497" s="1233"/>
      <c r="AZ497" s="1233"/>
      <c r="BA497" s="1233"/>
      <c r="BB497" s="1233"/>
      <c r="BC497" s="1233"/>
      <c r="BD497" s="1233"/>
      <c r="BE497" s="1233"/>
      <c r="BF497" s="1233"/>
      <c r="BG497" s="1233"/>
      <c r="BH497" s="1233"/>
      <c r="BI497" s="1233"/>
      <c r="BJ497" s="1233"/>
      <c r="BK497" s="1233"/>
      <c r="BL497" s="1233"/>
      <c r="BM497" s="1233"/>
      <c r="BN497" s="1233"/>
      <c r="BO497" s="1233"/>
      <c r="BP497" s="1233"/>
      <c r="BQ497" s="1233"/>
      <c r="BR497" s="1233"/>
      <c r="BS497" s="1233"/>
      <c r="BT497" s="1233"/>
      <c r="BU497" s="1233"/>
      <c r="BV497" s="1233"/>
      <c r="BW497" s="1233"/>
    </row>
    <row r="498" ht="14.25" customHeight="1">
      <c r="A498" s="1295"/>
      <c r="B498" s="1295"/>
      <c r="C498" s="1295"/>
      <c r="D498" s="1295"/>
      <c r="E498" s="1295"/>
      <c r="F498" s="1295"/>
      <c r="G498" s="1296"/>
      <c r="H498" s="1297"/>
      <c r="I498" s="1298"/>
      <c r="J498" s="1295"/>
      <c r="K498" s="1295"/>
      <c r="L498" s="1299"/>
      <c r="M498" s="1295"/>
      <c r="N498" s="1295"/>
      <c r="O498" s="1299"/>
      <c r="P498" s="1295"/>
      <c r="Q498" s="1295"/>
      <c r="R498" s="1295"/>
      <c r="S498" s="1295"/>
      <c r="T498" s="1295"/>
      <c r="U498" s="1300"/>
      <c r="V498" s="1295"/>
      <c r="W498" s="1295"/>
      <c r="X498" s="1295"/>
      <c r="Y498" s="1294"/>
      <c r="Z498" s="1294"/>
      <c r="AA498" s="1294"/>
      <c r="AB498" s="1294"/>
      <c r="AC498" s="1294"/>
      <c r="AD498" s="1294"/>
      <c r="AE498" s="1295"/>
      <c r="AF498" s="1295"/>
      <c r="AG498" s="1233"/>
      <c r="AH498" s="1233"/>
      <c r="AI498" s="1233"/>
      <c r="AJ498" s="1233"/>
      <c r="AK498" s="1233"/>
      <c r="AL498" s="1233"/>
      <c r="AM498" s="1233"/>
      <c r="AN498" s="1233"/>
      <c r="AO498" s="1233"/>
      <c r="AP498" s="1233"/>
      <c r="AQ498" s="1233"/>
      <c r="AR498" s="1233"/>
      <c r="AS498" s="1233"/>
      <c r="AT498" s="1233"/>
      <c r="AU498" s="1233"/>
      <c r="AV498" s="1233"/>
      <c r="AW498" s="1233"/>
      <c r="AX498" s="1233"/>
      <c r="AY498" s="1233"/>
      <c r="AZ498" s="1233"/>
      <c r="BA498" s="1233"/>
      <c r="BB498" s="1233"/>
      <c r="BC498" s="1233"/>
      <c r="BD498" s="1233"/>
      <c r="BE498" s="1233"/>
      <c r="BF498" s="1233"/>
      <c r="BG498" s="1233"/>
      <c r="BH498" s="1233"/>
      <c r="BI498" s="1233"/>
      <c r="BJ498" s="1233"/>
      <c r="BK498" s="1233"/>
      <c r="BL498" s="1233"/>
      <c r="BM498" s="1233"/>
      <c r="BN498" s="1233"/>
      <c r="BO498" s="1233"/>
      <c r="BP498" s="1233"/>
      <c r="BQ498" s="1233"/>
      <c r="BR498" s="1233"/>
      <c r="BS498" s="1233"/>
      <c r="BT498" s="1233"/>
      <c r="BU498" s="1233"/>
      <c r="BV498" s="1233"/>
      <c r="BW498" s="1233"/>
    </row>
    <row r="499" ht="14.25" customHeight="1">
      <c r="A499" s="1295"/>
      <c r="B499" s="1295"/>
      <c r="C499" s="1295"/>
      <c r="D499" s="1295"/>
      <c r="E499" s="1295"/>
      <c r="F499" s="1295"/>
      <c r="G499" s="1296"/>
      <c r="H499" s="1297"/>
      <c r="I499" s="1298"/>
      <c r="J499" s="1295"/>
      <c r="K499" s="1295"/>
      <c r="L499" s="1299"/>
      <c r="M499" s="1295"/>
      <c r="N499" s="1295"/>
      <c r="O499" s="1299"/>
      <c r="P499" s="1295"/>
      <c r="Q499" s="1295"/>
      <c r="R499" s="1295"/>
      <c r="S499" s="1295"/>
      <c r="T499" s="1295"/>
      <c r="U499" s="1300"/>
      <c r="V499" s="1295"/>
      <c r="W499" s="1295"/>
      <c r="X499" s="1295"/>
      <c r="Y499" s="1294"/>
      <c r="Z499" s="1294"/>
      <c r="AA499" s="1294"/>
      <c r="AB499" s="1294"/>
      <c r="AC499" s="1294"/>
      <c r="AD499" s="1294"/>
      <c r="AE499" s="1295"/>
      <c r="AF499" s="1295"/>
      <c r="AG499" s="1233"/>
      <c r="AH499" s="1233"/>
      <c r="AI499" s="1233"/>
      <c r="AJ499" s="1233"/>
      <c r="AK499" s="1233"/>
      <c r="AL499" s="1233"/>
      <c r="AM499" s="1233"/>
      <c r="AN499" s="1233"/>
      <c r="AO499" s="1233"/>
      <c r="AP499" s="1233"/>
      <c r="AQ499" s="1233"/>
      <c r="AR499" s="1233"/>
      <c r="AS499" s="1233"/>
      <c r="AT499" s="1233"/>
      <c r="AU499" s="1233"/>
      <c r="AV499" s="1233"/>
      <c r="AW499" s="1233"/>
      <c r="AX499" s="1233"/>
      <c r="AY499" s="1233"/>
      <c r="AZ499" s="1233"/>
      <c r="BA499" s="1233"/>
      <c r="BB499" s="1233"/>
      <c r="BC499" s="1233"/>
      <c r="BD499" s="1233"/>
      <c r="BE499" s="1233"/>
      <c r="BF499" s="1233"/>
      <c r="BG499" s="1233"/>
      <c r="BH499" s="1233"/>
      <c r="BI499" s="1233"/>
      <c r="BJ499" s="1233"/>
      <c r="BK499" s="1233"/>
      <c r="BL499" s="1233"/>
      <c r="BM499" s="1233"/>
      <c r="BN499" s="1233"/>
      <c r="BO499" s="1233"/>
      <c r="BP499" s="1233"/>
      <c r="BQ499" s="1233"/>
      <c r="BR499" s="1233"/>
      <c r="BS499" s="1233"/>
      <c r="BT499" s="1233"/>
      <c r="BU499" s="1233"/>
      <c r="BV499" s="1233"/>
      <c r="BW499" s="1233"/>
    </row>
    <row r="500" ht="14.25" customHeight="1">
      <c r="A500" s="1295"/>
      <c r="B500" s="1295"/>
      <c r="C500" s="1295"/>
      <c r="D500" s="1295"/>
      <c r="E500" s="1295"/>
      <c r="F500" s="1295"/>
      <c r="G500" s="1296"/>
      <c r="H500" s="1297"/>
      <c r="I500" s="1298"/>
      <c r="J500" s="1295"/>
      <c r="K500" s="1295"/>
      <c r="L500" s="1299"/>
      <c r="M500" s="1295"/>
      <c r="N500" s="1295"/>
      <c r="O500" s="1299"/>
      <c r="P500" s="1295"/>
      <c r="Q500" s="1295"/>
      <c r="R500" s="1295"/>
      <c r="S500" s="1295"/>
      <c r="T500" s="1295"/>
      <c r="U500" s="1300"/>
      <c r="V500" s="1295"/>
      <c r="W500" s="1295"/>
      <c r="X500" s="1295"/>
      <c r="Y500" s="1294"/>
      <c r="Z500" s="1294"/>
      <c r="AA500" s="1294"/>
      <c r="AB500" s="1294"/>
      <c r="AC500" s="1294"/>
      <c r="AD500" s="1294"/>
      <c r="AE500" s="1295"/>
      <c r="AF500" s="1295"/>
      <c r="AG500" s="1233"/>
      <c r="AH500" s="1233"/>
      <c r="AI500" s="1233"/>
      <c r="AJ500" s="1233"/>
      <c r="AK500" s="1233"/>
      <c r="AL500" s="1233"/>
      <c r="AM500" s="1233"/>
      <c r="AN500" s="1233"/>
      <c r="AO500" s="1233"/>
      <c r="AP500" s="1233"/>
      <c r="AQ500" s="1233"/>
      <c r="AR500" s="1233"/>
      <c r="AS500" s="1233"/>
      <c r="AT500" s="1233"/>
      <c r="AU500" s="1233"/>
      <c r="AV500" s="1233"/>
      <c r="AW500" s="1233"/>
      <c r="AX500" s="1233"/>
      <c r="AY500" s="1233"/>
      <c r="AZ500" s="1233"/>
      <c r="BA500" s="1233"/>
      <c r="BB500" s="1233"/>
      <c r="BC500" s="1233"/>
      <c r="BD500" s="1233"/>
      <c r="BE500" s="1233"/>
      <c r="BF500" s="1233"/>
      <c r="BG500" s="1233"/>
      <c r="BH500" s="1233"/>
      <c r="BI500" s="1233"/>
      <c r="BJ500" s="1233"/>
      <c r="BK500" s="1233"/>
      <c r="BL500" s="1233"/>
      <c r="BM500" s="1233"/>
      <c r="BN500" s="1233"/>
      <c r="BO500" s="1233"/>
      <c r="BP500" s="1233"/>
      <c r="BQ500" s="1233"/>
      <c r="BR500" s="1233"/>
      <c r="BS500" s="1233"/>
      <c r="BT500" s="1233"/>
      <c r="BU500" s="1233"/>
      <c r="BV500" s="1233"/>
      <c r="BW500" s="1233"/>
    </row>
    <row r="501" ht="14.25" customHeight="1">
      <c r="A501" s="1295"/>
      <c r="B501" s="1295"/>
      <c r="C501" s="1295"/>
      <c r="D501" s="1295"/>
      <c r="E501" s="1295"/>
      <c r="F501" s="1295"/>
      <c r="G501" s="1296"/>
      <c r="H501" s="1297"/>
      <c r="I501" s="1298"/>
      <c r="J501" s="1295"/>
      <c r="K501" s="1295"/>
      <c r="L501" s="1299"/>
      <c r="M501" s="1295"/>
      <c r="N501" s="1295"/>
      <c r="O501" s="1299"/>
      <c r="P501" s="1295"/>
      <c r="Q501" s="1295"/>
      <c r="R501" s="1295"/>
      <c r="S501" s="1295"/>
      <c r="T501" s="1295"/>
      <c r="U501" s="1300"/>
      <c r="V501" s="1295"/>
      <c r="W501" s="1295"/>
      <c r="X501" s="1295"/>
      <c r="Y501" s="1294"/>
      <c r="Z501" s="1294"/>
      <c r="AA501" s="1294"/>
      <c r="AB501" s="1294"/>
      <c r="AC501" s="1294"/>
      <c r="AD501" s="1294"/>
      <c r="AE501" s="1295"/>
      <c r="AF501" s="1295"/>
      <c r="AG501" s="1233"/>
      <c r="AH501" s="1233"/>
      <c r="AI501" s="1233"/>
      <c r="AJ501" s="1233"/>
      <c r="AK501" s="1233"/>
      <c r="AL501" s="1233"/>
      <c r="AM501" s="1233"/>
      <c r="AN501" s="1233"/>
      <c r="AO501" s="1233"/>
      <c r="AP501" s="1233"/>
      <c r="AQ501" s="1233"/>
      <c r="AR501" s="1233"/>
      <c r="AS501" s="1233"/>
      <c r="AT501" s="1233"/>
      <c r="AU501" s="1233"/>
      <c r="AV501" s="1233"/>
      <c r="AW501" s="1233"/>
      <c r="AX501" s="1233"/>
      <c r="AY501" s="1233"/>
      <c r="AZ501" s="1233"/>
      <c r="BA501" s="1233"/>
      <c r="BB501" s="1233"/>
      <c r="BC501" s="1233"/>
      <c r="BD501" s="1233"/>
      <c r="BE501" s="1233"/>
      <c r="BF501" s="1233"/>
      <c r="BG501" s="1233"/>
      <c r="BH501" s="1233"/>
      <c r="BI501" s="1233"/>
      <c r="BJ501" s="1233"/>
      <c r="BK501" s="1233"/>
      <c r="BL501" s="1233"/>
      <c r="BM501" s="1233"/>
      <c r="BN501" s="1233"/>
      <c r="BO501" s="1233"/>
      <c r="BP501" s="1233"/>
      <c r="BQ501" s="1233"/>
      <c r="BR501" s="1233"/>
      <c r="BS501" s="1233"/>
      <c r="BT501" s="1233"/>
      <c r="BU501" s="1233"/>
      <c r="BV501" s="1233"/>
      <c r="BW501" s="1233"/>
    </row>
    <row r="502" ht="14.25" customHeight="1">
      <c r="A502" s="1295"/>
      <c r="B502" s="1295"/>
      <c r="C502" s="1295"/>
      <c r="D502" s="1295"/>
      <c r="E502" s="1295"/>
      <c r="F502" s="1295"/>
      <c r="G502" s="1296"/>
      <c r="H502" s="1297"/>
      <c r="I502" s="1298"/>
      <c r="J502" s="1295"/>
      <c r="K502" s="1295"/>
      <c r="L502" s="1299"/>
      <c r="M502" s="1295"/>
      <c r="N502" s="1295"/>
      <c r="O502" s="1299"/>
      <c r="P502" s="1295"/>
      <c r="Q502" s="1295"/>
      <c r="R502" s="1295"/>
      <c r="S502" s="1295"/>
      <c r="T502" s="1295"/>
      <c r="U502" s="1300"/>
      <c r="V502" s="1295"/>
      <c r="W502" s="1295"/>
      <c r="X502" s="1295"/>
      <c r="Y502" s="1294"/>
      <c r="Z502" s="1294"/>
      <c r="AA502" s="1294"/>
      <c r="AB502" s="1294"/>
      <c r="AC502" s="1294"/>
      <c r="AD502" s="1294"/>
      <c r="AE502" s="1295"/>
      <c r="AF502" s="1295"/>
      <c r="AG502" s="1233"/>
      <c r="AH502" s="1233"/>
      <c r="AI502" s="1233"/>
      <c r="AJ502" s="1233"/>
      <c r="AK502" s="1233"/>
      <c r="AL502" s="1233"/>
      <c r="AM502" s="1233"/>
      <c r="AN502" s="1233"/>
      <c r="AO502" s="1233"/>
      <c r="AP502" s="1233"/>
      <c r="AQ502" s="1233"/>
      <c r="AR502" s="1233"/>
      <c r="AS502" s="1233"/>
      <c r="AT502" s="1233"/>
      <c r="AU502" s="1233"/>
      <c r="AV502" s="1233"/>
      <c r="AW502" s="1233"/>
      <c r="AX502" s="1233"/>
      <c r="AY502" s="1233"/>
      <c r="AZ502" s="1233"/>
      <c r="BA502" s="1233"/>
      <c r="BB502" s="1233"/>
      <c r="BC502" s="1233"/>
      <c r="BD502" s="1233"/>
      <c r="BE502" s="1233"/>
      <c r="BF502" s="1233"/>
      <c r="BG502" s="1233"/>
      <c r="BH502" s="1233"/>
      <c r="BI502" s="1233"/>
      <c r="BJ502" s="1233"/>
      <c r="BK502" s="1233"/>
      <c r="BL502" s="1233"/>
      <c r="BM502" s="1233"/>
      <c r="BN502" s="1233"/>
      <c r="BO502" s="1233"/>
      <c r="BP502" s="1233"/>
      <c r="BQ502" s="1233"/>
      <c r="BR502" s="1233"/>
      <c r="BS502" s="1233"/>
      <c r="BT502" s="1233"/>
      <c r="BU502" s="1233"/>
      <c r="BV502" s="1233"/>
      <c r="BW502" s="1233"/>
    </row>
    <row r="503" ht="14.25" customHeight="1">
      <c r="A503" s="1295"/>
      <c r="B503" s="1295"/>
      <c r="C503" s="1295"/>
      <c r="D503" s="1295"/>
      <c r="E503" s="1295"/>
      <c r="F503" s="1295"/>
      <c r="G503" s="1296"/>
      <c r="H503" s="1297"/>
      <c r="I503" s="1298"/>
      <c r="J503" s="1295"/>
      <c r="K503" s="1295"/>
      <c r="L503" s="1299"/>
      <c r="M503" s="1295"/>
      <c r="N503" s="1295"/>
      <c r="O503" s="1299"/>
      <c r="P503" s="1295"/>
      <c r="Q503" s="1295"/>
      <c r="R503" s="1295"/>
      <c r="S503" s="1295"/>
      <c r="T503" s="1295"/>
      <c r="U503" s="1300"/>
      <c r="V503" s="1295"/>
      <c r="W503" s="1295"/>
      <c r="X503" s="1295"/>
      <c r="Y503" s="1294"/>
      <c r="Z503" s="1294"/>
      <c r="AA503" s="1294"/>
      <c r="AB503" s="1294"/>
      <c r="AC503" s="1294"/>
      <c r="AD503" s="1294"/>
      <c r="AE503" s="1295"/>
      <c r="AF503" s="1295"/>
      <c r="AG503" s="1233"/>
      <c r="AH503" s="1233"/>
      <c r="AI503" s="1233"/>
      <c r="AJ503" s="1233"/>
      <c r="AK503" s="1233"/>
      <c r="AL503" s="1233"/>
      <c r="AM503" s="1233"/>
      <c r="AN503" s="1233"/>
      <c r="AO503" s="1233"/>
      <c r="AP503" s="1233"/>
      <c r="AQ503" s="1233"/>
      <c r="AR503" s="1233"/>
      <c r="AS503" s="1233"/>
      <c r="AT503" s="1233"/>
      <c r="AU503" s="1233"/>
      <c r="AV503" s="1233"/>
      <c r="AW503" s="1233"/>
      <c r="AX503" s="1233"/>
      <c r="AY503" s="1233"/>
      <c r="AZ503" s="1233"/>
      <c r="BA503" s="1233"/>
      <c r="BB503" s="1233"/>
      <c r="BC503" s="1233"/>
      <c r="BD503" s="1233"/>
      <c r="BE503" s="1233"/>
      <c r="BF503" s="1233"/>
      <c r="BG503" s="1233"/>
      <c r="BH503" s="1233"/>
      <c r="BI503" s="1233"/>
      <c r="BJ503" s="1233"/>
      <c r="BK503" s="1233"/>
      <c r="BL503" s="1233"/>
      <c r="BM503" s="1233"/>
      <c r="BN503" s="1233"/>
      <c r="BO503" s="1233"/>
      <c r="BP503" s="1233"/>
      <c r="BQ503" s="1233"/>
      <c r="BR503" s="1233"/>
      <c r="BS503" s="1233"/>
      <c r="BT503" s="1233"/>
      <c r="BU503" s="1233"/>
      <c r="BV503" s="1233"/>
      <c r="BW503" s="1233"/>
    </row>
    <row r="504" ht="14.25" customHeight="1">
      <c r="A504" s="1295"/>
      <c r="B504" s="1295"/>
      <c r="C504" s="1295"/>
      <c r="D504" s="1295"/>
      <c r="E504" s="1295"/>
      <c r="F504" s="1295"/>
      <c r="G504" s="1296"/>
      <c r="H504" s="1297"/>
      <c r="I504" s="1298"/>
      <c r="J504" s="1295"/>
      <c r="K504" s="1295"/>
      <c r="L504" s="1299"/>
      <c r="M504" s="1295"/>
      <c r="N504" s="1295"/>
      <c r="O504" s="1299"/>
      <c r="P504" s="1295"/>
      <c r="Q504" s="1295"/>
      <c r="R504" s="1295"/>
      <c r="S504" s="1295"/>
      <c r="T504" s="1295"/>
      <c r="U504" s="1300"/>
      <c r="V504" s="1295"/>
      <c r="W504" s="1295"/>
      <c r="X504" s="1295"/>
      <c r="Y504" s="1294"/>
      <c r="Z504" s="1294"/>
      <c r="AA504" s="1294"/>
      <c r="AB504" s="1294"/>
      <c r="AC504" s="1294"/>
      <c r="AD504" s="1294"/>
      <c r="AE504" s="1295"/>
      <c r="AF504" s="1295"/>
      <c r="AG504" s="1233"/>
      <c r="AH504" s="1233"/>
      <c r="AI504" s="1233"/>
      <c r="AJ504" s="1233"/>
      <c r="AK504" s="1233"/>
      <c r="AL504" s="1233"/>
      <c r="AM504" s="1233"/>
      <c r="AN504" s="1233"/>
      <c r="AO504" s="1233"/>
      <c r="AP504" s="1233"/>
      <c r="AQ504" s="1233"/>
      <c r="AR504" s="1233"/>
      <c r="AS504" s="1233"/>
      <c r="AT504" s="1233"/>
      <c r="AU504" s="1233"/>
      <c r="AV504" s="1233"/>
      <c r="AW504" s="1233"/>
      <c r="AX504" s="1233"/>
      <c r="AY504" s="1233"/>
      <c r="AZ504" s="1233"/>
      <c r="BA504" s="1233"/>
      <c r="BB504" s="1233"/>
      <c r="BC504" s="1233"/>
      <c r="BD504" s="1233"/>
      <c r="BE504" s="1233"/>
      <c r="BF504" s="1233"/>
      <c r="BG504" s="1233"/>
      <c r="BH504" s="1233"/>
      <c r="BI504" s="1233"/>
      <c r="BJ504" s="1233"/>
      <c r="BK504" s="1233"/>
      <c r="BL504" s="1233"/>
      <c r="BM504" s="1233"/>
      <c r="BN504" s="1233"/>
      <c r="BO504" s="1233"/>
      <c r="BP504" s="1233"/>
      <c r="BQ504" s="1233"/>
      <c r="BR504" s="1233"/>
      <c r="BS504" s="1233"/>
      <c r="BT504" s="1233"/>
      <c r="BU504" s="1233"/>
      <c r="BV504" s="1233"/>
      <c r="BW504" s="1233"/>
    </row>
    <row r="505" ht="14.25" customHeight="1">
      <c r="A505" s="1295"/>
      <c r="B505" s="1295"/>
      <c r="C505" s="1295"/>
      <c r="D505" s="1295"/>
      <c r="E505" s="1295"/>
      <c r="F505" s="1295"/>
      <c r="G505" s="1296"/>
      <c r="H505" s="1297"/>
      <c r="I505" s="1298"/>
      <c r="J505" s="1295"/>
      <c r="K505" s="1295"/>
      <c r="L505" s="1299"/>
      <c r="M505" s="1295"/>
      <c r="N505" s="1295"/>
      <c r="O505" s="1299"/>
      <c r="P505" s="1295"/>
      <c r="Q505" s="1295"/>
      <c r="R505" s="1295"/>
      <c r="S505" s="1295"/>
      <c r="T505" s="1295"/>
      <c r="U505" s="1300"/>
      <c r="V505" s="1295"/>
      <c r="W505" s="1295"/>
      <c r="X505" s="1295"/>
      <c r="Y505" s="1294"/>
      <c r="Z505" s="1294"/>
      <c r="AA505" s="1294"/>
      <c r="AB505" s="1294"/>
      <c r="AC505" s="1294"/>
      <c r="AD505" s="1294"/>
      <c r="AE505" s="1295"/>
      <c r="AF505" s="1295"/>
      <c r="AG505" s="1233"/>
      <c r="AH505" s="1233"/>
      <c r="AI505" s="1233"/>
      <c r="AJ505" s="1233"/>
      <c r="AK505" s="1233"/>
      <c r="AL505" s="1233"/>
      <c r="AM505" s="1233"/>
      <c r="AN505" s="1233"/>
      <c r="AO505" s="1233"/>
      <c r="AP505" s="1233"/>
      <c r="AQ505" s="1233"/>
      <c r="AR505" s="1233"/>
      <c r="AS505" s="1233"/>
      <c r="AT505" s="1233"/>
      <c r="AU505" s="1233"/>
      <c r="AV505" s="1233"/>
      <c r="AW505" s="1233"/>
      <c r="AX505" s="1233"/>
      <c r="AY505" s="1233"/>
      <c r="AZ505" s="1233"/>
      <c r="BA505" s="1233"/>
      <c r="BB505" s="1233"/>
      <c r="BC505" s="1233"/>
      <c r="BD505" s="1233"/>
      <c r="BE505" s="1233"/>
      <c r="BF505" s="1233"/>
      <c r="BG505" s="1233"/>
      <c r="BH505" s="1233"/>
      <c r="BI505" s="1233"/>
      <c r="BJ505" s="1233"/>
      <c r="BK505" s="1233"/>
      <c r="BL505" s="1233"/>
      <c r="BM505" s="1233"/>
      <c r="BN505" s="1233"/>
      <c r="BO505" s="1233"/>
      <c r="BP505" s="1233"/>
      <c r="BQ505" s="1233"/>
      <c r="BR505" s="1233"/>
      <c r="BS505" s="1233"/>
      <c r="BT505" s="1233"/>
      <c r="BU505" s="1233"/>
      <c r="BV505" s="1233"/>
      <c r="BW505" s="1233"/>
    </row>
    <row r="506" ht="14.25" customHeight="1">
      <c r="A506" s="1295"/>
      <c r="B506" s="1295"/>
      <c r="C506" s="1295"/>
      <c r="D506" s="1295"/>
      <c r="E506" s="1295"/>
      <c r="F506" s="1295"/>
      <c r="G506" s="1296"/>
      <c r="H506" s="1297"/>
      <c r="I506" s="1298"/>
      <c r="J506" s="1295"/>
      <c r="K506" s="1295"/>
      <c r="L506" s="1299"/>
      <c r="M506" s="1295"/>
      <c r="N506" s="1295"/>
      <c r="O506" s="1299"/>
      <c r="P506" s="1295"/>
      <c r="Q506" s="1295"/>
      <c r="R506" s="1295"/>
      <c r="S506" s="1295"/>
      <c r="T506" s="1295"/>
      <c r="U506" s="1300"/>
      <c r="V506" s="1295"/>
      <c r="W506" s="1295"/>
      <c r="X506" s="1295"/>
      <c r="Y506" s="1294"/>
      <c r="Z506" s="1294"/>
      <c r="AA506" s="1294"/>
      <c r="AB506" s="1294"/>
      <c r="AC506" s="1294"/>
      <c r="AD506" s="1294"/>
      <c r="AE506" s="1295"/>
      <c r="AF506" s="1295"/>
      <c r="AG506" s="1233"/>
      <c r="AH506" s="1233"/>
      <c r="AI506" s="1233"/>
      <c r="AJ506" s="1233"/>
      <c r="AK506" s="1233"/>
      <c r="AL506" s="1233"/>
      <c r="AM506" s="1233"/>
      <c r="AN506" s="1233"/>
      <c r="AO506" s="1233"/>
      <c r="AP506" s="1233"/>
      <c r="AQ506" s="1233"/>
      <c r="AR506" s="1233"/>
      <c r="AS506" s="1233"/>
      <c r="AT506" s="1233"/>
      <c r="AU506" s="1233"/>
      <c r="AV506" s="1233"/>
      <c r="AW506" s="1233"/>
      <c r="AX506" s="1233"/>
      <c r="AY506" s="1233"/>
      <c r="AZ506" s="1233"/>
      <c r="BA506" s="1233"/>
      <c r="BB506" s="1233"/>
      <c r="BC506" s="1233"/>
      <c r="BD506" s="1233"/>
      <c r="BE506" s="1233"/>
      <c r="BF506" s="1233"/>
      <c r="BG506" s="1233"/>
      <c r="BH506" s="1233"/>
      <c r="BI506" s="1233"/>
      <c r="BJ506" s="1233"/>
      <c r="BK506" s="1233"/>
      <c r="BL506" s="1233"/>
      <c r="BM506" s="1233"/>
      <c r="BN506" s="1233"/>
      <c r="BO506" s="1233"/>
      <c r="BP506" s="1233"/>
      <c r="BQ506" s="1233"/>
      <c r="BR506" s="1233"/>
      <c r="BS506" s="1233"/>
      <c r="BT506" s="1233"/>
      <c r="BU506" s="1233"/>
      <c r="BV506" s="1233"/>
      <c r="BW506" s="1233"/>
    </row>
    <row r="507" ht="14.25" customHeight="1">
      <c r="A507" s="1295"/>
      <c r="B507" s="1295"/>
      <c r="C507" s="1295"/>
      <c r="D507" s="1295"/>
      <c r="E507" s="1295"/>
      <c r="F507" s="1295"/>
      <c r="G507" s="1296"/>
      <c r="H507" s="1297"/>
      <c r="I507" s="1298"/>
      <c r="J507" s="1295"/>
      <c r="K507" s="1295"/>
      <c r="L507" s="1299"/>
      <c r="M507" s="1295"/>
      <c r="N507" s="1295"/>
      <c r="O507" s="1299"/>
      <c r="P507" s="1295"/>
      <c r="Q507" s="1295"/>
      <c r="R507" s="1295"/>
      <c r="S507" s="1295"/>
      <c r="T507" s="1295"/>
      <c r="U507" s="1300"/>
      <c r="V507" s="1295"/>
      <c r="W507" s="1295"/>
      <c r="X507" s="1295"/>
      <c r="Y507" s="1294"/>
      <c r="Z507" s="1294"/>
      <c r="AA507" s="1294"/>
      <c r="AB507" s="1294"/>
      <c r="AC507" s="1294"/>
      <c r="AD507" s="1294"/>
      <c r="AE507" s="1295"/>
      <c r="AF507" s="1295"/>
      <c r="AG507" s="1233"/>
      <c r="AH507" s="1233"/>
      <c r="AI507" s="1233"/>
      <c r="AJ507" s="1233"/>
      <c r="AK507" s="1233"/>
      <c r="AL507" s="1233"/>
      <c r="AM507" s="1233"/>
      <c r="AN507" s="1233"/>
      <c r="AO507" s="1233"/>
      <c r="AP507" s="1233"/>
      <c r="AQ507" s="1233"/>
      <c r="AR507" s="1233"/>
      <c r="AS507" s="1233"/>
      <c r="AT507" s="1233"/>
      <c r="AU507" s="1233"/>
      <c r="AV507" s="1233"/>
      <c r="AW507" s="1233"/>
      <c r="AX507" s="1233"/>
      <c r="AY507" s="1233"/>
      <c r="AZ507" s="1233"/>
      <c r="BA507" s="1233"/>
      <c r="BB507" s="1233"/>
      <c r="BC507" s="1233"/>
      <c r="BD507" s="1233"/>
      <c r="BE507" s="1233"/>
      <c r="BF507" s="1233"/>
      <c r="BG507" s="1233"/>
      <c r="BH507" s="1233"/>
      <c r="BI507" s="1233"/>
      <c r="BJ507" s="1233"/>
      <c r="BK507" s="1233"/>
      <c r="BL507" s="1233"/>
      <c r="BM507" s="1233"/>
      <c r="BN507" s="1233"/>
      <c r="BO507" s="1233"/>
      <c r="BP507" s="1233"/>
      <c r="BQ507" s="1233"/>
      <c r="BR507" s="1233"/>
      <c r="BS507" s="1233"/>
      <c r="BT507" s="1233"/>
      <c r="BU507" s="1233"/>
      <c r="BV507" s="1233"/>
      <c r="BW507" s="1233"/>
    </row>
    <row r="508" ht="14.25" customHeight="1">
      <c r="A508" s="1295"/>
      <c r="B508" s="1295"/>
      <c r="C508" s="1295"/>
      <c r="D508" s="1295"/>
      <c r="E508" s="1295"/>
      <c r="F508" s="1295"/>
      <c r="G508" s="1296"/>
      <c r="H508" s="1297"/>
      <c r="I508" s="1298"/>
      <c r="J508" s="1295"/>
      <c r="K508" s="1295"/>
      <c r="L508" s="1299"/>
      <c r="M508" s="1295"/>
      <c r="N508" s="1295"/>
      <c r="O508" s="1299"/>
      <c r="P508" s="1295"/>
      <c r="Q508" s="1295"/>
      <c r="R508" s="1295"/>
      <c r="S508" s="1295"/>
      <c r="T508" s="1295"/>
      <c r="U508" s="1300"/>
      <c r="V508" s="1295"/>
      <c r="W508" s="1295"/>
      <c r="X508" s="1295"/>
      <c r="Y508" s="1294"/>
      <c r="Z508" s="1294"/>
      <c r="AA508" s="1294"/>
      <c r="AB508" s="1294"/>
      <c r="AC508" s="1294"/>
      <c r="AD508" s="1294"/>
      <c r="AE508" s="1295"/>
      <c r="AF508" s="1295"/>
      <c r="AG508" s="1233"/>
      <c r="AH508" s="1233"/>
      <c r="AI508" s="1233"/>
      <c r="AJ508" s="1233"/>
      <c r="AK508" s="1233"/>
      <c r="AL508" s="1233"/>
      <c r="AM508" s="1233"/>
      <c r="AN508" s="1233"/>
      <c r="AO508" s="1233"/>
      <c r="AP508" s="1233"/>
      <c r="AQ508" s="1233"/>
      <c r="AR508" s="1233"/>
      <c r="AS508" s="1233"/>
      <c r="AT508" s="1233"/>
      <c r="AU508" s="1233"/>
      <c r="AV508" s="1233"/>
      <c r="AW508" s="1233"/>
      <c r="AX508" s="1233"/>
      <c r="AY508" s="1233"/>
      <c r="AZ508" s="1233"/>
      <c r="BA508" s="1233"/>
      <c r="BB508" s="1233"/>
      <c r="BC508" s="1233"/>
      <c r="BD508" s="1233"/>
      <c r="BE508" s="1233"/>
      <c r="BF508" s="1233"/>
      <c r="BG508" s="1233"/>
      <c r="BH508" s="1233"/>
      <c r="BI508" s="1233"/>
      <c r="BJ508" s="1233"/>
      <c r="BK508" s="1233"/>
      <c r="BL508" s="1233"/>
      <c r="BM508" s="1233"/>
      <c r="BN508" s="1233"/>
      <c r="BO508" s="1233"/>
      <c r="BP508" s="1233"/>
      <c r="BQ508" s="1233"/>
      <c r="BR508" s="1233"/>
      <c r="BS508" s="1233"/>
      <c r="BT508" s="1233"/>
      <c r="BU508" s="1233"/>
      <c r="BV508" s="1233"/>
      <c r="BW508" s="1233"/>
    </row>
    <row r="509" ht="14.25" customHeight="1">
      <c r="A509" s="1295"/>
      <c r="B509" s="1295"/>
      <c r="C509" s="1295"/>
      <c r="D509" s="1295"/>
      <c r="E509" s="1295"/>
      <c r="F509" s="1295"/>
      <c r="G509" s="1296"/>
      <c r="H509" s="1297"/>
      <c r="I509" s="1298"/>
      <c r="J509" s="1295"/>
      <c r="K509" s="1295"/>
      <c r="L509" s="1299"/>
      <c r="M509" s="1295"/>
      <c r="N509" s="1295"/>
      <c r="O509" s="1299"/>
      <c r="P509" s="1295"/>
      <c r="Q509" s="1295"/>
      <c r="R509" s="1295"/>
      <c r="S509" s="1295"/>
      <c r="T509" s="1295"/>
      <c r="U509" s="1300"/>
      <c r="V509" s="1295"/>
      <c r="W509" s="1295"/>
      <c r="X509" s="1295"/>
      <c r="Y509" s="1294"/>
      <c r="Z509" s="1294"/>
      <c r="AA509" s="1294"/>
      <c r="AB509" s="1294"/>
      <c r="AC509" s="1294"/>
      <c r="AD509" s="1294"/>
      <c r="AE509" s="1295"/>
      <c r="AF509" s="1295"/>
      <c r="AG509" s="1233"/>
      <c r="AH509" s="1233"/>
      <c r="AI509" s="1233"/>
      <c r="AJ509" s="1233"/>
      <c r="AK509" s="1233"/>
      <c r="AL509" s="1233"/>
      <c r="AM509" s="1233"/>
      <c r="AN509" s="1233"/>
      <c r="AO509" s="1233"/>
      <c r="AP509" s="1233"/>
      <c r="AQ509" s="1233"/>
      <c r="AR509" s="1233"/>
      <c r="AS509" s="1233"/>
      <c r="AT509" s="1233"/>
      <c r="AU509" s="1233"/>
      <c r="AV509" s="1233"/>
      <c r="AW509" s="1233"/>
      <c r="AX509" s="1233"/>
      <c r="AY509" s="1233"/>
      <c r="AZ509" s="1233"/>
      <c r="BA509" s="1233"/>
      <c r="BB509" s="1233"/>
      <c r="BC509" s="1233"/>
      <c r="BD509" s="1233"/>
      <c r="BE509" s="1233"/>
      <c r="BF509" s="1233"/>
      <c r="BG509" s="1233"/>
      <c r="BH509" s="1233"/>
      <c r="BI509" s="1233"/>
      <c r="BJ509" s="1233"/>
      <c r="BK509" s="1233"/>
      <c r="BL509" s="1233"/>
      <c r="BM509" s="1233"/>
      <c r="BN509" s="1233"/>
      <c r="BO509" s="1233"/>
      <c r="BP509" s="1233"/>
      <c r="BQ509" s="1233"/>
      <c r="BR509" s="1233"/>
      <c r="BS509" s="1233"/>
      <c r="BT509" s="1233"/>
      <c r="BU509" s="1233"/>
      <c r="BV509" s="1233"/>
      <c r="BW509" s="1233"/>
    </row>
    <row r="510" ht="14.25" customHeight="1">
      <c r="A510" s="1295"/>
      <c r="B510" s="1295"/>
      <c r="C510" s="1295"/>
      <c r="D510" s="1295"/>
      <c r="E510" s="1295"/>
      <c r="F510" s="1295"/>
      <c r="G510" s="1296"/>
      <c r="H510" s="1297"/>
      <c r="I510" s="1298"/>
      <c r="J510" s="1295"/>
      <c r="K510" s="1295"/>
      <c r="L510" s="1299"/>
      <c r="M510" s="1295"/>
      <c r="N510" s="1295"/>
      <c r="O510" s="1299"/>
      <c r="P510" s="1295"/>
      <c r="Q510" s="1295"/>
      <c r="R510" s="1295"/>
      <c r="S510" s="1295"/>
      <c r="T510" s="1295"/>
      <c r="U510" s="1300"/>
      <c r="V510" s="1295"/>
      <c r="W510" s="1295"/>
      <c r="X510" s="1295"/>
      <c r="Y510" s="1294"/>
      <c r="Z510" s="1294"/>
      <c r="AA510" s="1294"/>
      <c r="AB510" s="1294"/>
      <c r="AC510" s="1294"/>
      <c r="AD510" s="1294"/>
      <c r="AE510" s="1295"/>
      <c r="AF510" s="1295"/>
      <c r="AG510" s="1233"/>
      <c r="AH510" s="1233"/>
      <c r="AI510" s="1233"/>
      <c r="AJ510" s="1233"/>
      <c r="AK510" s="1233"/>
      <c r="AL510" s="1233"/>
      <c r="AM510" s="1233"/>
      <c r="AN510" s="1233"/>
      <c r="AO510" s="1233"/>
      <c r="AP510" s="1233"/>
      <c r="AQ510" s="1233"/>
      <c r="AR510" s="1233"/>
      <c r="AS510" s="1233"/>
      <c r="AT510" s="1233"/>
      <c r="AU510" s="1233"/>
      <c r="AV510" s="1233"/>
      <c r="AW510" s="1233"/>
      <c r="AX510" s="1233"/>
      <c r="AY510" s="1233"/>
      <c r="AZ510" s="1233"/>
      <c r="BA510" s="1233"/>
      <c r="BB510" s="1233"/>
      <c r="BC510" s="1233"/>
      <c r="BD510" s="1233"/>
      <c r="BE510" s="1233"/>
      <c r="BF510" s="1233"/>
      <c r="BG510" s="1233"/>
      <c r="BH510" s="1233"/>
      <c r="BI510" s="1233"/>
      <c r="BJ510" s="1233"/>
      <c r="BK510" s="1233"/>
      <c r="BL510" s="1233"/>
      <c r="BM510" s="1233"/>
      <c r="BN510" s="1233"/>
      <c r="BO510" s="1233"/>
      <c r="BP510" s="1233"/>
      <c r="BQ510" s="1233"/>
      <c r="BR510" s="1233"/>
      <c r="BS510" s="1233"/>
      <c r="BT510" s="1233"/>
      <c r="BU510" s="1233"/>
      <c r="BV510" s="1233"/>
      <c r="BW510" s="1233"/>
    </row>
    <row r="511" ht="14.25" customHeight="1">
      <c r="A511" s="1295"/>
      <c r="B511" s="1295"/>
      <c r="C511" s="1295"/>
      <c r="D511" s="1295"/>
      <c r="E511" s="1295"/>
      <c r="F511" s="1295"/>
      <c r="G511" s="1296"/>
      <c r="H511" s="1297"/>
      <c r="I511" s="1298"/>
      <c r="J511" s="1295"/>
      <c r="K511" s="1295"/>
      <c r="L511" s="1299"/>
      <c r="M511" s="1295"/>
      <c r="N511" s="1295"/>
      <c r="O511" s="1299"/>
      <c r="P511" s="1295"/>
      <c r="Q511" s="1295"/>
      <c r="R511" s="1295"/>
      <c r="S511" s="1295"/>
      <c r="T511" s="1295"/>
      <c r="U511" s="1300"/>
      <c r="V511" s="1295"/>
      <c r="W511" s="1295"/>
      <c r="X511" s="1295"/>
      <c r="Y511" s="1294"/>
      <c r="Z511" s="1294"/>
      <c r="AA511" s="1294"/>
      <c r="AB511" s="1294"/>
      <c r="AC511" s="1294"/>
      <c r="AD511" s="1294"/>
      <c r="AE511" s="1295"/>
      <c r="AF511" s="1295"/>
      <c r="AG511" s="1233"/>
      <c r="AH511" s="1233"/>
      <c r="AI511" s="1233"/>
      <c r="AJ511" s="1233"/>
      <c r="AK511" s="1233"/>
      <c r="AL511" s="1233"/>
      <c r="AM511" s="1233"/>
      <c r="AN511" s="1233"/>
      <c r="AO511" s="1233"/>
      <c r="AP511" s="1233"/>
      <c r="AQ511" s="1233"/>
      <c r="AR511" s="1233"/>
      <c r="AS511" s="1233"/>
      <c r="AT511" s="1233"/>
      <c r="AU511" s="1233"/>
      <c r="AV511" s="1233"/>
      <c r="AW511" s="1233"/>
      <c r="AX511" s="1233"/>
      <c r="AY511" s="1233"/>
      <c r="AZ511" s="1233"/>
      <c r="BA511" s="1233"/>
      <c r="BB511" s="1233"/>
      <c r="BC511" s="1233"/>
      <c r="BD511" s="1233"/>
      <c r="BE511" s="1233"/>
      <c r="BF511" s="1233"/>
      <c r="BG511" s="1233"/>
      <c r="BH511" s="1233"/>
      <c r="BI511" s="1233"/>
      <c r="BJ511" s="1233"/>
      <c r="BK511" s="1233"/>
      <c r="BL511" s="1233"/>
      <c r="BM511" s="1233"/>
      <c r="BN511" s="1233"/>
      <c r="BO511" s="1233"/>
      <c r="BP511" s="1233"/>
      <c r="BQ511" s="1233"/>
      <c r="BR511" s="1233"/>
      <c r="BS511" s="1233"/>
      <c r="BT511" s="1233"/>
      <c r="BU511" s="1233"/>
      <c r="BV511" s="1233"/>
      <c r="BW511" s="1233"/>
    </row>
    <row r="512" ht="14.25" customHeight="1">
      <c r="A512" s="1295"/>
      <c r="B512" s="1295"/>
      <c r="C512" s="1295"/>
      <c r="D512" s="1295"/>
      <c r="E512" s="1295"/>
      <c r="F512" s="1295"/>
      <c r="G512" s="1296"/>
      <c r="H512" s="1297"/>
      <c r="I512" s="1298"/>
      <c r="J512" s="1295"/>
      <c r="K512" s="1295"/>
      <c r="L512" s="1299"/>
      <c r="M512" s="1295"/>
      <c r="N512" s="1295"/>
      <c r="O512" s="1299"/>
      <c r="P512" s="1295"/>
      <c r="Q512" s="1295"/>
      <c r="R512" s="1295"/>
      <c r="S512" s="1295"/>
      <c r="T512" s="1295"/>
      <c r="U512" s="1300"/>
      <c r="V512" s="1295"/>
      <c r="W512" s="1295"/>
      <c r="X512" s="1295"/>
      <c r="Y512" s="1294"/>
      <c r="Z512" s="1294"/>
      <c r="AA512" s="1294"/>
      <c r="AB512" s="1294"/>
      <c r="AC512" s="1294"/>
      <c r="AD512" s="1294"/>
      <c r="AE512" s="1295"/>
      <c r="AF512" s="1295"/>
      <c r="AG512" s="1233"/>
      <c r="AH512" s="1233"/>
      <c r="AI512" s="1233"/>
      <c r="AJ512" s="1233"/>
      <c r="AK512" s="1233"/>
      <c r="AL512" s="1233"/>
      <c r="AM512" s="1233"/>
      <c r="AN512" s="1233"/>
      <c r="AO512" s="1233"/>
      <c r="AP512" s="1233"/>
      <c r="AQ512" s="1233"/>
      <c r="AR512" s="1233"/>
      <c r="AS512" s="1233"/>
      <c r="AT512" s="1233"/>
      <c r="AU512" s="1233"/>
      <c r="AV512" s="1233"/>
      <c r="AW512" s="1233"/>
      <c r="AX512" s="1233"/>
      <c r="AY512" s="1233"/>
      <c r="AZ512" s="1233"/>
      <c r="BA512" s="1233"/>
      <c r="BB512" s="1233"/>
      <c r="BC512" s="1233"/>
      <c r="BD512" s="1233"/>
      <c r="BE512" s="1233"/>
      <c r="BF512" s="1233"/>
      <c r="BG512" s="1233"/>
      <c r="BH512" s="1233"/>
      <c r="BI512" s="1233"/>
      <c r="BJ512" s="1233"/>
      <c r="BK512" s="1233"/>
      <c r="BL512" s="1233"/>
      <c r="BM512" s="1233"/>
      <c r="BN512" s="1233"/>
      <c r="BO512" s="1233"/>
      <c r="BP512" s="1233"/>
      <c r="BQ512" s="1233"/>
      <c r="BR512" s="1233"/>
      <c r="BS512" s="1233"/>
      <c r="BT512" s="1233"/>
      <c r="BU512" s="1233"/>
      <c r="BV512" s="1233"/>
      <c r="BW512" s="1233"/>
    </row>
    <row r="513" ht="14.25" customHeight="1">
      <c r="A513" s="1295"/>
      <c r="B513" s="1295"/>
      <c r="C513" s="1295"/>
      <c r="D513" s="1295"/>
      <c r="E513" s="1295"/>
      <c r="F513" s="1295"/>
      <c r="G513" s="1296"/>
      <c r="H513" s="1297"/>
      <c r="I513" s="1298"/>
      <c r="J513" s="1295"/>
      <c r="K513" s="1295"/>
      <c r="L513" s="1299"/>
      <c r="M513" s="1295"/>
      <c r="N513" s="1295"/>
      <c r="O513" s="1299"/>
      <c r="P513" s="1295"/>
      <c r="Q513" s="1295"/>
      <c r="R513" s="1295"/>
      <c r="S513" s="1295"/>
      <c r="T513" s="1295"/>
      <c r="U513" s="1300"/>
      <c r="V513" s="1295"/>
      <c r="W513" s="1295"/>
      <c r="X513" s="1295"/>
      <c r="Y513" s="1294"/>
      <c r="Z513" s="1294"/>
      <c r="AA513" s="1294"/>
      <c r="AB513" s="1294"/>
      <c r="AC513" s="1294"/>
      <c r="AD513" s="1294"/>
      <c r="AE513" s="1295"/>
      <c r="AF513" s="1295"/>
      <c r="AG513" s="1233"/>
      <c r="AH513" s="1233"/>
      <c r="AI513" s="1233"/>
      <c r="AJ513" s="1233"/>
      <c r="AK513" s="1233"/>
      <c r="AL513" s="1233"/>
      <c r="AM513" s="1233"/>
      <c r="AN513" s="1233"/>
      <c r="AO513" s="1233"/>
      <c r="AP513" s="1233"/>
      <c r="AQ513" s="1233"/>
      <c r="AR513" s="1233"/>
      <c r="AS513" s="1233"/>
      <c r="AT513" s="1233"/>
      <c r="AU513" s="1233"/>
      <c r="AV513" s="1233"/>
      <c r="AW513" s="1233"/>
      <c r="AX513" s="1233"/>
      <c r="AY513" s="1233"/>
      <c r="AZ513" s="1233"/>
      <c r="BA513" s="1233"/>
      <c r="BB513" s="1233"/>
      <c r="BC513" s="1233"/>
      <c r="BD513" s="1233"/>
      <c r="BE513" s="1233"/>
      <c r="BF513" s="1233"/>
      <c r="BG513" s="1233"/>
      <c r="BH513" s="1233"/>
      <c r="BI513" s="1233"/>
      <c r="BJ513" s="1233"/>
      <c r="BK513" s="1233"/>
      <c r="BL513" s="1233"/>
      <c r="BM513" s="1233"/>
      <c r="BN513" s="1233"/>
      <c r="BO513" s="1233"/>
      <c r="BP513" s="1233"/>
      <c r="BQ513" s="1233"/>
      <c r="BR513" s="1233"/>
      <c r="BS513" s="1233"/>
      <c r="BT513" s="1233"/>
      <c r="BU513" s="1233"/>
      <c r="BV513" s="1233"/>
      <c r="BW513" s="1233"/>
    </row>
    <row r="514" ht="14.25" customHeight="1">
      <c r="A514" s="1295"/>
      <c r="B514" s="1295"/>
      <c r="C514" s="1295"/>
      <c r="D514" s="1295"/>
      <c r="E514" s="1295"/>
      <c r="F514" s="1295"/>
      <c r="G514" s="1296"/>
      <c r="H514" s="1297"/>
      <c r="I514" s="1298"/>
      <c r="J514" s="1295"/>
      <c r="K514" s="1295"/>
      <c r="L514" s="1299"/>
      <c r="M514" s="1295"/>
      <c r="N514" s="1295"/>
      <c r="O514" s="1299"/>
      <c r="P514" s="1295"/>
      <c r="Q514" s="1295"/>
      <c r="R514" s="1295"/>
      <c r="S514" s="1295"/>
      <c r="T514" s="1295"/>
      <c r="U514" s="1300"/>
      <c r="V514" s="1295"/>
      <c r="W514" s="1295"/>
      <c r="X514" s="1295"/>
      <c r="Y514" s="1294"/>
      <c r="Z514" s="1294"/>
      <c r="AA514" s="1294"/>
      <c r="AB514" s="1294"/>
      <c r="AC514" s="1294"/>
      <c r="AD514" s="1294"/>
      <c r="AE514" s="1295"/>
      <c r="AF514" s="1295"/>
      <c r="AG514" s="1233"/>
      <c r="AH514" s="1233"/>
      <c r="AI514" s="1233"/>
      <c r="AJ514" s="1233"/>
      <c r="AK514" s="1233"/>
      <c r="AL514" s="1233"/>
      <c r="AM514" s="1233"/>
      <c r="AN514" s="1233"/>
      <c r="AO514" s="1233"/>
      <c r="AP514" s="1233"/>
      <c r="AQ514" s="1233"/>
      <c r="AR514" s="1233"/>
      <c r="AS514" s="1233"/>
      <c r="AT514" s="1233"/>
      <c r="AU514" s="1233"/>
      <c r="AV514" s="1233"/>
      <c r="AW514" s="1233"/>
      <c r="AX514" s="1233"/>
      <c r="AY514" s="1233"/>
      <c r="AZ514" s="1233"/>
      <c r="BA514" s="1233"/>
      <c r="BB514" s="1233"/>
      <c r="BC514" s="1233"/>
      <c r="BD514" s="1233"/>
      <c r="BE514" s="1233"/>
      <c r="BF514" s="1233"/>
      <c r="BG514" s="1233"/>
      <c r="BH514" s="1233"/>
      <c r="BI514" s="1233"/>
      <c r="BJ514" s="1233"/>
      <c r="BK514" s="1233"/>
      <c r="BL514" s="1233"/>
      <c r="BM514" s="1233"/>
      <c r="BN514" s="1233"/>
      <c r="BO514" s="1233"/>
      <c r="BP514" s="1233"/>
      <c r="BQ514" s="1233"/>
      <c r="BR514" s="1233"/>
      <c r="BS514" s="1233"/>
      <c r="BT514" s="1233"/>
      <c r="BU514" s="1233"/>
      <c r="BV514" s="1233"/>
      <c r="BW514" s="1233"/>
    </row>
    <row r="515" ht="14.25" customHeight="1">
      <c r="A515" s="1295"/>
      <c r="B515" s="1295"/>
      <c r="C515" s="1295"/>
      <c r="D515" s="1295"/>
      <c r="E515" s="1295"/>
      <c r="F515" s="1295"/>
      <c r="G515" s="1296"/>
      <c r="H515" s="1297"/>
      <c r="I515" s="1298"/>
      <c r="J515" s="1295"/>
      <c r="K515" s="1295"/>
      <c r="L515" s="1299"/>
      <c r="M515" s="1295"/>
      <c r="N515" s="1295"/>
      <c r="O515" s="1299"/>
      <c r="P515" s="1295"/>
      <c r="Q515" s="1295"/>
      <c r="R515" s="1295"/>
      <c r="S515" s="1295"/>
      <c r="T515" s="1295"/>
      <c r="U515" s="1300"/>
      <c r="V515" s="1295"/>
      <c r="W515" s="1295"/>
      <c r="X515" s="1295"/>
      <c r="Y515" s="1294"/>
      <c r="Z515" s="1294"/>
      <c r="AA515" s="1294"/>
      <c r="AB515" s="1294"/>
      <c r="AC515" s="1294"/>
      <c r="AD515" s="1294"/>
      <c r="AE515" s="1295"/>
      <c r="AF515" s="1295"/>
      <c r="AG515" s="1233"/>
      <c r="AH515" s="1233"/>
      <c r="AI515" s="1233"/>
      <c r="AJ515" s="1233"/>
      <c r="AK515" s="1233"/>
      <c r="AL515" s="1233"/>
      <c r="AM515" s="1233"/>
      <c r="AN515" s="1233"/>
      <c r="AO515" s="1233"/>
      <c r="AP515" s="1233"/>
      <c r="AQ515" s="1233"/>
      <c r="AR515" s="1233"/>
      <c r="AS515" s="1233"/>
      <c r="AT515" s="1233"/>
      <c r="AU515" s="1233"/>
      <c r="AV515" s="1233"/>
      <c r="AW515" s="1233"/>
      <c r="AX515" s="1233"/>
      <c r="AY515" s="1233"/>
      <c r="AZ515" s="1233"/>
      <c r="BA515" s="1233"/>
      <c r="BB515" s="1233"/>
      <c r="BC515" s="1233"/>
      <c r="BD515" s="1233"/>
      <c r="BE515" s="1233"/>
      <c r="BF515" s="1233"/>
      <c r="BG515" s="1233"/>
      <c r="BH515" s="1233"/>
      <c r="BI515" s="1233"/>
      <c r="BJ515" s="1233"/>
      <c r="BK515" s="1233"/>
      <c r="BL515" s="1233"/>
      <c r="BM515" s="1233"/>
      <c r="BN515" s="1233"/>
      <c r="BO515" s="1233"/>
      <c r="BP515" s="1233"/>
      <c r="BQ515" s="1233"/>
      <c r="BR515" s="1233"/>
      <c r="BS515" s="1233"/>
      <c r="BT515" s="1233"/>
      <c r="BU515" s="1233"/>
      <c r="BV515" s="1233"/>
      <c r="BW515" s="1233"/>
    </row>
    <row r="516" ht="14.25" customHeight="1">
      <c r="A516" s="1295"/>
      <c r="B516" s="1295"/>
      <c r="C516" s="1295"/>
      <c r="D516" s="1295"/>
      <c r="E516" s="1295"/>
      <c r="F516" s="1295"/>
      <c r="G516" s="1296"/>
      <c r="H516" s="1297"/>
      <c r="I516" s="1298"/>
      <c r="J516" s="1295"/>
      <c r="K516" s="1295"/>
      <c r="L516" s="1299"/>
      <c r="M516" s="1295"/>
      <c r="N516" s="1295"/>
      <c r="O516" s="1299"/>
      <c r="P516" s="1295"/>
      <c r="Q516" s="1295"/>
      <c r="R516" s="1295"/>
      <c r="S516" s="1295"/>
      <c r="T516" s="1295"/>
      <c r="U516" s="1300"/>
      <c r="V516" s="1295"/>
      <c r="W516" s="1295"/>
      <c r="X516" s="1295"/>
      <c r="Y516" s="1294"/>
      <c r="Z516" s="1294"/>
      <c r="AA516" s="1294"/>
      <c r="AB516" s="1294"/>
      <c r="AC516" s="1294"/>
      <c r="AD516" s="1294"/>
      <c r="AE516" s="1295"/>
      <c r="AF516" s="1295"/>
      <c r="AG516" s="1233"/>
      <c r="AH516" s="1233"/>
      <c r="AI516" s="1233"/>
      <c r="AJ516" s="1233"/>
      <c r="AK516" s="1233"/>
      <c r="AL516" s="1233"/>
      <c r="AM516" s="1233"/>
      <c r="AN516" s="1233"/>
      <c r="AO516" s="1233"/>
      <c r="AP516" s="1233"/>
      <c r="AQ516" s="1233"/>
      <c r="AR516" s="1233"/>
      <c r="AS516" s="1233"/>
      <c r="AT516" s="1233"/>
      <c r="AU516" s="1233"/>
      <c r="AV516" s="1233"/>
      <c r="AW516" s="1233"/>
      <c r="AX516" s="1233"/>
      <c r="AY516" s="1233"/>
      <c r="AZ516" s="1233"/>
      <c r="BA516" s="1233"/>
      <c r="BB516" s="1233"/>
      <c r="BC516" s="1233"/>
      <c r="BD516" s="1233"/>
      <c r="BE516" s="1233"/>
      <c r="BF516" s="1233"/>
      <c r="BG516" s="1233"/>
      <c r="BH516" s="1233"/>
      <c r="BI516" s="1233"/>
      <c r="BJ516" s="1233"/>
      <c r="BK516" s="1233"/>
      <c r="BL516" s="1233"/>
      <c r="BM516" s="1233"/>
      <c r="BN516" s="1233"/>
      <c r="BO516" s="1233"/>
      <c r="BP516" s="1233"/>
      <c r="BQ516" s="1233"/>
      <c r="BR516" s="1233"/>
      <c r="BS516" s="1233"/>
      <c r="BT516" s="1233"/>
      <c r="BU516" s="1233"/>
      <c r="BV516" s="1233"/>
      <c r="BW516" s="1233"/>
    </row>
    <row r="517" ht="14.25" customHeight="1">
      <c r="A517" s="1295"/>
      <c r="B517" s="1295"/>
      <c r="C517" s="1295"/>
      <c r="D517" s="1295"/>
      <c r="E517" s="1295"/>
      <c r="F517" s="1295"/>
      <c r="G517" s="1296"/>
      <c r="H517" s="1297"/>
      <c r="I517" s="1298"/>
      <c r="J517" s="1295"/>
      <c r="K517" s="1295"/>
      <c r="L517" s="1299"/>
      <c r="M517" s="1295"/>
      <c r="N517" s="1295"/>
      <c r="O517" s="1299"/>
      <c r="P517" s="1295"/>
      <c r="Q517" s="1295"/>
      <c r="R517" s="1295"/>
      <c r="S517" s="1295"/>
      <c r="T517" s="1295"/>
      <c r="U517" s="1300"/>
      <c r="V517" s="1295"/>
      <c r="W517" s="1295"/>
      <c r="X517" s="1295"/>
      <c r="Y517" s="1294"/>
      <c r="Z517" s="1294"/>
      <c r="AA517" s="1294"/>
      <c r="AB517" s="1294"/>
      <c r="AC517" s="1294"/>
      <c r="AD517" s="1294"/>
      <c r="AE517" s="1295"/>
      <c r="AF517" s="1295"/>
      <c r="AG517" s="1233"/>
      <c r="AH517" s="1233"/>
      <c r="AI517" s="1233"/>
      <c r="AJ517" s="1233"/>
      <c r="AK517" s="1233"/>
      <c r="AL517" s="1233"/>
      <c r="AM517" s="1233"/>
      <c r="AN517" s="1233"/>
      <c r="AO517" s="1233"/>
      <c r="AP517" s="1233"/>
      <c r="AQ517" s="1233"/>
      <c r="AR517" s="1233"/>
      <c r="AS517" s="1233"/>
      <c r="AT517" s="1233"/>
      <c r="AU517" s="1233"/>
      <c r="AV517" s="1233"/>
      <c r="AW517" s="1233"/>
      <c r="AX517" s="1233"/>
      <c r="AY517" s="1233"/>
      <c r="AZ517" s="1233"/>
      <c r="BA517" s="1233"/>
      <c r="BB517" s="1233"/>
      <c r="BC517" s="1233"/>
      <c r="BD517" s="1233"/>
      <c r="BE517" s="1233"/>
      <c r="BF517" s="1233"/>
      <c r="BG517" s="1233"/>
      <c r="BH517" s="1233"/>
      <c r="BI517" s="1233"/>
      <c r="BJ517" s="1233"/>
      <c r="BK517" s="1233"/>
      <c r="BL517" s="1233"/>
      <c r="BM517" s="1233"/>
      <c r="BN517" s="1233"/>
      <c r="BO517" s="1233"/>
      <c r="BP517" s="1233"/>
      <c r="BQ517" s="1233"/>
      <c r="BR517" s="1233"/>
      <c r="BS517" s="1233"/>
      <c r="BT517" s="1233"/>
      <c r="BU517" s="1233"/>
      <c r="BV517" s="1233"/>
      <c r="BW517" s="1233"/>
    </row>
    <row r="518" ht="14.25" customHeight="1">
      <c r="A518" s="1295"/>
      <c r="B518" s="1295"/>
      <c r="C518" s="1295"/>
      <c r="D518" s="1295"/>
      <c r="E518" s="1295"/>
      <c r="F518" s="1295"/>
      <c r="G518" s="1296"/>
      <c r="H518" s="1297"/>
      <c r="I518" s="1298"/>
      <c r="J518" s="1295"/>
      <c r="K518" s="1295"/>
      <c r="L518" s="1299"/>
      <c r="M518" s="1295"/>
      <c r="N518" s="1295"/>
      <c r="O518" s="1299"/>
      <c r="P518" s="1295"/>
      <c r="Q518" s="1295"/>
      <c r="R518" s="1295"/>
      <c r="S518" s="1295"/>
      <c r="T518" s="1295"/>
      <c r="U518" s="1300"/>
      <c r="V518" s="1295"/>
      <c r="W518" s="1295"/>
      <c r="X518" s="1295"/>
      <c r="Y518" s="1294"/>
      <c r="Z518" s="1294"/>
      <c r="AA518" s="1294"/>
      <c r="AB518" s="1294"/>
      <c r="AC518" s="1294"/>
      <c r="AD518" s="1294"/>
      <c r="AE518" s="1295"/>
      <c r="AF518" s="1295"/>
      <c r="AG518" s="1233"/>
      <c r="AH518" s="1233"/>
      <c r="AI518" s="1233"/>
      <c r="AJ518" s="1233"/>
      <c r="AK518" s="1233"/>
      <c r="AL518" s="1233"/>
      <c r="AM518" s="1233"/>
      <c r="AN518" s="1233"/>
      <c r="AO518" s="1233"/>
      <c r="AP518" s="1233"/>
      <c r="AQ518" s="1233"/>
      <c r="AR518" s="1233"/>
      <c r="AS518" s="1233"/>
      <c r="AT518" s="1233"/>
      <c r="AU518" s="1233"/>
      <c r="AV518" s="1233"/>
      <c r="AW518" s="1233"/>
      <c r="AX518" s="1233"/>
      <c r="AY518" s="1233"/>
      <c r="AZ518" s="1233"/>
      <c r="BA518" s="1233"/>
      <c r="BB518" s="1233"/>
      <c r="BC518" s="1233"/>
      <c r="BD518" s="1233"/>
      <c r="BE518" s="1233"/>
      <c r="BF518" s="1233"/>
      <c r="BG518" s="1233"/>
      <c r="BH518" s="1233"/>
      <c r="BI518" s="1233"/>
      <c r="BJ518" s="1233"/>
      <c r="BK518" s="1233"/>
      <c r="BL518" s="1233"/>
      <c r="BM518" s="1233"/>
      <c r="BN518" s="1233"/>
      <c r="BO518" s="1233"/>
      <c r="BP518" s="1233"/>
      <c r="BQ518" s="1233"/>
      <c r="BR518" s="1233"/>
      <c r="BS518" s="1233"/>
      <c r="BT518" s="1233"/>
      <c r="BU518" s="1233"/>
      <c r="BV518" s="1233"/>
      <c r="BW518" s="1233"/>
    </row>
    <row r="519" ht="14.25" customHeight="1">
      <c r="A519" s="1295"/>
      <c r="B519" s="1295"/>
      <c r="C519" s="1295"/>
      <c r="D519" s="1295"/>
      <c r="E519" s="1295"/>
      <c r="F519" s="1295"/>
      <c r="G519" s="1296"/>
      <c r="H519" s="1297"/>
      <c r="I519" s="1298"/>
      <c r="J519" s="1295"/>
      <c r="K519" s="1295"/>
      <c r="L519" s="1299"/>
      <c r="M519" s="1295"/>
      <c r="N519" s="1295"/>
      <c r="O519" s="1299"/>
      <c r="P519" s="1295"/>
      <c r="Q519" s="1295"/>
      <c r="R519" s="1295"/>
      <c r="S519" s="1295"/>
      <c r="T519" s="1295"/>
      <c r="U519" s="1300"/>
      <c r="V519" s="1295"/>
      <c r="W519" s="1295"/>
      <c r="X519" s="1295"/>
      <c r="Y519" s="1294"/>
      <c r="Z519" s="1294"/>
      <c r="AA519" s="1294"/>
      <c r="AB519" s="1294"/>
      <c r="AC519" s="1294"/>
      <c r="AD519" s="1294"/>
      <c r="AE519" s="1295"/>
      <c r="AF519" s="1295"/>
      <c r="AG519" s="1233"/>
      <c r="AH519" s="1233"/>
      <c r="AI519" s="1233"/>
      <c r="AJ519" s="1233"/>
      <c r="AK519" s="1233"/>
      <c r="AL519" s="1233"/>
      <c r="AM519" s="1233"/>
      <c r="AN519" s="1233"/>
      <c r="AO519" s="1233"/>
      <c r="AP519" s="1233"/>
      <c r="AQ519" s="1233"/>
      <c r="AR519" s="1233"/>
      <c r="AS519" s="1233"/>
      <c r="AT519" s="1233"/>
      <c r="AU519" s="1233"/>
      <c r="AV519" s="1233"/>
      <c r="AW519" s="1233"/>
      <c r="AX519" s="1233"/>
      <c r="AY519" s="1233"/>
      <c r="AZ519" s="1233"/>
      <c r="BA519" s="1233"/>
      <c r="BB519" s="1233"/>
      <c r="BC519" s="1233"/>
      <c r="BD519" s="1233"/>
      <c r="BE519" s="1233"/>
      <c r="BF519" s="1233"/>
      <c r="BG519" s="1233"/>
      <c r="BH519" s="1233"/>
      <c r="BI519" s="1233"/>
      <c r="BJ519" s="1233"/>
      <c r="BK519" s="1233"/>
      <c r="BL519" s="1233"/>
      <c r="BM519" s="1233"/>
      <c r="BN519" s="1233"/>
      <c r="BO519" s="1233"/>
      <c r="BP519" s="1233"/>
      <c r="BQ519" s="1233"/>
      <c r="BR519" s="1233"/>
      <c r="BS519" s="1233"/>
      <c r="BT519" s="1233"/>
      <c r="BU519" s="1233"/>
      <c r="BV519" s="1233"/>
      <c r="BW519" s="1233"/>
    </row>
    <row r="520" ht="14.25" customHeight="1">
      <c r="A520" s="1295"/>
      <c r="B520" s="1295"/>
      <c r="C520" s="1295"/>
      <c r="D520" s="1295"/>
      <c r="E520" s="1295"/>
      <c r="F520" s="1295"/>
      <c r="G520" s="1296"/>
      <c r="H520" s="1297"/>
      <c r="I520" s="1298"/>
      <c r="J520" s="1295"/>
      <c r="K520" s="1295"/>
      <c r="L520" s="1299"/>
      <c r="M520" s="1295"/>
      <c r="N520" s="1295"/>
      <c r="O520" s="1299"/>
      <c r="P520" s="1295"/>
      <c r="Q520" s="1295"/>
      <c r="R520" s="1295"/>
      <c r="S520" s="1295"/>
      <c r="T520" s="1295"/>
      <c r="U520" s="1300"/>
      <c r="V520" s="1295"/>
      <c r="W520" s="1295"/>
      <c r="X520" s="1295"/>
      <c r="Y520" s="1294"/>
      <c r="Z520" s="1294"/>
      <c r="AA520" s="1294"/>
      <c r="AB520" s="1294"/>
      <c r="AC520" s="1294"/>
      <c r="AD520" s="1294"/>
      <c r="AE520" s="1295"/>
      <c r="AF520" s="1295"/>
      <c r="AG520" s="1233"/>
      <c r="AH520" s="1233"/>
      <c r="AI520" s="1233"/>
      <c r="AJ520" s="1233"/>
      <c r="AK520" s="1233"/>
      <c r="AL520" s="1233"/>
      <c r="AM520" s="1233"/>
      <c r="AN520" s="1233"/>
      <c r="AO520" s="1233"/>
      <c r="AP520" s="1233"/>
      <c r="AQ520" s="1233"/>
      <c r="AR520" s="1233"/>
      <c r="AS520" s="1233"/>
      <c r="AT520" s="1233"/>
      <c r="AU520" s="1233"/>
      <c r="AV520" s="1233"/>
      <c r="AW520" s="1233"/>
      <c r="AX520" s="1233"/>
      <c r="AY520" s="1233"/>
      <c r="AZ520" s="1233"/>
      <c r="BA520" s="1233"/>
      <c r="BB520" s="1233"/>
      <c r="BC520" s="1233"/>
      <c r="BD520" s="1233"/>
      <c r="BE520" s="1233"/>
      <c r="BF520" s="1233"/>
      <c r="BG520" s="1233"/>
      <c r="BH520" s="1233"/>
      <c r="BI520" s="1233"/>
      <c r="BJ520" s="1233"/>
      <c r="BK520" s="1233"/>
      <c r="BL520" s="1233"/>
      <c r="BM520" s="1233"/>
      <c r="BN520" s="1233"/>
      <c r="BO520" s="1233"/>
      <c r="BP520" s="1233"/>
      <c r="BQ520" s="1233"/>
      <c r="BR520" s="1233"/>
      <c r="BS520" s="1233"/>
      <c r="BT520" s="1233"/>
      <c r="BU520" s="1233"/>
      <c r="BV520" s="1233"/>
      <c r="BW520" s="1233"/>
    </row>
    <row r="521" ht="14.25" customHeight="1">
      <c r="A521" s="1295"/>
      <c r="B521" s="1295"/>
      <c r="C521" s="1295"/>
      <c r="D521" s="1295"/>
      <c r="E521" s="1295"/>
      <c r="F521" s="1295"/>
      <c r="G521" s="1296"/>
      <c r="H521" s="1297"/>
      <c r="I521" s="1298"/>
      <c r="J521" s="1295"/>
      <c r="K521" s="1295"/>
      <c r="L521" s="1299"/>
      <c r="M521" s="1295"/>
      <c r="N521" s="1295"/>
      <c r="O521" s="1299"/>
      <c r="P521" s="1295"/>
      <c r="Q521" s="1295"/>
      <c r="R521" s="1295"/>
      <c r="S521" s="1295"/>
      <c r="T521" s="1295"/>
      <c r="U521" s="1300"/>
      <c r="V521" s="1295"/>
      <c r="W521" s="1295"/>
      <c r="X521" s="1295"/>
      <c r="Y521" s="1294"/>
      <c r="Z521" s="1294"/>
      <c r="AA521" s="1294"/>
      <c r="AB521" s="1294"/>
      <c r="AC521" s="1294"/>
      <c r="AD521" s="1294"/>
      <c r="AE521" s="1295"/>
      <c r="AF521" s="1295"/>
      <c r="AG521" s="1233"/>
      <c r="AH521" s="1233"/>
      <c r="AI521" s="1233"/>
      <c r="AJ521" s="1233"/>
      <c r="AK521" s="1233"/>
      <c r="AL521" s="1233"/>
      <c r="AM521" s="1233"/>
      <c r="AN521" s="1233"/>
      <c r="AO521" s="1233"/>
      <c r="AP521" s="1233"/>
      <c r="AQ521" s="1233"/>
      <c r="AR521" s="1233"/>
      <c r="AS521" s="1233"/>
      <c r="AT521" s="1233"/>
      <c r="AU521" s="1233"/>
      <c r="AV521" s="1233"/>
      <c r="AW521" s="1233"/>
      <c r="AX521" s="1233"/>
      <c r="AY521" s="1233"/>
      <c r="AZ521" s="1233"/>
      <c r="BA521" s="1233"/>
      <c r="BB521" s="1233"/>
      <c r="BC521" s="1233"/>
      <c r="BD521" s="1233"/>
      <c r="BE521" s="1233"/>
      <c r="BF521" s="1233"/>
      <c r="BG521" s="1233"/>
      <c r="BH521" s="1233"/>
      <c r="BI521" s="1233"/>
      <c r="BJ521" s="1233"/>
      <c r="BK521" s="1233"/>
      <c r="BL521" s="1233"/>
      <c r="BM521" s="1233"/>
      <c r="BN521" s="1233"/>
      <c r="BO521" s="1233"/>
      <c r="BP521" s="1233"/>
      <c r="BQ521" s="1233"/>
      <c r="BR521" s="1233"/>
      <c r="BS521" s="1233"/>
      <c r="BT521" s="1233"/>
      <c r="BU521" s="1233"/>
      <c r="BV521" s="1233"/>
      <c r="BW521" s="1233"/>
    </row>
    <row r="522" ht="14.25" customHeight="1">
      <c r="A522" s="1295"/>
      <c r="B522" s="1295"/>
      <c r="C522" s="1295"/>
      <c r="D522" s="1295"/>
      <c r="E522" s="1295"/>
      <c r="F522" s="1295"/>
      <c r="G522" s="1296"/>
      <c r="H522" s="1297"/>
      <c r="I522" s="1298"/>
      <c r="J522" s="1295"/>
      <c r="K522" s="1295"/>
      <c r="L522" s="1299"/>
      <c r="M522" s="1295"/>
      <c r="N522" s="1295"/>
      <c r="O522" s="1299"/>
      <c r="P522" s="1295"/>
      <c r="Q522" s="1295"/>
      <c r="R522" s="1295"/>
      <c r="S522" s="1295"/>
      <c r="T522" s="1295"/>
      <c r="U522" s="1300"/>
      <c r="V522" s="1295"/>
      <c r="W522" s="1295"/>
      <c r="X522" s="1295"/>
      <c r="Y522" s="1294"/>
      <c r="Z522" s="1294"/>
      <c r="AA522" s="1294"/>
      <c r="AB522" s="1294"/>
      <c r="AC522" s="1294"/>
      <c r="AD522" s="1294"/>
      <c r="AE522" s="1295"/>
      <c r="AF522" s="1295"/>
      <c r="AG522" s="1233"/>
      <c r="AH522" s="1233"/>
      <c r="AI522" s="1233"/>
      <c r="AJ522" s="1233"/>
      <c r="AK522" s="1233"/>
      <c r="AL522" s="1233"/>
      <c r="AM522" s="1233"/>
      <c r="AN522" s="1233"/>
      <c r="AO522" s="1233"/>
      <c r="AP522" s="1233"/>
      <c r="AQ522" s="1233"/>
      <c r="AR522" s="1233"/>
      <c r="AS522" s="1233"/>
      <c r="AT522" s="1233"/>
      <c r="AU522" s="1233"/>
      <c r="AV522" s="1233"/>
      <c r="AW522" s="1233"/>
      <c r="AX522" s="1233"/>
      <c r="AY522" s="1233"/>
      <c r="AZ522" s="1233"/>
      <c r="BA522" s="1233"/>
      <c r="BB522" s="1233"/>
      <c r="BC522" s="1233"/>
      <c r="BD522" s="1233"/>
      <c r="BE522" s="1233"/>
      <c r="BF522" s="1233"/>
      <c r="BG522" s="1233"/>
      <c r="BH522" s="1233"/>
      <c r="BI522" s="1233"/>
      <c r="BJ522" s="1233"/>
      <c r="BK522" s="1233"/>
      <c r="BL522" s="1233"/>
      <c r="BM522" s="1233"/>
      <c r="BN522" s="1233"/>
      <c r="BO522" s="1233"/>
      <c r="BP522" s="1233"/>
      <c r="BQ522" s="1233"/>
      <c r="BR522" s="1233"/>
      <c r="BS522" s="1233"/>
      <c r="BT522" s="1233"/>
      <c r="BU522" s="1233"/>
      <c r="BV522" s="1233"/>
      <c r="BW522" s="1233"/>
    </row>
    <row r="523" ht="14.25" customHeight="1">
      <c r="A523" s="1295"/>
      <c r="B523" s="1295"/>
      <c r="C523" s="1295"/>
      <c r="D523" s="1295"/>
      <c r="E523" s="1295"/>
      <c r="F523" s="1295"/>
      <c r="G523" s="1296"/>
      <c r="H523" s="1297"/>
      <c r="I523" s="1298"/>
      <c r="J523" s="1295"/>
      <c r="K523" s="1295"/>
      <c r="L523" s="1299"/>
      <c r="M523" s="1295"/>
      <c r="N523" s="1295"/>
      <c r="O523" s="1299"/>
      <c r="P523" s="1295"/>
      <c r="Q523" s="1295"/>
      <c r="R523" s="1295"/>
      <c r="S523" s="1295"/>
      <c r="T523" s="1295"/>
      <c r="U523" s="1300"/>
      <c r="V523" s="1295"/>
      <c r="W523" s="1295"/>
      <c r="X523" s="1295"/>
      <c r="Y523" s="1294"/>
      <c r="Z523" s="1294"/>
      <c r="AA523" s="1294"/>
      <c r="AB523" s="1294"/>
      <c r="AC523" s="1294"/>
      <c r="AD523" s="1294"/>
      <c r="AE523" s="1295"/>
      <c r="AF523" s="1295"/>
      <c r="AG523" s="1233"/>
      <c r="AH523" s="1233"/>
      <c r="AI523" s="1233"/>
      <c r="AJ523" s="1233"/>
      <c r="AK523" s="1233"/>
      <c r="AL523" s="1233"/>
      <c r="AM523" s="1233"/>
      <c r="AN523" s="1233"/>
      <c r="AO523" s="1233"/>
      <c r="AP523" s="1233"/>
      <c r="AQ523" s="1233"/>
      <c r="AR523" s="1233"/>
      <c r="AS523" s="1233"/>
      <c r="AT523" s="1233"/>
      <c r="AU523" s="1233"/>
      <c r="AV523" s="1233"/>
      <c r="AW523" s="1233"/>
      <c r="AX523" s="1233"/>
      <c r="AY523" s="1233"/>
      <c r="AZ523" s="1233"/>
      <c r="BA523" s="1233"/>
      <c r="BB523" s="1233"/>
      <c r="BC523" s="1233"/>
      <c r="BD523" s="1233"/>
      <c r="BE523" s="1233"/>
      <c r="BF523" s="1233"/>
      <c r="BG523" s="1233"/>
      <c r="BH523" s="1233"/>
      <c r="BI523" s="1233"/>
      <c r="BJ523" s="1233"/>
      <c r="BK523" s="1233"/>
      <c r="BL523" s="1233"/>
      <c r="BM523" s="1233"/>
      <c r="BN523" s="1233"/>
      <c r="BO523" s="1233"/>
      <c r="BP523" s="1233"/>
      <c r="BQ523" s="1233"/>
      <c r="BR523" s="1233"/>
      <c r="BS523" s="1233"/>
      <c r="BT523" s="1233"/>
      <c r="BU523" s="1233"/>
      <c r="BV523" s="1233"/>
      <c r="BW523" s="1233"/>
    </row>
    <row r="524" ht="14.25" customHeight="1">
      <c r="A524" s="1295"/>
      <c r="B524" s="1295"/>
      <c r="C524" s="1295"/>
      <c r="D524" s="1295"/>
      <c r="E524" s="1295"/>
      <c r="F524" s="1295"/>
      <c r="G524" s="1296"/>
      <c r="H524" s="1297"/>
      <c r="I524" s="1298"/>
      <c r="J524" s="1295"/>
      <c r="K524" s="1295"/>
      <c r="L524" s="1299"/>
      <c r="M524" s="1295"/>
      <c r="N524" s="1295"/>
      <c r="O524" s="1299"/>
      <c r="P524" s="1295"/>
      <c r="Q524" s="1295"/>
      <c r="R524" s="1295"/>
      <c r="S524" s="1295"/>
      <c r="T524" s="1295"/>
      <c r="U524" s="1300"/>
      <c r="V524" s="1295"/>
      <c r="W524" s="1295"/>
      <c r="X524" s="1295"/>
      <c r="Y524" s="1294"/>
      <c r="Z524" s="1294"/>
      <c r="AA524" s="1294"/>
      <c r="AB524" s="1294"/>
      <c r="AC524" s="1294"/>
      <c r="AD524" s="1294"/>
      <c r="AE524" s="1295"/>
      <c r="AF524" s="1295"/>
      <c r="AG524" s="1233"/>
      <c r="AH524" s="1233"/>
      <c r="AI524" s="1233"/>
      <c r="AJ524" s="1233"/>
      <c r="AK524" s="1233"/>
      <c r="AL524" s="1233"/>
      <c r="AM524" s="1233"/>
      <c r="AN524" s="1233"/>
      <c r="AO524" s="1233"/>
      <c r="AP524" s="1233"/>
      <c r="AQ524" s="1233"/>
      <c r="AR524" s="1233"/>
      <c r="AS524" s="1233"/>
      <c r="AT524" s="1233"/>
      <c r="AU524" s="1233"/>
      <c r="AV524" s="1233"/>
      <c r="AW524" s="1233"/>
      <c r="AX524" s="1233"/>
      <c r="AY524" s="1233"/>
      <c r="AZ524" s="1233"/>
      <c r="BA524" s="1233"/>
      <c r="BB524" s="1233"/>
      <c r="BC524" s="1233"/>
      <c r="BD524" s="1233"/>
      <c r="BE524" s="1233"/>
      <c r="BF524" s="1233"/>
      <c r="BG524" s="1233"/>
      <c r="BH524" s="1233"/>
      <c r="BI524" s="1233"/>
      <c r="BJ524" s="1233"/>
      <c r="BK524" s="1233"/>
      <c r="BL524" s="1233"/>
      <c r="BM524" s="1233"/>
      <c r="BN524" s="1233"/>
      <c r="BO524" s="1233"/>
      <c r="BP524" s="1233"/>
      <c r="BQ524" s="1233"/>
      <c r="BR524" s="1233"/>
      <c r="BS524" s="1233"/>
      <c r="BT524" s="1233"/>
      <c r="BU524" s="1233"/>
      <c r="BV524" s="1233"/>
      <c r="BW524" s="1233"/>
    </row>
    <row r="525" ht="14.25" customHeight="1">
      <c r="A525" s="1295"/>
      <c r="B525" s="1295"/>
      <c r="C525" s="1295"/>
      <c r="D525" s="1295"/>
      <c r="E525" s="1295"/>
      <c r="F525" s="1295"/>
      <c r="G525" s="1296"/>
      <c r="H525" s="1297"/>
      <c r="I525" s="1298"/>
      <c r="J525" s="1295"/>
      <c r="K525" s="1295"/>
      <c r="L525" s="1299"/>
      <c r="M525" s="1295"/>
      <c r="N525" s="1295"/>
      <c r="O525" s="1299"/>
      <c r="P525" s="1295"/>
      <c r="Q525" s="1295"/>
      <c r="R525" s="1295"/>
      <c r="S525" s="1295"/>
      <c r="T525" s="1295"/>
      <c r="U525" s="1300"/>
      <c r="V525" s="1295"/>
      <c r="W525" s="1295"/>
      <c r="X525" s="1295"/>
      <c r="Y525" s="1294"/>
      <c r="Z525" s="1294"/>
      <c r="AA525" s="1294"/>
      <c r="AB525" s="1294"/>
      <c r="AC525" s="1294"/>
      <c r="AD525" s="1294"/>
      <c r="AE525" s="1295"/>
      <c r="AF525" s="1295"/>
      <c r="AG525" s="1233"/>
      <c r="AH525" s="1233"/>
      <c r="AI525" s="1233"/>
      <c r="AJ525" s="1233"/>
      <c r="AK525" s="1233"/>
      <c r="AL525" s="1233"/>
      <c r="AM525" s="1233"/>
      <c r="AN525" s="1233"/>
      <c r="AO525" s="1233"/>
      <c r="AP525" s="1233"/>
      <c r="AQ525" s="1233"/>
      <c r="AR525" s="1233"/>
      <c r="AS525" s="1233"/>
      <c r="AT525" s="1233"/>
      <c r="AU525" s="1233"/>
      <c r="AV525" s="1233"/>
      <c r="AW525" s="1233"/>
      <c r="AX525" s="1233"/>
      <c r="AY525" s="1233"/>
      <c r="AZ525" s="1233"/>
      <c r="BA525" s="1233"/>
      <c r="BB525" s="1233"/>
      <c r="BC525" s="1233"/>
      <c r="BD525" s="1233"/>
      <c r="BE525" s="1233"/>
      <c r="BF525" s="1233"/>
      <c r="BG525" s="1233"/>
      <c r="BH525" s="1233"/>
      <c r="BI525" s="1233"/>
      <c r="BJ525" s="1233"/>
      <c r="BK525" s="1233"/>
      <c r="BL525" s="1233"/>
      <c r="BM525" s="1233"/>
      <c r="BN525" s="1233"/>
      <c r="BO525" s="1233"/>
      <c r="BP525" s="1233"/>
      <c r="BQ525" s="1233"/>
      <c r="BR525" s="1233"/>
      <c r="BS525" s="1233"/>
      <c r="BT525" s="1233"/>
      <c r="BU525" s="1233"/>
      <c r="BV525" s="1233"/>
      <c r="BW525" s="1233"/>
    </row>
    <row r="526" ht="14.25" customHeight="1">
      <c r="A526" s="1295"/>
      <c r="B526" s="1295"/>
      <c r="C526" s="1295"/>
      <c r="D526" s="1295"/>
      <c r="E526" s="1295"/>
      <c r="F526" s="1295"/>
      <c r="G526" s="1296"/>
      <c r="H526" s="1297"/>
      <c r="I526" s="1298"/>
      <c r="J526" s="1295"/>
      <c r="K526" s="1295"/>
      <c r="L526" s="1299"/>
      <c r="M526" s="1295"/>
      <c r="N526" s="1295"/>
      <c r="O526" s="1299"/>
      <c r="P526" s="1295"/>
      <c r="Q526" s="1295"/>
      <c r="R526" s="1295"/>
      <c r="S526" s="1295"/>
      <c r="T526" s="1295"/>
      <c r="U526" s="1300"/>
      <c r="V526" s="1295"/>
      <c r="W526" s="1295"/>
      <c r="X526" s="1295"/>
      <c r="Y526" s="1294"/>
      <c r="Z526" s="1294"/>
      <c r="AA526" s="1294"/>
      <c r="AB526" s="1294"/>
      <c r="AC526" s="1294"/>
      <c r="AD526" s="1294"/>
      <c r="AE526" s="1295"/>
      <c r="AF526" s="1295"/>
      <c r="AG526" s="1233"/>
      <c r="AH526" s="1233"/>
      <c r="AI526" s="1233"/>
      <c r="AJ526" s="1233"/>
      <c r="AK526" s="1233"/>
      <c r="AL526" s="1233"/>
      <c r="AM526" s="1233"/>
      <c r="AN526" s="1233"/>
      <c r="AO526" s="1233"/>
      <c r="AP526" s="1233"/>
      <c r="AQ526" s="1233"/>
      <c r="AR526" s="1233"/>
      <c r="AS526" s="1233"/>
      <c r="AT526" s="1233"/>
      <c r="AU526" s="1233"/>
      <c r="AV526" s="1233"/>
      <c r="AW526" s="1233"/>
      <c r="AX526" s="1233"/>
      <c r="AY526" s="1233"/>
      <c r="AZ526" s="1233"/>
      <c r="BA526" s="1233"/>
      <c r="BB526" s="1233"/>
      <c r="BC526" s="1233"/>
      <c r="BD526" s="1233"/>
      <c r="BE526" s="1233"/>
      <c r="BF526" s="1233"/>
      <c r="BG526" s="1233"/>
      <c r="BH526" s="1233"/>
      <c r="BI526" s="1233"/>
      <c r="BJ526" s="1233"/>
      <c r="BK526" s="1233"/>
      <c r="BL526" s="1233"/>
      <c r="BM526" s="1233"/>
      <c r="BN526" s="1233"/>
      <c r="BO526" s="1233"/>
      <c r="BP526" s="1233"/>
      <c r="BQ526" s="1233"/>
      <c r="BR526" s="1233"/>
      <c r="BS526" s="1233"/>
      <c r="BT526" s="1233"/>
      <c r="BU526" s="1233"/>
      <c r="BV526" s="1233"/>
      <c r="BW526" s="1233"/>
    </row>
    <row r="527" ht="14.25" customHeight="1">
      <c r="A527" s="1295"/>
      <c r="B527" s="1295"/>
      <c r="C527" s="1295"/>
      <c r="D527" s="1295"/>
      <c r="E527" s="1295"/>
      <c r="F527" s="1295"/>
      <c r="G527" s="1296"/>
      <c r="H527" s="1297"/>
      <c r="I527" s="1298"/>
      <c r="J527" s="1295"/>
      <c r="K527" s="1295"/>
      <c r="L527" s="1299"/>
      <c r="M527" s="1295"/>
      <c r="N527" s="1295"/>
      <c r="O527" s="1299"/>
      <c r="P527" s="1295"/>
      <c r="Q527" s="1295"/>
      <c r="R527" s="1295"/>
      <c r="S527" s="1295"/>
      <c r="T527" s="1295"/>
      <c r="U527" s="1300"/>
      <c r="V527" s="1295"/>
      <c r="W527" s="1295"/>
      <c r="X527" s="1295"/>
      <c r="Y527" s="1294"/>
      <c r="Z527" s="1294"/>
      <c r="AA527" s="1294"/>
      <c r="AB527" s="1294"/>
      <c r="AC527" s="1294"/>
      <c r="AD527" s="1294"/>
      <c r="AE527" s="1295"/>
      <c r="AF527" s="1295"/>
      <c r="AG527" s="1233"/>
      <c r="AH527" s="1233"/>
      <c r="AI527" s="1233"/>
      <c r="AJ527" s="1233"/>
      <c r="AK527" s="1233"/>
      <c r="AL527" s="1233"/>
      <c r="AM527" s="1233"/>
      <c r="AN527" s="1233"/>
      <c r="AO527" s="1233"/>
      <c r="AP527" s="1233"/>
      <c r="AQ527" s="1233"/>
      <c r="AR527" s="1233"/>
      <c r="AS527" s="1233"/>
      <c r="AT527" s="1233"/>
      <c r="AU527" s="1233"/>
      <c r="AV527" s="1233"/>
      <c r="AW527" s="1233"/>
      <c r="AX527" s="1233"/>
      <c r="AY527" s="1233"/>
      <c r="AZ527" s="1233"/>
      <c r="BA527" s="1233"/>
      <c r="BB527" s="1233"/>
      <c r="BC527" s="1233"/>
      <c r="BD527" s="1233"/>
      <c r="BE527" s="1233"/>
      <c r="BF527" s="1233"/>
      <c r="BG527" s="1233"/>
      <c r="BH527" s="1233"/>
      <c r="BI527" s="1233"/>
      <c r="BJ527" s="1233"/>
      <c r="BK527" s="1233"/>
      <c r="BL527" s="1233"/>
      <c r="BM527" s="1233"/>
      <c r="BN527" s="1233"/>
      <c r="BO527" s="1233"/>
      <c r="BP527" s="1233"/>
      <c r="BQ527" s="1233"/>
      <c r="BR527" s="1233"/>
      <c r="BS527" s="1233"/>
      <c r="BT527" s="1233"/>
      <c r="BU527" s="1233"/>
      <c r="BV527" s="1233"/>
      <c r="BW527" s="1233"/>
    </row>
    <row r="528" ht="14.25" customHeight="1">
      <c r="A528" s="1295"/>
      <c r="B528" s="1295"/>
      <c r="C528" s="1295"/>
      <c r="D528" s="1295"/>
      <c r="E528" s="1295"/>
      <c r="F528" s="1295"/>
      <c r="G528" s="1296"/>
      <c r="H528" s="1297"/>
      <c r="I528" s="1298"/>
      <c r="J528" s="1295"/>
      <c r="K528" s="1295"/>
      <c r="L528" s="1299"/>
      <c r="M528" s="1295"/>
      <c r="N528" s="1295"/>
      <c r="O528" s="1299"/>
      <c r="P528" s="1295"/>
      <c r="Q528" s="1295"/>
      <c r="R528" s="1295"/>
      <c r="S528" s="1295"/>
      <c r="T528" s="1295"/>
      <c r="U528" s="1300"/>
      <c r="V528" s="1295"/>
      <c r="W528" s="1295"/>
      <c r="X528" s="1295"/>
      <c r="Y528" s="1294"/>
      <c r="Z528" s="1294"/>
      <c r="AA528" s="1294"/>
      <c r="AB528" s="1294"/>
      <c r="AC528" s="1294"/>
      <c r="AD528" s="1294"/>
      <c r="AE528" s="1295"/>
      <c r="AF528" s="1295"/>
      <c r="AG528" s="1233"/>
      <c r="AH528" s="1233"/>
      <c r="AI528" s="1233"/>
      <c r="AJ528" s="1233"/>
      <c r="AK528" s="1233"/>
      <c r="AL528" s="1233"/>
      <c r="AM528" s="1233"/>
      <c r="AN528" s="1233"/>
      <c r="AO528" s="1233"/>
      <c r="AP528" s="1233"/>
      <c r="AQ528" s="1233"/>
      <c r="AR528" s="1233"/>
      <c r="AS528" s="1233"/>
      <c r="AT528" s="1233"/>
      <c r="AU528" s="1233"/>
      <c r="AV528" s="1233"/>
      <c r="AW528" s="1233"/>
      <c r="AX528" s="1233"/>
      <c r="AY528" s="1233"/>
      <c r="AZ528" s="1233"/>
      <c r="BA528" s="1233"/>
      <c r="BB528" s="1233"/>
      <c r="BC528" s="1233"/>
      <c r="BD528" s="1233"/>
      <c r="BE528" s="1233"/>
      <c r="BF528" s="1233"/>
      <c r="BG528" s="1233"/>
      <c r="BH528" s="1233"/>
      <c r="BI528" s="1233"/>
      <c r="BJ528" s="1233"/>
      <c r="BK528" s="1233"/>
      <c r="BL528" s="1233"/>
      <c r="BM528" s="1233"/>
      <c r="BN528" s="1233"/>
      <c r="BO528" s="1233"/>
      <c r="BP528" s="1233"/>
      <c r="BQ528" s="1233"/>
      <c r="BR528" s="1233"/>
      <c r="BS528" s="1233"/>
      <c r="BT528" s="1233"/>
      <c r="BU528" s="1233"/>
      <c r="BV528" s="1233"/>
      <c r="BW528" s="1233"/>
    </row>
    <row r="529" ht="14.25" customHeight="1">
      <c r="A529" s="1295"/>
      <c r="B529" s="1295"/>
      <c r="C529" s="1295"/>
      <c r="D529" s="1295"/>
      <c r="E529" s="1295"/>
      <c r="F529" s="1295"/>
      <c r="G529" s="1296"/>
      <c r="H529" s="1297"/>
      <c r="I529" s="1298"/>
      <c r="J529" s="1295"/>
      <c r="K529" s="1295"/>
      <c r="L529" s="1299"/>
      <c r="M529" s="1295"/>
      <c r="N529" s="1295"/>
      <c r="O529" s="1299"/>
      <c r="P529" s="1295"/>
      <c r="Q529" s="1295"/>
      <c r="R529" s="1295"/>
      <c r="S529" s="1295"/>
      <c r="T529" s="1295"/>
      <c r="U529" s="1300"/>
      <c r="V529" s="1295"/>
      <c r="W529" s="1295"/>
      <c r="X529" s="1295"/>
      <c r="Y529" s="1294"/>
      <c r="Z529" s="1294"/>
      <c r="AA529" s="1294"/>
      <c r="AB529" s="1294"/>
      <c r="AC529" s="1294"/>
      <c r="AD529" s="1294"/>
      <c r="AE529" s="1295"/>
      <c r="AF529" s="1295"/>
      <c r="AG529" s="1233"/>
      <c r="AH529" s="1233"/>
      <c r="AI529" s="1233"/>
      <c r="AJ529" s="1233"/>
      <c r="AK529" s="1233"/>
      <c r="AL529" s="1233"/>
      <c r="AM529" s="1233"/>
      <c r="AN529" s="1233"/>
      <c r="AO529" s="1233"/>
      <c r="AP529" s="1233"/>
      <c r="AQ529" s="1233"/>
      <c r="AR529" s="1233"/>
      <c r="AS529" s="1233"/>
      <c r="AT529" s="1233"/>
      <c r="AU529" s="1233"/>
      <c r="AV529" s="1233"/>
      <c r="AW529" s="1233"/>
      <c r="AX529" s="1233"/>
      <c r="AY529" s="1233"/>
      <c r="AZ529" s="1233"/>
      <c r="BA529" s="1233"/>
      <c r="BB529" s="1233"/>
      <c r="BC529" s="1233"/>
      <c r="BD529" s="1233"/>
      <c r="BE529" s="1233"/>
      <c r="BF529" s="1233"/>
      <c r="BG529" s="1233"/>
      <c r="BH529" s="1233"/>
      <c r="BI529" s="1233"/>
      <c r="BJ529" s="1233"/>
      <c r="BK529" s="1233"/>
      <c r="BL529" s="1233"/>
      <c r="BM529" s="1233"/>
      <c r="BN529" s="1233"/>
      <c r="BO529" s="1233"/>
      <c r="BP529" s="1233"/>
      <c r="BQ529" s="1233"/>
      <c r="BR529" s="1233"/>
      <c r="BS529" s="1233"/>
      <c r="BT529" s="1233"/>
      <c r="BU529" s="1233"/>
      <c r="BV529" s="1233"/>
      <c r="BW529" s="1233"/>
    </row>
    <row r="530" ht="14.25" customHeight="1">
      <c r="A530" s="1295"/>
      <c r="B530" s="1295"/>
      <c r="C530" s="1295"/>
      <c r="D530" s="1295"/>
      <c r="E530" s="1295"/>
      <c r="F530" s="1295"/>
      <c r="G530" s="1296"/>
      <c r="H530" s="1297"/>
      <c r="I530" s="1298"/>
      <c r="J530" s="1295"/>
      <c r="K530" s="1295"/>
      <c r="L530" s="1299"/>
      <c r="M530" s="1295"/>
      <c r="N530" s="1295"/>
      <c r="O530" s="1299"/>
      <c r="P530" s="1295"/>
      <c r="Q530" s="1295"/>
      <c r="R530" s="1295"/>
      <c r="S530" s="1295"/>
      <c r="T530" s="1295"/>
      <c r="U530" s="1300"/>
      <c r="V530" s="1295"/>
      <c r="W530" s="1295"/>
      <c r="X530" s="1295"/>
      <c r="Y530" s="1294"/>
      <c r="Z530" s="1294"/>
      <c r="AA530" s="1294"/>
      <c r="AB530" s="1294"/>
      <c r="AC530" s="1294"/>
      <c r="AD530" s="1294"/>
      <c r="AE530" s="1295"/>
      <c r="AF530" s="1295"/>
      <c r="AG530" s="1233"/>
      <c r="AH530" s="1233"/>
      <c r="AI530" s="1233"/>
      <c r="AJ530" s="1233"/>
      <c r="AK530" s="1233"/>
      <c r="AL530" s="1233"/>
      <c r="AM530" s="1233"/>
      <c r="AN530" s="1233"/>
      <c r="AO530" s="1233"/>
      <c r="AP530" s="1233"/>
      <c r="AQ530" s="1233"/>
      <c r="AR530" s="1233"/>
      <c r="AS530" s="1233"/>
      <c r="AT530" s="1233"/>
      <c r="AU530" s="1233"/>
      <c r="AV530" s="1233"/>
      <c r="AW530" s="1233"/>
      <c r="AX530" s="1233"/>
      <c r="AY530" s="1233"/>
      <c r="AZ530" s="1233"/>
      <c r="BA530" s="1233"/>
      <c r="BB530" s="1233"/>
      <c r="BC530" s="1233"/>
      <c r="BD530" s="1233"/>
      <c r="BE530" s="1233"/>
      <c r="BF530" s="1233"/>
      <c r="BG530" s="1233"/>
      <c r="BH530" s="1233"/>
      <c r="BI530" s="1233"/>
      <c r="BJ530" s="1233"/>
      <c r="BK530" s="1233"/>
      <c r="BL530" s="1233"/>
      <c r="BM530" s="1233"/>
      <c r="BN530" s="1233"/>
      <c r="BO530" s="1233"/>
      <c r="BP530" s="1233"/>
      <c r="BQ530" s="1233"/>
      <c r="BR530" s="1233"/>
      <c r="BS530" s="1233"/>
      <c r="BT530" s="1233"/>
      <c r="BU530" s="1233"/>
      <c r="BV530" s="1233"/>
      <c r="BW530" s="1233"/>
    </row>
    <row r="531" ht="14.25" customHeight="1">
      <c r="A531" s="1295"/>
      <c r="B531" s="1295"/>
      <c r="C531" s="1295"/>
      <c r="D531" s="1295"/>
      <c r="E531" s="1295"/>
      <c r="F531" s="1295"/>
      <c r="G531" s="1296"/>
      <c r="H531" s="1297"/>
      <c r="I531" s="1298"/>
      <c r="J531" s="1295"/>
      <c r="K531" s="1295"/>
      <c r="L531" s="1299"/>
      <c r="M531" s="1295"/>
      <c r="N531" s="1295"/>
      <c r="O531" s="1299"/>
      <c r="P531" s="1295"/>
      <c r="Q531" s="1295"/>
      <c r="R531" s="1295"/>
      <c r="S531" s="1295"/>
      <c r="T531" s="1295"/>
      <c r="U531" s="1300"/>
      <c r="V531" s="1295"/>
      <c r="W531" s="1295"/>
      <c r="X531" s="1295"/>
      <c r="Y531" s="1294"/>
      <c r="Z531" s="1294"/>
      <c r="AA531" s="1294"/>
      <c r="AB531" s="1294"/>
      <c r="AC531" s="1294"/>
      <c r="AD531" s="1294"/>
      <c r="AE531" s="1295"/>
      <c r="AF531" s="1295"/>
      <c r="AG531" s="1233"/>
      <c r="AH531" s="1233"/>
      <c r="AI531" s="1233"/>
      <c r="AJ531" s="1233"/>
      <c r="AK531" s="1233"/>
      <c r="AL531" s="1233"/>
      <c r="AM531" s="1233"/>
      <c r="AN531" s="1233"/>
      <c r="AO531" s="1233"/>
      <c r="AP531" s="1233"/>
      <c r="AQ531" s="1233"/>
      <c r="AR531" s="1233"/>
      <c r="AS531" s="1233"/>
      <c r="AT531" s="1233"/>
      <c r="AU531" s="1233"/>
      <c r="AV531" s="1233"/>
      <c r="AW531" s="1233"/>
      <c r="AX531" s="1233"/>
      <c r="AY531" s="1233"/>
      <c r="AZ531" s="1233"/>
      <c r="BA531" s="1233"/>
      <c r="BB531" s="1233"/>
      <c r="BC531" s="1233"/>
      <c r="BD531" s="1233"/>
      <c r="BE531" s="1233"/>
      <c r="BF531" s="1233"/>
      <c r="BG531" s="1233"/>
      <c r="BH531" s="1233"/>
      <c r="BI531" s="1233"/>
      <c r="BJ531" s="1233"/>
      <c r="BK531" s="1233"/>
      <c r="BL531" s="1233"/>
      <c r="BM531" s="1233"/>
      <c r="BN531" s="1233"/>
      <c r="BO531" s="1233"/>
      <c r="BP531" s="1233"/>
      <c r="BQ531" s="1233"/>
      <c r="BR531" s="1233"/>
      <c r="BS531" s="1233"/>
      <c r="BT531" s="1233"/>
      <c r="BU531" s="1233"/>
      <c r="BV531" s="1233"/>
      <c r="BW531" s="1233"/>
    </row>
    <row r="532" ht="14.25" customHeight="1">
      <c r="A532" s="1295"/>
      <c r="B532" s="1295"/>
      <c r="C532" s="1295"/>
      <c r="D532" s="1295"/>
      <c r="E532" s="1295"/>
      <c r="F532" s="1295"/>
      <c r="G532" s="1296"/>
      <c r="H532" s="1297"/>
      <c r="I532" s="1298"/>
      <c r="J532" s="1295"/>
      <c r="K532" s="1295"/>
      <c r="L532" s="1299"/>
      <c r="M532" s="1295"/>
      <c r="N532" s="1295"/>
      <c r="O532" s="1299"/>
      <c r="P532" s="1295"/>
      <c r="Q532" s="1295"/>
      <c r="R532" s="1295"/>
      <c r="S532" s="1295"/>
      <c r="T532" s="1295"/>
      <c r="U532" s="1300"/>
      <c r="V532" s="1295"/>
      <c r="W532" s="1295"/>
      <c r="X532" s="1295"/>
      <c r="Y532" s="1294"/>
      <c r="Z532" s="1294"/>
      <c r="AA532" s="1294"/>
      <c r="AB532" s="1294"/>
      <c r="AC532" s="1294"/>
      <c r="AD532" s="1294"/>
      <c r="AE532" s="1295"/>
      <c r="AF532" s="1295"/>
      <c r="AG532" s="1233"/>
      <c r="AH532" s="1233"/>
      <c r="AI532" s="1233"/>
      <c r="AJ532" s="1233"/>
      <c r="AK532" s="1233"/>
      <c r="AL532" s="1233"/>
      <c r="AM532" s="1233"/>
      <c r="AN532" s="1233"/>
      <c r="AO532" s="1233"/>
      <c r="AP532" s="1233"/>
      <c r="AQ532" s="1233"/>
      <c r="AR532" s="1233"/>
      <c r="AS532" s="1233"/>
      <c r="AT532" s="1233"/>
      <c r="AU532" s="1233"/>
      <c r="AV532" s="1233"/>
      <c r="AW532" s="1233"/>
      <c r="AX532" s="1233"/>
      <c r="AY532" s="1233"/>
      <c r="AZ532" s="1233"/>
      <c r="BA532" s="1233"/>
      <c r="BB532" s="1233"/>
      <c r="BC532" s="1233"/>
      <c r="BD532" s="1233"/>
      <c r="BE532" s="1233"/>
      <c r="BF532" s="1233"/>
      <c r="BG532" s="1233"/>
      <c r="BH532" s="1233"/>
      <c r="BI532" s="1233"/>
      <c r="BJ532" s="1233"/>
      <c r="BK532" s="1233"/>
      <c r="BL532" s="1233"/>
      <c r="BM532" s="1233"/>
      <c r="BN532" s="1233"/>
      <c r="BO532" s="1233"/>
      <c r="BP532" s="1233"/>
      <c r="BQ532" s="1233"/>
      <c r="BR532" s="1233"/>
      <c r="BS532" s="1233"/>
      <c r="BT532" s="1233"/>
      <c r="BU532" s="1233"/>
      <c r="BV532" s="1233"/>
      <c r="BW532" s="1233"/>
    </row>
    <row r="533" ht="14.25" customHeight="1">
      <c r="A533" s="1295"/>
      <c r="B533" s="1295"/>
      <c r="C533" s="1295"/>
      <c r="D533" s="1295"/>
      <c r="E533" s="1295"/>
      <c r="F533" s="1295"/>
      <c r="G533" s="1296"/>
      <c r="H533" s="1297"/>
      <c r="I533" s="1298"/>
      <c r="J533" s="1295"/>
      <c r="K533" s="1295"/>
      <c r="L533" s="1299"/>
      <c r="M533" s="1295"/>
      <c r="N533" s="1295"/>
      <c r="O533" s="1299"/>
      <c r="P533" s="1295"/>
      <c r="Q533" s="1295"/>
      <c r="R533" s="1295"/>
      <c r="S533" s="1295"/>
      <c r="T533" s="1295"/>
      <c r="U533" s="1300"/>
      <c r="V533" s="1295"/>
      <c r="W533" s="1295"/>
      <c r="X533" s="1295"/>
      <c r="Y533" s="1294"/>
      <c r="Z533" s="1294"/>
      <c r="AA533" s="1294"/>
      <c r="AB533" s="1294"/>
      <c r="AC533" s="1294"/>
      <c r="AD533" s="1294"/>
      <c r="AE533" s="1295"/>
      <c r="AF533" s="1295"/>
      <c r="AG533" s="1233"/>
      <c r="AH533" s="1233"/>
      <c r="AI533" s="1233"/>
      <c r="AJ533" s="1233"/>
      <c r="AK533" s="1233"/>
      <c r="AL533" s="1233"/>
      <c r="AM533" s="1233"/>
      <c r="AN533" s="1233"/>
      <c r="AO533" s="1233"/>
      <c r="AP533" s="1233"/>
      <c r="AQ533" s="1233"/>
      <c r="AR533" s="1233"/>
      <c r="AS533" s="1233"/>
      <c r="AT533" s="1233"/>
      <c r="AU533" s="1233"/>
      <c r="AV533" s="1233"/>
      <c r="AW533" s="1233"/>
      <c r="AX533" s="1233"/>
      <c r="AY533" s="1233"/>
      <c r="AZ533" s="1233"/>
      <c r="BA533" s="1233"/>
      <c r="BB533" s="1233"/>
      <c r="BC533" s="1233"/>
      <c r="BD533" s="1233"/>
      <c r="BE533" s="1233"/>
      <c r="BF533" s="1233"/>
      <c r="BG533" s="1233"/>
      <c r="BH533" s="1233"/>
      <c r="BI533" s="1233"/>
      <c r="BJ533" s="1233"/>
      <c r="BK533" s="1233"/>
      <c r="BL533" s="1233"/>
      <c r="BM533" s="1233"/>
      <c r="BN533" s="1233"/>
      <c r="BO533" s="1233"/>
      <c r="BP533" s="1233"/>
      <c r="BQ533" s="1233"/>
      <c r="BR533" s="1233"/>
      <c r="BS533" s="1233"/>
      <c r="BT533" s="1233"/>
      <c r="BU533" s="1233"/>
      <c r="BV533" s="1233"/>
      <c r="BW533" s="1233"/>
    </row>
    <row r="534" ht="14.25" customHeight="1">
      <c r="A534" s="1295"/>
      <c r="B534" s="1295"/>
      <c r="C534" s="1295"/>
      <c r="D534" s="1295"/>
      <c r="E534" s="1295"/>
      <c r="F534" s="1295"/>
      <c r="G534" s="1296"/>
      <c r="H534" s="1297"/>
      <c r="I534" s="1298"/>
      <c r="J534" s="1295"/>
      <c r="K534" s="1295"/>
      <c r="L534" s="1299"/>
      <c r="M534" s="1295"/>
      <c r="N534" s="1295"/>
      <c r="O534" s="1299"/>
      <c r="P534" s="1295"/>
      <c r="Q534" s="1295"/>
      <c r="R534" s="1295"/>
      <c r="S534" s="1295"/>
      <c r="T534" s="1295"/>
      <c r="U534" s="1300"/>
      <c r="V534" s="1295"/>
      <c r="W534" s="1295"/>
      <c r="X534" s="1295"/>
      <c r="Y534" s="1294"/>
      <c r="Z534" s="1294"/>
      <c r="AA534" s="1294"/>
      <c r="AB534" s="1294"/>
      <c r="AC534" s="1294"/>
      <c r="AD534" s="1294"/>
      <c r="AE534" s="1295"/>
      <c r="AF534" s="1295"/>
      <c r="AG534" s="1233"/>
      <c r="AH534" s="1233"/>
      <c r="AI534" s="1233"/>
      <c r="AJ534" s="1233"/>
      <c r="AK534" s="1233"/>
      <c r="AL534" s="1233"/>
      <c r="AM534" s="1233"/>
      <c r="AN534" s="1233"/>
      <c r="AO534" s="1233"/>
      <c r="AP534" s="1233"/>
      <c r="AQ534" s="1233"/>
      <c r="AR534" s="1233"/>
      <c r="AS534" s="1233"/>
      <c r="AT534" s="1233"/>
      <c r="AU534" s="1233"/>
      <c r="AV534" s="1233"/>
      <c r="AW534" s="1233"/>
      <c r="AX534" s="1233"/>
      <c r="AY534" s="1233"/>
      <c r="AZ534" s="1233"/>
      <c r="BA534" s="1233"/>
      <c r="BB534" s="1233"/>
      <c r="BC534" s="1233"/>
      <c r="BD534" s="1233"/>
      <c r="BE534" s="1233"/>
      <c r="BF534" s="1233"/>
      <c r="BG534" s="1233"/>
      <c r="BH534" s="1233"/>
      <c r="BI534" s="1233"/>
      <c r="BJ534" s="1233"/>
      <c r="BK534" s="1233"/>
      <c r="BL534" s="1233"/>
      <c r="BM534" s="1233"/>
      <c r="BN534" s="1233"/>
      <c r="BO534" s="1233"/>
      <c r="BP534" s="1233"/>
      <c r="BQ534" s="1233"/>
      <c r="BR534" s="1233"/>
      <c r="BS534" s="1233"/>
      <c r="BT534" s="1233"/>
      <c r="BU534" s="1233"/>
      <c r="BV534" s="1233"/>
      <c r="BW534" s="1233"/>
    </row>
    <row r="535" ht="14.25" customHeight="1">
      <c r="A535" s="1295"/>
      <c r="B535" s="1295"/>
      <c r="C535" s="1295"/>
      <c r="D535" s="1295"/>
      <c r="E535" s="1295"/>
      <c r="F535" s="1295"/>
      <c r="G535" s="1296"/>
      <c r="H535" s="1297"/>
      <c r="I535" s="1298"/>
      <c r="J535" s="1295"/>
      <c r="K535" s="1295"/>
      <c r="L535" s="1299"/>
      <c r="M535" s="1295"/>
      <c r="N535" s="1295"/>
      <c r="O535" s="1299"/>
      <c r="P535" s="1295"/>
      <c r="Q535" s="1295"/>
      <c r="R535" s="1295"/>
      <c r="S535" s="1295"/>
      <c r="T535" s="1295"/>
      <c r="U535" s="1300"/>
      <c r="V535" s="1295"/>
      <c r="W535" s="1295"/>
      <c r="X535" s="1295"/>
      <c r="Y535" s="1294"/>
      <c r="Z535" s="1294"/>
      <c r="AA535" s="1294"/>
      <c r="AB535" s="1294"/>
      <c r="AC535" s="1294"/>
      <c r="AD535" s="1294"/>
      <c r="AE535" s="1295"/>
      <c r="AF535" s="1295"/>
      <c r="AG535" s="1233"/>
      <c r="AH535" s="1233"/>
      <c r="AI535" s="1233"/>
      <c r="AJ535" s="1233"/>
      <c r="AK535" s="1233"/>
      <c r="AL535" s="1233"/>
      <c r="AM535" s="1233"/>
      <c r="AN535" s="1233"/>
      <c r="AO535" s="1233"/>
      <c r="AP535" s="1233"/>
      <c r="AQ535" s="1233"/>
      <c r="AR535" s="1233"/>
      <c r="AS535" s="1233"/>
      <c r="AT535" s="1233"/>
      <c r="AU535" s="1233"/>
      <c r="AV535" s="1233"/>
      <c r="AW535" s="1233"/>
      <c r="AX535" s="1233"/>
      <c r="AY535" s="1233"/>
      <c r="AZ535" s="1233"/>
      <c r="BA535" s="1233"/>
      <c r="BB535" s="1233"/>
      <c r="BC535" s="1233"/>
      <c r="BD535" s="1233"/>
      <c r="BE535" s="1233"/>
      <c r="BF535" s="1233"/>
      <c r="BG535" s="1233"/>
      <c r="BH535" s="1233"/>
      <c r="BI535" s="1233"/>
      <c r="BJ535" s="1233"/>
      <c r="BK535" s="1233"/>
      <c r="BL535" s="1233"/>
      <c r="BM535" s="1233"/>
      <c r="BN535" s="1233"/>
      <c r="BO535" s="1233"/>
      <c r="BP535" s="1233"/>
      <c r="BQ535" s="1233"/>
      <c r="BR535" s="1233"/>
      <c r="BS535" s="1233"/>
      <c r="BT535" s="1233"/>
      <c r="BU535" s="1233"/>
      <c r="BV535" s="1233"/>
      <c r="BW535" s="1233"/>
    </row>
    <row r="536" ht="14.25" customHeight="1">
      <c r="A536" s="1295"/>
      <c r="B536" s="1295"/>
      <c r="C536" s="1295"/>
      <c r="D536" s="1295"/>
      <c r="E536" s="1295"/>
      <c r="F536" s="1295"/>
      <c r="G536" s="1296"/>
      <c r="H536" s="1297"/>
      <c r="I536" s="1298"/>
      <c r="J536" s="1295"/>
      <c r="K536" s="1295"/>
      <c r="L536" s="1299"/>
      <c r="M536" s="1295"/>
      <c r="N536" s="1295"/>
      <c r="O536" s="1299"/>
      <c r="P536" s="1295"/>
      <c r="Q536" s="1295"/>
      <c r="R536" s="1295"/>
      <c r="S536" s="1295"/>
      <c r="T536" s="1295"/>
      <c r="U536" s="1300"/>
      <c r="V536" s="1295"/>
      <c r="W536" s="1295"/>
      <c r="X536" s="1295"/>
      <c r="Y536" s="1294"/>
      <c r="Z536" s="1294"/>
      <c r="AA536" s="1294"/>
      <c r="AB536" s="1294"/>
      <c r="AC536" s="1294"/>
      <c r="AD536" s="1294"/>
      <c r="AE536" s="1295"/>
      <c r="AF536" s="1295"/>
      <c r="AG536" s="1233"/>
      <c r="AH536" s="1233"/>
      <c r="AI536" s="1233"/>
      <c r="AJ536" s="1233"/>
      <c r="AK536" s="1233"/>
      <c r="AL536" s="1233"/>
      <c r="AM536" s="1233"/>
      <c r="AN536" s="1233"/>
      <c r="AO536" s="1233"/>
      <c r="AP536" s="1233"/>
      <c r="AQ536" s="1233"/>
      <c r="AR536" s="1233"/>
      <c r="AS536" s="1233"/>
      <c r="AT536" s="1233"/>
      <c r="AU536" s="1233"/>
      <c r="AV536" s="1233"/>
      <c r="AW536" s="1233"/>
      <c r="AX536" s="1233"/>
      <c r="AY536" s="1233"/>
      <c r="AZ536" s="1233"/>
      <c r="BA536" s="1233"/>
      <c r="BB536" s="1233"/>
      <c r="BC536" s="1233"/>
      <c r="BD536" s="1233"/>
      <c r="BE536" s="1233"/>
      <c r="BF536" s="1233"/>
      <c r="BG536" s="1233"/>
      <c r="BH536" s="1233"/>
      <c r="BI536" s="1233"/>
      <c r="BJ536" s="1233"/>
      <c r="BK536" s="1233"/>
      <c r="BL536" s="1233"/>
      <c r="BM536" s="1233"/>
      <c r="BN536" s="1233"/>
      <c r="BO536" s="1233"/>
      <c r="BP536" s="1233"/>
      <c r="BQ536" s="1233"/>
      <c r="BR536" s="1233"/>
      <c r="BS536" s="1233"/>
      <c r="BT536" s="1233"/>
      <c r="BU536" s="1233"/>
      <c r="BV536" s="1233"/>
      <c r="BW536" s="1233"/>
    </row>
    <row r="537" ht="14.25" customHeight="1">
      <c r="A537" s="1295"/>
      <c r="B537" s="1295"/>
      <c r="C537" s="1295"/>
      <c r="D537" s="1295"/>
      <c r="E537" s="1295"/>
      <c r="F537" s="1295"/>
      <c r="G537" s="1296"/>
      <c r="H537" s="1297"/>
      <c r="I537" s="1298"/>
      <c r="J537" s="1295"/>
      <c r="K537" s="1295"/>
      <c r="L537" s="1299"/>
      <c r="M537" s="1295"/>
      <c r="N537" s="1295"/>
      <c r="O537" s="1299"/>
      <c r="P537" s="1295"/>
      <c r="Q537" s="1295"/>
      <c r="R537" s="1295"/>
      <c r="S537" s="1295"/>
      <c r="T537" s="1295"/>
      <c r="U537" s="1300"/>
      <c r="V537" s="1295"/>
      <c r="W537" s="1295"/>
      <c r="X537" s="1295"/>
      <c r="Y537" s="1294"/>
      <c r="Z537" s="1294"/>
      <c r="AA537" s="1294"/>
      <c r="AB537" s="1294"/>
      <c r="AC537" s="1294"/>
      <c r="AD537" s="1294"/>
      <c r="AE537" s="1295"/>
      <c r="AF537" s="1295"/>
      <c r="AG537" s="1233"/>
      <c r="AH537" s="1233"/>
      <c r="AI537" s="1233"/>
      <c r="AJ537" s="1233"/>
      <c r="AK537" s="1233"/>
      <c r="AL537" s="1233"/>
      <c r="AM537" s="1233"/>
      <c r="AN537" s="1233"/>
      <c r="AO537" s="1233"/>
      <c r="AP537" s="1233"/>
      <c r="AQ537" s="1233"/>
      <c r="AR537" s="1233"/>
      <c r="AS537" s="1233"/>
      <c r="AT537" s="1233"/>
      <c r="AU537" s="1233"/>
      <c r="AV537" s="1233"/>
      <c r="AW537" s="1233"/>
      <c r="AX537" s="1233"/>
      <c r="AY537" s="1233"/>
      <c r="AZ537" s="1233"/>
      <c r="BA537" s="1233"/>
      <c r="BB537" s="1233"/>
      <c r="BC537" s="1233"/>
      <c r="BD537" s="1233"/>
      <c r="BE537" s="1233"/>
      <c r="BF537" s="1233"/>
      <c r="BG537" s="1233"/>
      <c r="BH537" s="1233"/>
      <c r="BI537" s="1233"/>
      <c r="BJ537" s="1233"/>
      <c r="BK537" s="1233"/>
      <c r="BL537" s="1233"/>
      <c r="BM537" s="1233"/>
      <c r="BN537" s="1233"/>
      <c r="BO537" s="1233"/>
      <c r="BP537" s="1233"/>
      <c r="BQ537" s="1233"/>
      <c r="BR537" s="1233"/>
      <c r="BS537" s="1233"/>
      <c r="BT537" s="1233"/>
      <c r="BU537" s="1233"/>
      <c r="BV537" s="1233"/>
      <c r="BW537" s="1233"/>
    </row>
    <row r="538" ht="14.25" customHeight="1">
      <c r="A538" s="1295"/>
      <c r="B538" s="1295"/>
      <c r="C538" s="1295"/>
      <c r="D538" s="1295"/>
      <c r="E538" s="1295"/>
      <c r="F538" s="1295"/>
      <c r="G538" s="1296"/>
      <c r="H538" s="1297"/>
      <c r="I538" s="1298"/>
      <c r="J538" s="1295"/>
      <c r="K538" s="1295"/>
      <c r="L538" s="1299"/>
      <c r="M538" s="1295"/>
      <c r="N538" s="1295"/>
      <c r="O538" s="1299"/>
      <c r="P538" s="1295"/>
      <c r="Q538" s="1295"/>
      <c r="R538" s="1295"/>
      <c r="S538" s="1295"/>
      <c r="T538" s="1295"/>
      <c r="U538" s="1300"/>
      <c r="V538" s="1295"/>
      <c r="W538" s="1295"/>
      <c r="X538" s="1295"/>
      <c r="Y538" s="1294"/>
      <c r="Z538" s="1294"/>
      <c r="AA538" s="1294"/>
      <c r="AB538" s="1294"/>
      <c r="AC538" s="1294"/>
      <c r="AD538" s="1294"/>
      <c r="AE538" s="1295"/>
      <c r="AF538" s="1295"/>
      <c r="AG538" s="1233"/>
      <c r="AH538" s="1233"/>
      <c r="AI538" s="1233"/>
      <c r="AJ538" s="1233"/>
      <c r="AK538" s="1233"/>
      <c r="AL538" s="1233"/>
      <c r="AM538" s="1233"/>
      <c r="AN538" s="1233"/>
      <c r="AO538" s="1233"/>
      <c r="AP538" s="1233"/>
      <c r="AQ538" s="1233"/>
      <c r="AR538" s="1233"/>
      <c r="AS538" s="1233"/>
      <c r="AT538" s="1233"/>
      <c r="AU538" s="1233"/>
      <c r="AV538" s="1233"/>
      <c r="AW538" s="1233"/>
      <c r="AX538" s="1233"/>
      <c r="AY538" s="1233"/>
      <c r="AZ538" s="1233"/>
      <c r="BA538" s="1233"/>
      <c r="BB538" s="1233"/>
      <c r="BC538" s="1233"/>
      <c r="BD538" s="1233"/>
      <c r="BE538" s="1233"/>
      <c r="BF538" s="1233"/>
      <c r="BG538" s="1233"/>
      <c r="BH538" s="1233"/>
      <c r="BI538" s="1233"/>
      <c r="BJ538" s="1233"/>
      <c r="BK538" s="1233"/>
      <c r="BL538" s="1233"/>
      <c r="BM538" s="1233"/>
      <c r="BN538" s="1233"/>
      <c r="BO538" s="1233"/>
      <c r="BP538" s="1233"/>
      <c r="BQ538" s="1233"/>
      <c r="BR538" s="1233"/>
      <c r="BS538" s="1233"/>
      <c r="BT538" s="1233"/>
      <c r="BU538" s="1233"/>
      <c r="BV538" s="1233"/>
      <c r="BW538" s="1233"/>
    </row>
    <row r="539" ht="14.25" customHeight="1">
      <c r="A539" s="1295"/>
      <c r="B539" s="1295"/>
      <c r="C539" s="1295"/>
      <c r="D539" s="1295"/>
      <c r="E539" s="1295"/>
      <c r="F539" s="1295"/>
      <c r="G539" s="1296"/>
      <c r="H539" s="1297"/>
      <c r="I539" s="1298"/>
      <c r="J539" s="1295"/>
      <c r="K539" s="1295"/>
      <c r="L539" s="1299"/>
      <c r="M539" s="1295"/>
      <c r="N539" s="1295"/>
      <c r="O539" s="1299"/>
      <c r="P539" s="1295"/>
      <c r="Q539" s="1295"/>
      <c r="R539" s="1295"/>
      <c r="S539" s="1295"/>
      <c r="T539" s="1295"/>
      <c r="U539" s="1300"/>
      <c r="V539" s="1295"/>
      <c r="W539" s="1295"/>
      <c r="X539" s="1295"/>
      <c r="Y539" s="1294"/>
      <c r="Z539" s="1294"/>
      <c r="AA539" s="1294"/>
      <c r="AB539" s="1294"/>
      <c r="AC539" s="1294"/>
      <c r="AD539" s="1294"/>
      <c r="AE539" s="1295"/>
      <c r="AF539" s="1295"/>
      <c r="AG539" s="1233"/>
      <c r="AH539" s="1233"/>
      <c r="AI539" s="1233"/>
      <c r="AJ539" s="1233"/>
      <c r="AK539" s="1233"/>
      <c r="AL539" s="1233"/>
      <c r="AM539" s="1233"/>
      <c r="AN539" s="1233"/>
      <c r="AO539" s="1233"/>
      <c r="AP539" s="1233"/>
      <c r="AQ539" s="1233"/>
      <c r="AR539" s="1233"/>
      <c r="AS539" s="1233"/>
      <c r="AT539" s="1233"/>
      <c r="AU539" s="1233"/>
      <c r="AV539" s="1233"/>
      <c r="AW539" s="1233"/>
      <c r="AX539" s="1233"/>
      <c r="AY539" s="1233"/>
      <c r="AZ539" s="1233"/>
      <c r="BA539" s="1233"/>
      <c r="BB539" s="1233"/>
      <c r="BC539" s="1233"/>
      <c r="BD539" s="1233"/>
      <c r="BE539" s="1233"/>
      <c r="BF539" s="1233"/>
      <c r="BG539" s="1233"/>
      <c r="BH539" s="1233"/>
      <c r="BI539" s="1233"/>
      <c r="BJ539" s="1233"/>
      <c r="BK539" s="1233"/>
      <c r="BL539" s="1233"/>
      <c r="BM539" s="1233"/>
      <c r="BN539" s="1233"/>
      <c r="BO539" s="1233"/>
      <c r="BP539" s="1233"/>
      <c r="BQ539" s="1233"/>
      <c r="BR539" s="1233"/>
      <c r="BS539" s="1233"/>
      <c r="BT539" s="1233"/>
      <c r="BU539" s="1233"/>
      <c r="BV539" s="1233"/>
      <c r="BW539" s="1233"/>
    </row>
    <row r="540" ht="14.25" customHeight="1">
      <c r="A540" s="1295"/>
      <c r="B540" s="1295"/>
      <c r="C540" s="1295"/>
      <c r="D540" s="1295"/>
      <c r="E540" s="1295"/>
      <c r="F540" s="1295"/>
      <c r="G540" s="1296"/>
      <c r="H540" s="1297"/>
      <c r="I540" s="1298"/>
      <c r="J540" s="1295"/>
      <c r="K540" s="1295"/>
      <c r="L540" s="1299"/>
      <c r="M540" s="1295"/>
      <c r="N540" s="1295"/>
      <c r="O540" s="1299"/>
      <c r="P540" s="1295"/>
      <c r="Q540" s="1295"/>
      <c r="R540" s="1295"/>
      <c r="S540" s="1295"/>
      <c r="T540" s="1295"/>
      <c r="U540" s="1300"/>
      <c r="V540" s="1295"/>
      <c r="W540" s="1295"/>
      <c r="X540" s="1295"/>
      <c r="Y540" s="1294"/>
      <c r="Z540" s="1294"/>
      <c r="AA540" s="1294"/>
      <c r="AB540" s="1294"/>
      <c r="AC540" s="1294"/>
      <c r="AD540" s="1294"/>
      <c r="AE540" s="1295"/>
      <c r="AF540" s="1295"/>
      <c r="AG540" s="1233"/>
      <c r="AH540" s="1233"/>
      <c r="AI540" s="1233"/>
      <c r="AJ540" s="1233"/>
      <c r="AK540" s="1233"/>
      <c r="AL540" s="1233"/>
      <c r="AM540" s="1233"/>
      <c r="AN540" s="1233"/>
      <c r="AO540" s="1233"/>
      <c r="AP540" s="1233"/>
      <c r="AQ540" s="1233"/>
      <c r="AR540" s="1233"/>
      <c r="AS540" s="1233"/>
      <c r="AT540" s="1233"/>
      <c r="AU540" s="1233"/>
      <c r="AV540" s="1233"/>
      <c r="AW540" s="1233"/>
      <c r="AX540" s="1233"/>
      <c r="AY540" s="1233"/>
      <c r="AZ540" s="1233"/>
      <c r="BA540" s="1233"/>
      <c r="BB540" s="1233"/>
      <c r="BC540" s="1233"/>
      <c r="BD540" s="1233"/>
      <c r="BE540" s="1233"/>
      <c r="BF540" s="1233"/>
      <c r="BG540" s="1233"/>
      <c r="BH540" s="1233"/>
      <c r="BI540" s="1233"/>
      <c r="BJ540" s="1233"/>
      <c r="BK540" s="1233"/>
      <c r="BL540" s="1233"/>
      <c r="BM540" s="1233"/>
      <c r="BN540" s="1233"/>
      <c r="BO540" s="1233"/>
      <c r="BP540" s="1233"/>
      <c r="BQ540" s="1233"/>
      <c r="BR540" s="1233"/>
      <c r="BS540" s="1233"/>
      <c r="BT540" s="1233"/>
      <c r="BU540" s="1233"/>
      <c r="BV540" s="1233"/>
      <c r="BW540" s="1233"/>
    </row>
    <row r="541" ht="14.25" customHeight="1">
      <c r="A541" s="1295"/>
      <c r="B541" s="1295"/>
      <c r="C541" s="1295"/>
      <c r="D541" s="1295"/>
      <c r="E541" s="1295"/>
      <c r="F541" s="1295"/>
      <c r="G541" s="1296"/>
      <c r="H541" s="1297"/>
      <c r="I541" s="1298"/>
      <c r="J541" s="1295"/>
      <c r="K541" s="1295"/>
      <c r="L541" s="1299"/>
      <c r="M541" s="1295"/>
      <c r="N541" s="1295"/>
      <c r="O541" s="1299"/>
      <c r="P541" s="1295"/>
      <c r="Q541" s="1295"/>
      <c r="R541" s="1295"/>
      <c r="S541" s="1295"/>
      <c r="T541" s="1295"/>
      <c r="U541" s="1300"/>
      <c r="V541" s="1295"/>
      <c r="W541" s="1295"/>
      <c r="X541" s="1295"/>
      <c r="Y541" s="1294"/>
      <c r="Z541" s="1294"/>
      <c r="AA541" s="1294"/>
      <c r="AB541" s="1294"/>
      <c r="AC541" s="1294"/>
      <c r="AD541" s="1294"/>
      <c r="AE541" s="1295"/>
      <c r="AF541" s="1295"/>
      <c r="AG541" s="1233"/>
      <c r="AH541" s="1233"/>
      <c r="AI541" s="1233"/>
      <c r="AJ541" s="1233"/>
      <c r="AK541" s="1233"/>
      <c r="AL541" s="1233"/>
      <c r="AM541" s="1233"/>
      <c r="AN541" s="1233"/>
      <c r="AO541" s="1233"/>
      <c r="AP541" s="1233"/>
      <c r="AQ541" s="1233"/>
      <c r="AR541" s="1233"/>
      <c r="AS541" s="1233"/>
      <c r="AT541" s="1233"/>
      <c r="AU541" s="1233"/>
      <c r="AV541" s="1233"/>
      <c r="AW541" s="1233"/>
      <c r="AX541" s="1233"/>
      <c r="AY541" s="1233"/>
      <c r="AZ541" s="1233"/>
      <c r="BA541" s="1233"/>
      <c r="BB541" s="1233"/>
      <c r="BC541" s="1233"/>
      <c r="BD541" s="1233"/>
      <c r="BE541" s="1233"/>
      <c r="BF541" s="1233"/>
      <c r="BG541" s="1233"/>
      <c r="BH541" s="1233"/>
      <c r="BI541" s="1233"/>
      <c r="BJ541" s="1233"/>
      <c r="BK541" s="1233"/>
      <c r="BL541" s="1233"/>
      <c r="BM541" s="1233"/>
      <c r="BN541" s="1233"/>
      <c r="BO541" s="1233"/>
      <c r="BP541" s="1233"/>
      <c r="BQ541" s="1233"/>
      <c r="BR541" s="1233"/>
      <c r="BS541" s="1233"/>
      <c r="BT541" s="1233"/>
      <c r="BU541" s="1233"/>
      <c r="BV541" s="1233"/>
      <c r="BW541" s="1233"/>
    </row>
    <row r="542" ht="14.25" customHeight="1">
      <c r="A542" s="1295"/>
      <c r="B542" s="1295"/>
      <c r="C542" s="1295"/>
      <c r="D542" s="1295"/>
      <c r="E542" s="1295"/>
      <c r="F542" s="1295"/>
      <c r="G542" s="1296"/>
      <c r="H542" s="1297"/>
      <c r="I542" s="1298"/>
      <c r="J542" s="1295"/>
      <c r="K542" s="1295"/>
      <c r="L542" s="1299"/>
      <c r="M542" s="1295"/>
      <c r="N542" s="1295"/>
      <c r="O542" s="1299"/>
      <c r="P542" s="1295"/>
      <c r="Q542" s="1295"/>
      <c r="R542" s="1295"/>
      <c r="S542" s="1295"/>
      <c r="T542" s="1295"/>
      <c r="U542" s="1300"/>
      <c r="V542" s="1295"/>
      <c r="W542" s="1295"/>
      <c r="X542" s="1295"/>
      <c r="Y542" s="1294"/>
      <c r="Z542" s="1294"/>
      <c r="AA542" s="1294"/>
      <c r="AB542" s="1294"/>
      <c r="AC542" s="1294"/>
      <c r="AD542" s="1294"/>
      <c r="AE542" s="1295"/>
      <c r="AF542" s="1295"/>
      <c r="AG542" s="1233"/>
      <c r="AH542" s="1233"/>
      <c r="AI542" s="1233"/>
      <c r="AJ542" s="1233"/>
      <c r="AK542" s="1233"/>
      <c r="AL542" s="1233"/>
      <c r="AM542" s="1233"/>
      <c r="AN542" s="1233"/>
      <c r="AO542" s="1233"/>
      <c r="AP542" s="1233"/>
      <c r="AQ542" s="1233"/>
      <c r="AR542" s="1233"/>
      <c r="AS542" s="1233"/>
      <c r="AT542" s="1233"/>
      <c r="AU542" s="1233"/>
      <c r="AV542" s="1233"/>
      <c r="AW542" s="1233"/>
      <c r="AX542" s="1233"/>
      <c r="AY542" s="1233"/>
      <c r="AZ542" s="1233"/>
      <c r="BA542" s="1233"/>
      <c r="BB542" s="1233"/>
      <c r="BC542" s="1233"/>
      <c r="BD542" s="1233"/>
      <c r="BE542" s="1233"/>
      <c r="BF542" s="1233"/>
      <c r="BG542" s="1233"/>
      <c r="BH542" s="1233"/>
      <c r="BI542" s="1233"/>
      <c r="BJ542" s="1233"/>
      <c r="BK542" s="1233"/>
      <c r="BL542" s="1233"/>
      <c r="BM542" s="1233"/>
      <c r="BN542" s="1233"/>
      <c r="BO542" s="1233"/>
      <c r="BP542" s="1233"/>
      <c r="BQ542" s="1233"/>
      <c r="BR542" s="1233"/>
      <c r="BS542" s="1233"/>
      <c r="BT542" s="1233"/>
      <c r="BU542" s="1233"/>
      <c r="BV542" s="1233"/>
      <c r="BW542" s="1233"/>
    </row>
    <row r="543" ht="14.25" customHeight="1">
      <c r="A543" s="1295"/>
      <c r="B543" s="1295"/>
      <c r="C543" s="1295"/>
      <c r="D543" s="1295"/>
      <c r="E543" s="1295"/>
      <c r="F543" s="1295"/>
      <c r="G543" s="1296"/>
      <c r="H543" s="1297"/>
      <c r="I543" s="1298"/>
      <c r="J543" s="1295"/>
      <c r="K543" s="1295"/>
      <c r="L543" s="1299"/>
      <c r="M543" s="1295"/>
      <c r="N543" s="1295"/>
      <c r="O543" s="1299"/>
      <c r="P543" s="1295"/>
      <c r="Q543" s="1295"/>
      <c r="R543" s="1295"/>
      <c r="S543" s="1295"/>
      <c r="T543" s="1295"/>
      <c r="U543" s="1300"/>
      <c r="V543" s="1295"/>
      <c r="W543" s="1295"/>
      <c r="X543" s="1295"/>
      <c r="Y543" s="1294"/>
      <c r="Z543" s="1294"/>
      <c r="AA543" s="1294"/>
      <c r="AB543" s="1294"/>
      <c r="AC543" s="1294"/>
      <c r="AD543" s="1294"/>
      <c r="AE543" s="1295"/>
      <c r="AF543" s="1295"/>
      <c r="AG543" s="1233"/>
      <c r="AH543" s="1233"/>
      <c r="AI543" s="1233"/>
      <c r="AJ543" s="1233"/>
      <c r="AK543" s="1233"/>
      <c r="AL543" s="1233"/>
      <c r="AM543" s="1233"/>
      <c r="AN543" s="1233"/>
      <c r="AO543" s="1233"/>
      <c r="AP543" s="1233"/>
      <c r="AQ543" s="1233"/>
      <c r="AR543" s="1233"/>
      <c r="AS543" s="1233"/>
      <c r="AT543" s="1233"/>
      <c r="AU543" s="1233"/>
      <c r="AV543" s="1233"/>
      <c r="AW543" s="1233"/>
      <c r="AX543" s="1233"/>
      <c r="AY543" s="1233"/>
      <c r="AZ543" s="1233"/>
      <c r="BA543" s="1233"/>
      <c r="BB543" s="1233"/>
      <c r="BC543" s="1233"/>
      <c r="BD543" s="1233"/>
      <c r="BE543" s="1233"/>
      <c r="BF543" s="1233"/>
      <c r="BG543" s="1233"/>
      <c r="BH543" s="1233"/>
      <c r="BI543" s="1233"/>
      <c r="BJ543" s="1233"/>
      <c r="BK543" s="1233"/>
      <c r="BL543" s="1233"/>
      <c r="BM543" s="1233"/>
      <c r="BN543" s="1233"/>
      <c r="BO543" s="1233"/>
      <c r="BP543" s="1233"/>
      <c r="BQ543" s="1233"/>
      <c r="BR543" s="1233"/>
      <c r="BS543" s="1233"/>
      <c r="BT543" s="1233"/>
      <c r="BU543" s="1233"/>
      <c r="BV543" s="1233"/>
      <c r="BW543" s="1233"/>
    </row>
    <row r="544" ht="14.25" customHeight="1">
      <c r="A544" s="1295"/>
      <c r="B544" s="1295"/>
      <c r="C544" s="1295"/>
      <c r="D544" s="1295"/>
      <c r="E544" s="1295"/>
      <c r="F544" s="1295"/>
      <c r="G544" s="1296"/>
      <c r="H544" s="1297"/>
      <c r="I544" s="1298"/>
      <c r="J544" s="1295"/>
      <c r="K544" s="1295"/>
      <c r="L544" s="1299"/>
      <c r="M544" s="1295"/>
      <c r="N544" s="1295"/>
      <c r="O544" s="1299"/>
      <c r="P544" s="1295"/>
      <c r="Q544" s="1295"/>
      <c r="R544" s="1295"/>
      <c r="S544" s="1295"/>
      <c r="T544" s="1295"/>
      <c r="U544" s="1300"/>
      <c r="V544" s="1295"/>
      <c r="W544" s="1295"/>
      <c r="X544" s="1295"/>
      <c r="Y544" s="1294"/>
      <c r="Z544" s="1294"/>
      <c r="AA544" s="1294"/>
      <c r="AB544" s="1294"/>
      <c r="AC544" s="1294"/>
      <c r="AD544" s="1294"/>
      <c r="AE544" s="1295"/>
      <c r="AF544" s="1295"/>
      <c r="AG544" s="1233"/>
      <c r="AH544" s="1233"/>
      <c r="AI544" s="1233"/>
      <c r="AJ544" s="1233"/>
      <c r="AK544" s="1233"/>
      <c r="AL544" s="1233"/>
      <c r="AM544" s="1233"/>
      <c r="AN544" s="1233"/>
      <c r="AO544" s="1233"/>
      <c r="AP544" s="1233"/>
      <c r="AQ544" s="1233"/>
      <c r="AR544" s="1233"/>
      <c r="AS544" s="1233"/>
      <c r="AT544" s="1233"/>
      <c r="AU544" s="1233"/>
      <c r="AV544" s="1233"/>
      <c r="AW544" s="1233"/>
      <c r="AX544" s="1233"/>
      <c r="AY544" s="1233"/>
      <c r="AZ544" s="1233"/>
      <c r="BA544" s="1233"/>
      <c r="BB544" s="1233"/>
      <c r="BC544" s="1233"/>
      <c r="BD544" s="1233"/>
      <c r="BE544" s="1233"/>
      <c r="BF544" s="1233"/>
      <c r="BG544" s="1233"/>
      <c r="BH544" s="1233"/>
      <c r="BI544" s="1233"/>
      <c r="BJ544" s="1233"/>
      <c r="BK544" s="1233"/>
      <c r="BL544" s="1233"/>
      <c r="BM544" s="1233"/>
      <c r="BN544" s="1233"/>
      <c r="BO544" s="1233"/>
      <c r="BP544" s="1233"/>
      <c r="BQ544" s="1233"/>
      <c r="BR544" s="1233"/>
      <c r="BS544" s="1233"/>
      <c r="BT544" s="1233"/>
      <c r="BU544" s="1233"/>
      <c r="BV544" s="1233"/>
      <c r="BW544" s="1233"/>
    </row>
    <row r="545" ht="14.25" customHeight="1">
      <c r="A545" s="1295"/>
      <c r="B545" s="1295"/>
      <c r="C545" s="1295"/>
      <c r="D545" s="1295"/>
      <c r="E545" s="1295"/>
      <c r="F545" s="1295"/>
      <c r="G545" s="1296"/>
      <c r="H545" s="1297"/>
      <c r="I545" s="1298"/>
      <c r="J545" s="1295"/>
      <c r="K545" s="1295"/>
      <c r="L545" s="1299"/>
      <c r="M545" s="1295"/>
      <c r="N545" s="1295"/>
      <c r="O545" s="1299"/>
      <c r="P545" s="1295"/>
      <c r="Q545" s="1295"/>
      <c r="R545" s="1295"/>
      <c r="S545" s="1295"/>
      <c r="T545" s="1295"/>
      <c r="U545" s="1300"/>
      <c r="V545" s="1295"/>
      <c r="W545" s="1295"/>
      <c r="X545" s="1295"/>
      <c r="Y545" s="1294"/>
      <c r="Z545" s="1294"/>
      <c r="AA545" s="1294"/>
      <c r="AB545" s="1294"/>
      <c r="AC545" s="1294"/>
      <c r="AD545" s="1294"/>
      <c r="AE545" s="1295"/>
      <c r="AF545" s="1295"/>
      <c r="AG545" s="1233"/>
      <c r="AH545" s="1233"/>
      <c r="AI545" s="1233"/>
      <c r="AJ545" s="1233"/>
      <c r="AK545" s="1233"/>
      <c r="AL545" s="1233"/>
      <c r="AM545" s="1233"/>
      <c r="AN545" s="1233"/>
      <c r="AO545" s="1233"/>
      <c r="AP545" s="1233"/>
      <c r="AQ545" s="1233"/>
      <c r="AR545" s="1233"/>
      <c r="AS545" s="1233"/>
      <c r="AT545" s="1233"/>
      <c r="AU545" s="1233"/>
      <c r="AV545" s="1233"/>
      <c r="AW545" s="1233"/>
      <c r="AX545" s="1233"/>
      <c r="AY545" s="1233"/>
      <c r="AZ545" s="1233"/>
      <c r="BA545" s="1233"/>
      <c r="BB545" s="1233"/>
      <c r="BC545" s="1233"/>
      <c r="BD545" s="1233"/>
      <c r="BE545" s="1233"/>
      <c r="BF545" s="1233"/>
      <c r="BG545" s="1233"/>
      <c r="BH545" s="1233"/>
      <c r="BI545" s="1233"/>
      <c r="BJ545" s="1233"/>
      <c r="BK545" s="1233"/>
      <c r="BL545" s="1233"/>
      <c r="BM545" s="1233"/>
      <c r="BN545" s="1233"/>
      <c r="BO545" s="1233"/>
      <c r="BP545" s="1233"/>
      <c r="BQ545" s="1233"/>
      <c r="BR545" s="1233"/>
      <c r="BS545" s="1233"/>
      <c r="BT545" s="1233"/>
      <c r="BU545" s="1233"/>
      <c r="BV545" s="1233"/>
      <c r="BW545" s="1233"/>
    </row>
    <row r="546" ht="14.25" customHeight="1">
      <c r="A546" s="1295"/>
      <c r="B546" s="1295"/>
      <c r="C546" s="1295"/>
      <c r="D546" s="1295"/>
      <c r="E546" s="1295"/>
      <c r="F546" s="1295"/>
      <c r="G546" s="1296"/>
      <c r="H546" s="1297"/>
      <c r="I546" s="1298"/>
      <c r="J546" s="1295"/>
      <c r="K546" s="1295"/>
      <c r="L546" s="1299"/>
      <c r="M546" s="1295"/>
      <c r="N546" s="1295"/>
      <c r="O546" s="1299"/>
      <c r="P546" s="1295"/>
      <c r="Q546" s="1295"/>
      <c r="R546" s="1295"/>
      <c r="S546" s="1295"/>
      <c r="T546" s="1295"/>
      <c r="U546" s="1300"/>
      <c r="V546" s="1295"/>
      <c r="W546" s="1295"/>
      <c r="X546" s="1295"/>
      <c r="Y546" s="1294"/>
      <c r="Z546" s="1294"/>
      <c r="AA546" s="1294"/>
      <c r="AB546" s="1294"/>
      <c r="AC546" s="1294"/>
      <c r="AD546" s="1294"/>
      <c r="AE546" s="1295"/>
      <c r="AF546" s="1295"/>
      <c r="AG546" s="1233"/>
      <c r="AH546" s="1233"/>
      <c r="AI546" s="1233"/>
      <c r="AJ546" s="1233"/>
      <c r="AK546" s="1233"/>
      <c r="AL546" s="1233"/>
      <c r="AM546" s="1233"/>
      <c r="AN546" s="1233"/>
      <c r="AO546" s="1233"/>
      <c r="AP546" s="1233"/>
      <c r="AQ546" s="1233"/>
      <c r="AR546" s="1233"/>
      <c r="AS546" s="1233"/>
      <c r="AT546" s="1233"/>
      <c r="AU546" s="1233"/>
      <c r="AV546" s="1233"/>
      <c r="AW546" s="1233"/>
      <c r="AX546" s="1233"/>
      <c r="AY546" s="1233"/>
      <c r="AZ546" s="1233"/>
      <c r="BA546" s="1233"/>
      <c r="BB546" s="1233"/>
      <c r="BC546" s="1233"/>
      <c r="BD546" s="1233"/>
      <c r="BE546" s="1233"/>
      <c r="BF546" s="1233"/>
      <c r="BG546" s="1233"/>
      <c r="BH546" s="1233"/>
      <c r="BI546" s="1233"/>
      <c r="BJ546" s="1233"/>
      <c r="BK546" s="1233"/>
      <c r="BL546" s="1233"/>
      <c r="BM546" s="1233"/>
      <c r="BN546" s="1233"/>
      <c r="BO546" s="1233"/>
      <c r="BP546" s="1233"/>
      <c r="BQ546" s="1233"/>
      <c r="BR546" s="1233"/>
      <c r="BS546" s="1233"/>
      <c r="BT546" s="1233"/>
      <c r="BU546" s="1233"/>
      <c r="BV546" s="1233"/>
      <c r="BW546" s="1233"/>
    </row>
    <row r="547" ht="14.25" customHeight="1">
      <c r="A547" s="1295"/>
      <c r="B547" s="1295"/>
      <c r="C547" s="1295"/>
      <c r="D547" s="1295"/>
      <c r="E547" s="1295"/>
      <c r="F547" s="1295"/>
      <c r="G547" s="1296"/>
      <c r="H547" s="1297"/>
      <c r="I547" s="1298"/>
      <c r="J547" s="1295"/>
      <c r="K547" s="1295"/>
      <c r="L547" s="1299"/>
      <c r="M547" s="1295"/>
      <c r="N547" s="1295"/>
      <c r="O547" s="1299"/>
      <c r="P547" s="1295"/>
      <c r="Q547" s="1295"/>
      <c r="R547" s="1295"/>
      <c r="S547" s="1295"/>
      <c r="T547" s="1295"/>
      <c r="U547" s="1300"/>
      <c r="V547" s="1295"/>
      <c r="W547" s="1295"/>
      <c r="X547" s="1295"/>
      <c r="Y547" s="1294"/>
      <c r="Z547" s="1294"/>
      <c r="AA547" s="1294"/>
      <c r="AB547" s="1294"/>
      <c r="AC547" s="1294"/>
      <c r="AD547" s="1294"/>
      <c r="AE547" s="1295"/>
      <c r="AF547" s="1295"/>
      <c r="AG547" s="1233"/>
      <c r="AH547" s="1233"/>
      <c r="AI547" s="1233"/>
      <c r="AJ547" s="1233"/>
      <c r="AK547" s="1233"/>
      <c r="AL547" s="1233"/>
      <c r="AM547" s="1233"/>
      <c r="AN547" s="1233"/>
      <c r="AO547" s="1233"/>
      <c r="AP547" s="1233"/>
      <c r="AQ547" s="1233"/>
      <c r="AR547" s="1233"/>
      <c r="AS547" s="1233"/>
      <c r="AT547" s="1233"/>
      <c r="AU547" s="1233"/>
      <c r="AV547" s="1233"/>
      <c r="AW547" s="1233"/>
      <c r="AX547" s="1233"/>
      <c r="AY547" s="1233"/>
      <c r="AZ547" s="1233"/>
      <c r="BA547" s="1233"/>
      <c r="BB547" s="1233"/>
      <c r="BC547" s="1233"/>
      <c r="BD547" s="1233"/>
      <c r="BE547" s="1233"/>
      <c r="BF547" s="1233"/>
      <c r="BG547" s="1233"/>
      <c r="BH547" s="1233"/>
      <c r="BI547" s="1233"/>
      <c r="BJ547" s="1233"/>
      <c r="BK547" s="1233"/>
      <c r="BL547" s="1233"/>
      <c r="BM547" s="1233"/>
      <c r="BN547" s="1233"/>
      <c r="BO547" s="1233"/>
      <c r="BP547" s="1233"/>
      <c r="BQ547" s="1233"/>
      <c r="BR547" s="1233"/>
      <c r="BS547" s="1233"/>
      <c r="BT547" s="1233"/>
      <c r="BU547" s="1233"/>
      <c r="BV547" s="1233"/>
      <c r="BW547" s="1233"/>
    </row>
    <row r="548" ht="14.25" customHeight="1">
      <c r="A548" s="1295"/>
      <c r="B548" s="1295"/>
      <c r="C548" s="1295"/>
      <c r="D548" s="1295"/>
      <c r="E548" s="1295"/>
      <c r="F548" s="1295"/>
      <c r="G548" s="1296"/>
      <c r="H548" s="1297"/>
      <c r="I548" s="1298"/>
      <c r="J548" s="1295"/>
      <c r="K548" s="1295"/>
      <c r="L548" s="1299"/>
      <c r="M548" s="1295"/>
      <c r="N548" s="1295"/>
      <c r="O548" s="1299"/>
      <c r="P548" s="1295"/>
      <c r="Q548" s="1295"/>
      <c r="R548" s="1295"/>
      <c r="S548" s="1295"/>
      <c r="T548" s="1295"/>
      <c r="U548" s="1300"/>
      <c r="V548" s="1295"/>
      <c r="W548" s="1295"/>
      <c r="X548" s="1295"/>
      <c r="Y548" s="1294"/>
      <c r="Z548" s="1294"/>
      <c r="AA548" s="1294"/>
      <c r="AB548" s="1294"/>
      <c r="AC548" s="1294"/>
      <c r="AD548" s="1294"/>
      <c r="AE548" s="1295"/>
      <c r="AF548" s="1295"/>
      <c r="AG548" s="1233"/>
      <c r="AH548" s="1233"/>
      <c r="AI548" s="1233"/>
      <c r="AJ548" s="1233"/>
      <c r="AK548" s="1233"/>
      <c r="AL548" s="1233"/>
      <c r="AM548" s="1233"/>
      <c r="AN548" s="1233"/>
      <c r="AO548" s="1233"/>
      <c r="AP548" s="1233"/>
      <c r="AQ548" s="1233"/>
      <c r="AR548" s="1233"/>
      <c r="AS548" s="1233"/>
      <c r="AT548" s="1233"/>
      <c r="AU548" s="1233"/>
      <c r="AV548" s="1233"/>
      <c r="AW548" s="1233"/>
      <c r="AX548" s="1233"/>
      <c r="AY548" s="1233"/>
      <c r="AZ548" s="1233"/>
      <c r="BA548" s="1233"/>
      <c r="BB548" s="1233"/>
      <c r="BC548" s="1233"/>
      <c r="BD548" s="1233"/>
      <c r="BE548" s="1233"/>
      <c r="BF548" s="1233"/>
      <c r="BG548" s="1233"/>
      <c r="BH548" s="1233"/>
      <c r="BI548" s="1233"/>
      <c r="BJ548" s="1233"/>
      <c r="BK548" s="1233"/>
      <c r="BL548" s="1233"/>
      <c r="BM548" s="1233"/>
      <c r="BN548" s="1233"/>
      <c r="BO548" s="1233"/>
      <c r="BP548" s="1233"/>
      <c r="BQ548" s="1233"/>
      <c r="BR548" s="1233"/>
      <c r="BS548" s="1233"/>
      <c r="BT548" s="1233"/>
      <c r="BU548" s="1233"/>
      <c r="BV548" s="1233"/>
      <c r="BW548" s="1233"/>
    </row>
    <row r="549" ht="14.25" customHeight="1">
      <c r="A549" s="1295"/>
      <c r="B549" s="1295"/>
      <c r="C549" s="1295"/>
      <c r="D549" s="1295"/>
      <c r="E549" s="1295"/>
      <c r="F549" s="1295"/>
      <c r="G549" s="1296"/>
      <c r="H549" s="1297"/>
      <c r="I549" s="1298"/>
      <c r="J549" s="1295"/>
      <c r="K549" s="1295"/>
      <c r="L549" s="1299"/>
      <c r="M549" s="1295"/>
      <c r="N549" s="1295"/>
      <c r="O549" s="1299"/>
      <c r="P549" s="1295"/>
      <c r="Q549" s="1295"/>
      <c r="R549" s="1295"/>
      <c r="S549" s="1295"/>
      <c r="T549" s="1295"/>
      <c r="U549" s="1300"/>
      <c r="V549" s="1295"/>
      <c r="W549" s="1295"/>
      <c r="X549" s="1295"/>
      <c r="Y549" s="1294"/>
      <c r="Z549" s="1294"/>
      <c r="AA549" s="1294"/>
      <c r="AB549" s="1294"/>
      <c r="AC549" s="1294"/>
      <c r="AD549" s="1294"/>
      <c r="AE549" s="1295"/>
      <c r="AF549" s="1295"/>
      <c r="AG549" s="1233"/>
      <c r="AH549" s="1233"/>
      <c r="AI549" s="1233"/>
      <c r="AJ549" s="1233"/>
      <c r="AK549" s="1233"/>
      <c r="AL549" s="1233"/>
      <c r="AM549" s="1233"/>
      <c r="AN549" s="1233"/>
      <c r="AO549" s="1233"/>
      <c r="AP549" s="1233"/>
      <c r="AQ549" s="1233"/>
      <c r="AR549" s="1233"/>
      <c r="AS549" s="1233"/>
      <c r="AT549" s="1233"/>
      <c r="AU549" s="1233"/>
      <c r="AV549" s="1233"/>
      <c r="AW549" s="1233"/>
      <c r="AX549" s="1233"/>
      <c r="AY549" s="1233"/>
      <c r="AZ549" s="1233"/>
      <c r="BA549" s="1233"/>
      <c r="BB549" s="1233"/>
      <c r="BC549" s="1233"/>
      <c r="BD549" s="1233"/>
      <c r="BE549" s="1233"/>
      <c r="BF549" s="1233"/>
      <c r="BG549" s="1233"/>
      <c r="BH549" s="1233"/>
      <c r="BI549" s="1233"/>
      <c r="BJ549" s="1233"/>
      <c r="BK549" s="1233"/>
      <c r="BL549" s="1233"/>
      <c r="BM549" s="1233"/>
      <c r="BN549" s="1233"/>
      <c r="BO549" s="1233"/>
      <c r="BP549" s="1233"/>
      <c r="BQ549" s="1233"/>
      <c r="BR549" s="1233"/>
      <c r="BS549" s="1233"/>
      <c r="BT549" s="1233"/>
      <c r="BU549" s="1233"/>
      <c r="BV549" s="1233"/>
      <c r="BW549" s="1233"/>
    </row>
    <row r="550" ht="14.25" customHeight="1">
      <c r="A550" s="1295"/>
      <c r="B550" s="1295"/>
      <c r="C550" s="1295"/>
      <c r="D550" s="1295"/>
      <c r="E550" s="1295"/>
      <c r="F550" s="1295"/>
      <c r="G550" s="1296"/>
      <c r="H550" s="1297"/>
      <c r="I550" s="1298"/>
      <c r="J550" s="1295"/>
      <c r="K550" s="1295"/>
      <c r="L550" s="1299"/>
      <c r="M550" s="1295"/>
      <c r="N550" s="1295"/>
      <c r="O550" s="1299"/>
      <c r="P550" s="1295"/>
      <c r="Q550" s="1295"/>
      <c r="R550" s="1295"/>
      <c r="S550" s="1295"/>
      <c r="T550" s="1295"/>
      <c r="U550" s="1300"/>
      <c r="V550" s="1295"/>
      <c r="W550" s="1295"/>
      <c r="X550" s="1295"/>
      <c r="Y550" s="1294"/>
      <c r="Z550" s="1294"/>
      <c r="AA550" s="1294"/>
      <c r="AB550" s="1294"/>
      <c r="AC550" s="1294"/>
      <c r="AD550" s="1294"/>
      <c r="AE550" s="1295"/>
      <c r="AF550" s="1295"/>
      <c r="AG550" s="1233"/>
      <c r="AH550" s="1233"/>
      <c r="AI550" s="1233"/>
      <c r="AJ550" s="1233"/>
      <c r="AK550" s="1233"/>
      <c r="AL550" s="1233"/>
      <c r="AM550" s="1233"/>
      <c r="AN550" s="1233"/>
      <c r="AO550" s="1233"/>
      <c r="AP550" s="1233"/>
      <c r="AQ550" s="1233"/>
      <c r="AR550" s="1233"/>
      <c r="AS550" s="1233"/>
      <c r="AT550" s="1233"/>
      <c r="AU550" s="1233"/>
      <c r="AV550" s="1233"/>
      <c r="AW550" s="1233"/>
      <c r="AX550" s="1233"/>
      <c r="AY550" s="1233"/>
      <c r="AZ550" s="1233"/>
      <c r="BA550" s="1233"/>
      <c r="BB550" s="1233"/>
      <c r="BC550" s="1233"/>
      <c r="BD550" s="1233"/>
      <c r="BE550" s="1233"/>
      <c r="BF550" s="1233"/>
      <c r="BG550" s="1233"/>
      <c r="BH550" s="1233"/>
      <c r="BI550" s="1233"/>
      <c r="BJ550" s="1233"/>
      <c r="BK550" s="1233"/>
      <c r="BL550" s="1233"/>
      <c r="BM550" s="1233"/>
      <c r="BN550" s="1233"/>
      <c r="BO550" s="1233"/>
      <c r="BP550" s="1233"/>
      <c r="BQ550" s="1233"/>
      <c r="BR550" s="1233"/>
      <c r="BS550" s="1233"/>
      <c r="BT550" s="1233"/>
      <c r="BU550" s="1233"/>
      <c r="BV550" s="1233"/>
      <c r="BW550" s="1233"/>
    </row>
    <row r="551" ht="14.25" customHeight="1">
      <c r="A551" s="1295"/>
      <c r="B551" s="1295"/>
      <c r="C551" s="1295"/>
      <c r="D551" s="1295"/>
      <c r="E551" s="1295"/>
      <c r="F551" s="1295"/>
      <c r="G551" s="1296"/>
      <c r="H551" s="1297"/>
      <c r="I551" s="1298"/>
      <c r="J551" s="1295"/>
      <c r="K551" s="1295"/>
      <c r="L551" s="1299"/>
      <c r="M551" s="1295"/>
      <c r="N551" s="1295"/>
      <c r="O551" s="1299"/>
      <c r="P551" s="1295"/>
      <c r="Q551" s="1295"/>
      <c r="R551" s="1295"/>
      <c r="S551" s="1295"/>
      <c r="T551" s="1295"/>
      <c r="U551" s="1300"/>
      <c r="V551" s="1295"/>
      <c r="W551" s="1295"/>
      <c r="X551" s="1295"/>
      <c r="Y551" s="1294"/>
      <c r="Z551" s="1294"/>
      <c r="AA551" s="1294"/>
      <c r="AB551" s="1294"/>
      <c r="AC551" s="1294"/>
      <c r="AD551" s="1294"/>
      <c r="AE551" s="1295"/>
      <c r="AF551" s="1295"/>
      <c r="AG551" s="1233"/>
      <c r="AH551" s="1233"/>
      <c r="AI551" s="1233"/>
      <c r="AJ551" s="1233"/>
      <c r="AK551" s="1233"/>
      <c r="AL551" s="1233"/>
      <c r="AM551" s="1233"/>
      <c r="AN551" s="1233"/>
      <c r="AO551" s="1233"/>
      <c r="AP551" s="1233"/>
      <c r="AQ551" s="1233"/>
      <c r="AR551" s="1233"/>
      <c r="AS551" s="1233"/>
      <c r="AT551" s="1233"/>
      <c r="AU551" s="1233"/>
      <c r="AV551" s="1233"/>
      <c r="AW551" s="1233"/>
      <c r="AX551" s="1233"/>
      <c r="AY551" s="1233"/>
      <c r="AZ551" s="1233"/>
      <c r="BA551" s="1233"/>
      <c r="BB551" s="1233"/>
      <c r="BC551" s="1233"/>
      <c r="BD551" s="1233"/>
      <c r="BE551" s="1233"/>
      <c r="BF551" s="1233"/>
      <c r="BG551" s="1233"/>
      <c r="BH551" s="1233"/>
      <c r="BI551" s="1233"/>
      <c r="BJ551" s="1233"/>
      <c r="BK551" s="1233"/>
      <c r="BL551" s="1233"/>
      <c r="BM551" s="1233"/>
      <c r="BN551" s="1233"/>
      <c r="BO551" s="1233"/>
      <c r="BP551" s="1233"/>
      <c r="BQ551" s="1233"/>
      <c r="BR551" s="1233"/>
      <c r="BS551" s="1233"/>
      <c r="BT551" s="1233"/>
      <c r="BU551" s="1233"/>
      <c r="BV551" s="1233"/>
      <c r="BW551" s="1233"/>
    </row>
    <row r="552" ht="14.25" customHeight="1">
      <c r="A552" s="1295"/>
      <c r="B552" s="1295"/>
      <c r="C552" s="1295"/>
      <c r="D552" s="1295"/>
      <c r="E552" s="1295"/>
      <c r="F552" s="1295"/>
      <c r="G552" s="1296"/>
      <c r="H552" s="1297"/>
      <c r="I552" s="1298"/>
      <c r="J552" s="1295"/>
      <c r="K552" s="1295"/>
      <c r="L552" s="1299"/>
      <c r="M552" s="1295"/>
      <c r="N552" s="1295"/>
      <c r="O552" s="1299"/>
      <c r="P552" s="1295"/>
      <c r="Q552" s="1295"/>
      <c r="R552" s="1295"/>
      <c r="S552" s="1295"/>
      <c r="T552" s="1295"/>
      <c r="U552" s="1300"/>
      <c r="V552" s="1295"/>
      <c r="W552" s="1295"/>
      <c r="X552" s="1295"/>
      <c r="Y552" s="1294"/>
      <c r="Z552" s="1294"/>
      <c r="AA552" s="1294"/>
      <c r="AB552" s="1294"/>
      <c r="AC552" s="1294"/>
      <c r="AD552" s="1294"/>
      <c r="AE552" s="1295"/>
      <c r="AF552" s="1295"/>
      <c r="AG552" s="1233"/>
      <c r="AH552" s="1233"/>
      <c r="AI552" s="1233"/>
      <c r="AJ552" s="1233"/>
      <c r="AK552" s="1233"/>
      <c r="AL552" s="1233"/>
      <c r="AM552" s="1233"/>
      <c r="AN552" s="1233"/>
      <c r="AO552" s="1233"/>
      <c r="AP552" s="1233"/>
      <c r="AQ552" s="1233"/>
      <c r="AR552" s="1233"/>
      <c r="AS552" s="1233"/>
      <c r="AT552" s="1233"/>
      <c r="AU552" s="1233"/>
      <c r="AV552" s="1233"/>
      <c r="AW552" s="1233"/>
      <c r="AX552" s="1233"/>
      <c r="AY552" s="1233"/>
      <c r="AZ552" s="1233"/>
      <c r="BA552" s="1233"/>
      <c r="BB552" s="1233"/>
      <c r="BC552" s="1233"/>
      <c r="BD552" s="1233"/>
      <c r="BE552" s="1233"/>
      <c r="BF552" s="1233"/>
      <c r="BG552" s="1233"/>
      <c r="BH552" s="1233"/>
      <c r="BI552" s="1233"/>
      <c r="BJ552" s="1233"/>
      <c r="BK552" s="1233"/>
      <c r="BL552" s="1233"/>
      <c r="BM552" s="1233"/>
      <c r="BN552" s="1233"/>
      <c r="BO552" s="1233"/>
      <c r="BP552" s="1233"/>
      <c r="BQ552" s="1233"/>
      <c r="BR552" s="1233"/>
      <c r="BS552" s="1233"/>
      <c r="BT552" s="1233"/>
      <c r="BU552" s="1233"/>
      <c r="BV552" s="1233"/>
      <c r="BW552" s="1233"/>
    </row>
    <row r="553" ht="14.25" customHeight="1">
      <c r="A553" s="1295"/>
      <c r="B553" s="1295"/>
      <c r="C553" s="1295"/>
      <c r="D553" s="1295"/>
      <c r="E553" s="1295"/>
      <c r="F553" s="1295"/>
      <c r="G553" s="1296"/>
      <c r="H553" s="1297"/>
      <c r="I553" s="1298"/>
      <c r="J553" s="1295"/>
      <c r="K553" s="1295"/>
      <c r="L553" s="1299"/>
      <c r="M553" s="1295"/>
      <c r="N553" s="1295"/>
      <c r="O553" s="1299"/>
      <c r="P553" s="1295"/>
      <c r="Q553" s="1295"/>
      <c r="R553" s="1295"/>
      <c r="S553" s="1295"/>
      <c r="T553" s="1295"/>
      <c r="U553" s="1300"/>
      <c r="V553" s="1295"/>
      <c r="W553" s="1295"/>
      <c r="X553" s="1295"/>
      <c r="Y553" s="1294"/>
      <c r="Z553" s="1294"/>
      <c r="AA553" s="1294"/>
      <c r="AB553" s="1294"/>
      <c r="AC553" s="1294"/>
      <c r="AD553" s="1294"/>
      <c r="AE553" s="1295"/>
      <c r="AF553" s="1295"/>
      <c r="AG553" s="1233"/>
      <c r="AH553" s="1233"/>
      <c r="AI553" s="1233"/>
      <c r="AJ553" s="1233"/>
      <c r="AK553" s="1233"/>
      <c r="AL553" s="1233"/>
      <c r="AM553" s="1233"/>
      <c r="AN553" s="1233"/>
      <c r="AO553" s="1233"/>
      <c r="AP553" s="1233"/>
      <c r="AQ553" s="1233"/>
      <c r="AR553" s="1233"/>
      <c r="AS553" s="1233"/>
      <c r="AT553" s="1233"/>
      <c r="AU553" s="1233"/>
      <c r="AV553" s="1233"/>
      <c r="AW553" s="1233"/>
      <c r="AX553" s="1233"/>
      <c r="AY553" s="1233"/>
      <c r="AZ553" s="1233"/>
      <c r="BA553" s="1233"/>
      <c r="BB553" s="1233"/>
      <c r="BC553" s="1233"/>
      <c r="BD553" s="1233"/>
      <c r="BE553" s="1233"/>
      <c r="BF553" s="1233"/>
      <c r="BG553" s="1233"/>
      <c r="BH553" s="1233"/>
      <c r="BI553" s="1233"/>
      <c r="BJ553" s="1233"/>
      <c r="BK553" s="1233"/>
      <c r="BL553" s="1233"/>
      <c r="BM553" s="1233"/>
      <c r="BN553" s="1233"/>
      <c r="BO553" s="1233"/>
      <c r="BP553" s="1233"/>
      <c r="BQ553" s="1233"/>
      <c r="BR553" s="1233"/>
      <c r="BS553" s="1233"/>
      <c r="BT553" s="1233"/>
      <c r="BU553" s="1233"/>
      <c r="BV553" s="1233"/>
      <c r="BW553" s="1233"/>
    </row>
    <row r="554" ht="14.25" customHeight="1">
      <c r="A554" s="1295"/>
      <c r="B554" s="1295"/>
      <c r="C554" s="1295"/>
      <c r="D554" s="1295"/>
      <c r="E554" s="1295"/>
      <c r="F554" s="1295"/>
      <c r="G554" s="1296"/>
      <c r="H554" s="1297"/>
      <c r="I554" s="1298"/>
      <c r="J554" s="1295"/>
      <c r="K554" s="1295"/>
      <c r="L554" s="1299"/>
      <c r="M554" s="1295"/>
      <c r="N554" s="1295"/>
      <c r="O554" s="1299"/>
      <c r="P554" s="1295"/>
      <c r="Q554" s="1295"/>
      <c r="R554" s="1295"/>
      <c r="S554" s="1295"/>
      <c r="T554" s="1295"/>
      <c r="U554" s="1300"/>
      <c r="V554" s="1295"/>
      <c r="W554" s="1295"/>
      <c r="X554" s="1295"/>
      <c r="Y554" s="1294"/>
      <c r="Z554" s="1294"/>
      <c r="AA554" s="1294"/>
      <c r="AB554" s="1294"/>
      <c r="AC554" s="1294"/>
      <c r="AD554" s="1294"/>
      <c r="AE554" s="1295"/>
      <c r="AF554" s="1295"/>
      <c r="AG554" s="1233"/>
      <c r="AH554" s="1233"/>
      <c r="AI554" s="1233"/>
      <c r="AJ554" s="1233"/>
      <c r="AK554" s="1233"/>
      <c r="AL554" s="1233"/>
      <c r="AM554" s="1233"/>
      <c r="AN554" s="1233"/>
      <c r="AO554" s="1233"/>
      <c r="AP554" s="1233"/>
      <c r="AQ554" s="1233"/>
      <c r="AR554" s="1233"/>
      <c r="AS554" s="1233"/>
      <c r="AT554" s="1233"/>
      <c r="AU554" s="1233"/>
      <c r="AV554" s="1233"/>
      <c r="AW554" s="1233"/>
      <c r="AX554" s="1233"/>
      <c r="AY554" s="1233"/>
      <c r="AZ554" s="1233"/>
      <c r="BA554" s="1233"/>
      <c r="BB554" s="1233"/>
      <c r="BC554" s="1233"/>
      <c r="BD554" s="1233"/>
      <c r="BE554" s="1233"/>
      <c r="BF554" s="1233"/>
      <c r="BG554" s="1233"/>
      <c r="BH554" s="1233"/>
      <c r="BI554" s="1233"/>
      <c r="BJ554" s="1233"/>
      <c r="BK554" s="1233"/>
      <c r="BL554" s="1233"/>
      <c r="BM554" s="1233"/>
      <c r="BN554" s="1233"/>
      <c r="BO554" s="1233"/>
      <c r="BP554" s="1233"/>
      <c r="BQ554" s="1233"/>
      <c r="BR554" s="1233"/>
      <c r="BS554" s="1233"/>
      <c r="BT554" s="1233"/>
      <c r="BU554" s="1233"/>
      <c r="BV554" s="1233"/>
      <c r="BW554" s="1233"/>
    </row>
    <row r="555" ht="14.25" customHeight="1">
      <c r="A555" s="1295"/>
      <c r="B555" s="1295"/>
      <c r="C555" s="1295"/>
      <c r="D555" s="1295"/>
      <c r="E555" s="1295"/>
      <c r="F555" s="1295"/>
      <c r="G555" s="1296"/>
      <c r="H555" s="1297"/>
      <c r="I555" s="1298"/>
      <c r="J555" s="1295"/>
      <c r="K555" s="1295"/>
      <c r="L555" s="1299"/>
      <c r="M555" s="1295"/>
      <c r="N555" s="1295"/>
      <c r="O555" s="1299"/>
      <c r="P555" s="1295"/>
      <c r="Q555" s="1295"/>
      <c r="R555" s="1295"/>
      <c r="S555" s="1295"/>
      <c r="T555" s="1295"/>
      <c r="U555" s="1300"/>
      <c r="V555" s="1295"/>
      <c r="W555" s="1295"/>
      <c r="X555" s="1295"/>
      <c r="Y555" s="1294"/>
      <c r="Z555" s="1294"/>
      <c r="AA555" s="1294"/>
      <c r="AB555" s="1294"/>
      <c r="AC555" s="1294"/>
      <c r="AD555" s="1294"/>
      <c r="AE555" s="1295"/>
      <c r="AF555" s="1295"/>
      <c r="AG555" s="1233"/>
      <c r="AH555" s="1233"/>
      <c r="AI555" s="1233"/>
      <c r="AJ555" s="1233"/>
      <c r="AK555" s="1233"/>
      <c r="AL555" s="1233"/>
      <c r="AM555" s="1233"/>
      <c r="AN555" s="1233"/>
      <c r="AO555" s="1233"/>
      <c r="AP555" s="1233"/>
      <c r="AQ555" s="1233"/>
      <c r="AR555" s="1233"/>
      <c r="AS555" s="1233"/>
      <c r="AT555" s="1233"/>
      <c r="AU555" s="1233"/>
      <c r="AV555" s="1233"/>
      <c r="AW555" s="1233"/>
      <c r="AX555" s="1233"/>
      <c r="AY555" s="1233"/>
      <c r="AZ555" s="1233"/>
      <c r="BA555" s="1233"/>
      <c r="BB555" s="1233"/>
      <c r="BC555" s="1233"/>
      <c r="BD555" s="1233"/>
      <c r="BE555" s="1233"/>
      <c r="BF555" s="1233"/>
      <c r="BG555" s="1233"/>
      <c r="BH555" s="1233"/>
      <c r="BI555" s="1233"/>
      <c r="BJ555" s="1233"/>
      <c r="BK555" s="1233"/>
      <c r="BL555" s="1233"/>
      <c r="BM555" s="1233"/>
      <c r="BN555" s="1233"/>
      <c r="BO555" s="1233"/>
      <c r="BP555" s="1233"/>
      <c r="BQ555" s="1233"/>
      <c r="BR555" s="1233"/>
      <c r="BS555" s="1233"/>
      <c r="BT555" s="1233"/>
      <c r="BU555" s="1233"/>
      <c r="BV555" s="1233"/>
      <c r="BW555" s="1233"/>
    </row>
    <row r="556" ht="14.25" customHeight="1">
      <c r="A556" s="1295"/>
      <c r="B556" s="1295"/>
      <c r="C556" s="1295"/>
      <c r="D556" s="1295"/>
      <c r="E556" s="1295"/>
      <c r="F556" s="1295"/>
      <c r="G556" s="1296"/>
      <c r="H556" s="1297"/>
      <c r="I556" s="1298"/>
      <c r="J556" s="1295"/>
      <c r="K556" s="1295"/>
      <c r="L556" s="1299"/>
      <c r="M556" s="1295"/>
      <c r="N556" s="1295"/>
      <c r="O556" s="1299"/>
      <c r="P556" s="1295"/>
      <c r="Q556" s="1295"/>
      <c r="R556" s="1295"/>
      <c r="S556" s="1295"/>
      <c r="T556" s="1295"/>
      <c r="U556" s="1300"/>
      <c r="V556" s="1295"/>
      <c r="W556" s="1295"/>
      <c r="X556" s="1295"/>
      <c r="Y556" s="1294"/>
      <c r="Z556" s="1294"/>
      <c r="AA556" s="1294"/>
      <c r="AB556" s="1294"/>
      <c r="AC556" s="1294"/>
      <c r="AD556" s="1294"/>
      <c r="AE556" s="1295"/>
      <c r="AF556" s="1295"/>
      <c r="AG556" s="1233"/>
      <c r="AH556" s="1233"/>
      <c r="AI556" s="1233"/>
      <c r="AJ556" s="1233"/>
      <c r="AK556" s="1233"/>
      <c r="AL556" s="1233"/>
      <c r="AM556" s="1233"/>
      <c r="AN556" s="1233"/>
      <c r="AO556" s="1233"/>
      <c r="AP556" s="1233"/>
      <c r="AQ556" s="1233"/>
      <c r="AR556" s="1233"/>
      <c r="AS556" s="1233"/>
      <c r="AT556" s="1233"/>
      <c r="AU556" s="1233"/>
      <c r="AV556" s="1233"/>
      <c r="AW556" s="1233"/>
      <c r="AX556" s="1233"/>
      <c r="AY556" s="1233"/>
      <c r="AZ556" s="1233"/>
      <c r="BA556" s="1233"/>
      <c r="BB556" s="1233"/>
      <c r="BC556" s="1233"/>
      <c r="BD556" s="1233"/>
      <c r="BE556" s="1233"/>
      <c r="BF556" s="1233"/>
      <c r="BG556" s="1233"/>
      <c r="BH556" s="1233"/>
      <c r="BI556" s="1233"/>
      <c r="BJ556" s="1233"/>
      <c r="BK556" s="1233"/>
      <c r="BL556" s="1233"/>
      <c r="BM556" s="1233"/>
      <c r="BN556" s="1233"/>
      <c r="BO556" s="1233"/>
      <c r="BP556" s="1233"/>
      <c r="BQ556" s="1233"/>
      <c r="BR556" s="1233"/>
      <c r="BS556" s="1233"/>
      <c r="BT556" s="1233"/>
      <c r="BU556" s="1233"/>
      <c r="BV556" s="1233"/>
      <c r="BW556" s="1233"/>
    </row>
    <row r="557" ht="14.25" customHeight="1">
      <c r="A557" s="1295"/>
      <c r="B557" s="1295"/>
      <c r="C557" s="1295"/>
      <c r="D557" s="1295"/>
      <c r="E557" s="1295"/>
      <c r="F557" s="1295"/>
      <c r="G557" s="1296"/>
      <c r="H557" s="1297"/>
      <c r="I557" s="1298"/>
      <c r="J557" s="1295"/>
      <c r="K557" s="1295"/>
      <c r="L557" s="1299"/>
      <c r="M557" s="1295"/>
      <c r="N557" s="1295"/>
      <c r="O557" s="1299"/>
      <c r="P557" s="1295"/>
      <c r="Q557" s="1295"/>
      <c r="R557" s="1295"/>
      <c r="S557" s="1295"/>
      <c r="T557" s="1295"/>
      <c r="U557" s="1300"/>
      <c r="V557" s="1295"/>
      <c r="W557" s="1295"/>
      <c r="X557" s="1295"/>
      <c r="Y557" s="1294"/>
      <c r="Z557" s="1294"/>
      <c r="AA557" s="1294"/>
      <c r="AB557" s="1294"/>
      <c r="AC557" s="1294"/>
      <c r="AD557" s="1294"/>
      <c r="AE557" s="1295"/>
      <c r="AF557" s="1295"/>
      <c r="AG557" s="1233"/>
      <c r="AH557" s="1233"/>
      <c r="AI557" s="1233"/>
      <c r="AJ557" s="1233"/>
      <c r="AK557" s="1233"/>
      <c r="AL557" s="1233"/>
      <c r="AM557" s="1233"/>
      <c r="AN557" s="1233"/>
      <c r="AO557" s="1233"/>
      <c r="AP557" s="1233"/>
      <c r="AQ557" s="1233"/>
      <c r="AR557" s="1233"/>
      <c r="AS557" s="1233"/>
      <c r="AT557" s="1233"/>
      <c r="AU557" s="1233"/>
      <c r="AV557" s="1233"/>
      <c r="AW557" s="1233"/>
      <c r="AX557" s="1233"/>
      <c r="AY557" s="1233"/>
      <c r="AZ557" s="1233"/>
      <c r="BA557" s="1233"/>
      <c r="BB557" s="1233"/>
      <c r="BC557" s="1233"/>
      <c r="BD557" s="1233"/>
      <c r="BE557" s="1233"/>
      <c r="BF557" s="1233"/>
      <c r="BG557" s="1233"/>
      <c r="BH557" s="1233"/>
      <c r="BI557" s="1233"/>
      <c r="BJ557" s="1233"/>
      <c r="BK557" s="1233"/>
      <c r="BL557" s="1233"/>
      <c r="BM557" s="1233"/>
      <c r="BN557" s="1233"/>
      <c r="BO557" s="1233"/>
      <c r="BP557" s="1233"/>
      <c r="BQ557" s="1233"/>
      <c r="BR557" s="1233"/>
      <c r="BS557" s="1233"/>
      <c r="BT557" s="1233"/>
      <c r="BU557" s="1233"/>
      <c r="BV557" s="1233"/>
      <c r="BW557" s="1233"/>
    </row>
    <row r="558" ht="14.25" customHeight="1">
      <c r="A558" s="1295"/>
      <c r="B558" s="1295"/>
      <c r="C558" s="1295"/>
      <c r="D558" s="1295"/>
      <c r="E558" s="1295"/>
      <c r="F558" s="1295"/>
      <c r="G558" s="1296"/>
      <c r="H558" s="1297"/>
      <c r="I558" s="1298"/>
      <c r="J558" s="1295"/>
      <c r="K558" s="1295"/>
      <c r="L558" s="1299"/>
      <c r="M558" s="1295"/>
      <c r="N558" s="1295"/>
      <c r="O558" s="1299"/>
      <c r="P558" s="1295"/>
      <c r="Q558" s="1295"/>
      <c r="R558" s="1295"/>
      <c r="S558" s="1295"/>
      <c r="T558" s="1295"/>
      <c r="U558" s="1300"/>
      <c r="V558" s="1295"/>
      <c r="W558" s="1295"/>
      <c r="X558" s="1295"/>
      <c r="Y558" s="1294"/>
      <c r="Z558" s="1294"/>
      <c r="AA558" s="1294"/>
      <c r="AB558" s="1294"/>
      <c r="AC558" s="1294"/>
      <c r="AD558" s="1294"/>
      <c r="AE558" s="1295"/>
      <c r="AF558" s="1295"/>
      <c r="AG558" s="1233"/>
      <c r="AH558" s="1233"/>
      <c r="AI558" s="1233"/>
      <c r="AJ558" s="1233"/>
      <c r="AK558" s="1233"/>
      <c r="AL558" s="1233"/>
      <c r="AM558" s="1233"/>
      <c r="AN558" s="1233"/>
      <c r="AO558" s="1233"/>
      <c r="AP558" s="1233"/>
      <c r="AQ558" s="1233"/>
      <c r="AR558" s="1233"/>
      <c r="AS558" s="1233"/>
      <c r="AT558" s="1233"/>
      <c r="AU558" s="1233"/>
      <c r="AV558" s="1233"/>
      <c r="AW558" s="1233"/>
      <c r="AX558" s="1233"/>
      <c r="AY558" s="1233"/>
      <c r="AZ558" s="1233"/>
      <c r="BA558" s="1233"/>
      <c r="BB558" s="1233"/>
      <c r="BC558" s="1233"/>
      <c r="BD558" s="1233"/>
      <c r="BE558" s="1233"/>
      <c r="BF558" s="1233"/>
      <c r="BG558" s="1233"/>
      <c r="BH558" s="1233"/>
      <c r="BI558" s="1233"/>
      <c r="BJ558" s="1233"/>
      <c r="BK558" s="1233"/>
      <c r="BL558" s="1233"/>
      <c r="BM558" s="1233"/>
      <c r="BN558" s="1233"/>
      <c r="BO558" s="1233"/>
      <c r="BP558" s="1233"/>
      <c r="BQ558" s="1233"/>
      <c r="BR558" s="1233"/>
      <c r="BS558" s="1233"/>
      <c r="BT558" s="1233"/>
      <c r="BU558" s="1233"/>
      <c r="BV558" s="1233"/>
      <c r="BW558" s="1233"/>
    </row>
    <row r="559" ht="14.25" customHeight="1">
      <c r="A559" s="1295"/>
      <c r="B559" s="1295"/>
      <c r="C559" s="1295"/>
      <c r="D559" s="1295"/>
      <c r="E559" s="1295"/>
      <c r="F559" s="1295"/>
      <c r="G559" s="1296"/>
      <c r="H559" s="1297"/>
      <c r="I559" s="1298"/>
      <c r="J559" s="1295"/>
      <c r="K559" s="1295"/>
      <c r="L559" s="1299"/>
      <c r="M559" s="1295"/>
      <c r="N559" s="1295"/>
      <c r="O559" s="1299"/>
      <c r="P559" s="1295"/>
      <c r="Q559" s="1295"/>
      <c r="R559" s="1295"/>
      <c r="S559" s="1295"/>
      <c r="T559" s="1295"/>
      <c r="U559" s="1300"/>
      <c r="V559" s="1295"/>
      <c r="W559" s="1295"/>
      <c r="X559" s="1295"/>
      <c r="Y559" s="1294"/>
      <c r="Z559" s="1294"/>
      <c r="AA559" s="1294"/>
      <c r="AB559" s="1294"/>
      <c r="AC559" s="1294"/>
      <c r="AD559" s="1294"/>
      <c r="AE559" s="1295"/>
      <c r="AF559" s="1295"/>
      <c r="AG559" s="1233"/>
      <c r="AH559" s="1233"/>
      <c r="AI559" s="1233"/>
      <c r="AJ559" s="1233"/>
      <c r="AK559" s="1233"/>
      <c r="AL559" s="1233"/>
      <c r="AM559" s="1233"/>
      <c r="AN559" s="1233"/>
      <c r="AO559" s="1233"/>
      <c r="AP559" s="1233"/>
      <c r="AQ559" s="1233"/>
      <c r="AR559" s="1233"/>
      <c r="AS559" s="1233"/>
      <c r="AT559" s="1233"/>
      <c r="AU559" s="1233"/>
      <c r="AV559" s="1233"/>
      <c r="AW559" s="1233"/>
      <c r="AX559" s="1233"/>
      <c r="AY559" s="1233"/>
      <c r="AZ559" s="1233"/>
      <c r="BA559" s="1233"/>
      <c r="BB559" s="1233"/>
      <c r="BC559" s="1233"/>
      <c r="BD559" s="1233"/>
      <c r="BE559" s="1233"/>
      <c r="BF559" s="1233"/>
      <c r="BG559" s="1233"/>
      <c r="BH559" s="1233"/>
      <c r="BI559" s="1233"/>
      <c r="BJ559" s="1233"/>
      <c r="BK559" s="1233"/>
      <c r="BL559" s="1233"/>
      <c r="BM559" s="1233"/>
      <c r="BN559" s="1233"/>
      <c r="BO559" s="1233"/>
      <c r="BP559" s="1233"/>
      <c r="BQ559" s="1233"/>
      <c r="BR559" s="1233"/>
      <c r="BS559" s="1233"/>
      <c r="BT559" s="1233"/>
      <c r="BU559" s="1233"/>
      <c r="BV559" s="1233"/>
      <c r="BW559" s="1233"/>
    </row>
    <row r="560" ht="14.25" customHeight="1">
      <c r="A560" s="1295"/>
      <c r="B560" s="1295"/>
      <c r="C560" s="1295"/>
      <c r="D560" s="1295"/>
      <c r="E560" s="1295"/>
      <c r="F560" s="1295"/>
      <c r="G560" s="1296"/>
      <c r="H560" s="1297"/>
      <c r="I560" s="1298"/>
      <c r="J560" s="1295"/>
      <c r="K560" s="1295"/>
      <c r="L560" s="1299"/>
      <c r="M560" s="1295"/>
      <c r="N560" s="1295"/>
      <c r="O560" s="1299"/>
      <c r="P560" s="1295"/>
      <c r="Q560" s="1295"/>
      <c r="R560" s="1295"/>
      <c r="S560" s="1295"/>
      <c r="T560" s="1295"/>
      <c r="U560" s="1300"/>
      <c r="V560" s="1295"/>
      <c r="W560" s="1295"/>
      <c r="X560" s="1295"/>
      <c r="Y560" s="1294"/>
      <c r="Z560" s="1294"/>
      <c r="AA560" s="1294"/>
      <c r="AB560" s="1294"/>
      <c r="AC560" s="1294"/>
      <c r="AD560" s="1294"/>
      <c r="AE560" s="1295"/>
      <c r="AF560" s="1295"/>
      <c r="AG560" s="1233"/>
      <c r="AH560" s="1233"/>
      <c r="AI560" s="1233"/>
      <c r="AJ560" s="1233"/>
      <c r="AK560" s="1233"/>
      <c r="AL560" s="1233"/>
      <c r="AM560" s="1233"/>
      <c r="AN560" s="1233"/>
      <c r="AO560" s="1233"/>
      <c r="AP560" s="1233"/>
      <c r="AQ560" s="1233"/>
      <c r="AR560" s="1233"/>
      <c r="AS560" s="1233"/>
      <c r="AT560" s="1233"/>
      <c r="AU560" s="1233"/>
      <c r="AV560" s="1233"/>
      <c r="AW560" s="1233"/>
      <c r="AX560" s="1233"/>
      <c r="AY560" s="1233"/>
      <c r="AZ560" s="1233"/>
      <c r="BA560" s="1233"/>
      <c r="BB560" s="1233"/>
      <c r="BC560" s="1233"/>
      <c r="BD560" s="1233"/>
      <c r="BE560" s="1233"/>
      <c r="BF560" s="1233"/>
      <c r="BG560" s="1233"/>
      <c r="BH560" s="1233"/>
      <c r="BI560" s="1233"/>
      <c r="BJ560" s="1233"/>
      <c r="BK560" s="1233"/>
      <c r="BL560" s="1233"/>
      <c r="BM560" s="1233"/>
      <c r="BN560" s="1233"/>
      <c r="BO560" s="1233"/>
      <c r="BP560" s="1233"/>
      <c r="BQ560" s="1233"/>
      <c r="BR560" s="1233"/>
      <c r="BS560" s="1233"/>
      <c r="BT560" s="1233"/>
      <c r="BU560" s="1233"/>
      <c r="BV560" s="1233"/>
      <c r="BW560" s="1233"/>
    </row>
    <row r="561" ht="14.25" customHeight="1">
      <c r="A561" s="1295"/>
      <c r="B561" s="1295"/>
      <c r="C561" s="1295"/>
      <c r="D561" s="1295"/>
      <c r="E561" s="1295"/>
      <c r="F561" s="1295"/>
      <c r="G561" s="1296"/>
      <c r="H561" s="1297"/>
      <c r="I561" s="1298"/>
      <c r="J561" s="1295"/>
      <c r="K561" s="1295"/>
      <c r="L561" s="1299"/>
      <c r="M561" s="1295"/>
      <c r="N561" s="1295"/>
      <c r="O561" s="1299"/>
      <c r="P561" s="1295"/>
      <c r="Q561" s="1295"/>
      <c r="R561" s="1295"/>
      <c r="S561" s="1295"/>
      <c r="T561" s="1295"/>
      <c r="U561" s="1300"/>
      <c r="V561" s="1295"/>
      <c r="W561" s="1295"/>
      <c r="X561" s="1295"/>
      <c r="Y561" s="1294"/>
      <c r="Z561" s="1294"/>
      <c r="AA561" s="1294"/>
      <c r="AB561" s="1294"/>
      <c r="AC561" s="1294"/>
      <c r="AD561" s="1294"/>
      <c r="AE561" s="1295"/>
      <c r="AF561" s="1295"/>
      <c r="AG561" s="1233"/>
      <c r="AH561" s="1233"/>
      <c r="AI561" s="1233"/>
      <c r="AJ561" s="1233"/>
      <c r="AK561" s="1233"/>
      <c r="AL561" s="1233"/>
      <c r="AM561" s="1233"/>
      <c r="AN561" s="1233"/>
      <c r="AO561" s="1233"/>
      <c r="AP561" s="1233"/>
      <c r="AQ561" s="1233"/>
      <c r="AR561" s="1233"/>
      <c r="AS561" s="1233"/>
      <c r="AT561" s="1233"/>
      <c r="AU561" s="1233"/>
      <c r="AV561" s="1233"/>
      <c r="AW561" s="1233"/>
      <c r="AX561" s="1233"/>
      <c r="AY561" s="1233"/>
      <c r="AZ561" s="1233"/>
      <c r="BA561" s="1233"/>
      <c r="BB561" s="1233"/>
      <c r="BC561" s="1233"/>
      <c r="BD561" s="1233"/>
      <c r="BE561" s="1233"/>
      <c r="BF561" s="1233"/>
      <c r="BG561" s="1233"/>
      <c r="BH561" s="1233"/>
      <c r="BI561" s="1233"/>
      <c r="BJ561" s="1233"/>
      <c r="BK561" s="1233"/>
      <c r="BL561" s="1233"/>
      <c r="BM561" s="1233"/>
      <c r="BN561" s="1233"/>
      <c r="BO561" s="1233"/>
      <c r="BP561" s="1233"/>
      <c r="BQ561" s="1233"/>
      <c r="BR561" s="1233"/>
      <c r="BS561" s="1233"/>
      <c r="BT561" s="1233"/>
      <c r="BU561" s="1233"/>
      <c r="BV561" s="1233"/>
      <c r="BW561" s="1233"/>
    </row>
    <row r="562" ht="14.25" customHeight="1">
      <c r="A562" s="1295"/>
      <c r="B562" s="1295"/>
      <c r="C562" s="1295"/>
      <c r="D562" s="1295"/>
      <c r="E562" s="1295"/>
      <c r="F562" s="1295"/>
      <c r="G562" s="1296"/>
      <c r="H562" s="1297"/>
      <c r="I562" s="1298"/>
      <c r="J562" s="1295"/>
      <c r="K562" s="1295"/>
      <c r="L562" s="1299"/>
      <c r="M562" s="1295"/>
      <c r="N562" s="1295"/>
      <c r="O562" s="1299"/>
      <c r="P562" s="1295"/>
      <c r="Q562" s="1295"/>
      <c r="R562" s="1295"/>
      <c r="S562" s="1295"/>
      <c r="T562" s="1295"/>
      <c r="U562" s="1300"/>
      <c r="V562" s="1295"/>
      <c r="W562" s="1295"/>
      <c r="X562" s="1295"/>
      <c r="Y562" s="1294"/>
      <c r="Z562" s="1294"/>
      <c r="AA562" s="1294"/>
      <c r="AB562" s="1294"/>
      <c r="AC562" s="1294"/>
      <c r="AD562" s="1294"/>
      <c r="AE562" s="1295"/>
      <c r="AF562" s="1295"/>
      <c r="AG562" s="1233"/>
      <c r="AH562" s="1233"/>
      <c r="AI562" s="1233"/>
      <c r="AJ562" s="1233"/>
      <c r="AK562" s="1233"/>
      <c r="AL562" s="1233"/>
      <c r="AM562" s="1233"/>
      <c r="AN562" s="1233"/>
      <c r="AO562" s="1233"/>
      <c r="AP562" s="1233"/>
      <c r="AQ562" s="1233"/>
      <c r="AR562" s="1233"/>
      <c r="AS562" s="1233"/>
      <c r="AT562" s="1233"/>
      <c r="AU562" s="1233"/>
      <c r="AV562" s="1233"/>
      <c r="AW562" s="1233"/>
      <c r="AX562" s="1233"/>
      <c r="AY562" s="1233"/>
      <c r="AZ562" s="1233"/>
      <c r="BA562" s="1233"/>
      <c r="BB562" s="1233"/>
      <c r="BC562" s="1233"/>
      <c r="BD562" s="1233"/>
      <c r="BE562" s="1233"/>
      <c r="BF562" s="1233"/>
      <c r="BG562" s="1233"/>
      <c r="BH562" s="1233"/>
      <c r="BI562" s="1233"/>
      <c r="BJ562" s="1233"/>
      <c r="BK562" s="1233"/>
      <c r="BL562" s="1233"/>
      <c r="BM562" s="1233"/>
      <c r="BN562" s="1233"/>
      <c r="BO562" s="1233"/>
      <c r="BP562" s="1233"/>
      <c r="BQ562" s="1233"/>
      <c r="BR562" s="1233"/>
      <c r="BS562" s="1233"/>
      <c r="BT562" s="1233"/>
      <c r="BU562" s="1233"/>
      <c r="BV562" s="1233"/>
      <c r="BW562" s="1233"/>
    </row>
    <row r="563" ht="14.25" customHeight="1">
      <c r="A563" s="1295"/>
      <c r="B563" s="1295"/>
      <c r="C563" s="1295"/>
      <c r="D563" s="1295"/>
      <c r="E563" s="1295"/>
      <c r="F563" s="1295"/>
      <c r="G563" s="1296"/>
      <c r="H563" s="1297"/>
      <c r="I563" s="1298"/>
      <c r="J563" s="1295"/>
      <c r="K563" s="1295"/>
      <c r="L563" s="1299"/>
      <c r="M563" s="1295"/>
      <c r="N563" s="1295"/>
      <c r="O563" s="1299"/>
      <c r="P563" s="1295"/>
      <c r="Q563" s="1295"/>
      <c r="R563" s="1295"/>
      <c r="S563" s="1295"/>
      <c r="T563" s="1295"/>
      <c r="U563" s="1300"/>
      <c r="V563" s="1295"/>
      <c r="W563" s="1295"/>
      <c r="X563" s="1295"/>
      <c r="Y563" s="1294"/>
      <c r="Z563" s="1294"/>
      <c r="AA563" s="1294"/>
      <c r="AB563" s="1294"/>
      <c r="AC563" s="1294"/>
      <c r="AD563" s="1294"/>
      <c r="AE563" s="1295"/>
      <c r="AF563" s="1295"/>
      <c r="AG563" s="1233"/>
      <c r="AH563" s="1233"/>
      <c r="AI563" s="1233"/>
      <c r="AJ563" s="1233"/>
      <c r="AK563" s="1233"/>
      <c r="AL563" s="1233"/>
      <c r="AM563" s="1233"/>
      <c r="AN563" s="1233"/>
      <c r="AO563" s="1233"/>
      <c r="AP563" s="1233"/>
      <c r="AQ563" s="1233"/>
      <c r="AR563" s="1233"/>
      <c r="AS563" s="1233"/>
      <c r="AT563" s="1233"/>
      <c r="AU563" s="1233"/>
      <c r="AV563" s="1233"/>
      <c r="AW563" s="1233"/>
      <c r="AX563" s="1233"/>
      <c r="AY563" s="1233"/>
      <c r="AZ563" s="1233"/>
      <c r="BA563" s="1233"/>
      <c r="BB563" s="1233"/>
      <c r="BC563" s="1233"/>
      <c r="BD563" s="1233"/>
      <c r="BE563" s="1233"/>
      <c r="BF563" s="1233"/>
      <c r="BG563" s="1233"/>
      <c r="BH563" s="1233"/>
      <c r="BI563" s="1233"/>
      <c r="BJ563" s="1233"/>
      <c r="BK563" s="1233"/>
      <c r="BL563" s="1233"/>
      <c r="BM563" s="1233"/>
      <c r="BN563" s="1233"/>
      <c r="BO563" s="1233"/>
      <c r="BP563" s="1233"/>
      <c r="BQ563" s="1233"/>
      <c r="BR563" s="1233"/>
      <c r="BS563" s="1233"/>
      <c r="BT563" s="1233"/>
      <c r="BU563" s="1233"/>
      <c r="BV563" s="1233"/>
      <c r="BW563" s="1233"/>
    </row>
    <row r="564" ht="14.25" customHeight="1">
      <c r="A564" s="1295"/>
      <c r="B564" s="1295"/>
      <c r="C564" s="1295"/>
      <c r="D564" s="1295"/>
      <c r="E564" s="1295"/>
      <c r="F564" s="1295"/>
      <c r="G564" s="1296"/>
      <c r="H564" s="1297"/>
      <c r="I564" s="1298"/>
      <c r="J564" s="1295"/>
      <c r="K564" s="1295"/>
      <c r="L564" s="1299"/>
      <c r="M564" s="1295"/>
      <c r="N564" s="1295"/>
      <c r="O564" s="1299"/>
      <c r="P564" s="1295"/>
      <c r="Q564" s="1295"/>
      <c r="R564" s="1295"/>
      <c r="S564" s="1295"/>
      <c r="T564" s="1295"/>
      <c r="U564" s="1300"/>
      <c r="V564" s="1295"/>
      <c r="W564" s="1295"/>
      <c r="X564" s="1295"/>
      <c r="Y564" s="1294"/>
      <c r="Z564" s="1294"/>
      <c r="AA564" s="1294"/>
      <c r="AB564" s="1294"/>
      <c r="AC564" s="1294"/>
      <c r="AD564" s="1294"/>
      <c r="AE564" s="1295"/>
      <c r="AF564" s="1295"/>
      <c r="AG564" s="1233"/>
      <c r="AH564" s="1233"/>
      <c r="AI564" s="1233"/>
      <c r="AJ564" s="1233"/>
      <c r="AK564" s="1233"/>
      <c r="AL564" s="1233"/>
      <c r="AM564" s="1233"/>
      <c r="AN564" s="1233"/>
      <c r="AO564" s="1233"/>
      <c r="AP564" s="1233"/>
      <c r="AQ564" s="1233"/>
      <c r="AR564" s="1233"/>
      <c r="AS564" s="1233"/>
      <c r="AT564" s="1233"/>
      <c r="AU564" s="1233"/>
      <c r="AV564" s="1233"/>
      <c r="AW564" s="1233"/>
      <c r="AX564" s="1233"/>
      <c r="AY564" s="1233"/>
      <c r="AZ564" s="1233"/>
      <c r="BA564" s="1233"/>
      <c r="BB564" s="1233"/>
      <c r="BC564" s="1233"/>
      <c r="BD564" s="1233"/>
      <c r="BE564" s="1233"/>
      <c r="BF564" s="1233"/>
      <c r="BG564" s="1233"/>
      <c r="BH564" s="1233"/>
      <c r="BI564" s="1233"/>
      <c r="BJ564" s="1233"/>
      <c r="BK564" s="1233"/>
      <c r="BL564" s="1233"/>
      <c r="BM564" s="1233"/>
      <c r="BN564" s="1233"/>
      <c r="BO564" s="1233"/>
      <c r="BP564" s="1233"/>
      <c r="BQ564" s="1233"/>
      <c r="BR564" s="1233"/>
      <c r="BS564" s="1233"/>
      <c r="BT564" s="1233"/>
      <c r="BU564" s="1233"/>
      <c r="BV564" s="1233"/>
      <c r="BW564" s="1233"/>
    </row>
    <row r="565" ht="14.25" customHeight="1">
      <c r="A565" s="1295"/>
      <c r="B565" s="1295"/>
      <c r="C565" s="1295"/>
      <c r="D565" s="1295"/>
      <c r="E565" s="1295"/>
      <c r="F565" s="1295"/>
      <c r="G565" s="1296"/>
      <c r="H565" s="1297"/>
      <c r="I565" s="1298"/>
      <c r="J565" s="1295"/>
      <c r="K565" s="1295"/>
      <c r="L565" s="1299"/>
      <c r="M565" s="1295"/>
      <c r="N565" s="1295"/>
      <c r="O565" s="1299"/>
      <c r="P565" s="1295"/>
      <c r="Q565" s="1295"/>
      <c r="R565" s="1295"/>
      <c r="S565" s="1295"/>
      <c r="T565" s="1295"/>
      <c r="U565" s="1300"/>
      <c r="V565" s="1295"/>
      <c r="W565" s="1295"/>
      <c r="X565" s="1295"/>
      <c r="Y565" s="1294"/>
      <c r="Z565" s="1294"/>
      <c r="AA565" s="1294"/>
      <c r="AB565" s="1294"/>
      <c r="AC565" s="1294"/>
      <c r="AD565" s="1294"/>
      <c r="AE565" s="1295"/>
      <c r="AF565" s="1295"/>
      <c r="AG565" s="1233"/>
      <c r="AH565" s="1233"/>
      <c r="AI565" s="1233"/>
      <c r="AJ565" s="1233"/>
      <c r="AK565" s="1233"/>
      <c r="AL565" s="1233"/>
      <c r="AM565" s="1233"/>
      <c r="AN565" s="1233"/>
      <c r="AO565" s="1233"/>
      <c r="AP565" s="1233"/>
      <c r="AQ565" s="1233"/>
      <c r="AR565" s="1233"/>
      <c r="AS565" s="1233"/>
      <c r="AT565" s="1233"/>
      <c r="AU565" s="1233"/>
      <c r="AV565" s="1233"/>
      <c r="AW565" s="1233"/>
      <c r="AX565" s="1233"/>
      <c r="AY565" s="1233"/>
      <c r="AZ565" s="1233"/>
      <c r="BA565" s="1233"/>
      <c r="BB565" s="1233"/>
      <c r="BC565" s="1233"/>
      <c r="BD565" s="1233"/>
      <c r="BE565" s="1233"/>
      <c r="BF565" s="1233"/>
      <c r="BG565" s="1233"/>
      <c r="BH565" s="1233"/>
      <c r="BI565" s="1233"/>
      <c r="BJ565" s="1233"/>
      <c r="BK565" s="1233"/>
      <c r="BL565" s="1233"/>
      <c r="BM565" s="1233"/>
      <c r="BN565" s="1233"/>
      <c r="BO565" s="1233"/>
      <c r="BP565" s="1233"/>
      <c r="BQ565" s="1233"/>
      <c r="BR565" s="1233"/>
      <c r="BS565" s="1233"/>
      <c r="BT565" s="1233"/>
      <c r="BU565" s="1233"/>
      <c r="BV565" s="1233"/>
      <c r="BW565" s="1233"/>
    </row>
    <row r="566" ht="14.25" customHeight="1">
      <c r="A566" s="1295"/>
      <c r="B566" s="1295"/>
      <c r="C566" s="1295"/>
      <c r="D566" s="1295"/>
      <c r="E566" s="1295"/>
      <c r="F566" s="1295"/>
      <c r="G566" s="1296"/>
      <c r="H566" s="1297"/>
      <c r="I566" s="1298"/>
      <c r="J566" s="1295"/>
      <c r="K566" s="1295"/>
      <c r="L566" s="1299"/>
      <c r="M566" s="1295"/>
      <c r="N566" s="1295"/>
      <c r="O566" s="1299"/>
      <c r="P566" s="1295"/>
      <c r="Q566" s="1295"/>
      <c r="R566" s="1295"/>
      <c r="S566" s="1295"/>
      <c r="T566" s="1295"/>
      <c r="U566" s="1300"/>
      <c r="V566" s="1295"/>
      <c r="W566" s="1295"/>
      <c r="X566" s="1295"/>
      <c r="Y566" s="1294"/>
      <c r="Z566" s="1294"/>
      <c r="AA566" s="1294"/>
      <c r="AB566" s="1294"/>
      <c r="AC566" s="1294"/>
      <c r="AD566" s="1294"/>
      <c r="AE566" s="1295"/>
      <c r="AF566" s="1295"/>
      <c r="AG566" s="1233"/>
      <c r="AH566" s="1233"/>
      <c r="AI566" s="1233"/>
      <c r="AJ566" s="1233"/>
      <c r="AK566" s="1233"/>
      <c r="AL566" s="1233"/>
      <c r="AM566" s="1233"/>
      <c r="AN566" s="1233"/>
      <c r="AO566" s="1233"/>
      <c r="AP566" s="1233"/>
      <c r="AQ566" s="1233"/>
      <c r="AR566" s="1233"/>
      <c r="AS566" s="1233"/>
      <c r="AT566" s="1233"/>
      <c r="AU566" s="1233"/>
      <c r="AV566" s="1233"/>
      <c r="AW566" s="1233"/>
      <c r="AX566" s="1233"/>
      <c r="AY566" s="1233"/>
      <c r="AZ566" s="1233"/>
      <c r="BA566" s="1233"/>
      <c r="BB566" s="1233"/>
      <c r="BC566" s="1233"/>
      <c r="BD566" s="1233"/>
      <c r="BE566" s="1233"/>
      <c r="BF566" s="1233"/>
      <c r="BG566" s="1233"/>
      <c r="BH566" s="1233"/>
      <c r="BI566" s="1233"/>
      <c r="BJ566" s="1233"/>
      <c r="BK566" s="1233"/>
      <c r="BL566" s="1233"/>
      <c r="BM566" s="1233"/>
      <c r="BN566" s="1233"/>
      <c r="BO566" s="1233"/>
      <c r="BP566" s="1233"/>
      <c r="BQ566" s="1233"/>
      <c r="BR566" s="1233"/>
      <c r="BS566" s="1233"/>
      <c r="BT566" s="1233"/>
      <c r="BU566" s="1233"/>
      <c r="BV566" s="1233"/>
      <c r="BW566" s="1233"/>
    </row>
    <row r="567" ht="14.25" customHeight="1">
      <c r="A567" s="1295"/>
      <c r="B567" s="1295"/>
      <c r="C567" s="1295"/>
      <c r="D567" s="1295"/>
      <c r="E567" s="1295"/>
      <c r="F567" s="1295"/>
      <c r="G567" s="1296"/>
      <c r="H567" s="1297"/>
      <c r="I567" s="1298"/>
      <c r="J567" s="1295"/>
      <c r="K567" s="1295"/>
      <c r="L567" s="1299"/>
      <c r="M567" s="1295"/>
      <c r="N567" s="1295"/>
      <c r="O567" s="1299"/>
      <c r="P567" s="1295"/>
      <c r="Q567" s="1295"/>
      <c r="R567" s="1295"/>
      <c r="S567" s="1295"/>
      <c r="T567" s="1295"/>
      <c r="U567" s="1300"/>
      <c r="V567" s="1295"/>
      <c r="W567" s="1295"/>
      <c r="X567" s="1295"/>
      <c r="Y567" s="1294"/>
      <c r="Z567" s="1294"/>
      <c r="AA567" s="1294"/>
      <c r="AB567" s="1294"/>
      <c r="AC567" s="1294"/>
      <c r="AD567" s="1294"/>
      <c r="AE567" s="1295"/>
      <c r="AF567" s="1295"/>
      <c r="AG567" s="1233"/>
      <c r="AH567" s="1233"/>
      <c r="AI567" s="1233"/>
      <c r="AJ567" s="1233"/>
      <c r="AK567" s="1233"/>
      <c r="AL567" s="1233"/>
      <c r="AM567" s="1233"/>
      <c r="AN567" s="1233"/>
      <c r="AO567" s="1233"/>
      <c r="AP567" s="1233"/>
      <c r="AQ567" s="1233"/>
      <c r="AR567" s="1233"/>
      <c r="AS567" s="1233"/>
      <c r="AT567" s="1233"/>
      <c r="AU567" s="1233"/>
      <c r="AV567" s="1233"/>
      <c r="AW567" s="1233"/>
      <c r="AX567" s="1233"/>
      <c r="AY567" s="1233"/>
      <c r="AZ567" s="1233"/>
      <c r="BA567" s="1233"/>
      <c r="BB567" s="1233"/>
      <c r="BC567" s="1233"/>
      <c r="BD567" s="1233"/>
      <c r="BE567" s="1233"/>
      <c r="BF567" s="1233"/>
      <c r="BG567" s="1233"/>
      <c r="BH567" s="1233"/>
      <c r="BI567" s="1233"/>
      <c r="BJ567" s="1233"/>
      <c r="BK567" s="1233"/>
      <c r="BL567" s="1233"/>
      <c r="BM567" s="1233"/>
      <c r="BN567" s="1233"/>
      <c r="BO567" s="1233"/>
      <c r="BP567" s="1233"/>
      <c r="BQ567" s="1233"/>
      <c r="BR567" s="1233"/>
      <c r="BS567" s="1233"/>
      <c r="BT567" s="1233"/>
      <c r="BU567" s="1233"/>
      <c r="BV567" s="1233"/>
      <c r="BW567" s="1233"/>
    </row>
    <row r="568" ht="14.25" customHeight="1">
      <c r="A568" s="1295"/>
      <c r="B568" s="1295"/>
      <c r="C568" s="1295"/>
      <c r="D568" s="1295"/>
      <c r="E568" s="1295"/>
      <c r="F568" s="1295"/>
      <c r="G568" s="1296"/>
      <c r="H568" s="1297"/>
      <c r="I568" s="1298"/>
      <c r="J568" s="1295"/>
      <c r="K568" s="1295"/>
      <c r="L568" s="1299"/>
      <c r="M568" s="1295"/>
      <c r="N568" s="1295"/>
      <c r="O568" s="1299"/>
      <c r="P568" s="1295"/>
      <c r="Q568" s="1295"/>
      <c r="R568" s="1295"/>
      <c r="S568" s="1295"/>
      <c r="T568" s="1295"/>
      <c r="U568" s="1300"/>
      <c r="V568" s="1295"/>
      <c r="W568" s="1295"/>
      <c r="X568" s="1295"/>
      <c r="Y568" s="1294"/>
      <c r="Z568" s="1294"/>
      <c r="AA568" s="1294"/>
      <c r="AB568" s="1294"/>
      <c r="AC568" s="1294"/>
      <c r="AD568" s="1294"/>
      <c r="AE568" s="1295"/>
      <c r="AF568" s="1295"/>
      <c r="AG568" s="1233"/>
      <c r="AH568" s="1233"/>
      <c r="AI568" s="1233"/>
      <c r="AJ568" s="1233"/>
      <c r="AK568" s="1233"/>
      <c r="AL568" s="1233"/>
      <c r="AM568" s="1233"/>
      <c r="AN568" s="1233"/>
      <c r="AO568" s="1233"/>
      <c r="AP568" s="1233"/>
      <c r="AQ568" s="1233"/>
      <c r="AR568" s="1233"/>
      <c r="AS568" s="1233"/>
      <c r="AT568" s="1233"/>
      <c r="AU568" s="1233"/>
      <c r="AV568" s="1233"/>
      <c r="AW568" s="1233"/>
      <c r="AX568" s="1233"/>
      <c r="AY568" s="1233"/>
      <c r="AZ568" s="1233"/>
      <c r="BA568" s="1233"/>
      <c r="BB568" s="1233"/>
      <c r="BC568" s="1233"/>
      <c r="BD568" s="1233"/>
      <c r="BE568" s="1233"/>
      <c r="BF568" s="1233"/>
      <c r="BG568" s="1233"/>
      <c r="BH568" s="1233"/>
      <c r="BI568" s="1233"/>
      <c r="BJ568" s="1233"/>
      <c r="BK568" s="1233"/>
      <c r="BL568" s="1233"/>
      <c r="BM568" s="1233"/>
      <c r="BN568" s="1233"/>
      <c r="BO568" s="1233"/>
      <c r="BP568" s="1233"/>
      <c r="BQ568" s="1233"/>
      <c r="BR568" s="1233"/>
      <c r="BS568" s="1233"/>
      <c r="BT568" s="1233"/>
      <c r="BU568" s="1233"/>
      <c r="BV568" s="1233"/>
      <c r="BW568" s="1233"/>
    </row>
    <row r="569" ht="14.25" customHeight="1">
      <c r="A569" s="1295"/>
      <c r="B569" s="1295"/>
      <c r="C569" s="1295"/>
      <c r="D569" s="1295"/>
      <c r="E569" s="1295"/>
      <c r="F569" s="1295"/>
      <c r="G569" s="1296"/>
      <c r="H569" s="1297"/>
      <c r="I569" s="1298"/>
      <c r="J569" s="1295"/>
      <c r="K569" s="1295"/>
      <c r="L569" s="1299"/>
      <c r="M569" s="1295"/>
      <c r="N569" s="1295"/>
      <c r="O569" s="1299"/>
      <c r="P569" s="1295"/>
      <c r="Q569" s="1295"/>
      <c r="R569" s="1295"/>
      <c r="S569" s="1295"/>
      <c r="T569" s="1295"/>
      <c r="U569" s="1300"/>
      <c r="V569" s="1295"/>
      <c r="W569" s="1295"/>
      <c r="X569" s="1295"/>
      <c r="Y569" s="1294"/>
      <c r="Z569" s="1294"/>
      <c r="AA569" s="1294"/>
      <c r="AB569" s="1294"/>
      <c r="AC569" s="1294"/>
      <c r="AD569" s="1294"/>
      <c r="AE569" s="1295"/>
      <c r="AF569" s="1295"/>
      <c r="AG569" s="1233"/>
      <c r="AH569" s="1233"/>
      <c r="AI569" s="1233"/>
      <c r="AJ569" s="1233"/>
      <c r="AK569" s="1233"/>
      <c r="AL569" s="1233"/>
      <c r="AM569" s="1233"/>
      <c r="AN569" s="1233"/>
      <c r="AO569" s="1233"/>
      <c r="AP569" s="1233"/>
      <c r="AQ569" s="1233"/>
      <c r="AR569" s="1233"/>
      <c r="AS569" s="1233"/>
      <c r="AT569" s="1233"/>
      <c r="AU569" s="1233"/>
      <c r="AV569" s="1233"/>
      <c r="AW569" s="1233"/>
      <c r="AX569" s="1233"/>
      <c r="AY569" s="1233"/>
      <c r="AZ569" s="1233"/>
      <c r="BA569" s="1233"/>
      <c r="BB569" s="1233"/>
      <c r="BC569" s="1233"/>
      <c r="BD569" s="1233"/>
      <c r="BE569" s="1233"/>
      <c r="BF569" s="1233"/>
      <c r="BG569" s="1233"/>
      <c r="BH569" s="1233"/>
      <c r="BI569" s="1233"/>
      <c r="BJ569" s="1233"/>
      <c r="BK569" s="1233"/>
      <c r="BL569" s="1233"/>
      <c r="BM569" s="1233"/>
      <c r="BN569" s="1233"/>
      <c r="BO569" s="1233"/>
      <c r="BP569" s="1233"/>
      <c r="BQ569" s="1233"/>
      <c r="BR569" s="1233"/>
      <c r="BS569" s="1233"/>
      <c r="BT569" s="1233"/>
      <c r="BU569" s="1233"/>
      <c r="BV569" s="1233"/>
      <c r="BW569" s="1233"/>
    </row>
    <row r="570" ht="14.25" customHeight="1">
      <c r="A570" s="1295"/>
      <c r="B570" s="1295"/>
      <c r="C570" s="1295"/>
      <c r="D570" s="1295"/>
      <c r="E570" s="1295"/>
      <c r="F570" s="1295"/>
      <c r="G570" s="1296"/>
      <c r="H570" s="1297"/>
      <c r="I570" s="1298"/>
      <c r="J570" s="1295"/>
      <c r="K570" s="1295"/>
      <c r="L570" s="1299"/>
      <c r="M570" s="1295"/>
      <c r="N570" s="1295"/>
      <c r="O570" s="1299"/>
      <c r="P570" s="1295"/>
      <c r="Q570" s="1295"/>
      <c r="R570" s="1295"/>
      <c r="S570" s="1295"/>
      <c r="T570" s="1295"/>
      <c r="U570" s="1300"/>
      <c r="V570" s="1295"/>
      <c r="W570" s="1295"/>
      <c r="X570" s="1295"/>
      <c r="Y570" s="1294"/>
      <c r="Z570" s="1294"/>
      <c r="AA570" s="1294"/>
      <c r="AB570" s="1294"/>
      <c r="AC570" s="1294"/>
      <c r="AD570" s="1294"/>
      <c r="AE570" s="1295"/>
      <c r="AF570" s="1295"/>
      <c r="AG570" s="1233"/>
      <c r="AH570" s="1233"/>
      <c r="AI570" s="1233"/>
      <c r="AJ570" s="1233"/>
      <c r="AK570" s="1233"/>
      <c r="AL570" s="1233"/>
      <c r="AM570" s="1233"/>
      <c r="AN570" s="1233"/>
      <c r="AO570" s="1233"/>
      <c r="AP570" s="1233"/>
      <c r="AQ570" s="1233"/>
      <c r="AR570" s="1233"/>
      <c r="AS570" s="1233"/>
      <c r="AT570" s="1233"/>
      <c r="AU570" s="1233"/>
      <c r="AV570" s="1233"/>
      <c r="AW570" s="1233"/>
      <c r="AX570" s="1233"/>
      <c r="AY570" s="1233"/>
      <c r="AZ570" s="1233"/>
      <c r="BA570" s="1233"/>
      <c r="BB570" s="1233"/>
      <c r="BC570" s="1233"/>
      <c r="BD570" s="1233"/>
      <c r="BE570" s="1233"/>
      <c r="BF570" s="1233"/>
      <c r="BG570" s="1233"/>
      <c r="BH570" s="1233"/>
      <c r="BI570" s="1233"/>
      <c r="BJ570" s="1233"/>
      <c r="BK570" s="1233"/>
      <c r="BL570" s="1233"/>
      <c r="BM570" s="1233"/>
      <c r="BN570" s="1233"/>
      <c r="BO570" s="1233"/>
      <c r="BP570" s="1233"/>
      <c r="BQ570" s="1233"/>
      <c r="BR570" s="1233"/>
      <c r="BS570" s="1233"/>
      <c r="BT570" s="1233"/>
      <c r="BU570" s="1233"/>
      <c r="BV570" s="1233"/>
      <c r="BW570" s="1233"/>
    </row>
    <row r="571" ht="14.25" customHeight="1">
      <c r="A571" s="1295"/>
      <c r="B571" s="1295"/>
      <c r="C571" s="1295"/>
      <c r="D571" s="1295"/>
      <c r="E571" s="1295"/>
      <c r="F571" s="1295"/>
      <c r="G571" s="1296"/>
      <c r="H571" s="1297"/>
      <c r="I571" s="1298"/>
      <c r="J571" s="1295"/>
      <c r="K571" s="1295"/>
      <c r="L571" s="1299"/>
      <c r="M571" s="1295"/>
      <c r="N571" s="1295"/>
      <c r="O571" s="1299"/>
      <c r="P571" s="1295"/>
      <c r="Q571" s="1295"/>
      <c r="R571" s="1295"/>
      <c r="S571" s="1295"/>
      <c r="T571" s="1295"/>
      <c r="U571" s="1300"/>
      <c r="V571" s="1295"/>
      <c r="W571" s="1295"/>
      <c r="X571" s="1295"/>
      <c r="Y571" s="1294"/>
      <c r="Z571" s="1294"/>
      <c r="AA571" s="1294"/>
      <c r="AB571" s="1294"/>
      <c r="AC571" s="1294"/>
      <c r="AD571" s="1294"/>
      <c r="AE571" s="1295"/>
      <c r="AF571" s="1295"/>
      <c r="AG571" s="1233"/>
      <c r="AH571" s="1233"/>
      <c r="AI571" s="1233"/>
      <c r="AJ571" s="1233"/>
      <c r="AK571" s="1233"/>
      <c r="AL571" s="1233"/>
      <c r="AM571" s="1233"/>
      <c r="AN571" s="1233"/>
      <c r="AO571" s="1233"/>
      <c r="AP571" s="1233"/>
      <c r="AQ571" s="1233"/>
      <c r="AR571" s="1233"/>
      <c r="AS571" s="1233"/>
      <c r="AT571" s="1233"/>
      <c r="AU571" s="1233"/>
      <c r="AV571" s="1233"/>
      <c r="AW571" s="1233"/>
      <c r="AX571" s="1233"/>
      <c r="AY571" s="1233"/>
      <c r="AZ571" s="1233"/>
      <c r="BA571" s="1233"/>
      <c r="BB571" s="1233"/>
      <c r="BC571" s="1233"/>
      <c r="BD571" s="1233"/>
      <c r="BE571" s="1233"/>
      <c r="BF571" s="1233"/>
      <c r="BG571" s="1233"/>
      <c r="BH571" s="1233"/>
      <c r="BI571" s="1233"/>
      <c r="BJ571" s="1233"/>
      <c r="BK571" s="1233"/>
      <c r="BL571" s="1233"/>
      <c r="BM571" s="1233"/>
      <c r="BN571" s="1233"/>
      <c r="BO571" s="1233"/>
      <c r="BP571" s="1233"/>
      <c r="BQ571" s="1233"/>
      <c r="BR571" s="1233"/>
      <c r="BS571" s="1233"/>
      <c r="BT571" s="1233"/>
      <c r="BU571" s="1233"/>
      <c r="BV571" s="1233"/>
      <c r="BW571" s="1233"/>
    </row>
    <row r="572" ht="14.25" customHeight="1">
      <c r="A572" s="1295"/>
      <c r="B572" s="1295"/>
      <c r="C572" s="1295"/>
      <c r="D572" s="1295"/>
      <c r="E572" s="1295"/>
      <c r="F572" s="1295"/>
      <c r="G572" s="1296"/>
      <c r="H572" s="1297"/>
      <c r="I572" s="1298"/>
      <c r="J572" s="1295"/>
      <c r="K572" s="1295"/>
      <c r="L572" s="1299"/>
      <c r="M572" s="1295"/>
      <c r="N572" s="1295"/>
      <c r="O572" s="1299"/>
      <c r="P572" s="1295"/>
      <c r="Q572" s="1295"/>
      <c r="R572" s="1295"/>
      <c r="S572" s="1295"/>
      <c r="T572" s="1295"/>
      <c r="U572" s="1300"/>
      <c r="V572" s="1295"/>
      <c r="W572" s="1295"/>
      <c r="X572" s="1295"/>
      <c r="Y572" s="1294"/>
      <c r="Z572" s="1294"/>
      <c r="AA572" s="1294"/>
      <c r="AB572" s="1294"/>
      <c r="AC572" s="1294"/>
      <c r="AD572" s="1294"/>
      <c r="AE572" s="1295"/>
      <c r="AF572" s="1295"/>
      <c r="AG572" s="1233"/>
      <c r="AH572" s="1233"/>
      <c r="AI572" s="1233"/>
      <c r="AJ572" s="1233"/>
      <c r="AK572" s="1233"/>
      <c r="AL572" s="1233"/>
      <c r="AM572" s="1233"/>
      <c r="AN572" s="1233"/>
      <c r="AO572" s="1233"/>
      <c r="AP572" s="1233"/>
      <c r="AQ572" s="1233"/>
      <c r="AR572" s="1233"/>
      <c r="AS572" s="1233"/>
      <c r="AT572" s="1233"/>
      <c r="AU572" s="1233"/>
      <c r="AV572" s="1233"/>
      <c r="AW572" s="1233"/>
      <c r="AX572" s="1233"/>
      <c r="AY572" s="1233"/>
      <c r="AZ572" s="1233"/>
      <c r="BA572" s="1233"/>
      <c r="BB572" s="1233"/>
      <c r="BC572" s="1233"/>
      <c r="BD572" s="1233"/>
      <c r="BE572" s="1233"/>
      <c r="BF572" s="1233"/>
      <c r="BG572" s="1233"/>
      <c r="BH572" s="1233"/>
      <c r="BI572" s="1233"/>
      <c r="BJ572" s="1233"/>
      <c r="BK572" s="1233"/>
      <c r="BL572" s="1233"/>
      <c r="BM572" s="1233"/>
      <c r="BN572" s="1233"/>
      <c r="BO572" s="1233"/>
      <c r="BP572" s="1233"/>
      <c r="BQ572" s="1233"/>
      <c r="BR572" s="1233"/>
      <c r="BS572" s="1233"/>
      <c r="BT572" s="1233"/>
      <c r="BU572" s="1233"/>
      <c r="BV572" s="1233"/>
      <c r="BW572" s="1233"/>
    </row>
    <row r="573" ht="14.25" customHeight="1">
      <c r="A573" s="1295"/>
      <c r="B573" s="1295"/>
      <c r="C573" s="1295"/>
      <c r="D573" s="1295"/>
      <c r="E573" s="1295"/>
      <c r="F573" s="1295"/>
      <c r="G573" s="1296"/>
      <c r="H573" s="1297"/>
      <c r="I573" s="1298"/>
      <c r="J573" s="1295"/>
      <c r="K573" s="1295"/>
      <c r="L573" s="1299"/>
      <c r="M573" s="1295"/>
      <c r="N573" s="1295"/>
      <c r="O573" s="1299"/>
      <c r="P573" s="1295"/>
      <c r="Q573" s="1295"/>
      <c r="R573" s="1295"/>
      <c r="S573" s="1295"/>
      <c r="T573" s="1295"/>
      <c r="U573" s="1300"/>
      <c r="V573" s="1295"/>
      <c r="W573" s="1295"/>
      <c r="X573" s="1295"/>
      <c r="Y573" s="1294"/>
      <c r="Z573" s="1294"/>
      <c r="AA573" s="1294"/>
      <c r="AB573" s="1294"/>
      <c r="AC573" s="1294"/>
      <c r="AD573" s="1294"/>
      <c r="AE573" s="1295"/>
      <c r="AF573" s="1295"/>
      <c r="AG573" s="1233"/>
      <c r="AH573" s="1233"/>
      <c r="AI573" s="1233"/>
      <c r="AJ573" s="1233"/>
      <c r="AK573" s="1233"/>
      <c r="AL573" s="1233"/>
      <c r="AM573" s="1233"/>
      <c r="AN573" s="1233"/>
      <c r="AO573" s="1233"/>
      <c r="AP573" s="1233"/>
      <c r="AQ573" s="1233"/>
      <c r="AR573" s="1233"/>
      <c r="AS573" s="1233"/>
      <c r="AT573" s="1233"/>
      <c r="AU573" s="1233"/>
      <c r="AV573" s="1233"/>
      <c r="AW573" s="1233"/>
      <c r="AX573" s="1233"/>
      <c r="AY573" s="1233"/>
      <c r="AZ573" s="1233"/>
      <c r="BA573" s="1233"/>
      <c r="BB573" s="1233"/>
      <c r="BC573" s="1233"/>
      <c r="BD573" s="1233"/>
      <c r="BE573" s="1233"/>
      <c r="BF573" s="1233"/>
      <c r="BG573" s="1233"/>
      <c r="BH573" s="1233"/>
      <c r="BI573" s="1233"/>
      <c r="BJ573" s="1233"/>
      <c r="BK573" s="1233"/>
      <c r="BL573" s="1233"/>
      <c r="BM573" s="1233"/>
      <c r="BN573" s="1233"/>
      <c r="BO573" s="1233"/>
      <c r="BP573" s="1233"/>
      <c r="BQ573" s="1233"/>
      <c r="BR573" s="1233"/>
      <c r="BS573" s="1233"/>
      <c r="BT573" s="1233"/>
      <c r="BU573" s="1233"/>
      <c r="BV573" s="1233"/>
      <c r="BW573" s="1233"/>
    </row>
    <row r="574" ht="14.25" customHeight="1">
      <c r="A574" s="1295"/>
      <c r="B574" s="1295"/>
      <c r="C574" s="1295"/>
      <c r="D574" s="1295"/>
      <c r="E574" s="1295"/>
      <c r="F574" s="1295"/>
      <c r="G574" s="1296"/>
      <c r="H574" s="1297"/>
      <c r="I574" s="1298"/>
      <c r="J574" s="1295"/>
      <c r="K574" s="1295"/>
      <c r="L574" s="1299"/>
      <c r="M574" s="1295"/>
      <c r="N574" s="1295"/>
      <c r="O574" s="1299"/>
      <c r="P574" s="1295"/>
      <c r="Q574" s="1295"/>
      <c r="R574" s="1295"/>
      <c r="S574" s="1295"/>
      <c r="T574" s="1295"/>
      <c r="U574" s="1300"/>
      <c r="V574" s="1295"/>
      <c r="W574" s="1295"/>
      <c r="X574" s="1295"/>
      <c r="Y574" s="1294"/>
      <c r="Z574" s="1294"/>
      <c r="AA574" s="1294"/>
      <c r="AB574" s="1294"/>
      <c r="AC574" s="1294"/>
      <c r="AD574" s="1294"/>
      <c r="AE574" s="1295"/>
      <c r="AF574" s="1295"/>
      <c r="AG574" s="1233"/>
      <c r="AH574" s="1233"/>
      <c r="AI574" s="1233"/>
      <c r="AJ574" s="1233"/>
      <c r="AK574" s="1233"/>
      <c r="AL574" s="1233"/>
      <c r="AM574" s="1233"/>
      <c r="AN574" s="1233"/>
      <c r="AO574" s="1233"/>
      <c r="AP574" s="1233"/>
      <c r="AQ574" s="1233"/>
      <c r="AR574" s="1233"/>
      <c r="AS574" s="1233"/>
      <c r="AT574" s="1233"/>
      <c r="AU574" s="1233"/>
      <c r="AV574" s="1233"/>
      <c r="AW574" s="1233"/>
      <c r="AX574" s="1233"/>
      <c r="AY574" s="1233"/>
      <c r="AZ574" s="1233"/>
      <c r="BA574" s="1233"/>
      <c r="BB574" s="1233"/>
      <c r="BC574" s="1233"/>
      <c r="BD574" s="1233"/>
      <c r="BE574" s="1233"/>
      <c r="BF574" s="1233"/>
      <c r="BG574" s="1233"/>
      <c r="BH574" s="1233"/>
      <c r="BI574" s="1233"/>
      <c r="BJ574" s="1233"/>
      <c r="BK574" s="1233"/>
      <c r="BL574" s="1233"/>
      <c r="BM574" s="1233"/>
      <c r="BN574" s="1233"/>
      <c r="BO574" s="1233"/>
      <c r="BP574" s="1233"/>
      <c r="BQ574" s="1233"/>
      <c r="BR574" s="1233"/>
      <c r="BS574" s="1233"/>
      <c r="BT574" s="1233"/>
      <c r="BU574" s="1233"/>
      <c r="BV574" s="1233"/>
      <c r="BW574" s="1233"/>
    </row>
    <row r="575" ht="14.25" customHeight="1">
      <c r="A575" s="1295"/>
      <c r="B575" s="1295"/>
      <c r="C575" s="1295"/>
      <c r="D575" s="1295"/>
      <c r="E575" s="1295"/>
      <c r="F575" s="1295"/>
      <c r="G575" s="1296"/>
      <c r="H575" s="1297"/>
      <c r="I575" s="1298"/>
      <c r="J575" s="1295"/>
      <c r="K575" s="1295"/>
      <c r="L575" s="1299"/>
      <c r="M575" s="1295"/>
      <c r="N575" s="1295"/>
      <c r="O575" s="1299"/>
      <c r="P575" s="1295"/>
      <c r="Q575" s="1295"/>
      <c r="R575" s="1295"/>
      <c r="S575" s="1295"/>
      <c r="T575" s="1295"/>
      <c r="U575" s="1300"/>
      <c r="V575" s="1295"/>
      <c r="W575" s="1295"/>
      <c r="X575" s="1295"/>
      <c r="Y575" s="1294"/>
      <c r="Z575" s="1294"/>
      <c r="AA575" s="1294"/>
      <c r="AB575" s="1294"/>
      <c r="AC575" s="1294"/>
      <c r="AD575" s="1294"/>
      <c r="AE575" s="1295"/>
      <c r="AF575" s="1295"/>
      <c r="AG575" s="1233"/>
      <c r="AH575" s="1233"/>
      <c r="AI575" s="1233"/>
      <c r="AJ575" s="1233"/>
      <c r="AK575" s="1233"/>
      <c r="AL575" s="1233"/>
      <c r="AM575" s="1233"/>
      <c r="AN575" s="1233"/>
      <c r="AO575" s="1233"/>
      <c r="AP575" s="1233"/>
      <c r="AQ575" s="1233"/>
      <c r="AR575" s="1233"/>
      <c r="AS575" s="1233"/>
      <c r="AT575" s="1233"/>
      <c r="AU575" s="1233"/>
      <c r="AV575" s="1233"/>
      <c r="AW575" s="1233"/>
      <c r="AX575" s="1233"/>
      <c r="AY575" s="1233"/>
      <c r="AZ575" s="1233"/>
      <c r="BA575" s="1233"/>
      <c r="BB575" s="1233"/>
      <c r="BC575" s="1233"/>
      <c r="BD575" s="1233"/>
      <c r="BE575" s="1233"/>
      <c r="BF575" s="1233"/>
      <c r="BG575" s="1233"/>
      <c r="BH575" s="1233"/>
      <c r="BI575" s="1233"/>
      <c r="BJ575" s="1233"/>
      <c r="BK575" s="1233"/>
      <c r="BL575" s="1233"/>
      <c r="BM575" s="1233"/>
      <c r="BN575" s="1233"/>
      <c r="BO575" s="1233"/>
      <c r="BP575" s="1233"/>
      <c r="BQ575" s="1233"/>
      <c r="BR575" s="1233"/>
      <c r="BS575" s="1233"/>
      <c r="BT575" s="1233"/>
      <c r="BU575" s="1233"/>
      <c r="BV575" s="1233"/>
      <c r="BW575" s="1233"/>
    </row>
    <row r="576" ht="14.25" customHeight="1">
      <c r="A576" s="1295"/>
      <c r="B576" s="1295"/>
      <c r="C576" s="1295"/>
      <c r="D576" s="1295"/>
      <c r="E576" s="1295"/>
      <c r="F576" s="1295"/>
      <c r="G576" s="1296"/>
      <c r="H576" s="1297"/>
      <c r="I576" s="1298"/>
      <c r="J576" s="1295"/>
      <c r="K576" s="1295"/>
      <c r="L576" s="1299"/>
      <c r="M576" s="1295"/>
      <c r="N576" s="1295"/>
      <c r="O576" s="1299"/>
      <c r="P576" s="1295"/>
      <c r="Q576" s="1295"/>
      <c r="R576" s="1295"/>
      <c r="S576" s="1295"/>
      <c r="T576" s="1295"/>
      <c r="U576" s="1300"/>
      <c r="V576" s="1295"/>
      <c r="W576" s="1295"/>
      <c r="X576" s="1295"/>
      <c r="Y576" s="1294"/>
      <c r="Z576" s="1294"/>
      <c r="AA576" s="1294"/>
      <c r="AB576" s="1294"/>
      <c r="AC576" s="1294"/>
      <c r="AD576" s="1294"/>
      <c r="AE576" s="1295"/>
      <c r="AF576" s="1295"/>
      <c r="AG576" s="1233"/>
      <c r="AH576" s="1233"/>
      <c r="AI576" s="1233"/>
      <c r="AJ576" s="1233"/>
      <c r="AK576" s="1233"/>
      <c r="AL576" s="1233"/>
      <c r="AM576" s="1233"/>
      <c r="AN576" s="1233"/>
      <c r="AO576" s="1233"/>
      <c r="AP576" s="1233"/>
      <c r="AQ576" s="1233"/>
      <c r="AR576" s="1233"/>
      <c r="AS576" s="1233"/>
      <c r="AT576" s="1233"/>
      <c r="AU576" s="1233"/>
      <c r="AV576" s="1233"/>
      <c r="AW576" s="1233"/>
      <c r="AX576" s="1233"/>
      <c r="AY576" s="1233"/>
      <c r="AZ576" s="1233"/>
      <c r="BA576" s="1233"/>
      <c r="BB576" s="1233"/>
      <c r="BC576" s="1233"/>
      <c r="BD576" s="1233"/>
      <c r="BE576" s="1233"/>
      <c r="BF576" s="1233"/>
      <c r="BG576" s="1233"/>
      <c r="BH576" s="1233"/>
      <c r="BI576" s="1233"/>
      <c r="BJ576" s="1233"/>
      <c r="BK576" s="1233"/>
      <c r="BL576" s="1233"/>
      <c r="BM576" s="1233"/>
      <c r="BN576" s="1233"/>
      <c r="BO576" s="1233"/>
      <c r="BP576" s="1233"/>
      <c r="BQ576" s="1233"/>
      <c r="BR576" s="1233"/>
      <c r="BS576" s="1233"/>
      <c r="BT576" s="1233"/>
      <c r="BU576" s="1233"/>
      <c r="BV576" s="1233"/>
      <c r="BW576" s="1233"/>
    </row>
    <row r="577" ht="14.25" customHeight="1">
      <c r="A577" s="1295"/>
      <c r="B577" s="1295"/>
      <c r="C577" s="1295"/>
      <c r="D577" s="1295"/>
      <c r="E577" s="1295"/>
      <c r="F577" s="1295"/>
      <c r="G577" s="1296"/>
      <c r="H577" s="1297"/>
      <c r="I577" s="1298"/>
      <c r="J577" s="1295"/>
      <c r="K577" s="1295"/>
      <c r="L577" s="1299"/>
      <c r="M577" s="1295"/>
      <c r="N577" s="1295"/>
      <c r="O577" s="1299"/>
      <c r="P577" s="1295"/>
      <c r="Q577" s="1295"/>
      <c r="R577" s="1295"/>
      <c r="S577" s="1295"/>
      <c r="T577" s="1295"/>
      <c r="U577" s="1300"/>
      <c r="V577" s="1295"/>
      <c r="W577" s="1295"/>
      <c r="X577" s="1295"/>
      <c r="Y577" s="1294"/>
      <c r="Z577" s="1294"/>
      <c r="AA577" s="1294"/>
      <c r="AB577" s="1294"/>
      <c r="AC577" s="1294"/>
      <c r="AD577" s="1294"/>
      <c r="AE577" s="1295"/>
      <c r="AF577" s="1295"/>
      <c r="AG577" s="1233"/>
      <c r="AH577" s="1233"/>
      <c r="AI577" s="1233"/>
      <c r="AJ577" s="1233"/>
      <c r="AK577" s="1233"/>
      <c r="AL577" s="1233"/>
      <c r="AM577" s="1233"/>
      <c r="AN577" s="1233"/>
      <c r="AO577" s="1233"/>
      <c r="AP577" s="1233"/>
      <c r="AQ577" s="1233"/>
      <c r="AR577" s="1233"/>
      <c r="AS577" s="1233"/>
      <c r="AT577" s="1233"/>
      <c r="AU577" s="1233"/>
      <c r="AV577" s="1233"/>
      <c r="AW577" s="1233"/>
      <c r="AX577" s="1233"/>
      <c r="AY577" s="1233"/>
      <c r="AZ577" s="1233"/>
      <c r="BA577" s="1233"/>
      <c r="BB577" s="1233"/>
      <c r="BC577" s="1233"/>
      <c r="BD577" s="1233"/>
      <c r="BE577" s="1233"/>
      <c r="BF577" s="1233"/>
      <c r="BG577" s="1233"/>
      <c r="BH577" s="1233"/>
      <c r="BI577" s="1233"/>
      <c r="BJ577" s="1233"/>
      <c r="BK577" s="1233"/>
      <c r="BL577" s="1233"/>
      <c r="BM577" s="1233"/>
      <c r="BN577" s="1233"/>
      <c r="BO577" s="1233"/>
      <c r="BP577" s="1233"/>
      <c r="BQ577" s="1233"/>
      <c r="BR577" s="1233"/>
      <c r="BS577" s="1233"/>
      <c r="BT577" s="1233"/>
      <c r="BU577" s="1233"/>
      <c r="BV577" s="1233"/>
      <c r="BW577" s="1233"/>
    </row>
    <row r="578" ht="14.25" customHeight="1">
      <c r="A578" s="1295"/>
      <c r="B578" s="1295"/>
      <c r="C578" s="1295"/>
      <c r="D578" s="1295"/>
      <c r="E578" s="1295"/>
      <c r="F578" s="1295"/>
      <c r="G578" s="1296"/>
      <c r="H578" s="1297"/>
      <c r="I578" s="1298"/>
      <c r="J578" s="1295"/>
      <c r="K578" s="1295"/>
      <c r="L578" s="1299"/>
      <c r="M578" s="1295"/>
      <c r="N578" s="1295"/>
      <c r="O578" s="1299"/>
      <c r="P578" s="1295"/>
      <c r="Q578" s="1295"/>
      <c r="R578" s="1295"/>
      <c r="S578" s="1295"/>
      <c r="T578" s="1295"/>
      <c r="U578" s="1300"/>
      <c r="V578" s="1295"/>
      <c r="W578" s="1295"/>
      <c r="X578" s="1295"/>
      <c r="Y578" s="1294"/>
      <c r="Z578" s="1294"/>
      <c r="AA578" s="1294"/>
      <c r="AB578" s="1294"/>
      <c r="AC578" s="1294"/>
      <c r="AD578" s="1294"/>
      <c r="AE578" s="1295"/>
      <c r="AF578" s="1295"/>
      <c r="AG578" s="1233"/>
      <c r="AH578" s="1233"/>
      <c r="AI578" s="1233"/>
      <c r="AJ578" s="1233"/>
      <c r="AK578" s="1233"/>
      <c r="AL578" s="1233"/>
      <c r="AM578" s="1233"/>
      <c r="AN578" s="1233"/>
      <c r="AO578" s="1233"/>
      <c r="AP578" s="1233"/>
      <c r="AQ578" s="1233"/>
      <c r="AR578" s="1233"/>
      <c r="AS578" s="1233"/>
      <c r="AT578" s="1233"/>
      <c r="AU578" s="1233"/>
      <c r="AV578" s="1233"/>
      <c r="AW578" s="1233"/>
      <c r="AX578" s="1233"/>
      <c r="AY578" s="1233"/>
      <c r="AZ578" s="1233"/>
      <c r="BA578" s="1233"/>
      <c r="BB578" s="1233"/>
      <c r="BC578" s="1233"/>
      <c r="BD578" s="1233"/>
      <c r="BE578" s="1233"/>
      <c r="BF578" s="1233"/>
      <c r="BG578" s="1233"/>
      <c r="BH578" s="1233"/>
      <c r="BI578" s="1233"/>
      <c r="BJ578" s="1233"/>
      <c r="BK578" s="1233"/>
      <c r="BL578" s="1233"/>
      <c r="BM578" s="1233"/>
      <c r="BN578" s="1233"/>
      <c r="BO578" s="1233"/>
      <c r="BP578" s="1233"/>
      <c r="BQ578" s="1233"/>
      <c r="BR578" s="1233"/>
      <c r="BS578" s="1233"/>
      <c r="BT578" s="1233"/>
      <c r="BU578" s="1233"/>
      <c r="BV578" s="1233"/>
      <c r="BW578" s="1233"/>
    </row>
    <row r="579" ht="14.25" customHeight="1">
      <c r="A579" s="1295"/>
      <c r="B579" s="1295"/>
      <c r="C579" s="1295"/>
      <c r="D579" s="1295"/>
      <c r="E579" s="1295"/>
      <c r="F579" s="1295"/>
      <c r="G579" s="1296"/>
      <c r="H579" s="1297"/>
      <c r="I579" s="1298"/>
      <c r="J579" s="1295"/>
      <c r="K579" s="1295"/>
      <c r="L579" s="1299"/>
      <c r="M579" s="1295"/>
      <c r="N579" s="1295"/>
      <c r="O579" s="1299"/>
      <c r="P579" s="1295"/>
      <c r="Q579" s="1295"/>
      <c r="R579" s="1295"/>
      <c r="S579" s="1295"/>
      <c r="T579" s="1295"/>
      <c r="U579" s="1300"/>
      <c r="V579" s="1295"/>
      <c r="W579" s="1295"/>
      <c r="X579" s="1295"/>
      <c r="Y579" s="1294"/>
      <c r="Z579" s="1294"/>
      <c r="AA579" s="1294"/>
      <c r="AB579" s="1294"/>
      <c r="AC579" s="1294"/>
      <c r="AD579" s="1294"/>
      <c r="AE579" s="1295"/>
      <c r="AF579" s="1295"/>
      <c r="AG579" s="1233"/>
      <c r="AH579" s="1233"/>
      <c r="AI579" s="1233"/>
      <c r="AJ579" s="1233"/>
      <c r="AK579" s="1233"/>
      <c r="AL579" s="1233"/>
      <c r="AM579" s="1233"/>
      <c r="AN579" s="1233"/>
      <c r="AO579" s="1233"/>
      <c r="AP579" s="1233"/>
      <c r="AQ579" s="1233"/>
      <c r="AR579" s="1233"/>
      <c r="AS579" s="1233"/>
      <c r="AT579" s="1233"/>
      <c r="AU579" s="1233"/>
      <c r="AV579" s="1233"/>
      <c r="AW579" s="1233"/>
      <c r="AX579" s="1233"/>
      <c r="AY579" s="1233"/>
      <c r="AZ579" s="1233"/>
      <c r="BA579" s="1233"/>
      <c r="BB579" s="1233"/>
      <c r="BC579" s="1233"/>
      <c r="BD579" s="1233"/>
      <c r="BE579" s="1233"/>
      <c r="BF579" s="1233"/>
      <c r="BG579" s="1233"/>
      <c r="BH579" s="1233"/>
      <c r="BI579" s="1233"/>
      <c r="BJ579" s="1233"/>
      <c r="BK579" s="1233"/>
      <c r="BL579" s="1233"/>
      <c r="BM579" s="1233"/>
      <c r="BN579" s="1233"/>
      <c r="BO579" s="1233"/>
      <c r="BP579" s="1233"/>
      <c r="BQ579" s="1233"/>
      <c r="BR579" s="1233"/>
      <c r="BS579" s="1233"/>
      <c r="BT579" s="1233"/>
      <c r="BU579" s="1233"/>
      <c r="BV579" s="1233"/>
      <c r="BW579" s="1233"/>
    </row>
    <row r="580" ht="14.25" customHeight="1">
      <c r="A580" s="1295"/>
      <c r="B580" s="1295"/>
      <c r="C580" s="1295"/>
      <c r="D580" s="1295"/>
      <c r="E580" s="1295"/>
      <c r="F580" s="1295"/>
      <c r="G580" s="1296"/>
      <c r="H580" s="1297"/>
      <c r="I580" s="1298"/>
      <c r="J580" s="1295"/>
      <c r="K580" s="1295"/>
      <c r="L580" s="1299"/>
      <c r="M580" s="1295"/>
      <c r="N580" s="1295"/>
      <c r="O580" s="1299"/>
      <c r="P580" s="1295"/>
      <c r="Q580" s="1295"/>
      <c r="R580" s="1295"/>
      <c r="S580" s="1295"/>
      <c r="T580" s="1295"/>
      <c r="U580" s="1300"/>
      <c r="V580" s="1295"/>
      <c r="W580" s="1295"/>
      <c r="X580" s="1295"/>
      <c r="Y580" s="1294"/>
      <c r="Z580" s="1294"/>
      <c r="AA580" s="1294"/>
      <c r="AB580" s="1294"/>
      <c r="AC580" s="1294"/>
      <c r="AD580" s="1294"/>
      <c r="AE580" s="1295"/>
      <c r="AF580" s="1295"/>
      <c r="AG580" s="1233"/>
      <c r="AH580" s="1233"/>
      <c r="AI580" s="1233"/>
      <c r="AJ580" s="1233"/>
      <c r="AK580" s="1233"/>
      <c r="AL580" s="1233"/>
      <c r="AM580" s="1233"/>
      <c r="AN580" s="1233"/>
      <c r="AO580" s="1233"/>
      <c r="AP580" s="1233"/>
      <c r="AQ580" s="1233"/>
      <c r="AR580" s="1233"/>
      <c r="AS580" s="1233"/>
      <c r="AT580" s="1233"/>
      <c r="AU580" s="1233"/>
      <c r="AV580" s="1233"/>
      <c r="AW580" s="1233"/>
      <c r="AX580" s="1233"/>
      <c r="AY580" s="1233"/>
      <c r="AZ580" s="1233"/>
      <c r="BA580" s="1233"/>
      <c r="BB580" s="1233"/>
      <c r="BC580" s="1233"/>
      <c r="BD580" s="1233"/>
      <c r="BE580" s="1233"/>
      <c r="BF580" s="1233"/>
      <c r="BG580" s="1233"/>
      <c r="BH580" s="1233"/>
      <c r="BI580" s="1233"/>
      <c r="BJ580" s="1233"/>
      <c r="BK580" s="1233"/>
      <c r="BL580" s="1233"/>
      <c r="BM580" s="1233"/>
      <c r="BN580" s="1233"/>
      <c r="BO580" s="1233"/>
      <c r="BP580" s="1233"/>
      <c r="BQ580" s="1233"/>
      <c r="BR580" s="1233"/>
      <c r="BS580" s="1233"/>
      <c r="BT580" s="1233"/>
      <c r="BU580" s="1233"/>
      <c r="BV580" s="1233"/>
      <c r="BW580" s="1233"/>
    </row>
    <row r="581" ht="14.25" customHeight="1">
      <c r="A581" s="1295"/>
      <c r="B581" s="1295"/>
      <c r="C581" s="1295"/>
      <c r="D581" s="1295"/>
      <c r="E581" s="1295"/>
      <c r="F581" s="1295"/>
      <c r="G581" s="1296"/>
      <c r="H581" s="1297"/>
      <c r="I581" s="1298"/>
      <c r="J581" s="1295"/>
      <c r="K581" s="1295"/>
      <c r="L581" s="1299"/>
      <c r="M581" s="1295"/>
      <c r="N581" s="1295"/>
      <c r="O581" s="1299"/>
      <c r="P581" s="1295"/>
      <c r="Q581" s="1295"/>
      <c r="R581" s="1295"/>
      <c r="S581" s="1295"/>
      <c r="T581" s="1295"/>
      <c r="U581" s="1300"/>
      <c r="V581" s="1295"/>
      <c r="W581" s="1295"/>
      <c r="X581" s="1295"/>
      <c r="Y581" s="1294"/>
      <c r="Z581" s="1294"/>
      <c r="AA581" s="1294"/>
      <c r="AB581" s="1294"/>
      <c r="AC581" s="1294"/>
      <c r="AD581" s="1294"/>
      <c r="AE581" s="1295"/>
      <c r="AF581" s="1295"/>
      <c r="AG581" s="1233"/>
      <c r="AH581" s="1233"/>
      <c r="AI581" s="1233"/>
      <c r="AJ581" s="1233"/>
      <c r="AK581" s="1233"/>
      <c r="AL581" s="1233"/>
      <c r="AM581" s="1233"/>
      <c r="AN581" s="1233"/>
      <c r="AO581" s="1233"/>
      <c r="AP581" s="1233"/>
      <c r="AQ581" s="1233"/>
      <c r="AR581" s="1233"/>
      <c r="AS581" s="1233"/>
      <c r="AT581" s="1233"/>
      <c r="AU581" s="1233"/>
      <c r="AV581" s="1233"/>
      <c r="AW581" s="1233"/>
      <c r="AX581" s="1233"/>
      <c r="AY581" s="1233"/>
      <c r="AZ581" s="1233"/>
      <c r="BA581" s="1233"/>
      <c r="BB581" s="1233"/>
      <c r="BC581" s="1233"/>
      <c r="BD581" s="1233"/>
      <c r="BE581" s="1233"/>
      <c r="BF581" s="1233"/>
      <c r="BG581" s="1233"/>
      <c r="BH581" s="1233"/>
      <c r="BI581" s="1233"/>
      <c r="BJ581" s="1233"/>
      <c r="BK581" s="1233"/>
      <c r="BL581" s="1233"/>
      <c r="BM581" s="1233"/>
      <c r="BN581" s="1233"/>
      <c r="BO581" s="1233"/>
      <c r="BP581" s="1233"/>
      <c r="BQ581" s="1233"/>
      <c r="BR581" s="1233"/>
      <c r="BS581" s="1233"/>
      <c r="BT581" s="1233"/>
      <c r="BU581" s="1233"/>
      <c r="BV581" s="1233"/>
      <c r="BW581" s="1233"/>
    </row>
    <row r="582" ht="14.25" customHeight="1">
      <c r="A582" s="1295"/>
      <c r="B582" s="1295"/>
      <c r="C582" s="1295"/>
      <c r="D582" s="1295"/>
      <c r="E582" s="1295"/>
      <c r="F582" s="1295"/>
      <c r="G582" s="1296"/>
      <c r="H582" s="1297"/>
      <c r="I582" s="1298"/>
      <c r="J582" s="1295"/>
      <c r="K582" s="1295"/>
      <c r="L582" s="1299"/>
      <c r="M582" s="1295"/>
      <c r="N582" s="1295"/>
      <c r="O582" s="1299"/>
      <c r="P582" s="1295"/>
      <c r="Q582" s="1295"/>
      <c r="R582" s="1295"/>
      <c r="S582" s="1295"/>
      <c r="T582" s="1295"/>
      <c r="U582" s="1300"/>
      <c r="V582" s="1295"/>
      <c r="W582" s="1295"/>
      <c r="X582" s="1295"/>
      <c r="Y582" s="1294"/>
      <c r="Z582" s="1294"/>
      <c r="AA582" s="1294"/>
      <c r="AB582" s="1294"/>
      <c r="AC582" s="1294"/>
      <c r="AD582" s="1294"/>
      <c r="AE582" s="1295"/>
      <c r="AF582" s="1295"/>
      <c r="AG582" s="1233"/>
      <c r="AH582" s="1233"/>
      <c r="AI582" s="1233"/>
      <c r="AJ582" s="1233"/>
      <c r="AK582" s="1233"/>
      <c r="AL582" s="1233"/>
      <c r="AM582" s="1233"/>
      <c r="AN582" s="1233"/>
      <c r="AO582" s="1233"/>
      <c r="AP582" s="1233"/>
      <c r="AQ582" s="1233"/>
      <c r="AR582" s="1233"/>
      <c r="AS582" s="1233"/>
      <c r="AT582" s="1233"/>
      <c r="AU582" s="1233"/>
      <c r="AV582" s="1233"/>
      <c r="AW582" s="1233"/>
      <c r="AX582" s="1233"/>
      <c r="AY582" s="1233"/>
      <c r="AZ582" s="1233"/>
      <c r="BA582" s="1233"/>
      <c r="BB582" s="1233"/>
      <c r="BC582" s="1233"/>
      <c r="BD582" s="1233"/>
      <c r="BE582" s="1233"/>
      <c r="BF582" s="1233"/>
      <c r="BG582" s="1233"/>
      <c r="BH582" s="1233"/>
      <c r="BI582" s="1233"/>
      <c r="BJ582" s="1233"/>
      <c r="BK582" s="1233"/>
      <c r="BL582" s="1233"/>
      <c r="BM582" s="1233"/>
      <c r="BN582" s="1233"/>
      <c r="BO582" s="1233"/>
      <c r="BP582" s="1233"/>
      <c r="BQ582" s="1233"/>
      <c r="BR582" s="1233"/>
      <c r="BS582" s="1233"/>
      <c r="BT582" s="1233"/>
      <c r="BU582" s="1233"/>
      <c r="BV582" s="1233"/>
      <c r="BW582" s="1233"/>
    </row>
    <row r="583" ht="14.25" customHeight="1">
      <c r="A583" s="1295"/>
      <c r="B583" s="1295"/>
      <c r="C583" s="1295"/>
      <c r="D583" s="1295"/>
      <c r="E583" s="1295"/>
      <c r="F583" s="1295"/>
      <c r="G583" s="1296"/>
      <c r="H583" s="1297"/>
      <c r="I583" s="1298"/>
      <c r="J583" s="1295"/>
      <c r="K583" s="1295"/>
      <c r="L583" s="1299"/>
      <c r="M583" s="1295"/>
      <c r="N583" s="1295"/>
      <c r="O583" s="1299"/>
      <c r="P583" s="1295"/>
      <c r="Q583" s="1295"/>
      <c r="R583" s="1295"/>
      <c r="S583" s="1295"/>
      <c r="T583" s="1295"/>
      <c r="U583" s="1300"/>
      <c r="V583" s="1295"/>
      <c r="W583" s="1295"/>
      <c r="X583" s="1295"/>
      <c r="Y583" s="1294"/>
      <c r="Z583" s="1294"/>
      <c r="AA583" s="1294"/>
      <c r="AB583" s="1294"/>
      <c r="AC583" s="1294"/>
      <c r="AD583" s="1294"/>
      <c r="AE583" s="1295"/>
      <c r="AF583" s="1295"/>
      <c r="AG583" s="1233"/>
      <c r="AH583" s="1233"/>
      <c r="AI583" s="1233"/>
      <c r="AJ583" s="1233"/>
      <c r="AK583" s="1233"/>
      <c r="AL583" s="1233"/>
      <c r="AM583" s="1233"/>
      <c r="AN583" s="1233"/>
      <c r="AO583" s="1233"/>
      <c r="AP583" s="1233"/>
      <c r="AQ583" s="1233"/>
      <c r="AR583" s="1233"/>
      <c r="AS583" s="1233"/>
      <c r="AT583" s="1233"/>
      <c r="AU583" s="1233"/>
      <c r="AV583" s="1233"/>
      <c r="AW583" s="1233"/>
      <c r="AX583" s="1233"/>
      <c r="AY583" s="1233"/>
      <c r="AZ583" s="1233"/>
      <c r="BA583" s="1233"/>
      <c r="BB583" s="1233"/>
      <c r="BC583" s="1233"/>
      <c r="BD583" s="1233"/>
      <c r="BE583" s="1233"/>
      <c r="BF583" s="1233"/>
      <c r="BG583" s="1233"/>
      <c r="BH583" s="1233"/>
      <c r="BI583" s="1233"/>
      <c r="BJ583" s="1233"/>
      <c r="BK583" s="1233"/>
      <c r="BL583" s="1233"/>
      <c r="BM583" s="1233"/>
      <c r="BN583" s="1233"/>
      <c r="BO583" s="1233"/>
      <c r="BP583" s="1233"/>
      <c r="BQ583" s="1233"/>
      <c r="BR583" s="1233"/>
      <c r="BS583" s="1233"/>
      <c r="BT583" s="1233"/>
      <c r="BU583" s="1233"/>
      <c r="BV583" s="1233"/>
      <c r="BW583" s="1233"/>
    </row>
    <row r="584" ht="14.25" customHeight="1">
      <c r="A584" s="1295"/>
      <c r="B584" s="1295"/>
      <c r="C584" s="1295"/>
      <c r="D584" s="1295"/>
      <c r="E584" s="1295"/>
      <c r="F584" s="1295"/>
      <c r="G584" s="1296"/>
      <c r="H584" s="1297"/>
      <c r="I584" s="1298"/>
      <c r="J584" s="1295"/>
      <c r="K584" s="1295"/>
      <c r="L584" s="1299"/>
      <c r="M584" s="1295"/>
      <c r="N584" s="1295"/>
      <c r="O584" s="1299"/>
      <c r="P584" s="1295"/>
      <c r="Q584" s="1295"/>
      <c r="R584" s="1295"/>
      <c r="S584" s="1295"/>
      <c r="T584" s="1295"/>
      <c r="U584" s="1300"/>
      <c r="V584" s="1295"/>
      <c r="W584" s="1295"/>
      <c r="X584" s="1295"/>
      <c r="Y584" s="1294"/>
      <c r="Z584" s="1294"/>
      <c r="AA584" s="1294"/>
      <c r="AB584" s="1294"/>
      <c r="AC584" s="1294"/>
      <c r="AD584" s="1294"/>
      <c r="AE584" s="1295"/>
      <c r="AF584" s="1295"/>
      <c r="AG584" s="1233"/>
      <c r="AH584" s="1233"/>
      <c r="AI584" s="1233"/>
      <c r="AJ584" s="1233"/>
      <c r="AK584" s="1233"/>
      <c r="AL584" s="1233"/>
      <c r="AM584" s="1233"/>
      <c r="AN584" s="1233"/>
      <c r="AO584" s="1233"/>
      <c r="AP584" s="1233"/>
      <c r="AQ584" s="1233"/>
      <c r="AR584" s="1233"/>
      <c r="AS584" s="1233"/>
      <c r="AT584" s="1233"/>
      <c r="AU584" s="1233"/>
      <c r="AV584" s="1233"/>
      <c r="AW584" s="1233"/>
      <c r="AX584" s="1233"/>
      <c r="AY584" s="1233"/>
      <c r="AZ584" s="1233"/>
      <c r="BA584" s="1233"/>
      <c r="BB584" s="1233"/>
      <c r="BC584" s="1233"/>
      <c r="BD584" s="1233"/>
      <c r="BE584" s="1233"/>
      <c r="BF584" s="1233"/>
      <c r="BG584" s="1233"/>
      <c r="BH584" s="1233"/>
      <c r="BI584" s="1233"/>
      <c r="BJ584" s="1233"/>
      <c r="BK584" s="1233"/>
      <c r="BL584" s="1233"/>
      <c r="BM584" s="1233"/>
      <c r="BN584" s="1233"/>
      <c r="BO584" s="1233"/>
      <c r="BP584" s="1233"/>
      <c r="BQ584" s="1233"/>
      <c r="BR584" s="1233"/>
      <c r="BS584" s="1233"/>
      <c r="BT584" s="1233"/>
      <c r="BU584" s="1233"/>
      <c r="BV584" s="1233"/>
      <c r="BW584" s="1233"/>
    </row>
    <row r="585" ht="14.25" customHeight="1">
      <c r="A585" s="1295"/>
      <c r="B585" s="1295"/>
      <c r="C585" s="1295"/>
      <c r="D585" s="1295"/>
      <c r="E585" s="1295"/>
      <c r="F585" s="1295"/>
      <c r="G585" s="1296"/>
      <c r="H585" s="1297"/>
      <c r="I585" s="1298"/>
      <c r="J585" s="1295"/>
      <c r="K585" s="1295"/>
      <c r="L585" s="1299"/>
      <c r="M585" s="1295"/>
      <c r="N585" s="1295"/>
      <c r="O585" s="1299"/>
      <c r="P585" s="1295"/>
      <c r="Q585" s="1295"/>
      <c r="R585" s="1295"/>
      <c r="S585" s="1295"/>
      <c r="T585" s="1295"/>
      <c r="U585" s="1300"/>
      <c r="V585" s="1295"/>
      <c r="W585" s="1295"/>
      <c r="X585" s="1295"/>
      <c r="Y585" s="1294"/>
      <c r="Z585" s="1294"/>
      <c r="AA585" s="1294"/>
      <c r="AB585" s="1294"/>
      <c r="AC585" s="1294"/>
      <c r="AD585" s="1294"/>
      <c r="AE585" s="1295"/>
      <c r="AF585" s="1295"/>
      <c r="AG585" s="1233"/>
      <c r="AH585" s="1233"/>
      <c r="AI585" s="1233"/>
      <c r="AJ585" s="1233"/>
      <c r="AK585" s="1233"/>
      <c r="AL585" s="1233"/>
      <c r="AM585" s="1233"/>
      <c r="AN585" s="1233"/>
      <c r="AO585" s="1233"/>
      <c r="AP585" s="1233"/>
      <c r="AQ585" s="1233"/>
      <c r="AR585" s="1233"/>
      <c r="AS585" s="1233"/>
      <c r="AT585" s="1233"/>
      <c r="AU585" s="1233"/>
      <c r="AV585" s="1233"/>
      <c r="AW585" s="1233"/>
      <c r="AX585" s="1233"/>
      <c r="AY585" s="1233"/>
      <c r="AZ585" s="1233"/>
      <c r="BA585" s="1233"/>
      <c r="BB585" s="1233"/>
      <c r="BC585" s="1233"/>
      <c r="BD585" s="1233"/>
      <c r="BE585" s="1233"/>
      <c r="BF585" s="1233"/>
      <c r="BG585" s="1233"/>
      <c r="BH585" s="1233"/>
      <c r="BI585" s="1233"/>
      <c r="BJ585" s="1233"/>
      <c r="BK585" s="1233"/>
      <c r="BL585" s="1233"/>
      <c r="BM585" s="1233"/>
      <c r="BN585" s="1233"/>
      <c r="BO585" s="1233"/>
      <c r="BP585" s="1233"/>
      <c r="BQ585" s="1233"/>
      <c r="BR585" s="1233"/>
      <c r="BS585" s="1233"/>
      <c r="BT585" s="1233"/>
      <c r="BU585" s="1233"/>
      <c r="BV585" s="1233"/>
      <c r="BW585" s="1233"/>
    </row>
    <row r="586" ht="14.25" customHeight="1">
      <c r="A586" s="1295"/>
      <c r="B586" s="1295"/>
      <c r="C586" s="1295"/>
      <c r="D586" s="1295"/>
      <c r="E586" s="1295"/>
      <c r="F586" s="1295"/>
      <c r="G586" s="1296"/>
      <c r="H586" s="1297"/>
      <c r="I586" s="1298"/>
      <c r="J586" s="1295"/>
      <c r="K586" s="1295"/>
      <c r="L586" s="1299"/>
      <c r="M586" s="1295"/>
      <c r="N586" s="1295"/>
      <c r="O586" s="1299"/>
      <c r="P586" s="1295"/>
      <c r="Q586" s="1295"/>
      <c r="R586" s="1295"/>
      <c r="S586" s="1295"/>
      <c r="T586" s="1295"/>
      <c r="U586" s="1300"/>
      <c r="V586" s="1295"/>
      <c r="W586" s="1295"/>
      <c r="X586" s="1295"/>
      <c r="Y586" s="1294"/>
      <c r="Z586" s="1294"/>
      <c r="AA586" s="1294"/>
      <c r="AB586" s="1294"/>
      <c r="AC586" s="1294"/>
      <c r="AD586" s="1294"/>
      <c r="AE586" s="1295"/>
      <c r="AF586" s="1295"/>
      <c r="AG586" s="1233"/>
      <c r="AH586" s="1233"/>
      <c r="AI586" s="1233"/>
      <c r="AJ586" s="1233"/>
      <c r="AK586" s="1233"/>
      <c r="AL586" s="1233"/>
      <c r="AM586" s="1233"/>
      <c r="AN586" s="1233"/>
      <c r="AO586" s="1233"/>
      <c r="AP586" s="1233"/>
      <c r="AQ586" s="1233"/>
      <c r="AR586" s="1233"/>
      <c r="AS586" s="1233"/>
      <c r="AT586" s="1233"/>
      <c r="AU586" s="1233"/>
      <c r="AV586" s="1233"/>
      <c r="AW586" s="1233"/>
      <c r="AX586" s="1233"/>
      <c r="AY586" s="1233"/>
      <c r="AZ586" s="1233"/>
      <c r="BA586" s="1233"/>
      <c r="BB586" s="1233"/>
      <c r="BC586" s="1233"/>
      <c r="BD586" s="1233"/>
      <c r="BE586" s="1233"/>
      <c r="BF586" s="1233"/>
      <c r="BG586" s="1233"/>
      <c r="BH586" s="1233"/>
      <c r="BI586" s="1233"/>
      <c r="BJ586" s="1233"/>
      <c r="BK586" s="1233"/>
      <c r="BL586" s="1233"/>
      <c r="BM586" s="1233"/>
      <c r="BN586" s="1233"/>
      <c r="BO586" s="1233"/>
      <c r="BP586" s="1233"/>
      <c r="BQ586" s="1233"/>
      <c r="BR586" s="1233"/>
      <c r="BS586" s="1233"/>
      <c r="BT586" s="1233"/>
      <c r="BU586" s="1233"/>
      <c r="BV586" s="1233"/>
      <c r="BW586" s="1233"/>
    </row>
    <row r="587" ht="14.25" customHeight="1">
      <c r="A587" s="1295"/>
      <c r="B587" s="1295"/>
      <c r="C587" s="1295"/>
      <c r="D587" s="1295"/>
      <c r="E587" s="1295"/>
      <c r="F587" s="1295"/>
      <c r="G587" s="1296"/>
      <c r="H587" s="1297"/>
      <c r="I587" s="1298"/>
      <c r="J587" s="1295"/>
      <c r="K587" s="1295"/>
      <c r="L587" s="1299"/>
      <c r="M587" s="1295"/>
      <c r="N587" s="1295"/>
      <c r="O587" s="1299"/>
      <c r="P587" s="1295"/>
      <c r="Q587" s="1295"/>
      <c r="R587" s="1295"/>
      <c r="S587" s="1295"/>
      <c r="T587" s="1295"/>
      <c r="U587" s="1300"/>
      <c r="V587" s="1295"/>
      <c r="W587" s="1295"/>
      <c r="X587" s="1295"/>
      <c r="Y587" s="1294"/>
      <c r="Z587" s="1294"/>
      <c r="AA587" s="1294"/>
      <c r="AB587" s="1294"/>
      <c r="AC587" s="1294"/>
      <c r="AD587" s="1294"/>
      <c r="AE587" s="1295"/>
      <c r="AF587" s="1295"/>
      <c r="AG587" s="1233"/>
      <c r="AH587" s="1233"/>
      <c r="AI587" s="1233"/>
      <c r="AJ587" s="1233"/>
      <c r="AK587" s="1233"/>
      <c r="AL587" s="1233"/>
      <c r="AM587" s="1233"/>
      <c r="AN587" s="1233"/>
      <c r="AO587" s="1233"/>
      <c r="AP587" s="1233"/>
      <c r="AQ587" s="1233"/>
      <c r="AR587" s="1233"/>
      <c r="AS587" s="1233"/>
      <c r="AT587" s="1233"/>
      <c r="AU587" s="1233"/>
      <c r="AV587" s="1233"/>
      <c r="AW587" s="1233"/>
      <c r="AX587" s="1233"/>
      <c r="AY587" s="1233"/>
      <c r="AZ587" s="1233"/>
      <c r="BA587" s="1233"/>
      <c r="BB587" s="1233"/>
      <c r="BC587" s="1233"/>
      <c r="BD587" s="1233"/>
      <c r="BE587" s="1233"/>
      <c r="BF587" s="1233"/>
      <c r="BG587" s="1233"/>
      <c r="BH587" s="1233"/>
      <c r="BI587" s="1233"/>
      <c r="BJ587" s="1233"/>
      <c r="BK587" s="1233"/>
      <c r="BL587" s="1233"/>
      <c r="BM587" s="1233"/>
      <c r="BN587" s="1233"/>
      <c r="BO587" s="1233"/>
      <c r="BP587" s="1233"/>
      <c r="BQ587" s="1233"/>
      <c r="BR587" s="1233"/>
      <c r="BS587" s="1233"/>
      <c r="BT587" s="1233"/>
      <c r="BU587" s="1233"/>
      <c r="BV587" s="1233"/>
      <c r="BW587" s="1233"/>
    </row>
    <row r="588" ht="14.25" customHeight="1">
      <c r="A588" s="1295"/>
      <c r="B588" s="1295"/>
      <c r="C588" s="1295"/>
      <c r="D588" s="1295"/>
      <c r="E588" s="1295"/>
      <c r="F588" s="1295"/>
      <c r="G588" s="1296"/>
      <c r="H588" s="1297"/>
      <c r="I588" s="1298"/>
      <c r="J588" s="1295"/>
      <c r="K588" s="1295"/>
      <c r="L588" s="1299"/>
      <c r="M588" s="1295"/>
      <c r="N588" s="1295"/>
      <c r="O588" s="1299"/>
      <c r="P588" s="1295"/>
      <c r="Q588" s="1295"/>
      <c r="R588" s="1295"/>
      <c r="S588" s="1295"/>
      <c r="T588" s="1295"/>
      <c r="U588" s="1300"/>
      <c r="V588" s="1295"/>
      <c r="W588" s="1295"/>
      <c r="X588" s="1295"/>
      <c r="Y588" s="1294"/>
      <c r="Z588" s="1294"/>
      <c r="AA588" s="1294"/>
      <c r="AB588" s="1294"/>
      <c r="AC588" s="1294"/>
      <c r="AD588" s="1294"/>
      <c r="AE588" s="1295"/>
      <c r="AF588" s="1295"/>
      <c r="AG588" s="1233"/>
      <c r="AH588" s="1233"/>
      <c r="AI588" s="1233"/>
      <c r="AJ588" s="1233"/>
      <c r="AK588" s="1233"/>
      <c r="AL588" s="1233"/>
      <c r="AM588" s="1233"/>
      <c r="AN588" s="1233"/>
      <c r="AO588" s="1233"/>
      <c r="AP588" s="1233"/>
      <c r="AQ588" s="1233"/>
      <c r="AR588" s="1233"/>
      <c r="AS588" s="1233"/>
      <c r="AT588" s="1233"/>
      <c r="AU588" s="1233"/>
      <c r="AV588" s="1233"/>
      <c r="AW588" s="1233"/>
      <c r="AX588" s="1233"/>
      <c r="AY588" s="1233"/>
      <c r="AZ588" s="1233"/>
      <c r="BA588" s="1233"/>
      <c r="BB588" s="1233"/>
      <c r="BC588" s="1233"/>
      <c r="BD588" s="1233"/>
      <c r="BE588" s="1233"/>
      <c r="BF588" s="1233"/>
      <c r="BG588" s="1233"/>
      <c r="BH588" s="1233"/>
      <c r="BI588" s="1233"/>
      <c r="BJ588" s="1233"/>
      <c r="BK588" s="1233"/>
      <c r="BL588" s="1233"/>
      <c r="BM588" s="1233"/>
      <c r="BN588" s="1233"/>
      <c r="BO588" s="1233"/>
      <c r="BP588" s="1233"/>
      <c r="BQ588" s="1233"/>
      <c r="BR588" s="1233"/>
      <c r="BS588" s="1233"/>
      <c r="BT588" s="1233"/>
      <c r="BU588" s="1233"/>
      <c r="BV588" s="1233"/>
      <c r="BW588" s="1233"/>
    </row>
    <row r="589" ht="14.25" customHeight="1">
      <c r="A589" s="1295"/>
      <c r="B589" s="1295"/>
      <c r="C589" s="1295"/>
      <c r="D589" s="1295"/>
      <c r="E589" s="1295"/>
      <c r="F589" s="1295"/>
      <c r="G589" s="1296"/>
      <c r="H589" s="1297"/>
      <c r="I589" s="1298"/>
      <c r="J589" s="1295"/>
      <c r="K589" s="1295"/>
      <c r="L589" s="1299"/>
      <c r="M589" s="1295"/>
      <c r="N589" s="1295"/>
      <c r="O589" s="1299"/>
      <c r="P589" s="1295"/>
      <c r="Q589" s="1295"/>
      <c r="R589" s="1295"/>
      <c r="S589" s="1295"/>
      <c r="T589" s="1295"/>
      <c r="U589" s="1300"/>
      <c r="V589" s="1295"/>
      <c r="W589" s="1295"/>
      <c r="X589" s="1295"/>
      <c r="Y589" s="1294"/>
      <c r="Z589" s="1294"/>
      <c r="AA589" s="1294"/>
      <c r="AB589" s="1294"/>
      <c r="AC589" s="1294"/>
      <c r="AD589" s="1294"/>
      <c r="AE589" s="1295"/>
      <c r="AF589" s="1295"/>
      <c r="AG589" s="1233"/>
      <c r="AH589" s="1233"/>
      <c r="AI589" s="1233"/>
      <c r="AJ589" s="1233"/>
      <c r="AK589" s="1233"/>
      <c r="AL589" s="1233"/>
      <c r="AM589" s="1233"/>
      <c r="AN589" s="1233"/>
      <c r="AO589" s="1233"/>
      <c r="AP589" s="1233"/>
      <c r="AQ589" s="1233"/>
      <c r="AR589" s="1233"/>
      <c r="AS589" s="1233"/>
      <c r="AT589" s="1233"/>
      <c r="AU589" s="1233"/>
      <c r="AV589" s="1233"/>
      <c r="AW589" s="1233"/>
      <c r="AX589" s="1233"/>
      <c r="AY589" s="1233"/>
      <c r="AZ589" s="1233"/>
      <c r="BA589" s="1233"/>
      <c r="BB589" s="1233"/>
      <c r="BC589" s="1233"/>
      <c r="BD589" s="1233"/>
      <c r="BE589" s="1233"/>
      <c r="BF589" s="1233"/>
      <c r="BG589" s="1233"/>
      <c r="BH589" s="1233"/>
      <c r="BI589" s="1233"/>
      <c r="BJ589" s="1233"/>
      <c r="BK589" s="1233"/>
      <c r="BL589" s="1233"/>
      <c r="BM589" s="1233"/>
      <c r="BN589" s="1233"/>
      <c r="BO589" s="1233"/>
      <c r="BP589" s="1233"/>
      <c r="BQ589" s="1233"/>
      <c r="BR589" s="1233"/>
      <c r="BS589" s="1233"/>
      <c r="BT589" s="1233"/>
      <c r="BU589" s="1233"/>
      <c r="BV589" s="1233"/>
      <c r="BW589" s="1233"/>
    </row>
    <row r="590" ht="14.25" customHeight="1">
      <c r="A590" s="1295"/>
      <c r="B590" s="1295"/>
      <c r="C590" s="1295"/>
      <c r="D590" s="1295"/>
      <c r="E590" s="1295"/>
      <c r="F590" s="1295"/>
      <c r="G590" s="1296"/>
      <c r="H590" s="1297"/>
      <c r="I590" s="1298"/>
      <c r="J590" s="1295"/>
      <c r="K590" s="1295"/>
      <c r="L590" s="1299"/>
      <c r="M590" s="1295"/>
      <c r="N590" s="1295"/>
      <c r="O590" s="1299"/>
      <c r="P590" s="1295"/>
      <c r="Q590" s="1295"/>
      <c r="R590" s="1295"/>
      <c r="S590" s="1295"/>
      <c r="T590" s="1295"/>
      <c r="U590" s="1300"/>
      <c r="V590" s="1295"/>
      <c r="W590" s="1295"/>
      <c r="X590" s="1295"/>
      <c r="Y590" s="1294"/>
      <c r="Z590" s="1294"/>
      <c r="AA590" s="1294"/>
      <c r="AB590" s="1294"/>
      <c r="AC590" s="1294"/>
      <c r="AD590" s="1294"/>
      <c r="AE590" s="1295"/>
      <c r="AF590" s="1295"/>
      <c r="AG590" s="1233"/>
      <c r="AH590" s="1233"/>
      <c r="AI590" s="1233"/>
      <c r="AJ590" s="1233"/>
      <c r="AK590" s="1233"/>
      <c r="AL590" s="1233"/>
      <c r="AM590" s="1233"/>
      <c r="AN590" s="1233"/>
      <c r="AO590" s="1233"/>
      <c r="AP590" s="1233"/>
      <c r="AQ590" s="1233"/>
      <c r="AR590" s="1233"/>
      <c r="AS590" s="1233"/>
      <c r="AT590" s="1233"/>
      <c r="AU590" s="1233"/>
      <c r="AV590" s="1233"/>
      <c r="AW590" s="1233"/>
      <c r="AX590" s="1233"/>
      <c r="AY590" s="1233"/>
      <c r="AZ590" s="1233"/>
      <c r="BA590" s="1233"/>
      <c r="BB590" s="1233"/>
      <c r="BC590" s="1233"/>
      <c r="BD590" s="1233"/>
      <c r="BE590" s="1233"/>
      <c r="BF590" s="1233"/>
      <c r="BG590" s="1233"/>
      <c r="BH590" s="1233"/>
      <c r="BI590" s="1233"/>
      <c r="BJ590" s="1233"/>
      <c r="BK590" s="1233"/>
      <c r="BL590" s="1233"/>
      <c r="BM590" s="1233"/>
      <c r="BN590" s="1233"/>
      <c r="BO590" s="1233"/>
      <c r="BP590" s="1233"/>
      <c r="BQ590" s="1233"/>
      <c r="BR590" s="1233"/>
      <c r="BS590" s="1233"/>
      <c r="BT590" s="1233"/>
      <c r="BU590" s="1233"/>
      <c r="BV590" s="1233"/>
      <c r="BW590" s="1233"/>
    </row>
    <row r="591" ht="14.25" customHeight="1">
      <c r="A591" s="1295"/>
      <c r="B591" s="1295"/>
      <c r="C591" s="1295"/>
      <c r="D591" s="1295"/>
      <c r="E591" s="1295"/>
      <c r="F591" s="1295"/>
      <c r="G591" s="1296"/>
      <c r="H591" s="1297"/>
      <c r="I591" s="1298"/>
      <c r="J591" s="1295"/>
      <c r="K591" s="1295"/>
      <c r="L591" s="1299"/>
      <c r="M591" s="1295"/>
      <c r="N591" s="1295"/>
      <c r="O591" s="1299"/>
      <c r="P591" s="1295"/>
      <c r="Q591" s="1295"/>
      <c r="R591" s="1295"/>
      <c r="S591" s="1295"/>
      <c r="T591" s="1295"/>
      <c r="U591" s="1300"/>
      <c r="V591" s="1295"/>
      <c r="W591" s="1295"/>
      <c r="X591" s="1295"/>
      <c r="Y591" s="1294"/>
      <c r="Z591" s="1294"/>
      <c r="AA591" s="1294"/>
      <c r="AB591" s="1294"/>
      <c r="AC591" s="1294"/>
      <c r="AD591" s="1294"/>
      <c r="AE591" s="1295"/>
      <c r="AF591" s="1295"/>
      <c r="AG591" s="1233"/>
      <c r="AH591" s="1233"/>
      <c r="AI591" s="1233"/>
      <c r="AJ591" s="1233"/>
      <c r="AK591" s="1233"/>
      <c r="AL591" s="1233"/>
      <c r="AM591" s="1233"/>
      <c r="AN591" s="1233"/>
      <c r="AO591" s="1233"/>
      <c r="AP591" s="1233"/>
      <c r="AQ591" s="1233"/>
      <c r="AR591" s="1233"/>
      <c r="AS591" s="1233"/>
      <c r="AT591" s="1233"/>
      <c r="AU591" s="1233"/>
      <c r="AV591" s="1233"/>
      <c r="AW591" s="1233"/>
      <c r="AX591" s="1233"/>
      <c r="AY591" s="1233"/>
      <c r="AZ591" s="1233"/>
      <c r="BA591" s="1233"/>
      <c r="BB591" s="1233"/>
      <c r="BC591" s="1233"/>
      <c r="BD591" s="1233"/>
      <c r="BE591" s="1233"/>
      <c r="BF591" s="1233"/>
      <c r="BG591" s="1233"/>
      <c r="BH591" s="1233"/>
      <c r="BI591" s="1233"/>
      <c r="BJ591" s="1233"/>
      <c r="BK591" s="1233"/>
      <c r="BL591" s="1233"/>
      <c r="BM591" s="1233"/>
      <c r="BN591" s="1233"/>
      <c r="BO591" s="1233"/>
      <c r="BP591" s="1233"/>
      <c r="BQ591" s="1233"/>
      <c r="BR591" s="1233"/>
      <c r="BS591" s="1233"/>
      <c r="BT591" s="1233"/>
      <c r="BU591" s="1233"/>
      <c r="BV591" s="1233"/>
      <c r="BW591" s="1233"/>
    </row>
    <row r="592" ht="14.25" customHeight="1">
      <c r="A592" s="1295"/>
      <c r="B592" s="1295"/>
      <c r="C592" s="1295"/>
      <c r="D592" s="1295"/>
      <c r="E592" s="1295"/>
      <c r="F592" s="1295"/>
      <c r="G592" s="1296"/>
      <c r="H592" s="1297"/>
      <c r="I592" s="1298"/>
      <c r="J592" s="1295"/>
      <c r="K592" s="1295"/>
      <c r="L592" s="1299"/>
      <c r="M592" s="1295"/>
      <c r="N592" s="1295"/>
      <c r="O592" s="1299"/>
      <c r="P592" s="1295"/>
      <c r="Q592" s="1295"/>
      <c r="R592" s="1295"/>
      <c r="S592" s="1295"/>
      <c r="T592" s="1295"/>
      <c r="U592" s="1300"/>
      <c r="V592" s="1295"/>
      <c r="W592" s="1295"/>
      <c r="X592" s="1295"/>
      <c r="Y592" s="1294"/>
      <c r="Z592" s="1294"/>
      <c r="AA592" s="1294"/>
      <c r="AB592" s="1294"/>
      <c r="AC592" s="1294"/>
      <c r="AD592" s="1294"/>
      <c r="AE592" s="1295"/>
      <c r="AF592" s="1295"/>
      <c r="AG592" s="1233"/>
      <c r="AH592" s="1233"/>
      <c r="AI592" s="1233"/>
      <c r="AJ592" s="1233"/>
      <c r="AK592" s="1233"/>
      <c r="AL592" s="1233"/>
      <c r="AM592" s="1233"/>
      <c r="AN592" s="1233"/>
      <c r="AO592" s="1233"/>
      <c r="AP592" s="1233"/>
      <c r="AQ592" s="1233"/>
      <c r="AR592" s="1233"/>
      <c r="AS592" s="1233"/>
      <c r="AT592" s="1233"/>
      <c r="AU592" s="1233"/>
      <c r="AV592" s="1233"/>
      <c r="AW592" s="1233"/>
      <c r="AX592" s="1233"/>
      <c r="AY592" s="1233"/>
      <c r="AZ592" s="1233"/>
      <c r="BA592" s="1233"/>
      <c r="BB592" s="1233"/>
      <c r="BC592" s="1233"/>
      <c r="BD592" s="1233"/>
      <c r="BE592" s="1233"/>
      <c r="BF592" s="1233"/>
      <c r="BG592" s="1233"/>
      <c r="BH592" s="1233"/>
      <c r="BI592" s="1233"/>
      <c r="BJ592" s="1233"/>
      <c r="BK592" s="1233"/>
      <c r="BL592" s="1233"/>
      <c r="BM592" s="1233"/>
      <c r="BN592" s="1233"/>
      <c r="BO592" s="1233"/>
      <c r="BP592" s="1233"/>
      <c r="BQ592" s="1233"/>
      <c r="BR592" s="1233"/>
      <c r="BS592" s="1233"/>
      <c r="BT592" s="1233"/>
      <c r="BU592" s="1233"/>
      <c r="BV592" s="1233"/>
      <c r="BW592" s="1233"/>
    </row>
    <row r="593" ht="14.25" customHeight="1">
      <c r="A593" s="1295"/>
      <c r="B593" s="1295"/>
      <c r="C593" s="1295"/>
      <c r="D593" s="1295"/>
      <c r="E593" s="1295"/>
      <c r="F593" s="1295"/>
      <c r="G593" s="1296"/>
      <c r="H593" s="1297"/>
      <c r="I593" s="1298"/>
      <c r="J593" s="1295"/>
      <c r="K593" s="1295"/>
      <c r="L593" s="1299"/>
      <c r="M593" s="1295"/>
      <c r="N593" s="1295"/>
      <c r="O593" s="1299"/>
      <c r="P593" s="1295"/>
      <c r="Q593" s="1295"/>
      <c r="R593" s="1295"/>
      <c r="S593" s="1295"/>
      <c r="T593" s="1295"/>
      <c r="U593" s="1300"/>
      <c r="V593" s="1295"/>
      <c r="W593" s="1295"/>
      <c r="X593" s="1295"/>
      <c r="Y593" s="1294"/>
      <c r="Z593" s="1294"/>
      <c r="AA593" s="1294"/>
      <c r="AB593" s="1294"/>
      <c r="AC593" s="1294"/>
      <c r="AD593" s="1294"/>
      <c r="AE593" s="1295"/>
      <c r="AF593" s="1295"/>
      <c r="AG593" s="1233"/>
      <c r="AH593" s="1233"/>
      <c r="AI593" s="1233"/>
      <c r="AJ593" s="1233"/>
      <c r="AK593" s="1233"/>
      <c r="AL593" s="1233"/>
      <c r="AM593" s="1233"/>
      <c r="AN593" s="1233"/>
      <c r="AO593" s="1233"/>
      <c r="AP593" s="1233"/>
      <c r="AQ593" s="1233"/>
      <c r="AR593" s="1233"/>
      <c r="AS593" s="1233"/>
      <c r="AT593" s="1233"/>
      <c r="AU593" s="1233"/>
      <c r="AV593" s="1233"/>
      <c r="AW593" s="1233"/>
      <c r="AX593" s="1233"/>
      <c r="AY593" s="1233"/>
      <c r="AZ593" s="1233"/>
      <c r="BA593" s="1233"/>
      <c r="BB593" s="1233"/>
      <c r="BC593" s="1233"/>
      <c r="BD593" s="1233"/>
      <c r="BE593" s="1233"/>
      <c r="BF593" s="1233"/>
      <c r="BG593" s="1233"/>
      <c r="BH593" s="1233"/>
      <c r="BI593" s="1233"/>
      <c r="BJ593" s="1233"/>
      <c r="BK593" s="1233"/>
      <c r="BL593" s="1233"/>
      <c r="BM593" s="1233"/>
      <c r="BN593" s="1233"/>
      <c r="BO593" s="1233"/>
      <c r="BP593" s="1233"/>
      <c r="BQ593" s="1233"/>
      <c r="BR593" s="1233"/>
      <c r="BS593" s="1233"/>
      <c r="BT593" s="1233"/>
      <c r="BU593" s="1233"/>
      <c r="BV593" s="1233"/>
      <c r="BW593" s="1233"/>
    </row>
    <row r="594" ht="14.25" customHeight="1">
      <c r="A594" s="1295"/>
      <c r="B594" s="1295"/>
      <c r="C594" s="1295"/>
      <c r="D594" s="1295"/>
      <c r="E594" s="1295"/>
      <c r="F594" s="1295"/>
      <c r="G594" s="1296"/>
      <c r="H594" s="1297"/>
      <c r="I594" s="1298"/>
      <c r="J594" s="1295"/>
      <c r="K594" s="1295"/>
      <c r="L594" s="1299"/>
      <c r="M594" s="1295"/>
      <c r="N594" s="1295"/>
      <c r="O594" s="1299"/>
      <c r="P594" s="1295"/>
      <c r="Q594" s="1295"/>
      <c r="R594" s="1295"/>
      <c r="S594" s="1295"/>
      <c r="T594" s="1295"/>
      <c r="U594" s="1300"/>
      <c r="V594" s="1295"/>
      <c r="W594" s="1295"/>
      <c r="X594" s="1295"/>
      <c r="Y594" s="1294"/>
      <c r="Z594" s="1294"/>
      <c r="AA594" s="1294"/>
      <c r="AB594" s="1294"/>
      <c r="AC594" s="1294"/>
      <c r="AD594" s="1294"/>
      <c r="AE594" s="1295"/>
      <c r="AF594" s="1295"/>
      <c r="AG594" s="1233"/>
      <c r="AH594" s="1233"/>
      <c r="AI594" s="1233"/>
      <c r="AJ594" s="1233"/>
      <c r="AK594" s="1233"/>
      <c r="AL594" s="1233"/>
      <c r="AM594" s="1233"/>
      <c r="AN594" s="1233"/>
      <c r="AO594" s="1233"/>
      <c r="AP594" s="1233"/>
      <c r="AQ594" s="1233"/>
      <c r="AR594" s="1233"/>
      <c r="AS594" s="1233"/>
      <c r="AT594" s="1233"/>
      <c r="AU594" s="1233"/>
      <c r="AV594" s="1233"/>
      <c r="AW594" s="1233"/>
      <c r="AX594" s="1233"/>
      <c r="AY594" s="1233"/>
      <c r="AZ594" s="1233"/>
      <c r="BA594" s="1233"/>
      <c r="BB594" s="1233"/>
      <c r="BC594" s="1233"/>
      <c r="BD594" s="1233"/>
      <c r="BE594" s="1233"/>
      <c r="BF594" s="1233"/>
      <c r="BG594" s="1233"/>
      <c r="BH594" s="1233"/>
      <c r="BI594" s="1233"/>
      <c r="BJ594" s="1233"/>
      <c r="BK594" s="1233"/>
      <c r="BL594" s="1233"/>
      <c r="BM594" s="1233"/>
      <c r="BN594" s="1233"/>
      <c r="BO594" s="1233"/>
      <c r="BP594" s="1233"/>
      <c r="BQ594" s="1233"/>
      <c r="BR594" s="1233"/>
      <c r="BS594" s="1233"/>
      <c r="BT594" s="1233"/>
      <c r="BU594" s="1233"/>
      <c r="BV594" s="1233"/>
      <c r="BW594" s="1233"/>
    </row>
    <row r="595" ht="14.25" customHeight="1">
      <c r="A595" s="1295"/>
      <c r="B595" s="1295"/>
      <c r="C595" s="1295"/>
      <c r="D595" s="1295"/>
      <c r="E595" s="1295"/>
      <c r="F595" s="1295"/>
      <c r="G595" s="1296"/>
      <c r="H595" s="1297"/>
      <c r="I595" s="1298"/>
      <c r="J595" s="1295"/>
      <c r="K595" s="1295"/>
      <c r="L595" s="1299"/>
      <c r="M595" s="1295"/>
      <c r="N595" s="1295"/>
      <c r="O595" s="1299"/>
      <c r="P595" s="1295"/>
      <c r="Q595" s="1295"/>
      <c r="R595" s="1295"/>
      <c r="S595" s="1295"/>
      <c r="T595" s="1295"/>
      <c r="U595" s="1300"/>
      <c r="V595" s="1295"/>
      <c r="W595" s="1295"/>
      <c r="X595" s="1295"/>
      <c r="Y595" s="1294"/>
      <c r="Z595" s="1294"/>
      <c r="AA595" s="1294"/>
      <c r="AB595" s="1294"/>
      <c r="AC595" s="1294"/>
      <c r="AD595" s="1294"/>
      <c r="AE595" s="1295"/>
      <c r="AF595" s="1295"/>
      <c r="AG595" s="1233"/>
      <c r="AH595" s="1233"/>
      <c r="AI595" s="1233"/>
      <c r="AJ595" s="1233"/>
      <c r="AK595" s="1233"/>
      <c r="AL595" s="1233"/>
      <c r="AM595" s="1233"/>
      <c r="AN595" s="1233"/>
      <c r="AO595" s="1233"/>
      <c r="AP595" s="1233"/>
      <c r="AQ595" s="1233"/>
      <c r="AR595" s="1233"/>
      <c r="AS595" s="1233"/>
      <c r="AT595" s="1233"/>
      <c r="AU595" s="1233"/>
      <c r="AV595" s="1233"/>
      <c r="AW595" s="1233"/>
      <c r="AX595" s="1233"/>
      <c r="AY595" s="1233"/>
      <c r="AZ595" s="1233"/>
      <c r="BA595" s="1233"/>
      <c r="BB595" s="1233"/>
      <c r="BC595" s="1233"/>
      <c r="BD595" s="1233"/>
      <c r="BE595" s="1233"/>
      <c r="BF595" s="1233"/>
      <c r="BG595" s="1233"/>
      <c r="BH595" s="1233"/>
      <c r="BI595" s="1233"/>
      <c r="BJ595" s="1233"/>
      <c r="BK595" s="1233"/>
      <c r="BL595" s="1233"/>
      <c r="BM595" s="1233"/>
      <c r="BN595" s="1233"/>
      <c r="BO595" s="1233"/>
      <c r="BP595" s="1233"/>
      <c r="BQ595" s="1233"/>
      <c r="BR595" s="1233"/>
      <c r="BS595" s="1233"/>
      <c r="BT595" s="1233"/>
      <c r="BU595" s="1233"/>
      <c r="BV595" s="1233"/>
      <c r="BW595" s="1233"/>
    </row>
    <row r="596" ht="14.25" customHeight="1">
      <c r="A596" s="1295"/>
      <c r="B596" s="1295"/>
      <c r="C596" s="1295"/>
      <c r="D596" s="1295"/>
      <c r="E596" s="1295"/>
      <c r="F596" s="1295"/>
      <c r="G596" s="1296"/>
      <c r="H596" s="1297"/>
      <c r="I596" s="1298"/>
      <c r="J596" s="1295"/>
      <c r="K596" s="1295"/>
      <c r="L596" s="1299"/>
      <c r="M596" s="1295"/>
      <c r="N596" s="1295"/>
      <c r="O596" s="1299"/>
      <c r="P596" s="1295"/>
      <c r="Q596" s="1295"/>
      <c r="R596" s="1295"/>
      <c r="S596" s="1295"/>
      <c r="T596" s="1295"/>
      <c r="U596" s="1300"/>
      <c r="V596" s="1295"/>
      <c r="W596" s="1295"/>
      <c r="X596" s="1295"/>
      <c r="Y596" s="1294"/>
      <c r="Z596" s="1294"/>
      <c r="AA596" s="1294"/>
      <c r="AB596" s="1294"/>
      <c r="AC596" s="1294"/>
      <c r="AD596" s="1294"/>
      <c r="AE596" s="1295"/>
      <c r="AF596" s="1295"/>
      <c r="AG596" s="1233"/>
      <c r="AH596" s="1233"/>
      <c r="AI596" s="1233"/>
      <c r="AJ596" s="1233"/>
      <c r="AK596" s="1233"/>
      <c r="AL596" s="1233"/>
      <c r="AM596" s="1233"/>
      <c r="AN596" s="1233"/>
      <c r="AO596" s="1233"/>
      <c r="AP596" s="1233"/>
      <c r="AQ596" s="1233"/>
      <c r="AR596" s="1233"/>
      <c r="AS596" s="1233"/>
      <c r="AT596" s="1233"/>
      <c r="AU596" s="1233"/>
      <c r="AV596" s="1233"/>
      <c r="AW596" s="1233"/>
      <c r="AX596" s="1233"/>
      <c r="AY596" s="1233"/>
      <c r="AZ596" s="1233"/>
      <c r="BA596" s="1233"/>
      <c r="BB596" s="1233"/>
      <c r="BC596" s="1233"/>
      <c r="BD596" s="1233"/>
      <c r="BE596" s="1233"/>
      <c r="BF596" s="1233"/>
      <c r="BG596" s="1233"/>
      <c r="BH596" s="1233"/>
      <c r="BI596" s="1233"/>
      <c r="BJ596" s="1233"/>
      <c r="BK596" s="1233"/>
      <c r="BL596" s="1233"/>
      <c r="BM596" s="1233"/>
      <c r="BN596" s="1233"/>
      <c r="BO596" s="1233"/>
      <c r="BP596" s="1233"/>
      <c r="BQ596" s="1233"/>
      <c r="BR596" s="1233"/>
      <c r="BS596" s="1233"/>
      <c r="BT596" s="1233"/>
      <c r="BU596" s="1233"/>
      <c r="BV596" s="1233"/>
      <c r="BW596" s="1233"/>
    </row>
    <row r="597" ht="14.25" customHeight="1">
      <c r="A597" s="1295"/>
      <c r="B597" s="1295"/>
      <c r="C597" s="1295"/>
      <c r="D597" s="1295"/>
      <c r="E597" s="1295"/>
      <c r="F597" s="1295"/>
      <c r="G597" s="1296"/>
      <c r="H597" s="1297"/>
      <c r="I597" s="1298"/>
      <c r="J597" s="1295"/>
      <c r="K597" s="1295"/>
      <c r="L597" s="1299"/>
      <c r="M597" s="1295"/>
      <c r="N597" s="1295"/>
      <c r="O597" s="1299"/>
      <c r="P597" s="1295"/>
      <c r="Q597" s="1295"/>
      <c r="R597" s="1295"/>
      <c r="S597" s="1295"/>
      <c r="T597" s="1295"/>
      <c r="U597" s="1300"/>
      <c r="V597" s="1295"/>
      <c r="W597" s="1295"/>
      <c r="X597" s="1295"/>
      <c r="Y597" s="1294"/>
      <c r="Z597" s="1294"/>
      <c r="AA597" s="1294"/>
      <c r="AB597" s="1294"/>
      <c r="AC597" s="1294"/>
      <c r="AD597" s="1294"/>
      <c r="AE597" s="1295"/>
      <c r="AF597" s="1295"/>
      <c r="AG597" s="1233"/>
      <c r="AH597" s="1233"/>
      <c r="AI597" s="1233"/>
      <c r="AJ597" s="1233"/>
      <c r="AK597" s="1233"/>
      <c r="AL597" s="1233"/>
      <c r="AM597" s="1233"/>
      <c r="AN597" s="1233"/>
      <c r="AO597" s="1233"/>
      <c r="AP597" s="1233"/>
      <c r="AQ597" s="1233"/>
      <c r="AR597" s="1233"/>
      <c r="AS597" s="1233"/>
      <c r="AT597" s="1233"/>
      <c r="AU597" s="1233"/>
      <c r="AV597" s="1233"/>
      <c r="AW597" s="1233"/>
      <c r="AX597" s="1233"/>
      <c r="AY597" s="1233"/>
      <c r="AZ597" s="1233"/>
      <c r="BA597" s="1233"/>
      <c r="BB597" s="1233"/>
      <c r="BC597" s="1233"/>
      <c r="BD597" s="1233"/>
      <c r="BE597" s="1233"/>
      <c r="BF597" s="1233"/>
      <c r="BG597" s="1233"/>
      <c r="BH597" s="1233"/>
      <c r="BI597" s="1233"/>
      <c r="BJ597" s="1233"/>
      <c r="BK597" s="1233"/>
      <c r="BL597" s="1233"/>
      <c r="BM597" s="1233"/>
      <c r="BN597" s="1233"/>
      <c r="BO597" s="1233"/>
      <c r="BP597" s="1233"/>
      <c r="BQ597" s="1233"/>
      <c r="BR597" s="1233"/>
      <c r="BS597" s="1233"/>
      <c r="BT597" s="1233"/>
      <c r="BU597" s="1233"/>
      <c r="BV597" s="1233"/>
      <c r="BW597" s="1233"/>
    </row>
    <row r="598" ht="14.25" customHeight="1">
      <c r="A598" s="1295"/>
      <c r="B598" s="1295"/>
      <c r="C598" s="1295"/>
      <c r="D598" s="1295"/>
      <c r="E598" s="1295"/>
      <c r="F598" s="1295"/>
      <c r="G598" s="1296"/>
      <c r="H598" s="1297"/>
      <c r="I598" s="1298"/>
      <c r="J598" s="1295"/>
      <c r="K598" s="1295"/>
      <c r="L598" s="1299"/>
      <c r="M598" s="1295"/>
      <c r="N598" s="1295"/>
      <c r="O598" s="1299"/>
      <c r="P598" s="1295"/>
      <c r="Q598" s="1295"/>
      <c r="R598" s="1295"/>
      <c r="S598" s="1295"/>
      <c r="T598" s="1295"/>
      <c r="U598" s="1300"/>
      <c r="V598" s="1295"/>
      <c r="W598" s="1295"/>
      <c r="X598" s="1295"/>
      <c r="Y598" s="1294"/>
      <c r="Z598" s="1294"/>
      <c r="AA598" s="1294"/>
      <c r="AB598" s="1294"/>
      <c r="AC598" s="1294"/>
      <c r="AD598" s="1294"/>
      <c r="AE598" s="1295"/>
      <c r="AF598" s="1295"/>
      <c r="AG598" s="1233"/>
      <c r="AH598" s="1233"/>
      <c r="AI598" s="1233"/>
      <c r="AJ598" s="1233"/>
      <c r="AK598" s="1233"/>
      <c r="AL598" s="1233"/>
      <c r="AM598" s="1233"/>
      <c r="AN598" s="1233"/>
      <c r="AO598" s="1233"/>
      <c r="AP598" s="1233"/>
      <c r="AQ598" s="1233"/>
      <c r="AR598" s="1233"/>
      <c r="AS598" s="1233"/>
      <c r="AT598" s="1233"/>
      <c r="AU598" s="1233"/>
      <c r="AV598" s="1233"/>
      <c r="AW598" s="1233"/>
      <c r="AX598" s="1233"/>
      <c r="AY598" s="1233"/>
      <c r="AZ598" s="1233"/>
      <c r="BA598" s="1233"/>
      <c r="BB598" s="1233"/>
      <c r="BC598" s="1233"/>
      <c r="BD598" s="1233"/>
      <c r="BE598" s="1233"/>
      <c r="BF598" s="1233"/>
      <c r="BG598" s="1233"/>
      <c r="BH598" s="1233"/>
      <c r="BI598" s="1233"/>
      <c r="BJ598" s="1233"/>
      <c r="BK598" s="1233"/>
      <c r="BL598" s="1233"/>
      <c r="BM598" s="1233"/>
      <c r="BN598" s="1233"/>
      <c r="BO598" s="1233"/>
      <c r="BP598" s="1233"/>
      <c r="BQ598" s="1233"/>
      <c r="BR598" s="1233"/>
      <c r="BS598" s="1233"/>
      <c r="BT598" s="1233"/>
      <c r="BU598" s="1233"/>
      <c r="BV598" s="1233"/>
      <c r="BW598" s="1233"/>
    </row>
    <row r="599" ht="14.25" customHeight="1">
      <c r="A599" s="1295"/>
      <c r="B599" s="1295"/>
      <c r="C599" s="1295"/>
      <c r="D599" s="1295"/>
      <c r="E599" s="1295"/>
      <c r="F599" s="1295"/>
      <c r="G599" s="1296"/>
      <c r="H599" s="1297"/>
      <c r="I599" s="1298"/>
      <c r="J599" s="1295"/>
      <c r="K599" s="1295"/>
      <c r="L599" s="1299"/>
      <c r="M599" s="1295"/>
      <c r="N599" s="1295"/>
      <c r="O599" s="1299"/>
      <c r="P599" s="1295"/>
      <c r="Q599" s="1295"/>
      <c r="R599" s="1295"/>
      <c r="S599" s="1295"/>
      <c r="T599" s="1295"/>
      <c r="U599" s="1300"/>
      <c r="V599" s="1295"/>
      <c r="W599" s="1295"/>
      <c r="X599" s="1295"/>
      <c r="Y599" s="1294"/>
      <c r="Z599" s="1294"/>
      <c r="AA599" s="1294"/>
      <c r="AB599" s="1294"/>
      <c r="AC599" s="1294"/>
      <c r="AD599" s="1294"/>
      <c r="AE599" s="1295"/>
      <c r="AF599" s="1295"/>
      <c r="AG599" s="1233"/>
      <c r="AH599" s="1233"/>
      <c r="AI599" s="1233"/>
      <c r="AJ599" s="1233"/>
      <c r="AK599" s="1233"/>
      <c r="AL599" s="1233"/>
      <c r="AM599" s="1233"/>
      <c r="AN599" s="1233"/>
      <c r="AO599" s="1233"/>
      <c r="AP599" s="1233"/>
      <c r="AQ599" s="1233"/>
      <c r="AR599" s="1233"/>
      <c r="AS599" s="1233"/>
      <c r="AT599" s="1233"/>
      <c r="AU599" s="1233"/>
      <c r="AV599" s="1233"/>
      <c r="AW599" s="1233"/>
      <c r="AX599" s="1233"/>
      <c r="AY599" s="1233"/>
      <c r="AZ599" s="1233"/>
      <c r="BA599" s="1233"/>
      <c r="BB599" s="1233"/>
      <c r="BC599" s="1233"/>
      <c r="BD599" s="1233"/>
      <c r="BE599" s="1233"/>
      <c r="BF599" s="1233"/>
      <c r="BG599" s="1233"/>
      <c r="BH599" s="1233"/>
      <c r="BI599" s="1233"/>
      <c r="BJ599" s="1233"/>
      <c r="BK599" s="1233"/>
      <c r="BL599" s="1233"/>
      <c r="BM599" s="1233"/>
      <c r="BN599" s="1233"/>
      <c r="BO599" s="1233"/>
      <c r="BP599" s="1233"/>
      <c r="BQ599" s="1233"/>
      <c r="BR599" s="1233"/>
      <c r="BS599" s="1233"/>
      <c r="BT599" s="1233"/>
      <c r="BU599" s="1233"/>
      <c r="BV599" s="1233"/>
      <c r="BW599" s="1233"/>
    </row>
    <row r="600" ht="14.25" customHeight="1">
      <c r="A600" s="1295"/>
      <c r="B600" s="1295"/>
      <c r="C600" s="1295"/>
      <c r="D600" s="1295"/>
      <c r="E600" s="1295"/>
      <c r="F600" s="1295"/>
      <c r="G600" s="1296"/>
      <c r="H600" s="1297"/>
      <c r="I600" s="1298"/>
      <c r="J600" s="1295"/>
      <c r="K600" s="1295"/>
      <c r="L600" s="1299"/>
      <c r="M600" s="1295"/>
      <c r="N600" s="1295"/>
      <c r="O600" s="1299"/>
      <c r="P600" s="1295"/>
      <c r="Q600" s="1295"/>
      <c r="R600" s="1295"/>
      <c r="S600" s="1295"/>
      <c r="T600" s="1295"/>
      <c r="U600" s="1300"/>
      <c r="V600" s="1295"/>
      <c r="W600" s="1295"/>
      <c r="X600" s="1295"/>
      <c r="Y600" s="1294"/>
      <c r="Z600" s="1294"/>
      <c r="AA600" s="1294"/>
      <c r="AB600" s="1294"/>
      <c r="AC600" s="1294"/>
      <c r="AD600" s="1294"/>
      <c r="AE600" s="1295"/>
      <c r="AF600" s="1295"/>
      <c r="AG600" s="1233"/>
      <c r="AH600" s="1233"/>
      <c r="AI600" s="1233"/>
      <c r="AJ600" s="1233"/>
      <c r="AK600" s="1233"/>
      <c r="AL600" s="1233"/>
      <c r="AM600" s="1233"/>
      <c r="AN600" s="1233"/>
      <c r="AO600" s="1233"/>
      <c r="AP600" s="1233"/>
      <c r="AQ600" s="1233"/>
      <c r="AR600" s="1233"/>
      <c r="AS600" s="1233"/>
      <c r="AT600" s="1233"/>
      <c r="AU600" s="1233"/>
      <c r="AV600" s="1233"/>
      <c r="AW600" s="1233"/>
      <c r="AX600" s="1233"/>
      <c r="AY600" s="1233"/>
      <c r="AZ600" s="1233"/>
      <c r="BA600" s="1233"/>
      <c r="BB600" s="1233"/>
      <c r="BC600" s="1233"/>
      <c r="BD600" s="1233"/>
      <c r="BE600" s="1233"/>
      <c r="BF600" s="1233"/>
      <c r="BG600" s="1233"/>
      <c r="BH600" s="1233"/>
      <c r="BI600" s="1233"/>
      <c r="BJ600" s="1233"/>
      <c r="BK600" s="1233"/>
      <c r="BL600" s="1233"/>
      <c r="BM600" s="1233"/>
      <c r="BN600" s="1233"/>
      <c r="BO600" s="1233"/>
      <c r="BP600" s="1233"/>
      <c r="BQ600" s="1233"/>
      <c r="BR600" s="1233"/>
      <c r="BS600" s="1233"/>
      <c r="BT600" s="1233"/>
      <c r="BU600" s="1233"/>
      <c r="BV600" s="1233"/>
      <c r="BW600" s="1233"/>
    </row>
    <row r="601" ht="14.25" customHeight="1">
      <c r="A601" s="1295"/>
      <c r="B601" s="1295"/>
      <c r="C601" s="1295"/>
      <c r="D601" s="1295"/>
      <c r="E601" s="1295"/>
      <c r="F601" s="1295"/>
      <c r="G601" s="1296"/>
      <c r="H601" s="1297"/>
      <c r="I601" s="1298"/>
      <c r="J601" s="1295"/>
      <c r="K601" s="1295"/>
      <c r="L601" s="1299"/>
      <c r="M601" s="1295"/>
      <c r="N601" s="1295"/>
      <c r="O601" s="1299"/>
      <c r="P601" s="1295"/>
      <c r="Q601" s="1295"/>
      <c r="R601" s="1295"/>
      <c r="S601" s="1295"/>
      <c r="T601" s="1295"/>
      <c r="U601" s="1300"/>
      <c r="V601" s="1295"/>
      <c r="W601" s="1295"/>
      <c r="X601" s="1295"/>
      <c r="Y601" s="1294"/>
      <c r="Z601" s="1294"/>
      <c r="AA601" s="1294"/>
      <c r="AB601" s="1294"/>
      <c r="AC601" s="1294"/>
      <c r="AD601" s="1294"/>
      <c r="AE601" s="1295"/>
      <c r="AF601" s="1295"/>
      <c r="AG601" s="1233"/>
      <c r="AH601" s="1233"/>
      <c r="AI601" s="1233"/>
      <c r="AJ601" s="1233"/>
      <c r="AK601" s="1233"/>
      <c r="AL601" s="1233"/>
      <c r="AM601" s="1233"/>
      <c r="AN601" s="1233"/>
      <c r="AO601" s="1233"/>
      <c r="AP601" s="1233"/>
      <c r="AQ601" s="1233"/>
      <c r="AR601" s="1233"/>
      <c r="AS601" s="1233"/>
      <c r="AT601" s="1233"/>
      <c r="AU601" s="1233"/>
      <c r="AV601" s="1233"/>
      <c r="AW601" s="1233"/>
      <c r="AX601" s="1233"/>
      <c r="AY601" s="1233"/>
      <c r="AZ601" s="1233"/>
      <c r="BA601" s="1233"/>
      <c r="BB601" s="1233"/>
      <c r="BC601" s="1233"/>
      <c r="BD601" s="1233"/>
      <c r="BE601" s="1233"/>
      <c r="BF601" s="1233"/>
      <c r="BG601" s="1233"/>
      <c r="BH601" s="1233"/>
      <c r="BI601" s="1233"/>
      <c r="BJ601" s="1233"/>
      <c r="BK601" s="1233"/>
      <c r="BL601" s="1233"/>
      <c r="BM601" s="1233"/>
      <c r="BN601" s="1233"/>
      <c r="BO601" s="1233"/>
      <c r="BP601" s="1233"/>
      <c r="BQ601" s="1233"/>
      <c r="BR601" s="1233"/>
      <c r="BS601" s="1233"/>
      <c r="BT601" s="1233"/>
      <c r="BU601" s="1233"/>
      <c r="BV601" s="1233"/>
      <c r="BW601" s="1233"/>
    </row>
    <row r="602" ht="14.25" customHeight="1">
      <c r="A602" s="1295"/>
      <c r="B602" s="1295"/>
      <c r="C602" s="1295"/>
      <c r="D602" s="1295"/>
      <c r="E602" s="1295"/>
      <c r="F602" s="1295"/>
      <c r="G602" s="1296"/>
      <c r="H602" s="1297"/>
      <c r="I602" s="1298"/>
      <c r="J602" s="1295"/>
      <c r="K602" s="1295"/>
      <c r="L602" s="1299"/>
      <c r="M602" s="1295"/>
      <c r="N602" s="1295"/>
      <c r="O602" s="1299"/>
      <c r="P602" s="1295"/>
      <c r="Q602" s="1295"/>
      <c r="R602" s="1295"/>
      <c r="S602" s="1295"/>
      <c r="T602" s="1295"/>
      <c r="U602" s="1300"/>
      <c r="V602" s="1295"/>
      <c r="W602" s="1295"/>
      <c r="X602" s="1295"/>
      <c r="Y602" s="1294"/>
      <c r="Z602" s="1294"/>
      <c r="AA602" s="1294"/>
      <c r="AB602" s="1294"/>
      <c r="AC602" s="1294"/>
      <c r="AD602" s="1294"/>
      <c r="AE602" s="1295"/>
      <c r="AF602" s="1295"/>
      <c r="AG602" s="1233"/>
      <c r="AH602" s="1233"/>
      <c r="AI602" s="1233"/>
      <c r="AJ602" s="1233"/>
      <c r="AK602" s="1233"/>
      <c r="AL602" s="1233"/>
      <c r="AM602" s="1233"/>
      <c r="AN602" s="1233"/>
      <c r="AO602" s="1233"/>
      <c r="AP602" s="1233"/>
      <c r="AQ602" s="1233"/>
      <c r="AR602" s="1233"/>
      <c r="AS602" s="1233"/>
      <c r="AT602" s="1233"/>
      <c r="AU602" s="1233"/>
      <c r="AV602" s="1233"/>
      <c r="AW602" s="1233"/>
      <c r="AX602" s="1233"/>
      <c r="AY602" s="1233"/>
      <c r="AZ602" s="1233"/>
      <c r="BA602" s="1233"/>
      <c r="BB602" s="1233"/>
      <c r="BC602" s="1233"/>
      <c r="BD602" s="1233"/>
      <c r="BE602" s="1233"/>
      <c r="BF602" s="1233"/>
      <c r="BG602" s="1233"/>
      <c r="BH602" s="1233"/>
      <c r="BI602" s="1233"/>
      <c r="BJ602" s="1233"/>
      <c r="BK602" s="1233"/>
      <c r="BL602" s="1233"/>
      <c r="BM602" s="1233"/>
      <c r="BN602" s="1233"/>
      <c r="BO602" s="1233"/>
      <c r="BP602" s="1233"/>
      <c r="BQ602" s="1233"/>
      <c r="BR602" s="1233"/>
      <c r="BS602" s="1233"/>
      <c r="BT602" s="1233"/>
      <c r="BU602" s="1233"/>
      <c r="BV602" s="1233"/>
      <c r="BW602" s="1233"/>
    </row>
    <row r="603" ht="14.25" customHeight="1">
      <c r="A603" s="1295"/>
      <c r="B603" s="1295"/>
      <c r="C603" s="1295"/>
      <c r="D603" s="1295"/>
      <c r="E603" s="1295"/>
      <c r="F603" s="1295"/>
      <c r="G603" s="1296"/>
      <c r="H603" s="1297"/>
      <c r="I603" s="1298"/>
      <c r="J603" s="1295"/>
      <c r="K603" s="1295"/>
      <c r="L603" s="1299"/>
      <c r="M603" s="1295"/>
      <c r="N603" s="1295"/>
      <c r="O603" s="1299"/>
      <c r="P603" s="1295"/>
      <c r="Q603" s="1295"/>
      <c r="R603" s="1295"/>
      <c r="S603" s="1295"/>
      <c r="T603" s="1295"/>
      <c r="U603" s="1300"/>
      <c r="V603" s="1295"/>
      <c r="W603" s="1295"/>
      <c r="X603" s="1295"/>
      <c r="Y603" s="1294"/>
      <c r="Z603" s="1294"/>
      <c r="AA603" s="1294"/>
      <c r="AB603" s="1294"/>
      <c r="AC603" s="1294"/>
      <c r="AD603" s="1294"/>
      <c r="AE603" s="1295"/>
      <c r="AF603" s="1295"/>
      <c r="AG603" s="1233"/>
      <c r="AH603" s="1233"/>
      <c r="AI603" s="1233"/>
      <c r="AJ603" s="1233"/>
      <c r="AK603" s="1233"/>
      <c r="AL603" s="1233"/>
      <c r="AM603" s="1233"/>
      <c r="AN603" s="1233"/>
      <c r="AO603" s="1233"/>
      <c r="AP603" s="1233"/>
      <c r="AQ603" s="1233"/>
      <c r="AR603" s="1233"/>
      <c r="AS603" s="1233"/>
      <c r="AT603" s="1233"/>
      <c r="AU603" s="1233"/>
      <c r="AV603" s="1233"/>
      <c r="AW603" s="1233"/>
      <c r="AX603" s="1233"/>
      <c r="AY603" s="1233"/>
      <c r="AZ603" s="1233"/>
      <c r="BA603" s="1233"/>
      <c r="BB603" s="1233"/>
      <c r="BC603" s="1233"/>
      <c r="BD603" s="1233"/>
      <c r="BE603" s="1233"/>
      <c r="BF603" s="1233"/>
      <c r="BG603" s="1233"/>
      <c r="BH603" s="1233"/>
      <c r="BI603" s="1233"/>
      <c r="BJ603" s="1233"/>
      <c r="BK603" s="1233"/>
      <c r="BL603" s="1233"/>
      <c r="BM603" s="1233"/>
      <c r="BN603" s="1233"/>
      <c r="BO603" s="1233"/>
      <c r="BP603" s="1233"/>
      <c r="BQ603" s="1233"/>
      <c r="BR603" s="1233"/>
      <c r="BS603" s="1233"/>
      <c r="BT603" s="1233"/>
      <c r="BU603" s="1233"/>
      <c r="BV603" s="1233"/>
      <c r="BW603" s="1233"/>
    </row>
    <row r="604" ht="14.25" customHeight="1">
      <c r="A604" s="1295"/>
      <c r="B604" s="1295"/>
      <c r="C604" s="1295"/>
      <c r="D604" s="1295"/>
      <c r="E604" s="1295"/>
      <c r="F604" s="1295"/>
      <c r="G604" s="1296"/>
      <c r="H604" s="1297"/>
      <c r="I604" s="1298"/>
      <c r="J604" s="1295"/>
      <c r="K604" s="1295"/>
      <c r="L604" s="1299"/>
      <c r="M604" s="1295"/>
      <c r="N604" s="1295"/>
      <c r="O604" s="1299"/>
      <c r="P604" s="1295"/>
      <c r="Q604" s="1295"/>
      <c r="R604" s="1295"/>
      <c r="S604" s="1295"/>
      <c r="T604" s="1295"/>
      <c r="U604" s="1300"/>
      <c r="V604" s="1295"/>
      <c r="W604" s="1295"/>
      <c r="X604" s="1295"/>
      <c r="Y604" s="1294"/>
      <c r="Z604" s="1294"/>
      <c r="AA604" s="1294"/>
      <c r="AB604" s="1294"/>
      <c r="AC604" s="1294"/>
      <c r="AD604" s="1294"/>
      <c r="AE604" s="1295"/>
      <c r="AF604" s="1295"/>
      <c r="AG604" s="1233"/>
      <c r="AH604" s="1233"/>
      <c r="AI604" s="1233"/>
      <c r="AJ604" s="1233"/>
      <c r="AK604" s="1233"/>
      <c r="AL604" s="1233"/>
      <c r="AM604" s="1233"/>
      <c r="AN604" s="1233"/>
      <c r="AO604" s="1233"/>
      <c r="AP604" s="1233"/>
      <c r="AQ604" s="1233"/>
      <c r="AR604" s="1233"/>
      <c r="AS604" s="1233"/>
      <c r="AT604" s="1233"/>
      <c r="AU604" s="1233"/>
      <c r="AV604" s="1233"/>
      <c r="AW604" s="1233"/>
      <c r="AX604" s="1233"/>
      <c r="AY604" s="1233"/>
      <c r="AZ604" s="1233"/>
      <c r="BA604" s="1233"/>
      <c r="BB604" s="1233"/>
      <c r="BC604" s="1233"/>
      <c r="BD604" s="1233"/>
      <c r="BE604" s="1233"/>
      <c r="BF604" s="1233"/>
      <c r="BG604" s="1233"/>
      <c r="BH604" s="1233"/>
      <c r="BI604" s="1233"/>
      <c r="BJ604" s="1233"/>
      <c r="BK604" s="1233"/>
      <c r="BL604" s="1233"/>
      <c r="BM604" s="1233"/>
      <c r="BN604" s="1233"/>
      <c r="BO604" s="1233"/>
      <c r="BP604" s="1233"/>
      <c r="BQ604" s="1233"/>
      <c r="BR604" s="1233"/>
      <c r="BS604" s="1233"/>
      <c r="BT604" s="1233"/>
      <c r="BU604" s="1233"/>
      <c r="BV604" s="1233"/>
      <c r="BW604" s="1233"/>
    </row>
    <row r="605" ht="14.25" customHeight="1">
      <c r="A605" s="1295"/>
      <c r="B605" s="1295"/>
      <c r="C605" s="1295"/>
      <c r="D605" s="1295"/>
      <c r="E605" s="1295"/>
      <c r="F605" s="1295"/>
      <c r="G605" s="1296"/>
      <c r="H605" s="1297"/>
      <c r="I605" s="1298"/>
      <c r="J605" s="1295"/>
      <c r="K605" s="1295"/>
      <c r="L605" s="1299"/>
      <c r="M605" s="1295"/>
      <c r="N605" s="1295"/>
      <c r="O605" s="1299"/>
      <c r="P605" s="1295"/>
      <c r="Q605" s="1295"/>
      <c r="R605" s="1295"/>
      <c r="S605" s="1295"/>
      <c r="T605" s="1295"/>
      <c r="U605" s="1300"/>
      <c r="V605" s="1295"/>
      <c r="W605" s="1295"/>
      <c r="X605" s="1295"/>
      <c r="Y605" s="1294"/>
      <c r="Z605" s="1294"/>
      <c r="AA605" s="1294"/>
      <c r="AB605" s="1294"/>
      <c r="AC605" s="1294"/>
      <c r="AD605" s="1294"/>
      <c r="AE605" s="1295"/>
      <c r="AF605" s="1295"/>
      <c r="AG605" s="1233"/>
      <c r="AH605" s="1233"/>
      <c r="AI605" s="1233"/>
      <c r="AJ605" s="1233"/>
      <c r="AK605" s="1233"/>
      <c r="AL605" s="1233"/>
      <c r="AM605" s="1233"/>
      <c r="AN605" s="1233"/>
      <c r="AO605" s="1233"/>
      <c r="AP605" s="1233"/>
      <c r="AQ605" s="1233"/>
      <c r="AR605" s="1233"/>
      <c r="AS605" s="1233"/>
      <c r="AT605" s="1233"/>
      <c r="AU605" s="1233"/>
      <c r="AV605" s="1233"/>
      <c r="AW605" s="1233"/>
      <c r="AX605" s="1233"/>
      <c r="AY605" s="1233"/>
      <c r="AZ605" s="1233"/>
      <c r="BA605" s="1233"/>
      <c r="BB605" s="1233"/>
      <c r="BC605" s="1233"/>
      <c r="BD605" s="1233"/>
      <c r="BE605" s="1233"/>
      <c r="BF605" s="1233"/>
      <c r="BG605" s="1233"/>
      <c r="BH605" s="1233"/>
      <c r="BI605" s="1233"/>
      <c r="BJ605" s="1233"/>
      <c r="BK605" s="1233"/>
      <c r="BL605" s="1233"/>
      <c r="BM605" s="1233"/>
      <c r="BN605" s="1233"/>
      <c r="BO605" s="1233"/>
      <c r="BP605" s="1233"/>
      <c r="BQ605" s="1233"/>
      <c r="BR605" s="1233"/>
      <c r="BS605" s="1233"/>
      <c r="BT605" s="1233"/>
      <c r="BU605" s="1233"/>
      <c r="BV605" s="1233"/>
      <c r="BW605" s="1233"/>
    </row>
    <row r="606" ht="14.25" customHeight="1">
      <c r="A606" s="1295"/>
      <c r="B606" s="1295"/>
      <c r="C606" s="1295"/>
      <c r="D606" s="1295"/>
      <c r="E606" s="1295"/>
      <c r="F606" s="1295"/>
      <c r="G606" s="1296"/>
      <c r="H606" s="1297"/>
      <c r="I606" s="1298"/>
      <c r="J606" s="1295"/>
      <c r="K606" s="1295"/>
      <c r="L606" s="1299"/>
      <c r="M606" s="1295"/>
      <c r="N606" s="1295"/>
      <c r="O606" s="1299"/>
      <c r="P606" s="1295"/>
      <c r="Q606" s="1295"/>
      <c r="R606" s="1295"/>
      <c r="S606" s="1295"/>
      <c r="T606" s="1295"/>
      <c r="U606" s="1300"/>
      <c r="V606" s="1295"/>
      <c r="W606" s="1295"/>
      <c r="X606" s="1295"/>
      <c r="Y606" s="1294"/>
      <c r="Z606" s="1294"/>
      <c r="AA606" s="1294"/>
      <c r="AB606" s="1294"/>
      <c r="AC606" s="1294"/>
      <c r="AD606" s="1294"/>
      <c r="AE606" s="1295"/>
      <c r="AF606" s="1295"/>
      <c r="AG606" s="1233"/>
      <c r="AH606" s="1233"/>
      <c r="AI606" s="1233"/>
      <c r="AJ606" s="1233"/>
      <c r="AK606" s="1233"/>
      <c r="AL606" s="1233"/>
      <c r="AM606" s="1233"/>
      <c r="AN606" s="1233"/>
      <c r="AO606" s="1233"/>
      <c r="AP606" s="1233"/>
      <c r="AQ606" s="1233"/>
      <c r="AR606" s="1233"/>
      <c r="AS606" s="1233"/>
      <c r="AT606" s="1233"/>
      <c r="AU606" s="1233"/>
      <c r="AV606" s="1233"/>
      <c r="AW606" s="1233"/>
      <c r="AX606" s="1233"/>
      <c r="AY606" s="1233"/>
      <c r="AZ606" s="1233"/>
      <c r="BA606" s="1233"/>
      <c r="BB606" s="1233"/>
      <c r="BC606" s="1233"/>
      <c r="BD606" s="1233"/>
      <c r="BE606" s="1233"/>
      <c r="BF606" s="1233"/>
      <c r="BG606" s="1233"/>
      <c r="BH606" s="1233"/>
      <c r="BI606" s="1233"/>
      <c r="BJ606" s="1233"/>
      <c r="BK606" s="1233"/>
      <c r="BL606" s="1233"/>
      <c r="BM606" s="1233"/>
      <c r="BN606" s="1233"/>
      <c r="BO606" s="1233"/>
      <c r="BP606" s="1233"/>
      <c r="BQ606" s="1233"/>
      <c r="BR606" s="1233"/>
      <c r="BS606" s="1233"/>
      <c r="BT606" s="1233"/>
      <c r="BU606" s="1233"/>
      <c r="BV606" s="1233"/>
      <c r="BW606" s="1233"/>
    </row>
    <row r="607" ht="14.25" customHeight="1">
      <c r="A607" s="1295"/>
      <c r="B607" s="1295"/>
      <c r="C607" s="1295"/>
      <c r="D607" s="1295"/>
      <c r="E607" s="1295"/>
      <c r="F607" s="1295"/>
      <c r="G607" s="1296"/>
      <c r="H607" s="1297"/>
      <c r="I607" s="1298"/>
      <c r="J607" s="1295"/>
      <c r="K607" s="1295"/>
      <c r="L607" s="1299"/>
      <c r="M607" s="1295"/>
      <c r="N607" s="1295"/>
      <c r="O607" s="1299"/>
      <c r="P607" s="1295"/>
      <c r="Q607" s="1295"/>
      <c r="R607" s="1295"/>
      <c r="S607" s="1295"/>
      <c r="T607" s="1295"/>
      <c r="U607" s="1300"/>
      <c r="V607" s="1295"/>
      <c r="W607" s="1295"/>
      <c r="X607" s="1295"/>
      <c r="Y607" s="1294"/>
      <c r="Z607" s="1294"/>
      <c r="AA607" s="1294"/>
      <c r="AB607" s="1294"/>
      <c r="AC607" s="1294"/>
      <c r="AD607" s="1294"/>
      <c r="AE607" s="1295"/>
      <c r="AF607" s="1295"/>
      <c r="AG607" s="1233"/>
      <c r="AH607" s="1233"/>
      <c r="AI607" s="1233"/>
      <c r="AJ607" s="1233"/>
      <c r="AK607" s="1233"/>
      <c r="AL607" s="1233"/>
      <c r="AM607" s="1233"/>
      <c r="AN607" s="1233"/>
      <c r="AO607" s="1233"/>
      <c r="AP607" s="1233"/>
      <c r="AQ607" s="1233"/>
      <c r="AR607" s="1233"/>
      <c r="AS607" s="1233"/>
      <c r="AT607" s="1233"/>
      <c r="AU607" s="1233"/>
      <c r="AV607" s="1233"/>
      <c r="AW607" s="1233"/>
      <c r="AX607" s="1233"/>
      <c r="AY607" s="1233"/>
      <c r="AZ607" s="1233"/>
      <c r="BA607" s="1233"/>
      <c r="BB607" s="1233"/>
      <c r="BC607" s="1233"/>
      <c r="BD607" s="1233"/>
      <c r="BE607" s="1233"/>
      <c r="BF607" s="1233"/>
      <c r="BG607" s="1233"/>
      <c r="BH607" s="1233"/>
      <c r="BI607" s="1233"/>
      <c r="BJ607" s="1233"/>
      <c r="BK607" s="1233"/>
      <c r="BL607" s="1233"/>
      <c r="BM607" s="1233"/>
      <c r="BN607" s="1233"/>
      <c r="BO607" s="1233"/>
      <c r="BP607" s="1233"/>
      <c r="BQ607" s="1233"/>
      <c r="BR607" s="1233"/>
      <c r="BS607" s="1233"/>
      <c r="BT607" s="1233"/>
      <c r="BU607" s="1233"/>
      <c r="BV607" s="1233"/>
      <c r="BW607" s="1233"/>
    </row>
    <row r="608" ht="14.25" customHeight="1">
      <c r="A608" s="1295"/>
      <c r="B608" s="1295"/>
      <c r="C608" s="1295"/>
      <c r="D608" s="1295"/>
      <c r="E608" s="1295"/>
      <c r="F608" s="1295"/>
      <c r="G608" s="1296"/>
      <c r="H608" s="1297"/>
      <c r="I608" s="1298"/>
      <c r="J608" s="1295"/>
      <c r="K608" s="1295"/>
      <c r="L608" s="1299"/>
      <c r="M608" s="1295"/>
      <c r="N608" s="1295"/>
      <c r="O608" s="1299"/>
      <c r="P608" s="1295"/>
      <c r="Q608" s="1295"/>
      <c r="R608" s="1295"/>
      <c r="S608" s="1295"/>
      <c r="T608" s="1295"/>
      <c r="U608" s="1300"/>
      <c r="V608" s="1295"/>
      <c r="W608" s="1295"/>
      <c r="X608" s="1295"/>
      <c r="Y608" s="1294"/>
      <c r="Z608" s="1294"/>
      <c r="AA608" s="1294"/>
      <c r="AB608" s="1294"/>
      <c r="AC608" s="1294"/>
      <c r="AD608" s="1294"/>
      <c r="AE608" s="1295"/>
      <c r="AF608" s="1295"/>
      <c r="AG608" s="1233"/>
      <c r="AH608" s="1233"/>
      <c r="AI608" s="1233"/>
      <c r="AJ608" s="1233"/>
      <c r="AK608" s="1233"/>
      <c r="AL608" s="1233"/>
      <c r="AM608" s="1233"/>
      <c r="AN608" s="1233"/>
      <c r="AO608" s="1233"/>
      <c r="AP608" s="1233"/>
      <c r="AQ608" s="1233"/>
      <c r="AR608" s="1233"/>
      <c r="AS608" s="1233"/>
      <c r="AT608" s="1233"/>
      <c r="AU608" s="1233"/>
      <c r="AV608" s="1233"/>
      <c r="AW608" s="1233"/>
      <c r="AX608" s="1233"/>
      <c r="AY608" s="1233"/>
      <c r="AZ608" s="1233"/>
      <c r="BA608" s="1233"/>
      <c r="BB608" s="1233"/>
      <c r="BC608" s="1233"/>
      <c r="BD608" s="1233"/>
      <c r="BE608" s="1233"/>
      <c r="BF608" s="1233"/>
      <c r="BG608" s="1233"/>
      <c r="BH608" s="1233"/>
      <c r="BI608" s="1233"/>
      <c r="BJ608" s="1233"/>
      <c r="BK608" s="1233"/>
      <c r="BL608" s="1233"/>
      <c r="BM608" s="1233"/>
      <c r="BN608" s="1233"/>
      <c r="BO608" s="1233"/>
      <c r="BP608" s="1233"/>
      <c r="BQ608" s="1233"/>
      <c r="BR608" s="1233"/>
      <c r="BS608" s="1233"/>
      <c r="BT608" s="1233"/>
      <c r="BU608" s="1233"/>
      <c r="BV608" s="1233"/>
      <c r="BW608" s="1233"/>
    </row>
    <row r="609" ht="14.25" customHeight="1">
      <c r="A609" s="1295"/>
      <c r="B609" s="1295"/>
      <c r="C609" s="1295"/>
      <c r="D609" s="1295"/>
      <c r="E609" s="1295"/>
      <c r="F609" s="1295"/>
      <c r="G609" s="1296"/>
      <c r="H609" s="1297"/>
      <c r="I609" s="1298"/>
      <c r="J609" s="1295"/>
      <c r="K609" s="1295"/>
      <c r="L609" s="1299"/>
      <c r="M609" s="1295"/>
      <c r="N609" s="1295"/>
      <c r="O609" s="1299"/>
      <c r="P609" s="1295"/>
      <c r="Q609" s="1295"/>
      <c r="R609" s="1295"/>
      <c r="S609" s="1295"/>
      <c r="T609" s="1295"/>
      <c r="U609" s="1300"/>
      <c r="V609" s="1295"/>
      <c r="W609" s="1295"/>
      <c r="X609" s="1295"/>
      <c r="Y609" s="1294"/>
      <c r="Z609" s="1294"/>
      <c r="AA609" s="1294"/>
      <c r="AB609" s="1294"/>
      <c r="AC609" s="1294"/>
      <c r="AD609" s="1294"/>
      <c r="AE609" s="1295"/>
      <c r="AF609" s="1295"/>
      <c r="AG609" s="1233"/>
      <c r="AH609" s="1233"/>
      <c r="AI609" s="1233"/>
      <c r="AJ609" s="1233"/>
      <c r="AK609" s="1233"/>
      <c r="AL609" s="1233"/>
      <c r="AM609" s="1233"/>
      <c r="AN609" s="1233"/>
      <c r="AO609" s="1233"/>
      <c r="AP609" s="1233"/>
      <c r="AQ609" s="1233"/>
      <c r="AR609" s="1233"/>
      <c r="AS609" s="1233"/>
      <c r="AT609" s="1233"/>
      <c r="AU609" s="1233"/>
      <c r="AV609" s="1233"/>
      <c r="AW609" s="1233"/>
      <c r="AX609" s="1233"/>
      <c r="AY609" s="1233"/>
      <c r="AZ609" s="1233"/>
      <c r="BA609" s="1233"/>
      <c r="BB609" s="1233"/>
      <c r="BC609" s="1233"/>
      <c r="BD609" s="1233"/>
      <c r="BE609" s="1233"/>
      <c r="BF609" s="1233"/>
      <c r="BG609" s="1233"/>
      <c r="BH609" s="1233"/>
      <c r="BI609" s="1233"/>
      <c r="BJ609" s="1233"/>
      <c r="BK609" s="1233"/>
      <c r="BL609" s="1233"/>
      <c r="BM609" s="1233"/>
      <c r="BN609" s="1233"/>
      <c r="BO609" s="1233"/>
      <c r="BP609" s="1233"/>
      <c r="BQ609" s="1233"/>
      <c r="BR609" s="1233"/>
      <c r="BS609" s="1233"/>
      <c r="BT609" s="1233"/>
      <c r="BU609" s="1233"/>
      <c r="BV609" s="1233"/>
      <c r="BW609" s="1233"/>
    </row>
    <row r="610" ht="14.25" customHeight="1">
      <c r="A610" s="1295"/>
      <c r="B610" s="1295"/>
      <c r="C610" s="1295"/>
      <c r="D610" s="1295"/>
      <c r="E610" s="1295"/>
      <c r="F610" s="1295"/>
      <c r="G610" s="1296"/>
      <c r="H610" s="1297"/>
      <c r="I610" s="1298"/>
      <c r="J610" s="1295"/>
      <c r="K610" s="1295"/>
      <c r="L610" s="1299"/>
      <c r="M610" s="1295"/>
      <c r="N610" s="1295"/>
      <c r="O610" s="1299"/>
      <c r="P610" s="1295"/>
      <c r="Q610" s="1295"/>
      <c r="R610" s="1295"/>
      <c r="S610" s="1295"/>
      <c r="T610" s="1295"/>
      <c r="U610" s="1300"/>
      <c r="V610" s="1295"/>
      <c r="W610" s="1295"/>
      <c r="X610" s="1295"/>
      <c r="Y610" s="1294"/>
      <c r="Z610" s="1294"/>
      <c r="AA610" s="1294"/>
      <c r="AB610" s="1294"/>
      <c r="AC610" s="1294"/>
      <c r="AD610" s="1294"/>
      <c r="AE610" s="1295"/>
      <c r="AF610" s="1295"/>
      <c r="AG610" s="1233"/>
      <c r="AH610" s="1233"/>
      <c r="AI610" s="1233"/>
      <c r="AJ610" s="1233"/>
      <c r="AK610" s="1233"/>
      <c r="AL610" s="1233"/>
      <c r="AM610" s="1233"/>
      <c r="AN610" s="1233"/>
      <c r="AO610" s="1233"/>
      <c r="AP610" s="1233"/>
      <c r="AQ610" s="1233"/>
      <c r="AR610" s="1233"/>
      <c r="AS610" s="1233"/>
      <c r="AT610" s="1233"/>
      <c r="AU610" s="1233"/>
      <c r="AV610" s="1233"/>
      <c r="AW610" s="1233"/>
      <c r="AX610" s="1233"/>
      <c r="AY610" s="1233"/>
      <c r="AZ610" s="1233"/>
      <c r="BA610" s="1233"/>
      <c r="BB610" s="1233"/>
      <c r="BC610" s="1233"/>
      <c r="BD610" s="1233"/>
      <c r="BE610" s="1233"/>
      <c r="BF610" s="1233"/>
      <c r="BG610" s="1233"/>
      <c r="BH610" s="1233"/>
      <c r="BI610" s="1233"/>
      <c r="BJ610" s="1233"/>
      <c r="BK610" s="1233"/>
      <c r="BL610" s="1233"/>
      <c r="BM610" s="1233"/>
      <c r="BN610" s="1233"/>
      <c r="BO610" s="1233"/>
      <c r="BP610" s="1233"/>
      <c r="BQ610" s="1233"/>
      <c r="BR610" s="1233"/>
      <c r="BS610" s="1233"/>
      <c r="BT610" s="1233"/>
      <c r="BU610" s="1233"/>
      <c r="BV610" s="1233"/>
      <c r="BW610" s="1233"/>
    </row>
    <row r="611" ht="14.25" customHeight="1">
      <c r="A611" s="1295"/>
      <c r="B611" s="1295"/>
      <c r="C611" s="1295"/>
      <c r="D611" s="1295"/>
      <c r="E611" s="1295"/>
      <c r="F611" s="1295"/>
      <c r="G611" s="1296"/>
      <c r="H611" s="1297"/>
      <c r="I611" s="1298"/>
      <c r="J611" s="1295"/>
      <c r="K611" s="1295"/>
      <c r="L611" s="1299"/>
      <c r="M611" s="1295"/>
      <c r="N611" s="1295"/>
      <c r="O611" s="1299"/>
      <c r="P611" s="1295"/>
      <c r="Q611" s="1295"/>
      <c r="R611" s="1295"/>
      <c r="S611" s="1295"/>
      <c r="T611" s="1295"/>
      <c r="U611" s="1300"/>
      <c r="V611" s="1295"/>
      <c r="W611" s="1295"/>
      <c r="X611" s="1295"/>
      <c r="Y611" s="1294"/>
      <c r="Z611" s="1294"/>
      <c r="AA611" s="1294"/>
      <c r="AB611" s="1294"/>
      <c r="AC611" s="1294"/>
      <c r="AD611" s="1294"/>
      <c r="AE611" s="1295"/>
      <c r="AF611" s="1295"/>
      <c r="AG611" s="1233"/>
      <c r="AH611" s="1233"/>
      <c r="AI611" s="1233"/>
      <c r="AJ611" s="1233"/>
      <c r="AK611" s="1233"/>
      <c r="AL611" s="1233"/>
      <c r="AM611" s="1233"/>
      <c r="AN611" s="1233"/>
      <c r="AO611" s="1233"/>
      <c r="AP611" s="1233"/>
      <c r="AQ611" s="1233"/>
      <c r="AR611" s="1233"/>
      <c r="AS611" s="1233"/>
      <c r="AT611" s="1233"/>
      <c r="AU611" s="1233"/>
      <c r="AV611" s="1233"/>
      <c r="AW611" s="1233"/>
      <c r="AX611" s="1233"/>
      <c r="AY611" s="1233"/>
      <c r="AZ611" s="1233"/>
      <c r="BA611" s="1233"/>
      <c r="BB611" s="1233"/>
      <c r="BC611" s="1233"/>
      <c r="BD611" s="1233"/>
      <c r="BE611" s="1233"/>
      <c r="BF611" s="1233"/>
      <c r="BG611" s="1233"/>
      <c r="BH611" s="1233"/>
      <c r="BI611" s="1233"/>
      <c r="BJ611" s="1233"/>
      <c r="BK611" s="1233"/>
      <c r="BL611" s="1233"/>
      <c r="BM611" s="1233"/>
      <c r="BN611" s="1233"/>
      <c r="BO611" s="1233"/>
      <c r="BP611" s="1233"/>
      <c r="BQ611" s="1233"/>
      <c r="BR611" s="1233"/>
      <c r="BS611" s="1233"/>
      <c r="BT611" s="1233"/>
      <c r="BU611" s="1233"/>
      <c r="BV611" s="1233"/>
      <c r="BW611" s="1233"/>
    </row>
    <row r="612" ht="14.25" customHeight="1">
      <c r="A612" s="1295"/>
      <c r="B612" s="1295"/>
      <c r="C612" s="1295"/>
      <c r="D612" s="1295"/>
      <c r="E612" s="1295"/>
      <c r="F612" s="1295"/>
      <c r="G612" s="1296"/>
      <c r="H612" s="1297"/>
      <c r="I612" s="1298"/>
      <c r="J612" s="1295"/>
      <c r="K612" s="1295"/>
      <c r="L612" s="1299"/>
      <c r="M612" s="1295"/>
      <c r="N612" s="1295"/>
      <c r="O612" s="1299"/>
      <c r="P612" s="1295"/>
      <c r="Q612" s="1295"/>
      <c r="R612" s="1295"/>
      <c r="S612" s="1295"/>
      <c r="T612" s="1295"/>
      <c r="U612" s="1300"/>
      <c r="V612" s="1295"/>
      <c r="W612" s="1295"/>
      <c r="X612" s="1295"/>
      <c r="Y612" s="1294"/>
      <c r="Z612" s="1294"/>
      <c r="AA612" s="1294"/>
      <c r="AB612" s="1294"/>
      <c r="AC612" s="1294"/>
      <c r="AD612" s="1294"/>
      <c r="AE612" s="1295"/>
      <c r="AF612" s="1295"/>
      <c r="AG612" s="1233"/>
      <c r="AH612" s="1233"/>
      <c r="AI612" s="1233"/>
      <c r="AJ612" s="1233"/>
      <c r="AK612" s="1233"/>
      <c r="AL612" s="1233"/>
      <c r="AM612" s="1233"/>
      <c r="AN612" s="1233"/>
      <c r="AO612" s="1233"/>
      <c r="AP612" s="1233"/>
      <c r="AQ612" s="1233"/>
      <c r="AR612" s="1233"/>
      <c r="AS612" s="1233"/>
      <c r="AT612" s="1233"/>
      <c r="AU612" s="1233"/>
      <c r="AV612" s="1233"/>
      <c r="AW612" s="1233"/>
      <c r="AX612" s="1233"/>
      <c r="AY612" s="1233"/>
      <c r="AZ612" s="1233"/>
      <c r="BA612" s="1233"/>
      <c r="BB612" s="1233"/>
      <c r="BC612" s="1233"/>
      <c r="BD612" s="1233"/>
      <c r="BE612" s="1233"/>
      <c r="BF612" s="1233"/>
      <c r="BG612" s="1233"/>
      <c r="BH612" s="1233"/>
      <c r="BI612" s="1233"/>
      <c r="BJ612" s="1233"/>
      <c r="BK612" s="1233"/>
      <c r="BL612" s="1233"/>
      <c r="BM612" s="1233"/>
      <c r="BN612" s="1233"/>
      <c r="BO612" s="1233"/>
      <c r="BP612" s="1233"/>
      <c r="BQ612" s="1233"/>
      <c r="BR612" s="1233"/>
      <c r="BS612" s="1233"/>
      <c r="BT612" s="1233"/>
      <c r="BU612" s="1233"/>
      <c r="BV612" s="1233"/>
      <c r="BW612" s="1233"/>
    </row>
    <row r="613" ht="14.25" customHeight="1">
      <c r="A613" s="1295"/>
      <c r="B613" s="1295"/>
      <c r="C613" s="1295"/>
      <c r="D613" s="1295"/>
      <c r="E613" s="1295"/>
      <c r="F613" s="1295"/>
      <c r="G613" s="1296"/>
      <c r="H613" s="1297"/>
      <c r="I613" s="1298"/>
      <c r="J613" s="1295"/>
      <c r="K613" s="1295"/>
      <c r="L613" s="1299"/>
      <c r="M613" s="1295"/>
      <c r="N613" s="1295"/>
      <c r="O613" s="1299"/>
      <c r="P613" s="1295"/>
      <c r="Q613" s="1295"/>
      <c r="R613" s="1295"/>
      <c r="S613" s="1295"/>
      <c r="T613" s="1295"/>
      <c r="U613" s="1300"/>
      <c r="V613" s="1295"/>
      <c r="W613" s="1295"/>
      <c r="X613" s="1295"/>
      <c r="Y613" s="1294"/>
      <c r="Z613" s="1294"/>
      <c r="AA613" s="1294"/>
      <c r="AB613" s="1294"/>
      <c r="AC613" s="1294"/>
      <c r="AD613" s="1294"/>
      <c r="AE613" s="1295"/>
      <c r="AF613" s="1295"/>
      <c r="AG613" s="1233"/>
      <c r="AH613" s="1233"/>
      <c r="AI613" s="1233"/>
      <c r="AJ613" s="1233"/>
      <c r="AK613" s="1233"/>
      <c r="AL613" s="1233"/>
      <c r="AM613" s="1233"/>
      <c r="AN613" s="1233"/>
      <c r="AO613" s="1233"/>
      <c r="AP613" s="1233"/>
      <c r="AQ613" s="1233"/>
      <c r="AR613" s="1233"/>
      <c r="AS613" s="1233"/>
      <c r="AT613" s="1233"/>
      <c r="AU613" s="1233"/>
      <c r="AV613" s="1233"/>
      <c r="AW613" s="1233"/>
      <c r="AX613" s="1233"/>
      <c r="AY613" s="1233"/>
      <c r="AZ613" s="1233"/>
      <c r="BA613" s="1233"/>
      <c r="BB613" s="1233"/>
      <c r="BC613" s="1233"/>
      <c r="BD613" s="1233"/>
      <c r="BE613" s="1233"/>
      <c r="BF613" s="1233"/>
      <c r="BG613" s="1233"/>
      <c r="BH613" s="1233"/>
      <c r="BI613" s="1233"/>
      <c r="BJ613" s="1233"/>
      <c r="BK613" s="1233"/>
      <c r="BL613" s="1233"/>
      <c r="BM613" s="1233"/>
      <c r="BN613" s="1233"/>
      <c r="BO613" s="1233"/>
      <c r="BP613" s="1233"/>
      <c r="BQ613" s="1233"/>
      <c r="BR613" s="1233"/>
      <c r="BS613" s="1233"/>
      <c r="BT613" s="1233"/>
      <c r="BU613" s="1233"/>
      <c r="BV613" s="1233"/>
      <c r="BW613" s="1233"/>
    </row>
    <row r="614" ht="14.25" customHeight="1">
      <c r="A614" s="1295"/>
      <c r="B614" s="1295"/>
      <c r="C614" s="1295"/>
      <c r="D614" s="1295"/>
      <c r="E614" s="1295"/>
      <c r="F614" s="1295"/>
      <c r="G614" s="1296"/>
      <c r="H614" s="1297"/>
      <c r="I614" s="1298"/>
      <c r="J614" s="1295"/>
      <c r="K614" s="1295"/>
      <c r="L614" s="1299"/>
      <c r="M614" s="1295"/>
      <c r="N614" s="1295"/>
      <c r="O614" s="1299"/>
      <c r="P614" s="1295"/>
      <c r="Q614" s="1295"/>
      <c r="R614" s="1295"/>
      <c r="S614" s="1295"/>
      <c r="T614" s="1295"/>
      <c r="U614" s="1300"/>
      <c r="V614" s="1295"/>
      <c r="W614" s="1295"/>
      <c r="X614" s="1295"/>
      <c r="Y614" s="1294"/>
      <c r="Z614" s="1294"/>
      <c r="AA614" s="1294"/>
      <c r="AB614" s="1294"/>
      <c r="AC614" s="1294"/>
      <c r="AD614" s="1294"/>
      <c r="AE614" s="1295"/>
      <c r="AF614" s="1295"/>
      <c r="AG614" s="1233"/>
      <c r="AH614" s="1233"/>
      <c r="AI614" s="1233"/>
      <c r="AJ614" s="1233"/>
      <c r="AK614" s="1233"/>
      <c r="AL614" s="1233"/>
      <c r="AM614" s="1233"/>
      <c r="AN614" s="1233"/>
      <c r="AO614" s="1233"/>
      <c r="AP614" s="1233"/>
      <c r="AQ614" s="1233"/>
      <c r="AR614" s="1233"/>
      <c r="AS614" s="1233"/>
      <c r="AT614" s="1233"/>
      <c r="AU614" s="1233"/>
      <c r="AV614" s="1233"/>
      <c r="AW614" s="1233"/>
      <c r="AX614" s="1233"/>
      <c r="AY614" s="1233"/>
      <c r="AZ614" s="1233"/>
      <c r="BA614" s="1233"/>
      <c r="BB614" s="1233"/>
      <c r="BC614" s="1233"/>
      <c r="BD614" s="1233"/>
      <c r="BE614" s="1233"/>
      <c r="BF614" s="1233"/>
      <c r="BG614" s="1233"/>
      <c r="BH614" s="1233"/>
      <c r="BI614" s="1233"/>
      <c r="BJ614" s="1233"/>
      <c r="BK614" s="1233"/>
      <c r="BL614" s="1233"/>
      <c r="BM614" s="1233"/>
      <c r="BN614" s="1233"/>
      <c r="BO614" s="1233"/>
      <c r="BP614" s="1233"/>
      <c r="BQ614" s="1233"/>
      <c r="BR614" s="1233"/>
      <c r="BS614" s="1233"/>
      <c r="BT614" s="1233"/>
      <c r="BU614" s="1233"/>
      <c r="BV614" s="1233"/>
      <c r="BW614" s="1233"/>
    </row>
    <row r="615" ht="14.25" customHeight="1">
      <c r="A615" s="1295"/>
      <c r="B615" s="1295"/>
      <c r="C615" s="1295"/>
      <c r="D615" s="1295"/>
      <c r="E615" s="1295"/>
      <c r="F615" s="1295"/>
      <c r="G615" s="1296"/>
      <c r="H615" s="1297"/>
      <c r="I615" s="1298"/>
      <c r="J615" s="1295"/>
      <c r="K615" s="1295"/>
      <c r="L615" s="1299"/>
      <c r="M615" s="1295"/>
      <c r="N615" s="1295"/>
      <c r="O615" s="1299"/>
      <c r="P615" s="1295"/>
      <c r="Q615" s="1295"/>
      <c r="R615" s="1295"/>
      <c r="S615" s="1295"/>
      <c r="T615" s="1295"/>
      <c r="U615" s="1300"/>
      <c r="V615" s="1295"/>
      <c r="W615" s="1295"/>
      <c r="X615" s="1295"/>
      <c r="Y615" s="1294"/>
      <c r="Z615" s="1294"/>
      <c r="AA615" s="1294"/>
      <c r="AB615" s="1294"/>
      <c r="AC615" s="1294"/>
      <c r="AD615" s="1294"/>
      <c r="AE615" s="1295"/>
      <c r="AF615" s="1295"/>
      <c r="AG615" s="1233"/>
      <c r="AH615" s="1233"/>
      <c r="AI615" s="1233"/>
      <c r="AJ615" s="1233"/>
      <c r="AK615" s="1233"/>
      <c r="AL615" s="1233"/>
      <c r="AM615" s="1233"/>
      <c r="AN615" s="1233"/>
      <c r="AO615" s="1233"/>
      <c r="AP615" s="1233"/>
      <c r="AQ615" s="1233"/>
      <c r="AR615" s="1233"/>
      <c r="AS615" s="1233"/>
      <c r="AT615" s="1233"/>
      <c r="AU615" s="1233"/>
      <c r="AV615" s="1233"/>
      <c r="AW615" s="1233"/>
      <c r="AX615" s="1233"/>
      <c r="AY615" s="1233"/>
      <c r="AZ615" s="1233"/>
      <c r="BA615" s="1233"/>
      <c r="BB615" s="1233"/>
      <c r="BC615" s="1233"/>
      <c r="BD615" s="1233"/>
      <c r="BE615" s="1233"/>
      <c r="BF615" s="1233"/>
      <c r="BG615" s="1233"/>
      <c r="BH615" s="1233"/>
      <c r="BI615" s="1233"/>
      <c r="BJ615" s="1233"/>
      <c r="BK615" s="1233"/>
      <c r="BL615" s="1233"/>
      <c r="BM615" s="1233"/>
      <c r="BN615" s="1233"/>
      <c r="BO615" s="1233"/>
      <c r="BP615" s="1233"/>
      <c r="BQ615" s="1233"/>
      <c r="BR615" s="1233"/>
      <c r="BS615" s="1233"/>
      <c r="BT615" s="1233"/>
      <c r="BU615" s="1233"/>
      <c r="BV615" s="1233"/>
      <c r="BW615" s="1233"/>
    </row>
    <row r="616" ht="14.25" customHeight="1">
      <c r="A616" s="1295"/>
      <c r="B616" s="1295"/>
      <c r="C616" s="1295"/>
      <c r="D616" s="1295"/>
      <c r="E616" s="1295"/>
      <c r="F616" s="1295"/>
      <c r="G616" s="1296"/>
      <c r="H616" s="1297"/>
      <c r="I616" s="1298"/>
      <c r="J616" s="1295"/>
      <c r="K616" s="1295"/>
      <c r="L616" s="1299"/>
      <c r="M616" s="1295"/>
      <c r="N616" s="1295"/>
      <c r="O616" s="1299"/>
      <c r="P616" s="1295"/>
      <c r="Q616" s="1295"/>
      <c r="R616" s="1295"/>
      <c r="S616" s="1295"/>
      <c r="T616" s="1295"/>
      <c r="U616" s="1300"/>
      <c r="V616" s="1295"/>
      <c r="W616" s="1295"/>
      <c r="X616" s="1295"/>
      <c r="Y616" s="1294"/>
      <c r="Z616" s="1294"/>
      <c r="AA616" s="1294"/>
      <c r="AB616" s="1294"/>
      <c r="AC616" s="1294"/>
      <c r="AD616" s="1294"/>
      <c r="AE616" s="1295"/>
      <c r="AF616" s="1295"/>
      <c r="AG616" s="1233"/>
      <c r="AH616" s="1233"/>
      <c r="AI616" s="1233"/>
      <c r="AJ616" s="1233"/>
      <c r="AK616" s="1233"/>
      <c r="AL616" s="1233"/>
      <c r="AM616" s="1233"/>
      <c r="AN616" s="1233"/>
      <c r="AO616" s="1233"/>
      <c r="AP616" s="1233"/>
      <c r="AQ616" s="1233"/>
      <c r="AR616" s="1233"/>
      <c r="AS616" s="1233"/>
      <c r="AT616" s="1233"/>
      <c r="AU616" s="1233"/>
      <c r="AV616" s="1233"/>
      <c r="AW616" s="1233"/>
      <c r="AX616" s="1233"/>
      <c r="AY616" s="1233"/>
      <c r="AZ616" s="1233"/>
      <c r="BA616" s="1233"/>
      <c r="BB616" s="1233"/>
      <c r="BC616" s="1233"/>
      <c r="BD616" s="1233"/>
      <c r="BE616" s="1233"/>
      <c r="BF616" s="1233"/>
      <c r="BG616" s="1233"/>
      <c r="BH616" s="1233"/>
      <c r="BI616" s="1233"/>
      <c r="BJ616" s="1233"/>
      <c r="BK616" s="1233"/>
      <c r="BL616" s="1233"/>
      <c r="BM616" s="1233"/>
      <c r="BN616" s="1233"/>
      <c r="BO616" s="1233"/>
      <c r="BP616" s="1233"/>
      <c r="BQ616" s="1233"/>
      <c r="BR616" s="1233"/>
      <c r="BS616" s="1233"/>
      <c r="BT616" s="1233"/>
      <c r="BU616" s="1233"/>
      <c r="BV616" s="1233"/>
      <c r="BW616" s="1233"/>
    </row>
    <row r="617" ht="14.25" customHeight="1">
      <c r="A617" s="1295"/>
      <c r="B617" s="1295"/>
      <c r="C617" s="1295"/>
      <c r="D617" s="1295"/>
      <c r="E617" s="1295"/>
      <c r="F617" s="1295"/>
      <c r="G617" s="1296"/>
      <c r="H617" s="1297"/>
      <c r="I617" s="1298"/>
      <c r="J617" s="1295"/>
      <c r="K617" s="1295"/>
      <c r="L617" s="1299"/>
      <c r="M617" s="1295"/>
      <c r="N617" s="1295"/>
      <c r="O617" s="1299"/>
      <c r="P617" s="1295"/>
      <c r="Q617" s="1295"/>
      <c r="R617" s="1295"/>
      <c r="S617" s="1295"/>
      <c r="T617" s="1295"/>
      <c r="U617" s="1300"/>
      <c r="V617" s="1295"/>
      <c r="W617" s="1295"/>
      <c r="X617" s="1295"/>
      <c r="Y617" s="1294"/>
      <c r="Z617" s="1294"/>
      <c r="AA617" s="1294"/>
      <c r="AB617" s="1294"/>
      <c r="AC617" s="1294"/>
      <c r="AD617" s="1294"/>
      <c r="AE617" s="1295"/>
      <c r="AF617" s="1295"/>
      <c r="AG617" s="1233"/>
      <c r="AH617" s="1233"/>
      <c r="AI617" s="1233"/>
      <c r="AJ617" s="1233"/>
      <c r="AK617" s="1233"/>
      <c r="AL617" s="1233"/>
      <c r="AM617" s="1233"/>
      <c r="AN617" s="1233"/>
      <c r="AO617" s="1233"/>
      <c r="AP617" s="1233"/>
      <c r="AQ617" s="1233"/>
      <c r="AR617" s="1233"/>
      <c r="AS617" s="1233"/>
      <c r="AT617" s="1233"/>
      <c r="AU617" s="1233"/>
      <c r="AV617" s="1233"/>
      <c r="AW617" s="1233"/>
      <c r="AX617" s="1233"/>
      <c r="AY617" s="1233"/>
      <c r="AZ617" s="1233"/>
      <c r="BA617" s="1233"/>
      <c r="BB617" s="1233"/>
      <c r="BC617" s="1233"/>
      <c r="BD617" s="1233"/>
      <c r="BE617" s="1233"/>
      <c r="BF617" s="1233"/>
      <c r="BG617" s="1233"/>
      <c r="BH617" s="1233"/>
      <c r="BI617" s="1233"/>
      <c r="BJ617" s="1233"/>
      <c r="BK617" s="1233"/>
      <c r="BL617" s="1233"/>
      <c r="BM617" s="1233"/>
      <c r="BN617" s="1233"/>
      <c r="BO617" s="1233"/>
      <c r="BP617" s="1233"/>
      <c r="BQ617" s="1233"/>
      <c r="BR617" s="1233"/>
      <c r="BS617" s="1233"/>
      <c r="BT617" s="1233"/>
      <c r="BU617" s="1233"/>
      <c r="BV617" s="1233"/>
      <c r="BW617" s="1233"/>
    </row>
    <row r="618" ht="14.25" customHeight="1">
      <c r="A618" s="1295"/>
      <c r="B618" s="1295"/>
      <c r="C618" s="1295"/>
      <c r="D618" s="1295"/>
      <c r="E618" s="1295"/>
      <c r="F618" s="1295"/>
      <c r="G618" s="1296"/>
      <c r="H618" s="1297"/>
      <c r="I618" s="1298"/>
      <c r="J618" s="1295"/>
      <c r="K618" s="1295"/>
      <c r="L618" s="1299"/>
      <c r="M618" s="1295"/>
      <c r="N618" s="1295"/>
      <c r="O618" s="1299"/>
      <c r="P618" s="1295"/>
      <c r="Q618" s="1295"/>
      <c r="R618" s="1295"/>
      <c r="S618" s="1295"/>
      <c r="T618" s="1295"/>
      <c r="U618" s="1300"/>
      <c r="V618" s="1295"/>
      <c r="W618" s="1295"/>
      <c r="X618" s="1295"/>
      <c r="Y618" s="1294"/>
      <c r="Z618" s="1294"/>
      <c r="AA618" s="1294"/>
      <c r="AB618" s="1294"/>
      <c r="AC618" s="1294"/>
      <c r="AD618" s="1294"/>
      <c r="AE618" s="1295"/>
      <c r="AF618" s="1295"/>
      <c r="AG618" s="1233"/>
      <c r="AH618" s="1233"/>
      <c r="AI618" s="1233"/>
      <c r="AJ618" s="1233"/>
      <c r="AK618" s="1233"/>
      <c r="AL618" s="1233"/>
      <c r="AM618" s="1233"/>
      <c r="AN618" s="1233"/>
      <c r="AO618" s="1233"/>
      <c r="AP618" s="1233"/>
      <c r="AQ618" s="1233"/>
      <c r="AR618" s="1233"/>
      <c r="AS618" s="1233"/>
      <c r="AT618" s="1233"/>
      <c r="AU618" s="1233"/>
      <c r="AV618" s="1233"/>
      <c r="AW618" s="1233"/>
      <c r="AX618" s="1233"/>
      <c r="AY618" s="1233"/>
      <c r="AZ618" s="1233"/>
      <c r="BA618" s="1233"/>
      <c r="BB618" s="1233"/>
      <c r="BC618" s="1233"/>
      <c r="BD618" s="1233"/>
      <c r="BE618" s="1233"/>
      <c r="BF618" s="1233"/>
      <c r="BG618" s="1233"/>
      <c r="BH618" s="1233"/>
      <c r="BI618" s="1233"/>
      <c r="BJ618" s="1233"/>
      <c r="BK618" s="1233"/>
      <c r="BL618" s="1233"/>
      <c r="BM618" s="1233"/>
      <c r="BN618" s="1233"/>
      <c r="BO618" s="1233"/>
      <c r="BP618" s="1233"/>
      <c r="BQ618" s="1233"/>
      <c r="BR618" s="1233"/>
      <c r="BS618" s="1233"/>
      <c r="BT618" s="1233"/>
      <c r="BU618" s="1233"/>
      <c r="BV618" s="1233"/>
      <c r="BW618" s="1233"/>
    </row>
    <row r="619" ht="14.25" customHeight="1">
      <c r="A619" s="1295"/>
      <c r="B619" s="1295"/>
      <c r="C619" s="1295"/>
      <c r="D619" s="1295"/>
      <c r="E619" s="1295"/>
      <c r="F619" s="1295"/>
      <c r="G619" s="1296"/>
      <c r="H619" s="1297"/>
      <c r="I619" s="1298"/>
      <c r="J619" s="1295"/>
      <c r="K619" s="1295"/>
      <c r="L619" s="1299"/>
      <c r="M619" s="1295"/>
      <c r="N619" s="1295"/>
      <c r="O619" s="1299"/>
      <c r="P619" s="1295"/>
      <c r="Q619" s="1295"/>
      <c r="R619" s="1295"/>
      <c r="S619" s="1295"/>
      <c r="T619" s="1295"/>
      <c r="U619" s="1300"/>
      <c r="V619" s="1295"/>
      <c r="W619" s="1295"/>
      <c r="X619" s="1295"/>
      <c r="Y619" s="1294"/>
      <c r="Z619" s="1294"/>
      <c r="AA619" s="1294"/>
      <c r="AB619" s="1294"/>
      <c r="AC619" s="1294"/>
      <c r="AD619" s="1294"/>
      <c r="AE619" s="1295"/>
      <c r="AF619" s="1295"/>
      <c r="AG619" s="1233"/>
      <c r="AH619" s="1233"/>
      <c r="AI619" s="1233"/>
      <c r="AJ619" s="1233"/>
      <c r="AK619" s="1233"/>
      <c r="AL619" s="1233"/>
      <c r="AM619" s="1233"/>
      <c r="AN619" s="1233"/>
      <c r="AO619" s="1233"/>
      <c r="AP619" s="1233"/>
      <c r="AQ619" s="1233"/>
      <c r="AR619" s="1233"/>
      <c r="AS619" s="1233"/>
      <c r="AT619" s="1233"/>
      <c r="AU619" s="1233"/>
      <c r="AV619" s="1233"/>
      <c r="AW619" s="1233"/>
      <c r="AX619" s="1233"/>
      <c r="AY619" s="1233"/>
      <c r="AZ619" s="1233"/>
      <c r="BA619" s="1233"/>
      <c r="BB619" s="1233"/>
      <c r="BC619" s="1233"/>
      <c r="BD619" s="1233"/>
      <c r="BE619" s="1233"/>
      <c r="BF619" s="1233"/>
      <c r="BG619" s="1233"/>
      <c r="BH619" s="1233"/>
      <c r="BI619" s="1233"/>
      <c r="BJ619" s="1233"/>
      <c r="BK619" s="1233"/>
      <c r="BL619" s="1233"/>
      <c r="BM619" s="1233"/>
      <c r="BN619" s="1233"/>
      <c r="BO619" s="1233"/>
      <c r="BP619" s="1233"/>
      <c r="BQ619" s="1233"/>
      <c r="BR619" s="1233"/>
      <c r="BS619" s="1233"/>
      <c r="BT619" s="1233"/>
      <c r="BU619" s="1233"/>
      <c r="BV619" s="1233"/>
      <c r="BW619" s="1233"/>
    </row>
    <row r="620" ht="14.25" customHeight="1">
      <c r="A620" s="1295"/>
      <c r="B620" s="1295"/>
      <c r="C620" s="1295"/>
      <c r="D620" s="1295"/>
      <c r="E620" s="1295"/>
      <c r="F620" s="1295"/>
      <c r="G620" s="1296"/>
      <c r="H620" s="1297"/>
      <c r="I620" s="1298"/>
      <c r="J620" s="1295"/>
      <c r="K620" s="1295"/>
      <c r="L620" s="1299"/>
      <c r="M620" s="1295"/>
      <c r="N620" s="1295"/>
      <c r="O620" s="1299"/>
      <c r="P620" s="1295"/>
      <c r="Q620" s="1295"/>
      <c r="R620" s="1295"/>
      <c r="S620" s="1295"/>
      <c r="T620" s="1295"/>
      <c r="U620" s="1300"/>
      <c r="V620" s="1295"/>
      <c r="W620" s="1295"/>
      <c r="X620" s="1295"/>
      <c r="Y620" s="1294"/>
      <c r="Z620" s="1294"/>
      <c r="AA620" s="1294"/>
      <c r="AB620" s="1294"/>
      <c r="AC620" s="1294"/>
      <c r="AD620" s="1294"/>
      <c r="AE620" s="1295"/>
      <c r="AF620" s="1295"/>
      <c r="AG620" s="1233"/>
      <c r="AH620" s="1233"/>
      <c r="AI620" s="1233"/>
      <c r="AJ620" s="1233"/>
      <c r="AK620" s="1233"/>
      <c r="AL620" s="1233"/>
      <c r="AM620" s="1233"/>
      <c r="AN620" s="1233"/>
      <c r="AO620" s="1233"/>
      <c r="AP620" s="1233"/>
      <c r="AQ620" s="1233"/>
      <c r="AR620" s="1233"/>
      <c r="AS620" s="1233"/>
      <c r="AT620" s="1233"/>
      <c r="AU620" s="1233"/>
      <c r="AV620" s="1233"/>
      <c r="AW620" s="1233"/>
      <c r="AX620" s="1233"/>
      <c r="AY620" s="1233"/>
      <c r="AZ620" s="1233"/>
      <c r="BA620" s="1233"/>
      <c r="BB620" s="1233"/>
      <c r="BC620" s="1233"/>
      <c r="BD620" s="1233"/>
      <c r="BE620" s="1233"/>
      <c r="BF620" s="1233"/>
      <c r="BG620" s="1233"/>
      <c r="BH620" s="1233"/>
      <c r="BI620" s="1233"/>
      <c r="BJ620" s="1233"/>
      <c r="BK620" s="1233"/>
      <c r="BL620" s="1233"/>
      <c r="BM620" s="1233"/>
      <c r="BN620" s="1233"/>
      <c r="BO620" s="1233"/>
      <c r="BP620" s="1233"/>
      <c r="BQ620" s="1233"/>
      <c r="BR620" s="1233"/>
      <c r="BS620" s="1233"/>
      <c r="BT620" s="1233"/>
      <c r="BU620" s="1233"/>
      <c r="BV620" s="1233"/>
      <c r="BW620" s="1233"/>
    </row>
    <row r="621" ht="14.25" customHeight="1">
      <c r="A621" s="1295"/>
      <c r="B621" s="1295"/>
      <c r="C621" s="1295"/>
      <c r="D621" s="1295"/>
      <c r="E621" s="1295"/>
      <c r="F621" s="1295"/>
      <c r="G621" s="1296"/>
      <c r="H621" s="1297"/>
      <c r="I621" s="1298"/>
      <c r="J621" s="1295"/>
      <c r="K621" s="1295"/>
      <c r="L621" s="1299"/>
      <c r="M621" s="1295"/>
      <c r="N621" s="1295"/>
      <c r="O621" s="1299"/>
      <c r="P621" s="1295"/>
      <c r="Q621" s="1295"/>
      <c r="R621" s="1295"/>
      <c r="S621" s="1295"/>
      <c r="T621" s="1295"/>
      <c r="U621" s="1300"/>
      <c r="V621" s="1295"/>
      <c r="W621" s="1295"/>
      <c r="X621" s="1295"/>
      <c r="Y621" s="1294"/>
      <c r="Z621" s="1294"/>
      <c r="AA621" s="1294"/>
      <c r="AB621" s="1294"/>
      <c r="AC621" s="1294"/>
      <c r="AD621" s="1294"/>
      <c r="AE621" s="1295"/>
      <c r="AF621" s="1295"/>
      <c r="AG621" s="1233"/>
      <c r="AH621" s="1233"/>
      <c r="AI621" s="1233"/>
      <c r="AJ621" s="1233"/>
      <c r="AK621" s="1233"/>
      <c r="AL621" s="1233"/>
      <c r="AM621" s="1233"/>
      <c r="AN621" s="1233"/>
      <c r="AO621" s="1233"/>
      <c r="AP621" s="1233"/>
      <c r="AQ621" s="1233"/>
      <c r="AR621" s="1233"/>
      <c r="AS621" s="1233"/>
      <c r="AT621" s="1233"/>
      <c r="AU621" s="1233"/>
      <c r="AV621" s="1233"/>
      <c r="AW621" s="1233"/>
      <c r="AX621" s="1233"/>
      <c r="AY621" s="1233"/>
      <c r="AZ621" s="1233"/>
      <c r="BA621" s="1233"/>
      <c r="BB621" s="1233"/>
      <c r="BC621" s="1233"/>
      <c r="BD621" s="1233"/>
      <c r="BE621" s="1233"/>
      <c r="BF621" s="1233"/>
      <c r="BG621" s="1233"/>
      <c r="BH621" s="1233"/>
      <c r="BI621" s="1233"/>
      <c r="BJ621" s="1233"/>
      <c r="BK621" s="1233"/>
      <c r="BL621" s="1233"/>
      <c r="BM621" s="1233"/>
      <c r="BN621" s="1233"/>
      <c r="BO621" s="1233"/>
      <c r="BP621" s="1233"/>
      <c r="BQ621" s="1233"/>
      <c r="BR621" s="1233"/>
      <c r="BS621" s="1233"/>
      <c r="BT621" s="1233"/>
      <c r="BU621" s="1233"/>
      <c r="BV621" s="1233"/>
      <c r="BW621" s="1233"/>
    </row>
    <row r="622" ht="14.25" customHeight="1">
      <c r="A622" s="1295"/>
      <c r="B622" s="1295"/>
      <c r="C622" s="1295"/>
      <c r="D622" s="1295"/>
      <c r="E622" s="1295"/>
      <c r="F622" s="1295"/>
      <c r="G622" s="1296"/>
      <c r="H622" s="1297"/>
      <c r="I622" s="1298"/>
      <c r="J622" s="1295"/>
      <c r="K622" s="1295"/>
      <c r="L622" s="1299"/>
      <c r="M622" s="1295"/>
      <c r="N622" s="1295"/>
      <c r="O622" s="1299"/>
      <c r="P622" s="1295"/>
      <c r="Q622" s="1295"/>
      <c r="R622" s="1295"/>
      <c r="S622" s="1295"/>
      <c r="T622" s="1295"/>
      <c r="U622" s="1300"/>
      <c r="V622" s="1295"/>
      <c r="W622" s="1295"/>
      <c r="X622" s="1295"/>
      <c r="Y622" s="1294"/>
      <c r="Z622" s="1294"/>
      <c r="AA622" s="1294"/>
      <c r="AB622" s="1294"/>
      <c r="AC622" s="1294"/>
      <c r="AD622" s="1294"/>
      <c r="AE622" s="1295"/>
      <c r="AF622" s="1295"/>
      <c r="AG622" s="1233"/>
      <c r="AH622" s="1233"/>
      <c r="AI622" s="1233"/>
      <c r="AJ622" s="1233"/>
      <c r="AK622" s="1233"/>
      <c r="AL622" s="1233"/>
      <c r="AM622" s="1233"/>
      <c r="AN622" s="1233"/>
      <c r="AO622" s="1233"/>
      <c r="AP622" s="1233"/>
      <c r="AQ622" s="1233"/>
      <c r="AR622" s="1233"/>
      <c r="AS622" s="1233"/>
      <c r="AT622" s="1233"/>
      <c r="AU622" s="1233"/>
      <c r="AV622" s="1233"/>
      <c r="AW622" s="1233"/>
      <c r="AX622" s="1233"/>
      <c r="AY622" s="1233"/>
      <c r="AZ622" s="1233"/>
      <c r="BA622" s="1233"/>
      <c r="BB622" s="1233"/>
      <c r="BC622" s="1233"/>
      <c r="BD622" s="1233"/>
      <c r="BE622" s="1233"/>
      <c r="BF622" s="1233"/>
      <c r="BG622" s="1233"/>
      <c r="BH622" s="1233"/>
      <c r="BI622" s="1233"/>
      <c r="BJ622" s="1233"/>
      <c r="BK622" s="1233"/>
      <c r="BL622" s="1233"/>
      <c r="BM622" s="1233"/>
      <c r="BN622" s="1233"/>
      <c r="BO622" s="1233"/>
      <c r="BP622" s="1233"/>
      <c r="BQ622" s="1233"/>
      <c r="BR622" s="1233"/>
      <c r="BS622" s="1233"/>
      <c r="BT622" s="1233"/>
      <c r="BU622" s="1233"/>
      <c r="BV622" s="1233"/>
      <c r="BW622" s="1233"/>
    </row>
    <row r="623" ht="14.25" customHeight="1">
      <c r="A623" s="1295"/>
      <c r="B623" s="1295"/>
      <c r="C623" s="1295"/>
      <c r="D623" s="1295"/>
      <c r="E623" s="1295"/>
      <c r="F623" s="1295"/>
      <c r="G623" s="1296"/>
      <c r="H623" s="1297"/>
      <c r="I623" s="1298"/>
      <c r="J623" s="1295"/>
      <c r="K623" s="1295"/>
      <c r="L623" s="1299"/>
      <c r="M623" s="1295"/>
      <c r="N623" s="1295"/>
      <c r="O623" s="1299"/>
      <c r="P623" s="1295"/>
      <c r="Q623" s="1295"/>
      <c r="R623" s="1295"/>
      <c r="S623" s="1295"/>
      <c r="T623" s="1295"/>
      <c r="U623" s="1300"/>
      <c r="V623" s="1295"/>
      <c r="W623" s="1295"/>
      <c r="X623" s="1295"/>
      <c r="Y623" s="1294"/>
      <c r="Z623" s="1294"/>
      <c r="AA623" s="1294"/>
      <c r="AB623" s="1294"/>
      <c r="AC623" s="1294"/>
      <c r="AD623" s="1294"/>
      <c r="AE623" s="1295"/>
      <c r="AF623" s="1295"/>
      <c r="AG623" s="1233"/>
      <c r="AH623" s="1233"/>
      <c r="AI623" s="1233"/>
      <c r="AJ623" s="1233"/>
      <c r="AK623" s="1233"/>
      <c r="AL623" s="1233"/>
      <c r="AM623" s="1233"/>
      <c r="AN623" s="1233"/>
      <c r="AO623" s="1233"/>
      <c r="AP623" s="1233"/>
      <c r="AQ623" s="1233"/>
      <c r="AR623" s="1233"/>
      <c r="AS623" s="1233"/>
      <c r="AT623" s="1233"/>
      <c r="AU623" s="1233"/>
      <c r="AV623" s="1233"/>
      <c r="AW623" s="1233"/>
      <c r="AX623" s="1233"/>
      <c r="AY623" s="1233"/>
      <c r="AZ623" s="1233"/>
      <c r="BA623" s="1233"/>
      <c r="BB623" s="1233"/>
      <c r="BC623" s="1233"/>
      <c r="BD623" s="1233"/>
      <c r="BE623" s="1233"/>
      <c r="BF623" s="1233"/>
      <c r="BG623" s="1233"/>
      <c r="BH623" s="1233"/>
      <c r="BI623" s="1233"/>
      <c r="BJ623" s="1233"/>
      <c r="BK623" s="1233"/>
      <c r="BL623" s="1233"/>
      <c r="BM623" s="1233"/>
      <c r="BN623" s="1233"/>
      <c r="BO623" s="1233"/>
      <c r="BP623" s="1233"/>
      <c r="BQ623" s="1233"/>
      <c r="BR623" s="1233"/>
      <c r="BS623" s="1233"/>
      <c r="BT623" s="1233"/>
      <c r="BU623" s="1233"/>
      <c r="BV623" s="1233"/>
      <c r="BW623" s="1233"/>
    </row>
    <row r="624" ht="14.25" customHeight="1">
      <c r="A624" s="1295"/>
      <c r="B624" s="1295"/>
      <c r="C624" s="1295"/>
      <c r="D624" s="1295"/>
      <c r="E624" s="1295"/>
      <c r="F624" s="1295"/>
      <c r="G624" s="1296"/>
      <c r="H624" s="1297"/>
      <c r="I624" s="1298"/>
      <c r="J624" s="1295"/>
      <c r="K624" s="1295"/>
      <c r="L624" s="1299"/>
      <c r="M624" s="1295"/>
      <c r="N624" s="1295"/>
      <c r="O624" s="1299"/>
      <c r="P624" s="1295"/>
      <c r="Q624" s="1295"/>
      <c r="R624" s="1295"/>
      <c r="S624" s="1295"/>
      <c r="T624" s="1295"/>
      <c r="U624" s="1300"/>
      <c r="V624" s="1295"/>
      <c r="W624" s="1295"/>
      <c r="X624" s="1295"/>
      <c r="Y624" s="1294"/>
      <c r="Z624" s="1294"/>
      <c r="AA624" s="1294"/>
      <c r="AB624" s="1294"/>
      <c r="AC624" s="1294"/>
      <c r="AD624" s="1294"/>
      <c r="AE624" s="1295"/>
      <c r="AF624" s="1295"/>
      <c r="AG624" s="1233"/>
      <c r="AH624" s="1233"/>
      <c r="AI624" s="1233"/>
      <c r="AJ624" s="1233"/>
      <c r="AK624" s="1233"/>
      <c r="AL624" s="1233"/>
      <c r="AM624" s="1233"/>
      <c r="AN624" s="1233"/>
      <c r="AO624" s="1233"/>
      <c r="AP624" s="1233"/>
      <c r="AQ624" s="1233"/>
      <c r="AR624" s="1233"/>
      <c r="AS624" s="1233"/>
      <c r="AT624" s="1233"/>
      <c r="AU624" s="1233"/>
      <c r="AV624" s="1233"/>
      <c r="AW624" s="1233"/>
      <c r="AX624" s="1233"/>
      <c r="AY624" s="1233"/>
      <c r="AZ624" s="1233"/>
      <c r="BA624" s="1233"/>
      <c r="BB624" s="1233"/>
      <c r="BC624" s="1233"/>
      <c r="BD624" s="1233"/>
      <c r="BE624" s="1233"/>
      <c r="BF624" s="1233"/>
      <c r="BG624" s="1233"/>
      <c r="BH624" s="1233"/>
      <c r="BI624" s="1233"/>
      <c r="BJ624" s="1233"/>
      <c r="BK624" s="1233"/>
      <c r="BL624" s="1233"/>
      <c r="BM624" s="1233"/>
      <c r="BN624" s="1233"/>
      <c r="BO624" s="1233"/>
      <c r="BP624" s="1233"/>
      <c r="BQ624" s="1233"/>
      <c r="BR624" s="1233"/>
      <c r="BS624" s="1233"/>
      <c r="BT624" s="1233"/>
      <c r="BU624" s="1233"/>
      <c r="BV624" s="1233"/>
      <c r="BW624" s="1233"/>
    </row>
    <row r="625" ht="14.25" customHeight="1">
      <c r="A625" s="1295"/>
      <c r="B625" s="1295"/>
      <c r="C625" s="1295"/>
      <c r="D625" s="1295"/>
      <c r="E625" s="1295"/>
      <c r="F625" s="1295"/>
      <c r="G625" s="1296"/>
      <c r="H625" s="1297"/>
      <c r="I625" s="1298"/>
      <c r="J625" s="1295"/>
      <c r="K625" s="1295"/>
      <c r="L625" s="1299"/>
      <c r="M625" s="1295"/>
      <c r="N625" s="1295"/>
      <c r="O625" s="1299"/>
      <c r="P625" s="1295"/>
      <c r="Q625" s="1295"/>
      <c r="R625" s="1295"/>
      <c r="S625" s="1295"/>
      <c r="T625" s="1295"/>
      <c r="U625" s="1300"/>
      <c r="V625" s="1295"/>
      <c r="W625" s="1295"/>
      <c r="X625" s="1295"/>
      <c r="Y625" s="1294"/>
      <c r="Z625" s="1294"/>
      <c r="AA625" s="1294"/>
      <c r="AB625" s="1294"/>
      <c r="AC625" s="1294"/>
      <c r="AD625" s="1294"/>
      <c r="AE625" s="1295"/>
      <c r="AF625" s="1295"/>
      <c r="AG625" s="1233"/>
      <c r="AH625" s="1233"/>
      <c r="AI625" s="1233"/>
      <c r="AJ625" s="1233"/>
      <c r="AK625" s="1233"/>
      <c r="AL625" s="1233"/>
      <c r="AM625" s="1233"/>
      <c r="AN625" s="1233"/>
      <c r="AO625" s="1233"/>
      <c r="AP625" s="1233"/>
      <c r="AQ625" s="1233"/>
      <c r="AR625" s="1233"/>
      <c r="AS625" s="1233"/>
      <c r="AT625" s="1233"/>
      <c r="AU625" s="1233"/>
      <c r="AV625" s="1233"/>
      <c r="AW625" s="1233"/>
      <c r="AX625" s="1233"/>
      <c r="AY625" s="1233"/>
      <c r="AZ625" s="1233"/>
      <c r="BA625" s="1233"/>
      <c r="BB625" s="1233"/>
      <c r="BC625" s="1233"/>
      <c r="BD625" s="1233"/>
      <c r="BE625" s="1233"/>
      <c r="BF625" s="1233"/>
      <c r="BG625" s="1233"/>
      <c r="BH625" s="1233"/>
      <c r="BI625" s="1233"/>
      <c r="BJ625" s="1233"/>
      <c r="BK625" s="1233"/>
      <c r="BL625" s="1233"/>
      <c r="BM625" s="1233"/>
      <c r="BN625" s="1233"/>
      <c r="BO625" s="1233"/>
      <c r="BP625" s="1233"/>
      <c r="BQ625" s="1233"/>
      <c r="BR625" s="1233"/>
      <c r="BS625" s="1233"/>
      <c r="BT625" s="1233"/>
      <c r="BU625" s="1233"/>
      <c r="BV625" s="1233"/>
      <c r="BW625" s="1233"/>
    </row>
    <row r="626" ht="14.25" customHeight="1">
      <c r="A626" s="1295"/>
      <c r="B626" s="1295"/>
      <c r="C626" s="1295"/>
      <c r="D626" s="1295"/>
      <c r="E626" s="1295"/>
      <c r="F626" s="1295"/>
      <c r="G626" s="1296"/>
      <c r="H626" s="1297"/>
      <c r="I626" s="1298"/>
      <c r="J626" s="1295"/>
      <c r="K626" s="1295"/>
      <c r="L626" s="1299"/>
      <c r="M626" s="1295"/>
      <c r="N626" s="1295"/>
      <c r="O626" s="1299"/>
      <c r="P626" s="1295"/>
      <c r="Q626" s="1295"/>
      <c r="R626" s="1295"/>
      <c r="S626" s="1295"/>
      <c r="T626" s="1295"/>
      <c r="U626" s="1300"/>
      <c r="V626" s="1295"/>
      <c r="W626" s="1295"/>
      <c r="X626" s="1295"/>
      <c r="Y626" s="1294"/>
      <c r="Z626" s="1294"/>
      <c r="AA626" s="1294"/>
      <c r="AB626" s="1294"/>
      <c r="AC626" s="1294"/>
      <c r="AD626" s="1294"/>
      <c r="AE626" s="1295"/>
      <c r="AF626" s="1295"/>
      <c r="AG626" s="1233"/>
      <c r="AH626" s="1233"/>
      <c r="AI626" s="1233"/>
      <c r="AJ626" s="1233"/>
      <c r="AK626" s="1233"/>
      <c r="AL626" s="1233"/>
      <c r="AM626" s="1233"/>
      <c r="AN626" s="1233"/>
      <c r="AO626" s="1233"/>
      <c r="AP626" s="1233"/>
      <c r="AQ626" s="1233"/>
      <c r="AR626" s="1233"/>
      <c r="AS626" s="1233"/>
      <c r="AT626" s="1233"/>
      <c r="AU626" s="1233"/>
      <c r="AV626" s="1233"/>
      <c r="AW626" s="1233"/>
      <c r="AX626" s="1233"/>
      <c r="AY626" s="1233"/>
      <c r="AZ626" s="1233"/>
      <c r="BA626" s="1233"/>
      <c r="BB626" s="1233"/>
      <c r="BC626" s="1233"/>
      <c r="BD626" s="1233"/>
      <c r="BE626" s="1233"/>
      <c r="BF626" s="1233"/>
      <c r="BG626" s="1233"/>
      <c r="BH626" s="1233"/>
      <c r="BI626" s="1233"/>
      <c r="BJ626" s="1233"/>
      <c r="BK626" s="1233"/>
      <c r="BL626" s="1233"/>
      <c r="BM626" s="1233"/>
      <c r="BN626" s="1233"/>
      <c r="BO626" s="1233"/>
      <c r="BP626" s="1233"/>
      <c r="BQ626" s="1233"/>
      <c r="BR626" s="1233"/>
      <c r="BS626" s="1233"/>
      <c r="BT626" s="1233"/>
      <c r="BU626" s="1233"/>
      <c r="BV626" s="1233"/>
      <c r="BW626" s="1233"/>
    </row>
    <row r="627" ht="14.25" customHeight="1">
      <c r="A627" s="1295"/>
      <c r="B627" s="1295"/>
      <c r="C627" s="1295"/>
      <c r="D627" s="1295"/>
      <c r="E627" s="1295"/>
      <c r="F627" s="1295"/>
      <c r="G627" s="1296"/>
      <c r="H627" s="1297"/>
      <c r="I627" s="1298"/>
      <c r="J627" s="1295"/>
      <c r="K627" s="1295"/>
      <c r="L627" s="1299"/>
      <c r="M627" s="1295"/>
      <c r="N627" s="1295"/>
      <c r="O627" s="1299"/>
      <c r="P627" s="1295"/>
      <c r="Q627" s="1295"/>
      <c r="R627" s="1295"/>
      <c r="S627" s="1295"/>
      <c r="T627" s="1295"/>
      <c r="U627" s="1300"/>
      <c r="V627" s="1295"/>
      <c r="W627" s="1295"/>
      <c r="X627" s="1295"/>
      <c r="Y627" s="1294"/>
      <c r="Z627" s="1294"/>
      <c r="AA627" s="1294"/>
      <c r="AB627" s="1294"/>
      <c r="AC627" s="1294"/>
      <c r="AD627" s="1294"/>
      <c r="AE627" s="1295"/>
      <c r="AF627" s="1295"/>
      <c r="AG627" s="1233"/>
      <c r="AH627" s="1233"/>
      <c r="AI627" s="1233"/>
      <c r="AJ627" s="1233"/>
      <c r="AK627" s="1233"/>
      <c r="AL627" s="1233"/>
      <c r="AM627" s="1233"/>
      <c r="AN627" s="1233"/>
      <c r="AO627" s="1233"/>
      <c r="AP627" s="1233"/>
      <c r="AQ627" s="1233"/>
      <c r="AR627" s="1233"/>
      <c r="AS627" s="1233"/>
      <c r="AT627" s="1233"/>
      <c r="AU627" s="1233"/>
      <c r="AV627" s="1233"/>
      <c r="AW627" s="1233"/>
      <c r="AX627" s="1233"/>
      <c r="AY627" s="1233"/>
      <c r="AZ627" s="1233"/>
      <c r="BA627" s="1233"/>
      <c r="BB627" s="1233"/>
      <c r="BC627" s="1233"/>
      <c r="BD627" s="1233"/>
      <c r="BE627" s="1233"/>
      <c r="BF627" s="1233"/>
      <c r="BG627" s="1233"/>
      <c r="BH627" s="1233"/>
      <c r="BI627" s="1233"/>
      <c r="BJ627" s="1233"/>
      <c r="BK627" s="1233"/>
      <c r="BL627" s="1233"/>
      <c r="BM627" s="1233"/>
      <c r="BN627" s="1233"/>
      <c r="BO627" s="1233"/>
      <c r="BP627" s="1233"/>
      <c r="BQ627" s="1233"/>
      <c r="BR627" s="1233"/>
      <c r="BS627" s="1233"/>
      <c r="BT627" s="1233"/>
      <c r="BU627" s="1233"/>
      <c r="BV627" s="1233"/>
      <c r="BW627" s="1233"/>
    </row>
    <row r="628" ht="14.25" customHeight="1">
      <c r="A628" s="1295"/>
      <c r="B628" s="1295"/>
      <c r="C628" s="1295"/>
      <c r="D628" s="1295"/>
      <c r="E628" s="1295"/>
      <c r="F628" s="1295"/>
      <c r="G628" s="1296"/>
      <c r="H628" s="1297"/>
      <c r="I628" s="1298"/>
      <c r="J628" s="1295"/>
      <c r="K628" s="1295"/>
      <c r="L628" s="1299"/>
      <c r="M628" s="1295"/>
      <c r="N628" s="1295"/>
      <c r="O628" s="1299"/>
      <c r="P628" s="1295"/>
      <c r="Q628" s="1295"/>
      <c r="R628" s="1295"/>
      <c r="S628" s="1295"/>
      <c r="T628" s="1295"/>
      <c r="U628" s="1300"/>
      <c r="V628" s="1295"/>
      <c r="W628" s="1295"/>
      <c r="X628" s="1295"/>
      <c r="Y628" s="1294"/>
      <c r="Z628" s="1294"/>
      <c r="AA628" s="1294"/>
      <c r="AB628" s="1294"/>
      <c r="AC628" s="1294"/>
      <c r="AD628" s="1294"/>
      <c r="AE628" s="1295"/>
      <c r="AF628" s="1295"/>
      <c r="AG628" s="1233"/>
      <c r="AH628" s="1233"/>
      <c r="AI628" s="1233"/>
      <c r="AJ628" s="1233"/>
      <c r="AK628" s="1233"/>
      <c r="AL628" s="1233"/>
      <c r="AM628" s="1233"/>
      <c r="AN628" s="1233"/>
      <c r="AO628" s="1233"/>
      <c r="AP628" s="1233"/>
      <c r="AQ628" s="1233"/>
      <c r="AR628" s="1233"/>
      <c r="AS628" s="1233"/>
      <c r="AT628" s="1233"/>
      <c r="AU628" s="1233"/>
      <c r="AV628" s="1233"/>
      <c r="AW628" s="1233"/>
      <c r="AX628" s="1233"/>
      <c r="AY628" s="1233"/>
      <c r="AZ628" s="1233"/>
      <c r="BA628" s="1233"/>
      <c r="BB628" s="1233"/>
      <c r="BC628" s="1233"/>
      <c r="BD628" s="1233"/>
      <c r="BE628" s="1233"/>
      <c r="BF628" s="1233"/>
      <c r="BG628" s="1233"/>
      <c r="BH628" s="1233"/>
      <c r="BI628" s="1233"/>
      <c r="BJ628" s="1233"/>
      <c r="BK628" s="1233"/>
      <c r="BL628" s="1233"/>
      <c r="BM628" s="1233"/>
      <c r="BN628" s="1233"/>
      <c r="BO628" s="1233"/>
      <c r="BP628" s="1233"/>
      <c r="BQ628" s="1233"/>
      <c r="BR628" s="1233"/>
      <c r="BS628" s="1233"/>
      <c r="BT628" s="1233"/>
      <c r="BU628" s="1233"/>
      <c r="BV628" s="1233"/>
      <c r="BW628" s="1233"/>
    </row>
    <row r="629" ht="14.25" customHeight="1">
      <c r="A629" s="1295"/>
      <c r="B629" s="1295"/>
      <c r="C629" s="1295"/>
      <c r="D629" s="1295"/>
      <c r="E629" s="1295"/>
      <c r="F629" s="1295"/>
      <c r="G629" s="1296"/>
      <c r="H629" s="1297"/>
      <c r="I629" s="1298"/>
      <c r="J629" s="1295"/>
      <c r="K629" s="1295"/>
      <c r="L629" s="1299"/>
      <c r="M629" s="1295"/>
      <c r="N629" s="1295"/>
      <c r="O629" s="1299"/>
      <c r="P629" s="1295"/>
      <c r="Q629" s="1295"/>
      <c r="R629" s="1295"/>
      <c r="S629" s="1295"/>
      <c r="T629" s="1295"/>
      <c r="U629" s="1300"/>
      <c r="V629" s="1295"/>
      <c r="W629" s="1295"/>
      <c r="X629" s="1295"/>
      <c r="Y629" s="1294"/>
      <c r="Z629" s="1294"/>
      <c r="AA629" s="1294"/>
      <c r="AB629" s="1294"/>
      <c r="AC629" s="1294"/>
      <c r="AD629" s="1294"/>
      <c r="AE629" s="1295"/>
      <c r="AF629" s="1295"/>
      <c r="AG629" s="1233"/>
      <c r="AH629" s="1233"/>
      <c r="AI629" s="1233"/>
      <c r="AJ629" s="1233"/>
      <c r="AK629" s="1233"/>
      <c r="AL629" s="1233"/>
      <c r="AM629" s="1233"/>
      <c r="AN629" s="1233"/>
      <c r="AO629" s="1233"/>
      <c r="AP629" s="1233"/>
      <c r="AQ629" s="1233"/>
      <c r="AR629" s="1233"/>
      <c r="AS629" s="1233"/>
      <c r="AT629" s="1233"/>
      <c r="AU629" s="1233"/>
      <c r="AV629" s="1233"/>
      <c r="AW629" s="1233"/>
      <c r="AX629" s="1233"/>
      <c r="AY629" s="1233"/>
      <c r="AZ629" s="1233"/>
      <c r="BA629" s="1233"/>
      <c r="BB629" s="1233"/>
      <c r="BC629" s="1233"/>
      <c r="BD629" s="1233"/>
      <c r="BE629" s="1233"/>
      <c r="BF629" s="1233"/>
      <c r="BG629" s="1233"/>
      <c r="BH629" s="1233"/>
      <c r="BI629" s="1233"/>
      <c r="BJ629" s="1233"/>
      <c r="BK629" s="1233"/>
      <c r="BL629" s="1233"/>
      <c r="BM629" s="1233"/>
      <c r="BN629" s="1233"/>
      <c r="BO629" s="1233"/>
      <c r="BP629" s="1233"/>
      <c r="BQ629" s="1233"/>
      <c r="BR629" s="1233"/>
      <c r="BS629" s="1233"/>
      <c r="BT629" s="1233"/>
      <c r="BU629" s="1233"/>
      <c r="BV629" s="1233"/>
      <c r="BW629" s="1233"/>
    </row>
    <row r="630" ht="14.25" customHeight="1">
      <c r="A630" s="1295"/>
      <c r="B630" s="1295"/>
      <c r="C630" s="1295"/>
      <c r="D630" s="1295"/>
      <c r="E630" s="1295"/>
      <c r="F630" s="1295"/>
      <c r="G630" s="1296"/>
      <c r="H630" s="1297"/>
      <c r="I630" s="1298"/>
      <c r="J630" s="1295"/>
      <c r="K630" s="1295"/>
      <c r="L630" s="1299"/>
      <c r="M630" s="1295"/>
      <c r="N630" s="1295"/>
      <c r="O630" s="1299"/>
      <c r="P630" s="1295"/>
      <c r="Q630" s="1295"/>
      <c r="R630" s="1295"/>
      <c r="S630" s="1295"/>
      <c r="T630" s="1295"/>
      <c r="U630" s="1300"/>
      <c r="V630" s="1295"/>
      <c r="W630" s="1295"/>
      <c r="X630" s="1295"/>
      <c r="Y630" s="1294"/>
      <c r="Z630" s="1294"/>
      <c r="AA630" s="1294"/>
      <c r="AB630" s="1294"/>
      <c r="AC630" s="1294"/>
      <c r="AD630" s="1294"/>
      <c r="AE630" s="1295"/>
      <c r="AF630" s="1295"/>
      <c r="AG630" s="1233"/>
      <c r="AH630" s="1233"/>
      <c r="AI630" s="1233"/>
      <c r="AJ630" s="1233"/>
      <c r="AK630" s="1233"/>
      <c r="AL630" s="1233"/>
      <c r="AM630" s="1233"/>
      <c r="AN630" s="1233"/>
      <c r="AO630" s="1233"/>
      <c r="AP630" s="1233"/>
      <c r="AQ630" s="1233"/>
      <c r="AR630" s="1233"/>
      <c r="AS630" s="1233"/>
      <c r="AT630" s="1233"/>
      <c r="AU630" s="1233"/>
      <c r="AV630" s="1233"/>
      <c r="AW630" s="1233"/>
      <c r="AX630" s="1233"/>
      <c r="AY630" s="1233"/>
      <c r="AZ630" s="1233"/>
      <c r="BA630" s="1233"/>
      <c r="BB630" s="1233"/>
      <c r="BC630" s="1233"/>
      <c r="BD630" s="1233"/>
      <c r="BE630" s="1233"/>
      <c r="BF630" s="1233"/>
      <c r="BG630" s="1233"/>
      <c r="BH630" s="1233"/>
      <c r="BI630" s="1233"/>
      <c r="BJ630" s="1233"/>
      <c r="BK630" s="1233"/>
      <c r="BL630" s="1233"/>
      <c r="BM630" s="1233"/>
      <c r="BN630" s="1233"/>
      <c r="BO630" s="1233"/>
      <c r="BP630" s="1233"/>
      <c r="BQ630" s="1233"/>
      <c r="BR630" s="1233"/>
      <c r="BS630" s="1233"/>
      <c r="BT630" s="1233"/>
      <c r="BU630" s="1233"/>
      <c r="BV630" s="1233"/>
      <c r="BW630" s="1233"/>
    </row>
    <row r="631" ht="14.25" customHeight="1">
      <c r="A631" s="1295"/>
      <c r="B631" s="1295"/>
      <c r="C631" s="1295"/>
      <c r="D631" s="1295"/>
      <c r="E631" s="1295"/>
      <c r="F631" s="1295"/>
      <c r="G631" s="1296"/>
      <c r="H631" s="1297"/>
      <c r="I631" s="1298"/>
      <c r="J631" s="1295"/>
      <c r="K631" s="1295"/>
      <c r="L631" s="1299"/>
      <c r="M631" s="1295"/>
      <c r="N631" s="1295"/>
      <c r="O631" s="1299"/>
      <c r="P631" s="1295"/>
      <c r="Q631" s="1295"/>
      <c r="R631" s="1295"/>
      <c r="S631" s="1295"/>
      <c r="T631" s="1295"/>
      <c r="U631" s="1300"/>
      <c r="V631" s="1295"/>
      <c r="W631" s="1295"/>
      <c r="X631" s="1295"/>
      <c r="Y631" s="1294"/>
      <c r="Z631" s="1294"/>
      <c r="AA631" s="1294"/>
      <c r="AB631" s="1294"/>
      <c r="AC631" s="1294"/>
      <c r="AD631" s="1294"/>
      <c r="AE631" s="1295"/>
      <c r="AF631" s="1295"/>
      <c r="AG631" s="1233"/>
      <c r="AH631" s="1233"/>
      <c r="AI631" s="1233"/>
      <c r="AJ631" s="1233"/>
      <c r="AK631" s="1233"/>
      <c r="AL631" s="1233"/>
      <c r="AM631" s="1233"/>
      <c r="AN631" s="1233"/>
      <c r="AO631" s="1233"/>
      <c r="AP631" s="1233"/>
      <c r="AQ631" s="1233"/>
      <c r="AR631" s="1233"/>
      <c r="AS631" s="1233"/>
      <c r="AT631" s="1233"/>
      <c r="AU631" s="1233"/>
      <c r="AV631" s="1233"/>
      <c r="AW631" s="1233"/>
      <c r="AX631" s="1233"/>
      <c r="AY631" s="1233"/>
      <c r="AZ631" s="1233"/>
      <c r="BA631" s="1233"/>
      <c r="BB631" s="1233"/>
      <c r="BC631" s="1233"/>
      <c r="BD631" s="1233"/>
      <c r="BE631" s="1233"/>
      <c r="BF631" s="1233"/>
      <c r="BG631" s="1233"/>
      <c r="BH631" s="1233"/>
      <c r="BI631" s="1233"/>
      <c r="BJ631" s="1233"/>
      <c r="BK631" s="1233"/>
      <c r="BL631" s="1233"/>
      <c r="BM631" s="1233"/>
      <c r="BN631" s="1233"/>
      <c r="BO631" s="1233"/>
      <c r="BP631" s="1233"/>
      <c r="BQ631" s="1233"/>
      <c r="BR631" s="1233"/>
      <c r="BS631" s="1233"/>
      <c r="BT631" s="1233"/>
      <c r="BU631" s="1233"/>
      <c r="BV631" s="1233"/>
      <c r="BW631" s="1233"/>
    </row>
    <row r="632" ht="14.25" customHeight="1">
      <c r="A632" s="1295"/>
      <c r="B632" s="1295"/>
      <c r="C632" s="1295"/>
      <c r="D632" s="1295"/>
      <c r="E632" s="1295"/>
      <c r="F632" s="1295"/>
      <c r="G632" s="1296"/>
      <c r="H632" s="1297"/>
      <c r="I632" s="1298"/>
      <c r="J632" s="1295"/>
      <c r="K632" s="1295"/>
      <c r="L632" s="1299"/>
      <c r="M632" s="1295"/>
      <c r="N632" s="1295"/>
      <c r="O632" s="1299"/>
      <c r="P632" s="1295"/>
      <c r="Q632" s="1295"/>
      <c r="R632" s="1295"/>
      <c r="S632" s="1295"/>
      <c r="T632" s="1295"/>
      <c r="U632" s="1300"/>
      <c r="V632" s="1295"/>
      <c r="W632" s="1295"/>
      <c r="X632" s="1295"/>
      <c r="Y632" s="1294"/>
      <c r="Z632" s="1294"/>
      <c r="AA632" s="1294"/>
      <c r="AB632" s="1294"/>
      <c r="AC632" s="1294"/>
      <c r="AD632" s="1294"/>
      <c r="AE632" s="1295"/>
      <c r="AF632" s="1295"/>
      <c r="AG632" s="1233"/>
      <c r="AH632" s="1233"/>
      <c r="AI632" s="1233"/>
      <c r="AJ632" s="1233"/>
      <c r="AK632" s="1233"/>
      <c r="AL632" s="1233"/>
      <c r="AM632" s="1233"/>
      <c r="AN632" s="1233"/>
      <c r="AO632" s="1233"/>
      <c r="AP632" s="1233"/>
      <c r="AQ632" s="1233"/>
      <c r="AR632" s="1233"/>
      <c r="AS632" s="1233"/>
      <c r="AT632" s="1233"/>
      <c r="AU632" s="1233"/>
      <c r="AV632" s="1233"/>
      <c r="AW632" s="1233"/>
      <c r="AX632" s="1233"/>
      <c r="AY632" s="1233"/>
      <c r="AZ632" s="1233"/>
      <c r="BA632" s="1233"/>
      <c r="BB632" s="1233"/>
      <c r="BC632" s="1233"/>
      <c r="BD632" s="1233"/>
      <c r="BE632" s="1233"/>
      <c r="BF632" s="1233"/>
      <c r="BG632" s="1233"/>
      <c r="BH632" s="1233"/>
      <c r="BI632" s="1233"/>
      <c r="BJ632" s="1233"/>
      <c r="BK632" s="1233"/>
      <c r="BL632" s="1233"/>
      <c r="BM632" s="1233"/>
      <c r="BN632" s="1233"/>
      <c r="BO632" s="1233"/>
      <c r="BP632" s="1233"/>
      <c r="BQ632" s="1233"/>
      <c r="BR632" s="1233"/>
      <c r="BS632" s="1233"/>
      <c r="BT632" s="1233"/>
      <c r="BU632" s="1233"/>
      <c r="BV632" s="1233"/>
      <c r="BW632" s="1233"/>
    </row>
    <row r="633" ht="14.25" customHeight="1">
      <c r="A633" s="1295"/>
      <c r="B633" s="1295"/>
      <c r="C633" s="1295"/>
      <c r="D633" s="1295"/>
      <c r="E633" s="1295"/>
      <c r="F633" s="1295"/>
      <c r="G633" s="1296"/>
      <c r="H633" s="1297"/>
      <c r="I633" s="1298"/>
      <c r="J633" s="1295"/>
      <c r="K633" s="1295"/>
      <c r="L633" s="1299"/>
      <c r="M633" s="1295"/>
      <c r="N633" s="1295"/>
      <c r="O633" s="1299"/>
      <c r="P633" s="1295"/>
      <c r="Q633" s="1295"/>
      <c r="R633" s="1295"/>
      <c r="S633" s="1295"/>
      <c r="T633" s="1295"/>
      <c r="U633" s="1300"/>
      <c r="V633" s="1295"/>
      <c r="W633" s="1295"/>
      <c r="X633" s="1295"/>
      <c r="Y633" s="1294"/>
      <c r="Z633" s="1294"/>
      <c r="AA633" s="1294"/>
      <c r="AB633" s="1294"/>
      <c r="AC633" s="1294"/>
      <c r="AD633" s="1294"/>
      <c r="AE633" s="1295"/>
      <c r="AF633" s="1295"/>
      <c r="AG633" s="1233"/>
      <c r="AH633" s="1233"/>
      <c r="AI633" s="1233"/>
      <c r="AJ633" s="1233"/>
      <c r="AK633" s="1233"/>
      <c r="AL633" s="1233"/>
      <c r="AM633" s="1233"/>
      <c r="AN633" s="1233"/>
      <c r="AO633" s="1233"/>
      <c r="AP633" s="1233"/>
      <c r="AQ633" s="1233"/>
      <c r="AR633" s="1233"/>
      <c r="AS633" s="1233"/>
      <c r="AT633" s="1233"/>
      <c r="AU633" s="1233"/>
      <c r="AV633" s="1233"/>
      <c r="AW633" s="1233"/>
      <c r="AX633" s="1233"/>
      <c r="AY633" s="1233"/>
      <c r="AZ633" s="1233"/>
      <c r="BA633" s="1233"/>
      <c r="BB633" s="1233"/>
      <c r="BC633" s="1233"/>
      <c r="BD633" s="1233"/>
      <c r="BE633" s="1233"/>
      <c r="BF633" s="1233"/>
      <c r="BG633" s="1233"/>
      <c r="BH633" s="1233"/>
      <c r="BI633" s="1233"/>
      <c r="BJ633" s="1233"/>
      <c r="BK633" s="1233"/>
      <c r="BL633" s="1233"/>
      <c r="BM633" s="1233"/>
      <c r="BN633" s="1233"/>
      <c r="BO633" s="1233"/>
      <c r="BP633" s="1233"/>
      <c r="BQ633" s="1233"/>
      <c r="BR633" s="1233"/>
      <c r="BS633" s="1233"/>
      <c r="BT633" s="1233"/>
      <c r="BU633" s="1233"/>
      <c r="BV633" s="1233"/>
      <c r="BW633" s="1233"/>
    </row>
    <row r="634" ht="14.25" customHeight="1">
      <c r="A634" s="1295"/>
      <c r="B634" s="1295"/>
      <c r="C634" s="1295"/>
      <c r="D634" s="1295"/>
      <c r="E634" s="1295"/>
      <c r="F634" s="1295"/>
      <c r="G634" s="1296"/>
      <c r="H634" s="1297"/>
      <c r="I634" s="1298"/>
      <c r="J634" s="1295"/>
      <c r="K634" s="1295"/>
      <c r="L634" s="1299"/>
      <c r="M634" s="1295"/>
      <c r="N634" s="1295"/>
      <c r="O634" s="1299"/>
      <c r="P634" s="1295"/>
      <c r="Q634" s="1295"/>
      <c r="R634" s="1295"/>
      <c r="S634" s="1295"/>
      <c r="T634" s="1295"/>
      <c r="U634" s="1300"/>
      <c r="V634" s="1295"/>
      <c r="W634" s="1295"/>
      <c r="X634" s="1295"/>
      <c r="Y634" s="1294"/>
      <c r="Z634" s="1294"/>
      <c r="AA634" s="1294"/>
      <c r="AB634" s="1294"/>
      <c r="AC634" s="1294"/>
      <c r="AD634" s="1294"/>
      <c r="AE634" s="1295"/>
      <c r="AF634" s="1295"/>
      <c r="AG634" s="1233"/>
      <c r="AH634" s="1233"/>
      <c r="AI634" s="1233"/>
      <c r="AJ634" s="1233"/>
      <c r="AK634" s="1233"/>
      <c r="AL634" s="1233"/>
      <c r="AM634" s="1233"/>
      <c r="AN634" s="1233"/>
      <c r="AO634" s="1233"/>
      <c r="AP634" s="1233"/>
      <c r="AQ634" s="1233"/>
      <c r="AR634" s="1233"/>
      <c r="AS634" s="1233"/>
      <c r="AT634" s="1233"/>
      <c r="AU634" s="1233"/>
      <c r="AV634" s="1233"/>
      <c r="AW634" s="1233"/>
      <c r="AX634" s="1233"/>
      <c r="AY634" s="1233"/>
      <c r="AZ634" s="1233"/>
      <c r="BA634" s="1233"/>
      <c r="BB634" s="1233"/>
      <c r="BC634" s="1233"/>
      <c r="BD634" s="1233"/>
      <c r="BE634" s="1233"/>
      <c r="BF634" s="1233"/>
      <c r="BG634" s="1233"/>
      <c r="BH634" s="1233"/>
      <c r="BI634" s="1233"/>
      <c r="BJ634" s="1233"/>
      <c r="BK634" s="1233"/>
      <c r="BL634" s="1233"/>
      <c r="BM634" s="1233"/>
      <c r="BN634" s="1233"/>
      <c r="BO634" s="1233"/>
      <c r="BP634" s="1233"/>
      <c r="BQ634" s="1233"/>
      <c r="BR634" s="1233"/>
      <c r="BS634" s="1233"/>
      <c r="BT634" s="1233"/>
      <c r="BU634" s="1233"/>
      <c r="BV634" s="1233"/>
      <c r="BW634" s="1233"/>
    </row>
    <row r="635" ht="14.25" customHeight="1">
      <c r="A635" s="1295"/>
      <c r="B635" s="1295"/>
      <c r="C635" s="1295"/>
      <c r="D635" s="1295"/>
      <c r="E635" s="1295"/>
      <c r="F635" s="1295"/>
      <c r="G635" s="1296"/>
      <c r="H635" s="1297"/>
      <c r="I635" s="1298"/>
      <c r="J635" s="1295"/>
      <c r="K635" s="1295"/>
      <c r="L635" s="1299"/>
      <c r="M635" s="1295"/>
      <c r="N635" s="1295"/>
      <c r="O635" s="1299"/>
      <c r="P635" s="1295"/>
      <c r="Q635" s="1295"/>
      <c r="R635" s="1295"/>
      <c r="S635" s="1295"/>
      <c r="T635" s="1295"/>
      <c r="U635" s="1300"/>
      <c r="V635" s="1295"/>
      <c r="W635" s="1295"/>
      <c r="X635" s="1295"/>
      <c r="Y635" s="1294"/>
      <c r="Z635" s="1294"/>
      <c r="AA635" s="1294"/>
      <c r="AB635" s="1294"/>
      <c r="AC635" s="1294"/>
      <c r="AD635" s="1294"/>
      <c r="AE635" s="1295"/>
      <c r="AF635" s="1295"/>
      <c r="AG635" s="1233"/>
      <c r="AH635" s="1233"/>
      <c r="AI635" s="1233"/>
      <c r="AJ635" s="1233"/>
      <c r="AK635" s="1233"/>
      <c r="AL635" s="1233"/>
      <c r="AM635" s="1233"/>
      <c r="AN635" s="1233"/>
      <c r="AO635" s="1233"/>
      <c r="AP635" s="1233"/>
      <c r="AQ635" s="1233"/>
      <c r="AR635" s="1233"/>
      <c r="AS635" s="1233"/>
      <c r="AT635" s="1233"/>
      <c r="AU635" s="1233"/>
      <c r="AV635" s="1233"/>
      <c r="AW635" s="1233"/>
      <c r="AX635" s="1233"/>
      <c r="AY635" s="1233"/>
      <c r="AZ635" s="1233"/>
      <c r="BA635" s="1233"/>
      <c r="BB635" s="1233"/>
      <c r="BC635" s="1233"/>
      <c r="BD635" s="1233"/>
      <c r="BE635" s="1233"/>
      <c r="BF635" s="1233"/>
      <c r="BG635" s="1233"/>
      <c r="BH635" s="1233"/>
      <c r="BI635" s="1233"/>
      <c r="BJ635" s="1233"/>
      <c r="BK635" s="1233"/>
      <c r="BL635" s="1233"/>
      <c r="BM635" s="1233"/>
      <c r="BN635" s="1233"/>
      <c r="BO635" s="1233"/>
      <c r="BP635" s="1233"/>
      <c r="BQ635" s="1233"/>
      <c r="BR635" s="1233"/>
      <c r="BS635" s="1233"/>
      <c r="BT635" s="1233"/>
      <c r="BU635" s="1233"/>
      <c r="BV635" s="1233"/>
      <c r="BW635" s="1233"/>
    </row>
    <row r="636" ht="14.25" customHeight="1">
      <c r="A636" s="1295"/>
      <c r="B636" s="1295"/>
      <c r="C636" s="1295"/>
      <c r="D636" s="1295"/>
      <c r="E636" s="1295"/>
      <c r="F636" s="1295"/>
      <c r="G636" s="1296"/>
      <c r="H636" s="1297"/>
      <c r="I636" s="1298"/>
      <c r="J636" s="1295"/>
      <c r="K636" s="1295"/>
      <c r="L636" s="1299"/>
      <c r="M636" s="1295"/>
      <c r="N636" s="1295"/>
      <c r="O636" s="1299"/>
      <c r="P636" s="1295"/>
      <c r="Q636" s="1295"/>
      <c r="R636" s="1295"/>
      <c r="S636" s="1295"/>
      <c r="T636" s="1295"/>
      <c r="U636" s="1300"/>
      <c r="V636" s="1295"/>
      <c r="W636" s="1295"/>
      <c r="X636" s="1295"/>
      <c r="Y636" s="1294"/>
      <c r="Z636" s="1294"/>
      <c r="AA636" s="1294"/>
      <c r="AB636" s="1294"/>
      <c r="AC636" s="1294"/>
      <c r="AD636" s="1294"/>
      <c r="AE636" s="1295"/>
      <c r="AF636" s="1295"/>
      <c r="AG636" s="1233"/>
      <c r="AH636" s="1233"/>
      <c r="AI636" s="1233"/>
      <c r="AJ636" s="1233"/>
      <c r="AK636" s="1233"/>
      <c r="AL636" s="1233"/>
      <c r="AM636" s="1233"/>
      <c r="AN636" s="1233"/>
      <c r="AO636" s="1233"/>
      <c r="AP636" s="1233"/>
      <c r="AQ636" s="1233"/>
      <c r="AR636" s="1233"/>
      <c r="AS636" s="1233"/>
      <c r="AT636" s="1233"/>
      <c r="AU636" s="1233"/>
      <c r="AV636" s="1233"/>
      <c r="AW636" s="1233"/>
      <c r="AX636" s="1233"/>
      <c r="AY636" s="1233"/>
      <c r="AZ636" s="1233"/>
      <c r="BA636" s="1233"/>
      <c r="BB636" s="1233"/>
      <c r="BC636" s="1233"/>
      <c r="BD636" s="1233"/>
      <c r="BE636" s="1233"/>
      <c r="BF636" s="1233"/>
      <c r="BG636" s="1233"/>
      <c r="BH636" s="1233"/>
      <c r="BI636" s="1233"/>
      <c r="BJ636" s="1233"/>
      <c r="BK636" s="1233"/>
      <c r="BL636" s="1233"/>
      <c r="BM636" s="1233"/>
      <c r="BN636" s="1233"/>
      <c r="BO636" s="1233"/>
      <c r="BP636" s="1233"/>
      <c r="BQ636" s="1233"/>
      <c r="BR636" s="1233"/>
      <c r="BS636" s="1233"/>
      <c r="BT636" s="1233"/>
      <c r="BU636" s="1233"/>
      <c r="BV636" s="1233"/>
      <c r="BW636" s="1233"/>
    </row>
    <row r="637" ht="14.25" customHeight="1">
      <c r="A637" s="1295"/>
      <c r="B637" s="1295"/>
      <c r="C637" s="1295"/>
      <c r="D637" s="1295"/>
      <c r="E637" s="1295"/>
      <c r="F637" s="1295"/>
      <c r="G637" s="1296"/>
      <c r="H637" s="1297"/>
      <c r="I637" s="1298"/>
      <c r="J637" s="1295"/>
      <c r="K637" s="1295"/>
      <c r="L637" s="1299"/>
      <c r="M637" s="1295"/>
      <c r="N637" s="1295"/>
      <c r="O637" s="1299"/>
      <c r="P637" s="1295"/>
      <c r="Q637" s="1295"/>
      <c r="R637" s="1295"/>
      <c r="S637" s="1295"/>
      <c r="T637" s="1295"/>
      <c r="U637" s="1300"/>
      <c r="V637" s="1295"/>
      <c r="W637" s="1295"/>
      <c r="X637" s="1295"/>
      <c r="Y637" s="1294"/>
      <c r="Z637" s="1294"/>
      <c r="AA637" s="1294"/>
      <c r="AB637" s="1294"/>
      <c r="AC637" s="1294"/>
      <c r="AD637" s="1294"/>
      <c r="AE637" s="1295"/>
      <c r="AF637" s="1295"/>
      <c r="AG637" s="1233"/>
      <c r="AH637" s="1233"/>
      <c r="AI637" s="1233"/>
      <c r="AJ637" s="1233"/>
      <c r="AK637" s="1233"/>
      <c r="AL637" s="1233"/>
      <c r="AM637" s="1233"/>
      <c r="AN637" s="1233"/>
      <c r="AO637" s="1233"/>
      <c r="AP637" s="1233"/>
      <c r="AQ637" s="1233"/>
      <c r="AR637" s="1233"/>
      <c r="AS637" s="1233"/>
      <c r="AT637" s="1233"/>
      <c r="AU637" s="1233"/>
      <c r="AV637" s="1233"/>
      <c r="AW637" s="1233"/>
      <c r="AX637" s="1233"/>
      <c r="AY637" s="1233"/>
      <c r="AZ637" s="1233"/>
      <c r="BA637" s="1233"/>
      <c r="BB637" s="1233"/>
      <c r="BC637" s="1233"/>
      <c r="BD637" s="1233"/>
      <c r="BE637" s="1233"/>
      <c r="BF637" s="1233"/>
      <c r="BG637" s="1233"/>
      <c r="BH637" s="1233"/>
      <c r="BI637" s="1233"/>
      <c r="BJ637" s="1233"/>
      <c r="BK637" s="1233"/>
      <c r="BL637" s="1233"/>
      <c r="BM637" s="1233"/>
      <c r="BN637" s="1233"/>
      <c r="BO637" s="1233"/>
      <c r="BP637" s="1233"/>
      <c r="BQ637" s="1233"/>
      <c r="BR637" s="1233"/>
      <c r="BS637" s="1233"/>
      <c r="BT637" s="1233"/>
      <c r="BU637" s="1233"/>
      <c r="BV637" s="1233"/>
      <c r="BW637" s="1233"/>
    </row>
    <row r="638" ht="14.25" customHeight="1">
      <c r="A638" s="1295"/>
      <c r="B638" s="1295"/>
      <c r="C638" s="1295"/>
      <c r="D638" s="1295"/>
      <c r="E638" s="1295"/>
      <c r="F638" s="1295"/>
      <c r="G638" s="1296"/>
      <c r="H638" s="1297"/>
      <c r="I638" s="1298"/>
      <c r="J638" s="1295"/>
      <c r="K638" s="1295"/>
      <c r="L638" s="1299"/>
      <c r="M638" s="1295"/>
      <c r="N638" s="1295"/>
      <c r="O638" s="1299"/>
      <c r="P638" s="1295"/>
      <c r="Q638" s="1295"/>
      <c r="R638" s="1295"/>
      <c r="S638" s="1295"/>
      <c r="T638" s="1295"/>
      <c r="U638" s="1300"/>
      <c r="V638" s="1295"/>
      <c r="W638" s="1295"/>
      <c r="X638" s="1295"/>
      <c r="Y638" s="1294"/>
      <c r="Z638" s="1294"/>
      <c r="AA638" s="1294"/>
      <c r="AB638" s="1294"/>
      <c r="AC638" s="1294"/>
      <c r="AD638" s="1294"/>
      <c r="AE638" s="1295"/>
      <c r="AF638" s="1295"/>
      <c r="AG638" s="1233"/>
      <c r="AH638" s="1233"/>
      <c r="AI638" s="1233"/>
      <c r="AJ638" s="1233"/>
      <c r="AK638" s="1233"/>
      <c r="AL638" s="1233"/>
      <c r="AM638" s="1233"/>
      <c r="AN638" s="1233"/>
      <c r="AO638" s="1233"/>
      <c r="AP638" s="1233"/>
      <c r="AQ638" s="1233"/>
      <c r="AR638" s="1233"/>
      <c r="AS638" s="1233"/>
      <c r="AT638" s="1233"/>
      <c r="AU638" s="1233"/>
      <c r="AV638" s="1233"/>
      <c r="AW638" s="1233"/>
      <c r="AX638" s="1233"/>
      <c r="AY638" s="1233"/>
      <c r="AZ638" s="1233"/>
      <c r="BA638" s="1233"/>
      <c r="BB638" s="1233"/>
      <c r="BC638" s="1233"/>
      <c r="BD638" s="1233"/>
      <c r="BE638" s="1233"/>
      <c r="BF638" s="1233"/>
      <c r="BG638" s="1233"/>
      <c r="BH638" s="1233"/>
      <c r="BI638" s="1233"/>
      <c r="BJ638" s="1233"/>
      <c r="BK638" s="1233"/>
      <c r="BL638" s="1233"/>
      <c r="BM638" s="1233"/>
      <c r="BN638" s="1233"/>
      <c r="BO638" s="1233"/>
      <c r="BP638" s="1233"/>
      <c r="BQ638" s="1233"/>
      <c r="BR638" s="1233"/>
      <c r="BS638" s="1233"/>
      <c r="BT638" s="1233"/>
      <c r="BU638" s="1233"/>
      <c r="BV638" s="1233"/>
      <c r="BW638" s="1233"/>
    </row>
    <row r="639" ht="14.25" customHeight="1">
      <c r="A639" s="1295"/>
      <c r="B639" s="1295"/>
      <c r="C639" s="1295"/>
      <c r="D639" s="1295"/>
      <c r="E639" s="1295"/>
      <c r="F639" s="1295"/>
      <c r="G639" s="1296"/>
      <c r="H639" s="1297"/>
      <c r="I639" s="1298"/>
      <c r="J639" s="1295"/>
      <c r="K639" s="1295"/>
      <c r="L639" s="1299"/>
      <c r="M639" s="1295"/>
      <c r="N639" s="1295"/>
      <c r="O639" s="1299"/>
      <c r="P639" s="1295"/>
      <c r="Q639" s="1295"/>
      <c r="R639" s="1295"/>
      <c r="S639" s="1295"/>
      <c r="T639" s="1295"/>
      <c r="U639" s="1300"/>
      <c r="V639" s="1295"/>
      <c r="W639" s="1295"/>
      <c r="X639" s="1295"/>
      <c r="Y639" s="1294"/>
      <c r="Z639" s="1294"/>
      <c r="AA639" s="1294"/>
      <c r="AB639" s="1294"/>
      <c r="AC639" s="1294"/>
      <c r="AD639" s="1294"/>
      <c r="AE639" s="1295"/>
      <c r="AF639" s="1295"/>
      <c r="AG639" s="1233"/>
      <c r="AH639" s="1233"/>
      <c r="AI639" s="1233"/>
      <c r="AJ639" s="1233"/>
      <c r="AK639" s="1233"/>
      <c r="AL639" s="1233"/>
      <c r="AM639" s="1233"/>
      <c r="AN639" s="1233"/>
      <c r="AO639" s="1233"/>
      <c r="AP639" s="1233"/>
      <c r="AQ639" s="1233"/>
      <c r="AR639" s="1233"/>
      <c r="AS639" s="1233"/>
      <c r="AT639" s="1233"/>
      <c r="AU639" s="1233"/>
      <c r="AV639" s="1233"/>
      <c r="AW639" s="1233"/>
      <c r="AX639" s="1233"/>
      <c r="AY639" s="1233"/>
      <c r="AZ639" s="1233"/>
      <c r="BA639" s="1233"/>
      <c r="BB639" s="1233"/>
      <c r="BC639" s="1233"/>
      <c r="BD639" s="1233"/>
      <c r="BE639" s="1233"/>
      <c r="BF639" s="1233"/>
      <c r="BG639" s="1233"/>
      <c r="BH639" s="1233"/>
      <c r="BI639" s="1233"/>
      <c r="BJ639" s="1233"/>
      <c r="BK639" s="1233"/>
      <c r="BL639" s="1233"/>
      <c r="BM639" s="1233"/>
      <c r="BN639" s="1233"/>
      <c r="BO639" s="1233"/>
      <c r="BP639" s="1233"/>
      <c r="BQ639" s="1233"/>
      <c r="BR639" s="1233"/>
      <c r="BS639" s="1233"/>
      <c r="BT639" s="1233"/>
      <c r="BU639" s="1233"/>
      <c r="BV639" s="1233"/>
      <c r="BW639" s="1233"/>
    </row>
    <row r="640" ht="14.25" customHeight="1">
      <c r="A640" s="1295"/>
      <c r="B640" s="1295"/>
      <c r="C640" s="1295"/>
      <c r="D640" s="1295"/>
      <c r="E640" s="1295"/>
      <c r="F640" s="1295"/>
      <c r="G640" s="1296"/>
      <c r="H640" s="1297"/>
      <c r="I640" s="1298"/>
      <c r="J640" s="1295"/>
      <c r="K640" s="1295"/>
      <c r="L640" s="1299"/>
      <c r="M640" s="1295"/>
      <c r="N640" s="1295"/>
      <c r="O640" s="1299"/>
      <c r="P640" s="1295"/>
      <c r="Q640" s="1295"/>
      <c r="R640" s="1295"/>
      <c r="S640" s="1295"/>
      <c r="T640" s="1295"/>
      <c r="U640" s="1300"/>
      <c r="V640" s="1295"/>
      <c r="W640" s="1295"/>
      <c r="X640" s="1295"/>
      <c r="Y640" s="1294"/>
      <c r="Z640" s="1294"/>
      <c r="AA640" s="1294"/>
      <c r="AB640" s="1294"/>
      <c r="AC640" s="1294"/>
      <c r="AD640" s="1294"/>
      <c r="AE640" s="1295"/>
      <c r="AF640" s="1295"/>
      <c r="AG640" s="1233"/>
      <c r="AH640" s="1233"/>
      <c r="AI640" s="1233"/>
      <c r="AJ640" s="1233"/>
      <c r="AK640" s="1233"/>
      <c r="AL640" s="1233"/>
      <c r="AM640" s="1233"/>
      <c r="AN640" s="1233"/>
      <c r="AO640" s="1233"/>
      <c r="AP640" s="1233"/>
      <c r="AQ640" s="1233"/>
      <c r="AR640" s="1233"/>
      <c r="AS640" s="1233"/>
      <c r="AT640" s="1233"/>
      <c r="AU640" s="1233"/>
      <c r="AV640" s="1233"/>
      <c r="AW640" s="1233"/>
      <c r="AX640" s="1233"/>
      <c r="AY640" s="1233"/>
      <c r="AZ640" s="1233"/>
      <c r="BA640" s="1233"/>
      <c r="BB640" s="1233"/>
      <c r="BC640" s="1233"/>
      <c r="BD640" s="1233"/>
      <c r="BE640" s="1233"/>
      <c r="BF640" s="1233"/>
      <c r="BG640" s="1233"/>
      <c r="BH640" s="1233"/>
      <c r="BI640" s="1233"/>
      <c r="BJ640" s="1233"/>
      <c r="BK640" s="1233"/>
      <c r="BL640" s="1233"/>
      <c r="BM640" s="1233"/>
      <c r="BN640" s="1233"/>
      <c r="BO640" s="1233"/>
      <c r="BP640" s="1233"/>
      <c r="BQ640" s="1233"/>
      <c r="BR640" s="1233"/>
      <c r="BS640" s="1233"/>
      <c r="BT640" s="1233"/>
      <c r="BU640" s="1233"/>
      <c r="BV640" s="1233"/>
      <c r="BW640" s="1233"/>
    </row>
    <row r="641" ht="14.25" customHeight="1">
      <c r="A641" s="1295"/>
      <c r="B641" s="1295"/>
      <c r="C641" s="1295"/>
      <c r="D641" s="1295"/>
      <c r="E641" s="1295"/>
      <c r="F641" s="1295"/>
      <c r="G641" s="1296"/>
      <c r="H641" s="1297"/>
      <c r="I641" s="1298"/>
      <c r="J641" s="1295"/>
      <c r="K641" s="1295"/>
      <c r="L641" s="1299"/>
      <c r="M641" s="1295"/>
      <c r="N641" s="1295"/>
      <c r="O641" s="1299"/>
      <c r="P641" s="1295"/>
      <c r="Q641" s="1295"/>
      <c r="R641" s="1295"/>
      <c r="S641" s="1295"/>
      <c r="T641" s="1295"/>
      <c r="U641" s="1300"/>
      <c r="V641" s="1295"/>
      <c r="W641" s="1295"/>
      <c r="X641" s="1295"/>
      <c r="Y641" s="1294"/>
      <c r="Z641" s="1294"/>
      <c r="AA641" s="1294"/>
      <c r="AB641" s="1294"/>
      <c r="AC641" s="1294"/>
      <c r="AD641" s="1294"/>
      <c r="AE641" s="1295"/>
      <c r="AF641" s="1295"/>
      <c r="AG641" s="1233"/>
      <c r="AH641" s="1233"/>
      <c r="AI641" s="1233"/>
      <c r="AJ641" s="1233"/>
      <c r="AK641" s="1233"/>
      <c r="AL641" s="1233"/>
      <c r="AM641" s="1233"/>
      <c r="AN641" s="1233"/>
      <c r="AO641" s="1233"/>
      <c r="AP641" s="1233"/>
      <c r="AQ641" s="1233"/>
      <c r="AR641" s="1233"/>
      <c r="AS641" s="1233"/>
      <c r="AT641" s="1233"/>
      <c r="AU641" s="1233"/>
      <c r="AV641" s="1233"/>
      <c r="AW641" s="1233"/>
      <c r="AX641" s="1233"/>
      <c r="AY641" s="1233"/>
      <c r="AZ641" s="1233"/>
      <c r="BA641" s="1233"/>
      <c r="BB641" s="1233"/>
      <c r="BC641" s="1233"/>
      <c r="BD641" s="1233"/>
      <c r="BE641" s="1233"/>
      <c r="BF641" s="1233"/>
      <c r="BG641" s="1233"/>
      <c r="BH641" s="1233"/>
      <c r="BI641" s="1233"/>
      <c r="BJ641" s="1233"/>
      <c r="BK641" s="1233"/>
      <c r="BL641" s="1233"/>
      <c r="BM641" s="1233"/>
      <c r="BN641" s="1233"/>
      <c r="BO641" s="1233"/>
      <c r="BP641" s="1233"/>
      <c r="BQ641" s="1233"/>
      <c r="BR641" s="1233"/>
      <c r="BS641" s="1233"/>
      <c r="BT641" s="1233"/>
      <c r="BU641" s="1233"/>
      <c r="BV641" s="1233"/>
      <c r="BW641" s="1233"/>
    </row>
    <row r="642" ht="14.25" customHeight="1">
      <c r="A642" s="1295"/>
      <c r="B642" s="1295"/>
      <c r="C642" s="1295"/>
      <c r="D642" s="1295"/>
      <c r="E642" s="1295"/>
      <c r="F642" s="1295"/>
      <c r="G642" s="1296"/>
      <c r="H642" s="1297"/>
      <c r="I642" s="1298"/>
      <c r="J642" s="1295"/>
      <c r="K642" s="1295"/>
      <c r="L642" s="1299"/>
      <c r="M642" s="1295"/>
      <c r="N642" s="1295"/>
      <c r="O642" s="1299"/>
      <c r="P642" s="1295"/>
      <c r="Q642" s="1295"/>
      <c r="R642" s="1295"/>
      <c r="S642" s="1295"/>
      <c r="T642" s="1295"/>
      <c r="U642" s="1300"/>
      <c r="V642" s="1295"/>
      <c r="W642" s="1295"/>
      <c r="X642" s="1295"/>
      <c r="Y642" s="1294"/>
      <c r="Z642" s="1294"/>
      <c r="AA642" s="1294"/>
      <c r="AB642" s="1294"/>
      <c r="AC642" s="1294"/>
      <c r="AD642" s="1294"/>
      <c r="AE642" s="1295"/>
      <c r="AF642" s="1295"/>
      <c r="AG642" s="1233"/>
      <c r="AH642" s="1233"/>
      <c r="AI642" s="1233"/>
      <c r="AJ642" s="1233"/>
      <c r="AK642" s="1233"/>
      <c r="AL642" s="1233"/>
      <c r="AM642" s="1233"/>
      <c r="AN642" s="1233"/>
      <c r="AO642" s="1233"/>
      <c r="AP642" s="1233"/>
      <c r="AQ642" s="1233"/>
      <c r="AR642" s="1233"/>
      <c r="AS642" s="1233"/>
      <c r="AT642" s="1233"/>
      <c r="AU642" s="1233"/>
      <c r="AV642" s="1233"/>
      <c r="AW642" s="1233"/>
      <c r="AX642" s="1233"/>
      <c r="AY642" s="1233"/>
      <c r="AZ642" s="1233"/>
      <c r="BA642" s="1233"/>
      <c r="BB642" s="1233"/>
      <c r="BC642" s="1233"/>
      <c r="BD642" s="1233"/>
      <c r="BE642" s="1233"/>
      <c r="BF642" s="1233"/>
      <c r="BG642" s="1233"/>
      <c r="BH642" s="1233"/>
      <c r="BI642" s="1233"/>
      <c r="BJ642" s="1233"/>
      <c r="BK642" s="1233"/>
      <c r="BL642" s="1233"/>
      <c r="BM642" s="1233"/>
      <c r="BN642" s="1233"/>
      <c r="BO642" s="1233"/>
      <c r="BP642" s="1233"/>
      <c r="BQ642" s="1233"/>
      <c r="BR642" s="1233"/>
      <c r="BS642" s="1233"/>
      <c r="BT642" s="1233"/>
      <c r="BU642" s="1233"/>
      <c r="BV642" s="1233"/>
      <c r="BW642" s="1233"/>
    </row>
    <row r="643" ht="14.25" customHeight="1">
      <c r="A643" s="1295"/>
      <c r="B643" s="1295"/>
      <c r="C643" s="1295"/>
      <c r="D643" s="1295"/>
      <c r="E643" s="1295"/>
      <c r="F643" s="1295"/>
      <c r="G643" s="1296"/>
      <c r="H643" s="1297"/>
      <c r="I643" s="1298"/>
      <c r="J643" s="1295"/>
      <c r="K643" s="1295"/>
      <c r="L643" s="1299"/>
      <c r="M643" s="1295"/>
      <c r="N643" s="1295"/>
      <c r="O643" s="1299"/>
      <c r="P643" s="1295"/>
      <c r="Q643" s="1295"/>
      <c r="R643" s="1295"/>
      <c r="S643" s="1295"/>
      <c r="T643" s="1295"/>
      <c r="U643" s="1300"/>
      <c r="V643" s="1295"/>
      <c r="W643" s="1295"/>
      <c r="X643" s="1295"/>
      <c r="Y643" s="1294"/>
      <c r="Z643" s="1294"/>
      <c r="AA643" s="1294"/>
      <c r="AB643" s="1294"/>
      <c r="AC643" s="1294"/>
      <c r="AD643" s="1294"/>
      <c r="AE643" s="1295"/>
      <c r="AF643" s="1295"/>
      <c r="AG643" s="1233"/>
      <c r="AH643" s="1233"/>
      <c r="AI643" s="1233"/>
      <c r="AJ643" s="1233"/>
      <c r="AK643" s="1233"/>
      <c r="AL643" s="1233"/>
      <c r="AM643" s="1233"/>
      <c r="AN643" s="1233"/>
      <c r="AO643" s="1233"/>
      <c r="AP643" s="1233"/>
      <c r="AQ643" s="1233"/>
      <c r="AR643" s="1233"/>
      <c r="AS643" s="1233"/>
      <c r="AT643" s="1233"/>
      <c r="AU643" s="1233"/>
      <c r="AV643" s="1233"/>
      <c r="AW643" s="1233"/>
      <c r="AX643" s="1233"/>
      <c r="AY643" s="1233"/>
      <c r="AZ643" s="1233"/>
      <c r="BA643" s="1233"/>
      <c r="BB643" s="1233"/>
      <c r="BC643" s="1233"/>
      <c r="BD643" s="1233"/>
      <c r="BE643" s="1233"/>
      <c r="BF643" s="1233"/>
      <c r="BG643" s="1233"/>
      <c r="BH643" s="1233"/>
      <c r="BI643" s="1233"/>
      <c r="BJ643" s="1233"/>
      <c r="BK643" s="1233"/>
      <c r="BL643" s="1233"/>
      <c r="BM643" s="1233"/>
      <c r="BN643" s="1233"/>
      <c r="BO643" s="1233"/>
      <c r="BP643" s="1233"/>
      <c r="BQ643" s="1233"/>
      <c r="BR643" s="1233"/>
      <c r="BS643" s="1233"/>
      <c r="BT643" s="1233"/>
      <c r="BU643" s="1233"/>
      <c r="BV643" s="1233"/>
      <c r="BW643" s="1233"/>
    </row>
    <row r="644" ht="14.25" customHeight="1">
      <c r="A644" s="1295"/>
      <c r="B644" s="1295"/>
      <c r="C644" s="1295"/>
      <c r="D644" s="1295"/>
      <c r="E644" s="1295"/>
      <c r="F644" s="1295"/>
      <c r="G644" s="1296"/>
      <c r="H644" s="1297"/>
      <c r="I644" s="1298"/>
      <c r="J644" s="1295"/>
      <c r="K644" s="1295"/>
      <c r="L644" s="1299"/>
      <c r="M644" s="1295"/>
      <c r="N644" s="1295"/>
      <c r="O644" s="1299"/>
      <c r="P644" s="1295"/>
      <c r="Q644" s="1295"/>
      <c r="R644" s="1295"/>
      <c r="S644" s="1295"/>
      <c r="T644" s="1295"/>
      <c r="U644" s="1300"/>
      <c r="V644" s="1295"/>
      <c r="W644" s="1295"/>
      <c r="X644" s="1295"/>
      <c r="Y644" s="1294"/>
      <c r="Z644" s="1294"/>
      <c r="AA644" s="1294"/>
      <c r="AB644" s="1294"/>
      <c r="AC644" s="1294"/>
      <c r="AD644" s="1294"/>
      <c r="AE644" s="1295"/>
      <c r="AF644" s="1295"/>
      <c r="AG644" s="1233"/>
      <c r="AH644" s="1233"/>
      <c r="AI644" s="1233"/>
      <c r="AJ644" s="1233"/>
      <c r="AK644" s="1233"/>
      <c r="AL644" s="1233"/>
      <c r="AM644" s="1233"/>
      <c r="AN644" s="1233"/>
      <c r="AO644" s="1233"/>
      <c r="AP644" s="1233"/>
      <c r="AQ644" s="1233"/>
      <c r="AR644" s="1233"/>
      <c r="AS644" s="1233"/>
      <c r="AT644" s="1233"/>
      <c r="AU644" s="1233"/>
      <c r="AV644" s="1233"/>
      <c r="AW644" s="1233"/>
      <c r="AX644" s="1233"/>
      <c r="AY644" s="1233"/>
      <c r="AZ644" s="1233"/>
      <c r="BA644" s="1233"/>
      <c r="BB644" s="1233"/>
      <c r="BC644" s="1233"/>
      <c r="BD644" s="1233"/>
      <c r="BE644" s="1233"/>
      <c r="BF644" s="1233"/>
      <c r="BG644" s="1233"/>
      <c r="BH644" s="1233"/>
      <c r="BI644" s="1233"/>
      <c r="BJ644" s="1233"/>
      <c r="BK644" s="1233"/>
      <c r="BL644" s="1233"/>
      <c r="BM644" s="1233"/>
      <c r="BN644" s="1233"/>
      <c r="BO644" s="1233"/>
      <c r="BP644" s="1233"/>
      <c r="BQ644" s="1233"/>
      <c r="BR644" s="1233"/>
      <c r="BS644" s="1233"/>
      <c r="BT644" s="1233"/>
      <c r="BU644" s="1233"/>
      <c r="BV644" s="1233"/>
      <c r="BW644" s="1233"/>
    </row>
    <row r="645" ht="14.25" customHeight="1">
      <c r="A645" s="1295"/>
      <c r="B645" s="1295"/>
      <c r="C645" s="1295"/>
      <c r="D645" s="1295"/>
      <c r="E645" s="1295"/>
      <c r="F645" s="1295"/>
      <c r="G645" s="1296"/>
      <c r="H645" s="1297"/>
      <c r="I645" s="1298"/>
      <c r="J645" s="1295"/>
      <c r="K645" s="1295"/>
      <c r="L645" s="1299"/>
      <c r="M645" s="1295"/>
      <c r="N645" s="1295"/>
      <c r="O645" s="1299"/>
      <c r="P645" s="1295"/>
      <c r="Q645" s="1295"/>
      <c r="R645" s="1295"/>
      <c r="S645" s="1295"/>
      <c r="T645" s="1295"/>
      <c r="U645" s="1300"/>
      <c r="V645" s="1295"/>
      <c r="W645" s="1295"/>
      <c r="X645" s="1295"/>
      <c r="Y645" s="1294"/>
      <c r="Z645" s="1294"/>
      <c r="AA645" s="1294"/>
      <c r="AB645" s="1294"/>
      <c r="AC645" s="1294"/>
      <c r="AD645" s="1294"/>
      <c r="AE645" s="1295"/>
      <c r="AF645" s="1295"/>
      <c r="AG645" s="1233"/>
      <c r="AH645" s="1233"/>
      <c r="AI645" s="1233"/>
      <c r="AJ645" s="1233"/>
      <c r="AK645" s="1233"/>
      <c r="AL645" s="1233"/>
      <c r="AM645" s="1233"/>
      <c r="AN645" s="1233"/>
      <c r="AO645" s="1233"/>
      <c r="AP645" s="1233"/>
      <c r="AQ645" s="1233"/>
      <c r="AR645" s="1233"/>
      <c r="AS645" s="1233"/>
      <c r="AT645" s="1233"/>
      <c r="AU645" s="1233"/>
      <c r="AV645" s="1233"/>
      <c r="AW645" s="1233"/>
      <c r="AX645" s="1233"/>
      <c r="AY645" s="1233"/>
      <c r="AZ645" s="1233"/>
      <c r="BA645" s="1233"/>
      <c r="BB645" s="1233"/>
      <c r="BC645" s="1233"/>
      <c r="BD645" s="1233"/>
      <c r="BE645" s="1233"/>
      <c r="BF645" s="1233"/>
      <c r="BG645" s="1233"/>
      <c r="BH645" s="1233"/>
      <c r="BI645" s="1233"/>
      <c r="BJ645" s="1233"/>
      <c r="BK645" s="1233"/>
      <c r="BL645" s="1233"/>
      <c r="BM645" s="1233"/>
      <c r="BN645" s="1233"/>
      <c r="BO645" s="1233"/>
      <c r="BP645" s="1233"/>
      <c r="BQ645" s="1233"/>
      <c r="BR645" s="1233"/>
      <c r="BS645" s="1233"/>
      <c r="BT645" s="1233"/>
      <c r="BU645" s="1233"/>
      <c r="BV645" s="1233"/>
      <c r="BW645" s="1233"/>
    </row>
    <row r="646" ht="14.25" customHeight="1">
      <c r="A646" s="1295"/>
      <c r="B646" s="1295"/>
      <c r="C646" s="1295"/>
      <c r="D646" s="1295"/>
      <c r="E646" s="1295"/>
      <c r="F646" s="1295"/>
      <c r="G646" s="1296"/>
      <c r="H646" s="1297"/>
      <c r="I646" s="1298"/>
      <c r="J646" s="1295"/>
      <c r="K646" s="1295"/>
      <c r="L646" s="1299"/>
      <c r="M646" s="1295"/>
      <c r="N646" s="1295"/>
      <c r="O646" s="1299"/>
      <c r="P646" s="1295"/>
      <c r="Q646" s="1295"/>
      <c r="R646" s="1295"/>
      <c r="S646" s="1295"/>
      <c r="T646" s="1295"/>
      <c r="U646" s="1300"/>
      <c r="V646" s="1295"/>
      <c r="W646" s="1295"/>
      <c r="X646" s="1295"/>
      <c r="Y646" s="1294"/>
      <c r="Z646" s="1294"/>
      <c r="AA646" s="1294"/>
      <c r="AB646" s="1294"/>
      <c r="AC646" s="1294"/>
      <c r="AD646" s="1294"/>
      <c r="AE646" s="1295"/>
      <c r="AF646" s="1295"/>
      <c r="AG646" s="1233"/>
      <c r="AH646" s="1233"/>
      <c r="AI646" s="1233"/>
      <c r="AJ646" s="1233"/>
      <c r="AK646" s="1233"/>
      <c r="AL646" s="1233"/>
      <c r="AM646" s="1233"/>
      <c r="AN646" s="1233"/>
      <c r="AO646" s="1233"/>
      <c r="AP646" s="1233"/>
      <c r="AQ646" s="1233"/>
      <c r="AR646" s="1233"/>
      <c r="AS646" s="1233"/>
      <c r="AT646" s="1233"/>
      <c r="AU646" s="1233"/>
      <c r="AV646" s="1233"/>
      <c r="AW646" s="1233"/>
      <c r="AX646" s="1233"/>
      <c r="AY646" s="1233"/>
      <c r="AZ646" s="1233"/>
      <c r="BA646" s="1233"/>
      <c r="BB646" s="1233"/>
      <c r="BC646" s="1233"/>
      <c r="BD646" s="1233"/>
      <c r="BE646" s="1233"/>
      <c r="BF646" s="1233"/>
      <c r="BG646" s="1233"/>
      <c r="BH646" s="1233"/>
      <c r="BI646" s="1233"/>
      <c r="BJ646" s="1233"/>
      <c r="BK646" s="1233"/>
      <c r="BL646" s="1233"/>
      <c r="BM646" s="1233"/>
      <c r="BN646" s="1233"/>
      <c r="BO646" s="1233"/>
      <c r="BP646" s="1233"/>
      <c r="BQ646" s="1233"/>
      <c r="BR646" s="1233"/>
      <c r="BS646" s="1233"/>
      <c r="BT646" s="1233"/>
      <c r="BU646" s="1233"/>
      <c r="BV646" s="1233"/>
      <c r="BW646" s="1233"/>
    </row>
    <row r="647" ht="14.25" customHeight="1">
      <c r="A647" s="1295"/>
      <c r="B647" s="1295"/>
      <c r="C647" s="1295"/>
      <c r="D647" s="1295"/>
      <c r="E647" s="1295"/>
      <c r="F647" s="1295"/>
      <c r="G647" s="1296"/>
      <c r="H647" s="1297"/>
      <c r="I647" s="1298"/>
      <c r="J647" s="1295"/>
      <c r="K647" s="1295"/>
      <c r="L647" s="1299"/>
      <c r="M647" s="1295"/>
      <c r="N647" s="1295"/>
      <c r="O647" s="1299"/>
      <c r="P647" s="1295"/>
      <c r="Q647" s="1295"/>
      <c r="R647" s="1295"/>
      <c r="S647" s="1295"/>
      <c r="T647" s="1295"/>
      <c r="U647" s="1300"/>
      <c r="V647" s="1295"/>
      <c r="W647" s="1295"/>
      <c r="X647" s="1295"/>
      <c r="Y647" s="1294"/>
      <c r="Z647" s="1294"/>
      <c r="AA647" s="1294"/>
      <c r="AB647" s="1294"/>
      <c r="AC647" s="1294"/>
      <c r="AD647" s="1294"/>
      <c r="AE647" s="1295"/>
      <c r="AF647" s="1295"/>
      <c r="AG647" s="1233"/>
      <c r="AH647" s="1233"/>
      <c r="AI647" s="1233"/>
      <c r="AJ647" s="1233"/>
      <c r="AK647" s="1233"/>
      <c r="AL647" s="1233"/>
      <c r="AM647" s="1233"/>
      <c r="AN647" s="1233"/>
      <c r="AO647" s="1233"/>
      <c r="AP647" s="1233"/>
      <c r="AQ647" s="1233"/>
      <c r="AR647" s="1233"/>
      <c r="AS647" s="1233"/>
      <c r="AT647" s="1233"/>
      <c r="AU647" s="1233"/>
      <c r="AV647" s="1233"/>
      <c r="AW647" s="1233"/>
      <c r="AX647" s="1233"/>
      <c r="AY647" s="1233"/>
      <c r="AZ647" s="1233"/>
      <c r="BA647" s="1233"/>
      <c r="BB647" s="1233"/>
      <c r="BC647" s="1233"/>
      <c r="BD647" s="1233"/>
      <c r="BE647" s="1233"/>
      <c r="BF647" s="1233"/>
      <c r="BG647" s="1233"/>
      <c r="BH647" s="1233"/>
      <c r="BI647" s="1233"/>
      <c r="BJ647" s="1233"/>
      <c r="BK647" s="1233"/>
      <c r="BL647" s="1233"/>
      <c r="BM647" s="1233"/>
      <c r="BN647" s="1233"/>
      <c r="BO647" s="1233"/>
      <c r="BP647" s="1233"/>
      <c r="BQ647" s="1233"/>
      <c r="BR647" s="1233"/>
      <c r="BS647" s="1233"/>
      <c r="BT647" s="1233"/>
      <c r="BU647" s="1233"/>
      <c r="BV647" s="1233"/>
      <c r="BW647" s="1233"/>
    </row>
    <row r="648" ht="14.25" customHeight="1">
      <c r="A648" s="1295"/>
      <c r="B648" s="1295"/>
      <c r="C648" s="1295"/>
      <c r="D648" s="1295"/>
      <c r="E648" s="1295"/>
      <c r="F648" s="1295"/>
      <c r="G648" s="1296"/>
      <c r="H648" s="1297"/>
      <c r="I648" s="1298"/>
      <c r="J648" s="1295"/>
      <c r="K648" s="1295"/>
      <c r="L648" s="1299"/>
      <c r="M648" s="1295"/>
      <c r="N648" s="1295"/>
      <c r="O648" s="1299"/>
      <c r="P648" s="1295"/>
      <c r="Q648" s="1295"/>
      <c r="R648" s="1295"/>
      <c r="S648" s="1295"/>
      <c r="T648" s="1295"/>
      <c r="U648" s="1300"/>
      <c r="V648" s="1295"/>
      <c r="W648" s="1295"/>
      <c r="X648" s="1295"/>
      <c r="Y648" s="1294"/>
      <c r="Z648" s="1294"/>
      <c r="AA648" s="1294"/>
      <c r="AB648" s="1294"/>
      <c r="AC648" s="1294"/>
      <c r="AD648" s="1294"/>
      <c r="AE648" s="1295"/>
      <c r="AF648" s="1295"/>
      <c r="AG648" s="1233"/>
      <c r="AH648" s="1233"/>
      <c r="AI648" s="1233"/>
      <c r="AJ648" s="1233"/>
      <c r="AK648" s="1233"/>
      <c r="AL648" s="1233"/>
      <c r="AM648" s="1233"/>
      <c r="AN648" s="1233"/>
      <c r="AO648" s="1233"/>
      <c r="AP648" s="1233"/>
      <c r="AQ648" s="1233"/>
      <c r="AR648" s="1233"/>
      <c r="AS648" s="1233"/>
      <c r="AT648" s="1233"/>
      <c r="AU648" s="1233"/>
      <c r="AV648" s="1233"/>
      <c r="AW648" s="1233"/>
      <c r="AX648" s="1233"/>
      <c r="AY648" s="1233"/>
      <c r="AZ648" s="1233"/>
      <c r="BA648" s="1233"/>
      <c r="BB648" s="1233"/>
      <c r="BC648" s="1233"/>
      <c r="BD648" s="1233"/>
      <c r="BE648" s="1233"/>
      <c r="BF648" s="1233"/>
      <c r="BG648" s="1233"/>
      <c r="BH648" s="1233"/>
      <c r="BI648" s="1233"/>
      <c r="BJ648" s="1233"/>
      <c r="BK648" s="1233"/>
      <c r="BL648" s="1233"/>
      <c r="BM648" s="1233"/>
      <c r="BN648" s="1233"/>
      <c r="BO648" s="1233"/>
      <c r="BP648" s="1233"/>
      <c r="BQ648" s="1233"/>
      <c r="BR648" s="1233"/>
      <c r="BS648" s="1233"/>
      <c r="BT648" s="1233"/>
      <c r="BU648" s="1233"/>
      <c r="BV648" s="1233"/>
      <c r="BW648" s="1233"/>
    </row>
    <row r="649" ht="14.25" customHeight="1">
      <c r="A649" s="1295"/>
      <c r="B649" s="1295"/>
      <c r="C649" s="1295"/>
      <c r="D649" s="1295"/>
      <c r="E649" s="1295"/>
      <c r="F649" s="1295"/>
      <c r="G649" s="1296"/>
      <c r="H649" s="1297"/>
      <c r="I649" s="1298"/>
      <c r="J649" s="1295"/>
      <c r="K649" s="1295"/>
      <c r="L649" s="1299"/>
      <c r="M649" s="1295"/>
      <c r="N649" s="1295"/>
      <c r="O649" s="1299"/>
      <c r="P649" s="1295"/>
      <c r="Q649" s="1295"/>
      <c r="R649" s="1295"/>
      <c r="S649" s="1295"/>
      <c r="T649" s="1295"/>
      <c r="U649" s="1300"/>
      <c r="V649" s="1295"/>
      <c r="W649" s="1295"/>
      <c r="X649" s="1295"/>
      <c r="Y649" s="1294"/>
      <c r="Z649" s="1294"/>
      <c r="AA649" s="1294"/>
      <c r="AB649" s="1294"/>
      <c r="AC649" s="1294"/>
      <c r="AD649" s="1294"/>
      <c r="AE649" s="1295"/>
      <c r="AF649" s="1295"/>
      <c r="AG649" s="1233"/>
      <c r="AH649" s="1233"/>
      <c r="AI649" s="1233"/>
      <c r="AJ649" s="1233"/>
      <c r="AK649" s="1233"/>
      <c r="AL649" s="1233"/>
      <c r="AM649" s="1233"/>
      <c r="AN649" s="1233"/>
      <c r="AO649" s="1233"/>
      <c r="AP649" s="1233"/>
      <c r="AQ649" s="1233"/>
      <c r="AR649" s="1233"/>
      <c r="AS649" s="1233"/>
      <c r="AT649" s="1233"/>
      <c r="AU649" s="1233"/>
      <c r="AV649" s="1233"/>
      <c r="AW649" s="1233"/>
      <c r="AX649" s="1233"/>
      <c r="AY649" s="1233"/>
      <c r="AZ649" s="1233"/>
      <c r="BA649" s="1233"/>
      <c r="BB649" s="1233"/>
      <c r="BC649" s="1233"/>
      <c r="BD649" s="1233"/>
      <c r="BE649" s="1233"/>
      <c r="BF649" s="1233"/>
      <c r="BG649" s="1233"/>
      <c r="BH649" s="1233"/>
      <c r="BI649" s="1233"/>
      <c r="BJ649" s="1233"/>
      <c r="BK649" s="1233"/>
      <c r="BL649" s="1233"/>
      <c r="BM649" s="1233"/>
      <c r="BN649" s="1233"/>
      <c r="BO649" s="1233"/>
      <c r="BP649" s="1233"/>
      <c r="BQ649" s="1233"/>
      <c r="BR649" s="1233"/>
      <c r="BS649" s="1233"/>
      <c r="BT649" s="1233"/>
      <c r="BU649" s="1233"/>
      <c r="BV649" s="1233"/>
      <c r="BW649" s="1233"/>
    </row>
    <row r="650" ht="14.25" customHeight="1">
      <c r="A650" s="1295"/>
      <c r="B650" s="1295"/>
      <c r="C650" s="1295"/>
      <c r="D650" s="1295"/>
      <c r="E650" s="1295"/>
      <c r="F650" s="1295"/>
      <c r="G650" s="1296"/>
      <c r="H650" s="1297"/>
      <c r="I650" s="1298"/>
      <c r="J650" s="1295"/>
      <c r="K650" s="1295"/>
      <c r="L650" s="1299"/>
      <c r="M650" s="1295"/>
      <c r="N650" s="1295"/>
      <c r="O650" s="1299"/>
      <c r="P650" s="1295"/>
      <c r="Q650" s="1295"/>
      <c r="R650" s="1295"/>
      <c r="S650" s="1295"/>
      <c r="T650" s="1295"/>
      <c r="U650" s="1300"/>
      <c r="V650" s="1295"/>
      <c r="W650" s="1295"/>
      <c r="X650" s="1295"/>
      <c r="Y650" s="1294"/>
      <c r="Z650" s="1294"/>
      <c r="AA650" s="1294"/>
      <c r="AB650" s="1294"/>
      <c r="AC650" s="1294"/>
      <c r="AD650" s="1294"/>
      <c r="AE650" s="1295"/>
      <c r="AF650" s="1295"/>
      <c r="AG650" s="1233"/>
      <c r="AH650" s="1233"/>
      <c r="AI650" s="1233"/>
      <c r="AJ650" s="1233"/>
      <c r="AK650" s="1233"/>
      <c r="AL650" s="1233"/>
      <c r="AM650" s="1233"/>
      <c r="AN650" s="1233"/>
      <c r="AO650" s="1233"/>
      <c r="AP650" s="1233"/>
      <c r="AQ650" s="1233"/>
      <c r="AR650" s="1233"/>
      <c r="AS650" s="1233"/>
      <c r="AT650" s="1233"/>
      <c r="AU650" s="1233"/>
      <c r="AV650" s="1233"/>
      <c r="AW650" s="1233"/>
      <c r="AX650" s="1233"/>
      <c r="AY650" s="1233"/>
      <c r="AZ650" s="1233"/>
      <c r="BA650" s="1233"/>
      <c r="BB650" s="1233"/>
      <c r="BC650" s="1233"/>
      <c r="BD650" s="1233"/>
      <c r="BE650" s="1233"/>
      <c r="BF650" s="1233"/>
      <c r="BG650" s="1233"/>
      <c r="BH650" s="1233"/>
      <c r="BI650" s="1233"/>
      <c r="BJ650" s="1233"/>
      <c r="BK650" s="1233"/>
      <c r="BL650" s="1233"/>
      <c r="BM650" s="1233"/>
      <c r="BN650" s="1233"/>
      <c r="BO650" s="1233"/>
      <c r="BP650" s="1233"/>
      <c r="BQ650" s="1233"/>
      <c r="BR650" s="1233"/>
      <c r="BS650" s="1233"/>
      <c r="BT650" s="1233"/>
      <c r="BU650" s="1233"/>
      <c r="BV650" s="1233"/>
      <c r="BW650" s="1233"/>
    </row>
    <row r="651" ht="14.25" customHeight="1">
      <c r="A651" s="1295"/>
      <c r="B651" s="1295"/>
      <c r="C651" s="1295"/>
      <c r="D651" s="1295"/>
      <c r="E651" s="1295"/>
      <c r="F651" s="1295"/>
      <c r="G651" s="1296"/>
      <c r="H651" s="1297"/>
      <c r="I651" s="1298"/>
      <c r="J651" s="1295"/>
      <c r="K651" s="1295"/>
      <c r="L651" s="1299"/>
      <c r="M651" s="1295"/>
      <c r="N651" s="1295"/>
      <c r="O651" s="1299"/>
      <c r="P651" s="1295"/>
      <c r="Q651" s="1295"/>
      <c r="R651" s="1295"/>
      <c r="S651" s="1295"/>
      <c r="T651" s="1295"/>
      <c r="U651" s="1300"/>
      <c r="V651" s="1295"/>
      <c r="W651" s="1295"/>
      <c r="X651" s="1295"/>
      <c r="Y651" s="1294"/>
      <c r="Z651" s="1294"/>
      <c r="AA651" s="1294"/>
      <c r="AB651" s="1294"/>
      <c r="AC651" s="1294"/>
      <c r="AD651" s="1294"/>
      <c r="AE651" s="1295"/>
      <c r="AF651" s="1295"/>
      <c r="AG651" s="1233"/>
      <c r="AH651" s="1233"/>
      <c r="AI651" s="1233"/>
      <c r="AJ651" s="1233"/>
      <c r="AK651" s="1233"/>
      <c r="AL651" s="1233"/>
      <c r="AM651" s="1233"/>
      <c r="AN651" s="1233"/>
      <c r="AO651" s="1233"/>
      <c r="AP651" s="1233"/>
      <c r="AQ651" s="1233"/>
      <c r="AR651" s="1233"/>
      <c r="AS651" s="1233"/>
      <c r="AT651" s="1233"/>
      <c r="AU651" s="1233"/>
      <c r="AV651" s="1233"/>
      <c r="AW651" s="1233"/>
      <c r="AX651" s="1233"/>
      <c r="AY651" s="1233"/>
      <c r="AZ651" s="1233"/>
      <c r="BA651" s="1233"/>
      <c r="BB651" s="1233"/>
      <c r="BC651" s="1233"/>
      <c r="BD651" s="1233"/>
      <c r="BE651" s="1233"/>
      <c r="BF651" s="1233"/>
      <c r="BG651" s="1233"/>
      <c r="BH651" s="1233"/>
      <c r="BI651" s="1233"/>
      <c r="BJ651" s="1233"/>
      <c r="BK651" s="1233"/>
      <c r="BL651" s="1233"/>
      <c r="BM651" s="1233"/>
      <c r="BN651" s="1233"/>
      <c r="BO651" s="1233"/>
      <c r="BP651" s="1233"/>
      <c r="BQ651" s="1233"/>
      <c r="BR651" s="1233"/>
      <c r="BS651" s="1233"/>
      <c r="BT651" s="1233"/>
      <c r="BU651" s="1233"/>
      <c r="BV651" s="1233"/>
      <c r="BW651" s="1233"/>
    </row>
    <row r="652" ht="14.25" customHeight="1">
      <c r="A652" s="1295"/>
      <c r="B652" s="1295"/>
      <c r="C652" s="1295"/>
      <c r="D652" s="1295"/>
      <c r="E652" s="1295"/>
      <c r="F652" s="1295"/>
      <c r="G652" s="1296"/>
      <c r="H652" s="1297"/>
      <c r="I652" s="1298"/>
      <c r="J652" s="1295"/>
      <c r="K652" s="1295"/>
      <c r="L652" s="1299"/>
      <c r="M652" s="1295"/>
      <c r="N652" s="1295"/>
      <c r="O652" s="1299"/>
      <c r="P652" s="1295"/>
      <c r="Q652" s="1295"/>
      <c r="R652" s="1295"/>
      <c r="S652" s="1295"/>
      <c r="T652" s="1295"/>
      <c r="U652" s="1300"/>
      <c r="V652" s="1295"/>
      <c r="W652" s="1295"/>
      <c r="X652" s="1295"/>
      <c r="Y652" s="1294"/>
      <c r="Z652" s="1294"/>
      <c r="AA652" s="1294"/>
      <c r="AB652" s="1294"/>
      <c r="AC652" s="1294"/>
      <c r="AD652" s="1294"/>
      <c r="AE652" s="1295"/>
      <c r="AF652" s="1295"/>
      <c r="AG652" s="1233"/>
      <c r="AH652" s="1233"/>
      <c r="AI652" s="1233"/>
      <c r="AJ652" s="1233"/>
      <c r="AK652" s="1233"/>
      <c r="AL652" s="1233"/>
      <c r="AM652" s="1233"/>
      <c r="AN652" s="1233"/>
      <c r="AO652" s="1233"/>
      <c r="AP652" s="1233"/>
      <c r="AQ652" s="1233"/>
      <c r="AR652" s="1233"/>
      <c r="AS652" s="1233"/>
      <c r="AT652" s="1233"/>
      <c r="AU652" s="1233"/>
      <c r="AV652" s="1233"/>
      <c r="AW652" s="1233"/>
      <c r="AX652" s="1233"/>
      <c r="AY652" s="1233"/>
      <c r="AZ652" s="1233"/>
      <c r="BA652" s="1233"/>
      <c r="BB652" s="1233"/>
      <c r="BC652" s="1233"/>
      <c r="BD652" s="1233"/>
      <c r="BE652" s="1233"/>
      <c r="BF652" s="1233"/>
      <c r="BG652" s="1233"/>
      <c r="BH652" s="1233"/>
      <c r="BI652" s="1233"/>
      <c r="BJ652" s="1233"/>
      <c r="BK652" s="1233"/>
      <c r="BL652" s="1233"/>
      <c r="BM652" s="1233"/>
      <c r="BN652" s="1233"/>
      <c r="BO652" s="1233"/>
      <c r="BP652" s="1233"/>
      <c r="BQ652" s="1233"/>
      <c r="BR652" s="1233"/>
      <c r="BS652" s="1233"/>
      <c r="BT652" s="1233"/>
      <c r="BU652" s="1233"/>
      <c r="BV652" s="1233"/>
      <c r="BW652" s="1233"/>
    </row>
    <row r="653" ht="14.25" customHeight="1">
      <c r="A653" s="1295"/>
      <c r="B653" s="1295"/>
      <c r="C653" s="1295"/>
      <c r="D653" s="1295"/>
      <c r="E653" s="1295"/>
      <c r="F653" s="1295"/>
      <c r="G653" s="1296"/>
      <c r="H653" s="1297"/>
      <c r="I653" s="1298"/>
      <c r="J653" s="1295"/>
      <c r="K653" s="1295"/>
      <c r="L653" s="1299"/>
      <c r="M653" s="1295"/>
      <c r="N653" s="1295"/>
      <c r="O653" s="1299"/>
      <c r="P653" s="1295"/>
      <c r="Q653" s="1295"/>
      <c r="R653" s="1295"/>
      <c r="S653" s="1295"/>
      <c r="T653" s="1295"/>
      <c r="U653" s="1300"/>
      <c r="V653" s="1295"/>
      <c r="W653" s="1295"/>
      <c r="X653" s="1295"/>
      <c r="Y653" s="1294"/>
      <c r="Z653" s="1294"/>
      <c r="AA653" s="1294"/>
      <c r="AB653" s="1294"/>
      <c r="AC653" s="1294"/>
      <c r="AD653" s="1294"/>
      <c r="AE653" s="1295"/>
      <c r="AF653" s="1295"/>
      <c r="AG653" s="1233"/>
      <c r="AH653" s="1233"/>
      <c r="AI653" s="1233"/>
      <c r="AJ653" s="1233"/>
      <c r="AK653" s="1233"/>
      <c r="AL653" s="1233"/>
      <c r="AM653" s="1233"/>
      <c r="AN653" s="1233"/>
      <c r="AO653" s="1233"/>
      <c r="AP653" s="1233"/>
      <c r="AQ653" s="1233"/>
      <c r="AR653" s="1233"/>
      <c r="AS653" s="1233"/>
      <c r="AT653" s="1233"/>
      <c r="AU653" s="1233"/>
      <c r="AV653" s="1233"/>
      <c r="AW653" s="1233"/>
      <c r="AX653" s="1233"/>
      <c r="AY653" s="1233"/>
      <c r="AZ653" s="1233"/>
      <c r="BA653" s="1233"/>
      <c r="BB653" s="1233"/>
      <c r="BC653" s="1233"/>
      <c r="BD653" s="1233"/>
      <c r="BE653" s="1233"/>
      <c r="BF653" s="1233"/>
      <c r="BG653" s="1233"/>
      <c r="BH653" s="1233"/>
      <c r="BI653" s="1233"/>
      <c r="BJ653" s="1233"/>
      <c r="BK653" s="1233"/>
      <c r="BL653" s="1233"/>
      <c r="BM653" s="1233"/>
      <c r="BN653" s="1233"/>
      <c r="BO653" s="1233"/>
      <c r="BP653" s="1233"/>
      <c r="BQ653" s="1233"/>
      <c r="BR653" s="1233"/>
      <c r="BS653" s="1233"/>
      <c r="BT653" s="1233"/>
      <c r="BU653" s="1233"/>
      <c r="BV653" s="1233"/>
      <c r="BW653" s="1233"/>
    </row>
    <row r="654" ht="14.25" customHeight="1">
      <c r="A654" s="1295"/>
      <c r="B654" s="1295"/>
      <c r="C654" s="1295"/>
      <c r="D654" s="1295"/>
      <c r="E654" s="1295"/>
      <c r="F654" s="1295"/>
      <c r="G654" s="1296"/>
      <c r="H654" s="1297"/>
      <c r="I654" s="1298"/>
      <c r="J654" s="1295"/>
      <c r="K654" s="1295"/>
      <c r="L654" s="1299"/>
      <c r="M654" s="1295"/>
      <c r="N654" s="1295"/>
      <c r="O654" s="1299"/>
      <c r="P654" s="1295"/>
      <c r="Q654" s="1295"/>
      <c r="R654" s="1295"/>
      <c r="S654" s="1295"/>
      <c r="T654" s="1295"/>
      <c r="U654" s="1300"/>
      <c r="V654" s="1295"/>
      <c r="W654" s="1295"/>
      <c r="X654" s="1295"/>
      <c r="Y654" s="1294"/>
      <c r="Z654" s="1294"/>
      <c r="AA654" s="1294"/>
      <c r="AB654" s="1294"/>
      <c r="AC654" s="1294"/>
      <c r="AD654" s="1294"/>
      <c r="AE654" s="1295"/>
      <c r="AF654" s="1295"/>
      <c r="AG654" s="1233"/>
      <c r="AH654" s="1233"/>
      <c r="AI654" s="1233"/>
      <c r="AJ654" s="1233"/>
      <c r="AK654" s="1233"/>
      <c r="AL654" s="1233"/>
      <c r="AM654" s="1233"/>
      <c r="AN654" s="1233"/>
      <c r="AO654" s="1233"/>
      <c r="AP654" s="1233"/>
      <c r="AQ654" s="1233"/>
      <c r="AR654" s="1233"/>
      <c r="AS654" s="1233"/>
      <c r="AT654" s="1233"/>
      <c r="AU654" s="1233"/>
      <c r="AV654" s="1233"/>
      <c r="AW654" s="1233"/>
      <c r="AX654" s="1233"/>
      <c r="AY654" s="1233"/>
      <c r="AZ654" s="1233"/>
      <c r="BA654" s="1233"/>
      <c r="BB654" s="1233"/>
      <c r="BC654" s="1233"/>
      <c r="BD654" s="1233"/>
      <c r="BE654" s="1233"/>
      <c r="BF654" s="1233"/>
      <c r="BG654" s="1233"/>
      <c r="BH654" s="1233"/>
      <c r="BI654" s="1233"/>
      <c r="BJ654" s="1233"/>
      <c r="BK654" s="1233"/>
      <c r="BL654" s="1233"/>
      <c r="BM654" s="1233"/>
      <c r="BN654" s="1233"/>
      <c r="BO654" s="1233"/>
      <c r="BP654" s="1233"/>
      <c r="BQ654" s="1233"/>
      <c r="BR654" s="1233"/>
      <c r="BS654" s="1233"/>
      <c r="BT654" s="1233"/>
      <c r="BU654" s="1233"/>
      <c r="BV654" s="1233"/>
      <c r="BW654" s="1233"/>
    </row>
    <row r="655" ht="14.25" customHeight="1">
      <c r="A655" s="1295"/>
      <c r="B655" s="1295"/>
      <c r="C655" s="1295"/>
      <c r="D655" s="1295"/>
      <c r="E655" s="1295"/>
      <c r="F655" s="1295"/>
      <c r="G655" s="1296"/>
      <c r="H655" s="1297"/>
      <c r="I655" s="1298"/>
      <c r="J655" s="1295"/>
      <c r="K655" s="1295"/>
      <c r="L655" s="1299"/>
      <c r="M655" s="1295"/>
      <c r="N655" s="1295"/>
      <c r="O655" s="1299"/>
      <c r="P655" s="1295"/>
      <c r="Q655" s="1295"/>
      <c r="R655" s="1295"/>
      <c r="S655" s="1295"/>
      <c r="T655" s="1295"/>
      <c r="U655" s="1300"/>
      <c r="V655" s="1295"/>
      <c r="W655" s="1295"/>
      <c r="X655" s="1295"/>
      <c r="Y655" s="1294"/>
      <c r="Z655" s="1294"/>
      <c r="AA655" s="1294"/>
      <c r="AB655" s="1294"/>
      <c r="AC655" s="1294"/>
      <c r="AD655" s="1294"/>
      <c r="AE655" s="1295"/>
      <c r="AF655" s="1295"/>
      <c r="AG655" s="1233"/>
      <c r="AH655" s="1233"/>
      <c r="AI655" s="1233"/>
      <c r="AJ655" s="1233"/>
      <c r="AK655" s="1233"/>
      <c r="AL655" s="1233"/>
      <c r="AM655" s="1233"/>
      <c r="AN655" s="1233"/>
      <c r="AO655" s="1233"/>
      <c r="AP655" s="1233"/>
      <c r="AQ655" s="1233"/>
      <c r="AR655" s="1233"/>
      <c r="AS655" s="1233"/>
      <c r="AT655" s="1233"/>
      <c r="AU655" s="1233"/>
      <c r="AV655" s="1233"/>
      <c r="AW655" s="1233"/>
      <c r="AX655" s="1233"/>
      <c r="AY655" s="1233"/>
      <c r="AZ655" s="1233"/>
      <c r="BA655" s="1233"/>
      <c r="BB655" s="1233"/>
      <c r="BC655" s="1233"/>
      <c r="BD655" s="1233"/>
      <c r="BE655" s="1233"/>
      <c r="BF655" s="1233"/>
      <c r="BG655" s="1233"/>
      <c r="BH655" s="1233"/>
      <c r="BI655" s="1233"/>
      <c r="BJ655" s="1233"/>
      <c r="BK655" s="1233"/>
      <c r="BL655" s="1233"/>
      <c r="BM655" s="1233"/>
      <c r="BN655" s="1233"/>
      <c r="BO655" s="1233"/>
      <c r="BP655" s="1233"/>
      <c r="BQ655" s="1233"/>
      <c r="BR655" s="1233"/>
      <c r="BS655" s="1233"/>
      <c r="BT655" s="1233"/>
      <c r="BU655" s="1233"/>
      <c r="BV655" s="1233"/>
      <c r="BW655" s="1233"/>
    </row>
    <row r="656" ht="14.25" customHeight="1">
      <c r="A656" s="1295"/>
      <c r="B656" s="1295"/>
      <c r="C656" s="1295"/>
      <c r="D656" s="1295"/>
      <c r="E656" s="1295"/>
      <c r="F656" s="1295"/>
      <c r="G656" s="1296"/>
      <c r="H656" s="1297"/>
      <c r="I656" s="1298"/>
      <c r="J656" s="1295"/>
      <c r="K656" s="1295"/>
      <c r="L656" s="1299"/>
      <c r="M656" s="1295"/>
      <c r="N656" s="1295"/>
      <c r="O656" s="1299"/>
      <c r="P656" s="1295"/>
      <c r="Q656" s="1295"/>
      <c r="R656" s="1295"/>
      <c r="S656" s="1295"/>
      <c r="T656" s="1295"/>
      <c r="U656" s="1300"/>
      <c r="V656" s="1295"/>
      <c r="W656" s="1295"/>
      <c r="X656" s="1295"/>
      <c r="Y656" s="1294"/>
      <c r="Z656" s="1294"/>
      <c r="AA656" s="1294"/>
      <c r="AB656" s="1294"/>
      <c r="AC656" s="1294"/>
      <c r="AD656" s="1294"/>
      <c r="AE656" s="1295"/>
      <c r="AF656" s="1295"/>
      <c r="AG656" s="1233"/>
      <c r="AH656" s="1233"/>
      <c r="AI656" s="1233"/>
      <c r="AJ656" s="1233"/>
      <c r="AK656" s="1233"/>
      <c r="AL656" s="1233"/>
      <c r="AM656" s="1233"/>
      <c r="AN656" s="1233"/>
      <c r="AO656" s="1233"/>
      <c r="AP656" s="1233"/>
      <c r="AQ656" s="1233"/>
      <c r="AR656" s="1233"/>
      <c r="AS656" s="1233"/>
      <c r="AT656" s="1233"/>
      <c r="AU656" s="1233"/>
      <c r="AV656" s="1233"/>
      <c r="AW656" s="1233"/>
      <c r="AX656" s="1233"/>
      <c r="AY656" s="1233"/>
      <c r="AZ656" s="1233"/>
      <c r="BA656" s="1233"/>
      <c r="BB656" s="1233"/>
      <c r="BC656" s="1233"/>
      <c r="BD656" s="1233"/>
      <c r="BE656" s="1233"/>
      <c r="BF656" s="1233"/>
      <c r="BG656" s="1233"/>
      <c r="BH656" s="1233"/>
      <c r="BI656" s="1233"/>
      <c r="BJ656" s="1233"/>
      <c r="BK656" s="1233"/>
      <c r="BL656" s="1233"/>
      <c r="BM656" s="1233"/>
      <c r="BN656" s="1233"/>
      <c r="BO656" s="1233"/>
      <c r="BP656" s="1233"/>
      <c r="BQ656" s="1233"/>
      <c r="BR656" s="1233"/>
      <c r="BS656" s="1233"/>
      <c r="BT656" s="1233"/>
      <c r="BU656" s="1233"/>
      <c r="BV656" s="1233"/>
      <c r="BW656" s="1233"/>
    </row>
    <row r="657" ht="14.25" customHeight="1">
      <c r="A657" s="1295"/>
      <c r="B657" s="1295"/>
      <c r="C657" s="1295"/>
      <c r="D657" s="1295"/>
      <c r="E657" s="1295"/>
      <c r="F657" s="1295"/>
      <c r="G657" s="1296"/>
      <c r="H657" s="1297"/>
      <c r="I657" s="1298"/>
      <c r="J657" s="1295"/>
      <c r="K657" s="1295"/>
      <c r="L657" s="1299"/>
      <c r="M657" s="1295"/>
      <c r="N657" s="1295"/>
      <c r="O657" s="1299"/>
      <c r="P657" s="1295"/>
      <c r="Q657" s="1295"/>
      <c r="R657" s="1295"/>
      <c r="S657" s="1295"/>
      <c r="T657" s="1295"/>
      <c r="U657" s="1300"/>
      <c r="V657" s="1295"/>
      <c r="W657" s="1295"/>
      <c r="X657" s="1295"/>
      <c r="Y657" s="1294"/>
      <c r="Z657" s="1294"/>
      <c r="AA657" s="1294"/>
      <c r="AB657" s="1294"/>
      <c r="AC657" s="1294"/>
      <c r="AD657" s="1294"/>
      <c r="AE657" s="1295"/>
      <c r="AF657" s="1295"/>
      <c r="AG657" s="1233"/>
      <c r="AH657" s="1233"/>
      <c r="AI657" s="1233"/>
      <c r="AJ657" s="1233"/>
      <c r="AK657" s="1233"/>
      <c r="AL657" s="1233"/>
      <c r="AM657" s="1233"/>
      <c r="AN657" s="1233"/>
      <c r="AO657" s="1233"/>
      <c r="AP657" s="1233"/>
      <c r="AQ657" s="1233"/>
      <c r="AR657" s="1233"/>
      <c r="AS657" s="1233"/>
      <c r="AT657" s="1233"/>
      <c r="AU657" s="1233"/>
      <c r="AV657" s="1233"/>
      <c r="AW657" s="1233"/>
      <c r="AX657" s="1233"/>
      <c r="AY657" s="1233"/>
      <c r="AZ657" s="1233"/>
      <c r="BA657" s="1233"/>
      <c r="BB657" s="1233"/>
      <c r="BC657" s="1233"/>
      <c r="BD657" s="1233"/>
      <c r="BE657" s="1233"/>
      <c r="BF657" s="1233"/>
      <c r="BG657" s="1233"/>
      <c r="BH657" s="1233"/>
      <c r="BI657" s="1233"/>
      <c r="BJ657" s="1233"/>
      <c r="BK657" s="1233"/>
      <c r="BL657" s="1233"/>
      <c r="BM657" s="1233"/>
      <c r="BN657" s="1233"/>
      <c r="BO657" s="1233"/>
      <c r="BP657" s="1233"/>
      <c r="BQ657" s="1233"/>
      <c r="BR657" s="1233"/>
      <c r="BS657" s="1233"/>
      <c r="BT657" s="1233"/>
      <c r="BU657" s="1233"/>
      <c r="BV657" s="1233"/>
      <c r="BW657" s="1233"/>
    </row>
    <row r="658" ht="14.25" customHeight="1">
      <c r="A658" s="1295"/>
      <c r="B658" s="1295"/>
      <c r="C658" s="1295"/>
      <c r="D658" s="1295"/>
      <c r="E658" s="1295"/>
      <c r="F658" s="1295"/>
      <c r="G658" s="1296"/>
      <c r="H658" s="1297"/>
      <c r="I658" s="1298"/>
      <c r="J658" s="1295"/>
      <c r="K658" s="1295"/>
      <c r="L658" s="1299"/>
      <c r="M658" s="1295"/>
      <c r="N658" s="1295"/>
      <c r="O658" s="1299"/>
      <c r="P658" s="1295"/>
      <c r="Q658" s="1295"/>
      <c r="R658" s="1295"/>
      <c r="S658" s="1295"/>
      <c r="T658" s="1295"/>
      <c r="U658" s="1300"/>
      <c r="V658" s="1295"/>
      <c r="W658" s="1295"/>
      <c r="X658" s="1295"/>
      <c r="Y658" s="1294"/>
      <c r="Z658" s="1294"/>
      <c r="AA658" s="1294"/>
      <c r="AB658" s="1294"/>
      <c r="AC658" s="1294"/>
      <c r="AD658" s="1294"/>
      <c r="AE658" s="1295"/>
      <c r="AF658" s="1295"/>
      <c r="AG658" s="1233"/>
      <c r="AH658" s="1233"/>
      <c r="AI658" s="1233"/>
      <c r="AJ658" s="1233"/>
      <c r="AK658" s="1233"/>
      <c r="AL658" s="1233"/>
      <c r="AM658" s="1233"/>
      <c r="AN658" s="1233"/>
      <c r="AO658" s="1233"/>
      <c r="AP658" s="1233"/>
      <c r="AQ658" s="1233"/>
      <c r="AR658" s="1233"/>
      <c r="AS658" s="1233"/>
      <c r="AT658" s="1233"/>
      <c r="AU658" s="1233"/>
      <c r="AV658" s="1233"/>
      <c r="AW658" s="1233"/>
      <c r="AX658" s="1233"/>
      <c r="AY658" s="1233"/>
      <c r="AZ658" s="1233"/>
      <c r="BA658" s="1233"/>
      <c r="BB658" s="1233"/>
      <c r="BC658" s="1233"/>
      <c r="BD658" s="1233"/>
      <c r="BE658" s="1233"/>
      <c r="BF658" s="1233"/>
      <c r="BG658" s="1233"/>
      <c r="BH658" s="1233"/>
      <c r="BI658" s="1233"/>
      <c r="BJ658" s="1233"/>
      <c r="BK658" s="1233"/>
      <c r="BL658" s="1233"/>
      <c r="BM658" s="1233"/>
      <c r="BN658" s="1233"/>
      <c r="BO658" s="1233"/>
      <c r="BP658" s="1233"/>
      <c r="BQ658" s="1233"/>
      <c r="BR658" s="1233"/>
      <c r="BS658" s="1233"/>
      <c r="BT658" s="1233"/>
      <c r="BU658" s="1233"/>
      <c r="BV658" s="1233"/>
      <c r="BW658" s="1233"/>
    </row>
    <row r="659" ht="14.25" customHeight="1">
      <c r="A659" s="1295"/>
      <c r="B659" s="1295"/>
      <c r="C659" s="1295"/>
      <c r="D659" s="1295"/>
      <c r="E659" s="1295"/>
      <c r="F659" s="1295"/>
      <c r="G659" s="1296"/>
      <c r="H659" s="1297"/>
      <c r="I659" s="1298"/>
      <c r="J659" s="1295"/>
      <c r="K659" s="1295"/>
      <c r="L659" s="1299"/>
      <c r="M659" s="1295"/>
      <c r="N659" s="1295"/>
      <c r="O659" s="1299"/>
      <c r="P659" s="1295"/>
      <c r="Q659" s="1295"/>
      <c r="R659" s="1295"/>
      <c r="S659" s="1295"/>
      <c r="T659" s="1295"/>
      <c r="U659" s="1300"/>
      <c r="V659" s="1295"/>
      <c r="W659" s="1295"/>
      <c r="X659" s="1295"/>
      <c r="Y659" s="1294"/>
      <c r="Z659" s="1294"/>
      <c r="AA659" s="1294"/>
      <c r="AB659" s="1294"/>
      <c r="AC659" s="1294"/>
      <c r="AD659" s="1294"/>
      <c r="AE659" s="1295"/>
      <c r="AF659" s="1295"/>
      <c r="AG659" s="1233"/>
      <c r="AH659" s="1233"/>
      <c r="AI659" s="1233"/>
      <c r="AJ659" s="1233"/>
      <c r="AK659" s="1233"/>
      <c r="AL659" s="1233"/>
      <c r="AM659" s="1233"/>
      <c r="AN659" s="1233"/>
      <c r="AO659" s="1233"/>
      <c r="AP659" s="1233"/>
      <c r="AQ659" s="1233"/>
      <c r="AR659" s="1233"/>
      <c r="AS659" s="1233"/>
      <c r="AT659" s="1233"/>
      <c r="AU659" s="1233"/>
      <c r="AV659" s="1233"/>
      <c r="AW659" s="1233"/>
      <c r="AX659" s="1233"/>
      <c r="AY659" s="1233"/>
      <c r="AZ659" s="1233"/>
      <c r="BA659" s="1233"/>
      <c r="BB659" s="1233"/>
      <c r="BC659" s="1233"/>
      <c r="BD659" s="1233"/>
      <c r="BE659" s="1233"/>
      <c r="BF659" s="1233"/>
      <c r="BG659" s="1233"/>
      <c r="BH659" s="1233"/>
      <c r="BI659" s="1233"/>
      <c r="BJ659" s="1233"/>
      <c r="BK659" s="1233"/>
      <c r="BL659" s="1233"/>
      <c r="BM659" s="1233"/>
      <c r="BN659" s="1233"/>
      <c r="BO659" s="1233"/>
      <c r="BP659" s="1233"/>
      <c r="BQ659" s="1233"/>
      <c r="BR659" s="1233"/>
      <c r="BS659" s="1233"/>
      <c r="BT659" s="1233"/>
      <c r="BU659" s="1233"/>
      <c r="BV659" s="1233"/>
      <c r="BW659" s="1233"/>
    </row>
    <row r="660" ht="14.25" customHeight="1">
      <c r="A660" s="1295"/>
      <c r="B660" s="1295"/>
      <c r="C660" s="1295"/>
      <c r="D660" s="1295"/>
      <c r="E660" s="1295"/>
      <c r="F660" s="1295"/>
      <c r="G660" s="1296"/>
      <c r="H660" s="1297"/>
      <c r="I660" s="1298"/>
      <c r="J660" s="1295"/>
      <c r="K660" s="1295"/>
      <c r="L660" s="1299"/>
      <c r="M660" s="1295"/>
      <c r="N660" s="1295"/>
      <c r="O660" s="1299"/>
      <c r="P660" s="1295"/>
      <c r="Q660" s="1295"/>
      <c r="R660" s="1295"/>
      <c r="S660" s="1295"/>
      <c r="T660" s="1295"/>
      <c r="U660" s="1300"/>
      <c r="V660" s="1295"/>
      <c r="W660" s="1295"/>
      <c r="X660" s="1295"/>
      <c r="Y660" s="1294"/>
      <c r="Z660" s="1294"/>
      <c r="AA660" s="1294"/>
      <c r="AB660" s="1294"/>
      <c r="AC660" s="1294"/>
      <c r="AD660" s="1294"/>
      <c r="AE660" s="1295"/>
      <c r="AF660" s="1295"/>
      <c r="AG660" s="1233"/>
      <c r="AH660" s="1233"/>
      <c r="AI660" s="1233"/>
      <c r="AJ660" s="1233"/>
      <c r="AK660" s="1233"/>
      <c r="AL660" s="1233"/>
      <c r="AM660" s="1233"/>
      <c r="AN660" s="1233"/>
      <c r="AO660" s="1233"/>
      <c r="AP660" s="1233"/>
      <c r="AQ660" s="1233"/>
      <c r="AR660" s="1233"/>
      <c r="AS660" s="1233"/>
      <c r="AT660" s="1233"/>
      <c r="AU660" s="1233"/>
      <c r="AV660" s="1233"/>
      <c r="AW660" s="1233"/>
      <c r="AX660" s="1233"/>
      <c r="AY660" s="1233"/>
      <c r="AZ660" s="1233"/>
      <c r="BA660" s="1233"/>
      <c r="BB660" s="1233"/>
      <c r="BC660" s="1233"/>
      <c r="BD660" s="1233"/>
      <c r="BE660" s="1233"/>
      <c r="BF660" s="1233"/>
      <c r="BG660" s="1233"/>
      <c r="BH660" s="1233"/>
      <c r="BI660" s="1233"/>
      <c r="BJ660" s="1233"/>
      <c r="BK660" s="1233"/>
      <c r="BL660" s="1233"/>
      <c r="BM660" s="1233"/>
      <c r="BN660" s="1233"/>
      <c r="BO660" s="1233"/>
      <c r="BP660" s="1233"/>
      <c r="BQ660" s="1233"/>
      <c r="BR660" s="1233"/>
      <c r="BS660" s="1233"/>
      <c r="BT660" s="1233"/>
      <c r="BU660" s="1233"/>
      <c r="BV660" s="1233"/>
      <c r="BW660" s="1233"/>
    </row>
    <row r="661" ht="14.25" customHeight="1">
      <c r="A661" s="1295"/>
      <c r="B661" s="1295"/>
      <c r="C661" s="1295"/>
      <c r="D661" s="1295"/>
      <c r="E661" s="1295"/>
      <c r="F661" s="1295"/>
      <c r="G661" s="1296"/>
      <c r="H661" s="1297"/>
      <c r="I661" s="1298"/>
      <c r="J661" s="1295"/>
      <c r="K661" s="1295"/>
      <c r="L661" s="1299"/>
      <c r="M661" s="1295"/>
      <c r="N661" s="1295"/>
      <c r="O661" s="1299"/>
      <c r="P661" s="1295"/>
      <c r="Q661" s="1295"/>
      <c r="R661" s="1295"/>
      <c r="S661" s="1295"/>
      <c r="T661" s="1295"/>
      <c r="U661" s="1300"/>
      <c r="V661" s="1295"/>
      <c r="W661" s="1295"/>
      <c r="X661" s="1295"/>
      <c r="Y661" s="1294"/>
      <c r="Z661" s="1294"/>
      <c r="AA661" s="1294"/>
      <c r="AB661" s="1294"/>
      <c r="AC661" s="1294"/>
      <c r="AD661" s="1294"/>
      <c r="AE661" s="1295"/>
      <c r="AF661" s="1295"/>
      <c r="AG661" s="1233"/>
      <c r="AH661" s="1233"/>
      <c r="AI661" s="1233"/>
      <c r="AJ661" s="1233"/>
      <c r="AK661" s="1233"/>
      <c r="AL661" s="1233"/>
      <c r="AM661" s="1233"/>
      <c r="AN661" s="1233"/>
      <c r="AO661" s="1233"/>
      <c r="AP661" s="1233"/>
      <c r="AQ661" s="1233"/>
      <c r="AR661" s="1233"/>
      <c r="AS661" s="1233"/>
      <c r="AT661" s="1233"/>
      <c r="AU661" s="1233"/>
      <c r="AV661" s="1233"/>
      <c r="AW661" s="1233"/>
      <c r="AX661" s="1233"/>
      <c r="AY661" s="1233"/>
      <c r="AZ661" s="1233"/>
      <c r="BA661" s="1233"/>
      <c r="BB661" s="1233"/>
      <c r="BC661" s="1233"/>
      <c r="BD661" s="1233"/>
      <c r="BE661" s="1233"/>
      <c r="BF661" s="1233"/>
      <c r="BG661" s="1233"/>
      <c r="BH661" s="1233"/>
      <c r="BI661" s="1233"/>
      <c r="BJ661" s="1233"/>
      <c r="BK661" s="1233"/>
      <c r="BL661" s="1233"/>
      <c r="BM661" s="1233"/>
      <c r="BN661" s="1233"/>
      <c r="BO661" s="1233"/>
      <c r="BP661" s="1233"/>
      <c r="BQ661" s="1233"/>
      <c r="BR661" s="1233"/>
      <c r="BS661" s="1233"/>
      <c r="BT661" s="1233"/>
      <c r="BU661" s="1233"/>
      <c r="BV661" s="1233"/>
      <c r="BW661" s="1233"/>
    </row>
    <row r="662" ht="14.25" customHeight="1">
      <c r="A662" s="1295"/>
      <c r="B662" s="1295"/>
      <c r="C662" s="1295"/>
      <c r="D662" s="1295"/>
      <c r="E662" s="1295"/>
      <c r="F662" s="1295"/>
      <c r="G662" s="1296"/>
      <c r="H662" s="1297"/>
      <c r="I662" s="1298"/>
      <c r="J662" s="1295"/>
      <c r="K662" s="1295"/>
      <c r="L662" s="1299"/>
      <c r="M662" s="1295"/>
      <c r="N662" s="1295"/>
      <c r="O662" s="1299"/>
      <c r="P662" s="1295"/>
      <c r="Q662" s="1295"/>
      <c r="R662" s="1295"/>
      <c r="S662" s="1295"/>
      <c r="T662" s="1295"/>
      <c r="U662" s="1300"/>
      <c r="V662" s="1295"/>
      <c r="W662" s="1295"/>
      <c r="X662" s="1295"/>
      <c r="Y662" s="1294"/>
      <c r="Z662" s="1294"/>
      <c r="AA662" s="1294"/>
      <c r="AB662" s="1294"/>
      <c r="AC662" s="1294"/>
      <c r="AD662" s="1294"/>
      <c r="AE662" s="1295"/>
      <c r="AF662" s="1295"/>
      <c r="AG662" s="1233"/>
      <c r="AH662" s="1233"/>
      <c r="AI662" s="1233"/>
      <c r="AJ662" s="1233"/>
      <c r="AK662" s="1233"/>
      <c r="AL662" s="1233"/>
      <c r="AM662" s="1233"/>
      <c r="AN662" s="1233"/>
      <c r="AO662" s="1233"/>
      <c r="AP662" s="1233"/>
      <c r="AQ662" s="1233"/>
      <c r="AR662" s="1233"/>
      <c r="AS662" s="1233"/>
      <c r="AT662" s="1233"/>
      <c r="AU662" s="1233"/>
      <c r="AV662" s="1233"/>
      <c r="AW662" s="1233"/>
      <c r="AX662" s="1233"/>
      <c r="AY662" s="1233"/>
      <c r="AZ662" s="1233"/>
      <c r="BA662" s="1233"/>
      <c r="BB662" s="1233"/>
      <c r="BC662" s="1233"/>
      <c r="BD662" s="1233"/>
      <c r="BE662" s="1233"/>
      <c r="BF662" s="1233"/>
      <c r="BG662" s="1233"/>
      <c r="BH662" s="1233"/>
      <c r="BI662" s="1233"/>
      <c r="BJ662" s="1233"/>
      <c r="BK662" s="1233"/>
      <c r="BL662" s="1233"/>
      <c r="BM662" s="1233"/>
      <c r="BN662" s="1233"/>
      <c r="BO662" s="1233"/>
      <c r="BP662" s="1233"/>
      <c r="BQ662" s="1233"/>
      <c r="BR662" s="1233"/>
      <c r="BS662" s="1233"/>
      <c r="BT662" s="1233"/>
      <c r="BU662" s="1233"/>
      <c r="BV662" s="1233"/>
      <c r="BW662" s="1233"/>
    </row>
    <row r="663" ht="14.25" customHeight="1">
      <c r="A663" s="1295"/>
      <c r="B663" s="1295"/>
      <c r="C663" s="1295"/>
      <c r="D663" s="1295"/>
      <c r="E663" s="1295"/>
      <c r="F663" s="1295"/>
      <c r="G663" s="1296"/>
      <c r="H663" s="1297"/>
      <c r="I663" s="1298"/>
      <c r="J663" s="1295"/>
      <c r="K663" s="1295"/>
      <c r="L663" s="1299"/>
      <c r="M663" s="1295"/>
      <c r="N663" s="1295"/>
      <c r="O663" s="1299"/>
      <c r="P663" s="1295"/>
      <c r="Q663" s="1295"/>
      <c r="R663" s="1295"/>
      <c r="S663" s="1295"/>
      <c r="T663" s="1295"/>
      <c r="U663" s="1300"/>
      <c r="V663" s="1295"/>
      <c r="W663" s="1295"/>
      <c r="X663" s="1295"/>
      <c r="Y663" s="1294"/>
      <c r="Z663" s="1294"/>
      <c r="AA663" s="1294"/>
      <c r="AB663" s="1294"/>
      <c r="AC663" s="1294"/>
      <c r="AD663" s="1294"/>
      <c r="AE663" s="1295"/>
      <c r="AF663" s="1295"/>
      <c r="AG663" s="1233"/>
      <c r="AH663" s="1233"/>
      <c r="AI663" s="1233"/>
      <c r="AJ663" s="1233"/>
      <c r="AK663" s="1233"/>
      <c r="AL663" s="1233"/>
      <c r="AM663" s="1233"/>
      <c r="AN663" s="1233"/>
      <c r="AO663" s="1233"/>
      <c r="AP663" s="1233"/>
      <c r="AQ663" s="1233"/>
      <c r="AR663" s="1233"/>
      <c r="AS663" s="1233"/>
      <c r="AT663" s="1233"/>
      <c r="AU663" s="1233"/>
      <c r="AV663" s="1233"/>
      <c r="AW663" s="1233"/>
      <c r="AX663" s="1233"/>
      <c r="AY663" s="1233"/>
      <c r="AZ663" s="1233"/>
      <c r="BA663" s="1233"/>
      <c r="BB663" s="1233"/>
      <c r="BC663" s="1233"/>
      <c r="BD663" s="1233"/>
      <c r="BE663" s="1233"/>
      <c r="BF663" s="1233"/>
      <c r="BG663" s="1233"/>
      <c r="BH663" s="1233"/>
      <c r="BI663" s="1233"/>
      <c r="BJ663" s="1233"/>
      <c r="BK663" s="1233"/>
      <c r="BL663" s="1233"/>
      <c r="BM663" s="1233"/>
      <c r="BN663" s="1233"/>
      <c r="BO663" s="1233"/>
      <c r="BP663" s="1233"/>
      <c r="BQ663" s="1233"/>
      <c r="BR663" s="1233"/>
      <c r="BS663" s="1233"/>
      <c r="BT663" s="1233"/>
      <c r="BU663" s="1233"/>
      <c r="BV663" s="1233"/>
      <c r="BW663" s="1233"/>
    </row>
    <row r="664" ht="14.25" customHeight="1">
      <c r="A664" s="1295"/>
      <c r="B664" s="1295"/>
      <c r="C664" s="1295"/>
      <c r="D664" s="1295"/>
      <c r="E664" s="1295"/>
      <c r="F664" s="1295"/>
      <c r="G664" s="1296"/>
      <c r="H664" s="1297"/>
      <c r="I664" s="1298"/>
      <c r="J664" s="1295"/>
      <c r="K664" s="1295"/>
      <c r="L664" s="1299"/>
      <c r="M664" s="1295"/>
      <c r="N664" s="1295"/>
      <c r="O664" s="1299"/>
      <c r="P664" s="1295"/>
      <c r="Q664" s="1295"/>
      <c r="R664" s="1295"/>
      <c r="S664" s="1295"/>
      <c r="T664" s="1295"/>
      <c r="U664" s="1300"/>
      <c r="V664" s="1295"/>
      <c r="W664" s="1295"/>
      <c r="X664" s="1295"/>
      <c r="Y664" s="1294"/>
      <c r="Z664" s="1294"/>
      <c r="AA664" s="1294"/>
      <c r="AB664" s="1294"/>
      <c r="AC664" s="1294"/>
      <c r="AD664" s="1294"/>
      <c r="AE664" s="1295"/>
      <c r="AF664" s="1295"/>
      <c r="AG664" s="1233"/>
      <c r="AH664" s="1233"/>
      <c r="AI664" s="1233"/>
      <c r="AJ664" s="1233"/>
      <c r="AK664" s="1233"/>
      <c r="AL664" s="1233"/>
      <c r="AM664" s="1233"/>
      <c r="AN664" s="1233"/>
      <c r="AO664" s="1233"/>
      <c r="AP664" s="1233"/>
      <c r="AQ664" s="1233"/>
      <c r="AR664" s="1233"/>
      <c r="AS664" s="1233"/>
      <c r="AT664" s="1233"/>
      <c r="AU664" s="1233"/>
      <c r="AV664" s="1233"/>
      <c r="AW664" s="1233"/>
      <c r="AX664" s="1233"/>
      <c r="AY664" s="1233"/>
      <c r="AZ664" s="1233"/>
      <c r="BA664" s="1233"/>
      <c r="BB664" s="1233"/>
      <c r="BC664" s="1233"/>
      <c r="BD664" s="1233"/>
      <c r="BE664" s="1233"/>
      <c r="BF664" s="1233"/>
      <c r="BG664" s="1233"/>
      <c r="BH664" s="1233"/>
      <c r="BI664" s="1233"/>
      <c r="BJ664" s="1233"/>
      <c r="BK664" s="1233"/>
      <c r="BL664" s="1233"/>
      <c r="BM664" s="1233"/>
      <c r="BN664" s="1233"/>
      <c r="BO664" s="1233"/>
      <c r="BP664" s="1233"/>
      <c r="BQ664" s="1233"/>
      <c r="BR664" s="1233"/>
      <c r="BS664" s="1233"/>
      <c r="BT664" s="1233"/>
      <c r="BU664" s="1233"/>
      <c r="BV664" s="1233"/>
      <c r="BW664" s="1233"/>
    </row>
    <row r="665" ht="14.25" customHeight="1">
      <c r="A665" s="1295"/>
      <c r="B665" s="1295"/>
      <c r="C665" s="1295"/>
      <c r="D665" s="1295"/>
      <c r="E665" s="1295"/>
      <c r="F665" s="1295"/>
      <c r="G665" s="1296"/>
      <c r="H665" s="1297"/>
      <c r="I665" s="1298"/>
      <c r="J665" s="1295"/>
      <c r="K665" s="1295"/>
      <c r="L665" s="1299"/>
      <c r="M665" s="1295"/>
      <c r="N665" s="1295"/>
      <c r="O665" s="1299"/>
      <c r="P665" s="1295"/>
      <c r="Q665" s="1295"/>
      <c r="R665" s="1295"/>
      <c r="S665" s="1295"/>
      <c r="T665" s="1295"/>
      <c r="U665" s="1300"/>
      <c r="V665" s="1295"/>
      <c r="W665" s="1295"/>
      <c r="X665" s="1295"/>
      <c r="Y665" s="1294"/>
      <c r="Z665" s="1294"/>
      <c r="AA665" s="1294"/>
      <c r="AB665" s="1294"/>
      <c r="AC665" s="1294"/>
      <c r="AD665" s="1294"/>
      <c r="AE665" s="1295"/>
      <c r="AF665" s="1295"/>
      <c r="AG665" s="1233"/>
      <c r="AH665" s="1233"/>
      <c r="AI665" s="1233"/>
      <c r="AJ665" s="1233"/>
      <c r="AK665" s="1233"/>
      <c r="AL665" s="1233"/>
      <c r="AM665" s="1233"/>
      <c r="AN665" s="1233"/>
      <c r="AO665" s="1233"/>
      <c r="AP665" s="1233"/>
      <c r="AQ665" s="1233"/>
      <c r="AR665" s="1233"/>
      <c r="AS665" s="1233"/>
      <c r="AT665" s="1233"/>
      <c r="AU665" s="1233"/>
      <c r="AV665" s="1233"/>
      <c r="AW665" s="1233"/>
      <c r="AX665" s="1233"/>
      <c r="AY665" s="1233"/>
      <c r="AZ665" s="1233"/>
      <c r="BA665" s="1233"/>
      <c r="BB665" s="1233"/>
      <c r="BC665" s="1233"/>
      <c r="BD665" s="1233"/>
      <c r="BE665" s="1233"/>
      <c r="BF665" s="1233"/>
      <c r="BG665" s="1233"/>
      <c r="BH665" s="1233"/>
      <c r="BI665" s="1233"/>
      <c r="BJ665" s="1233"/>
      <c r="BK665" s="1233"/>
      <c r="BL665" s="1233"/>
      <c r="BM665" s="1233"/>
      <c r="BN665" s="1233"/>
      <c r="BO665" s="1233"/>
      <c r="BP665" s="1233"/>
      <c r="BQ665" s="1233"/>
      <c r="BR665" s="1233"/>
      <c r="BS665" s="1233"/>
      <c r="BT665" s="1233"/>
      <c r="BU665" s="1233"/>
      <c r="BV665" s="1233"/>
      <c r="BW665" s="1233"/>
    </row>
    <row r="666" ht="14.25" customHeight="1">
      <c r="A666" s="1295"/>
      <c r="B666" s="1295"/>
      <c r="C666" s="1295"/>
      <c r="D666" s="1295"/>
      <c r="E666" s="1295"/>
      <c r="F666" s="1295"/>
      <c r="G666" s="1296"/>
      <c r="H666" s="1297"/>
      <c r="I666" s="1298"/>
      <c r="J666" s="1295"/>
      <c r="K666" s="1295"/>
      <c r="L666" s="1299"/>
      <c r="M666" s="1295"/>
      <c r="N666" s="1295"/>
      <c r="O666" s="1299"/>
      <c r="P666" s="1295"/>
      <c r="Q666" s="1295"/>
      <c r="R666" s="1295"/>
      <c r="S666" s="1295"/>
      <c r="T666" s="1295"/>
      <c r="U666" s="1300"/>
      <c r="V666" s="1295"/>
      <c r="W666" s="1295"/>
      <c r="X666" s="1295"/>
      <c r="Y666" s="1294"/>
      <c r="Z666" s="1294"/>
      <c r="AA666" s="1294"/>
      <c r="AB666" s="1294"/>
      <c r="AC666" s="1294"/>
      <c r="AD666" s="1294"/>
      <c r="AE666" s="1295"/>
      <c r="AF666" s="1295"/>
      <c r="AG666" s="1233"/>
      <c r="AH666" s="1233"/>
      <c r="AI666" s="1233"/>
      <c r="AJ666" s="1233"/>
      <c r="AK666" s="1233"/>
      <c r="AL666" s="1233"/>
      <c r="AM666" s="1233"/>
      <c r="AN666" s="1233"/>
      <c r="AO666" s="1233"/>
      <c r="AP666" s="1233"/>
      <c r="AQ666" s="1233"/>
      <c r="AR666" s="1233"/>
      <c r="AS666" s="1233"/>
      <c r="AT666" s="1233"/>
      <c r="AU666" s="1233"/>
      <c r="AV666" s="1233"/>
      <c r="AW666" s="1233"/>
      <c r="AX666" s="1233"/>
      <c r="AY666" s="1233"/>
      <c r="AZ666" s="1233"/>
      <c r="BA666" s="1233"/>
      <c r="BB666" s="1233"/>
      <c r="BC666" s="1233"/>
      <c r="BD666" s="1233"/>
      <c r="BE666" s="1233"/>
      <c r="BF666" s="1233"/>
      <c r="BG666" s="1233"/>
      <c r="BH666" s="1233"/>
      <c r="BI666" s="1233"/>
      <c r="BJ666" s="1233"/>
      <c r="BK666" s="1233"/>
      <c r="BL666" s="1233"/>
      <c r="BM666" s="1233"/>
      <c r="BN666" s="1233"/>
      <c r="BO666" s="1233"/>
      <c r="BP666" s="1233"/>
      <c r="BQ666" s="1233"/>
      <c r="BR666" s="1233"/>
      <c r="BS666" s="1233"/>
      <c r="BT666" s="1233"/>
      <c r="BU666" s="1233"/>
      <c r="BV666" s="1233"/>
      <c r="BW666" s="1233"/>
    </row>
    <row r="667" ht="14.25" customHeight="1">
      <c r="A667" s="1295"/>
      <c r="B667" s="1295"/>
      <c r="C667" s="1295"/>
      <c r="D667" s="1295"/>
      <c r="E667" s="1295"/>
      <c r="F667" s="1295"/>
      <c r="G667" s="1296"/>
      <c r="H667" s="1297"/>
      <c r="I667" s="1298"/>
      <c r="J667" s="1295"/>
      <c r="K667" s="1295"/>
      <c r="L667" s="1299"/>
      <c r="M667" s="1295"/>
      <c r="N667" s="1295"/>
      <c r="O667" s="1299"/>
      <c r="P667" s="1295"/>
      <c r="Q667" s="1295"/>
      <c r="R667" s="1295"/>
      <c r="S667" s="1295"/>
      <c r="T667" s="1295"/>
      <c r="U667" s="1300"/>
      <c r="V667" s="1295"/>
      <c r="W667" s="1295"/>
      <c r="X667" s="1295"/>
      <c r="Y667" s="1294"/>
      <c r="Z667" s="1294"/>
      <c r="AA667" s="1294"/>
      <c r="AB667" s="1294"/>
      <c r="AC667" s="1294"/>
      <c r="AD667" s="1294"/>
      <c r="AE667" s="1295"/>
      <c r="AF667" s="1295"/>
      <c r="AG667" s="1233"/>
      <c r="AH667" s="1233"/>
      <c r="AI667" s="1233"/>
      <c r="AJ667" s="1233"/>
      <c r="AK667" s="1233"/>
      <c r="AL667" s="1233"/>
      <c r="AM667" s="1233"/>
      <c r="AN667" s="1233"/>
      <c r="AO667" s="1233"/>
      <c r="AP667" s="1233"/>
      <c r="AQ667" s="1233"/>
      <c r="AR667" s="1233"/>
      <c r="AS667" s="1233"/>
      <c r="AT667" s="1233"/>
      <c r="AU667" s="1233"/>
      <c r="AV667" s="1233"/>
      <c r="AW667" s="1233"/>
      <c r="AX667" s="1233"/>
      <c r="AY667" s="1233"/>
      <c r="AZ667" s="1233"/>
      <c r="BA667" s="1233"/>
      <c r="BB667" s="1233"/>
      <c r="BC667" s="1233"/>
      <c r="BD667" s="1233"/>
      <c r="BE667" s="1233"/>
      <c r="BF667" s="1233"/>
      <c r="BG667" s="1233"/>
      <c r="BH667" s="1233"/>
      <c r="BI667" s="1233"/>
      <c r="BJ667" s="1233"/>
      <c r="BK667" s="1233"/>
      <c r="BL667" s="1233"/>
      <c r="BM667" s="1233"/>
      <c r="BN667" s="1233"/>
      <c r="BO667" s="1233"/>
      <c r="BP667" s="1233"/>
      <c r="BQ667" s="1233"/>
      <c r="BR667" s="1233"/>
      <c r="BS667" s="1233"/>
      <c r="BT667" s="1233"/>
      <c r="BU667" s="1233"/>
      <c r="BV667" s="1233"/>
      <c r="BW667" s="1233"/>
    </row>
    <row r="668" ht="14.25" customHeight="1">
      <c r="A668" s="1295"/>
      <c r="B668" s="1295"/>
      <c r="C668" s="1295"/>
      <c r="D668" s="1295"/>
      <c r="E668" s="1295"/>
      <c r="F668" s="1295"/>
      <c r="G668" s="1296"/>
      <c r="H668" s="1297"/>
      <c r="I668" s="1298"/>
      <c r="J668" s="1295"/>
      <c r="K668" s="1295"/>
      <c r="L668" s="1299"/>
      <c r="M668" s="1295"/>
      <c r="N668" s="1295"/>
      <c r="O668" s="1299"/>
      <c r="P668" s="1295"/>
      <c r="Q668" s="1295"/>
      <c r="R668" s="1295"/>
      <c r="S668" s="1295"/>
      <c r="T668" s="1295"/>
      <c r="U668" s="1300"/>
      <c r="V668" s="1295"/>
      <c r="W668" s="1295"/>
      <c r="X668" s="1295"/>
      <c r="Y668" s="1294"/>
      <c r="Z668" s="1294"/>
      <c r="AA668" s="1294"/>
      <c r="AB668" s="1294"/>
      <c r="AC668" s="1294"/>
      <c r="AD668" s="1294"/>
      <c r="AE668" s="1295"/>
      <c r="AF668" s="1295"/>
      <c r="AG668" s="1233"/>
      <c r="AH668" s="1233"/>
      <c r="AI668" s="1233"/>
      <c r="AJ668" s="1233"/>
      <c r="AK668" s="1233"/>
      <c r="AL668" s="1233"/>
      <c r="AM668" s="1233"/>
      <c r="AN668" s="1233"/>
      <c r="AO668" s="1233"/>
      <c r="AP668" s="1233"/>
      <c r="AQ668" s="1233"/>
      <c r="AR668" s="1233"/>
      <c r="AS668" s="1233"/>
      <c r="AT668" s="1233"/>
      <c r="AU668" s="1233"/>
      <c r="AV668" s="1233"/>
      <c r="AW668" s="1233"/>
      <c r="AX668" s="1233"/>
      <c r="AY668" s="1233"/>
      <c r="AZ668" s="1233"/>
      <c r="BA668" s="1233"/>
      <c r="BB668" s="1233"/>
      <c r="BC668" s="1233"/>
      <c r="BD668" s="1233"/>
      <c r="BE668" s="1233"/>
      <c r="BF668" s="1233"/>
      <c r="BG668" s="1233"/>
      <c r="BH668" s="1233"/>
      <c r="BI668" s="1233"/>
      <c r="BJ668" s="1233"/>
      <c r="BK668" s="1233"/>
      <c r="BL668" s="1233"/>
      <c r="BM668" s="1233"/>
      <c r="BN668" s="1233"/>
      <c r="BO668" s="1233"/>
      <c r="BP668" s="1233"/>
      <c r="BQ668" s="1233"/>
      <c r="BR668" s="1233"/>
      <c r="BS668" s="1233"/>
      <c r="BT668" s="1233"/>
      <c r="BU668" s="1233"/>
      <c r="BV668" s="1233"/>
      <c r="BW668" s="1233"/>
    </row>
    <row r="669" ht="14.25" customHeight="1">
      <c r="A669" s="1295"/>
      <c r="B669" s="1295"/>
      <c r="C669" s="1295"/>
      <c r="D669" s="1295"/>
      <c r="E669" s="1295"/>
      <c r="F669" s="1295"/>
      <c r="G669" s="1296"/>
      <c r="H669" s="1297"/>
      <c r="I669" s="1298"/>
      <c r="J669" s="1295"/>
      <c r="K669" s="1295"/>
      <c r="L669" s="1299"/>
      <c r="M669" s="1295"/>
      <c r="N669" s="1295"/>
      <c r="O669" s="1299"/>
      <c r="P669" s="1295"/>
      <c r="Q669" s="1295"/>
      <c r="R669" s="1295"/>
      <c r="S669" s="1295"/>
      <c r="T669" s="1295"/>
      <c r="U669" s="1300"/>
      <c r="V669" s="1295"/>
      <c r="W669" s="1295"/>
      <c r="X669" s="1295"/>
      <c r="Y669" s="1294"/>
      <c r="Z669" s="1294"/>
      <c r="AA669" s="1294"/>
      <c r="AB669" s="1294"/>
      <c r="AC669" s="1294"/>
      <c r="AD669" s="1294"/>
      <c r="AE669" s="1295"/>
      <c r="AF669" s="1295"/>
      <c r="AG669" s="1233"/>
      <c r="AH669" s="1233"/>
      <c r="AI669" s="1233"/>
      <c r="AJ669" s="1233"/>
      <c r="AK669" s="1233"/>
      <c r="AL669" s="1233"/>
      <c r="AM669" s="1233"/>
      <c r="AN669" s="1233"/>
      <c r="AO669" s="1233"/>
      <c r="AP669" s="1233"/>
      <c r="AQ669" s="1233"/>
      <c r="AR669" s="1233"/>
      <c r="AS669" s="1233"/>
      <c r="AT669" s="1233"/>
      <c r="AU669" s="1233"/>
      <c r="AV669" s="1233"/>
      <c r="AW669" s="1233"/>
      <c r="AX669" s="1233"/>
      <c r="AY669" s="1233"/>
      <c r="AZ669" s="1233"/>
      <c r="BA669" s="1233"/>
      <c r="BB669" s="1233"/>
      <c r="BC669" s="1233"/>
      <c r="BD669" s="1233"/>
      <c r="BE669" s="1233"/>
      <c r="BF669" s="1233"/>
      <c r="BG669" s="1233"/>
      <c r="BH669" s="1233"/>
      <c r="BI669" s="1233"/>
      <c r="BJ669" s="1233"/>
      <c r="BK669" s="1233"/>
      <c r="BL669" s="1233"/>
      <c r="BM669" s="1233"/>
      <c r="BN669" s="1233"/>
      <c r="BO669" s="1233"/>
      <c r="BP669" s="1233"/>
      <c r="BQ669" s="1233"/>
      <c r="BR669" s="1233"/>
      <c r="BS669" s="1233"/>
      <c r="BT669" s="1233"/>
      <c r="BU669" s="1233"/>
      <c r="BV669" s="1233"/>
      <c r="BW669" s="1233"/>
    </row>
    <row r="670" ht="14.25" customHeight="1">
      <c r="A670" s="1295"/>
      <c r="B670" s="1295"/>
      <c r="C670" s="1295"/>
      <c r="D670" s="1295"/>
      <c r="E670" s="1295"/>
      <c r="F670" s="1295"/>
      <c r="G670" s="1296"/>
      <c r="H670" s="1297"/>
      <c r="I670" s="1298"/>
      <c r="J670" s="1295"/>
      <c r="K670" s="1295"/>
      <c r="L670" s="1299"/>
      <c r="M670" s="1295"/>
      <c r="N670" s="1295"/>
      <c r="O670" s="1299"/>
      <c r="P670" s="1295"/>
      <c r="Q670" s="1295"/>
      <c r="R670" s="1295"/>
      <c r="S670" s="1295"/>
      <c r="T670" s="1295"/>
      <c r="U670" s="1300"/>
      <c r="V670" s="1295"/>
      <c r="W670" s="1295"/>
      <c r="X670" s="1295"/>
      <c r="Y670" s="1294"/>
      <c r="Z670" s="1294"/>
      <c r="AA670" s="1294"/>
      <c r="AB670" s="1294"/>
      <c r="AC670" s="1294"/>
      <c r="AD670" s="1294"/>
      <c r="AE670" s="1295"/>
      <c r="AF670" s="1295"/>
      <c r="AG670" s="1233"/>
      <c r="AH670" s="1233"/>
      <c r="AI670" s="1233"/>
      <c r="AJ670" s="1233"/>
      <c r="AK670" s="1233"/>
      <c r="AL670" s="1233"/>
      <c r="AM670" s="1233"/>
      <c r="AN670" s="1233"/>
      <c r="AO670" s="1233"/>
      <c r="AP670" s="1233"/>
      <c r="AQ670" s="1233"/>
      <c r="AR670" s="1233"/>
      <c r="AS670" s="1233"/>
      <c r="AT670" s="1233"/>
      <c r="AU670" s="1233"/>
      <c r="AV670" s="1233"/>
      <c r="AW670" s="1233"/>
      <c r="AX670" s="1233"/>
      <c r="AY670" s="1233"/>
      <c r="AZ670" s="1233"/>
      <c r="BA670" s="1233"/>
      <c r="BB670" s="1233"/>
      <c r="BC670" s="1233"/>
      <c r="BD670" s="1233"/>
      <c r="BE670" s="1233"/>
      <c r="BF670" s="1233"/>
      <c r="BG670" s="1233"/>
      <c r="BH670" s="1233"/>
      <c r="BI670" s="1233"/>
      <c r="BJ670" s="1233"/>
      <c r="BK670" s="1233"/>
      <c r="BL670" s="1233"/>
      <c r="BM670" s="1233"/>
      <c r="BN670" s="1233"/>
      <c r="BO670" s="1233"/>
      <c r="BP670" s="1233"/>
      <c r="BQ670" s="1233"/>
      <c r="BR670" s="1233"/>
      <c r="BS670" s="1233"/>
      <c r="BT670" s="1233"/>
      <c r="BU670" s="1233"/>
      <c r="BV670" s="1233"/>
      <c r="BW670" s="1233"/>
    </row>
    <row r="671" ht="14.25" customHeight="1">
      <c r="A671" s="1295"/>
      <c r="B671" s="1295"/>
      <c r="C671" s="1295"/>
      <c r="D671" s="1295"/>
      <c r="E671" s="1295"/>
      <c r="F671" s="1295"/>
      <c r="G671" s="1296"/>
      <c r="H671" s="1297"/>
      <c r="I671" s="1298"/>
      <c r="J671" s="1295"/>
      <c r="K671" s="1295"/>
      <c r="L671" s="1299"/>
      <c r="M671" s="1295"/>
      <c r="N671" s="1295"/>
      <c r="O671" s="1299"/>
      <c r="P671" s="1295"/>
      <c r="Q671" s="1295"/>
      <c r="R671" s="1295"/>
      <c r="S671" s="1295"/>
      <c r="T671" s="1295"/>
      <c r="U671" s="1300"/>
      <c r="V671" s="1295"/>
      <c r="W671" s="1295"/>
      <c r="X671" s="1295"/>
      <c r="Y671" s="1294"/>
      <c r="Z671" s="1294"/>
      <c r="AA671" s="1294"/>
      <c r="AB671" s="1294"/>
      <c r="AC671" s="1294"/>
      <c r="AD671" s="1294"/>
      <c r="AE671" s="1295"/>
      <c r="AF671" s="1295"/>
      <c r="AG671" s="1233"/>
      <c r="AH671" s="1233"/>
      <c r="AI671" s="1233"/>
      <c r="AJ671" s="1233"/>
      <c r="AK671" s="1233"/>
      <c r="AL671" s="1233"/>
      <c r="AM671" s="1233"/>
      <c r="AN671" s="1233"/>
      <c r="AO671" s="1233"/>
      <c r="AP671" s="1233"/>
      <c r="AQ671" s="1233"/>
      <c r="AR671" s="1233"/>
      <c r="AS671" s="1233"/>
      <c r="AT671" s="1233"/>
      <c r="AU671" s="1233"/>
      <c r="AV671" s="1233"/>
      <c r="AW671" s="1233"/>
      <c r="AX671" s="1233"/>
      <c r="AY671" s="1233"/>
      <c r="AZ671" s="1233"/>
      <c r="BA671" s="1233"/>
      <c r="BB671" s="1233"/>
      <c r="BC671" s="1233"/>
      <c r="BD671" s="1233"/>
      <c r="BE671" s="1233"/>
      <c r="BF671" s="1233"/>
      <c r="BG671" s="1233"/>
      <c r="BH671" s="1233"/>
      <c r="BI671" s="1233"/>
      <c r="BJ671" s="1233"/>
      <c r="BK671" s="1233"/>
      <c r="BL671" s="1233"/>
      <c r="BM671" s="1233"/>
      <c r="BN671" s="1233"/>
      <c r="BO671" s="1233"/>
      <c r="BP671" s="1233"/>
      <c r="BQ671" s="1233"/>
      <c r="BR671" s="1233"/>
      <c r="BS671" s="1233"/>
      <c r="BT671" s="1233"/>
      <c r="BU671" s="1233"/>
      <c r="BV671" s="1233"/>
      <c r="BW671" s="1233"/>
    </row>
    <row r="672" ht="14.25" customHeight="1">
      <c r="A672" s="1295"/>
      <c r="B672" s="1295"/>
      <c r="C672" s="1295"/>
      <c r="D672" s="1295"/>
      <c r="E672" s="1295"/>
      <c r="F672" s="1295"/>
      <c r="G672" s="1296"/>
      <c r="H672" s="1297"/>
      <c r="I672" s="1298"/>
      <c r="J672" s="1295"/>
      <c r="K672" s="1295"/>
      <c r="L672" s="1299"/>
      <c r="M672" s="1295"/>
      <c r="N672" s="1295"/>
      <c r="O672" s="1299"/>
      <c r="P672" s="1295"/>
      <c r="Q672" s="1295"/>
      <c r="R672" s="1295"/>
      <c r="S672" s="1295"/>
      <c r="T672" s="1295"/>
      <c r="U672" s="1300"/>
      <c r="V672" s="1295"/>
      <c r="W672" s="1295"/>
      <c r="X672" s="1295"/>
      <c r="Y672" s="1294"/>
      <c r="Z672" s="1294"/>
      <c r="AA672" s="1294"/>
      <c r="AB672" s="1294"/>
      <c r="AC672" s="1294"/>
      <c r="AD672" s="1294"/>
      <c r="AE672" s="1295"/>
      <c r="AF672" s="1295"/>
      <c r="AG672" s="1233"/>
      <c r="AH672" s="1233"/>
      <c r="AI672" s="1233"/>
      <c r="AJ672" s="1233"/>
      <c r="AK672" s="1233"/>
      <c r="AL672" s="1233"/>
      <c r="AM672" s="1233"/>
      <c r="AN672" s="1233"/>
      <c r="AO672" s="1233"/>
      <c r="AP672" s="1233"/>
      <c r="AQ672" s="1233"/>
      <c r="AR672" s="1233"/>
      <c r="AS672" s="1233"/>
      <c r="AT672" s="1233"/>
      <c r="AU672" s="1233"/>
      <c r="AV672" s="1233"/>
      <c r="AW672" s="1233"/>
      <c r="AX672" s="1233"/>
      <c r="AY672" s="1233"/>
      <c r="AZ672" s="1233"/>
      <c r="BA672" s="1233"/>
      <c r="BB672" s="1233"/>
      <c r="BC672" s="1233"/>
      <c r="BD672" s="1233"/>
      <c r="BE672" s="1233"/>
      <c r="BF672" s="1233"/>
      <c r="BG672" s="1233"/>
      <c r="BH672" s="1233"/>
      <c r="BI672" s="1233"/>
      <c r="BJ672" s="1233"/>
      <c r="BK672" s="1233"/>
      <c r="BL672" s="1233"/>
      <c r="BM672" s="1233"/>
      <c r="BN672" s="1233"/>
      <c r="BO672" s="1233"/>
      <c r="BP672" s="1233"/>
      <c r="BQ672" s="1233"/>
      <c r="BR672" s="1233"/>
      <c r="BS672" s="1233"/>
      <c r="BT672" s="1233"/>
      <c r="BU672" s="1233"/>
      <c r="BV672" s="1233"/>
      <c r="BW672" s="1233"/>
    </row>
    <row r="673" ht="14.25" customHeight="1">
      <c r="A673" s="1295"/>
      <c r="B673" s="1295"/>
      <c r="C673" s="1295"/>
      <c r="D673" s="1295"/>
      <c r="E673" s="1295"/>
      <c r="F673" s="1295"/>
      <c r="G673" s="1296"/>
      <c r="H673" s="1297"/>
      <c r="I673" s="1298"/>
      <c r="J673" s="1295"/>
      <c r="K673" s="1295"/>
      <c r="L673" s="1299"/>
      <c r="M673" s="1295"/>
      <c r="N673" s="1295"/>
      <c r="O673" s="1299"/>
      <c r="P673" s="1295"/>
      <c r="Q673" s="1295"/>
      <c r="R673" s="1295"/>
      <c r="S673" s="1295"/>
      <c r="T673" s="1295"/>
      <c r="U673" s="1300"/>
      <c r="V673" s="1295"/>
      <c r="W673" s="1295"/>
      <c r="X673" s="1295"/>
      <c r="Y673" s="1294"/>
      <c r="Z673" s="1294"/>
      <c r="AA673" s="1294"/>
      <c r="AB673" s="1294"/>
      <c r="AC673" s="1294"/>
      <c r="AD673" s="1294"/>
      <c r="AE673" s="1295"/>
      <c r="AF673" s="1295"/>
      <c r="AG673" s="1233"/>
      <c r="AH673" s="1233"/>
      <c r="AI673" s="1233"/>
      <c r="AJ673" s="1233"/>
      <c r="AK673" s="1233"/>
      <c r="AL673" s="1233"/>
      <c r="AM673" s="1233"/>
      <c r="AN673" s="1233"/>
      <c r="AO673" s="1233"/>
      <c r="AP673" s="1233"/>
      <c r="AQ673" s="1233"/>
      <c r="AR673" s="1233"/>
      <c r="AS673" s="1233"/>
      <c r="AT673" s="1233"/>
      <c r="AU673" s="1233"/>
      <c r="AV673" s="1233"/>
      <c r="AW673" s="1233"/>
      <c r="AX673" s="1233"/>
      <c r="AY673" s="1233"/>
      <c r="AZ673" s="1233"/>
      <c r="BA673" s="1233"/>
      <c r="BB673" s="1233"/>
      <c r="BC673" s="1233"/>
      <c r="BD673" s="1233"/>
      <c r="BE673" s="1233"/>
      <c r="BF673" s="1233"/>
      <c r="BG673" s="1233"/>
      <c r="BH673" s="1233"/>
      <c r="BI673" s="1233"/>
      <c r="BJ673" s="1233"/>
      <c r="BK673" s="1233"/>
      <c r="BL673" s="1233"/>
      <c r="BM673" s="1233"/>
      <c r="BN673" s="1233"/>
      <c r="BO673" s="1233"/>
      <c r="BP673" s="1233"/>
      <c r="BQ673" s="1233"/>
      <c r="BR673" s="1233"/>
      <c r="BS673" s="1233"/>
      <c r="BT673" s="1233"/>
      <c r="BU673" s="1233"/>
      <c r="BV673" s="1233"/>
      <c r="BW673" s="1233"/>
    </row>
    <row r="674" ht="14.25" customHeight="1">
      <c r="A674" s="1295"/>
      <c r="B674" s="1295"/>
      <c r="C674" s="1295"/>
      <c r="D674" s="1295"/>
      <c r="E674" s="1295"/>
      <c r="F674" s="1295"/>
      <c r="G674" s="1296"/>
      <c r="H674" s="1297"/>
      <c r="I674" s="1298"/>
      <c r="J674" s="1295"/>
      <c r="K674" s="1295"/>
      <c r="L674" s="1299"/>
      <c r="M674" s="1295"/>
      <c r="N674" s="1295"/>
      <c r="O674" s="1299"/>
      <c r="P674" s="1295"/>
      <c r="Q674" s="1295"/>
      <c r="R674" s="1295"/>
      <c r="S674" s="1295"/>
      <c r="T674" s="1295"/>
      <c r="U674" s="1300"/>
      <c r="V674" s="1295"/>
      <c r="W674" s="1295"/>
      <c r="X674" s="1295"/>
      <c r="Y674" s="1294"/>
      <c r="Z674" s="1294"/>
      <c r="AA674" s="1294"/>
      <c r="AB674" s="1294"/>
      <c r="AC674" s="1294"/>
      <c r="AD674" s="1294"/>
      <c r="AE674" s="1295"/>
      <c r="AF674" s="1295"/>
      <c r="AG674" s="1233"/>
      <c r="AH674" s="1233"/>
      <c r="AI674" s="1233"/>
      <c r="AJ674" s="1233"/>
      <c r="AK674" s="1233"/>
      <c r="AL674" s="1233"/>
      <c r="AM674" s="1233"/>
      <c r="AN674" s="1233"/>
      <c r="AO674" s="1233"/>
      <c r="AP674" s="1233"/>
      <c r="AQ674" s="1233"/>
      <c r="AR674" s="1233"/>
      <c r="AS674" s="1233"/>
      <c r="AT674" s="1233"/>
      <c r="AU674" s="1233"/>
      <c r="AV674" s="1233"/>
      <c r="AW674" s="1233"/>
      <c r="AX674" s="1233"/>
      <c r="AY674" s="1233"/>
      <c r="AZ674" s="1233"/>
      <c r="BA674" s="1233"/>
      <c r="BB674" s="1233"/>
      <c r="BC674" s="1233"/>
      <c r="BD674" s="1233"/>
      <c r="BE674" s="1233"/>
      <c r="BF674" s="1233"/>
      <c r="BG674" s="1233"/>
      <c r="BH674" s="1233"/>
      <c r="BI674" s="1233"/>
      <c r="BJ674" s="1233"/>
      <c r="BK674" s="1233"/>
      <c r="BL674" s="1233"/>
      <c r="BM674" s="1233"/>
      <c r="BN674" s="1233"/>
      <c r="BO674" s="1233"/>
      <c r="BP674" s="1233"/>
      <c r="BQ674" s="1233"/>
      <c r="BR674" s="1233"/>
      <c r="BS674" s="1233"/>
      <c r="BT674" s="1233"/>
      <c r="BU674" s="1233"/>
      <c r="BV674" s="1233"/>
      <c r="BW674" s="1233"/>
    </row>
    <row r="675" ht="14.25" customHeight="1">
      <c r="A675" s="1295"/>
      <c r="B675" s="1295"/>
      <c r="C675" s="1295"/>
      <c r="D675" s="1295"/>
      <c r="E675" s="1295"/>
      <c r="F675" s="1295"/>
      <c r="G675" s="1296"/>
      <c r="H675" s="1297"/>
      <c r="I675" s="1298"/>
      <c r="J675" s="1295"/>
      <c r="K675" s="1295"/>
      <c r="L675" s="1299"/>
      <c r="M675" s="1295"/>
      <c r="N675" s="1295"/>
      <c r="O675" s="1299"/>
      <c r="P675" s="1295"/>
      <c r="Q675" s="1295"/>
      <c r="R675" s="1295"/>
      <c r="S675" s="1295"/>
      <c r="T675" s="1295"/>
      <c r="U675" s="1300"/>
      <c r="V675" s="1295"/>
      <c r="W675" s="1295"/>
      <c r="X675" s="1295"/>
      <c r="Y675" s="1294"/>
      <c r="Z675" s="1294"/>
      <c r="AA675" s="1294"/>
      <c r="AB675" s="1294"/>
      <c r="AC675" s="1294"/>
      <c r="AD675" s="1294"/>
      <c r="AE675" s="1295"/>
      <c r="AF675" s="1295"/>
      <c r="AG675" s="1233"/>
      <c r="AH675" s="1233"/>
      <c r="AI675" s="1233"/>
      <c r="AJ675" s="1233"/>
      <c r="AK675" s="1233"/>
      <c r="AL675" s="1233"/>
      <c r="AM675" s="1233"/>
      <c r="AN675" s="1233"/>
      <c r="AO675" s="1233"/>
      <c r="AP675" s="1233"/>
      <c r="AQ675" s="1233"/>
      <c r="AR675" s="1233"/>
      <c r="AS675" s="1233"/>
      <c r="AT675" s="1233"/>
      <c r="AU675" s="1233"/>
      <c r="AV675" s="1233"/>
      <c r="AW675" s="1233"/>
      <c r="AX675" s="1233"/>
      <c r="AY675" s="1233"/>
      <c r="AZ675" s="1233"/>
      <c r="BA675" s="1233"/>
      <c r="BB675" s="1233"/>
      <c r="BC675" s="1233"/>
      <c r="BD675" s="1233"/>
      <c r="BE675" s="1233"/>
      <c r="BF675" s="1233"/>
      <c r="BG675" s="1233"/>
      <c r="BH675" s="1233"/>
      <c r="BI675" s="1233"/>
      <c r="BJ675" s="1233"/>
      <c r="BK675" s="1233"/>
      <c r="BL675" s="1233"/>
      <c r="BM675" s="1233"/>
      <c r="BN675" s="1233"/>
      <c r="BO675" s="1233"/>
      <c r="BP675" s="1233"/>
      <c r="BQ675" s="1233"/>
      <c r="BR675" s="1233"/>
      <c r="BS675" s="1233"/>
      <c r="BT675" s="1233"/>
      <c r="BU675" s="1233"/>
      <c r="BV675" s="1233"/>
      <c r="BW675" s="1233"/>
    </row>
    <row r="676" ht="14.25" customHeight="1">
      <c r="A676" s="1295"/>
      <c r="B676" s="1295"/>
      <c r="C676" s="1295"/>
      <c r="D676" s="1295"/>
      <c r="E676" s="1295"/>
      <c r="F676" s="1295"/>
      <c r="G676" s="1296"/>
      <c r="H676" s="1297"/>
      <c r="I676" s="1298"/>
      <c r="J676" s="1295"/>
      <c r="K676" s="1295"/>
      <c r="L676" s="1299"/>
      <c r="M676" s="1295"/>
      <c r="N676" s="1295"/>
      <c r="O676" s="1299"/>
      <c r="P676" s="1295"/>
      <c r="Q676" s="1295"/>
      <c r="R676" s="1295"/>
      <c r="S676" s="1295"/>
      <c r="T676" s="1295"/>
      <c r="U676" s="1300"/>
      <c r="V676" s="1295"/>
      <c r="W676" s="1295"/>
      <c r="X676" s="1295"/>
      <c r="Y676" s="1294"/>
      <c r="Z676" s="1294"/>
      <c r="AA676" s="1294"/>
      <c r="AB676" s="1294"/>
      <c r="AC676" s="1294"/>
      <c r="AD676" s="1294"/>
      <c r="AE676" s="1295"/>
      <c r="AF676" s="1295"/>
      <c r="AG676" s="1233"/>
      <c r="AH676" s="1233"/>
      <c r="AI676" s="1233"/>
      <c r="AJ676" s="1233"/>
      <c r="AK676" s="1233"/>
      <c r="AL676" s="1233"/>
      <c r="AM676" s="1233"/>
      <c r="AN676" s="1233"/>
      <c r="AO676" s="1233"/>
      <c r="AP676" s="1233"/>
      <c r="AQ676" s="1233"/>
      <c r="AR676" s="1233"/>
      <c r="AS676" s="1233"/>
      <c r="AT676" s="1233"/>
      <c r="AU676" s="1233"/>
      <c r="AV676" s="1233"/>
      <c r="AW676" s="1233"/>
      <c r="AX676" s="1233"/>
      <c r="AY676" s="1233"/>
      <c r="AZ676" s="1233"/>
      <c r="BA676" s="1233"/>
      <c r="BB676" s="1233"/>
      <c r="BC676" s="1233"/>
      <c r="BD676" s="1233"/>
      <c r="BE676" s="1233"/>
      <c r="BF676" s="1233"/>
      <c r="BG676" s="1233"/>
      <c r="BH676" s="1233"/>
      <c r="BI676" s="1233"/>
      <c r="BJ676" s="1233"/>
      <c r="BK676" s="1233"/>
      <c r="BL676" s="1233"/>
      <c r="BM676" s="1233"/>
      <c r="BN676" s="1233"/>
      <c r="BO676" s="1233"/>
      <c r="BP676" s="1233"/>
      <c r="BQ676" s="1233"/>
      <c r="BR676" s="1233"/>
      <c r="BS676" s="1233"/>
      <c r="BT676" s="1233"/>
      <c r="BU676" s="1233"/>
      <c r="BV676" s="1233"/>
      <c r="BW676" s="1233"/>
    </row>
    <row r="677" ht="14.25" customHeight="1">
      <c r="A677" s="1295"/>
      <c r="B677" s="1295"/>
      <c r="C677" s="1295"/>
      <c r="D677" s="1295"/>
      <c r="E677" s="1295"/>
      <c r="F677" s="1295"/>
      <c r="G677" s="1296"/>
      <c r="H677" s="1297"/>
      <c r="I677" s="1298"/>
      <c r="J677" s="1295"/>
      <c r="K677" s="1295"/>
      <c r="L677" s="1299"/>
      <c r="M677" s="1295"/>
      <c r="N677" s="1295"/>
      <c r="O677" s="1299"/>
      <c r="P677" s="1295"/>
      <c r="Q677" s="1295"/>
      <c r="R677" s="1295"/>
      <c r="S677" s="1295"/>
      <c r="T677" s="1295"/>
      <c r="U677" s="1300"/>
      <c r="V677" s="1295"/>
      <c r="W677" s="1295"/>
      <c r="X677" s="1295"/>
      <c r="Y677" s="1294"/>
      <c r="Z677" s="1294"/>
      <c r="AA677" s="1294"/>
      <c r="AB677" s="1294"/>
      <c r="AC677" s="1294"/>
      <c r="AD677" s="1294"/>
      <c r="AE677" s="1295"/>
      <c r="AF677" s="1295"/>
      <c r="AG677" s="1233"/>
      <c r="AH677" s="1233"/>
      <c r="AI677" s="1233"/>
      <c r="AJ677" s="1233"/>
      <c r="AK677" s="1233"/>
      <c r="AL677" s="1233"/>
      <c r="AM677" s="1233"/>
      <c r="AN677" s="1233"/>
      <c r="AO677" s="1233"/>
      <c r="AP677" s="1233"/>
      <c r="AQ677" s="1233"/>
      <c r="AR677" s="1233"/>
      <c r="AS677" s="1233"/>
      <c r="AT677" s="1233"/>
      <c r="AU677" s="1233"/>
      <c r="AV677" s="1233"/>
      <c r="AW677" s="1233"/>
      <c r="AX677" s="1233"/>
      <c r="AY677" s="1233"/>
      <c r="AZ677" s="1233"/>
      <c r="BA677" s="1233"/>
      <c r="BB677" s="1233"/>
      <c r="BC677" s="1233"/>
      <c r="BD677" s="1233"/>
      <c r="BE677" s="1233"/>
      <c r="BF677" s="1233"/>
      <c r="BG677" s="1233"/>
      <c r="BH677" s="1233"/>
      <c r="BI677" s="1233"/>
      <c r="BJ677" s="1233"/>
      <c r="BK677" s="1233"/>
      <c r="BL677" s="1233"/>
      <c r="BM677" s="1233"/>
      <c r="BN677" s="1233"/>
      <c r="BO677" s="1233"/>
      <c r="BP677" s="1233"/>
      <c r="BQ677" s="1233"/>
      <c r="BR677" s="1233"/>
      <c r="BS677" s="1233"/>
      <c r="BT677" s="1233"/>
      <c r="BU677" s="1233"/>
      <c r="BV677" s="1233"/>
      <c r="BW677" s="1233"/>
    </row>
    <row r="678" ht="14.25" customHeight="1">
      <c r="A678" s="1295"/>
      <c r="B678" s="1295"/>
      <c r="C678" s="1295"/>
      <c r="D678" s="1295"/>
      <c r="E678" s="1295"/>
      <c r="F678" s="1295"/>
      <c r="G678" s="1296"/>
      <c r="H678" s="1297"/>
      <c r="I678" s="1298"/>
      <c r="J678" s="1295"/>
      <c r="K678" s="1295"/>
      <c r="L678" s="1299"/>
      <c r="M678" s="1295"/>
      <c r="N678" s="1295"/>
      <c r="O678" s="1299"/>
      <c r="P678" s="1295"/>
      <c r="Q678" s="1295"/>
      <c r="R678" s="1295"/>
      <c r="S678" s="1295"/>
      <c r="T678" s="1295"/>
      <c r="U678" s="1300"/>
      <c r="V678" s="1295"/>
      <c r="W678" s="1295"/>
      <c r="X678" s="1295"/>
      <c r="Y678" s="1294"/>
      <c r="Z678" s="1294"/>
      <c r="AA678" s="1294"/>
      <c r="AB678" s="1294"/>
      <c r="AC678" s="1294"/>
      <c r="AD678" s="1294"/>
      <c r="AE678" s="1295"/>
      <c r="AF678" s="1295"/>
      <c r="AG678" s="1233"/>
      <c r="AH678" s="1233"/>
      <c r="AI678" s="1233"/>
      <c r="AJ678" s="1233"/>
      <c r="AK678" s="1233"/>
      <c r="AL678" s="1233"/>
      <c r="AM678" s="1233"/>
      <c r="AN678" s="1233"/>
      <c r="AO678" s="1233"/>
      <c r="AP678" s="1233"/>
      <c r="AQ678" s="1233"/>
      <c r="AR678" s="1233"/>
      <c r="AS678" s="1233"/>
      <c r="AT678" s="1233"/>
      <c r="AU678" s="1233"/>
      <c r="AV678" s="1233"/>
      <c r="AW678" s="1233"/>
      <c r="AX678" s="1233"/>
      <c r="AY678" s="1233"/>
      <c r="AZ678" s="1233"/>
      <c r="BA678" s="1233"/>
      <c r="BB678" s="1233"/>
      <c r="BC678" s="1233"/>
      <c r="BD678" s="1233"/>
      <c r="BE678" s="1233"/>
      <c r="BF678" s="1233"/>
      <c r="BG678" s="1233"/>
      <c r="BH678" s="1233"/>
      <c r="BI678" s="1233"/>
      <c r="BJ678" s="1233"/>
      <c r="BK678" s="1233"/>
      <c r="BL678" s="1233"/>
      <c r="BM678" s="1233"/>
      <c r="BN678" s="1233"/>
      <c r="BO678" s="1233"/>
      <c r="BP678" s="1233"/>
      <c r="BQ678" s="1233"/>
      <c r="BR678" s="1233"/>
      <c r="BS678" s="1233"/>
      <c r="BT678" s="1233"/>
      <c r="BU678" s="1233"/>
      <c r="BV678" s="1233"/>
      <c r="BW678" s="1233"/>
    </row>
    <row r="679" ht="14.25" customHeight="1">
      <c r="A679" s="1295"/>
      <c r="B679" s="1295"/>
      <c r="C679" s="1295"/>
      <c r="D679" s="1295"/>
      <c r="E679" s="1295"/>
      <c r="F679" s="1295"/>
      <c r="G679" s="1296"/>
      <c r="H679" s="1297"/>
      <c r="I679" s="1298"/>
      <c r="J679" s="1295"/>
      <c r="K679" s="1295"/>
      <c r="L679" s="1299"/>
      <c r="M679" s="1295"/>
      <c r="N679" s="1295"/>
      <c r="O679" s="1299"/>
      <c r="P679" s="1295"/>
      <c r="Q679" s="1295"/>
      <c r="R679" s="1295"/>
      <c r="S679" s="1295"/>
      <c r="T679" s="1295"/>
      <c r="U679" s="1300"/>
      <c r="V679" s="1295"/>
      <c r="W679" s="1295"/>
      <c r="X679" s="1295"/>
      <c r="Y679" s="1294"/>
      <c r="Z679" s="1294"/>
      <c r="AA679" s="1294"/>
      <c r="AB679" s="1294"/>
      <c r="AC679" s="1294"/>
      <c r="AD679" s="1294"/>
      <c r="AE679" s="1295"/>
      <c r="AF679" s="1295"/>
      <c r="AG679" s="1233"/>
      <c r="AH679" s="1233"/>
      <c r="AI679" s="1233"/>
      <c r="AJ679" s="1233"/>
      <c r="AK679" s="1233"/>
      <c r="AL679" s="1233"/>
      <c r="AM679" s="1233"/>
      <c r="AN679" s="1233"/>
      <c r="AO679" s="1233"/>
      <c r="AP679" s="1233"/>
      <c r="AQ679" s="1233"/>
      <c r="AR679" s="1233"/>
      <c r="AS679" s="1233"/>
      <c r="AT679" s="1233"/>
      <c r="AU679" s="1233"/>
      <c r="AV679" s="1233"/>
      <c r="AW679" s="1233"/>
      <c r="AX679" s="1233"/>
      <c r="AY679" s="1233"/>
      <c r="AZ679" s="1233"/>
      <c r="BA679" s="1233"/>
      <c r="BB679" s="1233"/>
      <c r="BC679" s="1233"/>
      <c r="BD679" s="1233"/>
      <c r="BE679" s="1233"/>
      <c r="BF679" s="1233"/>
      <c r="BG679" s="1233"/>
      <c r="BH679" s="1233"/>
      <c r="BI679" s="1233"/>
      <c r="BJ679" s="1233"/>
      <c r="BK679" s="1233"/>
      <c r="BL679" s="1233"/>
      <c r="BM679" s="1233"/>
      <c r="BN679" s="1233"/>
      <c r="BO679" s="1233"/>
      <c r="BP679" s="1233"/>
      <c r="BQ679" s="1233"/>
      <c r="BR679" s="1233"/>
      <c r="BS679" s="1233"/>
      <c r="BT679" s="1233"/>
      <c r="BU679" s="1233"/>
      <c r="BV679" s="1233"/>
      <c r="BW679" s="1233"/>
    </row>
    <row r="680" ht="14.25" customHeight="1">
      <c r="A680" s="1295"/>
      <c r="B680" s="1295"/>
      <c r="C680" s="1295"/>
      <c r="D680" s="1295"/>
      <c r="E680" s="1295"/>
      <c r="F680" s="1295"/>
      <c r="G680" s="1296"/>
      <c r="H680" s="1297"/>
      <c r="I680" s="1298"/>
      <c r="J680" s="1295"/>
      <c r="K680" s="1295"/>
      <c r="L680" s="1299"/>
      <c r="M680" s="1295"/>
      <c r="N680" s="1295"/>
      <c r="O680" s="1299"/>
      <c r="P680" s="1295"/>
      <c r="Q680" s="1295"/>
      <c r="R680" s="1295"/>
      <c r="S680" s="1295"/>
      <c r="T680" s="1295"/>
      <c r="U680" s="1300"/>
      <c r="V680" s="1295"/>
      <c r="W680" s="1295"/>
      <c r="X680" s="1295"/>
      <c r="Y680" s="1294"/>
      <c r="Z680" s="1294"/>
      <c r="AA680" s="1294"/>
      <c r="AB680" s="1294"/>
      <c r="AC680" s="1294"/>
      <c r="AD680" s="1294"/>
      <c r="AE680" s="1295"/>
      <c r="AF680" s="1295"/>
      <c r="AG680" s="1233"/>
      <c r="AH680" s="1233"/>
      <c r="AI680" s="1233"/>
      <c r="AJ680" s="1233"/>
      <c r="AK680" s="1233"/>
      <c r="AL680" s="1233"/>
      <c r="AM680" s="1233"/>
      <c r="AN680" s="1233"/>
      <c r="AO680" s="1233"/>
      <c r="AP680" s="1233"/>
      <c r="AQ680" s="1233"/>
      <c r="AR680" s="1233"/>
      <c r="AS680" s="1233"/>
      <c r="AT680" s="1233"/>
      <c r="AU680" s="1233"/>
      <c r="AV680" s="1233"/>
      <c r="AW680" s="1233"/>
      <c r="AX680" s="1233"/>
      <c r="AY680" s="1233"/>
      <c r="AZ680" s="1233"/>
      <c r="BA680" s="1233"/>
      <c r="BB680" s="1233"/>
      <c r="BC680" s="1233"/>
      <c r="BD680" s="1233"/>
      <c r="BE680" s="1233"/>
      <c r="BF680" s="1233"/>
      <c r="BG680" s="1233"/>
      <c r="BH680" s="1233"/>
      <c r="BI680" s="1233"/>
      <c r="BJ680" s="1233"/>
      <c r="BK680" s="1233"/>
      <c r="BL680" s="1233"/>
      <c r="BM680" s="1233"/>
      <c r="BN680" s="1233"/>
      <c r="BO680" s="1233"/>
      <c r="BP680" s="1233"/>
      <c r="BQ680" s="1233"/>
      <c r="BR680" s="1233"/>
      <c r="BS680" s="1233"/>
      <c r="BT680" s="1233"/>
      <c r="BU680" s="1233"/>
      <c r="BV680" s="1233"/>
      <c r="BW680" s="1233"/>
    </row>
    <row r="681" ht="14.25" customHeight="1">
      <c r="A681" s="1295"/>
      <c r="B681" s="1295"/>
      <c r="C681" s="1295"/>
      <c r="D681" s="1295"/>
      <c r="E681" s="1295"/>
      <c r="F681" s="1295"/>
      <c r="G681" s="1296"/>
      <c r="H681" s="1297"/>
      <c r="I681" s="1298"/>
      <c r="J681" s="1295"/>
      <c r="K681" s="1295"/>
      <c r="L681" s="1299"/>
      <c r="M681" s="1295"/>
      <c r="N681" s="1295"/>
      <c r="O681" s="1299"/>
      <c r="P681" s="1295"/>
      <c r="Q681" s="1295"/>
      <c r="R681" s="1295"/>
      <c r="S681" s="1295"/>
      <c r="T681" s="1295"/>
      <c r="U681" s="1300"/>
      <c r="V681" s="1295"/>
      <c r="W681" s="1295"/>
      <c r="X681" s="1295"/>
      <c r="Y681" s="1294"/>
      <c r="Z681" s="1294"/>
      <c r="AA681" s="1294"/>
      <c r="AB681" s="1294"/>
      <c r="AC681" s="1294"/>
      <c r="AD681" s="1294"/>
      <c r="AE681" s="1295"/>
      <c r="AF681" s="1295"/>
      <c r="AG681" s="1233"/>
      <c r="AH681" s="1233"/>
      <c r="AI681" s="1233"/>
      <c r="AJ681" s="1233"/>
      <c r="AK681" s="1233"/>
      <c r="AL681" s="1233"/>
      <c r="AM681" s="1233"/>
      <c r="AN681" s="1233"/>
      <c r="AO681" s="1233"/>
      <c r="AP681" s="1233"/>
      <c r="AQ681" s="1233"/>
      <c r="AR681" s="1233"/>
      <c r="AS681" s="1233"/>
      <c r="AT681" s="1233"/>
      <c r="AU681" s="1233"/>
      <c r="AV681" s="1233"/>
      <c r="AW681" s="1233"/>
      <c r="AX681" s="1233"/>
      <c r="AY681" s="1233"/>
      <c r="AZ681" s="1233"/>
      <c r="BA681" s="1233"/>
      <c r="BB681" s="1233"/>
      <c r="BC681" s="1233"/>
      <c r="BD681" s="1233"/>
      <c r="BE681" s="1233"/>
      <c r="BF681" s="1233"/>
      <c r="BG681" s="1233"/>
      <c r="BH681" s="1233"/>
      <c r="BI681" s="1233"/>
      <c r="BJ681" s="1233"/>
      <c r="BK681" s="1233"/>
      <c r="BL681" s="1233"/>
      <c r="BM681" s="1233"/>
      <c r="BN681" s="1233"/>
      <c r="BO681" s="1233"/>
      <c r="BP681" s="1233"/>
      <c r="BQ681" s="1233"/>
      <c r="BR681" s="1233"/>
      <c r="BS681" s="1233"/>
      <c r="BT681" s="1233"/>
      <c r="BU681" s="1233"/>
      <c r="BV681" s="1233"/>
      <c r="BW681" s="1233"/>
    </row>
    <row r="682" ht="14.25" customHeight="1">
      <c r="A682" s="1295"/>
      <c r="B682" s="1295"/>
      <c r="C682" s="1295"/>
      <c r="D682" s="1295"/>
      <c r="E682" s="1295"/>
      <c r="F682" s="1295"/>
      <c r="G682" s="1296"/>
      <c r="H682" s="1297"/>
      <c r="I682" s="1298"/>
      <c r="J682" s="1295"/>
      <c r="K682" s="1295"/>
      <c r="L682" s="1299"/>
      <c r="M682" s="1295"/>
      <c r="N682" s="1295"/>
      <c r="O682" s="1299"/>
      <c r="P682" s="1295"/>
      <c r="Q682" s="1295"/>
      <c r="R682" s="1295"/>
      <c r="S682" s="1295"/>
      <c r="T682" s="1295"/>
      <c r="U682" s="1300"/>
      <c r="V682" s="1295"/>
      <c r="W682" s="1295"/>
      <c r="X682" s="1295"/>
      <c r="Y682" s="1294"/>
      <c r="Z682" s="1294"/>
      <c r="AA682" s="1294"/>
      <c r="AB682" s="1294"/>
      <c r="AC682" s="1294"/>
      <c r="AD682" s="1294"/>
      <c r="AE682" s="1295"/>
      <c r="AF682" s="1295"/>
      <c r="AG682" s="1233"/>
      <c r="AH682" s="1233"/>
      <c r="AI682" s="1233"/>
      <c r="AJ682" s="1233"/>
      <c r="AK682" s="1233"/>
      <c r="AL682" s="1233"/>
      <c r="AM682" s="1233"/>
      <c r="AN682" s="1233"/>
      <c r="AO682" s="1233"/>
      <c r="AP682" s="1233"/>
      <c r="AQ682" s="1233"/>
      <c r="AR682" s="1233"/>
      <c r="AS682" s="1233"/>
      <c r="AT682" s="1233"/>
      <c r="AU682" s="1233"/>
      <c r="AV682" s="1233"/>
      <c r="AW682" s="1233"/>
      <c r="AX682" s="1233"/>
      <c r="AY682" s="1233"/>
      <c r="AZ682" s="1233"/>
      <c r="BA682" s="1233"/>
      <c r="BB682" s="1233"/>
      <c r="BC682" s="1233"/>
      <c r="BD682" s="1233"/>
      <c r="BE682" s="1233"/>
      <c r="BF682" s="1233"/>
      <c r="BG682" s="1233"/>
      <c r="BH682" s="1233"/>
      <c r="BI682" s="1233"/>
      <c r="BJ682" s="1233"/>
      <c r="BK682" s="1233"/>
      <c r="BL682" s="1233"/>
      <c r="BM682" s="1233"/>
      <c r="BN682" s="1233"/>
      <c r="BO682" s="1233"/>
      <c r="BP682" s="1233"/>
      <c r="BQ682" s="1233"/>
      <c r="BR682" s="1233"/>
      <c r="BS682" s="1233"/>
      <c r="BT682" s="1233"/>
      <c r="BU682" s="1233"/>
      <c r="BV682" s="1233"/>
      <c r="BW682" s="1233"/>
    </row>
    <row r="683" ht="14.25" customHeight="1">
      <c r="A683" s="1295"/>
      <c r="B683" s="1295"/>
      <c r="C683" s="1295"/>
      <c r="D683" s="1295"/>
      <c r="E683" s="1295"/>
      <c r="F683" s="1295"/>
      <c r="G683" s="1296"/>
      <c r="H683" s="1297"/>
      <c r="I683" s="1298"/>
      <c r="J683" s="1295"/>
      <c r="K683" s="1295"/>
      <c r="L683" s="1299"/>
      <c r="M683" s="1295"/>
      <c r="N683" s="1295"/>
      <c r="O683" s="1299"/>
      <c r="P683" s="1295"/>
      <c r="Q683" s="1295"/>
      <c r="R683" s="1295"/>
      <c r="S683" s="1295"/>
      <c r="T683" s="1295"/>
      <c r="U683" s="1300"/>
      <c r="V683" s="1295"/>
      <c r="W683" s="1295"/>
      <c r="X683" s="1295"/>
      <c r="Y683" s="1294"/>
      <c r="Z683" s="1294"/>
      <c r="AA683" s="1294"/>
      <c r="AB683" s="1294"/>
      <c r="AC683" s="1294"/>
      <c r="AD683" s="1294"/>
      <c r="AE683" s="1295"/>
      <c r="AF683" s="1295"/>
      <c r="AG683" s="1233"/>
      <c r="AH683" s="1233"/>
      <c r="AI683" s="1233"/>
      <c r="AJ683" s="1233"/>
      <c r="AK683" s="1233"/>
      <c r="AL683" s="1233"/>
      <c r="AM683" s="1233"/>
      <c r="AN683" s="1233"/>
      <c r="AO683" s="1233"/>
      <c r="AP683" s="1233"/>
      <c r="AQ683" s="1233"/>
      <c r="AR683" s="1233"/>
      <c r="AS683" s="1233"/>
      <c r="AT683" s="1233"/>
      <c r="AU683" s="1233"/>
      <c r="AV683" s="1233"/>
      <c r="AW683" s="1233"/>
      <c r="AX683" s="1233"/>
      <c r="AY683" s="1233"/>
      <c r="AZ683" s="1233"/>
      <c r="BA683" s="1233"/>
      <c r="BB683" s="1233"/>
      <c r="BC683" s="1233"/>
      <c r="BD683" s="1233"/>
      <c r="BE683" s="1233"/>
      <c r="BF683" s="1233"/>
      <c r="BG683" s="1233"/>
      <c r="BH683" s="1233"/>
      <c r="BI683" s="1233"/>
      <c r="BJ683" s="1233"/>
      <c r="BK683" s="1233"/>
      <c r="BL683" s="1233"/>
      <c r="BM683" s="1233"/>
      <c r="BN683" s="1233"/>
      <c r="BO683" s="1233"/>
      <c r="BP683" s="1233"/>
      <c r="BQ683" s="1233"/>
      <c r="BR683" s="1233"/>
      <c r="BS683" s="1233"/>
      <c r="BT683" s="1233"/>
      <c r="BU683" s="1233"/>
      <c r="BV683" s="1233"/>
      <c r="BW683" s="1233"/>
    </row>
    <row r="684" ht="14.25" customHeight="1">
      <c r="A684" s="1295"/>
      <c r="B684" s="1295"/>
      <c r="C684" s="1295"/>
      <c r="D684" s="1295"/>
      <c r="E684" s="1295"/>
      <c r="F684" s="1295"/>
      <c r="G684" s="1296"/>
      <c r="H684" s="1297"/>
      <c r="I684" s="1298"/>
      <c r="J684" s="1295"/>
      <c r="K684" s="1295"/>
      <c r="L684" s="1299"/>
      <c r="M684" s="1295"/>
      <c r="N684" s="1295"/>
      <c r="O684" s="1299"/>
      <c r="P684" s="1295"/>
      <c r="Q684" s="1295"/>
      <c r="R684" s="1295"/>
      <c r="S684" s="1295"/>
      <c r="T684" s="1295"/>
      <c r="U684" s="1300"/>
      <c r="V684" s="1295"/>
      <c r="W684" s="1295"/>
      <c r="X684" s="1295"/>
      <c r="Y684" s="1294"/>
      <c r="Z684" s="1294"/>
      <c r="AA684" s="1294"/>
      <c r="AB684" s="1294"/>
      <c r="AC684" s="1294"/>
      <c r="AD684" s="1294"/>
      <c r="AE684" s="1295"/>
      <c r="AF684" s="1295"/>
      <c r="AG684" s="1233"/>
      <c r="AH684" s="1233"/>
      <c r="AI684" s="1233"/>
      <c r="AJ684" s="1233"/>
      <c r="AK684" s="1233"/>
      <c r="AL684" s="1233"/>
      <c r="AM684" s="1233"/>
      <c r="AN684" s="1233"/>
      <c r="AO684" s="1233"/>
      <c r="AP684" s="1233"/>
      <c r="AQ684" s="1233"/>
      <c r="AR684" s="1233"/>
      <c r="AS684" s="1233"/>
      <c r="AT684" s="1233"/>
      <c r="AU684" s="1233"/>
      <c r="AV684" s="1233"/>
      <c r="AW684" s="1233"/>
      <c r="AX684" s="1233"/>
      <c r="AY684" s="1233"/>
      <c r="AZ684" s="1233"/>
      <c r="BA684" s="1233"/>
      <c r="BB684" s="1233"/>
      <c r="BC684" s="1233"/>
      <c r="BD684" s="1233"/>
      <c r="BE684" s="1233"/>
      <c r="BF684" s="1233"/>
      <c r="BG684" s="1233"/>
      <c r="BH684" s="1233"/>
      <c r="BI684" s="1233"/>
      <c r="BJ684" s="1233"/>
      <c r="BK684" s="1233"/>
      <c r="BL684" s="1233"/>
      <c r="BM684" s="1233"/>
      <c r="BN684" s="1233"/>
      <c r="BO684" s="1233"/>
      <c r="BP684" s="1233"/>
      <c r="BQ684" s="1233"/>
      <c r="BR684" s="1233"/>
      <c r="BS684" s="1233"/>
      <c r="BT684" s="1233"/>
      <c r="BU684" s="1233"/>
      <c r="BV684" s="1233"/>
      <c r="BW684" s="1233"/>
    </row>
    <row r="685" ht="14.25" customHeight="1">
      <c r="A685" s="1295"/>
      <c r="B685" s="1295"/>
      <c r="C685" s="1295"/>
      <c r="D685" s="1295"/>
      <c r="E685" s="1295"/>
      <c r="F685" s="1295"/>
      <c r="G685" s="1296"/>
      <c r="H685" s="1297"/>
      <c r="I685" s="1298"/>
      <c r="J685" s="1295"/>
      <c r="K685" s="1295"/>
      <c r="L685" s="1299"/>
      <c r="M685" s="1295"/>
      <c r="N685" s="1295"/>
      <c r="O685" s="1299"/>
      <c r="P685" s="1295"/>
      <c r="Q685" s="1295"/>
      <c r="R685" s="1295"/>
      <c r="S685" s="1295"/>
      <c r="T685" s="1295"/>
      <c r="U685" s="1300"/>
      <c r="V685" s="1295"/>
      <c r="W685" s="1295"/>
      <c r="X685" s="1295"/>
      <c r="Y685" s="1294"/>
      <c r="Z685" s="1294"/>
      <c r="AA685" s="1294"/>
      <c r="AB685" s="1294"/>
      <c r="AC685" s="1294"/>
      <c r="AD685" s="1294"/>
      <c r="AE685" s="1295"/>
      <c r="AF685" s="1295"/>
      <c r="AG685" s="1233"/>
      <c r="AH685" s="1233"/>
      <c r="AI685" s="1233"/>
      <c r="AJ685" s="1233"/>
      <c r="AK685" s="1233"/>
      <c r="AL685" s="1233"/>
      <c r="AM685" s="1233"/>
      <c r="AN685" s="1233"/>
      <c r="AO685" s="1233"/>
      <c r="AP685" s="1233"/>
      <c r="AQ685" s="1233"/>
      <c r="AR685" s="1233"/>
      <c r="AS685" s="1233"/>
      <c r="AT685" s="1233"/>
      <c r="AU685" s="1233"/>
      <c r="AV685" s="1233"/>
      <c r="AW685" s="1233"/>
      <c r="AX685" s="1233"/>
      <c r="AY685" s="1233"/>
      <c r="AZ685" s="1233"/>
      <c r="BA685" s="1233"/>
      <c r="BB685" s="1233"/>
      <c r="BC685" s="1233"/>
      <c r="BD685" s="1233"/>
      <c r="BE685" s="1233"/>
      <c r="BF685" s="1233"/>
      <c r="BG685" s="1233"/>
      <c r="BH685" s="1233"/>
      <c r="BI685" s="1233"/>
      <c r="BJ685" s="1233"/>
      <c r="BK685" s="1233"/>
      <c r="BL685" s="1233"/>
      <c r="BM685" s="1233"/>
      <c r="BN685" s="1233"/>
      <c r="BO685" s="1233"/>
      <c r="BP685" s="1233"/>
      <c r="BQ685" s="1233"/>
      <c r="BR685" s="1233"/>
      <c r="BS685" s="1233"/>
      <c r="BT685" s="1233"/>
      <c r="BU685" s="1233"/>
      <c r="BV685" s="1233"/>
      <c r="BW685" s="1233"/>
    </row>
    <row r="686" ht="14.25" customHeight="1">
      <c r="A686" s="1295"/>
      <c r="B686" s="1295"/>
      <c r="C686" s="1295"/>
      <c r="D686" s="1295"/>
      <c r="E686" s="1295"/>
      <c r="F686" s="1295"/>
      <c r="G686" s="1296"/>
      <c r="H686" s="1297"/>
      <c r="I686" s="1298"/>
      <c r="J686" s="1295"/>
      <c r="K686" s="1295"/>
      <c r="L686" s="1299"/>
      <c r="M686" s="1295"/>
      <c r="N686" s="1295"/>
      <c r="O686" s="1299"/>
      <c r="P686" s="1295"/>
      <c r="Q686" s="1295"/>
      <c r="R686" s="1295"/>
      <c r="S686" s="1295"/>
      <c r="T686" s="1295"/>
      <c r="U686" s="1300"/>
      <c r="V686" s="1295"/>
      <c r="W686" s="1295"/>
      <c r="X686" s="1295"/>
      <c r="Y686" s="1294"/>
      <c r="Z686" s="1294"/>
      <c r="AA686" s="1294"/>
      <c r="AB686" s="1294"/>
      <c r="AC686" s="1294"/>
      <c r="AD686" s="1294"/>
      <c r="AE686" s="1295"/>
      <c r="AF686" s="1295"/>
      <c r="AG686" s="1233"/>
      <c r="AH686" s="1233"/>
      <c r="AI686" s="1233"/>
      <c r="AJ686" s="1233"/>
      <c r="AK686" s="1233"/>
      <c r="AL686" s="1233"/>
      <c r="AM686" s="1233"/>
      <c r="AN686" s="1233"/>
      <c r="AO686" s="1233"/>
      <c r="AP686" s="1233"/>
      <c r="AQ686" s="1233"/>
      <c r="AR686" s="1233"/>
      <c r="AS686" s="1233"/>
      <c r="AT686" s="1233"/>
      <c r="AU686" s="1233"/>
      <c r="AV686" s="1233"/>
      <c r="AW686" s="1233"/>
      <c r="AX686" s="1233"/>
      <c r="AY686" s="1233"/>
      <c r="AZ686" s="1233"/>
      <c r="BA686" s="1233"/>
      <c r="BB686" s="1233"/>
      <c r="BC686" s="1233"/>
      <c r="BD686" s="1233"/>
      <c r="BE686" s="1233"/>
      <c r="BF686" s="1233"/>
      <c r="BG686" s="1233"/>
      <c r="BH686" s="1233"/>
      <c r="BI686" s="1233"/>
      <c r="BJ686" s="1233"/>
      <c r="BK686" s="1233"/>
      <c r="BL686" s="1233"/>
      <c r="BM686" s="1233"/>
      <c r="BN686" s="1233"/>
      <c r="BO686" s="1233"/>
      <c r="BP686" s="1233"/>
      <c r="BQ686" s="1233"/>
      <c r="BR686" s="1233"/>
      <c r="BS686" s="1233"/>
      <c r="BT686" s="1233"/>
      <c r="BU686" s="1233"/>
      <c r="BV686" s="1233"/>
      <c r="BW686" s="1233"/>
    </row>
    <row r="687" ht="14.25" customHeight="1">
      <c r="A687" s="1295"/>
      <c r="B687" s="1295"/>
      <c r="C687" s="1295"/>
      <c r="D687" s="1295"/>
      <c r="E687" s="1295"/>
      <c r="F687" s="1295"/>
      <c r="G687" s="1296"/>
      <c r="H687" s="1297"/>
      <c r="I687" s="1298"/>
      <c r="J687" s="1295"/>
      <c r="K687" s="1295"/>
      <c r="L687" s="1299"/>
      <c r="M687" s="1295"/>
      <c r="N687" s="1295"/>
      <c r="O687" s="1299"/>
      <c r="P687" s="1295"/>
      <c r="Q687" s="1295"/>
      <c r="R687" s="1295"/>
      <c r="S687" s="1295"/>
      <c r="T687" s="1295"/>
      <c r="U687" s="1300"/>
      <c r="V687" s="1295"/>
      <c r="W687" s="1295"/>
      <c r="X687" s="1295"/>
      <c r="Y687" s="1294"/>
      <c r="Z687" s="1294"/>
      <c r="AA687" s="1294"/>
      <c r="AB687" s="1294"/>
      <c r="AC687" s="1294"/>
      <c r="AD687" s="1294"/>
      <c r="AE687" s="1295"/>
      <c r="AF687" s="1295"/>
      <c r="AG687" s="1233"/>
      <c r="AH687" s="1233"/>
      <c r="AI687" s="1233"/>
      <c r="AJ687" s="1233"/>
      <c r="AK687" s="1233"/>
      <c r="AL687" s="1233"/>
      <c r="AM687" s="1233"/>
      <c r="AN687" s="1233"/>
      <c r="AO687" s="1233"/>
      <c r="AP687" s="1233"/>
      <c r="AQ687" s="1233"/>
      <c r="AR687" s="1233"/>
      <c r="AS687" s="1233"/>
      <c r="AT687" s="1233"/>
      <c r="AU687" s="1233"/>
      <c r="AV687" s="1233"/>
      <c r="AW687" s="1233"/>
      <c r="AX687" s="1233"/>
      <c r="AY687" s="1233"/>
      <c r="AZ687" s="1233"/>
      <c r="BA687" s="1233"/>
      <c r="BB687" s="1233"/>
      <c r="BC687" s="1233"/>
      <c r="BD687" s="1233"/>
      <c r="BE687" s="1233"/>
      <c r="BF687" s="1233"/>
      <c r="BG687" s="1233"/>
      <c r="BH687" s="1233"/>
      <c r="BI687" s="1233"/>
      <c r="BJ687" s="1233"/>
      <c r="BK687" s="1233"/>
      <c r="BL687" s="1233"/>
      <c r="BM687" s="1233"/>
      <c r="BN687" s="1233"/>
      <c r="BO687" s="1233"/>
      <c r="BP687" s="1233"/>
      <c r="BQ687" s="1233"/>
      <c r="BR687" s="1233"/>
      <c r="BS687" s="1233"/>
      <c r="BT687" s="1233"/>
      <c r="BU687" s="1233"/>
      <c r="BV687" s="1233"/>
      <c r="BW687" s="1233"/>
    </row>
    <row r="688" ht="14.25" customHeight="1">
      <c r="A688" s="1295"/>
      <c r="B688" s="1295"/>
      <c r="C688" s="1295"/>
      <c r="D688" s="1295"/>
      <c r="E688" s="1295"/>
      <c r="F688" s="1295"/>
      <c r="G688" s="1296"/>
      <c r="H688" s="1297"/>
      <c r="I688" s="1298"/>
      <c r="J688" s="1295"/>
      <c r="K688" s="1295"/>
      <c r="L688" s="1299"/>
      <c r="M688" s="1295"/>
      <c r="N688" s="1295"/>
      <c r="O688" s="1299"/>
      <c r="P688" s="1295"/>
      <c r="Q688" s="1295"/>
      <c r="R688" s="1295"/>
      <c r="S688" s="1295"/>
      <c r="T688" s="1295"/>
      <c r="U688" s="1300"/>
      <c r="V688" s="1295"/>
      <c r="W688" s="1295"/>
      <c r="X688" s="1295"/>
      <c r="Y688" s="1294"/>
      <c r="Z688" s="1294"/>
      <c r="AA688" s="1294"/>
      <c r="AB688" s="1294"/>
      <c r="AC688" s="1294"/>
      <c r="AD688" s="1294"/>
      <c r="AE688" s="1295"/>
      <c r="AF688" s="1295"/>
      <c r="AG688" s="1233"/>
      <c r="AH688" s="1233"/>
      <c r="AI688" s="1233"/>
      <c r="AJ688" s="1233"/>
      <c r="AK688" s="1233"/>
      <c r="AL688" s="1233"/>
      <c r="AM688" s="1233"/>
      <c r="AN688" s="1233"/>
      <c r="AO688" s="1233"/>
      <c r="AP688" s="1233"/>
      <c r="AQ688" s="1233"/>
      <c r="AR688" s="1233"/>
      <c r="AS688" s="1233"/>
      <c r="AT688" s="1233"/>
      <c r="AU688" s="1233"/>
      <c r="AV688" s="1233"/>
      <c r="AW688" s="1233"/>
      <c r="AX688" s="1233"/>
      <c r="AY688" s="1233"/>
      <c r="AZ688" s="1233"/>
      <c r="BA688" s="1233"/>
      <c r="BB688" s="1233"/>
      <c r="BC688" s="1233"/>
      <c r="BD688" s="1233"/>
      <c r="BE688" s="1233"/>
      <c r="BF688" s="1233"/>
      <c r="BG688" s="1233"/>
      <c r="BH688" s="1233"/>
      <c r="BI688" s="1233"/>
      <c r="BJ688" s="1233"/>
      <c r="BK688" s="1233"/>
      <c r="BL688" s="1233"/>
      <c r="BM688" s="1233"/>
      <c r="BN688" s="1233"/>
      <c r="BO688" s="1233"/>
      <c r="BP688" s="1233"/>
      <c r="BQ688" s="1233"/>
      <c r="BR688" s="1233"/>
      <c r="BS688" s="1233"/>
      <c r="BT688" s="1233"/>
      <c r="BU688" s="1233"/>
      <c r="BV688" s="1233"/>
      <c r="BW688" s="1233"/>
    </row>
    <row r="689" ht="14.25" customHeight="1">
      <c r="A689" s="1295"/>
      <c r="B689" s="1295"/>
      <c r="C689" s="1295"/>
      <c r="D689" s="1295"/>
      <c r="E689" s="1295"/>
      <c r="F689" s="1295"/>
      <c r="G689" s="1296"/>
      <c r="H689" s="1297"/>
      <c r="I689" s="1298"/>
      <c r="J689" s="1295"/>
      <c r="K689" s="1295"/>
      <c r="L689" s="1299"/>
      <c r="M689" s="1295"/>
      <c r="N689" s="1295"/>
      <c r="O689" s="1299"/>
      <c r="P689" s="1295"/>
      <c r="Q689" s="1295"/>
      <c r="R689" s="1295"/>
      <c r="S689" s="1295"/>
      <c r="T689" s="1295"/>
      <c r="U689" s="1300"/>
      <c r="V689" s="1295"/>
      <c r="W689" s="1295"/>
      <c r="X689" s="1295"/>
      <c r="Y689" s="1294"/>
      <c r="Z689" s="1294"/>
      <c r="AA689" s="1294"/>
      <c r="AB689" s="1294"/>
      <c r="AC689" s="1294"/>
      <c r="AD689" s="1294"/>
      <c r="AE689" s="1295"/>
      <c r="AF689" s="1295"/>
      <c r="AG689" s="1233"/>
      <c r="AH689" s="1233"/>
      <c r="AI689" s="1233"/>
      <c r="AJ689" s="1233"/>
      <c r="AK689" s="1233"/>
      <c r="AL689" s="1233"/>
      <c r="AM689" s="1233"/>
      <c r="AN689" s="1233"/>
      <c r="AO689" s="1233"/>
      <c r="AP689" s="1233"/>
      <c r="AQ689" s="1233"/>
      <c r="AR689" s="1233"/>
      <c r="AS689" s="1233"/>
      <c r="AT689" s="1233"/>
      <c r="AU689" s="1233"/>
      <c r="AV689" s="1233"/>
      <c r="AW689" s="1233"/>
      <c r="AX689" s="1233"/>
      <c r="AY689" s="1233"/>
      <c r="AZ689" s="1233"/>
      <c r="BA689" s="1233"/>
      <c r="BB689" s="1233"/>
      <c r="BC689" s="1233"/>
      <c r="BD689" s="1233"/>
      <c r="BE689" s="1233"/>
      <c r="BF689" s="1233"/>
      <c r="BG689" s="1233"/>
      <c r="BH689" s="1233"/>
      <c r="BI689" s="1233"/>
      <c r="BJ689" s="1233"/>
      <c r="BK689" s="1233"/>
      <c r="BL689" s="1233"/>
      <c r="BM689" s="1233"/>
      <c r="BN689" s="1233"/>
      <c r="BO689" s="1233"/>
      <c r="BP689" s="1233"/>
      <c r="BQ689" s="1233"/>
      <c r="BR689" s="1233"/>
      <c r="BS689" s="1233"/>
      <c r="BT689" s="1233"/>
      <c r="BU689" s="1233"/>
      <c r="BV689" s="1233"/>
      <c r="BW689" s="1233"/>
    </row>
    <row r="690" ht="14.25" customHeight="1">
      <c r="A690" s="1295"/>
      <c r="B690" s="1295"/>
      <c r="C690" s="1295"/>
      <c r="D690" s="1295"/>
      <c r="E690" s="1295"/>
      <c r="F690" s="1295"/>
      <c r="G690" s="1296"/>
      <c r="H690" s="1297"/>
      <c r="I690" s="1298"/>
      <c r="J690" s="1295"/>
      <c r="K690" s="1295"/>
      <c r="L690" s="1299"/>
      <c r="M690" s="1295"/>
      <c r="N690" s="1295"/>
      <c r="O690" s="1299"/>
      <c r="P690" s="1295"/>
      <c r="Q690" s="1295"/>
      <c r="R690" s="1295"/>
      <c r="S690" s="1295"/>
      <c r="T690" s="1295"/>
      <c r="U690" s="1300"/>
      <c r="V690" s="1295"/>
      <c r="W690" s="1295"/>
      <c r="X690" s="1295"/>
      <c r="Y690" s="1294"/>
      <c r="Z690" s="1294"/>
      <c r="AA690" s="1294"/>
      <c r="AB690" s="1294"/>
      <c r="AC690" s="1294"/>
      <c r="AD690" s="1294"/>
      <c r="AE690" s="1295"/>
      <c r="AF690" s="1295"/>
      <c r="AG690" s="1233"/>
      <c r="AH690" s="1233"/>
      <c r="AI690" s="1233"/>
      <c r="AJ690" s="1233"/>
      <c r="AK690" s="1233"/>
      <c r="AL690" s="1233"/>
      <c r="AM690" s="1233"/>
      <c r="AN690" s="1233"/>
      <c r="AO690" s="1233"/>
      <c r="AP690" s="1233"/>
      <c r="AQ690" s="1233"/>
      <c r="AR690" s="1233"/>
      <c r="AS690" s="1233"/>
      <c r="AT690" s="1233"/>
      <c r="AU690" s="1233"/>
      <c r="AV690" s="1233"/>
      <c r="AW690" s="1233"/>
      <c r="AX690" s="1233"/>
      <c r="AY690" s="1233"/>
      <c r="AZ690" s="1233"/>
      <c r="BA690" s="1233"/>
      <c r="BB690" s="1233"/>
      <c r="BC690" s="1233"/>
      <c r="BD690" s="1233"/>
      <c r="BE690" s="1233"/>
      <c r="BF690" s="1233"/>
      <c r="BG690" s="1233"/>
      <c r="BH690" s="1233"/>
      <c r="BI690" s="1233"/>
      <c r="BJ690" s="1233"/>
      <c r="BK690" s="1233"/>
      <c r="BL690" s="1233"/>
      <c r="BM690" s="1233"/>
      <c r="BN690" s="1233"/>
      <c r="BO690" s="1233"/>
      <c r="BP690" s="1233"/>
      <c r="BQ690" s="1233"/>
      <c r="BR690" s="1233"/>
      <c r="BS690" s="1233"/>
      <c r="BT690" s="1233"/>
      <c r="BU690" s="1233"/>
      <c r="BV690" s="1233"/>
      <c r="BW690" s="1233"/>
    </row>
    <row r="691" ht="14.25" customHeight="1">
      <c r="A691" s="1295"/>
      <c r="B691" s="1295"/>
      <c r="C691" s="1295"/>
      <c r="D691" s="1295"/>
      <c r="E691" s="1295"/>
      <c r="F691" s="1295"/>
      <c r="G691" s="1296"/>
      <c r="H691" s="1297"/>
      <c r="I691" s="1298"/>
      <c r="J691" s="1295"/>
      <c r="K691" s="1295"/>
      <c r="L691" s="1299"/>
      <c r="M691" s="1295"/>
      <c r="N691" s="1295"/>
      <c r="O691" s="1299"/>
      <c r="P691" s="1295"/>
      <c r="Q691" s="1295"/>
      <c r="R691" s="1295"/>
      <c r="S691" s="1295"/>
      <c r="T691" s="1295"/>
      <c r="U691" s="1300"/>
      <c r="V691" s="1295"/>
      <c r="W691" s="1295"/>
      <c r="X691" s="1295"/>
      <c r="Y691" s="1294"/>
      <c r="Z691" s="1294"/>
      <c r="AA691" s="1294"/>
      <c r="AB691" s="1294"/>
      <c r="AC691" s="1294"/>
      <c r="AD691" s="1294"/>
      <c r="AE691" s="1295"/>
      <c r="AF691" s="1295"/>
      <c r="AG691" s="1233"/>
      <c r="AH691" s="1233"/>
      <c r="AI691" s="1233"/>
      <c r="AJ691" s="1233"/>
      <c r="AK691" s="1233"/>
      <c r="AL691" s="1233"/>
      <c r="AM691" s="1233"/>
      <c r="AN691" s="1233"/>
      <c r="AO691" s="1233"/>
      <c r="AP691" s="1233"/>
      <c r="AQ691" s="1233"/>
      <c r="AR691" s="1233"/>
      <c r="AS691" s="1233"/>
      <c r="AT691" s="1233"/>
      <c r="AU691" s="1233"/>
      <c r="AV691" s="1233"/>
      <c r="AW691" s="1233"/>
      <c r="AX691" s="1233"/>
      <c r="AY691" s="1233"/>
      <c r="AZ691" s="1233"/>
      <c r="BA691" s="1233"/>
      <c r="BB691" s="1233"/>
      <c r="BC691" s="1233"/>
      <c r="BD691" s="1233"/>
      <c r="BE691" s="1233"/>
      <c r="BF691" s="1233"/>
      <c r="BG691" s="1233"/>
      <c r="BH691" s="1233"/>
      <c r="BI691" s="1233"/>
      <c r="BJ691" s="1233"/>
      <c r="BK691" s="1233"/>
      <c r="BL691" s="1233"/>
      <c r="BM691" s="1233"/>
      <c r="BN691" s="1233"/>
      <c r="BO691" s="1233"/>
      <c r="BP691" s="1233"/>
      <c r="BQ691" s="1233"/>
      <c r="BR691" s="1233"/>
      <c r="BS691" s="1233"/>
      <c r="BT691" s="1233"/>
      <c r="BU691" s="1233"/>
      <c r="BV691" s="1233"/>
      <c r="BW691" s="1233"/>
    </row>
    <row r="692" ht="14.25" customHeight="1">
      <c r="A692" s="1295"/>
      <c r="B692" s="1295"/>
      <c r="C692" s="1295"/>
      <c r="D692" s="1295"/>
      <c r="E692" s="1295"/>
      <c r="F692" s="1295"/>
      <c r="G692" s="1296"/>
      <c r="H692" s="1297"/>
      <c r="I692" s="1298"/>
      <c r="J692" s="1295"/>
      <c r="K692" s="1295"/>
      <c r="L692" s="1299"/>
      <c r="M692" s="1295"/>
      <c r="N692" s="1295"/>
      <c r="O692" s="1299"/>
      <c r="P692" s="1295"/>
      <c r="Q692" s="1295"/>
      <c r="R692" s="1295"/>
      <c r="S692" s="1295"/>
      <c r="T692" s="1295"/>
      <c r="U692" s="1300"/>
      <c r="V692" s="1295"/>
      <c r="W692" s="1295"/>
      <c r="X692" s="1295"/>
      <c r="Y692" s="1294"/>
      <c r="Z692" s="1294"/>
      <c r="AA692" s="1294"/>
      <c r="AB692" s="1294"/>
      <c r="AC692" s="1294"/>
      <c r="AD692" s="1294"/>
      <c r="AE692" s="1295"/>
      <c r="AF692" s="1295"/>
      <c r="AG692" s="1233"/>
      <c r="AH692" s="1233"/>
      <c r="AI692" s="1233"/>
      <c r="AJ692" s="1233"/>
      <c r="AK692" s="1233"/>
      <c r="AL692" s="1233"/>
      <c r="AM692" s="1233"/>
      <c r="AN692" s="1233"/>
      <c r="AO692" s="1233"/>
      <c r="AP692" s="1233"/>
      <c r="AQ692" s="1233"/>
      <c r="AR692" s="1233"/>
      <c r="AS692" s="1233"/>
      <c r="AT692" s="1233"/>
      <c r="AU692" s="1233"/>
      <c r="AV692" s="1233"/>
      <c r="AW692" s="1233"/>
      <c r="AX692" s="1233"/>
      <c r="AY692" s="1233"/>
      <c r="AZ692" s="1233"/>
      <c r="BA692" s="1233"/>
      <c r="BB692" s="1233"/>
      <c r="BC692" s="1233"/>
      <c r="BD692" s="1233"/>
      <c r="BE692" s="1233"/>
      <c r="BF692" s="1233"/>
      <c r="BG692" s="1233"/>
      <c r="BH692" s="1233"/>
      <c r="BI692" s="1233"/>
      <c r="BJ692" s="1233"/>
      <c r="BK692" s="1233"/>
      <c r="BL692" s="1233"/>
      <c r="BM692" s="1233"/>
      <c r="BN692" s="1233"/>
      <c r="BO692" s="1233"/>
      <c r="BP692" s="1233"/>
      <c r="BQ692" s="1233"/>
      <c r="BR692" s="1233"/>
      <c r="BS692" s="1233"/>
      <c r="BT692" s="1233"/>
      <c r="BU692" s="1233"/>
      <c r="BV692" s="1233"/>
      <c r="BW692" s="1233"/>
    </row>
    <row r="693" ht="14.25" customHeight="1">
      <c r="A693" s="1295"/>
      <c r="B693" s="1295"/>
      <c r="C693" s="1295"/>
      <c r="D693" s="1295"/>
      <c r="E693" s="1295"/>
      <c r="F693" s="1295"/>
      <c r="G693" s="1296"/>
      <c r="H693" s="1297"/>
      <c r="I693" s="1298"/>
      <c r="J693" s="1295"/>
      <c r="K693" s="1295"/>
      <c r="L693" s="1299"/>
      <c r="M693" s="1295"/>
      <c r="N693" s="1295"/>
      <c r="O693" s="1299"/>
      <c r="P693" s="1295"/>
      <c r="Q693" s="1295"/>
      <c r="R693" s="1295"/>
      <c r="S693" s="1295"/>
      <c r="T693" s="1295"/>
      <c r="U693" s="1300"/>
      <c r="V693" s="1295"/>
      <c r="W693" s="1295"/>
      <c r="X693" s="1295"/>
      <c r="Y693" s="1294"/>
      <c r="Z693" s="1294"/>
      <c r="AA693" s="1294"/>
      <c r="AB693" s="1294"/>
      <c r="AC693" s="1294"/>
      <c r="AD693" s="1294"/>
      <c r="AE693" s="1295"/>
      <c r="AF693" s="1295"/>
      <c r="AG693" s="1233"/>
      <c r="AH693" s="1233"/>
      <c r="AI693" s="1233"/>
      <c r="AJ693" s="1233"/>
      <c r="AK693" s="1233"/>
      <c r="AL693" s="1233"/>
      <c r="AM693" s="1233"/>
      <c r="AN693" s="1233"/>
      <c r="AO693" s="1233"/>
      <c r="AP693" s="1233"/>
      <c r="AQ693" s="1233"/>
      <c r="AR693" s="1233"/>
      <c r="AS693" s="1233"/>
      <c r="AT693" s="1233"/>
      <c r="AU693" s="1233"/>
      <c r="AV693" s="1233"/>
      <c r="AW693" s="1233"/>
      <c r="AX693" s="1233"/>
      <c r="AY693" s="1233"/>
      <c r="AZ693" s="1233"/>
      <c r="BA693" s="1233"/>
      <c r="BB693" s="1233"/>
      <c r="BC693" s="1233"/>
      <c r="BD693" s="1233"/>
      <c r="BE693" s="1233"/>
      <c r="BF693" s="1233"/>
      <c r="BG693" s="1233"/>
      <c r="BH693" s="1233"/>
      <c r="BI693" s="1233"/>
      <c r="BJ693" s="1233"/>
      <c r="BK693" s="1233"/>
      <c r="BL693" s="1233"/>
      <c r="BM693" s="1233"/>
      <c r="BN693" s="1233"/>
      <c r="BO693" s="1233"/>
      <c r="BP693" s="1233"/>
      <c r="BQ693" s="1233"/>
      <c r="BR693" s="1233"/>
      <c r="BS693" s="1233"/>
      <c r="BT693" s="1233"/>
      <c r="BU693" s="1233"/>
      <c r="BV693" s="1233"/>
      <c r="BW693" s="1233"/>
    </row>
    <row r="694" ht="14.25" customHeight="1">
      <c r="A694" s="1295"/>
      <c r="B694" s="1295"/>
      <c r="C694" s="1295"/>
      <c r="D694" s="1295"/>
      <c r="E694" s="1295"/>
      <c r="F694" s="1295"/>
      <c r="G694" s="1296"/>
      <c r="H694" s="1297"/>
      <c r="I694" s="1298"/>
      <c r="J694" s="1295"/>
      <c r="K694" s="1295"/>
      <c r="L694" s="1299"/>
      <c r="M694" s="1295"/>
      <c r="N694" s="1295"/>
      <c r="O694" s="1299"/>
      <c r="P694" s="1295"/>
      <c r="Q694" s="1295"/>
      <c r="R694" s="1295"/>
      <c r="S694" s="1295"/>
      <c r="T694" s="1295"/>
      <c r="U694" s="1300"/>
      <c r="V694" s="1295"/>
      <c r="W694" s="1295"/>
      <c r="X694" s="1295"/>
      <c r="Y694" s="1294"/>
      <c r="Z694" s="1294"/>
      <c r="AA694" s="1294"/>
      <c r="AB694" s="1294"/>
      <c r="AC694" s="1294"/>
      <c r="AD694" s="1294"/>
      <c r="AE694" s="1295"/>
      <c r="AF694" s="1295"/>
      <c r="AG694" s="1233"/>
      <c r="AH694" s="1233"/>
      <c r="AI694" s="1233"/>
      <c r="AJ694" s="1233"/>
      <c r="AK694" s="1233"/>
      <c r="AL694" s="1233"/>
      <c r="AM694" s="1233"/>
      <c r="AN694" s="1233"/>
      <c r="AO694" s="1233"/>
      <c r="AP694" s="1233"/>
      <c r="AQ694" s="1233"/>
      <c r="AR694" s="1233"/>
      <c r="AS694" s="1233"/>
      <c r="AT694" s="1233"/>
      <c r="AU694" s="1233"/>
      <c r="AV694" s="1233"/>
      <c r="AW694" s="1233"/>
      <c r="AX694" s="1233"/>
      <c r="AY694" s="1233"/>
      <c r="AZ694" s="1233"/>
      <c r="BA694" s="1233"/>
      <c r="BB694" s="1233"/>
      <c r="BC694" s="1233"/>
      <c r="BD694" s="1233"/>
      <c r="BE694" s="1233"/>
      <c r="BF694" s="1233"/>
      <c r="BG694" s="1233"/>
      <c r="BH694" s="1233"/>
      <c r="BI694" s="1233"/>
      <c r="BJ694" s="1233"/>
      <c r="BK694" s="1233"/>
      <c r="BL694" s="1233"/>
      <c r="BM694" s="1233"/>
      <c r="BN694" s="1233"/>
      <c r="BO694" s="1233"/>
      <c r="BP694" s="1233"/>
      <c r="BQ694" s="1233"/>
      <c r="BR694" s="1233"/>
      <c r="BS694" s="1233"/>
      <c r="BT694" s="1233"/>
      <c r="BU694" s="1233"/>
      <c r="BV694" s="1233"/>
      <c r="BW694" s="1233"/>
    </row>
    <row r="695" ht="14.25" customHeight="1">
      <c r="A695" s="1295"/>
      <c r="B695" s="1295"/>
      <c r="C695" s="1295"/>
      <c r="D695" s="1295"/>
      <c r="E695" s="1295"/>
      <c r="F695" s="1295"/>
      <c r="G695" s="1296"/>
      <c r="H695" s="1297"/>
      <c r="I695" s="1298"/>
      <c r="J695" s="1295"/>
      <c r="K695" s="1295"/>
      <c r="L695" s="1299"/>
      <c r="M695" s="1295"/>
      <c r="N695" s="1295"/>
      <c r="O695" s="1299"/>
      <c r="P695" s="1295"/>
      <c r="Q695" s="1295"/>
      <c r="R695" s="1295"/>
      <c r="S695" s="1295"/>
      <c r="T695" s="1295"/>
      <c r="U695" s="1300"/>
      <c r="V695" s="1295"/>
      <c r="W695" s="1295"/>
      <c r="X695" s="1295"/>
      <c r="Y695" s="1294"/>
      <c r="Z695" s="1294"/>
      <c r="AA695" s="1294"/>
      <c r="AB695" s="1294"/>
      <c r="AC695" s="1294"/>
      <c r="AD695" s="1294"/>
      <c r="AE695" s="1295"/>
      <c r="AF695" s="1295"/>
      <c r="AG695" s="1233"/>
      <c r="AH695" s="1233"/>
      <c r="AI695" s="1233"/>
      <c r="AJ695" s="1233"/>
      <c r="AK695" s="1233"/>
      <c r="AL695" s="1233"/>
      <c r="AM695" s="1233"/>
      <c r="AN695" s="1233"/>
      <c r="AO695" s="1233"/>
      <c r="AP695" s="1233"/>
      <c r="AQ695" s="1233"/>
      <c r="AR695" s="1233"/>
      <c r="AS695" s="1233"/>
      <c r="AT695" s="1233"/>
      <c r="AU695" s="1233"/>
      <c r="AV695" s="1233"/>
      <c r="AW695" s="1233"/>
      <c r="AX695" s="1233"/>
      <c r="AY695" s="1233"/>
      <c r="AZ695" s="1233"/>
      <c r="BA695" s="1233"/>
      <c r="BB695" s="1233"/>
      <c r="BC695" s="1233"/>
      <c r="BD695" s="1233"/>
      <c r="BE695" s="1233"/>
      <c r="BF695" s="1233"/>
      <c r="BG695" s="1233"/>
      <c r="BH695" s="1233"/>
      <c r="BI695" s="1233"/>
      <c r="BJ695" s="1233"/>
      <c r="BK695" s="1233"/>
      <c r="BL695" s="1233"/>
      <c r="BM695" s="1233"/>
      <c r="BN695" s="1233"/>
      <c r="BO695" s="1233"/>
      <c r="BP695" s="1233"/>
      <c r="BQ695" s="1233"/>
      <c r="BR695" s="1233"/>
      <c r="BS695" s="1233"/>
      <c r="BT695" s="1233"/>
      <c r="BU695" s="1233"/>
      <c r="BV695" s="1233"/>
      <c r="BW695" s="1233"/>
    </row>
    <row r="696" ht="14.25" customHeight="1">
      <c r="A696" s="1295"/>
      <c r="B696" s="1295"/>
      <c r="C696" s="1295"/>
      <c r="D696" s="1295"/>
      <c r="E696" s="1295"/>
      <c r="F696" s="1295"/>
      <c r="G696" s="1296"/>
      <c r="H696" s="1297"/>
      <c r="I696" s="1298"/>
      <c r="J696" s="1295"/>
      <c r="K696" s="1295"/>
      <c r="L696" s="1299"/>
      <c r="M696" s="1295"/>
      <c r="N696" s="1295"/>
      <c r="O696" s="1299"/>
      <c r="P696" s="1295"/>
      <c r="Q696" s="1295"/>
      <c r="R696" s="1295"/>
      <c r="S696" s="1295"/>
      <c r="T696" s="1295"/>
      <c r="U696" s="1300"/>
      <c r="V696" s="1295"/>
      <c r="W696" s="1295"/>
      <c r="X696" s="1295"/>
      <c r="Y696" s="1294"/>
      <c r="Z696" s="1294"/>
      <c r="AA696" s="1294"/>
      <c r="AB696" s="1294"/>
      <c r="AC696" s="1294"/>
      <c r="AD696" s="1294"/>
      <c r="AE696" s="1295"/>
      <c r="AF696" s="1295"/>
      <c r="AG696" s="1233"/>
      <c r="AH696" s="1233"/>
      <c r="AI696" s="1233"/>
      <c r="AJ696" s="1233"/>
      <c r="AK696" s="1233"/>
      <c r="AL696" s="1233"/>
      <c r="AM696" s="1233"/>
      <c r="AN696" s="1233"/>
      <c r="AO696" s="1233"/>
      <c r="AP696" s="1233"/>
      <c r="AQ696" s="1233"/>
      <c r="AR696" s="1233"/>
      <c r="AS696" s="1233"/>
      <c r="AT696" s="1233"/>
      <c r="AU696" s="1233"/>
      <c r="AV696" s="1233"/>
      <c r="AW696" s="1233"/>
      <c r="AX696" s="1233"/>
      <c r="AY696" s="1233"/>
      <c r="AZ696" s="1233"/>
      <c r="BA696" s="1233"/>
      <c r="BB696" s="1233"/>
      <c r="BC696" s="1233"/>
      <c r="BD696" s="1233"/>
      <c r="BE696" s="1233"/>
      <c r="BF696" s="1233"/>
      <c r="BG696" s="1233"/>
      <c r="BH696" s="1233"/>
      <c r="BI696" s="1233"/>
      <c r="BJ696" s="1233"/>
      <c r="BK696" s="1233"/>
      <c r="BL696" s="1233"/>
      <c r="BM696" s="1233"/>
      <c r="BN696" s="1233"/>
      <c r="BO696" s="1233"/>
      <c r="BP696" s="1233"/>
      <c r="BQ696" s="1233"/>
      <c r="BR696" s="1233"/>
      <c r="BS696" s="1233"/>
      <c r="BT696" s="1233"/>
      <c r="BU696" s="1233"/>
      <c r="BV696" s="1233"/>
      <c r="BW696" s="1233"/>
    </row>
    <row r="697" ht="14.25" customHeight="1">
      <c r="A697" s="1295"/>
      <c r="B697" s="1295"/>
      <c r="C697" s="1295"/>
      <c r="D697" s="1295"/>
      <c r="E697" s="1295"/>
      <c r="F697" s="1295"/>
      <c r="G697" s="1296"/>
      <c r="H697" s="1297"/>
      <c r="I697" s="1298"/>
      <c r="J697" s="1295"/>
      <c r="K697" s="1295"/>
      <c r="L697" s="1299"/>
      <c r="M697" s="1295"/>
      <c r="N697" s="1295"/>
      <c r="O697" s="1299"/>
      <c r="P697" s="1295"/>
      <c r="Q697" s="1295"/>
      <c r="R697" s="1295"/>
      <c r="S697" s="1295"/>
      <c r="T697" s="1295"/>
      <c r="U697" s="1300"/>
      <c r="V697" s="1295"/>
      <c r="W697" s="1295"/>
      <c r="X697" s="1295"/>
      <c r="Y697" s="1294"/>
      <c r="Z697" s="1294"/>
      <c r="AA697" s="1294"/>
      <c r="AB697" s="1294"/>
      <c r="AC697" s="1294"/>
      <c r="AD697" s="1294"/>
      <c r="AE697" s="1295"/>
      <c r="AF697" s="1295"/>
      <c r="AG697" s="1233"/>
      <c r="AH697" s="1233"/>
      <c r="AI697" s="1233"/>
      <c r="AJ697" s="1233"/>
      <c r="AK697" s="1233"/>
      <c r="AL697" s="1233"/>
      <c r="AM697" s="1233"/>
      <c r="AN697" s="1233"/>
      <c r="AO697" s="1233"/>
      <c r="AP697" s="1233"/>
      <c r="AQ697" s="1233"/>
      <c r="AR697" s="1233"/>
      <c r="AS697" s="1233"/>
      <c r="AT697" s="1233"/>
      <c r="AU697" s="1233"/>
      <c r="AV697" s="1233"/>
      <c r="AW697" s="1233"/>
      <c r="AX697" s="1233"/>
      <c r="AY697" s="1233"/>
      <c r="AZ697" s="1233"/>
      <c r="BA697" s="1233"/>
      <c r="BB697" s="1233"/>
      <c r="BC697" s="1233"/>
      <c r="BD697" s="1233"/>
      <c r="BE697" s="1233"/>
      <c r="BF697" s="1233"/>
      <c r="BG697" s="1233"/>
      <c r="BH697" s="1233"/>
      <c r="BI697" s="1233"/>
      <c r="BJ697" s="1233"/>
      <c r="BK697" s="1233"/>
      <c r="BL697" s="1233"/>
      <c r="BM697" s="1233"/>
      <c r="BN697" s="1233"/>
      <c r="BO697" s="1233"/>
      <c r="BP697" s="1233"/>
      <c r="BQ697" s="1233"/>
      <c r="BR697" s="1233"/>
      <c r="BS697" s="1233"/>
      <c r="BT697" s="1233"/>
      <c r="BU697" s="1233"/>
      <c r="BV697" s="1233"/>
      <c r="BW697" s="1233"/>
    </row>
    <row r="698" ht="14.25" customHeight="1">
      <c r="A698" s="1295"/>
      <c r="B698" s="1295"/>
      <c r="C698" s="1295"/>
      <c r="D698" s="1295"/>
      <c r="E698" s="1295"/>
      <c r="F698" s="1295"/>
      <c r="G698" s="1296"/>
      <c r="H698" s="1297"/>
      <c r="I698" s="1298"/>
      <c r="J698" s="1295"/>
      <c r="K698" s="1295"/>
      <c r="L698" s="1299"/>
      <c r="M698" s="1295"/>
      <c r="N698" s="1295"/>
      <c r="O698" s="1299"/>
      <c r="P698" s="1295"/>
      <c r="Q698" s="1295"/>
      <c r="R698" s="1295"/>
      <c r="S698" s="1295"/>
      <c r="T698" s="1295"/>
      <c r="U698" s="1300"/>
      <c r="V698" s="1295"/>
      <c r="W698" s="1295"/>
      <c r="X698" s="1295"/>
      <c r="Y698" s="1294"/>
      <c r="Z698" s="1294"/>
      <c r="AA698" s="1294"/>
      <c r="AB698" s="1294"/>
      <c r="AC698" s="1294"/>
      <c r="AD698" s="1294"/>
      <c r="AE698" s="1295"/>
      <c r="AF698" s="1295"/>
      <c r="AG698" s="1233"/>
      <c r="AH698" s="1233"/>
      <c r="AI698" s="1233"/>
      <c r="AJ698" s="1233"/>
      <c r="AK698" s="1233"/>
      <c r="AL698" s="1233"/>
      <c r="AM698" s="1233"/>
      <c r="AN698" s="1233"/>
      <c r="AO698" s="1233"/>
      <c r="AP698" s="1233"/>
      <c r="AQ698" s="1233"/>
      <c r="AR698" s="1233"/>
      <c r="AS698" s="1233"/>
      <c r="AT698" s="1233"/>
      <c r="AU698" s="1233"/>
      <c r="AV698" s="1233"/>
      <c r="AW698" s="1233"/>
      <c r="AX698" s="1233"/>
      <c r="AY698" s="1233"/>
      <c r="AZ698" s="1233"/>
      <c r="BA698" s="1233"/>
      <c r="BB698" s="1233"/>
      <c r="BC698" s="1233"/>
      <c r="BD698" s="1233"/>
      <c r="BE698" s="1233"/>
      <c r="BF698" s="1233"/>
      <c r="BG698" s="1233"/>
      <c r="BH698" s="1233"/>
      <c r="BI698" s="1233"/>
      <c r="BJ698" s="1233"/>
      <c r="BK698" s="1233"/>
      <c r="BL698" s="1233"/>
      <c r="BM698" s="1233"/>
      <c r="BN698" s="1233"/>
      <c r="BO698" s="1233"/>
      <c r="BP698" s="1233"/>
      <c r="BQ698" s="1233"/>
      <c r="BR698" s="1233"/>
      <c r="BS698" s="1233"/>
      <c r="BT698" s="1233"/>
      <c r="BU698" s="1233"/>
      <c r="BV698" s="1233"/>
      <c r="BW698" s="1233"/>
    </row>
    <row r="699" ht="14.25" customHeight="1">
      <c r="A699" s="1295"/>
      <c r="B699" s="1295"/>
      <c r="C699" s="1295"/>
      <c r="D699" s="1295"/>
      <c r="E699" s="1295"/>
      <c r="F699" s="1295"/>
      <c r="G699" s="1296"/>
      <c r="H699" s="1297"/>
      <c r="I699" s="1298"/>
      <c r="J699" s="1295"/>
      <c r="K699" s="1295"/>
      <c r="L699" s="1299"/>
      <c r="M699" s="1295"/>
      <c r="N699" s="1295"/>
      <c r="O699" s="1299"/>
      <c r="P699" s="1295"/>
      <c r="Q699" s="1295"/>
      <c r="R699" s="1295"/>
      <c r="S699" s="1295"/>
      <c r="T699" s="1295"/>
      <c r="U699" s="1300"/>
      <c r="V699" s="1295"/>
      <c r="W699" s="1295"/>
      <c r="X699" s="1295"/>
      <c r="Y699" s="1294"/>
      <c r="Z699" s="1294"/>
      <c r="AA699" s="1294"/>
      <c r="AB699" s="1294"/>
      <c r="AC699" s="1294"/>
      <c r="AD699" s="1294"/>
      <c r="AE699" s="1295"/>
      <c r="AF699" s="1295"/>
      <c r="AG699" s="1233"/>
      <c r="AH699" s="1233"/>
      <c r="AI699" s="1233"/>
      <c r="AJ699" s="1233"/>
      <c r="AK699" s="1233"/>
      <c r="AL699" s="1233"/>
      <c r="AM699" s="1233"/>
      <c r="AN699" s="1233"/>
      <c r="AO699" s="1233"/>
      <c r="AP699" s="1233"/>
      <c r="AQ699" s="1233"/>
      <c r="AR699" s="1233"/>
      <c r="AS699" s="1233"/>
      <c r="AT699" s="1233"/>
      <c r="AU699" s="1233"/>
      <c r="AV699" s="1233"/>
      <c r="AW699" s="1233"/>
      <c r="AX699" s="1233"/>
      <c r="AY699" s="1233"/>
      <c r="AZ699" s="1233"/>
      <c r="BA699" s="1233"/>
      <c r="BB699" s="1233"/>
      <c r="BC699" s="1233"/>
      <c r="BD699" s="1233"/>
      <c r="BE699" s="1233"/>
      <c r="BF699" s="1233"/>
      <c r="BG699" s="1233"/>
      <c r="BH699" s="1233"/>
      <c r="BI699" s="1233"/>
      <c r="BJ699" s="1233"/>
      <c r="BK699" s="1233"/>
      <c r="BL699" s="1233"/>
      <c r="BM699" s="1233"/>
      <c r="BN699" s="1233"/>
      <c r="BO699" s="1233"/>
      <c r="BP699" s="1233"/>
      <c r="BQ699" s="1233"/>
      <c r="BR699" s="1233"/>
      <c r="BS699" s="1233"/>
      <c r="BT699" s="1233"/>
      <c r="BU699" s="1233"/>
      <c r="BV699" s="1233"/>
      <c r="BW699" s="1233"/>
    </row>
    <row r="700" ht="14.25" customHeight="1">
      <c r="A700" s="1295"/>
      <c r="B700" s="1295"/>
      <c r="C700" s="1295"/>
      <c r="D700" s="1295"/>
      <c r="E700" s="1295"/>
      <c r="F700" s="1295"/>
      <c r="G700" s="1296"/>
      <c r="H700" s="1297"/>
      <c r="I700" s="1298"/>
      <c r="J700" s="1295"/>
      <c r="K700" s="1295"/>
      <c r="L700" s="1299"/>
      <c r="M700" s="1295"/>
      <c r="N700" s="1295"/>
      <c r="O700" s="1299"/>
      <c r="P700" s="1295"/>
      <c r="Q700" s="1295"/>
      <c r="R700" s="1295"/>
      <c r="S700" s="1295"/>
      <c r="T700" s="1295"/>
      <c r="U700" s="1300"/>
      <c r="V700" s="1295"/>
      <c r="W700" s="1295"/>
      <c r="X700" s="1295"/>
      <c r="Y700" s="1294"/>
      <c r="Z700" s="1294"/>
      <c r="AA700" s="1294"/>
      <c r="AB700" s="1294"/>
      <c r="AC700" s="1294"/>
      <c r="AD700" s="1294"/>
      <c r="AE700" s="1295"/>
      <c r="AF700" s="1295"/>
      <c r="AG700" s="1233"/>
      <c r="AH700" s="1233"/>
      <c r="AI700" s="1233"/>
      <c r="AJ700" s="1233"/>
      <c r="AK700" s="1233"/>
      <c r="AL700" s="1233"/>
      <c r="AM700" s="1233"/>
      <c r="AN700" s="1233"/>
      <c r="AO700" s="1233"/>
      <c r="AP700" s="1233"/>
      <c r="AQ700" s="1233"/>
      <c r="AR700" s="1233"/>
      <c r="AS700" s="1233"/>
      <c r="AT700" s="1233"/>
      <c r="AU700" s="1233"/>
      <c r="AV700" s="1233"/>
      <c r="AW700" s="1233"/>
      <c r="AX700" s="1233"/>
      <c r="AY700" s="1233"/>
      <c r="AZ700" s="1233"/>
      <c r="BA700" s="1233"/>
      <c r="BB700" s="1233"/>
      <c r="BC700" s="1233"/>
      <c r="BD700" s="1233"/>
      <c r="BE700" s="1233"/>
      <c r="BF700" s="1233"/>
      <c r="BG700" s="1233"/>
      <c r="BH700" s="1233"/>
      <c r="BI700" s="1233"/>
      <c r="BJ700" s="1233"/>
      <c r="BK700" s="1233"/>
      <c r="BL700" s="1233"/>
      <c r="BM700" s="1233"/>
      <c r="BN700" s="1233"/>
      <c r="BO700" s="1233"/>
      <c r="BP700" s="1233"/>
      <c r="BQ700" s="1233"/>
      <c r="BR700" s="1233"/>
      <c r="BS700" s="1233"/>
      <c r="BT700" s="1233"/>
      <c r="BU700" s="1233"/>
      <c r="BV700" s="1233"/>
      <c r="BW700" s="1233"/>
    </row>
    <row r="701" ht="14.25" customHeight="1">
      <c r="A701" s="1295"/>
      <c r="B701" s="1295"/>
      <c r="C701" s="1295"/>
      <c r="D701" s="1295"/>
      <c r="E701" s="1295"/>
      <c r="F701" s="1295"/>
      <c r="G701" s="1296"/>
      <c r="H701" s="1297"/>
      <c r="I701" s="1298"/>
      <c r="J701" s="1295"/>
      <c r="K701" s="1295"/>
      <c r="L701" s="1299"/>
      <c r="M701" s="1295"/>
      <c r="N701" s="1295"/>
      <c r="O701" s="1299"/>
      <c r="P701" s="1295"/>
      <c r="Q701" s="1295"/>
      <c r="R701" s="1295"/>
      <c r="S701" s="1295"/>
      <c r="T701" s="1295"/>
      <c r="U701" s="1300"/>
      <c r="V701" s="1295"/>
      <c r="W701" s="1295"/>
      <c r="X701" s="1295"/>
      <c r="Y701" s="1294"/>
      <c r="Z701" s="1294"/>
      <c r="AA701" s="1294"/>
      <c r="AB701" s="1294"/>
      <c r="AC701" s="1294"/>
      <c r="AD701" s="1294"/>
      <c r="AE701" s="1295"/>
      <c r="AF701" s="1295"/>
      <c r="AG701" s="1233"/>
      <c r="AH701" s="1233"/>
      <c r="AI701" s="1233"/>
      <c r="AJ701" s="1233"/>
      <c r="AK701" s="1233"/>
      <c r="AL701" s="1233"/>
      <c r="AM701" s="1233"/>
      <c r="AN701" s="1233"/>
      <c r="AO701" s="1233"/>
      <c r="AP701" s="1233"/>
      <c r="AQ701" s="1233"/>
      <c r="AR701" s="1233"/>
      <c r="AS701" s="1233"/>
      <c r="AT701" s="1233"/>
      <c r="AU701" s="1233"/>
      <c r="AV701" s="1233"/>
      <c r="AW701" s="1233"/>
      <c r="AX701" s="1233"/>
      <c r="AY701" s="1233"/>
      <c r="AZ701" s="1233"/>
      <c r="BA701" s="1233"/>
      <c r="BB701" s="1233"/>
      <c r="BC701" s="1233"/>
      <c r="BD701" s="1233"/>
      <c r="BE701" s="1233"/>
      <c r="BF701" s="1233"/>
      <c r="BG701" s="1233"/>
      <c r="BH701" s="1233"/>
      <c r="BI701" s="1233"/>
      <c r="BJ701" s="1233"/>
      <c r="BK701" s="1233"/>
      <c r="BL701" s="1233"/>
      <c r="BM701" s="1233"/>
      <c r="BN701" s="1233"/>
      <c r="BO701" s="1233"/>
      <c r="BP701" s="1233"/>
      <c r="BQ701" s="1233"/>
      <c r="BR701" s="1233"/>
      <c r="BS701" s="1233"/>
      <c r="BT701" s="1233"/>
      <c r="BU701" s="1233"/>
      <c r="BV701" s="1233"/>
      <c r="BW701" s="1233"/>
    </row>
    <row r="702" ht="14.25" customHeight="1">
      <c r="A702" s="1295"/>
      <c r="B702" s="1295"/>
      <c r="C702" s="1295"/>
      <c r="D702" s="1295"/>
      <c r="E702" s="1295"/>
      <c r="F702" s="1295"/>
      <c r="G702" s="1296"/>
      <c r="H702" s="1297"/>
      <c r="I702" s="1298"/>
      <c r="J702" s="1295"/>
      <c r="K702" s="1295"/>
      <c r="L702" s="1299"/>
      <c r="M702" s="1295"/>
      <c r="N702" s="1295"/>
      <c r="O702" s="1299"/>
      <c r="P702" s="1295"/>
      <c r="Q702" s="1295"/>
      <c r="R702" s="1295"/>
      <c r="S702" s="1295"/>
      <c r="T702" s="1295"/>
      <c r="U702" s="1300"/>
      <c r="V702" s="1295"/>
      <c r="W702" s="1295"/>
      <c r="X702" s="1295"/>
      <c r="Y702" s="1294"/>
      <c r="Z702" s="1294"/>
      <c r="AA702" s="1294"/>
      <c r="AB702" s="1294"/>
      <c r="AC702" s="1294"/>
      <c r="AD702" s="1294"/>
      <c r="AE702" s="1295"/>
      <c r="AF702" s="1295"/>
      <c r="AG702" s="1233"/>
      <c r="AH702" s="1233"/>
      <c r="AI702" s="1233"/>
      <c r="AJ702" s="1233"/>
      <c r="AK702" s="1233"/>
      <c r="AL702" s="1233"/>
      <c r="AM702" s="1233"/>
      <c r="AN702" s="1233"/>
      <c r="AO702" s="1233"/>
      <c r="AP702" s="1233"/>
      <c r="AQ702" s="1233"/>
      <c r="AR702" s="1233"/>
      <c r="AS702" s="1233"/>
      <c r="AT702" s="1233"/>
      <c r="AU702" s="1233"/>
      <c r="AV702" s="1233"/>
      <c r="AW702" s="1233"/>
      <c r="AX702" s="1233"/>
      <c r="AY702" s="1233"/>
      <c r="AZ702" s="1233"/>
      <c r="BA702" s="1233"/>
      <c r="BB702" s="1233"/>
      <c r="BC702" s="1233"/>
      <c r="BD702" s="1233"/>
      <c r="BE702" s="1233"/>
      <c r="BF702" s="1233"/>
      <c r="BG702" s="1233"/>
      <c r="BH702" s="1233"/>
      <c r="BI702" s="1233"/>
      <c r="BJ702" s="1233"/>
      <c r="BK702" s="1233"/>
      <c r="BL702" s="1233"/>
      <c r="BM702" s="1233"/>
      <c r="BN702" s="1233"/>
      <c r="BO702" s="1233"/>
      <c r="BP702" s="1233"/>
      <c r="BQ702" s="1233"/>
      <c r="BR702" s="1233"/>
      <c r="BS702" s="1233"/>
      <c r="BT702" s="1233"/>
      <c r="BU702" s="1233"/>
      <c r="BV702" s="1233"/>
      <c r="BW702" s="1233"/>
    </row>
    <row r="703" ht="14.25" customHeight="1">
      <c r="A703" s="1295"/>
      <c r="B703" s="1295"/>
      <c r="C703" s="1295"/>
      <c r="D703" s="1295"/>
      <c r="E703" s="1295"/>
      <c r="F703" s="1295"/>
      <c r="G703" s="1296"/>
      <c r="H703" s="1297"/>
      <c r="I703" s="1298"/>
      <c r="J703" s="1295"/>
      <c r="K703" s="1295"/>
      <c r="L703" s="1299"/>
      <c r="M703" s="1295"/>
      <c r="N703" s="1295"/>
      <c r="O703" s="1299"/>
      <c r="P703" s="1295"/>
      <c r="Q703" s="1295"/>
      <c r="R703" s="1295"/>
      <c r="S703" s="1295"/>
      <c r="T703" s="1295"/>
      <c r="U703" s="1300"/>
      <c r="V703" s="1295"/>
      <c r="W703" s="1295"/>
      <c r="X703" s="1295"/>
      <c r="Y703" s="1294"/>
      <c r="Z703" s="1294"/>
      <c r="AA703" s="1294"/>
      <c r="AB703" s="1294"/>
      <c r="AC703" s="1294"/>
      <c r="AD703" s="1294"/>
      <c r="AE703" s="1295"/>
      <c r="AF703" s="1295"/>
      <c r="AG703" s="1233"/>
      <c r="AH703" s="1233"/>
      <c r="AI703" s="1233"/>
      <c r="AJ703" s="1233"/>
      <c r="AK703" s="1233"/>
      <c r="AL703" s="1233"/>
      <c r="AM703" s="1233"/>
      <c r="AN703" s="1233"/>
      <c r="AO703" s="1233"/>
      <c r="AP703" s="1233"/>
      <c r="AQ703" s="1233"/>
      <c r="AR703" s="1233"/>
      <c r="AS703" s="1233"/>
      <c r="AT703" s="1233"/>
      <c r="AU703" s="1233"/>
      <c r="AV703" s="1233"/>
      <c r="AW703" s="1233"/>
      <c r="AX703" s="1233"/>
      <c r="AY703" s="1233"/>
      <c r="AZ703" s="1233"/>
      <c r="BA703" s="1233"/>
      <c r="BB703" s="1233"/>
      <c r="BC703" s="1233"/>
      <c r="BD703" s="1233"/>
      <c r="BE703" s="1233"/>
      <c r="BF703" s="1233"/>
      <c r="BG703" s="1233"/>
      <c r="BH703" s="1233"/>
      <c r="BI703" s="1233"/>
      <c r="BJ703" s="1233"/>
      <c r="BK703" s="1233"/>
      <c r="BL703" s="1233"/>
      <c r="BM703" s="1233"/>
      <c r="BN703" s="1233"/>
      <c r="BO703" s="1233"/>
      <c r="BP703" s="1233"/>
      <c r="BQ703" s="1233"/>
      <c r="BR703" s="1233"/>
      <c r="BS703" s="1233"/>
      <c r="BT703" s="1233"/>
      <c r="BU703" s="1233"/>
      <c r="BV703" s="1233"/>
      <c r="BW703" s="1233"/>
    </row>
    <row r="704" ht="14.25" customHeight="1">
      <c r="A704" s="1295"/>
      <c r="B704" s="1295"/>
      <c r="C704" s="1295"/>
      <c r="D704" s="1295"/>
      <c r="E704" s="1295"/>
      <c r="F704" s="1295"/>
      <c r="G704" s="1296"/>
      <c r="H704" s="1297"/>
      <c r="I704" s="1298"/>
      <c r="J704" s="1295"/>
      <c r="K704" s="1295"/>
      <c r="L704" s="1299"/>
      <c r="M704" s="1295"/>
      <c r="N704" s="1295"/>
      <c r="O704" s="1299"/>
      <c r="P704" s="1295"/>
      <c r="Q704" s="1295"/>
      <c r="R704" s="1295"/>
      <c r="S704" s="1295"/>
      <c r="T704" s="1295"/>
      <c r="U704" s="1300"/>
      <c r="V704" s="1295"/>
      <c r="W704" s="1295"/>
      <c r="X704" s="1295"/>
      <c r="Y704" s="1294"/>
      <c r="Z704" s="1294"/>
      <c r="AA704" s="1294"/>
      <c r="AB704" s="1294"/>
      <c r="AC704" s="1294"/>
      <c r="AD704" s="1294"/>
      <c r="AE704" s="1295"/>
      <c r="AF704" s="1295"/>
      <c r="AG704" s="1233"/>
      <c r="AH704" s="1233"/>
      <c r="AI704" s="1233"/>
      <c r="AJ704" s="1233"/>
      <c r="AK704" s="1233"/>
      <c r="AL704" s="1233"/>
      <c r="AM704" s="1233"/>
      <c r="AN704" s="1233"/>
      <c r="AO704" s="1233"/>
      <c r="AP704" s="1233"/>
      <c r="AQ704" s="1233"/>
      <c r="AR704" s="1233"/>
      <c r="AS704" s="1233"/>
      <c r="AT704" s="1233"/>
      <c r="AU704" s="1233"/>
      <c r="AV704" s="1233"/>
      <c r="AW704" s="1233"/>
      <c r="AX704" s="1233"/>
      <c r="AY704" s="1233"/>
      <c r="AZ704" s="1233"/>
      <c r="BA704" s="1233"/>
      <c r="BB704" s="1233"/>
      <c r="BC704" s="1233"/>
      <c r="BD704" s="1233"/>
      <c r="BE704" s="1233"/>
      <c r="BF704" s="1233"/>
      <c r="BG704" s="1233"/>
      <c r="BH704" s="1233"/>
      <c r="BI704" s="1233"/>
      <c r="BJ704" s="1233"/>
      <c r="BK704" s="1233"/>
      <c r="BL704" s="1233"/>
      <c r="BM704" s="1233"/>
      <c r="BN704" s="1233"/>
      <c r="BO704" s="1233"/>
      <c r="BP704" s="1233"/>
      <c r="BQ704" s="1233"/>
      <c r="BR704" s="1233"/>
      <c r="BS704" s="1233"/>
      <c r="BT704" s="1233"/>
      <c r="BU704" s="1233"/>
      <c r="BV704" s="1233"/>
      <c r="BW704" s="1233"/>
    </row>
    <row r="705" ht="14.25" customHeight="1">
      <c r="A705" s="1295"/>
      <c r="B705" s="1295"/>
      <c r="C705" s="1295"/>
      <c r="D705" s="1295"/>
      <c r="E705" s="1295"/>
      <c r="F705" s="1295"/>
      <c r="G705" s="1296"/>
      <c r="H705" s="1297"/>
      <c r="I705" s="1298"/>
      <c r="J705" s="1295"/>
      <c r="K705" s="1295"/>
      <c r="L705" s="1299"/>
      <c r="M705" s="1295"/>
      <c r="N705" s="1295"/>
      <c r="O705" s="1299"/>
      <c r="P705" s="1295"/>
      <c r="Q705" s="1295"/>
      <c r="R705" s="1295"/>
      <c r="S705" s="1295"/>
      <c r="T705" s="1295"/>
      <c r="U705" s="1300"/>
      <c r="V705" s="1295"/>
      <c r="W705" s="1295"/>
      <c r="X705" s="1295"/>
      <c r="Y705" s="1294"/>
      <c r="Z705" s="1294"/>
      <c r="AA705" s="1294"/>
      <c r="AB705" s="1294"/>
      <c r="AC705" s="1294"/>
      <c r="AD705" s="1294"/>
      <c r="AE705" s="1295"/>
      <c r="AF705" s="1295"/>
      <c r="AG705" s="1233"/>
      <c r="AH705" s="1233"/>
      <c r="AI705" s="1233"/>
      <c r="AJ705" s="1233"/>
      <c r="AK705" s="1233"/>
      <c r="AL705" s="1233"/>
      <c r="AM705" s="1233"/>
      <c r="AN705" s="1233"/>
      <c r="AO705" s="1233"/>
      <c r="AP705" s="1233"/>
      <c r="AQ705" s="1233"/>
      <c r="AR705" s="1233"/>
      <c r="AS705" s="1233"/>
      <c r="AT705" s="1233"/>
      <c r="AU705" s="1233"/>
      <c r="AV705" s="1233"/>
      <c r="AW705" s="1233"/>
      <c r="AX705" s="1233"/>
      <c r="AY705" s="1233"/>
      <c r="AZ705" s="1233"/>
      <c r="BA705" s="1233"/>
      <c r="BB705" s="1233"/>
      <c r="BC705" s="1233"/>
      <c r="BD705" s="1233"/>
      <c r="BE705" s="1233"/>
      <c r="BF705" s="1233"/>
      <c r="BG705" s="1233"/>
      <c r="BH705" s="1233"/>
      <c r="BI705" s="1233"/>
      <c r="BJ705" s="1233"/>
      <c r="BK705" s="1233"/>
      <c r="BL705" s="1233"/>
      <c r="BM705" s="1233"/>
      <c r="BN705" s="1233"/>
      <c r="BO705" s="1233"/>
      <c r="BP705" s="1233"/>
      <c r="BQ705" s="1233"/>
      <c r="BR705" s="1233"/>
      <c r="BS705" s="1233"/>
      <c r="BT705" s="1233"/>
      <c r="BU705" s="1233"/>
      <c r="BV705" s="1233"/>
      <c r="BW705" s="1233"/>
    </row>
    <row r="706" ht="14.25" customHeight="1">
      <c r="A706" s="1295"/>
      <c r="B706" s="1295"/>
      <c r="C706" s="1295"/>
      <c r="D706" s="1295"/>
      <c r="E706" s="1295"/>
      <c r="F706" s="1295"/>
      <c r="G706" s="1296"/>
      <c r="H706" s="1297"/>
      <c r="I706" s="1298"/>
      <c r="J706" s="1295"/>
      <c r="K706" s="1295"/>
      <c r="L706" s="1299"/>
      <c r="M706" s="1295"/>
      <c r="N706" s="1295"/>
      <c r="O706" s="1299"/>
      <c r="P706" s="1295"/>
      <c r="Q706" s="1295"/>
      <c r="R706" s="1295"/>
      <c r="S706" s="1295"/>
      <c r="T706" s="1295"/>
      <c r="U706" s="1300"/>
      <c r="V706" s="1295"/>
      <c r="W706" s="1295"/>
      <c r="X706" s="1295"/>
      <c r="Y706" s="1294"/>
      <c r="Z706" s="1294"/>
      <c r="AA706" s="1294"/>
      <c r="AB706" s="1294"/>
      <c r="AC706" s="1294"/>
      <c r="AD706" s="1294"/>
      <c r="AE706" s="1295"/>
      <c r="AF706" s="1295"/>
      <c r="AG706" s="1233"/>
      <c r="AH706" s="1233"/>
      <c r="AI706" s="1233"/>
      <c r="AJ706" s="1233"/>
      <c r="AK706" s="1233"/>
      <c r="AL706" s="1233"/>
      <c r="AM706" s="1233"/>
      <c r="AN706" s="1233"/>
      <c r="AO706" s="1233"/>
      <c r="AP706" s="1233"/>
      <c r="AQ706" s="1233"/>
      <c r="AR706" s="1233"/>
      <c r="AS706" s="1233"/>
      <c r="AT706" s="1233"/>
      <c r="AU706" s="1233"/>
      <c r="AV706" s="1233"/>
      <c r="AW706" s="1233"/>
      <c r="AX706" s="1233"/>
      <c r="AY706" s="1233"/>
      <c r="AZ706" s="1233"/>
      <c r="BA706" s="1233"/>
      <c r="BB706" s="1233"/>
      <c r="BC706" s="1233"/>
      <c r="BD706" s="1233"/>
      <c r="BE706" s="1233"/>
      <c r="BF706" s="1233"/>
      <c r="BG706" s="1233"/>
      <c r="BH706" s="1233"/>
      <c r="BI706" s="1233"/>
      <c r="BJ706" s="1233"/>
      <c r="BK706" s="1233"/>
      <c r="BL706" s="1233"/>
      <c r="BM706" s="1233"/>
      <c r="BN706" s="1233"/>
      <c r="BO706" s="1233"/>
      <c r="BP706" s="1233"/>
      <c r="BQ706" s="1233"/>
      <c r="BR706" s="1233"/>
      <c r="BS706" s="1233"/>
      <c r="BT706" s="1233"/>
      <c r="BU706" s="1233"/>
      <c r="BV706" s="1233"/>
      <c r="BW706" s="1233"/>
    </row>
    <row r="707" ht="14.25" customHeight="1">
      <c r="A707" s="1295"/>
      <c r="B707" s="1295"/>
      <c r="C707" s="1295"/>
      <c r="D707" s="1295"/>
      <c r="E707" s="1295"/>
      <c r="F707" s="1295"/>
      <c r="G707" s="1296"/>
      <c r="H707" s="1297"/>
      <c r="I707" s="1298"/>
      <c r="J707" s="1295"/>
      <c r="K707" s="1295"/>
      <c r="L707" s="1299"/>
      <c r="M707" s="1295"/>
      <c r="N707" s="1295"/>
      <c r="O707" s="1299"/>
      <c r="P707" s="1295"/>
      <c r="Q707" s="1295"/>
      <c r="R707" s="1295"/>
      <c r="S707" s="1295"/>
      <c r="T707" s="1295"/>
      <c r="U707" s="1300"/>
      <c r="V707" s="1295"/>
      <c r="W707" s="1295"/>
      <c r="X707" s="1295"/>
      <c r="Y707" s="1294"/>
      <c r="Z707" s="1294"/>
      <c r="AA707" s="1294"/>
      <c r="AB707" s="1294"/>
      <c r="AC707" s="1294"/>
      <c r="AD707" s="1294"/>
      <c r="AE707" s="1295"/>
      <c r="AF707" s="1295"/>
      <c r="AG707" s="1233"/>
      <c r="AH707" s="1233"/>
      <c r="AI707" s="1233"/>
      <c r="AJ707" s="1233"/>
      <c r="AK707" s="1233"/>
      <c r="AL707" s="1233"/>
      <c r="AM707" s="1233"/>
      <c r="AN707" s="1233"/>
      <c r="AO707" s="1233"/>
      <c r="AP707" s="1233"/>
      <c r="AQ707" s="1233"/>
      <c r="AR707" s="1233"/>
      <c r="AS707" s="1233"/>
      <c r="AT707" s="1233"/>
      <c r="AU707" s="1233"/>
      <c r="AV707" s="1233"/>
      <c r="AW707" s="1233"/>
      <c r="AX707" s="1233"/>
      <c r="AY707" s="1233"/>
      <c r="AZ707" s="1233"/>
      <c r="BA707" s="1233"/>
      <c r="BB707" s="1233"/>
      <c r="BC707" s="1233"/>
      <c r="BD707" s="1233"/>
      <c r="BE707" s="1233"/>
      <c r="BF707" s="1233"/>
      <c r="BG707" s="1233"/>
      <c r="BH707" s="1233"/>
      <c r="BI707" s="1233"/>
      <c r="BJ707" s="1233"/>
      <c r="BK707" s="1233"/>
      <c r="BL707" s="1233"/>
      <c r="BM707" s="1233"/>
      <c r="BN707" s="1233"/>
      <c r="BO707" s="1233"/>
      <c r="BP707" s="1233"/>
      <c r="BQ707" s="1233"/>
      <c r="BR707" s="1233"/>
      <c r="BS707" s="1233"/>
      <c r="BT707" s="1233"/>
      <c r="BU707" s="1233"/>
      <c r="BV707" s="1233"/>
      <c r="BW707" s="1233"/>
    </row>
    <row r="708" ht="14.25" customHeight="1">
      <c r="A708" s="1295"/>
      <c r="B708" s="1295"/>
      <c r="C708" s="1295"/>
      <c r="D708" s="1295"/>
      <c r="E708" s="1295"/>
      <c r="F708" s="1295"/>
      <c r="G708" s="1296"/>
      <c r="H708" s="1297"/>
      <c r="I708" s="1298"/>
      <c r="J708" s="1295"/>
      <c r="K708" s="1295"/>
      <c r="L708" s="1299"/>
      <c r="M708" s="1295"/>
      <c r="N708" s="1295"/>
      <c r="O708" s="1299"/>
      <c r="P708" s="1295"/>
      <c r="Q708" s="1295"/>
      <c r="R708" s="1295"/>
      <c r="S708" s="1295"/>
      <c r="T708" s="1295"/>
      <c r="U708" s="1300"/>
      <c r="V708" s="1295"/>
      <c r="W708" s="1295"/>
      <c r="X708" s="1295"/>
      <c r="Y708" s="1294"/>
      <c r="Z708" s="1294"/>
      <c r="AA708" s="1294"/>
      <c r="AB708" s="1294"/>
      <c r="AC708" s="1294"/>
      <c r="AD708" s="1294"/>
      <c r="AE708" s="1295"/>
      <c r="AF708" s="1295"/>
      <c r="AG708" s="1233"/>
      <c r="AH708" s="1233"/>
      <c r="AI708" s="1233"/>
      <c r="AJ708" s="1233"/>
      <c r="AK708" s="1233"/>
      <c r="AL708" s="1233"/>
      <c r="AM708" s="1233"/>
      <c r="AN708" s="1233"/>
      <c r="AO708" s="1233"/>
      <c r="AP708" s="1233"/>
      <c r="AQ708" s="1233"/>
      <c r="AR708" s="1233"/>
      <c r="AS708" s="1233"/>
      <c r="AT708" s="1233"/>
      <c r="AU708" s="1233"/>
      <c r="AV708" s="1233"/>
      <c r="AW708" s="1233"/>
      <c r="AX708" s="1233"/>
      <c r="AY708" s="1233"/>
      <c r="AZ708" s="1233"/>
      <c r="BA708" s="1233"/>
      <c r="BB708" s="1233"/>
      <c r="BC708" s="1233"/>
      <c r="BD708" s="1233"/>
      <c r="BE708" s="1233"/>
      <c r="BF708" s="1233"/>
      <c r="BG708" s="1233"/>
      <c r="BH708" s="1233"/>
      <c r="BI708" s="1233"/>
      <c r="BJ708" s="1233"/>
      <c r="BK708" s="1233"/>
      <c r="BL708" s="1233"/>
      <c r="BM708" s="1233"/>
      <c r="BN708" s="1233"/>
      <c r="BO708" s="1233"/>
      <c r="BP708" s="1233"/>
      <c r="BQ708" s="1233"/>
      <c r="BR708" s="1233"/>
      <c r="BS708" s="1233"/>
      <c r="BT708" s="1233"/>
      <c r="BU708" s="1233"/>
      <c r="BV708" s="1233"/>
      <c r="BW708" s="1233"/>
    </row>
    <row r="709" ht="14.25" customHeight="1">
      <c r="A709" s="1295"/>
      <c r="B709" s="1295"/>
      <c r="C709" s="1295"/>
      <c r="D709" s="1295"/>
      <c r="E709" s="1295"/>
      <c r="F709" s="1295"/>
      <c r="G709" s="1296"/>
      <c r="H709" s="1297"/>
      <c r="I709" s="1298"/>
      <c r="J709" s="1295"/>
      <c r="K709" s="1295"/>
      <c r="L709" s="1299"/>
      <c r="M709" s="1295"/>
      <c r="N709" s="1295"/>
      <c r="O709" s="1299"/>
      <c r="P709" s="1295"/>
      <c r="Q709" s="1295"/>
      <c r="R709" s="1295"/>
      <c r="S709" s="1295"/>
      <c r="T709" s="1295"/>
      <c r="U709" s="1300"/>
      <c r="V709" s="1295"/>
      <c r="W709" s="1295"/>
      <c r="X709" s="1295"/>
      <c r="Y709" s="1294"/>
      <c r="Z709" s="1294"/>
      <c r="AA709" s="1294"/>
      <c r="AB709" s="1294"/>
      <c r="AC709" s="1294"/>
      <c r="AD709" s="1294"/>
      <c r="AE709" s="1295"/>
      <c r="AF709" s="1295"/>
      <c r="AG709" s="1233"/>
      <c r="AH709" s="1233"/>
      <c r="AI709" s="1233"/>
      <c r="AJ709" s="1233"/>
      <c r="AK709" s="1233"/>
      <c r="AL709" s="1233"/>
      <c r="AM709" s="1233"/>
      <c r="AN709" s="1233"/>
      <c r="AO709" s="1233"/>
      <c r="AP709" s="1233"/>
      <c r="AQ709" s="1233"/>
      <c r="AR709" s="1233"/>
      <c r="AS709" s="1233"/>
      <c r="AT709" s="1233"/>
      <c r="AU709" s="1233"/>
      <c r="AV709" s="1233"/>
      <c r="AW709" s="1233"/>
      <c r="AX709" s="1233"/>
      <c r="AY709" s="1233"/>
      <c r="AZ709" s="1233"/>
      <c r="BA709" s="1233"/>
      <c r="BB709" s="1233"/>
      <c r="BC709" s="1233"/>
      <c r="BD709" s="1233"/>
      <c r="BE709" s="1233"/>
      <c r="BF709" s="1233"/>
      <c r="BG709" s="1233"/>
      <c r="BH709" s="1233"/>
      <c r="BI709" s="1233"/>
      <c r="BJ709" s="1233"/>
      <c r="BK709" s="1233"/>
      <c r="BL709" s="1233"/>
      <c r="BM709" s="1233"/>
      <c r="BN709" s="1233"/>
      <c r="BO709" s="1233"/>
      <c r="BP709" s="1233"/>
      <c r="BQ709" s="1233"/>
      <c r="BR709" s="1233"/>
      <c r="BS709" s="1233"/>
      <c r="BT709" s="1233"/>
      <c r="BU709" s="1233"/>
      <c r="BV709" s="1233"/>
      <c r="BW709" s="1233"/>
    </row>
    <row r="710" ht="14.25" customHeight="1">
      <c r="A710" s="1295"/>
      <c r="B710" s="1295"/>
      <c r="C710" s="1295"/>
      <c r="D710" s="1295"/>
      <c r="E710" s="1295"/>
      <c r="F710" s="1295"/>
      <c r="G710" s="1296"/>
      <c r="H710" s="1297"/>
      <c r="I710" s="1298"/>
      <c r="J710" s="1295"/>
      <c r="K710" s="1295"/>
      <c r="L710" s="1299"/>
      <c r="M710" s="1295"/>
      <c r="N710" s="1295"/>
      <c r="O710" s="1299"/>
      <c r="P710" s="1295"/>
      <c r="Q710" s="1295"/>
      <c r="R710" s="1295"/>
      <c r="S710" s="1295"/>
      <c r="T710" s="1295"/>
      <c r="U710" s="1300"/>
      <c r="V710" s="1295"/>
      <c r="W710" s="1295"/>
      <c r="X710" s="1295"/>
      <c r="Y710" s="1294"/>
      <c r="Z710" s="1294"/>
      <c r="AA710" s="1294"/>
      <c r="AB710" s="1294"/>
      <c r="AC710" s="1294"/>
      <c r="AD710" s="1294"/>
      <c r="AE710" s="1295"/>
      <c r="AF710" s="1295"/>
      <c r="AG710" s="1233"/>
      <c r="AH710" s="1233"/>
      <c r="AI710" s="1233"/>
      <c r="AJ710" s="1233"/>
      <c r="AK710" s="1233"/>
      <c r="AL710" s="1233"/>
      <c r="AM710" s="1233"/>
      <c r="AN710" s="1233"/>
      <c r="AO710" s="1233"/>
      <c r="AP710" s="1233"/>
      <c r="AQ710" s="1233"/>
      <c r="AR710" s="1233"/>
      <c r="AS710" s="1233"/>
      <c r="AT710" s="1233"/>
      <c r="AU710" s="1233"/>
      <c r="AV710" s="1233"/>
      <c r="AW710" s="1233"/>
      <c r="AX710" s="1233"/>
      <c r="AY710" s="1233"/>
      <c r="AZ710" s="1233"/>
      <c r="BA710" s="1233"/>
      <c r="BB710" s="1233"/>
      <c r="BC710" s="1233"/>
      <c r="BD710" s="1233"/>
      <c r="BE710" s="1233"/>
      <c r="BF710" s="1233"/>
      <c r="BG710" s="1233"/>
      <c r="BH710" s="1233"/>
      <c r="BI710" s="1233"/>
      <c r="BJ710" s="1233"/>
      <c r="BK710" s="1233"/>
      <c r="BL710" s="1233"/>
      <c r="BM710" s="1233"/>
      <c r="BN710" s="1233"/>
      <c r="BO710" s="1233"/>
      <c r="BP710" s="1233"/>
      <c r="BQ710" s="1233"/>
      <c r="BR710" s="1233"/>
      <c r="BS710" s="1233"/>
      <c r="BT710" s="1233"/>
      <c r="BU710" s="1233"/>
      <c r="BV710" s="1233"/>
      <c r="BW710" s="1233"/>
    </row>
    <row r="711" ht="14.25" customHeight="1">
      <c r="A711" s="1295"/>
      <c r="B711" s="1295"/>
      <c r="C711" s="1295"/>
      <c r="D711" s="1295"/>
      <c r="E711" s="1295"/>
      <c r="F711" s="1295"/>
      <c r="G711" s="1296"/>
      <c r="H711" s="1297"/>
      <c r="I711" s="1298"/>
      <c r="J711" s="1295"/>
      <c r="K711" s="1295"/>
      <c r="L711" s="1299"/>
      <c r="M711" s="1295"/>
      <c r="N711" s="1295"/>
      <c r="O711" s="1299"/>
      <c r="P711" s="1295"/>
      <c r="Q711" s="1295"/>
      <c r="R711" s="1295"/>
      <c r="S711" s="1295"/>
      <c r="T711" s="1295"/>
      <c r="U711" s="1300"/>
      <c r="V711" s="1295"/>
      <c r="W711" s="1295"/>
      <c r="X711" s="1295"/>
      <c r="Y711" s="1294"/>
      <c r="Z711" s="1294"/>
      <c r="AA711" s="1294"/>
      <c r="AB711" s="1294"/>
      <c r="AC711" s="1294"/>
      <c r="AD711" s="1294"/>
      <c r="AE711" s="1295"/>
      <c r="AF711" s="1295"/>
      <c r="AG711" s="1233"/>
      <c r="AH711" s="1233"/>
      <c r="AI711" s="1233"/>
      <c r="AJ711" s="1233"/>
      <c r="AK711" s="1233"/>
      <c r="AL711" s="1233"/>
      <c r="AM711" s="1233"/>
      <c r="AN711" s="1233"/>
      <c r="AO711" s="1233"/>
      <c r="AP711" s="1233"/>
      <c r="AQ711" s="1233"/>
      <c r="AR711" s="1233"/>
      <c r="AS711" s="1233"/>
      <c r="AT711" s="1233"/>
      <c r="AU711" s="1233"/>
      <c r="AV711" s="1233"/>
      <c r="AW711" s="1233"/>
      <c r="AX711" s="1233"/>
      <c r="AY711" s="1233"/>
      <c r="AZ711" s="1233"/>
      <c r="BA711" s="1233"/>
      <c r="BB711" s="1233"/>
      <c r="BC711" s="1233"/>
      <c r="BD711" s="1233"/>
      <c r="BE711" s="1233"/>
      <c r="BF711" s="1233"/>
      <c r="BG711" s="1233"/>
      <c r="BH711" s="1233"/>
      <c r="BI711" s="1233"/>
      <c r="BJ711" s="1233"/>
      <c r="BK711" s="1233"/>
      <c r="BL711" s="1233"/>
      <c r="BM711" s="1233"/>
      <c r="BN711" s="1233"/>
      <c r="BO711" s="1233"/>
      <c r="BP711" s="1233"/>
      <c r="BQ711" s="1233"/>
      <c r="BR711" s="1233"/>
      <c r="BS711" s="1233"/>
      <c r="BT711" s="1233"/>
      <c r="BU711" s="1233"/>
      <c r="BV711" s="1233"/>
      <c r="BW711" s="1233"/>
    </row>
    <row r="712" ht="14.25" customHeight="1">
      <c r="A712" s="1295"/>
      <c r="B712" s="1295"/>
      <c r="C712" s="1295"/>
      <c r="D712" s="1295"/>
      <c r="E712" s="1295"/>
      <c r="F712" s="1295"/>
      <c r="G712" s="1296"/>
      <c r="H712" s="1297"/>
      <c r="I712" s="1298"/>
      <c r="J712" s="1295"/>
      <c r="K712" s="1295"/>
      <c r="L712" s="1299"/>
      <c r="M712" s="1295"/>
      <c r="N712" s="1295"/>
      <c r="O712" s="1299"/>
      <c r="P712" s="1295"/>
      <c r="Q712" s="1295"/>
      <c r="R712" s="1295"/>
      <c r="S712" s="1295"/>
      <c r="T712" s="1295"/>
      <c r="U712" s="1300"/>
      <c r="V712" s="1295"/>
      <c r="W712" s="1295"/>
      <c r="X712" s="1295"/>
      <c r="Y712" s="1294"/>
      <c r="Z712" s="1294"/>
      <c r="AA712" s="1294"/>
      <c r="AB712" s="1294"/>
      <c r="AC712" s="1294"/>
      <c r="AD712" s="1294"/>
      <c r="AE712" s="1295"/>
      <c r="AF712" s="1295"/>
      <c r="AG712" s="1233"/>
      <c r="AH712" s="1233"/>
      <c r="AI712" s="1233"/>
      <c r="AJ712" s="1233"/>
      <c r="AK712" s="1233"/>
      <c r="AL712" s="1233"/>
      <c r="AM712" s="1233"/>
      <c r="AN712" s="1233"/>
      <c r="AO712" s="1233"/>
      <c r="AP712" s="1233"/>
      <c r="AQ712" s="1233"/>
      <c r="AR712" s="1233"/>
      <c r="AS712" s="1233"/>
      <c r="AT712" s="1233"/>
      <c r="AU712" s="1233"/>
      <c r="AV712" s="1233"/>
      <c r="AW712" s="1233"/>
      <c r="AX712" s="1233"/>
      <c r="AY712" s="1233"/>
      <c r="AZ712" s="1233"/>
      <c r="BA712" s="1233"/>
      <c r="BB712" s="1233"/>
      <c r="BC712" s="1233"/>
      <c r="BD712" s="1233"/>
      <c r="BE712" s="1233"/>
      <c r="BF712" s="1233"/>
      <c r="BG712" s="1233"/>
      <c r="BH712" s="1233"/>
      <c r="BI712" s="1233"/>
      <c r="BJ712" s="1233"/>
      <c r="BK712" s="1233"/>
      <c r="BL712" s="1233"/>
      <c r="BM712" s="1233"/>
      <c r="BN712" s="1233"/>
      <c r="BO712" s="1233"/>
      <c r="BP712" s="1233"/>
      <c r="BQ712" s="1233"/>
      <c r="BR712" s="1233"/>
      <c r="BS712" s="1233"/>
      <c r="BT712" s="1233"/>
      <c r="BU712" s="1233"/>
      <c r="BV712" s="1233"/>
      <c r="BW712" s="1233"/>
    </row>
    <row r="713" ht="14.25" customHeight="1">
      <c r="A713" s="1295"/>
      <c r="B713" s="1295"/>
      <c r="C713" s="1295"/>
      <c r="D713" s="1295"/>
      <c r="E713" s="1295"/>
      <c r="F713" s="1295"/>
      <c r="G713" s="1296"/>
      <c r="H713" s="1297"/>
      <c r="I713" s="1298"/>
      <c r="J713" s="1295"/>
      <c r="K713" s="1295"/>
      <c r="L713" s="1299"/>
      <c r="M713" s="1295"/>
      <c r="N713" s="1295"/>
      <c r="O713" s="1299"/>
      <c r="P713" s="1295"/>
      <c r="Q713" s="1295"/>
      <c r="R713" s="1295"/>
      <c r="S713" s="1295"/>
      <c r="T713" s="1295"/>
      <c r="U713" s="1300"/>
      <c r="V713" s="1295"/>
      <c r="W713" s="1295"/>
      <c r="X713" s="1295"/>
      <c r="Y713" s="1294"/>
      <c r="Z713" s="1294"/>
      <c r="AA713" s="1294"/>
      <c r="AB713" s="1294"/>
      <c r="AC713" s="1294"/>
      <c r="AD713" s="1294"/>
      <c r="AE713" s="1295"/>
      <c r="AF713" s="1295"/>
      <c r="AG713" s="1233"/>
      <c r="AH713" s="1233"/>
      <c r="AI713" s="1233"/>
      <c r="AJ713" s="1233"/>
      <c r="AK713" s="1233"/>
      <c r="AL713" s="1233"/>
      <c r="AM713" s="1233"/>
      <c r="AN713" s="1233"/>
      <c r="AO713" s="1233"/>
      <c r="AP713" s="1233"/>
      <c r="AQ713" s="1233"/>
      <c r="AR713" s="1233"/>
      <c r="AS713" s="1233"/>
      <c r="AT713" s="1233"/>
      <c r="AU713" s="1233"/>
      <c r="AV713" s="1233"/>
      <c r="AW713" s="1233"/>
      <c r="AX713" s="1233"/>
      <c r="AY713" s="1233"/>
      <c r="AZ713" s="1233"/>
      <c r="BA713" s="1233"/>
      <c r="BB713" s="1233"/>
      <c r="BC713" s="1233"/>
      <c r="BD713" s="1233"/>
      <c r="BE713" s="1233"/>
      <c r="BF713" s="1233"/>
      <c r="BG713" s="1233"/>
      <c r="BH713" s="1233"/>
      <c r="BI713" s="1233"/>
      <c r="BJ713" s="1233"/>
      <c r="BK713" s="1233"/>
      <c r="BL713" s="1233"/>
      <c r="BM713" s="1233"/>
      <c r="BN713" s="1233"/>
      <c r="BO713" s="1233"/>
      <c r="BP713" s="1233"/>
      <c r="BQ713" s="1233"/>
      <c r="BR713" s="1233"/>
      <c r="BS713" s="1233"/>
      <c r="BT713" s="1233"/>
      <c r="BU713" s="1233"/>
      <c r="BV713" s="1233"/>
      <c r="BW713" s="1233"/>
    </row>
    <row r="714" ht="14.25" customHeight="1">
      <c r="A714" s="1295"/>
      <c r="B714" s="1295"/>
      <c r="C714" s="1295"/>
      <c r="D714" s="1295"/>
      <c r="E714" s="1295"/>
      <c r="F714" s="1295"/>
      <c r="G714" s="1296"/>
      <c r="H714" s="1297"/>
      <c r="I714" s="1298"/>
      <c r="J714" s="1295"/>
      <c r="K714" s="1295"/>
      <c r="L714" s="1299"/>
      <c r="M714" s="1295"/>
      <c r="N714" s="1295"/>
      <c r="O714" s="1299"/>
      <c r="P714" s="1295"/>
      <c r="Q714" s="1295"/>
      <c r="R714" s="1295"/>
      <c r="S714" s="1295"/>
      <c r="T714" s="1295"/>
      <c r="U714" s="1300"/>
      <c r="V714" s="1295"/>
      <c r="W714" s="1295"/>
      <c r="X714" s="1295"/>
      <c r="Y714" s="1294"/>
      <c r="Z714" s="1294"/>
      <c r="AA714" s="1294"/>
      <c r="AB714" s="1294"/>
      <c r="AC714" s="1294"/>
      <c r="AD714" s="1294"/>
      <c r="AE714" s="1295"/>
      <c r="AF714" s="1295"/>
      <c r="AG714" s="1233"/>
      <c r="AH714" s="1233"/>
      <c r="AI714" s="1233"/>
      <c r="AJ714" s="1233"/>
      <c r="AK714" s="1233"/>
      <c r="AL714" s="1233"/>
      <c r="AM714" s="1233"/>
      <c r="AN714" s="1233"/>
      <c r="AO714" s="1233"/>
      <c r="AP714" s="1233"/>
      <c r="AQ714" s="1233"/>
      <c r="AR714" s="1233"/>
      <c r="AS714" s="1233"/>
      <c r="AT714" s="1233"/>
      <c r="AU714" s="1233"/>
      <c r="AV714" s="1233"/>
      <c r="AW714" s="1233"/>
      <c r="AX714" s="1233"/>
      <c r="AY714" s="1233"/>
      <c r="AZ714" s="1233"/>
      <c r="BA714" s="1233"/>
      <c r="BB714" s="1233"/>
      <c r="BC714" s="1233"/>
      <c r="BD714" s="1233"/>
      <c r="BE714" s="1233"/>
      <c r="BF714" s="1233"/>
      <c r="BG714" s="1233"/>
      <c r="BH714" s="1233"/>
      <c r="BI714" s="1233"/>
      <c r="BJ714" s="1233"/>
      <c r="BK714" s="1233"/>
      <c r="BL714" s="1233"/>
      <c r="BM714" s="1233"/>
      <c r="BN714" s="1233"/>
      <c r="BO714" s="1233"/>
      <c r="BP714" s="1233"/>
      <c r="BQ714" s="1233"/>
      <c r="BR714" s="1233"/>
      <c r="BS714" s="1233"/>
      <c r="BT714" s="1233"/>
      <c r="BU714" s="1233"/>
      <c r="BV714" s="1233"/>
      <c r="BW714" s="1233"/>
    </row>
    <row r="715" ht="14.25" customHeight="1">
      <c r="A715" s="1295"/>
      <c r="B715" s="1295"/>
      <c r="C715" s="1295"/>
      <c r="D715" s="1295"/>
      <c r="E715" s="1295"/>
      <c r="F715" s="1295"/>
      <c r="G715" s="1296"/>
      <c r="H715" s="1297"/>
      <c r="I715" s="1298"/>
      <c r="J715" s="1295"/>
      <c r="K715" s="1295"/>
      <c r="L715" s="1299"/>
      <c r="M715" s="1295"/>
      <c r="N715" s="1295"/>
      <c r="O715" s="1299"/>
      <c r="P715" s="1295"/>
      <c r="Q715" s="1295"/>
      <c r="R715" s="1295"/>
      <c r="S715" s="1295"/>
      <c r="T715" s="1295"/>
      <c r="U715" s="1300"/>
      <c r="V715" s="1295"/>
      <c r="W715" s="1295"/>
      <c r="X715" s="1295"/>
      <c r="Y715" s="1294"/>
      <c r="Z715" s="1294"/>
      <c r="AA715" s="1294"/>
      <c r="AB715" s="1294"/>
      <c r="AC715" s="1294"/>
      <c r="AD715" s="1294"/>
      <c r="AE715" s="1295"/>
      <c r="AF715" s="1295"/>
      <c r="AG715" s="1233"/>
      <c r="AH715" s="1233"/>
      <c r="AI715" s="1233"/>
      <c r="AJ715" s="1233"/>
      <c r="AK715" s="1233"/>
      <c r="AL715" s="1233"/>
      <c r="AM715" s="1233"/>
      <c r="AN715" s="1233"/>
      <c r="AO715" s="1233"/>
      <c r="AP715" s="1233"/>
      <c r="AQ715" s="1233"/>
      <c r="AR715" s="1233"/>
      <c r="AS715" s="1233"/>
      <c r="AT715" s="1233"/>
      <c r="AU715" s="1233"/>
      <c r="AV715" s="1233"/>
      <c r="AW715" s="1233"/>
      <c r="AX715" s="1233"/>
      <c r="AY715" s="1233"/>
      <c r="AZ715" s="1233"/>
      <c r="BA715" s="1233"/>
      <c r="BB715" s="1233"/>
      <c r="BC715" s="1233"/>
      <c r="BD715" s="1233"/>
      <c r="BE715" s="1233"/>
      <c r="BF715" s="1233"/>
      <c r="BG715" s="1233"/>
      <c r="BH715" s="1233"/>
      <c r="BI715" s="1233"/>
      <c r="BJ715" s="1233"/>
      <c r="BK715" s="1233"/>
      <c r="BL715" s="1233"/>
      <c r="BM715" s="1233"/>
      <c r="BN715" s="1233"/>
      <c r="BO715" s="1233"/>
      <c r="BP715" s="1233"/>
      <c r="BQ715" s="1233"/>
      <c r="BR715" s="1233"/>
      <c r="BS715" s="1233"/>
      <c r="BT715" s="1233"/>
      <c r="BU715" s="1233"/>
      <c r="BV715" s="1233"/>
      <c r="BW715" s="1233"/>
    </row>
    <row r="716" ht="14.25" customHeight="1">
      <c r="A716" s="1295"/>
      <c r="B716" s="1295"/>
      <c r="C716" s="1295"/>
      <c r="D716" s="1295"/>
      <c r="E716" s="1295"/>
      <c r="F716" s="1295"/>
      <c r="G716" s="1296"/>
      <c r="H716" s="1297"/>
      <c r="I716" s="1298"/>
      <c r="J716" s="1295"/>
      <c r="K716" s="1295"/>
      <c r="L716" s="1299"/>
      <c r="M716" s="1295"/>
      <c r="N716" s="1295"/>
      <c r="O716" s="1299"/>
      <c r="P716" s="1295"/>
      <c r="Q716" s="1295"/>
      <c r="R716" s="1295"/>
      <c r="S716" s="1295"/>
      <c r="T716" s="1295"/>
      <c r="U716" s="1300"/>
      <c r="V716" s="1295"/>
      <c r="W716" s="1295"/>
      <c r="X716" s="1295"/>
      <c r="Y716" s="1294"/>
      <c r="Z716" s="1294"/>
      <c r="AA716" s="1294"/>
      <c r="AB716" s="1294"/>
      <c r="AC716" s="1294"/>
      <c r="AD716" s="1294"/>
      <c r="AE716" s="1295"/>
      <c r="AF716" s="1295"/>
      <c r="AG716" s="1233"/>
      <c r="AH716" s="1233"/>
      <c r="AI716" s="1233"/>
      <c r="AJ716" s="1233"/>
      <c r="AK716" s="1233"/>
      <c r="AL716" s="1233"/>
      <c r="AM716" s="1233"/>
      <c r="AN716" s="1233"/>
      <c r="AO716" s="1233"/>
      <c r="AP716" s="1233"/>
      <c r="AQ716" s="1233"/>
      <c r="AR716" s="1233"/>
      <c r="AS716" s="1233"/>
      <c r="AT716" s="1233"/>
      <c r="AU716" s="1233"/>
      <c r="AV716" s="1233"/>
      <c r="AW716" s="1233"/>
      <c r="AX716" s="1233"/>
      <c r="AY716" s="1233"/>
      <c r="AZ716" s="1233"/>
      <c r="BA716" s="1233"/>
      <c r="BB716" s="1233"/>
      <c r="BC716" s="1233"/>
      <c r="BD716" s="1233"/>
      <c r="BE716" s="1233"/>
      <c r="BF716" s="1233"/>
      <c r="BG716" s="1233"/>
      <c r="BH716" s="1233"/>
      <c r="BI716" s="1233"/>
      <c r="BJ716" s="1233"/>
      <c r="BK716" s="1233"/>
      <c r="BL716" s="1233"/>
      <c r="BM716" s="1233"/>
      <c r="BN716" s="1233"/>
      <c r="BO716" s="1233"/>
      <c r="BP716" s="1233"/>
      <c r="BQ716" s="1233"/>
      <c r="BR716" s="1233"/>
      <c r="BS716" s="1233"/>
      <c r="BT716" s="1233"/>
      <c r="BU716" s="1233"/>
      <c r="BV716" s="1233"/>
      <c r="BW716" s="1233"/>
    </row>
    <row r="717" ht="14.25" customHeight="1">
      <c r="A717" s="1295"/>
      <c r="B717" s="1295"/>
      <c r="C717" s="1295"/>
      <c r="D717" s="1295"/>
      <c r="E717" s="1295"/>
      <c r="F717" s="1295"/>
      <c r="G717" s="1296"/>
      <c r="H717" s="1297"/>
      <c r="I717" s="1298"/>
      <c r="J717" s="1295"/>
      <c r="K717" s="1295"/>
      <c r="L717" s="1299"/>
      <c r="M717" s="1295"/>
      <c r="N717" s="1295"/>
      <c r="O717" s="1299"/>
      <c r="P717" s="1295"/>
      <c r="Q717" s="1295"/>
      <c r="R717" s="1295"/>
      <c r="S717" s="1295"/>
      <c r="T717" s="1295"/>
      <c r="U717" s="1300"/>
      <c r="V717" s="1295"/>
      <c r="W717" s="1295"/>
      <c r="X717" s="1295"/>
      <c r="Y717" s="1294"/>
      <c r="Z717" s="1294"/>
      <c r="AA717" s="1294"/>
      <c r="AB717" s="1294"/>
      <c r="AC717" s="1294"/>
      <c r="AD717" s="1294"/>
      <c r="AE717" s="1295"/>
      <c r="AF717" s="1295"/>
      <c r="AG717" s="1233"/>
      <c r="AH717" s="1233"/>
      <c r="AI717" s="1233"/>
      <c r="AJ717" s="1233"/>
      <c r="AK717" s="1233"/>
      <c r="AL717" s="1233"/>
      <c r="AM717" s="1233"/>
      <c r="AN717" s="1233"/>
      <c r="AO717" s="1233"/>
      <c r="AP717" s="1233"/>
      <c r="AQ717" s="1233"/>
      <c r="AR717" s="1233"/>
      <c r="AS717" s="1233"/>
      <c r="AT717" s="1233"/>
      <c r="AU717" s="1233"/>
      <c r="AV717" s="1233"/>
      <c r="AW717" s="1233"/>
      <c r="AX717" s="1233"/>
      <c r="AY717" s="1233"/>
      <c r="AZ717" s="1233"/>
      <c r="BA717" s="1233"/>
      <c r="BB717" s="1233"/>
      <c r="BC717" s="1233"/>
      <c r="BD717" s="1233"/>
      <c r="BE717" s="1233"/>
      <c r="BF717" s="1233"/>
      <c r="BG717" s="1233"/>
      <c r="BH717" s="1233"/>
      <c r="BI717" s="1233"/>
      <c r="BJ717" s="1233"/>
      <c r="BK717" s="1233"/>
      <c r="BL717" s="1233"/>
      <c r="BM717" s="1233"/>
      <c r="BN717" s="1233"/>
      <c r="BO717" s="1233"/>
      <c r="BP717" s="1233"/>
      <c r="BQ717" s="1233"/>
      <c r="BR717" s="1233"/>
      <c r="BS717" s="1233"/>
      <c r="BT717" s="1233"/>
      <c r="BU717" s="1233"/>
      <c r="BV717" s="1233"/>
      <c r="BW717" s="1233"/>
    </row>
    <row r="718" ht="14.25" customHeight="1">
      <c r="A718" s="1295"/>
      <c r="B718" s="1295"/>
      <c r="C718" s="1295"/>
      <c r="D718" s="1295"/>
      <c r="E718" s="1295"/>
      <c r="F718" s="1295"/>
      <c r="G718" s="1296"/>
      <c r="H718" s="1297"/>
      <c r="I718" s="1298"/>
      <c r="J718" s="1295"/>
      <c r="K718" s="1295"/>
      <c r="L718" s="1299"/>
      <c r="M718" s="1295"/>
      <c r="N718" s="1295"/>
      <c r="O718" s="1299"/>
      <c r="P718" s="1295"/>
      <c r="Q718" s="1295"/>
      <c r="R718" s="1295"/>
      <c r="S718" s="1295"/>
      <c r="T718" s="1295"/>
      <c r="U718" s="1300"/>
      <c r="V718" s="1295"/>
      <c r="W718" s="1295"/>
      <c r="X718" s="1295"/>
      <c r="Y718" s="1294"/>
      <c r="Z718" s="1294"/>
      <c r="AA718" s="1294"/>
      <c r="AB718" s="1294"/>
      <c r="AC718" s="1294"/>
      <c r="AD718" s="1294"/>
      <c r="AE718" s="1295"/>
      <c r="AF718" s="1295"/>
      <c r="AG718" s="1233"/>
      <c r="AH718" s="1233"/>
      <c r="AI718" s="1233"/>
      <c r="AJ718" s="1233"/>
      <c r="AK718" s="1233"/>
      <c r="AL718" s="1233"/>
      <c r="AM718" s="1233"/>
      <c r="AN718" s="1233"/>
      <c r="AO718" s="1233"/>
      <c r="AP718" s="1233"/>
      <c r="AQ718" s="1233"/>
      <c r="AR718" s="1233"/>
      <c r="AS718" s="1233"/>
      <c r="AT718" s="1233"/>
      <c r="AU718" s="1233"/>
      <c r="AV718" s="1233"/>
      <c r="AW718" s="1233"/>
      <c r="AX718" s="1233"/>
      <c r="AY718" s="1233"/>
      <c r="AZ718" s="1233"/>
      <c r="BA718" s="1233"/>
      <c r="BB718" s="1233"/>
      <c r="BC718" s="1233"/>
      <c r="BD718" s="1233"/>
      <c r="BE718" s="1233"/>
      <c r="BF718" s="1233"/>
      <c r="BG718" s="1233"/>
      <c r="BH718" s="1233"/>
      <c r="BI718" s="1233"/>
      <c r="BJ718" s="1233"/>
      <c r="BK718" s="1233"/>
      <c r="BL718" s="1233"/>
      <c r="BM718" s="1233"/>
      <c r="BN718" s="1233"/>
      <c r="BO718" s="1233"/>
      <c r="BP718" s="1233"/>
      <c r="BQ718" s="1233"/>
      <c r="BR718" s="1233"/>
      <c r="BS718" s="1233"/>
      <c r="BT718" s="1233"/>
      <c r="BU718" s="1233"/>
      <c r="BV718" s="1233"/>
      <c r="BW718" s="1233"/>
    </row>
    <row r="719" ht="14.25" customHeight="1">
      <c r="A719" s="1295"/>
      <c r="B719" s="1295"/>
      <c r="C719" s="1295"/>
      <c r="D719" s="1295"/>
      <c r="E719" s="1295"/>
      <c r="F719" s="1295"/>
      <c r="G719" s="1296"/>
      <c r="H719" s="1297"/>
      <c r="I719" s="1298"/>
      <c r="J719" s="1295"/>
      <c r="K719" s="1295"/>
      <c r="L719" s="1299"/>
      <c r="M719" s="1295"/>
      <c r="N719" s="1295"/>
      <c r="O719" s="1299"/>
      <c r="P719" s="1295"/>
      <c r="Q719" s="1295"/>
      <c r="R719" s="1295"/>
      <c r="S719" s="1295"/>
      <c r="T719" s="1295"/>
      <c r="U719" s="1300"/>
      <c r="V719" s="1295"/>
      <c r="W719" s="1295"/>
      <c r="X719" s="1295"/>
      <c r="Y719" s="1294"/>
      <c r="Z719" s="1294"/>
      <c r="AA719" s="1294"/>
      <c r="AB719" s="1294"/>
      <c r="AC719" s="1294"/>
      <c r="AD719" s="1294"/>
      <c r="AE719" s="1295"/>
      <c r="AF719" s="1295"/>
      <c r="AG719" s="1233"/>
      <c r="AH719" s="1233"/>
      <c r="AI719" s="1233"/>
      <c r="AJ719" s="1233"/>
      <c r="AK719" s="1233"/>
      <c r="AL719" s="1233"/>
      <c r="AM719" s="1233"/>
      <c r="AN719" s="1233"/>
      <c r="AO719" s="1233"/>
      <c r="AP719" s="1233"/>
      <c r="AQ719" s="1233"/>
      <c r="AR719" s="1233"/>
      <c r="AS719" s="1233"/>
      <c r="AT719" s="1233"/>
      <c r="AU719" s="1233"/>
      <c r="AV719" s="1233"/>
      <c r="AW719" s="1233"/>
      <c r="AX719" s="1233"/>
      <c r="AY719" s="1233"/>
      <c r="AZ719" s="1233"/>
      <c r="BA719" s="1233"/>
      <c r="BB719" s="1233"/>
      <c r="BC719" s="1233"/>
      <c r="BD719" s="1233"/>
      <c r="BE719" s="1233"/>
      <c r="BF719" s="1233"/>
      <c r="BG719" s="1233"/>
      <c r="BH719" s="1233"/>
      <c r="BI719" s="1233"/>
      <c r="BJ719" s="1233"/>
      <c r="BK719" s="1233"/>
      <c r="BL719" s="1233"/>
      <c r="BM719" s="1233"/>
      <c r="BN719" s="1233"/>
      <c r="BO719" s="1233"/>
      <c r="BP719" s="1233"/>
      <c r="BQ719" s="1233"/>
      <c r="BR719" s="1233"/>
      <c r="BS719" s="1233"/>
      <c r="BT719" s="1233"/>
      <c r="BU719" s="1233"/>
      <c r="BV719" s="1233"/>
      <c r="BW719" s="1233"/>
    </row>
    <row r="720" ht="14.25" customHeight="1">
      <c r="A720" s="1295"/>
      <c r="B720" s="1295"/>
      <c r="C720" s="1295"/>
      <c r="D720" s="1295"/>
      <c r="E720" s="1295"/>
      <c r="F720" s="1295"/>
      <c r="G720" s="1296"/>
      <c r="H720" s="1297"/>
      <c r="I720" s="1298"/>
      <c r="J720" s="1295"/>
      <c r="K720" s="1295"/>
      <c r="L720" s="1299"/>
      <c r="M720" s="1295"/>
      <c r="N720" s="1295"/>
      <c r="O720" s="1299"/>
      <c r="P720" s="1295"/>
      <c r="Q720" s="1295"/>
      <c r="R720" s="1295"/>
      <c r="S720" s="1295"/>
      <c r="T720" s="1295"/>
      <c r="U720" s="1300"/>
      <c r="V720" s="1295"/>
      <c r="W720" s="1295"/>
      <c r="X720" s="1295"/>
      <c r="Y720" s="1294"/>
      <c r="Z720" s="1294"/>
      <c r="AA720" s="1294"/>
      <c r="AB720" s="1294"/>
      <c r="AC720" s="1294"/>
      <c r="AD720" s="1294"/>
      <c r="AE720" s="1295"/>
      <c r="AF720" s="1295"/>
      <c r="AG720" s="1233"/>
      <c r="AH720" s="1233"/>
      <c r="AI720" s="1233"/>
      <c r="AJ720" s="1233"/>
      <c r="AK720" s="1233"/>
      <c r="AL720" s="1233"/>
      <c r="AM720" s="1233"/>
      <c r="AN720" s="1233"/>
      <c r="AO720" s="1233"/>
      <c r="AP720" s="1233"/>
      <c r="AQ720" s="1233"/>
      <c r="AR720" s="1233"/>
      <c r="AS720" s="1233"/>
      <c r="AT720" s="1233"/>
      <c r="AU720" s="1233"/>
      <c r="AV720" s="1233"/>
      <c r="AW720" s="1233"/>
      <c r="AX720" s="1233"/>
      <c r="AY720" s="1233"/>
      <c r="AZ720" s="1233"/>
      <c r="BA720" s="1233"/>
      <c r="BB720" s="1233"/>
      <c r="BC720" s="1233"/>
      <c r="BD720" s="1233"/>
      <c r="BE720" s="1233"/>
      <c r="BF720" s="1233"/>
      <c r="BG720" s="1233"/>
      <c r="BH720" s="1233"/>
      <c r="BI720" s="1233"/>
      <c r="BJ720" s="1233"/>
      <c r="BK720" s="1233"/>
      <c r="BL720" s="1233"/>
      <c r="BM720" s="1233"/>
      <c r="BN720" s="1233"/>
      <c r="BO720" s="1233"/>
      <c r="BP720" s="1233"/>
      <c r="BQ720" s="1233"/>
      <c r="BR720" s="1233"/>
      <c r="BS720" s="1233"/>
      <c r="BT720" s="1233"/>
      <c r="BU720" s="1233"/>
      <c r="BV720" s="1233"/>
      <c r="BW720" s="1233"/>
    </row>
    <row r="721" ht="14.25" customHeight="1">
      <c r="A721" s="1295"/>
      <c r="B721" s="1295"/>
      <c r="C721" s="1295"/>
      <c r="D721" s="1295"/>
      <c r="E721" s="1295"/>
      <c r="F721" s="1295"/>
      <c r="G721" s="1296"/>
      <c r="H721" s="1297"/>
      <c r="I721" s="1298"/>
      <c r="J721" s="1295"/>
      <c r="K721" s="1295"/>
      <c r="L721" s="1299"/>
      <c r="M721" s="1295"/>
      <c r="N721" s="1295"/>
      <c r="O721" s="1299"/>
      <c r="P721" s="1295"/>
      <c r="Q721" s="1295"/>
      <c r="R721" s="1295"/>
      <c r="S721" s="1295"/>
      <c r="T721" s="1295"/>
      <c r="U721" s="1300"/>
      <c r="V721" s="1295"/>
      <c r="W721" s="1295"/>
      <c r="X721" s="1295"/>
      <c r="Y721" s="1294"/>
      <c r="Z721" s="1294"/>
      <c r="AA721" s="1294"/>
      <c r="AB721" s="1294"/>
      <c r="AC721" s="1294"/>
      <c r="AD721" s="1294"/>
      <c r="AE721" s="1295"/>
      <c r="AF721" s="1295"/>
      <c r="AG721" s="1233"/>
      <c r="AH721" s="1233"/>
      <c r="AI721" s="1233"/>
      <c r="AJ721" s="1233"/>
      <c r="AK721" s="1233"/>
      <c r="AL721" s="1233"/>
      <c r="AM721" s="1233"/>
      <c r="AN721" s="1233"/>
      <c r="AO721" s="1233"/>
      <c r="AP721" s="1233"/>
      <c r="AQ721" s="1233"/>
      <c r="AR721" s="1233"/>
      <c r="AS721" s="1233"/>
      <c r="AT721" s="1233"/>
      <c r="AU721" s="1233"/>
      <c r="AV721" s="1233"/>
      <c r="AW721" s="1233"/>
      <c r="AX721" s="1233"/>
      <c r="AY721" s="1233"/>
      <c r="AZ721" s="1233"/>
      <c r="BA721" s="1233"/>
      <c r="BB721" s="1233"/>
      <c r="BC721" s="1233"/>
      <c r="BD721" s="1233"/>
      <c r="BE721" s="1233"/>
      <c r="BF721" s="1233"/>
      <c r="BG721" s="1233"/>
      <c r="BH721" s="1233"/>
      <c r="BI721" s="1233"/>
      <c r="BJ721" s="1233"/>
      <c r="BK721" s="1233"/>
      <c r="BL721" s="1233"/>
      <c r="BM721" s="1233"/>
      <c r="BN721" s="1233"/>
      <c r="BO721" s="1233"/>
      <c r="BP721" s="1233"/>
      <c r="BQ721" s="1233"/>
      <c r="BR721" s="1233"/>
      <c r="BS721" s="1233"/>
      <c r="BT721" s="1233"/>
      <c r="BU721" s="1233"/>
      <c r="BV721" s="1233"/>
      <c r="BW721" s="1233"/>
    </row>
    <row r="722" ht="14.25" customHeight="1">
      <c r="A722" s="1295"/>
      <c r="B722" s="1295"/>
      <c r="C722" s="1295"/>
      <c r="D722" s="1295"/>
      <c r="E722" s="1295"/>
      <c r="F722" s="1295"/>
      <c r="G722" s="1296"/>
      <c r="H722" s="1297"/>
      <c r="I722" s="1298"/>
      <c r="J722" s="1295"/>
      <c r="K722" s="1295"/>
      <c r="L722" s="1299"/>
      <c r="M722" s="1295"/>
      <c r="N722" s="1295"/>
      <c r="O722" s="1299"/>
      <c r="P722" s="1295"/>
      <c r="Q722" s="1295"/>
      <c r="R722" s="1295"/>
      <c r="S722" s="1295"/>
      <c r="T722" s="1295"/>
      <c r="U722" s="1300"/>
      <c r="V722" s="1295"/>
      <c r="W722" s="1295"/>
      <c r="X722" s="1295"/>
      <c r="Y722" s="1294"/>
      <c r="Z722" s="1294"/>
      <c r="AA722" s="1294"/>
      <c r="AB722" s="1294"/>
      <c r="AC722" s="1294"/>
      <c r="AD722" s="1294"/>
      <c r="AE722" s="1295"/>
      <c r="AF722" s="1295"/>
      <c r="AG722" s="1233"/>
      <c r="AH722" s="1233"/>
      <c r="AI722" s="1233"/>
      <c r="AJ722" s="1233"/>
      <c r="AK722" s="1233"/>
      <c r="AL722" s="1233"/>
      <c r="AM722" s="1233"/>
      <c r="AN722" s="1233"/>
      <c r="AO722" s="1233"/>
      <c r="AP722" s="1233"/>
      <c r="AQ722" s="1233"/>
      <c r="AR722" s="1233"/>
      <c r="AS722" s="1233"/>
      <c r="AT722" s="1233"/>
      <c r="AU722" s="1233"/>
      <c r="AV722" s="1233"/>
      <c r="AW722" s="1233"/>
      <c r="AX722" s="1233"/>
      <c r="AY722" s="1233"/>
      <c r="AZ722" s="1233"/>
      <c r="BA722" s="1233"/>
      <c r="BB722" s="1233"/>
      <c r="BC722" s="1233"/>
      <c r="BD722" s="1233"/>
      <c r="BE722" s="1233"/>
      <c r="BF722" s="1233"/>
      <c r="BG722" s="1233"/>
      <c r="BH722" s="1233"/>
      <c r="BI722" s="1233"/>
      <c r="BJ722" s="1233"/>
      <c r="BK722" s="1233"/>
      <c r="BL722" s="1233"/>
      <c r="BM722" s="1233"/>
      <c r="BN722" s="1233"/>
      <c r="BO722" s="1233"/>
      <c r="BP722" s="1233"/>
      <c r="BQ722" s="1233"/>
      <c r="BR722" s="1233"/>
      <c r="BS722" s="1233"/>
      <c r="BT722" s="1233"/>
      <c r="BU722" s="1233"/>
      <c r="BV722" s="1233"/>
      <c r="BW722" s="1233"/>
    </row>
    <row r="723" ht="14.25" customHeight="1">
      <c r="A723" s="1295"/>
      <c r="B723" s="1295"/>
      <c r="C723" s="1295"/>
      <c r="D723" s="1295"/>
      <c r="E723" s="1295"/>
      <c r="F723" s="1295"/>
      <c r="G723" s="1296"/>
      <c r="H723" s="1297"/>
      <c r="I723" s="1298"/>
      <c r="J723" s="1295"/>
      <c r="K723" s="1295"/>
      <c r="L723" s="1299"/>
      <c r="M723" s="1295"/>
      <c r="N723" s="1295"/>
      <c r="O723" s="1299"/>
      <c r="P723" s="1295"/>
      <c r="Q723" s="1295"/>
      <c r="R723" s="1295"/>
      <c r="S723" s="1295"/>
      <c r="T723" s="1295"/>
      <c r="U723" s="1300"/>
      <c r="V723" s="1295"/>
      <c r="W723" s="1295"/>
      <c r="X723" s="1295"/>
      <c r="Y723" s="1294"/>
      <c r="Z723" s="1294"/>
      <c r="AA723" s="1294"/>
      <c r="AB723" s="1294"/>
      <c r="AC723" s="1294"/>
      <c r="AD723" s="1294"/>
      <c r="AE723" s="1295"/>
      <c r="AF723" s="1295"/>
      <c r="AG723" s="1233"/>
      <c r="AH723" s="1233"/>
      <c r="AI723" s="1233"/>
      <c r="AJ723" s="1233"/>
      <c r="AK723" s="1233"/>
      <c r="AL723" s="1233"/>
      <c r="AM723" s="1233"/>
      <c r="AN723" s="1233"/>
      <c r="AO723" s="1233"/>
      <c r="AP723" s="1233"/>
      <c r="AQ723" s="1233"/>
      <c r="AR723" s="1233"/>
      <c r="AS723" s="1233"/>
      <c r="AT723" s="1233"/>
      <c r="AU723" s="1233"/>
      <c r="AV723" s="1233"/>
      <c r="AW723" s="1233"/>
      <c r="AX723" s="1233"/>
      <c r="AY723" s="1233"/>
      <c r="AZ723" s="1233"/>
      <c r="BA723" s="1233"/>
      <c r="BB723" s="1233"/>
      <c r="BC723" s="1233"/>
      <c r="BD723" s="1233"/>
      <c r="BE723" s="1233"/>
      <c r="BF723" s="1233"/>
      <c r="BG723" s="1233"/>
      <c r="BH723" s="1233"/>
      <c r="BI723" s="1233"/>
      <c r="BJ723" s="1233"/>
      <c r="BK723" s="1233"/>
      <c r="BL723" s="1233"/>
      <c r="BM723" s="1233"/>
      <c r="BN723" s="1233"/>
      <c r="BO723" s="1233"/>
      <c r="BP723" s="1233"/>
      <c r="BQ723" s="1233"/>
      <c r="BR723" s="1233"/>
      <c r="BS723" s="1233"/>
      <c r="BT723" s="1233"/>
      <c r="BU723" s="1233"/>
      <c r="BV723" s="1233"/>
      <c r="BW723" s="1233"/>
    </row>
    <row r="724" ht="14.25" customHeight="1">
      <c r="A724" s="1295"/>
      <c r="B724" s="1295"/>
      <c r="C724" s="1295"/>
      <c r="D724" s="1295"/>
      <c r="E724" s="1295"/>
      <c r="F724" s="1295"/>
      <c r="G724" s="1296"/>
      <c r="H724" s="1297"/>
      <c r="I724" s="1298"/>
      <c r="J724" s="1295"/>
      <c r="K724" s="1295"/>
      <c r="L724" s="1299"/>
      <c r="M724" s="1295"/>
      <c r="N724" s="1295"/>
      <c r="O724" s="1299"/>
      <c r="P724" s="1295"/>
      <c r="Q724" s="1295"/>
      <c r="R724" s="1295"/>
      <c r="S724" s="1295"/>
      <c r="T724" s="1295"/>
      <c r="U724" s="1300"/>
      <c r="V724" s="1295"/>
      <c r="W724" s="1295"/>
      <c r="X724" s="1295"/>
      <c r="Y724" s="1294"/>
      <c r="Z724" s="1294"/>
      <c r="AA724" s="1294"/>
      <c r="AB724" s="1294"/>
      <c r="AC724" s="1294"/>
      <c r="AD724" s="1294"/>
      <c r="AE724" s="1295"/>
      <c r="AF724" s="1295"/>
      <c r="AG724" s="1233"/>
      <c r="AH724" s="1233"/>
      <c r="AI724" s="1233"/>
      <c r="AJ724" s="1233"/>
      <c r="AK724" s="1233"/>
      <c r="AL724" s="1233"/>
      <c r="AM724" s="1233"/>
      <c r="AN724" s="1233"/>
      <c r="AO724" s="1233"/>
      <c r="AP724" s="1233"/>
      <c r="AQ724" s="1233"/>
      <c r="AR724" s="1233"/>
      <c r="AS724" s="1233"/>
      <c r="AT724" s="1233"/>
      <c r="AU724" s="1233"/>
      <c r="AV724" s="1233"/>
      <c r="AW724" s="1233"/>
      <c r="AX724" s="1233"/>
      <c r="AY724" s="1233"/>
      <c r="AZ724" s="1233"/>
      <c r="BA724" s="1233"/>
      <c r="BB724" s="1233"/>
      <c r="BC724" s="1233"/>
      <c r="BD724" s="1233"/>
      <c r="BE724" s="1233"/>
      <c r="BF724" s="1233"/>
      <c r="BG724" s="1233"/>
      <c r="BH724" s="1233"/>
      <c r="BI724" s="1233"/>
      <c r="BJ724" s="1233"/>
      <c r="BK724" s="1233"/>
      <c r="BL724" s="1233"/>
      <c r="BM724" s="1233"/>
      <c r="BN724" s="1233"/>
      <c r="BO724" s="1233"/>
      <c r="BP724" s="1233"/>
      <c r="BQ724" s="1233"/>
      <c r="BR724" s="1233"/>
      <c r="BS724" s="1233"/>
      <c r="BT724" s="1233"/>
      <c r="BU724" s="1233"/>
      <c r="BV724" s="1233"/>
      <c r="BW724" s="1233"/>
    </row>
    <row r="725" ht="14.25" customHeight="1">
      <c r="A725" s="1295"/>
      <c r="B725" s="1295"/>
      <c r="C725" s="1295"/>
      <c r="D725" s="1295"/>
      <c r="E725" s="1295"/>
      <c r="F725" s="1295"/>
      <c r="G725" s="1296"/>
      <c r="H725" s="1297"/>
      <c r="I725" s="1298"/>
      <c r="J725" s="1295"/>
      <c r="K725" s="1295"/>
      <c r="L725" s="1299"/>
      <c r="M725" s="1295"/>
      <c r="N725" s="1295"/>
      <c r="O725" s="1299"/>
      <c r="P725" s="1295"/>
      <c r="Q725" s="1295"/>
      <c r="R725" s="1295"/>
      <c r="S725" s="1295"/>
      <c r="T725" s="1295"/>
      <c r="U725" s="1300"/>
      <c r="V725" s="1295"/>
      <c r="W725" s="1295"/>
      <c r="X725" s="1295"/>
      <c r="Y725" s="1294"/>
      <c r="Z725" s="1294"/>
      <c r="AA725" s="1294"/>
      <c r="AB725" s="1294"/>
      <c r="AC725" s="1294"/>
      <c r="AD725" s="1294"/>
      <c r="AE725" s="1295"/>
      <c r="AF725" s="1295"/>
      <c r="AG725" s="1233"/>
      <c r="AH725" s="1233"/>
      <c r="AI725" s="1233"/>
      <c r="AJ725" s="1233"/>
      <c r="AK725" s="1233"/>
      <c r="AL725" s="1233"/>
      <c r="AM725" s="1233"/>
      <c r="AN725" s="1233"/>
      <c r="AO725" s="1233"/>
      <c r="AP725" s="1233"/>
      <c r="AQ725" s="1233"/>
      <c r="AR725" s="1233"/>
      <c r="AS725" s="1233"/>
      <c r="AT725" s="1233"/>
      <c r="AU725" s="1233"/>
      <c r="AV725" s="1233"/>
      <c r="AW725" s="1233"/>
      <c r="AX725" s="1233"/>
      <c r="AY725" s="1233"/>
      <c r="AZ725" s="1233"/>
      <c r="BA725" s="1233"/>
      <c r="BB725" s="1233"/>
      <c r="BC725" s="1233"/>
      <c r="BD725" s="1233"/>
      <c r="BE725" s="1233"/>
      <c r="BF725" s="1233"/>
      <c r="BG725" s="1233"/>
      <c r="BH725" s="1233"/>
      <c r="BI725" s="1233"/>
      <c r="BJ725" s="1233"/>
      <c r="BK725" s="1233"/>
      <c r="BL725" s="1233"/>
      <c r="BM725" s="1233"/>
      <c r="BN725" s="1233"/>
      <c r="BO725" s="1233"/>
      <c r="BP725" s="1233"/>
      <c r="BQ725" s="1233"/>
      <c r="BR725" s="1233"/>
      <c r="BS725" s="1233"/>
      <c r="BT725" s="1233"/>
      <c r="BU725" s="1233"/>
      <c r="BV725" s="1233"/>
      <c r="BW725" s="1233"/>
    </row>
    <row r="726" ht="14.25" customHeight="1">
      <c r="A726" s="1295"/>
      <c r="B726" s="1295"/>
      <c r="C726" s="1295"/>
      <c r="D726" s="1295"/>
      <c r="E726" s="1295"/>
      <c r="F726" s="1295"/>
      <c r="G726" s="1296"/>
      <c r="H726" s="1297"/>
      <c r="I726" s="1298"/>
      <c r="J726" s="1295"/>
      <c r="K726" s="1295"/>
      <c r="L726" s="1299"/>
      <c r="M726" s="1295"/>
      <c r="N726" s="1295"/>
      <c r="O726" s="1299"/>
      <c r="P726" s="1295"/>
      <c r="Q726" s="1295"/>
      <c r="R726" s="1295"/>
      <c r="S726" s="1295"/>
      <c r="T726" s="1295"/>
      <c r="U726" s="1300"/>
      <c r="V726" s="1295"/>
      <c r="W726" s="1295"/>
      <c r="X726" s="1295"/>
      <c r="Y726" s="1294"/>
      <c r="Z726" s="1294"/>
      <c r="AA726" s="1294"/>
      <c r="AB726" s="1294"/>
      <c r="AC726" s="1294"/>
      <c r="AD726" s="1294"/>
      <c r="AE726" s="1295"/>
      <c r="AF726" s="1295"/>
      <c r="AG726" s="1233"/>
      <c r="AH726" s="1233"/>
      <c r="AI726" s="1233"/>
      <c r="AJ726" s="1233"/>
      <c r="AK726" s="1233"/>
      <c r="AL726" s="1233"/>
      <c r="AM726" s="1233"/>
      <c r="AN726" s="1233"/>
      <c r="AO726" s="1233"/>
      <c r="AP726" s="1233"/>
      <c r="AQ726" s="1233"/>
      <c r="AR726" s="1233"/>
      <c r="AS726" s="1233"/>
      <c r="AT726" s="1233"/>
      <c r="AU726" s="1233"/>
      <c r="AV726" s="1233"/>
      <c r="AW726" s="1233"/>
      <c r="AX726" s="1233"/>
      <c r="AY726" s="1233"/>
      <c r="AZ726" s="1233"/>
      <c r="BA726" s="1233"/>
      <c r="BB726" s="1233"/>
      <c r="BC726" s="1233"/>
      <c r="BD726" s="1233"/>
      <c r="BE726" s="1233"/>
      <c r="BF726" s="1233"/>
      <c r="BG726" s="1233"/>
      <c r="BH726" s="1233"/>
      <c r="BI726" s="1233"/>
      <c r="BJ726" s="1233"/>
      <c r="BK726" s="1233"/>
      <c r="BL726" s="1233"/>
      <c r="BM726" s="1233"/>
      <c r="BN726" s="1233"/>
      <c r="BO726" s="1233"/>
      <c r="BP726" s="1233"/>
      <c r="BQ726" s="1233"/>
      <c r="BR726" s="1233"/>
      <c r="BS726" s="1233"/>
      <c r="BT726" s="1233"/>
      <c r="BU726" s="1233"/>
      <c r="BV726" s="1233"/>
      <c r="BW726" s="1233"/>
    </row>
    <row r="727" ht="14.25" customHeight="1">
      <c r="A727" s="1295"/>
      <c r="B727" s="1295"/>
      <c r="C727" s="1295"/>
      <c r="D727" s="1295"/>
      <c r="E727" s="1295"/>
      <c r="F727" s="1295"/>
      <c r="G727" s="1296"/>
      <c r="H727" s="1297"/>
      <c r="I727" s="1298"/>
      <c r="J727" s="1295"/>
      <c r="K727" s="1295"/>
      <c r="L727" s="1299"/>
      <c r="M727" s="1295"/>
      <c r="N727" s="1295"/>
      <c r="O727" s="1299"/>
      <c r="P727" s="1295"/>
      <c r="Q727" s="1295"/>
      <c r="R727" s="1295"/>
      <c r="S727" s="1295"/>
      <c r="T727" s="1295"/>
      <c r="U727" s="1300"/>
      <c r="V727" s="1295"/>
      <c r="W727" s="1295"/>
      <c r="X727" s="1295"/>
      <c r="Y727" s="1294"/>
      <c r="Z727" s="1294"/>
      <c r="AA727" s="1294"/>
      <c r="AB727" s="1294"/>
      <c r="AC727" s="1294"/>
      <c r="AD727" s="1294"/>
      <c r="AE727" s="1295"/>
      <c r="AF727" s="1295"/>
      <c r="AG727" s="1233"/>
      <c r="AH727" s="1233"/>
      <c r="AI727" s="1233"/>
      <c r="AJ727" s="1233"/>
      <c r="AK727" s="1233"/>
      <c r="AL727" s="1233"/>
      <c r="AM727" s="1233"/>
      <c r="AN727" s="1233"/>
      <c r="AO727" s="1233"/>
      <c r="AP727" s="1233"/>
      <c r="AQ727" s="1233"/>
      <c r="AR727" s="1233"/>
      <c r="AS727" s="1233"/>
      <c r="AT727" s="1233"/>
      <c r="AU727" s="1233"/>
      <c r="AV727" s="1233"/>
      <c r="AW727" s="1233"/>
      <c r="AX727" s="1233"/>
      <c r="AY727" s="1233"/>
      <c r="AZ727" s="1233"/>
      <c r="BA727" s="1233"/>
      <c r="BB727" s="1233"/>
      <c r="BC727" s="1233"/>
      <c r="BD727" s="1233"/>
      <c r="BE727" s="1233"/>
      <c r="BF727" s="1233"/>
      <c r="BG727" s="1233"/>
      <c r="BH727" s="1233"/>
      <c r="BI727" s="1233"/>
      <c r="BJ727" s="1233"/>
      <c r="BK727" s="1233"/>
      <c r="BL727" s="1233"/>
      <c r="BM727" s="1233"/>
      <c r="BN727" s="1233"/>
      <c r="BO727" s="1233"/>
      <c r="BP727" s="1233"/>
      <c r="BQ727" s="1233"/>
      <c r="BR727" s="1233"/>
      <c r="BS727" s="1233"/>
      <c r="BT727" s="1233"/>
      <c r="BU727" s="1233"/>
      <c r="BV727" s="1233"/>
      <c r="BW727" s="1233"/>
    </row>
    <row r="728" ht="14.25" customHeight="1">
      <c r="A728" s="1295"/>
      <c r="B728" s="1295"/>
      <c r="C728" s="1295"/>
      <c r="D728" s="1295"/>
      <c r="E728" s="1295"/>
      <c r="F728" s="1295"/>
      <c r="G728" s="1296"/>
      <c r="H728" s="1297"/>
      <c r="I728" s="1298"/>
      <c r="J728" s="1295"/>
      <c r="K728" s="1295"/>
      <c r="L728" s="1299"/>
      <c r="M728" s="1295"/>
      <c r="N728" s="1295"/>
      <c r="O728" s="1299"/>
      <c r="P728" s="1295"/>
      <c r="Q728" s="1295"/>
      <c r="R728" s="1295"/>
      <c r="S728" s="1295"/>
      <c r="T728" s="1295"/>
      <c r="U728" s="1300"/>
      <c r="V728" s="1295"/>
      <c r="W728" s="1295"/>
      <c r="X728" s="1295"/>
      <c r="Y728" s="1294"/>
      <c r="Z728" s="1294"/>
      <c r="AA728" s="1294"/>
      <c r="AB728" s="1294"/>
      <c r="AC728" s="1294"/>
      <c r="AD728" s="1294"/>
      <c r="AE728" s="1295"/>
      <c r="AF728" s="1295"/>
      <c r="AG728" s="1233"/>
      <c r="AH728" s="1233"/>
      <c r="AI728" s="1233"/>
      <c r="AJ728" s="1233"/>
      <c r="AK728" s="1233"/>
      <c r="AL728" s="1233"/>
      <c r="AM728" s="1233"/>
      <c r="AN728" s="1233"/>
      <c r="AO728" s="1233"/>
      <c r="AP728" s="1233"/>
      <c r="AQ728" s="1233"/>
      <c r="AR728" s="1233"/>
      <c r="AS728" s="1233"/>
      <c r="AT728" s="1233"/>
      <c r="AU728" s="1233"/>
      <c r="AV728" s="1233"/>
      <c r="AW728" s="1233"/>
      <c r="AX728" s="1233"/>
      <c r="AY728" s="1233"/>
      <c r="AZ728" s="1233"/>
      <c r="BA728" s="1233"/>
      <c r="BB728" s="1233"/>
      <c r="BC728" s="1233"/>
      <c r="BD728" s="1233"/>
      <c r="BE728" s="1233"/>
      <c r="BF728" s="1233"/>
      <c r="BG728" s="1233"/>
      <c r="BH728" s="1233"/>
      <c r="BI728" s="1233"/>
      <c r="BJ728" s="1233"/>
      <c r="BK728" s="1233"/>
      <c r="BL728" s="1233"/>
      <c r="BM728" s="1233"/>
      <c r="BN728" s="1233"/>
      <c r="BO728" s="1233"/>
      <c r="BP728" s="1233"/>
      <c r="BQ728" s="1233"/>
      <c r="BR728" s="1233"/>
      <c r="BS728" s="1233"/>
      <c r="BT728" s="1233"/>
      <c r="BU728" s="1233"/>
      <c r="BV728" s="1233"/>
      <c r="BW728" s="1233"/>
    </row>
    <row r="729" ht="14.25" customHeight="1">
      <c r="A729" s="1295"/>
      <c r="B729" s="1295"/>
      <c r="C729" s="1295"/>
      <c r="D729" s="1295"/>
      <c r="E729" s="1295"/>
      <c r="F729" s="1295"/>
      <c r="G729" s="1296"/>
      <c r="H729" s="1297"/>
      <c r="I729" s="1298"/>
      <c r="J729" s="1295"/>
      <c r="K729" s="1295"/>
      <c r="L729" s="1299"/>
      <c r="M729" s="1295"/>
      <c r="N729" s="1295"/>
      <c r="O729" s="1299"/>
      <c r="P729" s="1295"/>
      <c r="Q729" s="1295"/>
      <c r="R729" s="1295"/>
      <c r="S729" s="1295"/>
      <c r="T729" s="1295"/>
      <c r="U729" s="1300"/>
      <c r="V729" s="1295"/>
      <c r="W729" s="1295"/>
      <c r="X729" s="1295"/>
      <c r="Y729" s="1294"/>
      <c r="Z729" s="1294"/>
      <c r="AA729" s="1294"/>
      <c r="AB729" s="1294"/>
      <c r="AC729" s="1294"/>
      <c r="AD729" s="1294"/>
      <c r="AE729" s="1295"/>
      <c r="AF729" s="1295"/>
      <c r="AG729" s="1233"/>
      <c r="AH729" s="1233"/>
      <c r="AI729" s="1233"/>
      <c r="AJ729" s="1233"/>
      <c r="AK729" s="1233"/>
      <c r="AL729" s="1233"/>
      <c r="AM729" s="1233"/>
      <c r="AN729" s="1233"/>
      <c r="AO729" s="1233"/>
      <c r="AP729" s="1233"/>
      <c r="AQ729" s="1233"/>
      <c r="AR729" s="1233"/>
      <c r="AS729" s="1233"/>
      <c r="AT729" s="1233"/>
      <c r="AU729" s="1233"/>
      <c r="AV729" s="1233"/>
      <c r="AW729" s="1233"/>
      <c r="AX729" s="1233"/>
      <c r="AY729" s="1233"/>
      <c r="AZ729" s="1233"/>
      <c r="BA729" s="1233"/>
      <c r="BB729" s="1233"/>
      <c r="BC729" s="1233"/>
      <c r="BD729" s="1233"/>
      <c r="BE729" s="1233"/>
      <c r="BF729" s="1233"/>
      <c r="BG729" s="1233"/>
      <c r="BH729" s="1233"/>
      <c r="BI729" s="1233"/>
      <c r="BJ729" s="1233"/>
      <c r="BK729" s="1233"/>
      <c r="BL729" s="1233"/>
      <c r="BM729" s="1233"/>
      <c r="BN729" s="1233"/>
      <c r="BO729" s="1233"/>
      <c r="BP729" s="1233"/>
      <c r="BQ729" s="1233"/>
      <c r="BR729" s="1233"/>
      <c r="BS729" s="1233"/>
      <c r="BT729" s="1233"/>
      <c r="BU729" s="1233"/>
      <c r="BV729" s="1233"/>
      <c r="BW729" s="1233"/>
    </row>
    <row r="730" ht="14.25" customHeight="1">
      <c r="A730" s="1295"/>
      <c r="B730" s="1295"/>
      <c r="C730" s="1295"/>
      <c r="D730" s="1295"/>
      <c r="E730" s="1295"/>
      <c r="F730" s="1295"/>
      <c r="G730" s="1296"/>
      <c r="H730" s="1297"/>
      <c r="I730" s="1298"/>
      <c r="J730" s="1295"/>
      <c r="K730" s="1295"/>
      <c r="L730" s="1299"/>
      <c r="M730" s="1295"/>
      <c r="N730" s="1295"/>
      <c r="O730" s="1299"/>
      <c r="P730" s="1295"/>
      <c r="Q730" s="1295"/>
      <c r="R730" s="1295"/>
      <c r="S730" s="1295"/>
      <c r="T730" s="1295"/>
      <c r="U730" s="1300"/>
      <c r="V730" s="1295"/>
      <c r="W730" s="1295"/>
      <c r="X730" s="1295"/>
      <c r="Y730" s="1294"/>
      <c r="Z730" s="1294"/>
      <c r="AA730" s="1294"/>
      <c r="AB730" s="1294"/>
      <c r="AC730" s="1294"/>
      <c r="AD730" s="1294"/>
      <c r="AE730" s="1295"/>
      <c r="AF730" s="1295"/>
      <c r="AG730" s="1233"/>
      <c r="AH730" s="1233"/>
      <c r="AI730" s="1233"/>
      <c r="AJ730" s="1233"/>
      <c r="AK730" s="1233"/>
      <c r="AL730" s="1233"/>
      <c r="AM730" s="1233"/>
      <c r="AN730" s="1233"/>
      <c r="AO730" s="1233"/>
      <c r="AP730" s="1233"/>
      <c r="AQ730" s="1233"/>
      <c r="AR730" s="1233"/>
      <c r="AS730" s="1233"/>
      <c r="AT730" s="1233"/>
      <c r="AU730" s="1233"/>
      <c r="AV730" s="1233"/>
      <c r="AW730" s="1233"/>
      <c r="AX730" s="1233"/>
      <c r="AY730" s="1233"/>
      <c r="AZ730" s="1233"/>
      <c r="BA730" s="1233"/>
      <c r="BB730" s="1233"/>
      <c r="BC730" s="1233"/>
      <c r="BD730" s="1233"/>
      <c r="BE730" s="1233"/>
      <c r="BF730" s="1233"/>
      <c r="BG730" s="1233"/>
      <c r="BH730" s="1233"/>
      <c r="BI730" s="1233"/>
      <c r="BJ730" s="1233"/>
      <c r="BK730" s="1233"/>
      <c r="BL730" s="1233"/>
      <c r="BM730" s="1233"/>
      <c r="BN730" s="1233"/>
      <c r="BO730" s="1233"/>
      <c r="BP730" s="1233"/>
      <c r="BQ730" s="1233"/>
      <c r="BR730" s="1233"/>
      <c r="BS730" s="1233"/>
      <c r="BT730" s="1233"/>
      <c r="BU730" s="1233"/>
      <c r="BV730" s="1233"/>
      <c r="BW730" s="1233"/>
    </row>
    <row r="731" ht="14.25" customHeight="1">
      <c r="A731" s="1295"/>
      <c r="B731" s="1295"/>
      <c r="C731" s="1295"/>
      <c r="D731" s="1295"/>
      <c r="E731" s="1295"/>
      <c r="F731" s="1295"/>
      <c r="G731" s="1296"/>
      <c r="H731" s="1297"/>
      <c r="I731" s="1298"/>
      <c r="J731" s="1295"/>
      <c r="K731" s="1295"/>
      <c r="L731" s="1299"/>
      <c r="M731" s="1295"/>
      <c r="N731" s="1295"/>
      <c r="O731" s="1299"/>
      <c r="P731" s="1295"/>
      <c r="Q731" s="1295"/>
      <c r="R731" s="1295"/>
      <c r="S731" s="1295"/>
      <c r="T731" s="1295"/>
      <c r="U731" s="1300"/>
      <c r="V731" s="1295"/>
      <c r="W731" s="1295"/>
      <c r="X731" s="1295"/>
      <c r="Y731" s="1294"/>
      <c r="Z731" s="1294"/>
      <c r="AA731" s="1294"/>
      <c r="AB731" s="1294"/>
      <c r="AC731" s="1294"/>
      <c r="AD731" s="1294"/>
      <c r="AE731" s="1295"/>
      <c r="AF731" s="1295"/>
      <c r="AG731" s="1233"/>
      <c r="AH731" s="1233"/>
      <c r="AI731" s="1233"/>
      <c r="AJ731" s="1233"/>
      <c r="AK731" s="1233"/>
      <c r="AL731" s="1233"/>
      <c r="AM731" s="1233"/>
      <c r="AN731" s="1233"/>
      <c r="AO731" s="1233"/>
      <c r="AP731" s="1233"/>
      <c r="AQ731" s="1233"/>
      <c r="AR731" s="1233"/>
      <c r="AS731" s="1233"/>
      <c r="AT731" s="1233"/>
      <c r="AU731" s="1233"/>
      <c r="AV731" s="1233"/>
      <c r="AW731" s="1233"/>
      <c r="AX731" s="1233"/>
      <c r="AY731" s="1233"/>
      <c r="AZ731" s="1233"/>
      <c r="BA731" s="1233"/>
      <c r="BB731" s="1233"/>
      <c r="BC731" s="1233"/>
      <c r="BD731" s="1233"/>
      <c r="BE731" s="1233"/>
      <c r="BF731" s="1233"/>
      <c r="BG731" s="1233"/>
      <c r="BH731" s="1233"/>
      <c r="BI731" s="1233"/>
      <c r="BJ731" s="1233"/>
      <c r="BK731" s="1233"/>
      <c r="BL731" s="1233"/>
      <c r="BM731" s="1233"/>
      <c r="BN731" s="1233"/>
      <c r="BO731" s="1233"/>
      <c r="BP731" s="1233"/>
      <c r="BQ731" s="1233"/>
      <c r="BR731" s="1233"/>
      <c r="BS731" s="1233"/>
      <c r="BT731" s="1233"/>
      <c r="BU731" s="1233"/>
      <c r="BV731" s="1233"/>
      <c r="BW731" s="1233"/>
    </row>
    <row r="732" ht="14.25" customHeight="1">
      <c r="A732" s="1295"/>
      <c r="B732" s="1295"/>
      <c r="C732" s="1295"/>
      <c r="D732" s="1295"/>
      <c r="E732" s="1295"/>
      <c r="F732" s="1295"/>
      <c r="G732" s="1296"/>
      <c r="H732" s="1297"/>
      <c r="I732" s="1298"/>
      <c r="J732" s="1295"/>
      <c r="K732" s="1295"/>
      <c r="L732" s="1299"/>
      <c r="M732" s="1295"/>
      <c r="N732" s="1295"/>
      <c r="O732" s="1299"/>
      <c r="P732" s="1295"/>
      <c r="Q732" s="1295"/>
      <c r="R732" s="1295"/>
      <c r="S732" s="1295"/>
      <c r="T732" s="1295"/>
      <c r="U732" s="1300"/>
      <c r="V732" s="1295"/>
      <c r="W732" s="1295"/>
      <c r="X732" s="1295"/>
      <c r="Y732" s="1294"/>
      <c r="Z732" s="1294"/>
      <c r="AA732" s="1294"/>
      <c r="AB732" s="1294"/>
      <c r="AC732" s="1294"/>
      <c r="AD732" s="1294"/>
      <c r="AE732" s="1295"/>
      <c r="AF732" s="1295"/>
      <c r="AG732" s="1233"/>
      <c r="AH732" s="1233"/>
      <c r="AI732" s="1233"/>
      <c r="AJ732" s="1233"/>
      <c r="AK732" s="1233"/>
      <c r="AL732" s="1233"/>
      <c r="AM732" s="1233"/>
      <c r="AN732" s="1233"/>
      <c r="AO732" s="1233"/>
      <c r="AP732" s="1233"/>
      <c r="AQ732" s="1233"/>
      <c r="AR732" s="1233"/>
      <c r="AS732" s="1233"/>
      <c r="AT732" s="1233"/>
      <c r="AU732" s="1233"/>
      <c r="AV732" s="1233"/>
      <c r="AW732" s="1233"/>
      <c r="AX732" s="1233"/>
      <c r="AY732" s="1233"/>
      <c r="AZ732" s="1233"/>
      <c r="BA732" s="1233"/>
      <c r="BB732" s="1233"/>
      <c r="BC732" s="1233"/>
      <c r="BD732" s="1233"/>
      <c r="BE732" s="1233"/>
      <c r="BF732" s="1233"/>
      <c r="BG732" s="1233"/>
      <c r="BH732" s="1233"/>
      <c r="BI732" s="1233"/>
      <c r="BJ732" s="1233"/>
      <c r="BK732" s="1233"/>
      <c r="BL732" s="1233"/>
      <c r="BM732" s="1233"/>
      <c r="BN732" s="1233"/>
      <c r="BO732" s="1233"/>
      <c r="BP732" s="1233"/>
      <c r="BQ732" s="1233"/>
      <c r="BR732" s="1233"/>
      <c r="BS732" s="1233"/>
      <c r="BT732" s="1233"/>
      <c r="BU732" s="1233"/>
      <c r="BV732" s="1233"/>
      <c r="BW732" s="1233"/>
    </row>
    <row r="733" ht="14.25" customHeight="1">
      <c r="A733" s="1295"/>
      <c r="B733" s="1295"/>
      <c r="C733" s="1295"/>
      <c r="D733" s="1295"/>
      <c r="E733" s="1295"/>
      <c r="F733" s="1295"/>
      <c r="G733" s="1296"/>
      <c r="H733" s="1297"/>
      <c r="I733" s="1298"/>
      <c r="J733" s="1295"/>
      <c r="K733" s="1295"/>
      <c r="L733" s="1299"/>
      <c r="M733" s="1295"/>
      <c r="N733" s="1295"/>
      <c r="O733" s="1299"/>
      <c r="P733" s="1295"/>
      <c r="Q733" s="1295"/>
      <c r="R733" s="1295"/>
      <c r="S733" s="1295"/>
      <c r="T733" s="1295"/>
      <c r="U733" s="1300"/>
      <c r="V733" s="1295"/>
      <c r="W733" s="1295"/>
      <c r="X733" s="1295"/>
      <c r="Y733" s="1294"/>
      <c r="Z733" s="1294"/>
      <c r="AA733" s="1294"/>
      <c r="AB733" s="1294"/>
      <c r="AC733" s="1294"/>
      <c r="AD733" s="1294"/>
      <c r="AE733" s="1295"/>
      <c r="AF733" s="1295"/>
      <c r="AG733" s="1233"/>
      <c r="AH733" s="1233"/>
      <c r="AI733" s="1233"/>
      <c r="AJ733" s="1233"/>
      <c r="AK733" s="1233"/>
      <c r="AL733" s="1233"/>
      <c r="AM733" s="1233"/>
      <c r="AN733" s="1233"/>
      <c r="AO733" s="1233"/>
      <c r="AP733" s="1233"/>
      <c r="AQ733" s="1233"/>
      <c r="AR733" s="1233"/>
      <c r="AS733" s="1233"/>
      <c r="AT733" s="1233"/>
      <c r="AU733" s="1233"/>
      <c r="AV733" s="1233"/>
      <c r="AW733" s="1233"/>
      <c r="AX733" s="1233"/>
      <c r="AY733" s="1233"/>
      <c r="AZ733" s="1233"/>
      <c r="BA733" s="1233"/>
      <c r="BB733" s="1233"/>
      <c r="BC733" s="1233"/>
      <c r="BD733" s="1233"/>
      <c r="BE733" s="1233"/>
      <c r="BF733" s="1233"/>
      <c r="BG733" s="1233"/>
      <c r="BH733" s="1233"/>
      <c r="BI733" s="1233"/>
      <c r="BJ733" s="1233"/>
      <c r="BK733" s="1233"/>
      <c r="BL733" s="1233"/>
      <c r="BM733" s="1233"/>
      <c r="BN733" s="1233"/>
      <c r="BO733" s="1233"/>
      <c r="BP733" s="1233"/>
      <c r="BQ733" s="1233"/>
      <c r="BR733" s="1233"/>
      <c r="BS733" s="1233"/>
      <c r="BT733" s="1233"/>
      <c r="BU733" s="1233"/>
      <c r="BV733" s="1233"/>
      <c r="BW733" s="1233"/>
    </row>
    <row r="734" ht="14.25" customHeight="1">
      <c r="A734" s="1295"/>
      <c r="B734" s="1295"/>
      <c r="C734" s="1295"/>
      <c r="D734" s="1295"/>
      <c r="E734" s="1295"/>
      <c r="F734" s="1295"/>
      <c r="G734" s="1296"/>
      <c r="H734" s="1297"/>
      <c r="I734" s="1298"/>
      <c r="J734" s="1295"/>
      <c r="K734" s="1295"/>
      <c r="L734" s="1299"/>
      <c r="M734" s="1295"/>
      <c r="N734" s="1295"/>
      <c r="O734" s="1299"/>
      <c r="P734" s="1295"/>
      <c r="Q734" s="1295"/>
      <c r="R734" s="1295"/>
      <c r="S734" s="1295"/>
      <c r="T734" s="1295"/>
      <c r="U734" s="1300"/>
      <c r="V734" s="1295"/>
      <c r="W734" s="1295"/>
      <c r="X734" s="1295"/>
      <c r="Y734" s="1294"/>
      <c r="Z734" s="1294"/>
      <c r="AA734" s="1294"/>
      <c r="AB734" s="1294"/>
      <c r="AC734" s="1294"/>
      <c r="AD734" s="1294"/>
      <c r="AE734" s="1295"/>
      <c r="AF734" s="1295"/>
      <c r="AG734" s="1233"/>
      <c r="AH734" s="1233"/>
      <c r="AI734" s="1233"/>
      <c r="AJ734" s="1233"/>
      <c r="AK734" s="1233"/>
      <c r="AL734" s="1233"/>
      <c r="AM734" s="1233"/>
      <c r="AN734" s="1233"/>
      <c r="AO734" s="1233"/>
      <c r="AP734" s="1233"/>
      <c r="AQ734" s="1233"/>
      <c r="AR734" s="1233"/>
      <c r="AS734" s="1233"/>
      <c r="AT734" s="1233"/>
      <c r="AU734" s="1233"/>
      <c r="AV734" s="1233"/>
      <c r="AW734" s="1233"/>
      <c r="AX734" s="1233"/>
      <c r="AY734" s="1233"/>
      <c r="AZ734" s="1233"/>
      <c r="BA734" s="1233"/>
      <c r="BB734" s="1233"/>
      <c r="BC734" s="1233"/>
      <c r="BD734" s="1233"/>
      <c r="BE734" s="1233"/>
      <c r="BF734" s="1233"/>
      <c r="BG734" s="1233"/>
      <c r="BH734" s="1233"/>
      <c r="BI734" s="1233"/>
      <c r="BJ734" s="1233"/>
      <c r="BK734" s="1233"/>
      <c r="BL734" s="1233"/>
      <c r="BM734" s="1233"/>
      <c r="BN734" s="1233"/>
      <c r="BO734" s="1233"/>
      <c r="BP734" s="1233"/>
      <c r="BQ734" s="1233"/>
      <c r="BR734" s="1233"/>
      <c r="BS734" s="1233"/>
      <c r="BT734" s="1233"/>
      <c r="BU734" s="1233"/>
      <c r="BV734" s="1233"/>
      <c r="BW734" s="1233"/>
    </row>
    <row r="735" ht="14.25" customHeight="1">
      <c r="A735" s="1295"/>
      <c r="B735" s="1295"/>
      <c r="C735" s="1295"/>
      <c r="D735" s="1295"/>
      <c r="E735" s="1295"/>
      <c r="F735" s="1295"/>
      <c r="G735" s="1296"/>
      <c r="H735" s="1297"/>
      <c r="I735" s="1298"/>
      <c r="J735" s="1295"/>
      <c r="K735" s="1295"/>
      <c r="L735" s="1299"/>
      <c r="M735" s="1295"/>
      <c r="N735" s="1295"/>
      <c r="O735" s="1299"/>
      <c r="P735" s="1295"/>
      <c r="Q735" s="1295"/>
      <c r="R735" s="1295"/>
      <c r="S735" s="1295"/>
      <c r="T735" s="1295"/>
      <c r="U735" s="1300"/>
      <c r="V735" s="1295"/>
      <c r="W735" s="1295"/>
      <c r="X735" s="1295"/>
      <c r="Y735" s="1294"/>
      <c r="Z735" s="1294"/>
      <c r="AA735" s="1294"/>
      <c r="AB735" s="1294"/>
      <c r="AC735" s="1294"/>
      <c r="AD735" s="1294"/>
      <c r="AE735" s="1295"/>
      <c r="AF735" s="1295"/>
      <c r="AG735" s="1233"/>
      <c r="AH735" s="1233"/>
      <c r="AI735" s="1233"/>
      <c r="AJ735" s="1233"/>
      <c r="AK735" s="1233"/>
      <c r="AL735" s="1233"/>
      <c r="AM735" s="1233"/>
      <c r="AN735" s="1233"/>
      <c r="AO735" s="1233"/>
      <c r="AP735" s="1233"/>
      <c r="AQ735" s="1233"/>
      <c r="AR735" s="1233"/>
      <c r="AS735" s="1233"/>
      <c r="AT735" s="1233"/>
      <c r="AU735" s="1233"/>
      <c r="AV735" s="1233"/>
      <c r="AW735" s="1233"/>
      <c r="AX735" s="1233"/>
      <c r="AY735" s="1233"/>
      <c r="AZ735" s="1233"/>
      <c r="BA735" s="1233"/>
      <c r="BB735" s="1233"/>
      <c r="BC735" s="1233"/>
      <c r="BD735" s="1233"/>
      <c r="BE735" s="1233"/>
      <c r="BF735" s="1233"/>
      <c r="BG735" s="1233"/>
      <c r="BH735" s="1233"/>
      <c r="BI735" s="1233"/>
      <c r="BJ735" s="1233"/>
      <c r="BK735" s="1233"/>
      <c r="BL735" s="1233"/>
      <c r="BM735" s="1233"/>
      <c r="BN735" s="1233"/>
      <c r="BO735" s="1233"/>
      <c r="BP735" s="1233"/>
      <c r="BQ735" s="1233"/>
      <c r="BR735" s="1233"/>
      <c r="BS735" s="1233"/>
      <c r="BT735" s="1233"/>
      <c r="BU735" s="1233"/>
      <c r="BV735" s="1233"/>
      <c r="BW735" s="1233"/>
    </row>
    <row r="736" ht="14.25" customHeight="1">
      <c r="A736" s="1295"/>
      <c r="B736" s="1295"/>
      <c r="C736" s="1295"/>
      <c r="D736" s="1295"/>
      <c r="E736" s="1295"/>
      <c r="F736" s="1295"/>
      <c r="G736" s="1296"/>
      <c r="H736" s="1297"/>
      <c r="I736" s="1298"/>
      <c r="J736" s="1295"/>
      <c r="K736" s="1295"/>
      <c r="L736" s="1299"/>
      <c r="M736" s="1295"/>
      <c r="N736" s="1295"/>
      <c r="O736" s="1299"/>
      <c r="P736" s="1295"/>
      <c r="Q736" s="1295"/>
      <c r="R736" s="1295"/>
      <c r="S736" s="1295"/>
      <c r="T736" s="1295"/>
      <c r="U736" s="1300"/>
      <c r="V736" s="1295"/>
      <c r="W736" s="1295"/>
      <c r="X736" s="1295"/>
      <c r="Y736" s="1294"/>
      <c r="Z736" s="1294"/>
      <c r="AA736" s="1294"/>
      <c r="AB736" s="1294"/>
      <c r="AC736" s="1294"/>
      <c r="AD736" s="1294"/>
      <c r="AE736" s="1295"/>
      <c r="AF736" s="1295"/>
      <c r="AG736" s="1233"/>
      <c r="AH736" s="1233"/>
      <c r="AI736" s="1233"/>
      <c r="AJ736" s="1233"/>
      <c r="AK736" s="1233"/>
      <c r="AL736" s="1233"/>
      <c r="AM736" s="1233"/>
      <c r="AN736" s="1233"/>
      <c r="AO736" s="1233"/>
      <c r="AP736" s="1233"/>
      <c r="AQ736" s="1233"/>
      <c r="AR736" s="1233"/>
      <c r="AS736" s="1233"/>
      <c r="AT736" s="1233"/>
      <c r="AU736" s="1233"/>
      <c r="AV736" s="1233"/>
      <c r="AW736" s="1233"/>
      <c r="AX736" s="1233"/>
      <c r="AY736" s="1233"/>
      <c r="AZ736" s="1233"/>
      <c r="BA736" s="1233"/>
      <c r="BB736" s="1233"/>
      <c r="BC736" s="1233"/>
      <c r="BD736" s="1233"/>
      <c r="BE736" s="1233"/>
      <c r="BF736" s="1233"/>
      <c r="BG736" s="1233"/>
      <c r="BH736" s="1233"/>
      <c r="BI736" s="1233"/>
      <c r="BJ736" s="1233"/>
      <c r="BK736" s="1233"/>
      <c r="BL736" s="1233"/>
      <c r="BM736" s="1233"/>
      <c r="BN736" s="1233"/>
      <c r="BO736" s="1233"/>
      <c r="BP736" s="1233"/>
      <c r="BQ736" s="1233"/>
      <c r="BR736" s="1233"/>
      <c r="BS736" s="1233"/>
      <c r="BT736" s="1233"/>
      <c r="BU736" s="1233"/>
      <c r="BV736" s="1233"/>
      <c r="BW736" s="1233"/>
    </row>
    <row r="737" ht="14.25" customHeight="1">
      <c r="A737" s="1295"/>
      <c r="B737" s="1295"/>
      <c r="C737" s="1295"/>
      <c r="D737" s="1295"/>
      <c r="E737" s="1295"/>
      <c r="F737" s="1295"/>
      <c r="G737" s="1296"/>
      <c r="H737" s="1297"/>
      <c r="I737" s="1298"/>
      <c r="J737" s="1295"/>
      <c r="K737" s="1295"/>
      <c r="L737" s="1299"/>
      <c r="M737" s="1295"/>
      <c r="N737" s="1295"/>
      <c r="O737" s="1299"/>
      <c r="P737" s="1295"/>
      <c r="Q737" s="1295"/>
      <c r="R737" s="1295"/>
      <c r="S737" s="1295"/>
      <c r="T737" s="1295"/>
      <c r="U737" s="1300"/>
      <c r="V737" s="1295"/>
      <c r="W737" s="1295"/>
      <c r="X737" s="1295"/>
      <c r="Y737" s="1294"/>
      <c r="Z737" s="1294"/>
      <c r="AA737" s="1294"/>
      <c r="AB737" s="1294"/>
      <c r="AC737" s="1294"/>
      <c r="AD737" s="1294"/>
      <c r="AE737" s="1295"/>
      <c r="AF737" s="1295"/>
      <c r="AG737" s="1233"/>
      <c r="AH737" s="1233"/>
      <c r="AI737" s="1233"/>
      <c r="AJ737" s="1233"/>
      <c r="AK737" s="1233"/>
      <c r="AL737" s="1233"/>
      <c r="AM737" s="1233"/>
      <c r="AN737" s="1233"/>
      <c r="AO737" s="1233"/>
      <c r="AP737" s="1233"/>
      <c r="AQ737" s="1233"/>
      <c r="AR737" s="1233"/>
      <c r="AS737" s="1233"/>
      <c r="AT737" s="1233"/>
      <c r="AU737" s="1233"/>
      <c r="AV737" s="1233"/>
      <c r="AW737" s="1233"/>
      <c r="AX737" s="1233"/>
      <c r="AY737" s="1233"/>
      <c r="AZ737" s="1233"/>
      <c r="BA737" s="1233"/>
      <c r="BB737" s="1233"/>
      <c r="BC737" s="1233"/>
      <c r="BD737" s="1233"/>
      <c r="BE737" s="1233"/>
      <c r="BF737" s="1233"/>
      <c r="BG737" s="1233"/>
      <c r="BH737" s="1233"/>
      <c r="BI737" s="1233"/>
      <c r="BJ737" s="1233"/>
      <c r="BK737" s="1233"/>
      <c r="BL737" s="1233"/>
      <c r="BM737" s="1233"/>
      <c r="BN737" s="1233"/>
      <c r="BO737" s="1233"/>
      <c r="BP737" s="1233"/>
      <c r="BQ737" s="1233"/>
      <c r="BR737" s="1233"/>
      <c r="BS737" s="1233"/>
      <c r="BT737" s="1233"/>
      <c r="BU737" s="1233"/>
      <c r="BV737" s="1233"/>
      <c r="BW737" s="1233"/>
    </row>
    <row r="738" ht="14.25" customHeight="1">
      <c r="A738" s="1295"/>
      <c r="B738" s="1295"/>
      <c r="C738" s="1295"/>
      <c r="D738" s="1295"/>
      <c r="E738" s="1295"/>
      <c r="F738" s="1295"/>
      <c r="G738" s="1296"/>
      <c r="H738" s="1297"/>
      <c r="I738" s="1298"/>
      <c r="J738" s="1295"/>
      <c r="K738" s="1295"/>
      <c r="L738" s="1299"/>
      <c r="M738" s="1295"/>
      <c r="N738" s="1295"/>
      <c r="O738" s="1299"/>
      <c r="P738" s="1295"/>
      <c r="Q738" s="1295"/>
      <c r="R738" s="1295"/>
      <c r="S738" s="1295"/>
      <c r="T738" s="1295"/>
      <c r="U738" s="1300"/>
      <c r="V738" s="1295"/>
      <c r="W738" s="1295"/>
      <c r="X738" s="1295"/>
      <c r="Y738" s="1294"/>
      <c r="Z738" s="1294"/>
      <c r="AA738" s="1294"/>
      <c r="AB738" s="1294"/>
      <c r="AC738" s="1294"/>
      <c r="AD738" s="1294"/>
      <c r="AE738" s="1295"/>
      <c r="AF738" s="1295"/>
      <c r="AG738" s="1233"/>
      <c r="AH738" s="1233"/>
      <c r="AI738" s="1233"/>
      <c r="AJ738" s="1233"/>
      <c r="AK738" s="1233"/>
      <c r="AL738" s="1233"/>
      <c r="AM738" s="1233"/>
      <c r="AN738" s="1233"/>
      <c r="AO738" s="1233"/>
      <c r="AP738" s="1233"/>
      <c r="AQ738" s="1233"/>
      <c r="AR738" s="1233"/>
      <c r="AS738" s="1233"/>
      <c r="AT738" s="1233"/>
      <c r="AU738" s="1233"/>
      <c r="AV738" s="1233"/>
      <c r="AW738" s="1233"/>
      <c r="AX738" s="1233"/>
      <c r="AY738" s="1233"/>
      <c r="AZ738" s="1233"/>
      <c r="BA738" s="1233"/>
      <c r="BB738" s="1233"/>
      <c r="BC738" s="1233"/>
      <c r="BD738" s="1233"/>
      <c r="BE738" s="1233"/>
      <c r="BF738" s="1233"/>
      <c r="BG738" s="1233"/>
      <c r="BH738" s="1233"/>
      <c r="BI738" s="1233"/>
      <c r="BJ738" s="1233"/>
      <c r="BK738" s="1233"/>
      <c r="BL738" s="1233"/>
      <c r="BM738" s="1233"/>
      <c r="BN738" s="1233"/>
      <c r="BO738" s="1233"/>
      <c r="BP738" s="1233"/>
      <c r="BQ738" s="1233"/>
      <c r="BR738" s="1233"/>
      <c r="BS738" s="1233"/>
      <c r="BT738" s="1233"/>
      <c r="BU738" s="1233"/>
      <c r="BV738" s="1233"/>
      <c r="BW738" s="1233"/>
    </row>
    <row r="739" ht="14.25" customHeight="1">
      <c r="A739" s="1295"/>
      <c r="B739" s="1295"/>
      <c r="C739" s="1295"/>
      <c r="D739" s="1295"/>
      <c r="E739" s="1295"/>
      <c r="F739" s="1295"/>
      <c r="G739" s="1296"/>
      <c r="H739" s="1297"/>
      <c r="I739" s="1298"/>
      <c r="J739" s="1295"/>
      <c r="K739" s="1295"/>
      <c r="L739" s="1299"/>
      <c r="M739" s="1295"/>
      <c r="N739" s="1295"/>
      <c r="O739" s="1299"/>
      <c r="P739" s="1295"/>
      <c r="Q739" s="1295"/>
      <c r="R739" s="1295"/>
      <c r="S739" s="1295"/>
      <c r="T739" s="1295"/>
      <c r="U739" s="1300"/>
      <c r="V739" s="1295"/>
      <c r="W739" s="1295"/>
      <c r="X739" s="1295"/>
      <c r="Y739" s="1294"/>
      <c r="Z739" s="1294"/>
      <c r="AA739" s="1294"/>
      <c r="AB739" s="1294"/>
      <c r="AC739" s="1294"/>
      <c r="AD739" s="1294"/>
      <c r="AE739" s="1295"/>
      <c r="AF739" s="1295"/>
      <c r="AG739" s="1233"/>
      <c r="AH739" s="1233"/>
      <c r="AI739" s="1233"/>
      <c r="AJ739" s="1233"/>
      <c r="AK739" s="1233"/>
      <c r="AL739" s="1233"/>
      <c r="AM739" s="1233"/>
      <c r="AN739" s="1233"/>
      <c r="AO739" s="1233"/>
      <c r="AP739" s="1233"/>
      <c r="AQ739" s="1233"/>
      <c r="AR739" s="1233"/>
      <c r="AS739" s="1233"/>
      <c r="AT739" s="1233"/>
      <c r="AU739" s="1233"/>
      <c r="AV739" s="1233"/>
      <c r="AW739" s="1233"/>
      <c r="AX739" s="1233"/>
      <c r="AY739" s="1233"/>
      <c r="AZ739" s="1233"/>
      <c r="BA739" s="1233"/>
      <c r="BB739" s="1233"/>
      <c r="BC739" s="1233"/>
      <c r="BD739" s="1233"/>
      <c r="BE739" s="1233"/>
      <c r="BF739" s="1233"/>
      <c r="BG739" s="1233"/>
      <c r="BH739" s="1233"/>
      <c r="BI739" s="1233"/>
      <c r="BJ739" s="1233"/>
      <c r="BK739" s="1233"/>
      <c r="BL739" s="1233"/>
      <c r="BM739" s="1233"/>
      <c r="BN739" s="1233"/>
      <c r="BO739" s="1233"/>
      <c r="BP739" s="1233"/>
      <c r="BQ739" s="1233"/>
      <c r="BR739" s="1233"/>
      <c r="BS739" s="1233"/>
      <c r="BT739" s="1233"/>
      <c r="BU739" s="1233"/>
      <c r="BV739" s="1233"/>
      <c r="BW739" s="1233"/>
    </row>
    <row r="740" ht="14.25" customHeight="1">
      <c r="A740" s="1295"/>
      <c r="B740" s="1295"/>
      <c r="C740" s="1295"/>
      <c r="D740" s="1295"/>
      <c r="E740" s="1295"/>
      <c r="F740" s="1295"/>
      <c r="G740" s="1296"/>
      <c r="H740" s="1297"/>
      <c r="I740" s="1298"/>
      <c r="J740" s="1295"/>
      <c r="K740" s="1295"/>
      <c r="L740" s="1299"/>
      <c r="M740" s="1295"/>
      <c r="N740" s="1295"/>
      <c r="O740" s="1299"/>
      <c r="P740" s="1295"/>
      <c r="Q740" s="1295"/>
      <c r="R740" s="1295"/>
      <c r="S740" s="1295"/>
      <c r="T740" s="1295"/>
      <c r="U740" s="1300"/>
      <c r="V740" s="1295"/>
      <c r="W740" s="1295"/>
      <c r="X740" s="1295"/>
      <c r="Y740" s="1294"/>
      <c r="Z740" s="1294"/>
      <c r="AA740" s="1294"/>
      <c r="AB740" s="1294"/>
      <c r="AC740" s="1294"/>
      <c r="AD740" s="1294"/>
      <c r="AE740" s="1295"/>
      <c r="AF740" s="1295"/>
      <c r="AG740" s="1233"/>
      <c r="AH740" s="1233"/>
      <c r="AI740" s="1233"/>
      <c r="AJ740" s="1233"/>
      <c r="AK740" s="1233"/>
      <c r="AL740" s="1233"/>
      <c r="AM740" s="1233"/>
      <c r="AN740" s="1233"/>
      <c r="AO740" s="1233"/>
      <c r="AP740" s="1233"/>
      <c r="AQ740" s="1233"/>
      <c r="AR740" s="1233"/>
      <c r="AS740" s="1233"/>
      <c r="AT740" s="1233"/>
      <c r="AU740" s="1233"/>
      <c r="AV740" s="1233"/>
      <c r="AW740" s="1233"/>
      <c r="AX740" s="1233"/>
      <c r="AY740" s="1233"/>
      <c r="AZ740" s="1233"/>
      <c r="BA740" s="1233"/>
      <c r="BB740" s="1233"/>
      <c r="BC740" s="1233"/>
      <c r="BD740" s="1233"/>
      <c r="BE740" s="1233"/>
      <c r="BF740" s="1233"/>
      <c r="BG740" s="1233"/>
      <c r="BH740" s="1233"/>
      <c r="BI740" s="1233"/>
      <c r="BJ740" s="1233"/>
      <c r="BK740" s="1233"/>
      <c r="BL740" s="1233"/>
      <c r="BM740" s="1233"/>
      <c r="BN740" s="1233"/>
      <c r="BO740" s="1233"/>
      <c r="BP740" s="1233"/>
      <c r="BQ740" s="1233"/>
      <c r="BR740" s="1233"/>
      <c r="BS740" s="1233"/>
      <c r="BT740" s="1233"/>
      <c r="BU740" s="1233"/>
      <c r="BV740" s="1233"/>
      <c r="BW740" s="1233"/>
    </row>
    <row r="741" ht="14.25" customHeight="1">
      <c r="A741" s="1295"/>
      <c r="B741" s="1295"/>
      <c r="C741" s="1295"/>
      <c r="D741" s="1295"/>
      <c r="E741" s="1295"/>
      <c r="F741" s="1295"/>
      <c r="G741" s="1296"/>
      <c r="H741" s="1297"/>
      <c r="I741" s="1298"/>
      <c r="J741" s="1295"/>
      <c r="K741" s="1295"/>
      <c r="L741" s="1299"/>
      <c r="M741" s="1295"/>
      <c r="N741" s="1295"/>
      <c r="O741" s="1299"/>
      <c r="P741" s="1295"/>
      <c r="Q741" s="1295"/>
      <c r="R741" s="1295"/>
      <c r="S741" s="1295"/>
      <c r="T741" s="1295"/>
      <c r="U741" s="1300"/>
      <c r="V741" s="1295"/>
      <c r="W741" s="1295"/>
      <c r="X741" s="1295"/>
      <c r="Y741" s="1294"/>
      <c r="Z741" s="1294"/>
      <c r="AA741" s="1294"/>
      <c r="AB741" s="1294"/>
      <c r="AC741" s="1294"/>
      <c r="AD741" s="1294"/>
      <c r="AE741" s="1295"/>
      <c r="AF741" s="1295"/>
      <c r="AG741" s="1233"/>
      <c r="AH741" s="1233"/>
      <c r="AI741" s="1233"/>
      <c r="AJ741" s="1233"/>
      <c r="AK741" s="1233"/>
      <c r="AL741" s="1233"/>
      <c r="AM741" s="1233"/>
      <c r="AN741" s="1233"/>
      <c r="AO741" s="1233"/>
      <c r="AP741" s="1233"/>
      <c r="AQ741" s="1233"/>
      <c r="AR741" s="1233"/>
      <c r="AS741" s="1233"/>
      <c r="AT741" s="1233"/>
      <c r="AU741" s="1233"/>
      <c r="AV741" s="1233"/>
      <c r="AW741" s="1233"/>
      <c r="AX741" s="1233"/>
      <c r="AY741" s="1233"/>
      <c r="AZ741" s="1233"/>
      <c r="BA741" s="1233"/>
      <c r="BB741" s="1233"/>
      <c r="BC741" s="1233"/>
      <c r="BD741" s="1233"/>
      <c r="BE741" s="1233"/>
      <c r="BF741" s="1233"/>
      <c r="BG741" s="1233"/>
      <c r="BH741" s="1233"/>
      <c r="BI741" s="1233"/>
      <c r="BJ741" s="1233"/>
      <c r="BK741" s="1233"/>
      <c r="BL741" s="1233"/>
      <c r="BM741" s="1233"/>
      <c r="BN741" s="1233"/>
      <c r="BO741" s="1233"/>
      <c r="BP741" s="1233"/>
      <c r="BQ741" s="1233"/>
      <c r="BR741" s="1233"/>
      <c r="BS741" s="1233"/>
      <c r="BT741" s="1233"/>
      <c r="BU741" s="1233"/>
      <c r="BV741" s="1233"/>
      <c r="BW741" s="1233"/>
    </row>
    <row r="742" ht="14.25" customHeight="1">
      <c r="A742" s="1295"/>
      <c r="B742" s="1295"/>
      <c r="C742" s="1295"/>
      <c r="D742" s="1295"/>
      <c r="E742" s="1295"/>
      <c r="F742" s="1295"/>
      <c r="G742" s="1296"/>
      <c r="H742" s="1297"/>
      <c r="I742" s="1298"/>
      <c r="J742" s="1295"/>
      <c r="K742" s="1295"/>
      <c r="L742" s="1299"/>
      <c r="M742" s="1295"/>
      <c r="N742" s="1295"/>
      <c r="O742" s="1299"/>
      <c r="P742" s="1295"/>
      <c r="Q742" s="1295"/>
      <c r="R742" s="1295"/>
      <c r="S742" s="1295"/>
      <c r="T742" s="1295"/>
      <c r="U742" s="1300"/>
      <c r="V742" s="1295"/>
      <c r="W742" s="1295"/>
      <c r="X742" s="1295"/>
      <c r="Y742" s="1294"/>
      <c r="Z742" s="1294"/>
      <c r="AA742" s="1294"/>
      <c r="AB742" s="1294"/>
      <c r="AC742" s="1294"/>
      <c r="AD742" s="1294"/>
      <c r="AE742" s="1295"/>
      <c r="AF742" s="1295"/>
      <c r="AG742" s="1233"/>
      <c r="AH742" s="1233"/>
      <c r="AI742" s="1233"/>
      <c r="AJ742" s="1233"/>
      <c r="AK742" s="1233"/>
      <c r="AL742" s="1233"/>
      <c r="AM742" s="1233"/>
      <c r="AN742" s="1233"/>
      <c r="AO742" s="1233"/>
      <c r="AP742" s="1233"/>
      <c r="AQ742" s="1233"/>
      <c r="AR742" s="1233"/>
      <c r="AS742" s="1233"/>
      <c r="AT742" s="1233"/>
      <c r="AU742" s="1233"/>
      <c r="AV742" s="1233"/>
      <c r="AW742" s="1233"/>
      <c r="AX742" s="1233"/>
      <c r="AY742" s="1233"/>
      <c r="AZ742" s="1233"/>
      <c r="BA742" s="1233"/>
      <c r="BB742" s="1233"/>
      <c r="BC742" s="1233"/>
      <c r="BD742" s="1233"/>
      <c r="BE742" s="1233"/>
      <c r="BF742" s="1233"/>
      <c r="BG742" s="1233"/>
      <c r="BH742" s="1233"/>
      <c r="BI742" s="1233"/>
      <c r="BJ742" s="1233"/>
      <c r="BK742" s="1233"/>
      <c r="BL742" s="1233"/>
      <c r="BM742" s="1233"/>
      <c r="BN742" s="1233"/>
      <c r="BO742" s="1233"/>
      <c r="BP742" s="1233"/>
      <c r="BQ742" s="1233"/>
      <c r="BR742" s="1233"/>
      <c r="BS742" s="1233"/>
      <c r="BT742" s="1233"/>
      <c r="BU742" s="1233"/>
      <c r="BV742" s="1233"/>
      <c r="BW742" s="1233"/>
    </row>
    <row r="743" ht="14.25" customHeight="1">
      <c r="A743" s="1295"/>
      <c r="B743" s="1295"/>
      <c r="C743" s="1295"/>
      <c r="D743" s="1295"/>
      <c r="E743" s="1295"/>
      <c r="F743" s="1295"/>
      <c r="G743" s="1296"/>
      <c r="H743" s="1297"/>
      <c r="I743" s="1298"/>
      <c r="J743" s="1295"/>
      <c r="K743" s="1295"/>
      <c r="L743" s="1299"/>
      <c r="M743" s="1295"/>
      <c r="N743" s="1295"/>
      <c r="O743" s="1299"/>
      <c r="P743" s="1295"/>
      <c r="Q743" s="1295"/>
      <c r="R743" s="1295"/>
      <c r="S743" s="1295"/>
      <c r="T743" s="1295"/>
      <c r="U743" s="1300"/>
      <c r="V743" s="1295"/>
      <c r="W743" s="1295"/>
      <c r="X743" s="1295"/>
      <c r="Y743" s="1294"/>
      <c r="Z743" s="1294"/>
      <c r="AA743" s="1294"/>
      <c r="AB743" s="1294"/>
      <c r="AC743" s="1294"/>
      <c r="AD743" s="1294"/>
      <c r="AE743" s="1295"/>
      <c r="AF743" s="1295"/>
      <c r="AG743" s="1233"/>
      <c r="AH743" s="1233"/>
      <c r="AI743" s="1233"/>
      <c r="AJ743" s="1233"/>
      <c r="AK743" s="1233"/>
      <c r="AL743" s="1233"/>
      <c r="AM743" s="1233"/>
      <c r="AN743" s="1233"/>
      <c r="AO743" s="1233"/>
      <c r="AP743" s="1233"/>
      <c r="AQ743" s="1233"/>
      <c r="AR743" s="1233"/>
      <c r="AS743" s="1233"/>
      <c r="AT743" s="1233"/>
      <c r="AU743" s="1233"/>
      <c r="AV743" s="1233"/>
      <c r="AW743" s="1233"/>
      <c r="AX743" s="1233"/>
      <c r="AY743" s="1233"/>
      <c r="AZ743" s="1233"/>
      <c r="BA743" s="1233"/>
      <c r="BB743" s="1233"/>
      <c r="BC743" s="1233"/>
      <c r="BD743" s="1233"/>
      <c r="BE743" s="1233"/>
      <c r="BF743" s="1233"/>
      <c r="BG743" s="1233"/>
      <c r="BH743" s="1233"/>
      <c r="BI743" s="1233"/>
      <c r="BJ743" s="1233"/>
      <c r="BK743" s="1233"/>
      <c r="BL743" s="1233"/>
      <c r="BM743" s="1233"/>
      <c r="BN743" s="1233"/>
      <c r="BO743" s="1233"/>
      <c r="BP743" s="1233"/>
      <c r="BQ743" s="1233"/>
      <c r="BR743" s="1233"/>
      <c r="BS743" s="1233"/>
      <c r="BT743" s="1233"/>
      <c r="BU743" s="1233"/>
      <c r="BV743" s="1233"/>
      <c r="BW743" s="1233"/>
    </row>
    <row r="744" ht="14.25" customHeight="1">
      <c r="A744" s="1295"/>
      <c r="B744" s="1295"/>
      <c r="C744" s="1295"/>
      <c r="D744" s="1295"/>
      <c r="E744" s="1295"/>
      <c r="F744" s="1295"/>
      <c r="G744" s="1296"/>
      <c r="H744" s="1297"/>
      <c r="I744" s="1298"/>
      <c r="J744" s="1295"/>
      <c r="K744" s="1295"/>
      <c r="L744" s="1299"/>
      <c r="M744" s="1295"/>
      <c r="N744" s="1295"/>
      <c r="O744" s="1299"/>
      <c r="P744" s="1295"/>
      <c r="Q744" s="1295"/>
      <c r="R744" s="1295"/>
      <c r="S744" s="1295"/>
      <c r="T744" s="1295"/>
      <c r="U744" s="1300"/>
      <c r="V744" s="1295"/>
      <c r="W744" s="1295"/>
      <c r="X744" s="1295"/>
      <c r="Y744" s="1294"/>
      <c r="Z744" s="1294"/>
      <c r="AA744" s="1294"/>
      <c r="AB744" s="1294"/>
      <c r="AC744" s="1294"/>
      <c r="AD744" s="1294"/>
      <c r="AE744" s="1295"/>
      <c r="AF744" s="1295"/>
      <c r="AG744" s="1233"/>
      <c r="AH744" s="1233"/>
      <c r="AI744" s="1233"/>
      <c r="AJ744" s="1233"/>
      <c r="AK744" s="1233"/>
      <c r="AL744" s="1233"/>
      <c r="AM744" s="1233"/>
      <c r="AN744" s="1233"/>
      <c r="AO744" s="1233"/>
      <c r="AP744" s="1233"/>
      <c r="AQ744" s="1233"/>
      <c r="AR744" s="1233"/>
      <c r="AS744" s="1233"/>
      <c r="AT744" s="1233"/>
      <c r="AU744" s="1233"/>
      <c r="AV744" s="1233"/>
      <c r="AW744" s="1233"/>
      <c r="AX744" s="1233"/>
      <c r="AY744" s="1233"/>
      <c r="AZ744" s="1233"/>
      <c r="BA744" s="1233"/>
      <c r="BB744" s="1233"/>
      <c r="BC744" s="1233"/>
      <c r="BD744" s="1233"/>
      <c r="BE744" s="1233"/>
      <c r="BF744" s="1233"/>
      <c r="BG744" s="1233"/>
      <c r="BH744" s="1233"/>
      <c r="BI744" s="1233"/>
      <c r="BJ744" s="1233"/>
      <c r="BK744" s="1233"/>
      <c r="BL744" s="1233"/>
      <c r="BM744" s="1233"/>
      <c r="BN744" s="1233"/>
      <c r="BO744" s="1233"/>
      <c r="BP744" s="1233"/>
      <c r="BQ744" s="1233"/>
      <c r="BR744" s="1233"/>
      <c r="BS744" s="1233"/>
      <c r="BT744" s="1233"/>
      <c r="BU744" s="1233"/>
      <c r="BV744" s="1233"/>
      <c r="BW744" s="1233"/>
    </row>
    <row r="745" ht="14.25" customHeight="1">
      <c r="A745" s="1295"/>
      <c r="B745" s="1295"/>
      <c r="C745" s="1295"/>
      <c r="D745" s="1295"/>
      <c r="E745" s="1295"/>
      <c r="F745" s="1295"/>
      <c r="G745" s="1296"/>
      <c r="H745" s="1297"/>
      <c r="I745" s="1298"/>
      <c r="J745" s="1295"/>
      <c r="K745" s="1295"/>
      <c r="L745" s="1299"/>
      <c r="M745" s="1295"/>
      <c r="N745" s="1295"/>
      <c r="O745" s="1299"/>
      <c r="P745" s="1295"/>
      <c r="Q745" s="1295"/>
      <c r="R745" s="1295"/>
      <c r="S745" s="1295"/>
      <c r="T745" s="1295"/>
      <c r="U745" s="1300"/>
      <c r="V745" s="1295"/>
      <c r="W745" s="1295"/>
      <c r="X745" s="1295"/>
      <c r="Y745" s="1294"/>
      <c r="Z745" s="1294"/>
      <c r="AA745" s="1294"/>
      <c r="AB745" s="1294"/>
      <c r="AC745" s="1294"/>
      <c r="AD745" s="1294"/>
      <c r="AE745" s="1295"/>
      <c r="AF745" s="1295"/>
      <c r="AG745" s="1233"/>
      <c r="AH745" s="1233"/>
      <c r="AI745" s="1233"/>
      <c r="AJ745" s="1233"/>
      <c r="AK745" s="1233"/>
      <c r="AL745" s="1233"/>
      <c r="AM745" s="1233"/>
      <c r="AN745" s="1233"/>
      <c r="AO745" s="1233"/>
      <c r="AP745" s="1233"/>
      <c r="AQ745" s="1233"/>
      <c r="AR745" s="1233"/>
      <c r="AS745" s="1233"/>
      <c r="AT745" s="1233"/>
      <c r="AU745" s="1233"/>
      <c r="AV745" s="1233"/>
      <c r="AW745" s="1233"/>
      <c r="AX745" s="1233"/>
      <c r="AY745" s="1233"/>
      <c r="AZ745" s="1233"/>
      <c r="BA745" s="1233"/>
      <c r="BB745" s="1233"/>
      <c r="BC745" s="1233"/>
      <c r="BD745" s="1233"/>
      <c r="BE745" s="1233"/>
      <c r="BF745" s="1233"/>
      <c r="BG745" s="1233"/>
      <c r="BH745" s="1233"/>
      <c r="BI745" s="1233"/>
      <c r="BJ745" s="1233"/>
      <c r="BK745" s="1233"/>
      <c r="BL745" s="1233"/>
      <c r="BM745" s="1233"/>
      <c r="BN745" s="1233"/>
      <c r="BO745" s="1233"/>
      <c r="BP745" s="1233"/>
      <c r="BQ745" s="1233"/>
      <c r="BR745" s="1233"/>
      <c r="BS745" s="1233"/>
      <c r="BT745" s="1233"/>
      <c r="BU745" s="1233"/>
      <c r="BV745" s="1233"/>
      <c r="BW745" s="1233"/>
    </row>
    <row r="746" ht="14.25" customHeight="1">
      <c r="A746" s="1295"/>
      <c r="B746" s="1295"/>
      <c r="C746" s="1295"/>
      <c r="D746" s="1295"/>
      <c r="E746" s="1295"/>
      <c r="F746" s="1295"/>
      <c r="G746" s="1296"/>
      <c r="H746" s="1297"/>
      <c r="I746" s="1298"/>
      <c r="J746" s="1295"/>
      <c r="K746" s="1295"/>
      <c r="L746" s="1299"/>
      <c r="M746" s="1295"/>
      <c r="N746" s="1295"/>
      <c r="O746" s="1299"/>
      <c r="P746" s="1295"/>
      <c r="Q746" s="1295"/>
      <c r="R746" s="1295"/>
      <c r="S746" s="1295"/>
      <c r="T746" s="1295"/>
      <c r="U746" s="1300"/>
      <c r="V746" s="1295"/>
      <c r="W746" s="1295"/>
      <c r="X746" s="1295"/>
      <c r="Y746" s="1294"/>
      <c r="Z746" s="1294"/>
      <c r="AA746" s="1294"/>
      <c r="AB746" s="1294"/>
      <c r="AC746" s="1294"/>
      <c r="AD746" s="1294"/>
      <c r="AE746" s="1295"/>
      <c r="AF746" s="1295"/>
      <c r="AG746" s="1233"/>
      <c r="AH746" s="1233"/>
      <c r="AI746" s="1233"/>
      <c r="AJ746" s="1233"/>
      <c r="AK746" s="1233"/>
      <c r="AL746" s="1233"/>
      <c r="AM746" s="1233"/>
      <c r="AN746" s="1233"/>
      <c r="AO746" s="1233"/>
      <c r="AP746" s="1233"/>
      <c r="AQ746" s="1233"/>
      <c r="AR746" s="1233"/>
      <c r="AS746" s="1233"/>
      <c r="AT746" s="1233"/>
      <c r="AU746" s="1233"/>
      <c r="AV746" s="1233"/>
      <c r="AW746" s="1233"/>
      <c r="AX746" s="1233"/>
      <c r="AY746" s="1233"/>
      <c r="AZ746" s="1233"/>
      <c r="BA746" s="1233"/>
      <c r="BB746" s="1233"/>
      <c r="BC746" s="1233"/>
      <c r="BD746" s="1233"/>
      <c r="BE746" s="1233"/>
      <c r="BF746" s="1233"/>
      <c r="BG746" s="1233"/>
      <c r="BH746" s="1233"/>
      <c r="BI746" s="1233"/>
      <c r="BJ746" s="1233"/>
      <c r="BK746" s="1233"/>
      <c r="BL746" s="1233"/>
      <c r="BM746" s="1233"/>
      <c r="BN746" s="1233"/>
      <c r="BO746" s="1233"/>
      <c r="BP746" s="1233"/>
      <c r="BQ746" s="1233"/>
      <c r="BR746" s="1233"/>
      <c r="BS746" s="1233"/>
      <c r="BT746" s="1233"/>
      <c r="BU746" s="1233"/>
      <c r="BV746" s="1233"/>
      <c r="BW746" s="1233"/>
    </row>
    <row r="747" ht="14.25" customHeight="1">
      <c r="A747" s="1295"/>
      <c r="B747" s="1295"/>
      <c r="C747" s="1295"/>
      <c r="D747" s="1295"/>
      <c r="E747" s="1295"/>
      <c r="F747" s="1295"/>
      <c r="G747" s="1296"/>
      <c r="H747" s="1297"/>
      <c r="I747" s="1298"/>
      <c r="J747" s="1295"/>
      <c r="K747" s="1295"/>
      <c r="L747" s="1299"/>
      <c r="M747" s="1295"/>
      <c r="N747" s="1295"/>
      <c r="O747" s="1299"/>
      <c r="P747" s="1295"/>
      <c r="Q747" s="1295"/>
      <c r="R747" s="1295"/>
      <c r="S747" s="1295"/>
      <c r="T747" s="1295"/>
      <c r="U747" s="1300"/>
      <c r="V747" s="1295"/>
      <c r="W747" s="1295"/>
      <c r="X747" s="1295"/>
      <c r="Y747" s="1294"/>
      <c r="Z747" s="1294"/>
      <c r="AA747" s="1294"/>
      <c r="AB747" s="1294"/>
      <c r="AC747" s="1294"/>
      <c r="AD747" s="1294"/>
      <c r="AE747" s="1295"/>
      <c r="AF747" s="1295"/>
      <c r="AG747" s="1233"/>
      <c r="AH747" s="1233"/>
      <c r="AI747" s="1233"/>
      <c r="AJ747" s="1233"/>
      <c r="AK747" s="1233"/>
      <c r="AL747" s="1233"/>
      <c r="AM747" s="1233"/>
      <c r="AN747" s="1233"/>
      <c r="AO747" s="1233"/>
      <c r="AP747" s="1233"/>
      <c r="AQ747" s="1233"/>
      <c r="AR747" s="1233"/>
      <c r="AS747" s="1233"/>
      <c r="AT747" s="1233"/>
      <c r="AU747" s="1233"/>
      <c r="AV747" s="1233"/>
      <c r="AW747" s="1233"/>
      <c r="AX747" s="1233"/>
      <c r="AY747" s="1233"/>
      <c r="AZ747" s="1233"/>
      <c r="BA747" s="1233"/>
      <c r="BB747" s="1233"/>
      <c r="BC747" s="1233"/>
      <c r="BD747" s="1233"/>
      <c r="BE747" s="1233"/>
      <c r="BF747" s="1233"/>
      <c r="BG747" s="1233"/>
      <c r="BH747" s="1233"/>
      <c r="BI747" s="1233"/>
      <c r="BJ747" s="1233"/>
      <c r="BK747" s="1233"/>
      <c r="BL747" s="1233"/>
      <c r="BM747" s="1233"/>
      <c r="BN747" s="1233"/>
      <c r="BO747" s="1233"/>
      <c r="BP747" s="1233"/>
      <c r="BQ747" s="1233"/>
      <c r="BR747" s="1233"/>
      <c r="BS747" s="1233"/>
      <c r="BT747" s="1233"/>
      <c r="BU747" s="1233"/>
      <c r="BV747" s="1233"/>
      <c r="BW747" s="1233"/>
    </row>
    <row r="748" ht="14.25" customHeight="1">
      <c r="A748" s="1295"/>
      <c r="B748" s="1295"/>
      <c r="C748" s="1295"/>
      <c r="D748" s="1295"/>
      <c r="E748" s="1295"/>
      <c r="F748" s="1295"/>
      <c r="G748" s="1296"/>
      <c r="H748" s="1297"/>
      <c r="I748" s="1298"/>
      <c r="J748" s="1295"/>
      <c r="K748" s="1295"/>
      <c r="L748" s="1299"/>
      <c r="M748" s="1295"/>
      <c r="N748" s="1295"/>
      <c r="O748" s="1299"/>
      <c r="P748" s="1295"/>
      <c r="Q748" s="1295"/>
      <c r="R748" s="1295"/>
      <c r="S748" s="1295"/>
      <c r="T748" s="1295"/>
      <c r="U748" s="1300"/>
      <c r="V748" s="1295"/>
      <c r="W748" s="1295"/>
      <c r="X748" s="1295"/>
      <c r="Y748" s="1294"/>
      <c r="Z748" s="1294"/>
      <c r="AA748" s="1294"/>
      <c r="AB748" s="1294"/>
      <c r="AC748" s="1294"/>
      <c r="AD748" s="1294"/>
      <c r="AE748" s="1295"/>
      <c r="AF748" s="1295"/>
      <c r="AG748" s="1233"/>
      <c r="AH748" s="1233"/>
      <c r="AI748" s="1233"/>
      <c r="AJ748" s="1233"/>
      <c r="AK748" s="1233"/>
      <c r="AL748" s="1233"/>
      <c r="AM748" s="1233"/>
      <c r="AN748" s="1233"/>
      <c r="AO748" s="1233"/>
      <c r="AP748" s="1233"/>
      <c r="AQ748" s="1233"/>
      <c r="AR748" s="1233"/>
      <c r="AS748" s="1233"/>
      <c r="AT748" s="1233"/>
      <c r="AU748" s="1233"/>
      <c r="AV748" s="1233"/>
      <c r="AW748" s="1233"/>
      <c r="AX748" s="1233"/>
      <c r="AY748" s="1233"/>
      <c r="AZ748" s="1233"/>
      <c r="BA748" s="1233"/>
      <c r="BB748" s="1233"/>
      <c r="BC748" s="1233"/>
      <c r="BD748" s="1233"/>
      <c r="BE748" s="1233"/>
      <c r="BF748" s="1233"/>
      <c r="BG748" s="1233"/>
      <c r="BH748" s="1233"/>
      <c r="BI748" s="1233"/>
      <c r="BJ748" s="1233"/>
      <c r="BK748" s="1233"/>
      <c r="BL748" s="1233"/>
      <c r="BM748" s="1233"/>
      <c r="BN748" s="1233"/>
      <c r="BO748" s="1233"/>
      <c r="BP748" s="1233"/>
      <c r="BQ748" s="1233"/>
      <c r="BR748" s="1233"/>
      <c r="BS748" s="1233"/>
      <c r="BT748" s="1233"/>
      <c r="BU748" s="1233"/>
      <c r="BV748" s="1233"/>
      <c r="BW748" s="1233"/>
    </row>
    <row r="749" ht="14.25" customHeight="1">
      <c r="A749" s="1295"/>
      <c r="B749" s="1295"/>
      <c r="C749" s="1295"/>
      <c r="D749" s="1295"/>
      <c r="E749" s="1295"/>
      <c r="F749" s="1295"/>
      <c r="G749" s="1296"/>
      <c r="H749" s="1297"/>
      <c r="I749" s="1298"/>
      <c r="J749" s="1295"/>
      <c r="K749" s="1295"/>
      <c r="L749" s="1299"/>
      <c r="M749" s="1295"/>
      <c r="N749" s="1295"/>
      <c r="O749" s="1299"/>
      <c r="P749" s="1295"/>
      <c r="Q749" s="1295"/>
      <c r="R749" s="1295"/>
      <c r="S749" s="1295"/>
      <c r="T749" s="1295"/>
      <c r="U749" s="1300"/>
      <c r="V749" s="1295"/>
      <c r="W749" s="1295"/>
      <c r="X749" s="1295"/>
      <c r="Y749" s="1294"/>
      <c r="Z749" s="1294"/>
      <c r="AA749" s="1294"/>
      <c r="AB749" s="1294"/>
      <c r="AC749" s="1294"/>
      <c r="AD749" s="1294"/>
      <c r="AE749" s="1295"/>
      <c r="AF749" s="1295"/>
      <c r="AG749" s="1233"/>
      <c r="AH749" s="1233"/>
      <c r="AI749" s="1233"/>
      <c r="AJ749" s="1233"/>
      <c r="AK749" s="1233"/>
      <c r="AL749" s="1233"/>
      <c r="AM749" s="1233"/>
      <c r="AN749" s="1233"/>
      <c r="AO749" s="1233"/>
      <c r="AP749" s="1233"/>
      <c r="AQ749" s="1233"/>
      <c r="AR749" s="1233"/>
      <c r="AS749" s="1233"/>
      <c r="AT749" s="1233"/>
      <c r="AU749" s="1233"/>
      <c r="AV749" s="1233"/>
      <c r="AW749" s="1233"/>
      <c r="AX749" s="1233"/>
      <c r="AY749" s="1233"/>
      <c r="AZ749" s="1233"/>
      <c r="BA749" s="1233"/>
      <c r="BB749" s="1233"/>
      <c r="BC749" s="1233"/>
      <c r="BD749" s="1233"/>
      <c r="BE749" s="1233"/>
      <c r="BF749" s="1233"/>
      <c r="BG749" s="1233"/>
      <c r="BH749" s="1233"/>
      <c r="BI749" s="1233"/>
      <c r="BJ749" s="1233"/>
      <c r="BK749" s="1233"/>
      <c r="BL749" s="1233"/>
      <c r="BM749" s="1233"/>
      <c r="BN749" s="1233"/>
      <c r="BO749" s="1233"/>
      <c r="BP749" s="1233"/>
      <c r="BQ749" s="1233"/>
      <c r="BR749" s="1233"/>
      <c r="BS749" s="1233"/>
      <c r="BT749" s="1233"/>
      <c r="BU749" s="1233"/>
      <c r="BV749" s="1233"/>
      <c r="BW749" s="1233"/>
    </row>
    <row r="750" ht="14.25" customHeight="1">
      <c r="A750" s="1295"/>
      <c r="B750" s="1295"/>
      <c r="C750" s="1295"/>
      <c r="D750" s="1295"/>
      <c r="E750" s="1295"/>
      <c r="F750" s="1295"/>
      <c r="G750" s="1296"/>
      <c r="H750" s="1297"/>
      <c r="I750" s="1298"/>
      <c r="J750" s="1295"/>
      <c r="K750" s="1295"/>
      <c r="L750" s="1299"/>
      <c r="M750" s="1295"/>
      <c r="N750" s="1295"/>
      <c r="O750" s="1299"/>
      <c r="P750" s="1295"/>
      <c r="Q750" s="1295"/>
      <c r="R750" s="1295"/>
      <c r="S750" s="1295"/>
      <c r="T750" s="1295"/>
      <c r="U750" s="1300"/>
      <c r="V750" s="1295"/>
      <c r="W750" s="1295"/>
      <c r="X750" s="1295"/>
      <c r="Y750" s="1294"/>
      <c r="Z750" s="1294"/>
      <c r="AA750" s="1294"/>
      <c r="AB750" s="1294"/>
      <c r="AC750" s="1294"/>
      <c r="AD750" s="1294"/>
      <c r="AE750" s="1295"/>
      <c r="AF750" s="1295"/>
      <c r="AG750" s="1233"/>
      <c r="AH750" s="1233"/>
      <c r="AI750" s="1233"/>
      <c r="AJ750" s="1233"/>
      <c r="AK750" s="1233"/>
      <c r="AL750" s="1233"/>
      <c r="AM750" s="1233"/>
      <c r="AN750" s="1233"/>
      <c r="AO750" s="1233"/>
      <c r="AP750" s="1233"/>
      <c r="AQ750" s="1233"/>
      <c r="AR750" s="1233"/>
      <c r="AS750" s="1233"/>
      <c r="AT750" s="1233"/>
      <c r="AU750" s="1233"/>
      <c r="AV750" s="1233"/>
      <c r="AW750" s="1233"/>
      <c r="AX750" s="1233"/>
      <c r="AY750" s="1233"/>
      <c r="AZ750" s="1233"/>
      <c r="BA750" s="1233"/>
      <c r="BB750" s="1233"/>
      <c r="BC750" s="1233"/>
      <c r="BD750" s="1233"/>
      <c r="BE750" s="1233"/>
      <c r="BF750" s="1233"/>
      <c r="BG750" s="1233"/>
      <c r="BH750" s="1233"/>
      <c r="BI750" s="1233"/>
      <c r="BJ750" s="1233"/>
      <c r="BK750" s="1233"/>
      <c r="BL750" s="1233"/>
      <c r="BM750" s="1233"/>
      <c r="BN750" s="1233"/>
      <c r="BO750" s="1233"/>
      <c r="BP750" s="1233"/>
      <c r="BQ750" s="1233"/>
      <c r="BR750" s="1233"/>
      <c r="BS750" s="1233"/>
      <c r="BT750" s="1233"/>
      <c r="BU750" s="1233"/>
      <c r="BV750" s="1233"/>
      <c r="BW750" s="1233"/>
    </row>
    <row r="751" ht="14.25" customHeight="1">
      <c r="A751" s="1295"/>
      <c r="B751" s="1295"/>
      <c r="C751" s="1295"/>
      <c r="D751" s="1295"/>
      <c r="E751" s="1295"/>
      <c r="F751" s="1295"/>
      <c r="G751" s="1296"/>
      <c r="H751" s="1297"/>
      <c r="I751" s="1298"/>
      <c r="J751" s="1295"/>
      <c r="K751" s="1295"/>
      <c r="L751" s="1299"/>
      <c r="M751" s="1295"/>
      <c r="N751" s="1295"/>
      <c r="O751" s="1299"/>
      <c r="P751" s="1295"/>
      <c r="Q751" s="1295"/>
      <c r="R751" s="1295"/>
      <c r="S751" s="1295"/>
      <c r="T751" s="1295"/>
      <c r="U751" s="1300"/>
      <c r="V751" s="1295"/>
      <c r="W751" s="1295"/>
      <c r="X751" s="1295"/>
      <c r="Y751" s="1294"/>
      <c r="Z751" s="1294"/>
      <c r="AA751" s="1294"/>
      <c r="AB751" s="1294"/>
      <c r="AC751" s="1294"/>
      <c r="AD751" s="1294"/>
      <c r="AE751" s="1295"/>
      <c r="AF751" s="1295"/>
      <c r="AG751" s="1233"/>
      <c r="AH751" s="1233"/>
      <c r="AI751" s="1233"/>
      <c r="AJ751" s="1233"/>
      <c r="AK751" s="1233"/>
      <c r="AL751" s="1233"/>
      <c r="AM751" s="1233"/>
      <c r="AN751" s="1233"/>
      <c r="AO751" s="1233"/>
      <c r="AP751" s="1233"/>
      <c r="AQ751" s="1233"/>
      <c r="AR751" s="1233"/>
      <c r="AS751" s="1233"/>
      <c r="AT751" s="1233"/>
      <c r="AU751" s="1233"/>
      <c r="AV751" s="1233"/>
      <c r="AW751" s="1233"/>
      <c r="AX751" s="1233"/>
      <c r="AY751" s="1233"/>
      <c r="AZ751" s="1233"/>
      <c r="BA751" s="1233"/>
      <c r="BB751" s="1233"/>
      <c r="BC751" s="1233"/>
      <c r="BD751" s="1233"/>
      <c r="BE751" s="1233"/>
      <c r="BF751" s="1233"/>
      <c r="BG751" s="1233"/>
      <c r="BH751" s="1233"/>
      <c r="BI751" s="1233"/>
      <c r="BJ751" s="1233"/>
      <c r="BK751" s="1233"/>
      <c r="BL751" s="1233"/>
      <c r="BM751" s="1233"/>
      <c r="BN751" s="1233"/>
      <c r="BO751" s="1233"/>
      <c r="BP751" s="1233"/>
      <c r="BQ751" s="1233"/>
      <c r="BR751" s="1233"/>
      <c r="BS751" s="1233"/>
      <c r="BT751" s="1233"/>
      <c r="BU751" s="1233"/>
      <c r="BV751" s="1233"/>
      <c r="BW751" s="1233"/>
    </row>
    <row r="752" ht="14.25" customHeight="1">
      <c r="A752" s="1295"/>
      <c r="B752" s="1295"/>
      <c r="C752" s="1295"/>
      <c r="D752" s="1295"/>
      <c r="E752" s="1295"/>
      <c r="F752" s="1295"/>
      <c r="G752" s="1296"/>
      <c r="H752" s="1297"/>
      <c r="I752" s="1298"/>
      <c r="J752" s="1295"/>
      <c r="K752" s="1295"/>
      <c r="L752" s="1299"/>
      <c r="M752" s="1295"/>
      <c r="N752" s="1295"/>
      <c r="O752" s="1299"/>
      <c r="P752" s="1295"/>
      <c r="Q752" s="1295"/>
      <c r="R752" s="1295"/>
      <c r="S752" s="1295"/>
      <c r="T752" s="1295"/>
      <c r="U752" s="1300"/>
      <c r="V752" s="1295"/>
      <c r="W752" s="1295"/>
      <c r="X752" s="1295"/>
      <c r="Y752" s="1294"/>
      <c r="Z752" s="1294"/>
      <c r="AA752" s="1294"/>
      <c r="AB752" s="1294"/>
      <c r="AC752" s="1294"/>
      <c r="AD752" s="1294"/>
      <c r="AE752" s="1295"/>
      <c r="AF752" s="1295"/>
      <c r="AG752" s="1233"/>
      <c r="AH752" s="1233"/>
      <c r="AI752" s="1233"/>
      <c r="AJ752" s="1233"/>
      <c r="AK752" s="1233"/>
      <c r="AL752" s="1233"/>
      <c r="AM752" s="1233"/>
      <c r="AN752" s="1233"/>
      <c r="AO752" s="1233"/>
      <c r="AP752" s="1233"/>
      <c r="AQ752" s="1233"/>
      <c r="AR752" s="1233"/>
      <c r="AS752" s="1233"/>
      <c r="AT752" s="1233"/>
      <c r="AU752" s="1233"/>
      <c r="AV752" s="1233"/>
      <c r="AW752" s="1233"/>
      <c r="AX752" s="1233"/>
      <c r="AY752" s="1233"/>
      <c r="AZ752" s="1233"/>
      <c r="BA752" s="1233"/>
      <c r="BB752" s="1233"/>
      <c r="BC752" s="1233"/>
      <c r="BD752" s="1233"/>
      <c r="BE752" s="1233"/>
      <c r="BF752" s="1233"/>
      <c r="BG752" s="1233"/>
      <c r="BH752" s="1233"/>
      <c r="BI752" s="1233"/>
      <c r="BJ752" s="1233"/>
      <c r="BK752" s="1233"/>
      <c r="BL752" s="1233"/>
      <c r="BM752" s="1233"/>
      <c r="BN752" s="1233"/>
      <c r="BO752" s="1233"/>
      <c r="BP752" s="1233"/>
      <c r="BQ752" s="1233"/>
      <c r="BR752" s="1233"/>
      <c r="BS752" s="1233"/>
      <c r="BT752" s="1233"/>
      <c r="BU752" s="1233"/>
      <c r="BV752" s="1233"/>
      <c r="BW752" s="1233"/>
    </row>
    <row r="753" ht="14.25" customHeight="1">
      <c r="A753" s="1295"/>
      <c r="B753" s="1295"/>
      <c r="C753" s="1295"/>
      <c r="D753" s="1295"/>
      <c r="E753" s="1295"/>
      <c r="F753" s="1295"/>
      <c r="G753" s="1296"/>
      <c r="H753" s="1297"/>
      <c r="I753" s="1298"/>
      <c r="J753" s="1295"/>
      <c r="K753" s="1295"/>
      <c r="L753" s="1299"/>
      <c r="M753" s="1295"/>
      <c r="N753" s="1295"/>
      <c r="O753" s="1299"/>
      <c r="P753" s="1295"/>
      <c r="Q753" s="1295"/>
      <c r="R753" s="1295"/>
      <c r="S753" s="1295"/>
      <c r="T753" s="1295"/>
      <c r="U753" s="1300"/>
      <c r="V753" s="1295"/>
      <c r="W753" s="1295"/>
      <c r="X753" s="1295"/>
      <c r="Y753" s="1294"/>
      <c r="Z753" s="1294"/>
      <c r="AA753" s="1294"/>
      <c r="AB753" s="1294"/>
      <c r="AC753" s="1294"/>
      <c r="AD753" s="1294"/>
      <c r="AE753" s="1295"/>
      <c r="AF753" s="1295"/>
      <c r="AG753" s="1233"/>
      <c r="AH753" s="1233"/>
      <c r="AI753" s="1233"/>
      <c r="AJ753" s="1233"/>
      <c r="AK753" s="1233"/>
      <c r="AL753" s="1233"/>
      <c r="AM753" s="1233"/>
      <c r="AN753" s="1233"/>
      <c r="AO753" s="1233"/>
      <c r="AP753" s="1233"/>
      <c r="AQ753" s="1233"/>
      <c r="AR753" s="1233"/>
      <c r="AS753" s="1233"/>
      <c r="AT753" s="1233"/>
      <c r="AU753" s="1233"/>
      <c r="AV753" s="1233"/>
      <c r="AW753" s="1233"/>
      <c r="AX753" s="1233"/>
      <c r="AY753" s="1233"/>
      <c r="AZ753" s="1233"/>
      <c r="BA753" s="1233"/>
      <c r="BB753" s="1233"/>
      <c r="BC753" s="1233"/>
      <c r="BD753" s="1233"/>
      <c r="BE753" s="1233"/>
      <c r="BF753" s="1233"/>
      <c r="BG753" s="1233"/>
      <c r="BH753" s="1233"/>
      <c r="BI753" s="1233"/>
      <c r="BJ753" s="1233"/>
      <c r="BK753" s="1233"/>
      <c r="BL753" s="1233"/>
      <c r="BM753" s="1233"/>
      <c r="BN753" s="1233"/>
      <c r="BO753" s="1233"/>
      <c r="BP753" s="1233"/>
      <c r="BQ753" s="1233"/>
      <c r="BR753" s="1233"/>
      <c r="BS753" s="1233"/>
      <c r="BT753" s="1233"/>
      <c r="BU753" s="1233"/>
      <c r="BV753" s="1233"/>
      <c r="BW753" s="1233"/>
    </row>
    <row r="754" ht="14.25" customHeight="1">
      <c r="A754" s="1295"/>
      <c r="B754" s="1295"/>
      <c r="C754" s="1295"/>
      <c r="D754" s="1295"/>
      <c r="E754" s="1295"/>
      <c r="F754" s="1295"/>
      <c r="G754" s="1296"/>
      <c r="H754" s="1297"/>
      <c r="I754" s="1298"/>
      <c r="J754" s="1295"/>
      <c r="K754" s="1295"/>
      <c r="L754" s="1299"/>
      <c r="M754" s="1295"/>
      <c r="N754" s="1295"/>
      <c r="O754" s="1299"/>
      <c r="P754" s="1295"/>
      <c r="Q754" s="1295"/>
      <c r="R754" s="1295"/>
      <c r="S754" s="1295"/>
      <c r="T754" s="1295"/>
      <c r="U754" s="1300"/>
      <c r="V754" s="1295"/>
      <c r="W754" s="1295"/>
      <c r="X754" s="1295"/>
      <c r="Y754" s="1294"/>
      <c r="Z754" s="1294"/>
      <c r="AA754" s="1294"/>
      <c r="AB754" s="1294"/>
      <c r="AC754" s="1294"/>
      <c r="AD754" s="1294"/>
      <c r="AE754" s="1295"/>
      <c r="AF754" s="1295"/>
      <c r="AG754" s="1233"/>
      <c r="AH754" s="1233"/>
      <c r="AI754" s="1233"/>
      <c r="AJ754" s="1233"/>
      <c r="AK754" s="1233"/>
      <c r="AL754" s="1233"/>
      <c r="AM754" s="1233"/>
      <c r="AN754" s="1233"/>
      <c r="AO754" s="1233"/>
      <c r="AP754" s="1233"/>
      <c r="AQ754" s="1233"/>
      <c r="AR754" s="1233"/>
      <c r="AS754" s="1233"/>
      <c r="AT754" s="1233"/>
      <c r="AU754" s="1233"/>
      <c r="AV754" s="1233"/>
      <c r="AW754" s="1233"/>
      <c r="AX754" s="1233"/>
      <c r="AY754" s="1233"/>
      <c r="AZ754" s="1233"/>
      <c r="BA754" s="1233"/>
      <c r="BB754" s="1233"/>
      <c r="BC754" s="1233"/>
      <c r="BD754" s="1233"/>
      <c r="BE754" s="1233"/>
      <c r="BF754" s="1233"/>
      <c r="BG754" s="1233"/>
      <c r="BH754" s="1233"/>
      <c r="BI754" s="1233"/>
      <c r="BJ754" s="1233"/>
      <c r="BK754" s="1233"/>
      <c r="BL754" s="1233"/>
      <c r="BM754" s="1233"/>
      <c r="BN754" s="1233"/>
      <c r="BO754" s="1233"/>
      <c r="BP754" s="1233"/>
      <c r="BQ754" s="1233"/>
      <c r="BR754" s="1233"/>
      <c r="BS754" s="1233"/>
      <c r="BT754" s="1233"/>
      <c r="BU754" s="1233"/>
      <c r="BV754" s="1233"/>
      <c r="BW754" s="1233"/>
    </row>
    <row r="755" ht="14.25" customHeight="1">
      <c r="A755" s="1295"/>
      <c r="B755" s="1295"/>
      <c r="C755" s="1295"/>
      <c r="D755" s="1295"/>
      <c r="E755" s="1295"/>
      <c r="F755" s="1295"/>
      <c r="G755" s="1296"/>
      <c r="H755" s="1297"/>
      <c r="I755" s="1298"/>
      <c r="J755" s="1295"/>
      <c r="K755" s="1295"/>
      <c r="L755" s="1299"/>
      <c r="M755" s="1295"/>
      <c r="N755" s="1295"/>
      <c r="O755" s="1299"/>
      <c r="P755" s="1295"/>
      <c r="Q755" s="1295"/>
      <c r="R755" s="1295"/>
      <c r="S755" s="1295"/>
      <c r="T755" s="1295"/>
      <c r="U755" s="1300"/>
      <c r="V755" s="1295"/>
      <c r="W755" s="1295"/>
      <c r="X755" s="1295"/>
      <c r="Y755" s="1294"/>
      <c r="Z755" s="1294"/>
      <c r="AA755" s="1294"/>
      <c r="AB755" s="1294"/>
      <c r="AC755" s="1294"/>
      <c r="AD755" s="1294"/>
      <c r="AE755" s="1295"/>
      <c r="AF755" s="1295"/>
      <c r="AG755" s="1233"/>
      <c r="AH755" s="1233"/>
      <c r="AI755" s="1233"/>
      <c r="AJ755" s="1233"/>
      <c r="AK755" s="1233"/>
      <c r="AL755" s="1233"/>
      <c r="AM755" s="1233"/>
      <c r="AN755" s="1233"/>
      <c r="AO755" s="1233"/>
      <c r="AP755" s="1233"/>
      <c r="AQ755" s="1233"/>
      <c r="AR755" s="1233"/>
      <c r="AS755" s="1233"/>
      <c r="AT755" s="1233"/>
      <c r="AU755" s="1233"/>
      <c r="AV755" s="1233"/>
      <c r="AW755" s="1233"/>
      <c r="AX755" s="1233"/>
      <c r="AY755" s="1233"/>
      <c r="AZ755" s="1233"/>
      <c r="BA755" s="1233"/>
      <c r="BB755" s="1233"/>
      <c r="BC755" s="1233"/>
      <c r="BD755" s="1233"/>
      <c r="BE755" s="1233"/>
      <c r="BF755" s="1233"/>
      <c r="BG755" s="1233"/>
      <c r="BH755" s="1233"/>
      <c r="BI755" s="1233"/>
      <c r="BJ755" s="1233"/>
      <c r="BK755" s="1233"/>
      <c r="BL755" s="1233"/>
      <c r="BM755" s="1233"/>
      <c r="BN755" s="1233"/>
      <c r="BO755" s="1233"/>
      <c r="BP755" s="1233"/>
      <c r="BQ755" s="1233"/>
      <c r="BR755" s="1233"/>
      <c r="BS755" s="1233"/>
      <c r="BT755" s="1233"/>
      <c r="BU755" s="1233"/>
      <c r="BV755" s="1233"/>
      <c r="BW755" s="1233"/>
    </row>
    <row r="756" ht="14.25" customHeight="1">
      <c r="A756" s="1295"/>
      <c r="B756" s="1295"/>
      <c r="C756" s="1295"/>
      <c r="D756" s="1295"/>
      <c r="E756" s="1295"/>
      <c r="F756" s="1295"/>
      <c r="G756" s="1296"/>
      <c r="H756" s="1297"/>
      <c r="I756" s="1298"/>
      <c r="J756" s="1295"/>
      <c r="K756" s="1295"/>
      <c r="L756" s="1299"/>
      <c r="M756" s="1295"/>
      <c r="N756" s="1295"/>
      <c r="O756" s="1299"/>
      <c r="P756" s="1295"/>
      <c r="Q756" s="1295"/>
      <c r="R756" s="1295"/>
      <c r="S756" s="1295"/>
      <c r="T756" s="1295"/>
      <c r="U756" s="1300"/>
      <c r="V756" s="1295"/>
      <c r="W756" s="1295"/>
      <c r="X756" s="1295"/>
      <c r="Y756" s="1294"/>
      <c r="Z756" s="1294"/>
      <c r="AA756" s="1294"/>
      <c r="AB756" s="1294"/>
      <c r="AC756" s="1294"/>
      <c r="AD756" s="1294"/>
      <c r="AE756" s="1295"/>
      <c r="AF756" s="1295"/>
      <c r="AG756" s="1233"/>
      <c r="AH756" s="1233"/>
      <c r="AI756" s="1233"/>
      <c r="AJ756" s="1233"/>
      <c r="AK756" s="1233"/>
      <c r="AL756" s="1233"/>
      <c r="AM756" s="1233"/>
      <c r="AN756" s="1233"/>
      <c r="AO756" s="1233"/>
      <c r="AP756" s="1233"/>
      <c r="AQ756" s="1233"/>
      <c r="AR756" s="1233"/>
      <c r="AS756" s="1233"/>
      <c r="AT756" s="1233"/>
      <c r="AU756" s="1233"/>
      <c r="AV756" s="1233"/>
      <c r="AW756" s="1233"/>
      <c r="AX756" s="1233"/>
      <c r="AY756" s="1233"/>
      <c r="AZ756" s="1233"/>
      <c r="BA756" s="1233"/>
      <c r="BB756" s="1233"/>
      <c r="BC756" s="1233"/>
      <c r="BD756" s="1233"/>
      <c r="BE756" s="1233"/>
      <c r="BF756" s="1233"/>
      <c r="BG756" s="1233"/>
      <c r="BH756" s="1233"/>
      <c r="BI756" s="1233"/>
      <c r="BJ756" s="1233"/>
      <c r="BK756" s="1233"/>
      <c r="BL756" s="1233"/>
      <c r="BM756" s="1233"/>
      <c r="BN756" s="1233"/>
      <c r="BO756" s="1233"/>
      <c r="BP756" s="1233"/>
      <c r="BQ756" s="1233"/>
      <c r="BR756" s="1233"/>
      <c r="BS756" s="1233"/>
      <c r="BT756" s="1233"/>
      <c r="BU756" s="1233"/>
      <c r="BV756" s="1233"/>
      <c r="BW756" s="1233"/>
    </row>
    <row r="757" ht="14.25" customHeight="1">
      <c r="A757" s="1295"/>
      <c r="B757" s="1295"/>
      <c r="C757" s="1295"/>
      <c r="D757" s="1295"/>
      <c r="E757" s="1295"/>
      <c r="F757" s="1295"/>
      <c r="G757" s="1296"/>
      <c r="H757" s="1297"/>
      <c r="I757" s="1298"/>
      <c r="J757" s="1295"/>
      <c r="K757" s="1295"/>
      <c r="L757" s="1299"/>
      <c r="M757" s="1295"/>
      <c r="N757" s="1295"/>
      <c r="O757" s="1299"/>
      <c r="P757" s="1295"/>
      <c r="Q757" s="1295"/>
      <c r="R757" s="1295"/>
      <c r="S757" s="1295"/>
      <c r="T757" s="1295"/>
      <c r="U757" s="1300"/>
      <c r="V757" s="1295"/>
      <c r="W757" s="1295"/>
      <c r="X757" s="1295"/>
      <c r="Y757" s="1294"/>
      <c r="Z757" s="1294"/>
      <c r="AA757" s="1294"/>
      <c r="AB757" s="1294"/>
      <c r="AC757" s="1294"/>
      <c r="AD757" s="1294"/>
      <c r="AE757" s="1295"/>
      <c r="AF757" s="1295"/>
      <c r="AG757" s="1233"/>
      <c r="AH757" s="1233"/>
      <c r="AI757" s="1233"/>
      <c r="AJ757" s="1233"/>
      <c r="AK757" s="1233"/>
      <c r="AL757" s="1233"/>
      <c r="AM757" s="1233"/>
      <c r="AN757" s="1233"/>
      <c r="AO757" s="1233"/>
      <c r="AP757" s="1233"/>
      <c r="AQ757" s="1233"/>
      <c r="AR757" s="1233"/>
      <c r="AS757" s="1233"/>
      <c r="AT757" s="1233"/>
      <c r="AU757" s="1233"/>
      <c r="AV757" s="1233"/>
      <c r="AW757" s="1233"/>
      <c r="AX757" s="1233"/>
      <c r="AY757" s="1233"/>
      <c r="AZ757" s="1233"/>
      <c r="BA757" s="1233"/>
      <c r="BB757" s="1233"/>
      <c r="BC757" s="1233"/>
      <c r="BD757" s="1233"/>
      <c r="BE757" s="1233"/>
      <c r="BF757" s="1233"/>
      <c r="BG757" s="1233"/>
      <c r="BH757" s="1233"/>
      <c r="BI757" s="1233"/>
      <c r="BJ757" s="1233"/>
      <c r="BK757" s="1233"/>
      <c r="BL757" s="1233"/>
      <c r="BM757" s="1233"/>
      <c r="BN757" s="1233"/>
      <c r="BO757" s="1233"/>
      <c r="BP757" s="1233"/>
      <c r="BQ757" s="1233"/>
      <c r="BR757" s="1233"/>
      <c r="BS757" s="1233"/>
      <c r="BT757" s="1233"/>
      <c r="BU757" s="1233"/>
      <c r="BV757" s="1233"/>
      <c r="BW757" s="1233"/>
    </row>
    <row r="758" ht="14.25" customHeight="1">
      <c r="A758" s="1295"/>
      <c r="B758" s="1295"/>
      <c r="C758" s="1295"/>
      <c r="D758" s="1295"/>
      <c r="E758" s="1295"/>
      <c r="F758" s="1295"/>
      <c r="G758" s="1296"/>
      <c r="H758" s="1297"/>
      <c r="I758" s="1298"/>
      <c r="J758" s="1295"/>
      <c r="K758" s="1295"/>
      <c r="L758" s="1299"/>
      <c r="M758" s="1295"/>
      <c r="N758" s="1295"/>
      <c r="O758" s="1299"/>
      <c r="P758" s="1295"/>
      <c r="Q758" s="1295"/>
      <c r="R758" s="1295"/>
      <c r="S758" s="1295"/>
      <c r="T758" s="1295"/>
      <c r="U758" s="1300"/>
      <c r="V758" s="1295"/>
      <c r="W758" s="1295"/>
      <c r="X758" s="1295"/>
      <c r="Y758" s="1294"/>
      <c r="Z758" s="1294"/>
      <c r="AA758" s="1294"/>
      <c r="AB758" s="1294"/>
      <c r="AC758" s="1294"/>
      <c r="AD758" s="1294"/>
      <c r="AE758" s="1295"/>
      <c r="AF758" s="1295"/>
      <c r="AG758" s="1233"/>
      <c r="AH758" s="1233"/>
      <c r="AI758" s="1233"/>
      <c r="AJ758" s="1233"/>
      <c r="AK758" s="1233"/>
      <c r="AL758" s="1233"/>
      <c r="AM758" s="1233"/>
      <c r="AN758" s="1233"/>
      <c r="AO758" s="1233"/>
      <c r="AP758" s="1233"/>
      <c r="AQ758" s="1233"/>
      <c r="AR758" s="1233"/>
      <c r="AS758" s="1233"/>
      <c r="AT758" s="1233"/>
      <c r="AU758" s="1233"/>
      <c r="AV758" s="1233"/>
      <c r="AW758" s="1233"/>
      <c r="AX758" s="1233"/>
      <c r="AY758" s="1233"/>
      <c r="AZ758" s="1233"/>
      <c r="BA758" s="1233"/>
      <c r="BB758" s="1233"/>
      <c r="BC758" s="1233"/>
      <c r="BD758" s="1233"/>
      <c r="BE758" s="1233"/>
      <c r="BF758" s="1233"/>
      <c r="BG758" s="1233"/>
      <c r="BH758" s="1233"/>
      <c r="BI758" s="1233"/>
      <c r="BJ758" s="1233"/>
      <c r="BK758" s="1233"/>
      <c r="BL758" s="1233"/>
      <c r="BM758" s="1233"/>
      <c r="BN758" s="1233"/>
      <c r="BO758" s="1233"/>
      <c r="BP758" s="1233"/>
      <c r="BQ758" s="1233"/>
      <c r="BR758" s="1233"/>
      <c r="BS758" s="1233"/>
      <c r="BT758" s="1233"/>
      <c r="BU758" s="1233"/>
      <c r="BV758" s="1233"/>
      <c r="BW758" s="1233"/>
    </row>
    <row r="759" ht="14.25" customHeight="1">
      <c r="A759" s="1295"/>
      <c r="B759" s="1295"/>
      <c r="C759" s="1295"/>
      <c r="D759" s="1295"/>
      <c r="E759" s="1295"/>
      <c r="F759" s="1295"/>
      <c r="G759" s="1296"/>
      <c r="H759" s="1297"/>
      <c r="I759" s="1298"/>
      <c r="J759" s="1295"/>
      <c r="K759" s="1295"/>
      <c r="L759" s="1299"/>
      <c r="M759" s="1295"/>
      <c r="N759" s="1295"/>
      <c r="O759" s="1299"/>
      <c r="P759" s="1295"/>
      <c r="Q759" s="1295"/>
      <c r="R759" s="1295"/>
      <c r="S759" s="1295"/>
      <c r="T759" s="1295"/>
      <c r="U759" s="1300"/>
      <c r="V759" s="1295"/>
      <c r="W759" s="1295"/>
      <c r="X759" s="1295"/>
      <c r="Y759" s="1294"/>
      <c r="Z759" s="1294"/>
      <c r="AA759" s="1294"/>
      <c r="AB759" s="1294"/>
      <c r="AC759" s="1294"/>
      <c r="AD759" s="1294"/>
      <c r="AE759" s="1295"/>
      <c r="AF759" s="1295"/>
      <c r="AG759" s="1233"/>
      <c r="AH759" s="1233"/>
      <c r="AI759" s="1233"/>
      <c r="AJ759" s="1233"/>
      <c r="AK759" s="1233"/>
      <c r="AL759" s="1233"/>
      <c r="AM759" s="1233"/>
      <c r="AN759" s="1233"/>
      <c r="AO759" s="1233"/>
      <c r="AP759" s="1233"/>
      <c r="AQ759" s="1233"/>
      <c r="AR759" s="1233"/>
      <c r="AS759" s="1233"/>
      <c r="AT759" s="1233"/>
      <c r="AU759" s="1233"/>
      <c r="AV759" s="1233"/>
      <c r="AW759" s="1233"/>
      <c r="AX759" s="1233"/>
      <c r="AY759" s="1233"/>
      <c r="AZ759" s="1233"/>
      <c r="BA759" s="1233"/>
      <c r="BB759" s="1233"/>
      <c r="BC759" s="1233"/>
      <c r="BD759" s="1233"/>
      <c r="BE759" s="1233"/>
      <c r="BF759" s="1233"/>
      <c r="BG759" s="1233"/>
      <c r="BH759" s="1233"/>
      <c r="BI759" s="1233"/>
      <c r="BJ759" s="1233"/>
      <c r="BK759" s="1233"/>
      <c r="BL759" s="1233"/>
      <c r="BM759" s="1233"/>
      <c r="BN759" s="1233"/>
      <c r="BO759" s="1233"/>
      <c r="BP759" s="1233"/>
      <c r="BQ759" s="1233"/>
      <c r="BR759" s="1233"/>
      <c r="BS759" s="1233"/>
      <c r="BT759" s="1233"/>
      <c r="BU759" s="1233"/>
      <c r="BV759" s="1233"/>
      <c r="BW759" s="1233"/>
    </row>
    <row r="760" ht="14.25" customHeight="1">
      <c r="A760" s="1295"/>
      <c r="B760" s="1295"/>
      <c r="C760" s="1295"/>
      <c r="D760" s="1295"/>
      <c r="E760" s="1295"/>
      <c r="F760" s="1295"/>
      <c r="G760" s="1296"/>
      <c r="H760" s="1297"/>
      <c r="I760" s="1298"/>
      <c r="J760" s="1295"/>
      <c r="K760" s="1295"/>
      <c r="L760" s="1299"/>
      <c r="M760" s="1295"/>
      <c r="N760" s="1295"/>
      <c r="O760" s="1299"/>
      <c r="P760" s="1295"/>
      <c r="Q760" s="1295"/>
      <c r="R760" s="1295"/>
      <c r="S760" s="1295"/>
      <c r="T760" s="1295"/>
      <c r="U760" s="1300"/>
      <c r="V760" s="1295"/>
      <c r="W760" s="1295"/>
      <c r="X760" s="1295"/>
      <c r="Y760" s="1294"/>
      <c r="Z760" s="1294"/>
      <c r="AA760" s="1294"/>
      <c r="AB760" s="1294"/>
      <c r="AC760" s="1294"/>
      <c r="AD760" s="1294"/>
      <c r="AE760" s="1295"/>
      <c r="AF760" s="1295"/>
      <c r="AG760" s="1233"/>
      <c r="AH760" s="1233"/>
      <c r="AI760" s="1233"/>
      <c r="AJ760" s="1233"/>
      <c r="AK760" s="1233"/>
      <c r="AL760" s="1233"/>
      <c r="AM760" s="1233"/>
      <c r="AN760" s="1233"/>
      <c r="AO760" s="1233"/>
      <c r="AP760" s="1233"/>
      <c r="AQ760" s="1233"/>
      <c r="AR760" s="1233"/>
      <c r="AS760" s="1233"/>
      <c r="AT760" s="1233"/>
      <c r="AU760" s="1233"/>
      <c r="AV760" s="1233"/>
      <c r="AW760" s="1233"/>
      <c r="AX760" s="1233"/>
      <c r="AY760" s="1233"/>
      <c r="AZ760" s="1233"/>
      <c r="BA760" s="1233"/>
      <c r="BB760" s="1233"/>
      <c r="BC760" s="1233"/>
      <c r="BD760" s="1233"/>
      <c r="BE760" s="1233"/>
      <c r="BF760" s="1233"/>
      <c r="BG760" s="1233"/>
      <c r="BH760" s="1233"/>
      <c r="BI760" s="1233"/>
      <c r="BJ760" s="1233"/>
      <c r="BK760" s="1233"/>
      <c r="BL760" s="1233"/>
      <c r="BM760" s="1233"/>
      <c r="BN760" s="1233"/>
      <c r="BO760" s="1233"/>
      <c r="BP760" s="1233"/>
      <c r="BQ760" s="1233"/>
      <c r="BR760" s="1233"/>
      <c r="BS760" s="1233"/>
      <c r="BT760" s="1233"/>
      <c r="BU760" s="1233"/>
      <c r="BV760" s="1233"/>
      <c r="BW760" s="1233"/>
    </row>
    <row r="761" ht="14.25" customHeight="1">
      <c r="A761" s="1295"/>
      <c r="B761" s="1295"/>
      <c r="C761" s="1295"/>
      <c r="D761" s="1295"/>
      <c r="E761" s="1295"/>
      <c r="F761" s="1295"/>
      <c r="G761" s="1296"/>
      <c r="H761" s="1297"/>
      <c r="I761" s="1298"/>
      <c r="J761" s="1295"/>
      <c r="K761" s="1295"/>
      <c r="L761" s="1299"/>
      <c r="M761" s="1295"/>
      <c r="N761" s="1295"/>
      <c r="O761" s="1299"/>
      <c r="P761" s="1295"/>
      <c r="Q761" s="1295"/>
      <c r="R761" s="1295"/>
      <c r="S761" s="1295"/>
      <c r="T761" s="1295"/>
      <c r="U761" s="1300"/>
      <c r="V761" s="1295"/>
      <c r="W761" s="1295"/>
      <c r="X761" s="1295"/>
      <c r="Y761" s="1294"/>
      <c r="Z761" s="1294"/>
      <c r="AA761" s="1294"/>
      <c r="AB761" s="1294"/>
      <c r="AC761" s="1294"/>
      <c r="AD761" s="1294"/>
      <c r="AE761" s="1295"/>
      <c r="AF761" s="1295"/>
      <c r="AG761" s="1233"/>
      <c r="AH761" s="1233"/>
      <c r="AI761" s="1233"/>
      <c r="AJ761" s="1233"/>
      <c r="AK761" s="1233"/>
      <c r="AL761" s="1233"/>
      <c r="AM761" s="1233"/>
      <c r="AN761" s="1233"/>
      <c r="AO761" s="1233"/>
      <c r="AP761" s="1233"/>
      <c r="AQ761" s="1233"/>
      <c r="AR761" s="1233"/>
      <c r="AS761" s="1233"/>
      <c r="AT761" s="1233"/>
      <c r="AU761" s="1233"/>
      <c r="AV761" s="1233"/>
      <c r="AW761" s="1233"/>
      <c r="AX761" s="1233"/>
      <c r="AY761" s="1233"/>
      <c r="AZ761" s="1233"/>
      <c r="BA761" s="1233"/>
      <c r="BB761" s="1233"/>
      <c r="BC761" s="1233"/>
      <c r="BD761" s="1233"/>
      <c r="BE761" s="1233"/>
      <c r="BF761" s="1233"/>
      <c r="BG761" s="1233"/>
      <c r="BH761" s="1233"/>
      <c r="BI761" s="1233"/>
      <c r="BJ761" s="1233"/>
      <c r="BK761" s="1233"/>
      <c r="BL761" s="1233"/>
      <c r="BM761" s="1233"/>
      <c r="BN761" s="1233"/>
      <c r="BO761" s="1233"/>
      <c r="BP761" s="1233"/>
      <c r="BQ761" s="1233"/>
      <c r="BR761" s="1233"/>
      <c r="BS761" s="1233"/>
      <c r="BT761" s="1233"/>
      <c r="BU761" s="1233"/>
      <c r="BV761" s="1233"/>
      <c r="BW761" s="1233"/>
    </row>
    <row r="762" ht="14.25" customHeight="1">
      <c r="A762" s="1295"/>
      <c r="B762" s="1295"/>
      <c r="C762" s="1295"/>
      <c r="D762" s="1295"/>
      <c r="E762" s="1295"/>
      <c r="F762" s="1295"/>
      <c r="G762" s="1296"/>
      <c r="H762" s="1297"/>
      <c r="I762" s="1298"/>
      <c r="J762" s="1295"/>
      <c r="K762" s="1295"/>
      <c r="L762" s="1299"/>
      <c r="M762" s="1295"/>
      <c r="N762" s="1295"/>
      <c r="O762" s="1299"/>
      <c r="P762" s="1295"/>
      <c r="Q762" s="1295"/>
      <c r="R762" s="1295"/>
      <c r="S762" s="1295"/>
      <c r="T762" s="1295"/>
      <c r="U762" s="1300"/>
      <c r="V762" s="1295"/>
      <c r="W762" s="1295"/>
      <c r="X762" s="1295"/>
      <c r="Y762" s="1294"/>
      <c r="Z762" s="1294"/>
      <c r="AA762" s="1294"/>
      <c r="AB762" s="1294"/>
      <c r="AC762" s="1294"/>
      <c r="AD762" s="1294"/>
      <c r="AE762" s="1295"/>
      <c r="AF762" s="1295"/>
      <c r="AG762" s="1233"/>
      <c r="AH762" s="1233"/>
      <c r="AI762" s="1233"/>
      <c r="AJ762" s="1233"/>
      <c r="AK762" s="1233"/>
      <c r="AL762" s="1233"/>
      <c r="AM762" s="1233"/>
      <c r="AN762" s="1233"/>
      <c r="AO762" s="1233"/>
      <c r="AP762" s="1233"/>
      <c r="AQ762" s="1233"/>
      <c r="AR762" s="1233"/>
      <c r="AS762" s="1233"/>
      <c r="AT762" s="1233"/>
      <c r="AU762" s="1233"/>
      <c r="AV762" s="1233"/>
      <c r="AW762" s="1233"/>
      <c r="AX762" s="1233"/>
      <c r="AY762" s="1233"/>
      <c r="AZ762" s="1233"/>
      <c r="BA762" s="1233"/>
      <c r="BB762" s="1233"/>
      <c r="BC762" s="1233"/>
      <c r="BD762" s="1233"/>
      <c r="BE762" s="1233"/>
      <c r="BF762" s="1233"/>
      <c r="BG762" s="1233"/>
      <c r="BH762" s="1233"/>
      <c r="BI762" s="1233"/>
      <c r="BJ762" s="1233"/>
      <c r="BK762" s="1233"/>
      <c r="BL762" s="1233"/>
      <c r="BM762" s="1233"/>
      <c r="BN762" s="1233"/>
      <c r="BO762" s="1233"/>
      <c r="BP762" s="1233"/>
      <c r="BQ762" s="1233"/>
      <c r="BR762" s="1233"/>
      <c r="BS762" s="1233"/>
      <c r="BT762" s="1233"/>
      <c r="BU762" s="1233"/>
      <c r="BV762" s="1233"/>
      <c r="BW762" s="1233"/>
    </row>
    <row r="763" ht="14.25" customHeight="1">
      <c r="A763" s="1295"/>
      <c r="B763" s="1295"/>
      <c r="C763" s="1295"/>
      <c r="D763" s="1295"/>
      <c r="E763" s="1295"/>
      <c r="F763" s="1295"/>
      <c r="G763" s="1296"/>
      <c r="H763" s="1297"/>
      <c r="I763" s="1298"/>
      <c r="J763" s="1295"/>
      <c r="K763" s="1295"/>
      <c r="L763" s="1299"/>
      <c r="M763" s="1295"/>
      <c r="N763" s="1295"/>
      <c r="O763" s="1299"/>
      <c r="P763" s="1295"/>
      <c r="Q763" s="1295"/>
      <c r="R763" s="1295"/>
      <c r="S763" s="1295"/>
      <c r="T763" s="1295"/>
      <c r="U763" s="1300"/>
      <c r="V763" s="1295"/>
      <c r="W763" s="1295"/>
      <c r="X763" s="1295"/>
      <c r="Y763" s="1294"/>
      <c r="Z763" s="1294"/>
      <c r="AA763" s="1294"/>
      <c r="AB763" s="1294"/>
      <c r="AC763" s="1294"/>
      <c r="AD763" s="1294"/>
      <c r="AE763" s="1295"/>
      <c r="AF763" s="1295"/>
      <c r="AG763" s="1233"/>
      <c r="AH763" s="1233"/>
      <c r="AI763" s="1233"/>
      <c r="AJ763" s="1233"/>
      <c r="AK763" s="1233"/>
      <c r="AL763" s="1233"/>
      <c r="AM763" s="1233"/>
      <c r="AN763" s="1233"/>
      <c r="AO763" s="1233"/>
      <c r="AP763" s="1233"/>
      <c r="AQ763" s="1233"/>
      <c r="AR763" s="1233"/>
      <c r="AS763" s="1233"/>
      <c r="AT763" s="1233"/>
      <c r="AU763" s="1233"/>
      <c r="AV763" s="1233"/>
      <c r="AW763" s="1233"/>
      <c r="AX763" s="1233"/>
      <c r="AY763" s="1233"/>
      <c r="AZ763" s="1233"/>
      <c r="BA763" s="1233"/>
      <c r="BB763" s="1233"/>
      <c r="BC763" s="1233"/>
      <c r="BD763" s="1233"/>
      <c r="BE763" s="1233"/>
      <c r="BF763" s="1233"/>
      <c r="BG763" s="1233"/>
      <c r="BH763" s="1233"/>
      <c r="BI763" s="1233"/>
      <c r="BJ763" s="1233"/>
      <c r="BK763" s="1233"/>
      <c r="BL763" s="1233"/>
      <c r="BM763" s="1233"/>
      <c r="BN763" s="1233"/>
      <c r="BO763" s="1233"/>
      <c r="BP763" s="1233"/>
      <c r="BQ763" s="1233"/>
      <c r="BR763" s="1233"/>
      <c r="BS763" s="1233"/>
      <c r="BT763" s="1233"/>
      <c r="BU763" s="1233"/>
      <c r="BV763" s="1233"/>
      <c r="BW763" s="1233"/>
    </row>
    <row r="764" ht="14.25" customHeight="1">
      <c r="A764" s="1295"/>
      <c r="B764" s="1295"/>
      <c r="C764" s="1295"/>
      <c r="D764" s="1295"/>
      <c r="E764" s="1295"/>
      <c r="F764" s="1295"/>
      <c r="G764" s="1296"/>
      <c r="H764" s="1297"/>
      <c r="I764" s="1298"/>
      <c r="J764" s="1295"/>
      <c r="K764" s="1295"/>
      <c r="L764" s="1299"/>
      <c r="M764" s="1295"/>
      <c r="N764" s="1295"/>
      <c r="O764" s="1299"/>
      <c r="P764" s="1295"/>
      <c r="Q764" s="1295"/>
      <c r="R764" s="1295"/>
      <c r="S764" s="1295"/>
      <c r="T764" s="1295"/>
      <c r="U764" s="1300"/>
      <c r="V764" s="1295"/>
      <c r="W764" s="1295"/>
      <c r="X764" s="1295"/>
      <c r="Y764" s="1294"/>
      <c r="Z764" s="1294"/>
      <c r="AA764" s="1294"/>
      <c r="AB764" s="1294"/>
      <c r="AC764" s="1294"/>
      <c r="AD764" s="1294"/>
      <c r="AE764" s="1295"/>
      <c r="AF764" s="1295"/>
      <c r="AG764" s="1233"/>
      <c r="AH764" s="1233"/>
      <c r="AI764" s="1233"/>
      <c r="AJ764" s="1233"/>
      <c r="AK764" s="1233"/>
      <c r="AL764" s="1233"/>
      <c r="AM764" s="1233"/>
      <c r="AN764" s="1233"/>
      <c r="AO764" s="1233"/>
      <c r="AP764" s="1233"/>
      <c r="AQ764" s="1233"/>
      <c r="AR764" s="1233"/>
      <c r="AS764" s="1233"/>
      <c r="AT764" s="1233"/>
      <c r="AU764" s="1233"/>
      <c r="AV764" s="1233"/>
      <c r="AW764" s="1233"/>
      <c r="AX764" s="1233"/>
      <c r="AY764" s="1233"/>
      <c r="AZ764" s="1233"/>
      <c r="BA764" s="1233"/>
      <c r="BB764" s="1233"/>
      <c r="BC764" s="1233"/>
      <c r="BD764" s="1233"/>
      <c r="BE764" s="1233"/>
      <c r="BF764" s="1233"/>
      <c r="BG764" s="1233"/>
      <c r="BH764" s="1233"/>
      <c r="BI764" s="1233"/>
      <c r="BJ764" s="1233"/>
      <c r="BK764" s="1233"/>
      <c r="BL764" s="1233"/>
      <c r="BM764" s="1233"/>
      <c r="BN764" s="1233"/>
      <c r="BO764" s="1233"/>
      <c r="BP764" s="1233"/>
      <c r="BQ764" s="1233"/>
      <c r="BR764" s="1233"/>
      <c r="BS764" s="1233"/>
      <c r="BT764" s="1233"/>
      <c r="BU764" s="1233"/>
      <c r="BV764" s="1233"/>
      <c r="BW764" s="1233"/>
    </row>
    <row r="765" ht="14.25" customHeight="1">
      <c r="A765" s="1295"/>
      <c r="B765" s="1295"/>
      <c r="C765" s="1295"/>
      <c r="D765" s="1295"/>
      <c r="E765" s="1295"/>
      <c r="F765" s="1295"/>
      <c r="G765" s="1296"/>
      <c r="H765" s="1297"/>
      <c r="I765" s="1298"/>
      <c r="J765" s="1295"/>
      <c r="K765" s="1295"/>
      <c r="L765" s="1299"/>
      <c r="M765" s="1295"/>
      <c r="N765" s="1295"/>
      <c r="O765" s="1299"/>
      <c r="P765" s="1295"/>
      <c r="Q765" s="1295"/>
      <c r="R765" s="1295"/>
      <c r="S765" s="1295"/>
      <c r="T765" s="1295"/>
      <c r="U765" s="1300"/>
      <c r="V765" s="1295"/>
      <c r="W765" s="1295"/>
      <c r="X765" s="1295"/>
      <c r="Y765" s="1294"/>
      <c r="Z765" s="1294"/>
      <c r="AA765" s="1294"/>
      <c r="AB765" s="1294"/>
      <c r="AC765" s="1294"/>
      <c r="AD765" s="1294"/>
      <c r="AE765" s="1295"/>
      <c r="AF765" s="1295"/>
      <c r="AG765" s="1233"/>
      <c r="AH765" s="1233"/>
      <c r="AI765" s="1233"/>
      <c r="AJ765" s="1233"/>
      <c r="AK765" s="1233"/>
      <c r="AL765" s="1233"/>
      <c r="AM765" s="1233"/>
      <c r="AN765" s="1233"/>
      <c r="AO765" s="1233"/>
      <c r="AP765" s="1233"/>
      <c r="AQ765" s="1233"/>
      <c r="AR765" s="1233"/>
      <c r="AS765" s="1233"/>
      <c r="AT765" s="1233"/>
      <c r="AU765" s="1233"/>
      <c r="AV765" s="1233"/>
      <c r="AW765" s="1233"/>
      <c r="AX765" s="1233"/>
      <c r="AY765" s="1233"/>
      <c r="AZ765" s="1233"/>
      <c r="BA765" s="1233"/>
      <c r="BB765" s="1233"/>
      <c r="BC765" s="1233"/>
      <c r="BD765" s="1233"/>
      <c r="BE765" s="1233"/>
      <c r="BF765" s="1233"/>
      <c r="BG765" s="1233"/>
      <c r="BH765" s="1233"/>
      <c r="BI765" s="1233"/>
      <c r="BJ765" s="1233"/>
      <c r="BK765" s="1233"/>
      <c r="BL765" s="1233"/>
      <c r="BM765" s="1233"/>
      <c r="BN765" s="1233"/>
      <c r="BO765" s="1233"/>
      <c r="BP765" s="1233"/>
      <c r="BQ765" s="1233"/>
      <c r="BR765" s="1233"/>
      <c r="BS765" s="1233"/>
      <c r="BT765" s="1233"/>
      <c r="BU765" s="1233"/>
      <c r="BV765" s="1233"/>
      <c r="BW765" s="1233"/>
    </row>
    <row r="766" ht="14.25" customHeight="1">
      <c r="A766" s="1295"/>
      <c r="B766" s="1295"/>
      <c r="C766" s="1295"/>
      <c r="D766" s="1295"/>
      <c r="E766" s="1295"/>
      <c r="F766" s="1295"/>
      <c r="G766" s="1296"/>
      <c r="H766" s="1297"/>
      <c r="I766" s="1298"/>
      <c r="J766" s="1295"/>
      <c r="K766" s="1295"/>
      <c r="L766" s="1299"/>
      <c r="M766" s="1295"/>
      <c r="N766" s="1295"/>
      <c r="O766" s="1299"/>
      <c r="P766" s="1295"/>
      <c r="Q766" s="1295"/>
      <c r="R766" s="1295"/>
      <c r="S766" s="1295"/>
      <c r="T766" s="1295"/>
      <c r="U766" s="1300"/>
      <c r="V766" s="1295"/>
      <c r="W766" s="1295"/>
      <c r="X766" s="1295"/>
      <c r="Y766" s="1294"/>
      <c r="Z766" s="1294"/>
      <c r="AA766" s="1294"/>
      <c r="AB766" s="1294"/>
      <c r="AC766" s="1294"/>
      <c r="AD766" s="1294"/>
      <c r="AE766" s="1295"/>
      <c r="AF766" s="1295"/>
      <c r="AG766" s="1233"/>
      <c r="AH766" s="1233"/>
      <c r="AI766" s="1233"/>
      <c r="AJ766" s="1233"/>
      <c r="AK766" s="1233"/>
      <c r="AL766" s="1233"/>
      <c r="AM766" s="1233"/>
      <c r="AN766" s="1233"/>
      <c r="AO766" s="1233"/>
      <c r="AP766" s="1233"/>
      <c r="AQ766" s="1233"/>
      <c r="AR766" s="1233"/>
      <c r="AS766" s="1233"/>
      <c r="AT766" s="1233"/>
      <c r="AU766" s="1233"/>
      <c r="AV766" s="1233"/>
      <c r="AW766" s="1233"/>
      <c r="AX766" s="1233"/>
      <c r="AY766" s="1233"/>
      <c r="AZ766" s="1233"/>
      <c r="BA766" s="1233"/>
      <c r="BB766" s="1233"/>
      <c r="BC766" s="1233"/>
      <c r="BD766" s="1233"/>
      <c r="BE766" s="1233"/>
      <c r="BF766" s="1233"/>
      <c r="BG766" s="1233"/>
      <c r="BH766" s="1233"/>
      <c r="BI766" s="1233"/>
      <c r="BJ766" s="1233"/>
      <c r="BK766" s="1233"/>
      <c r="BL766" s="1233"/>
      <c r="BM766" s="1233"/>
      <c r="BN766" s="1233"/>
      <c r="BO766" s="1233"/>
      <c r="BP766" s="1233"/>
      <c r="BQ766" s="1233"/>
      <c r="BR766" s="1233"/>
      <c r="BS766" s="1233"/>
      <c r="BT766" s="1233"/>
      <c r="BU766" s="1233"/>
      <c r="BV766" s="1233"/>
      <c r="BW766" s="1233"/>
    </row>
    <row r="767" ht="14.25" customHeight="1">
      <c r="A767" s="1295"/>
      <c r="B767" s="1295"/>
      <c r="C767" s="1295"/>
      <c r="D767" s="1295"/>
      <c r="E767" s="1295"/>
      <c r="F767" s="1295"/>
      <c r="G767" s="1296"/>
      <c r="H767" s="1297"/>
      <c r="I767" s="1298"/>
      <c r="J767" s="1295"/>
      <c r="K767" s="1295"/>
      <c r="L767" s="1299"/>
      <c r="M767" s="1295"/>
      <c r="N767" s="1295"/>
      <c r="O767" s="1299"/>
      <c r="P767" s="1295"/>
      <c r="Q767" s="1295"/>
      <c r="R767" s="1295"/>
      <c r="S767" s="1295"/>
      <c r="T767" s="1295"/>
      <c r="U767" s="1300"/>
      <c r="V767" s="1295"/>
      <c r="W767" s="1295"/>
      <c r="X767" s="1295"/>
      <c r="Y767" s="1294"/>
      <c r="Z767" s="1294"/>
      <c r="AA767" s="1294"/>
      <c r="AB767" s="1294"/>
      <c r="AC767" s="1294"/>
      <c r="AD767" s="1294"/>
      <c r="AE767" s="1295"/>
      <c r="AF767" s="1295"/>
      <c r="AG767" s="1233"/>
      <c r="AH767" s="1233"/>
      <c r="AI767" s="1233"/>
      <c r="AJ767" s="1233"/>
      <c r="AK767" s="1233"/>
      <c r="AL767" s="1233"/>
      <c r="AM767" s="1233"/>
      <c r="AN767" s="1233"/>
      <c r="AO767" s="1233"/>
      <c r="AP767" s="1233"/>
      <c r="AQ767" s="1233"/>
      <c r="AR767" s="1233"/>
      <c r="AS767" s="1233"/>
      <c r="AT767" s="1233"/>
      <c r="AU767" s="1233"/>
      <c r="AV767" s="1233"/>
      <c r="AW767" s="1233"/>
      <c r="AX767" s="1233"/>
      <c r="AY767" s="1233"/>
      <c r="AZ767" s="1233"/>
      <c r="BA767" s="1233"/>
      <c r="BB767" s="1233"/>
      <c r="BC767" s="1233"/>
      <c r="BD767" s="1233"/>
      <c r="BE767" s="1233"/>
      <c r="BF767" s="1233"/>
      <c r="BG767" s="1233"/>
      <c r="BH767" s="1233"/>
      <c r="BI767" s="1233"/>
      <c r="BJ767" s="1233"/>
      <c r="BK767" s="1233"/>
      <c r="BL767" s="1233"/>
      <c r="BM767" s="1233"/>
      <c r="BN767" s="1233"/>
      <c r="BO767" s="1233"/>
      <c r="BP767" s="1233"/>
      <c r="BQ767" s="1233"/>
      <c r="BR767" s="1233"/>
      <c r="BS767" s="1233"/>
      <c r="BT767" s="1233"/>
      <c r="BU767" s="1233"/>
      <c r="BV767" s="1233"/>
      <c r="BW767" s="1233"/>
    </row>
    <row r="768" ht="14.25" customHeight="1">
      <c r="A768" s="1295"/>
      <c r="B768" s="1295"/>
      <c r="C768" s="1295"/>
      <c r="D768" s="1295"/>
      <c r="E768" s="1295"/>
      <c r="F768" s="1295"/>
      <c r="G768" s="1296"/>
      <c r="H768" s="1297"/>
      <c r="I768" s="1298"/>
      <c r="J768" s="1295"/>
      <c r="K768" s="1295"/>
      <c r="L768" s="1299"/>
      <c r="M768" s="1295"/>
      <c r="N768" s="1295"/>
      <c r="O768" s="1299"/>
      <c r="P768" s="1295"/>
      <c r="Q768" s="1295"/>
      <c r="R768" s="1295"/>
      <c r="S768" s="1295"/>
      <c r="T768" s="1295"/>
      <c r="U768" s="1300"/>
      <c r="V768" s="1295"/>
      <c r="W768" s="1295"/>
      <c r="X768" s="1295"/>
      <c r="Y768" s="1294"/>
      <c r="Z768" s="1294"/>
      <c r="AA768" s="1294"/>
      <c r="AB768" s="1294"/>
      <c r="AC768" s="1294"/>
      <c r="AD768" s="1294"/>
      <c r="AE768" s="1295"/>
      <c r="AF768" s="1295"/>
      <c r="AG768" s="1233"/>
      <c r="AH768" s="1233"/>
      <c r="AI768" s="1233"/>
      <c r="AJ768" s="1233"/>
      <c r="AK768" s="1233"/>
      <c r="AL768" s="1233"/>
      <c r="AM768" s="1233"/>
      <c r="AN768" s="1233"/>
      <c r="AO768" s="1233"/>
      <c r="AP768" s="1233"/>
      <c r="AQ768" s="1233"/>
      <c r="AR768" s="1233"/>
      <c r="AS768" s="1233"/>
      <c r="AT768" s="1233"/>
      <c r="AU768" s="1233"/>
      <c r="AV768" s="1233"/>
      <c r="AW768" s="1233"/>
      <c r="AX768" s="1233"/>
      <c r="AY768" s="1233"/>
      <c r="AZ768" s="1233"/>
      <c r="BA768" s="1233"/>
      <c r="BB768" s="1233"/>
      <c r="BC768" s="1233"/>
      <c r="BD768" s="1233"/>
      <c r="BE768" s="1233"/>
      <c r="BF768" s="1233"/>
      <c r="BG768" s="1233"/>
      <c r="BH768" s="1233"/>
      <c r="BI768" s="1233"/>
      <c r="BJ768" s="1233"/>
      <c r="BK768" s="1233"/>
      <c r="BL768" s="1233"/>
      <c r="BM768" s="1233"/>
      <c r="BN768" s="1233"/>
      <c r="BO768" s="1233"/>
      <c r="BP768" s="1233"/>
      <c r="BQ768" s="1233"/>
      <c r="BR768" s="1233"/>
      <c r="BS768" s="1233"/>
      <c r="BT768" s="1233"/>
      <c r="BU768" s="1233"/>
      <c r="BV768" s="1233"/>
      <c r="BW768" s="1233"/>
    </row>
    <row r="769" ht="14.25" customHeight="1">
      <c r="A769" s="1295"/>
      <c r="B769" s="1295"/>
      <c r="C769" s="1295"/>
      <c r="D769" s="1295"/>
      <c r="E769" s="1295"/>
      <c r="F769" s="1295"/>
      <c r="G769" s="1296"/>
      <c r="H769" s="1297"/>
      <c r="I769" s="1298"/>
      <c r="J769" s="1295"/>
      <c r="K769" s="1295"/>
      <c r="L769" s="1299"/>
      <c r="M769" s="1295"/>
      <c r="N769" s="1295"/>
      <c r="O769" s="1299"/>
      <c r="P769" s="1295"/>
      <c r="Q769" s="1295"/>
      <c r="R769" s="1295"/>
      <c r="S769" s="1295"/>
      <c r="T769" s="1295"/>
      <c r="U769" s="1300"/>
      <c r="V769" s="1295"/>
      <c r="W769" s="1295"/>
      <c r="X769" s="1295"/>
      <c r="Y769" s="1294"/>
      <c r="Z769" s="1294"/>
      <c r="AA769" s="1294"/>
      <c r="AB769" s="1294"/>
      <c r="AC769" s="1294"/>
      <c r="AD769" s="1294"/>
      <c r="AE769" s="1295"/>
      <c r="AF769" s="1295"/>
      <c r="AG769" s="1233"/>
      <c r="AH769" s="1233"/>
      <c r="AI769" s="1233"/>
      <c r="AJ769" s="1233"/>
      <c r="AK769" s="1233"/>
      <c r="AL769" s="1233"/>
      <c r="AM769" s="1233"/>
      <c r="AN769" s="1233"/>
      <c r="AO769" s="1233"/>
      <c r="AP769" s="1233"/>
      <c r="AQ769" s="1233"/>
      <c r="AR769" s="1233"/>
      <c r="AS769" s="1233"/>
      <c r="AT769" s="1233"/>
      <c r="AU769" s="1233"/>
      <c r="AV769" s="1233"/>
      <c r="AW769" s="1233"/>
      <c r="AX769" s="1233"/>
      <c r="AY769" s="1233"/>
      <c r="AZ769" s="1233"/>
      <c r="BA769" s="1233"/>
      <c r="BB769" s="1233"/>
      <c r="BC769" s="1233"/>
      <c r="BD769" s="1233"/>
      <c r="BE769" s="1233"/>
      <c r="BF769" s="1233"/>
      <c r="BG769" s="1233"/>
      <c r="BH769" s="1233"/>
      <c r="BI769" s="1233"/>
      <c r="BJ769" s="1233"/>
      <c r="BK769" s="1233"/>
      <c r="BL769" s="1233"/>
      <c r="BM769" s="1233"/>
      <c r="BN769" s="1233"/>
      <c r="BO769" s="1233"/>
      <c r="BP769" s="1233"/>
      <c r="BQ769" s="1233"/>
      <c r="BR769" s="1233"/>
      <c r="BS769" s="1233"/>
      <c r="BT769" s="1233"/>
      <c r="BU769" s="1233"/>
      <c r="BV769" s="1233"/>
      <c r="BW769" s="1233"/>
    </row>
    <row r="770" ht="14.25" customHeight="1">
      <c r="A770" s="1295"/>
      <c r="B770" s="1295"/>
      <c r="C770" s="1295"/>
      <c r="D770" s="1295"/>
      <c r="E770" s="1295"/>
      <c r="F770" s="1295"/>
      <c r="G770" s="1296"/>
      <c r="H770" s="1297"/>
      <c r="I770" s="1298"/>
      <c r="J770" s="1295"/>
      <c r="K770" s="1295"/>
      <c r="L770" s="1299"/>
      <c r="M770" s="1295"/>
      <c r="N770" s="1295"/>
      <c r="O770" s="1299"/>
      <c r="P770" s="1295"/>
      <c r="Q770" s="1295"/>
      <c r="R770" s="1295"/>
      <c r="S770" s="1295"/>
      <c r="T770" s="1295"/>
      <c r="U770" s="1300"/>
      <c r="V770" s="1295"/>
      <c r="W770" s="1295"/>
      <c r="X770" s="1295"/>
      <c r="Y770" s="1294"/>
      <c r="Z770" s="1294"/>
      <c r="AA770" s="1294"/>
      <c r="AB770" s="1294"/>
      <c r="AC770" s="1294"/>
      <c r="AD770" s="1294"/>
      <c r="AE770" s="1295"/>
      <c r="AF770" s="1295"/>
      <c r="AG770" s="1233"/>
      <c r="AH770" s="1233"/>
      <c r="AI770" s="1233"/>
      <c r="AJ770" s="1233"/>
      <c r="AK770" s="1233"/>
      <c r="AL770" s="1233"/>
      <c r="AM770" s="1233"/>
      <c r="AN770" s="1233"/>
      <c r="AO770" s="1233"/>
      <c r="AP770" s="1233"/>
      <c r="AQ770" s="1233"/>
      <c r="AR770" s="1233"/>
      <c r="AS770" s="1233"/>
      <c r="AT770" s="1233"/>
      <c r="AU770" s="1233"/>
      <c r="AV770" s="1233"/>
      <c r="AW770" s="1233"/>
      <c r="AX770" s="1233"/>
      <c r="AY770" s="1233"/>
      <c r="AZ770" s="1233"/>
      <c r="BA770" s="1233"/>
      <c r="BB770" s="1233"/>
      <c r="BC770" s="1233"/>
      <c r="BD770" s="1233"/>
      <c r="BE770" s="1233"/>
      <c r="BF770" s="1233"/>
      <c r="BG770" s="1233"/>
      <c r="BH770" s="1233"/>
      <c r="BI770" s="1233"/>
      <c r="BJ770" s="1233"/>
      <c r="BK770" s="1233"/>
      <c r="BL770" s="1233"/>
      <c r="BM770" s="1233"/>
      <c r="BN770" s="1233"/>
      <c r="BO770" s="1233"/>
      <c r="BP770" s="1233"/>
      <c r="BQ770" s="1233"/>
      <c r="BR770" s="1233"/>
      <c r="BS770" s="1233"/>
      <c r="BT770" s="1233"/>
      <c r="BU770" s="1233"/>
      <c r="BV770" s="1233"/>
      <c r="BW770" s="1233"/>
    </row>
    <row r="771" ht="14.25" customHeight="1">
      <c r="A771" s="1295"/>
      <c r="B771" s="1295"/>
      <c r="C771" s="1295"/>
      <c r="D771" s="1295"/>
      <c r="E771" s="1295"/>
      <c r="F771" s="1295"/>
      <c r="G771" s="1296"/>
      <c r="H771" s="1297"/>
      <c r="I771" s="1298"/>
      <c r="J771" s="1295"/>
      <c r="K771" s="1295"/>
      <c r="L771" s="1299"/>
      <c r="M771" s="1295"/>
      <c r="N771" s="1295"/>
      <c r="O771" s="1299"/>
      <c r="P771" s="1295"/>
      <c r="Q771" s="1295"/>
      <c r="R771" s="1295"/>
      <c r="S771" s="1295"/>
      <c r="T771" s="1295"/>
      <c r="U771" s="1300"/>
      <c r="V771" s="1295"/>
      <c r="W771" s="1295"/>
      <c r="X771" s="1295"/>
      <c r="Y771" s="1294"/>
      <c r="Z771" s="1294"/>
      <c r="AA771" s="1294"/>
      <c r="AB771" s="1294"/>
      <c r="AC771" s="1294"/>
      <c r="AD771" s="1294"/>
      <c r="AE771" s="1295"/>
      <c r="AF771" s="1295"/>
      <c r="AG771" s="1233"/>
      <c r="AH771" s="1233"/>
      <c r="AI771" s="1233"/>
      <c r="AJ771" s="1233"/>
      <c r="AK771" s="1233"/>
      <c r="AL771" s="1233"/>
      <c r="AM771" s="1233"/>
      <c r="AN771" s="1233"/>
      <c r="AO771" s="1233"/>
      <c r="AP771" s="1233"/>
      <c r="AQ771" s="1233"/>
      <c r="AR771" s="1233"/>
      <c r="AS771" s="1233"/>
      <c r="AT771" s="1233"/>
      <c r="AU771" s="1233"/>
      <c r="AV771" s="1233"/>
      <c r="AW771" s="1233"/>
      <c r="AX771" s="1233"/>
      <c r="AY771" s="1233"/>
      <c r="AZ771" s="1233"/>
      <c r="BA771" s="1233"/>
      <c r="BB771" s="1233"/>
      <c r="BC771" s="1233"/>
      <c r="BD771" s="1233"/>
      <c r="BE771" s="1233"/>
      <c r="BF771" s="1233"/>
      <c r="BG771" s="1233"/>
      <c r="BH771" s="1233"/>
      <c r="BI771" s="1233"/>
      <c r="BJ771" s="1233"/>
      <c r="BK771" s="1233"/>
      <c r="BL771" s="1233"/>
      <c r="BM771" s="1233"/>
      <c r="BN771" s="1233"/>
      <c r="BO771" s="1233"/>
      <c r="BP771" s="1233"/>
      <c r="BQ771" s="1233"/>
      <c r="BR771" s="1233"/>
      <c r="BS771" s="1233"/>
      <c r="BT771" s="1233"/>
      <c r="BU771" s="1233"/>
      <c r="BV771" s="1233"/>
      <c r="BW771" s="1233"/>
    </row>
    <row r="772" ht="14.25" customHeight="1">
      <c r="A772" s="1295"/>
      <c r="B772" s="1295"/>
      <c r="C772" s="1295"/>
      <c r="D772" s="1295"/>
      <c r="E772" s="1295"/>
      <c r="F772" s="1295"/>
      <c r="G772" s="1296"/>
      <c r="H772" s="1297"/>
      <c r="I772" s="1298"/>
      <c r="J772" s="1295"/>
      <c r="K772" s="1295"/>
      <c r="L772" s="1299"/>
      <c r="M772" s="1295"/>
      <c r="N772" s="1295"/>
      <c r="O772" s="1299"/>
      <c r="P772" s="1295"/>
      <c r="Q772" s="1295"/>
      <c r="R772" s="1295"/>
      <c r="S772" s="1295"/>
      <c r="T772" s="1295"/>
      <c r="U772" s="1300"/>
      <c r="V772" s="1295"/>
      <c r="W772" s="1295"/>
      <c r="X772" s="1295"/>
      <c r="Y772" s="1294"/>
      <c r="Z772" s="1294"/>
      <c r="AA772" s="1294"/>
      <c r="AB772" s="1294"/>
      <c r="AC772" s="1294"/>
      <c r="AD772" s="1294"/>
      <c r="AE772" s="1295"/>
      <c r="AF772" s="1295"/>
      <c r="AG772" s="1233"/>
      <c r="AH772" s="1233"/>
      <c r="AI772" s="1233"/>
      <c r="AJ772" s="1233"/>
      <c r="AK772" s="1233"/>
      <c r="AL772" s="1233"/>
      <c r="AM772" s="1233"/>
      <c r="AN772" s="1233"/>
      <c r="AO772" s="1233"/>
      <c r="AP772" s="1233"/>
      <c r="AQ772" s="1233"/>
      <c r="AR772" s="1233"/>
      <c r="AS772" s="1233"/>
      <c r="AT772" s="1233"/>
      <c r="AU772" s="1233"/>
      <c r="AV772" s="1233"/>
      <c r="AW772" s="1233"/>
      <c r="AX772" s="1233"/>
      <c r="AY772" s="1233"/>
      <c r="AZ772" s="1233"/>
      <c r="BA772" s="1233"/>
      <c r="BB772" s="1233"/>
      <c r="BC772" s="1233"/>
      <c r="BD772" s="1233"/>
      <c r="BE772" s="1233"/>
      <c r="BF772" s="1233"/>
      <c r="BG772" s="1233"/>
      <c r="BH772" s="1233"/>
      <c r="BI772" s="1233"/>
      <c r="BJ772" s="1233"/>
      <c r="BK772" s="1233"/>
      <c r="BL772" s="1233"/>
      <c r="BM772" s="1233"/>
      <c r="BN772" s="1233"/>
      <c r="BO772" s="1233"/>
      <c r="BP772" s="1233"/>
      <c r="BQ772" s="1233"/>
      <c r="BR772" s="1233"/>
      <c r="BS772" s="1233"/>
      <c r="BT772" s="1233"/>
      <c r="BU772" s="1233"/>
      <c r="BV772" s="1233"/>
      <c r="BW772" s="1233"/>
    </row>
    <row r="773" ht="14.25" customHeight="1">
      <c r="A773" s="1295"/>
      <c r="B773" s="1295"/>
      <c r="C773" s="1295"/>
      <c r="D773" s="1295"/>
      <c r="E773" s="1295"/>
      <c r="F773" s="1295"/>
      <c r="G773" s="1296"/>
      <c r="H773" s="1297"/>
      <c r="I773" s="1298"/>
      <c r="J773" s="1295"/>
      <c r="K773" s="1295"/>
      <c r="L773" s="1299"/>
      <c r="M773" s="1295"/>
      <c r="N773" s="1295"/>
      <c r="O773" s="1299"/>
      <c r="P773" s="1295"/>
      <c r="Q773" s="1295"/>
      <c r="R773" s="1295"/>
      <c r="S773" s="1295"/>
      <c r="T773" s="1295"/>
      <c r="U773" s="1300"/>
      <c r="V773" s="1295"/>
      <c r="W773" s="1295"/>
      <c r="X773" s="1295"/>
      <c r="Y773" s="1294"/>
      <c r="Z773" s="1294"/>
      <c r="AA773" s="1294"/>
      <c r="AB773" s="1294"/>
      <c r="AC773" s="1294"/>
      <c r="AD773" s="1294"/>
      <c r="AE773" s="1295"/>
      <c r="AF773" s="1295"/>
      <c r="AG773" s="1233"/>
      <c r="AH773" s="1233"/>
      <c r="AI773" s="1233"/>
      <c r="AJ773" s="1233"/>
      <c r="AK773" s="1233"/>
      <c r="AL773" s="1233"/>
      <c r="AM773" s="1233"/>
      <c r="AN773" s="1233"/>
      <c r="AO773" s="1233"/>
      <c r="AP773" s="1233"/>
      <c r="AQ773" s="1233"/>
      <c r="AR773" s="1233"/>
      <c r="AS773" s="1233"/>
      <c r="AT773" s="1233"/>
      <c r="AU773" s="1233"/>
      <c r="AV773" s="1233"/>
      <c r="AW773" s="1233"/>
      <c r="AX773" s="1233"/>
      <c r="AY773" s="1233"/>
      <c r="AZ773" s="1233"/>
      <c r="BA773" s="1233"/>
      <c r="BB773" s="1233"/>
      <c r="BC773" s="1233"/>
      <c r="BD773" s="1233"/>
      <c r="BE773" s="1233"/>
      <c r="BF773" s="1233"/>
      <c r="BG773" s="1233"/>
      <c r="BH773" s="1233"/>
      <c r="BI773" s="1233"/>
      <c r="BJ773" s="1233"/>
      <c r="BK773" s="1233"/>
      <c r="BL773" s="1233"/>
      <c r="BM773" s="1233"/>
      <c r="BN773" s="1233"/>
      <c r="BO773" s="1233"/>
      <c r="BP773" s="1233"/>
      <c r="BQ773" s="1233"/>
      <c r="BR773" s="1233"/>
      <c r="BS773" s="1233"/>
      <c r="BT773" s="1233"/>
      <c r="BU773" s="1233"/>
      <c r="BV773" s="1233"/>
      <c r="BW773" s="1233"/>
    </row>
    <row r="774" ht="14.25" customHeight="1">
      <c r="A774" s="1295"/>
      <c r="B774" s="1295"/>
      <c r="C774" s="1295"/>
      <c r="D774" s="1295"/>
      <c r="E774" s="1295"/>
      <c r="F774" s="1295"/>
      <c r="G774" s="1296"/>
      <c r="H774" s="1297"/>
      <c r="I774" s="1298"/>
      <c r="J774" s="1295"/>
      <c r="K774" s="1295"/>
      <c r="L774" s="1299"/>
      <c r="M774" s="1295"/>
      <c r="N774" s="1295"/>
      <c r="O774" s="1299"/>
      <c r="P774" s="1295"/>
      <c r="Q774" s="1295"/>
      <c r="R774" s="1295"/>
      <c r="S774" s="1295"/>
      <c r="T774" s="1295"/>
      <c r="U774" s="1300"/>
      <c r="V774" s="1295"/>
      <c r="W774" s="1295"/>
      <c r="X774" s="1295"/>
      <c r="Y774" s="1294"/>
      <c r="Z774" s="1294"/>
      <c r="AA774" s="1294"/>
      <c r="AB774" s="1294"/>
      <c r="AC774" s="1294"/>
      <c r="AD774" s="1294"/>
      <c r="AE774" s="1295"/>
      <c r="AF774" s="1295"/>
      <c r="AG774" s="1233"/>
      <c r="AH774" s="1233"/>
      <c r="AI774" s="1233"/>
      <c r="AJ774" s="1233"/>
      <c r="AK774" s="1233"/>
      <c r="AL774" s="1233"/>
      <c r="AM774" s="1233"/>
      <c r="AN774" s="1233"/>
      <c r="AO774" s="1233"/>
      <c r="AP774" s="1233"/>
      <c r="AQ774" s="1233"/>
      <c r="AR774" s="1233"/>
      <c r="AS774" s="1233"/>
      <c r="AT774" s="1233"/>
      <c r="AU774" s="1233"/>
      <c r="AV774" s="1233"/>
      <c r="AW774" s="1233"/>
      <c r="AX774" s="1233"/>
      <c r="AY774" s="1233"/>
      <c r="AZ774" s="1233"/>
      <c r="BA774" s="1233"/>
      <c r="BB774" s="1233"/>
      <c r="BC774" s="1233"/>
      <c r="BD774" s="1233"/>
      <c r="BE774" s="1233"/>
      <c r="BF774" s="1233"/>
      <c r="BG774" s="1233"/>
      <c r="BH774" s="1233"/>
      <c r="BI774" s="1233"/>
      <c r="BJ774" s="1233"/>
      <c r="BK774" s="1233"/>
      <c r="BL774" s="1233"/>
      <c r="BM774" s="1233"/>
      <c r="BN774" s="1233"/>
      <c r="BO774" s="1233"/>
      <c r="BP774" s="1233"/>
      <c r="BQ774" s="1233"/>
      <c r="BR774" s="1233"/>
      <c r="BS774" s="1233"/>
      <c r="BT774" s="1233"/>
      <c r="BU774" s="1233"/>
      <c r="BV774" s="1233"/>
      <c r="BW774" s="1233"/>
    </row>
    <row r="775" ht="14.25" customHeight="1">
      <c r="A775" s="1295"/>
      <c r="B775" s="1295"/>
      <c r="C775" s="1295"/>
      <c r="D775" s="1295"/>
      <c r="E775" s="1295"/>
      <c r="F775" s="1295"/>
      <c r="G775" s="1296"/>
      <c r="H775" s="1297"/>
      <c r="I775" s="1298"/>
      <c r="J775" s="1295"/>
      <c r="K775" s="1295"/>
      <c r="L775" s="1299"/>
      <c r="M775" s="1295"/>
      <c r="N775" s="1295"/>
      <c r="O775" s="1299"/>
      <c r="P775" s="1295"/>
      <c r="Q775" s="1295"/>
      <c r="R775" s="1295"/>
      <c r="S775" s="1295"/>
      <c r="T775" s="1295"/>
      <c r="U775" s="1300"/>
      <c r="V775" s="1295"/>
      <c r="W775" s="1295"/>
      <c r="X775" s="1295"/>
      <c r="Y775" s="1294"/>
      <c r="Z775" s="1294"/>
      <c r="AA775" s="1294"/>
      <c r="AB775" s="1294"/>
      <c r="AC775" s="1294"/>
      <c r="AD775" s="1294"/>
      <c r="AE775" s="1295"/>
      <c r="AF775" s="1295"/>
      <c r="AG775" s="1233"/>
      <c r="AH775" s="1233"/>
      <c r="AI775" s="1233"/>
      <c r="AJ775" s="1233"/>
      <c r="AK775" s="1233"/>
      <c r="AL775" s="1233"/>
      <c r="AM775" s="1233"/>
      <c r="AN775" s="1233"/>
      <c r="AO775" s="1233"/>
      <c r="AP775" s="1233"/>
      <c r="AQ775" s="1233"/>
      <c r="AR775" s="1233"/>
      <c r="AS775" s="1233"/>
      <c r="AT775" s="1233"/>
      <c r="AU775" s="1233"/>
      <c r="AV775" s="1233"/>
      <c r="AW775" s="1233"/>
      <c r="AX775" s="1233"/>
      <c r="AY775" s="1233"/>
      <c r="AZ775" s="1233"/>
      <c r="BA775" s="1233"/>
      <c r="BB775" s="1233"/>
      <c r="BC775" s="1233"/>
      <c r="BD775" s="1233"/>
      <c r="BE775" s="1233"/>
      <c r="BF775" s="1233"/>
      <c r="BG775" s="1233"/>
      <c r="BH775" s="1233"/>
      <c r="BI775" s="1233"/>
      <c r="BJ775" s="1233"/>
      <c r="BK775" s="1233"/>
      <c r="BL775" s="1233"/>
      <c r="BM775" s="1233"/>
      <c r="BN775" s="1233"/>
      <c r="BO775" s="1233"/>
      <c r="BP775" s="1233"/>
      <c r="BQ775" s="1233"/>
      <c r="BR775" s="1233"/>
      <c r="BS775" s="1233"/>
      <c r="BT775" s="1233"/>
      <c r="BU775" s="1233"/>
      <c r="BV775" s="1233"/>
      <c r="BW775" s="1233"/>
    </row>
    <row r="776" ht="14.25" customHeight="1">
      <c r="A776" s="1295"/>
      <c r="B776" s="1295"/>
      <c r="C776" s="1295"/>
      <c r="D776" s="1295"/>
      <c r="E776" s="1295"/>
      <c r="F776" s="1295"/>
      <c r="G776" s="1296"/>
      <c r="H776" s="1297"/>
      <c r="I776" s="1298"/>
      <c r="J776" s="1295"/>
      <c r="K776" s="1295"/>
      <c r="L776" s="1299"/>
      <c r="M776" s="1295"/>
      <c r="N776" s="1295"/>
      <c r="O776" s="1299"/>
      <c r="P776" s="1295"/>
      <c r="Q776" s="1295"/>
      <c r="R776" s="1295"/>
      <c r="S776" s="1295"/>
      <c r="T776" s="1295"/>
      <c r="U776" s="1300"/>
      <c r="V776" s="1295"/>
      <c r="W776" s="1295"/>
      <c r="X776" s="1295"/>
      <c r="Y776" s="1294"/>
      <c r="Z776" s="1294"/>
      <c r="AA776" s="1294"/>
      <c r="AB776" s="1294"/>
      <c r="AC776" s="1294"/>
      <c r="AD776" s="1294"/>
      <c r="AE776" s="1295"/>
      <c r="AF776" s="1295"/>
      <c r="AG776" s="1233"/>
      <c r="AH776" s="1233"/>
      <c r="AI776" s="1233"/>
      <c r="AJ776" s="1233"/>
      <c r="AK776" s="1233"/>
      <c r="AL776" s="1233"/>
      <c r="AM776" s="1233"/>
      <c r="AN776" s="1233"/>
      <c r="AO776" s="1233"/>
      <c r="AP776" s="1233"/>
      <c r="AQ776" s="1233"/>
      <c r="AR776" s="1233"/>
      <c r="AS776" s="1233"/>
      <c r="AT776" s="1233"/>
      <c r="AU776" s="1233"/>
      <c r="AV776" s="1233"/>
      <c r="AW776" s="1233"/>
      <c r="AX776" s="1233"/>
      <c r="AY776" s="1233"/>
      <c r="AZ776" s="1233"/>
      <c r="BA776" s="1233"/>
      <c r="BB776" s="1233"/>
      <c r="BC776" s="1233"/>
      <c r="BD776" s="1233"/>
      <c r="BE776" s="1233"/>
      <c r="BF776" s="1233"/>
      <c r="BG776" s="1233"/>
      <c r="BH776" s="1233"/>
      <c r="BI776" s="1233"/>
      <c r="BJ776" s="1233"/>
      <c r="BK776" s="1233"/>
      <c r="BL776" s="1233"/>
      <c r="BM776" s="1233"/>
      <c r="BN776" s="1233"/>
      <c r="BO776" s="1233"/>
      <c r="BP776" s="1233"/>
      <c r="BQ776" s="1233"/>
      <c r="BR776" s="1233"/>
      <c r="BS776" s="1233"/>
      <c r="BT776" s="1233"/>
      <c r="BU776" s="1233"/>
      <c r="BV776" s="1233"/>
      <c r="BW776" s="1233"/>
    </row>
    <row r="777" ht="14.25" customHeight="1">
      <c r="A777" s="1295"/>
      <c r="B777" s="1295"/>
      <c r="C777" s="1295"/>
      <c r="D777" s="1295"/>
      <c r="E777" s="1295"/>
      <c r="F777" s="1295"/>
      <c r="G777" s="1296"/>
      <c r="H777" s="1297"/>
      <c r="I777" s="1298"/>
      <c r="J777" s="1295"/>
      <c r="K777" s="1295"/>
      <c r="L777" s="1299"/>
      <c r="M777" s="1295"/>
      <c r="N777" s="1295"/>
      <c r="O777" s="1299"/>
      <c r="P777" s="1295"/>
      <c r="Q777" s="1295"/>
      <c r="R777" s="1295"/>
      <c r="S777" s="1295"/>
      <c r="T777" s="1295"/>
      <c r="U777" s="1300"/>
      <c r="V777" s="1295"/>
      <c r="W777" s="1295"/>
      <c r="X777" s="1295"/>
      <c r="Y777" s="1294"/>
      <c r="Z777" s="1294"/>
      <c r="AA777" s="1294"/>
      <c r="AB777" s="1294"/>
      <c r="AC777" s="1294"/>
      <c r="AD777" s="1294"/>
      <c r="AE777" s="1295"/>
      <c r="AF777" s="1295"/>
      <c r="AG777" s="1233"/>
      <c r="AH777" s="1233"/>
      <c r="AI777" s="1233"/>
      <c r="AJ777" s="1233"/>
      <c r="AK777" s="1233"/>
      <c r="AL777" s="1233"/>
      <c r="AM777" s="1233"/>
      <c r="AN777" s="1233"/>
      <c r="AO777" s="1233"/>
      <c r="AP777" s="1233"/>
      <c r="AQ777" s="1233"/>
      <c r="AR777" s="1233"/>
      <c r="AS777" s="1233"/>
      <c r="AT777" s="1233"/>
      <c r="AU777" s="1233"/>
      <c r="AV777" s="1233"/>
      <c r="AW777" s="1233"/>
      <c r="AX777" s="1233"/>
      <c r="AY777" s="1233"/>
      <c r="AZ777" s="1233"/>
      <c r="BA777" s="1233"/>
      <c r="BB777" s="1233"/>
      <c r="BC777" s="1233"/>
      <c r="BD777" s="1233"/>
      <c r="BE777" s="1233"/>
      <c r="BF777" s="1233"/>
      <c r="BG777" s="1233"/>
      <c r="BH777" s="1233"/>
      <c r="BI777" s="1233"/>
      <c r="BJ777" s="1233"/>
      <c r="BK777" s="1233"/>
      <c r="BL777" s="1233"/>
      <c r="BM777" s="1233"/>
      <c r="BN777" s="1233"/>
      <c r="BO777" s="1233"/>
      <c r="BP777" s="1233"/>
      <c r="BQ777" s="1233"/>
      <c r="BR777" s="1233"/>
      <c r="BS777" s="1233"/>
      <c r="BT777" s="1233"/>
      <c r="BU777" s="1233"/>
      <c r="BV777" s="1233"/>
      <c r="BW777" s="1233"/>
    </row>
    <row r="778" ht="14.25" customHeight="1">
      <c r="A778" s="1295"/>
      <c r="B778" s="1295"/>
      <c r="C778" s="1295"/>
      <c r="D778" s="1295"/>
      <c r="E778" s="1295"/>
      <c r="F778" s="1295"/>
      <c r="G778" s="1296"/>
      <c r="H778" s="1297"/>
      <c r="I778" s="1298"/>
      <c r="J778" s="1295"/>
      <c r="K778" s="1295"/>
      <c r="L778" s="1299"/>
      <c r="M778" s="1295"/>
      <c r="N778" s="1295"/>
      <c r="O778" s="1299"/>
      <c r="P778" s="1295"/>
      <c r="Q778" s="1295"/>
      <c r="R778" s="1295"/>
      <c r="S778" s="1295"/>
      <c r="T778" s="1295"/>
      <c r="U778" s="1300"/>
      <c r="V778" s="1295"/>
      <c r="W778" s="1295"/>
      <c r="X778" s="1295"/>
      <c r="Y778" s="1294"/>
      <c r="Z778" s="1294"/>
      <c r="AA778" s="1294"/>
      <c r="AB778" s="1294"/>
      <c r="AC778" s="1294"/>
      <c r="AD778" s="1294"/>
      <c r="AE778" s="1295"/>
      <c r="AF778" s="1295"/>
      <c r="AG778" s="1233"/>
      <c r="AH778" s="1233"/>
      <c r="AI778" s="1233"/>
      <c r="AJ778" s="1233"/>
      <c r="AK778" s="1233"/>
      <c r="AL778" s="1233"/>
      <c r="AM778" s="1233"/>
      <c r="AN778" s="1233"/>
      <c r="AO778" s="1233"/>
      <c r="AP778" s="1233"/>
      <c r="AQ778" s="1233"/>
      <c r="AR778" s="1233"/>
      <c r="AS778" s="1233"/>
      <c r="AT778" s="1233"/>
      <c r="AU778" s="1233"/>
      <c r="AV778" s="1233"/>
      <c r="AW778" s="1233"/>
      <c r="AX778" s="1233"/>
      <c r="AY778" s="1233"/>
      <c r="AZ778" s="1233"/>
      <c r="BA778" s="1233"/>
      <c r="BB778" s="1233"/>
      <c r="BC778" s="1233"/>
      <c r="BD778" s="1233"/>
      <c r="BE778" s="1233"/>
      <c r="BF778" s="1233"/>
      <c r="BG778" s="1233"/>
      <c r="BH778" s="1233"/>
      <c r="BI778" s="1233"/>
      <c r="BJ778" s="1233"/>
      <c r="BK778" s="1233"/>
      <c r="BL778" s="1233"/>
      <c r="BM778" s="1233"/>
      <c r="BN778" s="1233"/>
      <c r="BO778" s="1233"/>
      <c r="BP778" s="1233"/>
      <c r="BQ778" s="1233"/>
      <c r="BR778" s="1233"/>
      <c r="BS778" s="1233"/>
      <c r="BT778" s="1233"/>
      <c r="BU778" s="1233"/>
      <c r="BV778" s="1233"/>
      <c r="BW778" s="1233"/>
    </row>
    <row r="779" ht="14.25" customHeight="1">
      <c r="A779" s="1295"/>
      <c r="B779" s="1295"/>
      <c r="C779" s="1295"/>
      <c r="D779" s="1295"/>
      <c r="E779" s="1295"/>
      <c r="F779" s="1295"/>
      <c r="G779" s="1296"/>
      <c r="H779" s="1297"/>
      <c r="I779" s="1298"/>
      <c r="J779" s="1295"/>
      <c r="K779" s="1295"/>
      <c r="L779" s="1299"/>
      <c r="M779" s="1295"/>
      <c r="N779" s="1295"/>
      <c r="O779" s="1299"/>
      <c r="P779" s="1295"/>
      <c r="Q779" s="1295"/>
      <c r="R779" s="1295"/>
      <c r="S779" s="1295"/>
      <c r="T779" s="1295"/>
      <c r="U779" s="1300"/>
      <c r="V779" s="1295"/>
      <c r="W779" s="1295"/>
      <c r="X779" s="1295"/>
      <c r="Y779" s="1294"/>
      <c r="Z779" s="1294"/>
      <c r="AA779" s="1294"/>
      <c r="AB779" s="1294"/>
      <c r="AC779" s="1294"/>
      <c r="AD779" s="1294"/>
      <c r="AE779" s="1295"/>
      <c r="AF779" s="1295"/>
      <c r="AG779" s="1233"/>
      <c r="AH779" s="1233"/>
      <c r="AI779" s="1233"/>
      <c r="AJ779" s="1233"/>
      <c r="AK779" s="1233"/>
      <c r="AL779" s="1233"/>
      <c r="AM779" s="1233"/>
      <c r="AN779" s="1233"/>
      <c r="AO779" s="1233"/>
      <c r="AP779" s="1233"/>
      <c r="AQ779" s="1233"/>
      <c r="AR779" s="1233"/>
      <c r="AS779" s="1233"/>
      <c r="AT779" s="1233"/>
      <c r="AU779" s="1233"/>
      <c r="AV779" s="1233"/>
      <c r="AW779" s="1233"/>
      <c r="AX779" s="1233"/>
      <c r="AY779" s="1233"/>
      <c r="AZ779" s="1233"/>
      <c r="BA779" s="1233"/>
      <c r="BB779" s="1233"/>
      <c r="BC779" s="1233"/>
      <c r="BD779" s="1233"/>
      <c r="BE779" s="1233"/>
      <c r="BF779" s="1233"/>
      <c r="BG779" s="1233"/>
      <c r="BH779" s="1233"/>
      <c r="BI779" s="1233"/>
      <c r="BJ779" s="1233"/>
      <c r="BK779" s="1233"/>
      <c r="BL779" s="1233"/>
      <c r="BM779" s="1233"/>
      <c r="BN779" s="1233"/>
      <c r="BO779" s="1233"/>
      <c r="BP779" s="1233"/>
      <c r="BQ779" s="1233"/>
      <c r="BR779" s="1233"/>
      <c r="BS779" s="1233"/>
      <c r="BT779" s="1233"/>
      <c r="BU779" s="1233"/>
      <c r="BV779" s="1233"/>
      <c r="BW779" s="1233"/>
    </row>
    <row r="780" ht="14.25" customHeight="1">
      <c r="A780" s="1295"/>
      <c r="B780" s="1295"/>
      <c r="C780" s="1295"/>
      <c r="D780" s="1295"/>
      <c r="E780" s="1295"/>
      <c r="F780" s="1295"/>
      <c r="G780" s="1296"/>
      <c r="H780" s="1297"/>
      <c r="I780" s="1298"/>
      <c r="J780" s="1295"/>
      <c r="K780" s="1295"/>
      <c r="L780" s="1299"/>
      <c r="M780" s="1295"/>
      <c r="N780" s="1295"/>
      <c r="O780" s="1299"/>
      <c r="P780" s="1295"/>
      <c r="Q780" s="1295"/>
      <c r="R780" s="1295"/>
      <c r="S780" s="1295"/>
      <c r="T780" s="1295"/>
      <c r="U780" s="1300"/>
      <c r="V780" s="1295"/>
      <c r="W780" s="1295"/>
      <c r="X780" s="1295"/>
      <c r="Y780" s="1294"/>
      <c r="Z780" s="1294"/>
      <c r="AA780" s="1294"/>
      <c r="AB780" s="1294"/>
      <c r="AC780" s="1294"/>
      <c r="AD780" s="1294"/>
      <c r="AE780" s="1295"/>
      <c r="AF780" s="1295"/>
      <c r="AG780" s="1233"/>
      <c r="AH780" s="1233"/>
      <c r="AI780" s="1233"/>
      <c r="AJ780" s="1233"/>
      <c r="AK780" s="1233"/>
      <c r="AL780" s="1233"/>
      <c r="AM780" s="1233"/>
      <c r="AN780" s="1233"/>
      <c r="AO780" s="1233"/>
      <c r="AP780" s="1233"/>
      <c r="AQ780" s="1233"/>
      <c r="AR780" s="1233"/>
      <c r="AS780" s="1233"/>
      <c r="AT780" s="1233"/>
      <c r="AU780" s="1233"/>
      <c r="AV780" s="1233"/>
      <c r="AW780" s="1233"/>
      <c r="AX780" s="1233"/>
      <c r="AY780" s="1233"/>
      <c r="AZ780" s="1233"/>
      <c r="BA780" s="1233"/>
      <c r="BB780" s="1233"/>
      <c r="BC780" s="1233"/>
      <c r="BD780" s="1233"/>
      <c r="BE780" s="1233"/>
      <c r="BF780" s="1233"/>
      <c r="BG780" s="1233"/>
      <c r="BH780" s="1233"/>
      <c r="BI780" s="1233"/>
      <c r="BJ780" s="1233"/>
      <c r="BK780" s="1233"/>
      <c r="BL780" s="1233"/>
      <c r="BM780" s="1233"/>
      <c r="BN780" s="1233"/>
      <c r="BO780" s="1233"/>
      <c r="BP780" s="1233"/>
      <c r="BQ780" s="1233"/>
      <c r="BR780" s="1233"/>
      <c r="BS780" s="1233"/>
      <c r="BT780" s="1233"/>
      <c r="BU780" s="1233"/>
      <c r="BV780" s="1233"/>
      <c r="BW780" s="1233"/>
    </row>
    <row r="781" ht="14.25" customHeight="1">
      <c r="A781" s="1295"/>
      <c r="B781" s="1295"/>
      <c r="C781" s="1295"/>
      <c r="D781" s="1295"/>
      <c r="E781" s="1295"/>
      <c r="F781" s="1295"/>
      <c r="G781" s="1296"/>
      <c r="H781" s="1297"/>
      <c r="I781" s="1298"/>
      <c r="J781" s="1295"/>
      <c r="K781" s="1295"/>
      <c r="L781" s="1299"/>
      <c r="M781" s="1295"/>
      <c r="N781" s="1295"/>
      <c r="O781" s="1299"/>
      <c r="P781" s="1295"/>
      <c r="Q781" s="1295"/>
      <c r="R781" s="1295"/>
      <c r="S781" s="1295"/>
      <c r="T781" s="1295"/>
      <c r="U781" s="1300"/>
      <c r="V781" s="1295"/>
      <c r="W781" s="1295"/>
      <c r="X781" s="1295"/>
      <c r="Y781" s="1294"/>
      <c r="Z781" s="1294"/>
      <c r="AA781" s="1294"/>
      <c r="AB781" s="1294"/>
      <c r="AC781" s="1294"/>
      <c r="AD781" s="1294"/>
      <c r="AE781" s="1295"/>
      <c r="AF781" s="1295"/>
      <c r="AG781" s="1233"/>
      <c r="AH781" s="1233"/>
      <c r="AI781" s="1233"/>
      <c r="AJ781" s="1233"/>
      <c r="AK781" s="1233"/>
      <c r="AL781" s="1233"/>
      <c r="AM781" s="1233"/>
      <c r="AN781" s="1233"/>
      <c r="AO781" s="1233"/>
      <c r="AP781" s="1233"/>
      <c r="AQ781" s="1233"/>
      <c r="AR781" s="1233"/>
      <c r="AS781" s="1233"/>
      <c r="AT781" s="1233"/>
      <c r="AU781" s="1233"/>
      <c r="AV781" s="1233"/>
      <c r="AW781" s="1233"/>
      <c r="AX781" s="1233"/>
      <c r="AY781" s="1233"/>
      <c r="AZ781" s="1233"/>
      <c r="BA781" s="1233"/>
      <c r="BB781" s="1233"/>
      <c r="BC781" s="1233"/>
      <c r="BD781" s="1233"/>
      <c r="BE781" s="1233"/>
      <c r="BF781" s="1233"/>
      <c r="BG781" s="1233"/>
      <c r="BH781" s="1233"/>
      <c r="BI781" s="1233"/>
      <c r="BJ781" s="1233"/>
      <c r="BK781" s="1233"/>
      <c r="BL781" s="1233"/>
      <c r="BM781" s="1233"/>
      <c r="BN781" s="1233"/>
      <c r="BO781" s="1233"/>
      <c r="BP781" s="1233"/>
      <c r="BQ781" s="1233"/>
      <c r="BR781" s="1233"/>
      <c r="BS781" s="1233"/>
      <c r="BT781" s="1233"/>
      <c r="BU781" s="1233"/>
      <c r="BV781" s="1233"/>
      <c r="BW781" s="1233"/>
    </row>
    <row r="782" ht="14.25" customHeight="1">
      <c r="A782" s="1295"/>
      <c r="B782" s="1295"/>
      <c r="C782" s="1295"/>
      <c r="D782" s="1295"/>
      <c r="E782" s="1295"/>
      <c r="F782" s="1295"/>
      <c r="G782" s="1296"/>
      <c r="H782" s="1297"/>
      <c r="I782" s="1298"/>
      <c r="J782" s="1295"/>
      <c r="K782" s="1295"/>
      <c r="L782" s="1299"/>
      <c r="M782" s="1295"/>
      <c r="N782" s="1295"/>
      <c r="O782" s="1299"/>
      <c r="P782" s="1295"/>
      <c r="Q782" s="1295"/>
      <c r="R782" s="1295"/>
      <c r="S782" s="1295"/>
      <c r="T782" s="1295"/>
      <c r="U782" s="1300"/>
      <c r="V782" s="1295"/>
      <c r="W782" s="1295"/>
      <c r="X782" s="1295"/>
      <c r="Y782" s="1294"/>
      <c r="Z782" s="1294"/>
      <c r="AA782" s="1294"/>
      <c r="AB782" s="1294"/>
      <c r="AC782" s="1294"/>
      <c r="AD782" s="1294"/>
      <c r="AE782" s="1295"/>
      <c r="AF782" s="1295"/>
      <c r="AG782" s="1233"/>
      <c r="AH782" s="1233"/>
      <c r="AI782" s="1233"/>
      <c r="AJ782" s="1233"/>
      <c r="AK782" s="1233"/>
      <c r="AL782" s="1233"/>
      <c r="AM782" s="1233"/>
      <c r="AN782" s="1233"/>
      <c r="AO782" s="1233"/>
      <c r="AP782" s="1233"/>
      <c r="AQ782" s="1233"/>
      <c r="AR782" s="1233"/>
      <c r="AS782" s="1233"/>
      <c r="AT782" s="1233"/>
      <c r="AU782" s="1233"/>
      <c r="AV782" s="1233"/>
      <c r="AW782" s="1233"/>
      <c r="AX782" s="1233"/>
      <c r="AY782" s="1233"/>
      <c r="AZ782" s="1233"/>
      <c r="BA782" s="1233"/>
      <c r="BB782" s="1233"/>
      <c r="BC782" s="1233"/>
      <c r="BD782" s="1233"/>
      <c r="BE782" s="1233"/>
      <c r="BF782" s="1233"/>
      <c r="BG782" s="1233"/>
      <c r="BH782" s="1233"/>
      <c r="BI782" s="1233"/>
      <c r="BJ782" s="1233"/>
      <c r="BK782" s="1233"/>
      <c r="BL782" s="1233"/>
      <c r="BM782" s="1233"/>
      <c r="BN782" s="1233"/>
      <c r="BO782" s="1233"/>
      <c r="BP782" s="1233"/>
      <c r="BQ782" s="1233"/>
      <c r="BR782" s="1233"/>
      <c r="BS782" s="1233"/>
      <c r="BT782" s="1233"/>
      <c r="BU782" s="1233"/>
      <c r="BV782" s="1233"/>
      <c r="BW782" s="1233"/>
    </row>
    <row r="783" ht="14.25" customHeight="1">
      <c r="A783" s="1295"/>
      <c r="B783" s="1295"/>
      <c r="C783" s="1295"/>
      <c r="D783" s="1295"/>
      <c r="E783" s="1295"/>
      <c r="F783" s="1295"/>
      <c r="G783" s="1296"/>
      <c r="H783" s="1297"/>
      <c r="I783" s="1298"/>
      <c r="J783" s="1295"/>
      <c r="K783" s="1295"/>
      <c r="L783" s="1299"/>
      <c r="M783" s="1295"/>
      <c r="N783" s="1295"/>
      <c r="O783" s="1299"/>
      <c r="P783" s="1295"/>
      <c r="Q783" s="1295"/>
      <c r="R783" s="1295"/>
      <c r="S783" s="1295"/>
      <c r="T783" s="1295"/>
      <c r="U783" s="1300"/>
      <c r="V783" s="1295"/>
      <c r="W783" s="1295"/>
      <c r="X783" s="1295"/>
      <c r="Y783" s="1294"/>
      <c r="Z783" s="1294"/>
      <c r="AA783" s="1294"/>
      <c r="AB783" s="1294"/>
      <c r="AC783" s="1294"/>
      <c r="AD783" s="1294"/>
      <c r="AE783" s="1295"/>
      <c r="AF783" s="1295"/>
      <c r="AG783" s="1233"/>
      <c r="AH783" s="1233"/>
      <c r="AI783" s="1233"/>
      <c r="AJ783" s="1233"/>
      <c r="AK783" s="1233"/>
      <c r="AL783" s="1233"/>
      <c r="AM783" s="1233"/>
      <c r="AN783" s="1233"/>
      <c r="AO783" s="1233"/>
      <c r="AP783" s="1233"/>
      <c r="AQ783" s="1233"/>
      <c r="AR783" s="1233"/>
      <c r="AS783" s="1233"/>
      <c r="AT783" s="1233"/>
      <c r="AU783" s="1233"/>
      <c r="AV783" s="1233"/>
      <c r="AW783" s="1233"/>
      <c r="AX783" s="1233"/>
      <c r="AY783" s="1233"/>
      <c r="AZ783" s="1233"/>
      <c r="BA783" s="1233"/>
      <c r="BB783" s="1233"/>
      <c r="BC783" s="1233"/>
      <c r="BD783" s="1233"/>
      <c r="BE783" s="1233"/>
      <c r="BF783" s="1233"/>
      <c r="BG783" s="1233"/>
      <c r="BH783" s="1233"/>
      <c r="BI783" s="1233"/>
      <c r="BJ783" s="1233"/>
      <c r="BK783" s="1233"/>
      <c r="BL783" s="1233"/>
      <c r="BM783" s="1233"/>
      <c r="BN783" s="1233"/>
      <c r="BO783" s="1233"/>
      <c r="BP783" s="1233"/>
      <c r="BQ783" s="1233"/>
      <c r="BR783" s="1233"/>
      <c r="BS783" s="1233"/>
      <c r="BT783" s="1233"/>
      <c r="BU783" s="1233"/>
      <c r="BV783" s="1233"/>
      <c r="BW783" s="1233"/>
    </row>
    <row r="784" ht="14.25" customHeight="1">
      <c r="A784" s="1295"/>
      <c r="B784" s="1295"/>
      <c r="C784" s="1295"/>
      <c r="D784" s="1295"/>
      <c r="E784" s="1295"/>
      <c r="F784" s="1295"/>
      <c r="G784" s="1296"/>
      <c r="H784" s="1297"/>
      <c r="I784" s="1298"/>
      <c r="J784" s="1295"/>
      <c r="K784" s="1295"/>
      <c r="L784" s="1299"/>
      <c r="M784" s="1295"/>
      <c r="N784" s="1295"/>
      <c r="O784" s="1299"/>
      <c r="P784" s="1295"/>
      <c r="Q784" s="1295"/>
      <c r="R784" s="1295"/>
      <c r="S784" s="1295"/>
      <c r="T784" s="1295"/>
      <c r="U784" s="1300"/>
      <c r="V784" s="1295"/>
      <c r="W784" s="1295"/>
      <c r="X784" s="1295"/>
      <c r="Y784" s="1294"/>
      <c r="Z784" s="1294"/>
      <c r="AA784" s="1294"/>
      <c r="AB784" s="1294"/>
      <c r="AC784" s="1294"/>
      <c r="AD784" s="1294"/>
      <c r="AE784" s="1295"/>
      <c r="AF784" s="1295"/>
      <c r="AG784" s="1233"/>
      <c r="AH784" s="1233"/>
      <c r="AI784" s="1233"/>
      <c r="AJ784" s="1233"/>
      <c r="AK784" s="1233"/>
      <c r="AL784" s="1233"/>
      <c r="AM784" s="1233"/>
      <c r="AN784" s="1233"/>
      <c r="AO784" s="1233"/>
      <c r="AP784" s="1233"/>
      <c r="AQ784" s="1233"/>
      <c r="AR784" s="1233"/>
      <c r="AS784" s="1233"/>
      <c r="AT784" s="1233"/>
      <c r="AU784" s="1233"/>
      <c r="AV784" s="1233"/>
      <c r="AW784" s="1233"/>
      <c r="AX784" s="1233"/>
      <c r="AY784" s="1233"/>
      <c r="AZ784" s="1233"/>
      <c r="BA784" s="1233"/>
      <c r="BB784" s="1233"/>
      <c r="BC784" s="1233"/>
      <c r="BD784" s="1233"/>
      <c r="BE784" s="1233"/>
      <c r="BF784" s="1233"/>
      <c r="BG784" s="1233"/>
      <c r="BH784" s="1233"/>
      <c r="BI784" s="1233"/>
      <c r="BJ784" s="1233"/>
      <c r="BK784" s="1233"/>
      <c r="BL784" s="1233"/>
      <c r="BM784" s="1233"/>
      <c r="BN784" s="1233"/>
      <c r="BO784" s="1233"/>
      <c r="BP784" s="1233"/>
      <c r="BQ784" s="1233"/>
      <c r="BR784" s="1233"/>
      <c r="BS784" s="1233"/>
      <c r="BT784" s="1233"/>
      <c r="BU784" s="1233"/>
      <c r="BV784" s="1233"/>
      <c r="BW784" s="1233"/>
    </row>
    <row r="785" ht="14.25" customHeight="1">
      <c r="A785" s="1295"/>
      <c r="B785" s="1295"/>
      <c r="C785" s="1295"/>
      <c r="D785" s="1295"/>
      <c r="E785" s="1295"/>
      <c r="F785" s="1295"/>
      <c r="G785" s="1296"/>
      <c r="H785" s="1297"/>
      <c r="I785" s="1298"/>
      <c r="J785" s="1295"/>
      <c r="K785" s="1295"/>
      <c r="L785" s="1299"/>
      <c r="M785" s="1295"/>
      <c r="N785" s="1295"/>
      <c r="O785" s="1299"/>
      <c r="P785" s="1295"/>
      <c r="Q785" s="1295"/>
      <c r="R785" s="1295"/>
      <c r="S785" s="1295"/>
      <c r="T785" s="1295"/>
      <c r="U785" s="1300"/>
      <c r="V785" s="1295"/>
      <c r="W785" s="1295"/>
      <c r="X785" s="1295"/>
      <c r="Y785" s="1294"/>
      <c r="Z785" s="1294"/>
      <c r="AA785" s="1294"/>
      <c r="AB785" s="1294"/>
      <c r="AC785" s="1294"/>
      <c r="AD785" s="1294"/>
      <c r="AE785" s="1295"/>
      <c r="AF785" s="1295"/>
      <c r="AG785" s="1233"/>
      <c r="AH785" s="1233"/>
      <c r="AI785" s="1233"/>
      <c r="AJ785" s="1233"/>
      <c r="AK785" s="1233"/>
      <c r="AL785" s="1233"/>
      <c r="AM785" s="1233"/>
      <c r="AN785" s="1233"/>
      <c r="AO785" s="1233"/>
      <c r="AP785" s="1233"/>
      <c r="AQ785" s="1233"/>
      <c r="AR785" s="1233"/>
      <c r="AS785" s="1233"/>
      <c r="AT785" s="1233"/>
      <c r="AU785" s="1233"/>
      <c r="AV785" s="1233"/>
      <c r="AW785" s="1233"/>
      <c r="AX785" s="1233"/>
      <c r="AY785" s="1233"/>
      <c r="AZ785" s="1233"/>
      <c r="BA785" s="1233"/>
      <c r="BB785" s="1233"/>
      <c r="BC785" s="1233"/>
      <c r="BD785" s="1233"/>
      <c r="BE785" s="1233"/>
      <c r="BF785" s="1233"/>
      <c r="BG785" s="1233"/>
      <c r="BH785" s="1233"/>
      <c r="BI785" s="1233"/>
      <c r="BJ785" s="1233"/>
      <c r="BK785" s="1233"/>
      <c r="BL785" s="1233"/>
      <c r="BM785" s="1233"/>
      <c r="BN785" s="1233"/>
      <c r="BO785" s="1233"/>
      <c r="BP785" s="1233"/>
      <c r="BQ785" s="1233"/>
      <c r="BR785" s="1233"/>
      <c r="BS785" s="1233"/>
      <c r="BT785" s="1233"/>
      <c r="BU785" s="1233"/>
      <c r="BV785" s="1233"/>
      <c r="BW785" s="1233"/>
    </row>
    <row r="786" ht="14.25" customHeight="1">
      <c r="A786" s="1295"/>
      <c r="B786" s="1295"/>
      <c r="C786" s="1295"/>
      <c r="D786" s="1295"/>
      <c r="E786" s="1295"/>
      <c r="F786" s="1295"/>
      <c r="G786" s="1296"/>
      <c r="H786" s="1297"/>
      <c r="I786" s="1298"/>
      <c r="J786" s="1295"/>
      <c r="K786" s="1295"/>
      <c r="L786" s="1299"/>
      <c r="M786" s="1295"/>
      <c r="N786" s="1295"/>
      <c r="O786" s="1299"/>
      <c r="P786" s="1295"/>
      <c r="Q786" s="1295"/>
      <c r="R786" s="1295"/>
      <c r="S786" s="1295"/>
      <c r="T786" s="1295"/>
      <c r="U786" s="1300"/>
      <c r="V786" s="1295"/>
      <c r="W786" s="1295"/>
      <c r="X786" s="1295"/>
      <c r="Y786" s="1294"/>
      <c r="Z786" s="1294"/>
      <c r="AA786" s="1294"/>
      <c r="AB786" s="1294"/>
      <c r="AC786" s="1294"/>
      <c r="AD786" s="1294"/>
      <c r="AE786" s="1295"/>
      <c r="AF786" s="1295"/>
      <c r="AG786" s="1233"/>
      <c r="AH786" s="1233"/>
      <c r="AI786" s="1233"/>
      <c r="AJ786" s="1233"/>
      <c r="AK786" s="1233"/>
      <c r="AL786" s="1233"/>
      <c r="AM786" s="1233"/>
      <c r="AN786" s="1233"/>
      <c r="AO786" s="1233"/>
      <c r="AP786" s="1233"/>
      <c r="AQ786" s="1233"/>
      <c r="AR786" s="1233"/>
      <c r="AS786" s="1233"/>
      <c r="AT786" s="1233"/>
      <c r="AU786" s="1233"/>
      <c r="AV786" s="1233"/>
      <c r="AW786" s="1233"/>
      <c r="AX786" s="1233"/>
      <c r="AY786" s="1233"/>
      <c r="AZ786" s="1233"/>
      <c r="BA786" s="1233"/>
      <c r="BB786" s="1233"/>
      <c r="BC786" s="1233"/>
      <c r="BD786" s="1233"/>
      <c r="BE786" s="1233"/>
      <c r="BF786" s="1233"/>
      <c r="BG786" s="1233"/>
      <c r="BH786" s="1233"/>
      <c r="BI786" s="1233"/>
      <c r="BJ786" s="1233"/>
      <c r="BK786" s="1233"/>
      <c r="BL786" s="1233"/>
      <c r="BM786" s="1233"/>
      <c r="BN786" s="1233"/>
      <c r="BO786" s="1233"/>
      <c r="BP786" s="1233"/>
      <c r="BQ786" s="1233"/>
      <c r="BR786" s="1233"/>
      <c r="BS786" s="1233"/>
      <c r="BT786" s="1233"/>
      <c r="BU786" s="1233"/>
      <c r="BV786" s="1233"/>
      <c r="BW786" s="1233"/>
    </row>
    <row r="787" ht="14.25" customHeight="1">
      <c r="A787" s="1295"/>
      <c r="B787" s="1295"/>
      <c r="C787" s="1295"/>
      <c r="D787" s="1295"/>
      <c r="E787" s="1295"/>
      <c r="F787" s="1295"/>
      <c r="G787" s="1296"/>
      <c r="H787" s="1297"/>
      <c r="I787" s="1298"/>
      <c r="J787" s="1295"/>
      <c r="K787" s="1295"/>
      <c r="L787" s="1299"/>
      <c r="M787" s="1295"/>
      <c r="N787" s="1295"/>
      <c r="O787" s="1299"/>
      <c r="P787" s="1295"/>
      <c r="Q787" s="1295"/>
      <c r="R787" s="1295"/>
      <c r="S787" s="1295"/>
      <c r="T787" s="1295"/>
      <c r="U787" s="1300"/>
      <c r="V787" s="1295"/>
      <c r="W787" s="1295"/>
      <c r="X787" s="1295"/>
      <c r="Y787" s="1294"/>
      <c r="Z787" s="1294"/>
      <c r="AA787" s="1294"/>
      <c r="AB787" s="1294"/>
      <c r="AC787" s="1294"/>
      <c r="AD787" s="1294"/>
      <c r="AE787" s="1295"/>
      <c r="AF787" s="1295"/>
      <c r="AG787" s="1233"/>
      <c r="AH787" s="1233"/>
      <c r="AI787" s="1233"/>
      <c r="AJ787" s="1233"/>
      <c r="AK787" s="1233"/>
      <c r="AL787" s="1233"/>
      <c r="AM787" s="1233"/>
      <c r="AN787" s="1233"/>
      <c r="AO787" s="1233"/>
      <c r="AP787" s="1233"/>
      <c r="AQ787" s="1233"/>
      <c r="AR787" s="1233"/>
      <c r="AS787" s="1233"/>
      <c r="AT787" s="1233"/>
      <c r="AU787" s="1233"/>
      <c r="AV787" s="1233"/>
      <c r="AW787" s="1233"/>
      <c r="AX787" s="1233"/>
      <c r="AY787" s="1233"/>
      <c r="AZ787" s="1233"/>
      <c r="BA787" s="1233"/>
      <c r="BB787" s="1233"/>
      <c r="BC787" s="1233"/>
      <c r="BD787" s="1233"/>
      <c r="BE787" s="1233"/>
      <c r="BF787" s="1233"/>
      <c r="BG787" s="1233"/>
      <c r="BH787" s="1233"/>
      <c r="BI787" s="1233"/>
      <c r="BJ787" s="1233"/>
      <c r="BK787" s="1233"/>
      <c r="BL787" s="1233"/>
      <c r="BM787" s="1233"/>
      <c r="BN787" s="1233"/>
      <c r="BO787" s="1233"/>
      <c r="BP787" s="1233"/>
      <c r="BQ787" s="1233"/>
      <c r="BR787" s="1233"/>
      <c r="BS787" s="1233"/>
      <c r="BT787" s="1233"/>
      <c r="BU787" s="1233"/>
      <c r="BV787" s="1233"/>
      <c r="BW787" s="1233"/>
    </row>
    <row r="788" ht="14.25" customHeight="1">
      <c r="A788" s="1295"/>
      <c r="B788" s="1295"/>
      <c r="C788" s="1295"/>
      <c r="D788" s="1295"/>
      <c r="E788" s="1295"/>
      <c r="F788" s="1295"/>
      <c r="G788" s="1296"/>
      <c r="H788" s="1297"/>
      <c r="I788" s="1298"/>
      <c r="J788" s="1295"/>
      <c r="K788" s="1295"/>
      <c r="L788" s="1299"/>
      <c r="M788" s="1295"/>
      <c r="N788" s="1295"/>
      <c r="O788" s="1299"/>
      <c r="P788" s="1295"/>
      <c r="Q788" s="1295"/>
      <c r="R788" s="1295"/>
      <c r="S788" s="1295"/>
      <c r="T788" s="1295"/>
      <c r="U788" s="1300"/>
      <c r="V788" s="1295"/>
      <c r="W788" s="1295"/>
      <c r="X788" s="1295"/>
      <c r="Y788" s="1294"/>
      <c r="Z788" s="1294"/>
      <c r="AA788" s="1294"/>
      <c r="AB788" s="1294"/>
      <c r="AC788" s="1294"/>
      <c r="AD788" s="1294"/>
      <c r="AE788" s="1295"/>
      <c r="AF788" s="1295"/>
      <c r="AG788" s="1233"/>
      <c r="AH788" s="1233"/>
      <c r="AI788" s="1233"/>
      <c r="AJ788" s="1233"/>
      <c r="AK788" s="1233"/>
      <c r="AL788" s="1233"/>
      <c r="AM788" s="1233"/>
      <c r="AN788" s="1233"/>
      <c r="AO788" s="1233"/>
      <c r="AP788" s="1233"/>
      <c r="AQ788" s="1233"/>
      <c r="AR788" s="1233"/>
      <c r="AS788" s="1233"/>
      <c r="AT788" s="1233"/>
      <c r="AU788" s="1233"/>
      <c r="AV788" s="1233"/>
      <c r="AW788" s="1233"/>
      <c r="AX788" s="1233"/>
      <c r="AY788" s="1233"/>
      <c r="AZ788" s="1233"/>
      <c r="BA788" s="1233"/>
      <c r="BB788" s="1233"/>
      <c r="BC788" s="1233"/>
      <c r="BD788" s="1233"/>
      <c r="BE788" s="1233"/>
      <c r="BF788" s="1233"/>
      <c r="BG788" s="1233"/>
      <c r="BH788" s="1233"/>
      <c r="BI788" s="1233"/>
      <c r="BJ788" s="1233"/>
      <c r="BK788" s="1233"/>
      <c r="BL788" s="1233"/>
      <c r="BM788" s="1233"/>
      <c r="BN788" s="1233"/>
      <c r="BO788" s="1233"/>
      <c r="BP788" s="1233"/>
      <c r="BQ788" s="1233"/>
      <c r="BR788" s="1233"/>
      <c r="BS788" s="1233"/>
      <c r="BT788" s="1233"/>
      <c r="BU788" s="1233"/>
      <c r="BV788" s="1233"/>
      <c r="BW788" s="1233"/>
    </row>
    <row r="789" ht="14.25" customHeight="1">
      <c r="A789" s="1295"/>
      <c r="B789" s="1295"/>
      <c r="C789" s="1295"/>
      <c r="D789" s="1295"/>
      <c r="E789" s="1295"/>
      <c r="F789" s="1295"/>
      <c r="G789" s="1296"/>
      <c r="H789" s="1297"/>
      <c r="I789" s="1298"/>
      <c r="J789" s="1295"/>
      <c r="K789" s="1295"/>
      <c r="L789" s="1299"/>
      <c r="M789" s="1295"/>
      <c r="N789" s="1295"/>
      <c r="O789" s="1299"/>
      <c r="P789" s="1295"/>
      <c r="Q789" s="1295"/>
      <c r="R789" s="1295"/>
      <c r="S789" s="1295"/>
      <c r="T789" s="1295"/>
      <c r="U789" s="1300"/>
      <c r="V789" s="1295"/>
      <c r="W789" s="1295"/>
      <c r="X789" s="1295"/>
      <c r="Y789" s="1294"/>
      <c r="Z789" s="1294"/>
      <c r="AA789" s="1294"/>
      <c r="AB789" s="1294"/>
      <c r="AC789" s="1294"/>
      <c r="AD789" s="1294"/>
      <c r="AE789" s="1295"/>
      <c r="AF789" s="1295"/>
      <c r="AG789" s="1233"/>
      <c r="AH789" s="1233"/>
      <c r="AI789" s="1233"/>
      <c r="AJ789" s="1233"/>
      <c r="AK789" s="1233"/>
      <c r="AL789" s="1233"/>
      <c r="AM789" s="1233"/>
      <c r="AN789" s="1233"/>
      <c r="AO789" s="1233"/>
      <c r="AP789" s="1233"/>
      <c r="AQ789" s="1233"/>
      <c r="AR789" s="1233"/>
      <c r="AS789" s="1233"/>
      <c r="AT789" s="1233"/>
      <c r="AU789" s="1233"/>
      <c r="AV789" s="1233"/>
      <c r="AW789" s="1233"/>
      <c r="AX789" s="1233"/>
      <c r="AY789" s="1233"/>
      <c r="AZ789" s="1233"/>
      <c r="BA789" s="1233"/>
      <c r="BB789" s="1233"/>
      <c r="BC789" s="1233"/>
      <c r="BD789" s="1233"/>
      <c r="BE789" s="1233"/>
      <c r="BF789" s="1233"/>
      <c r="BG789" s="1233"/>
      <c r="BH789" s="1233"/>
      <c r="BI789" s="1233"/>
      <c r="BJ789" s="1233"/>
      <c r="BK789" s="1233"/>
      <c r="BL789" s="1233"/>
      <c r="BM789" s="1233"/>
      <c r="BN789" s="1233"/>
      <c r="BO789" s="1233"/>
      <c r="BP789" s="1233"/>
      <c r="BQ789" s="1233"/>
      <c r="BR789" s="1233"/>
      <c r="BS789" s="1233"/>
      <c r="BT789" s="1233"/>
      <c r="BU789" s="1233"/>
      <c r="BV789" s="1233"/>
      <c r="BW789" s="1233"/>
    </row>
    <row r="790" ht="14.25" customHeight="1">
      <c r="A790" s="1295"/>
      <c r="B790" s="1295"/>
      <c r="C790" s="1295"/>
      <c r="D790" s="1295"/>
      <c r="E790" s="1295"/>
      <c r="F790" s="1295"/>
      <c r="G790" s="1296"/>
      <c r="H790" s="1297"/>
      <c r="I790" s="1298"/>
      <c r="J790" s="1295"/>
      <c r="K790" s="1295"/>
      <c r="L790" s="1299"/>
      <c r="M790" s="1295"/>
      <c r="N790" s="1295"/>
      <c r="O790" s="1299"/>
      <c r="P790" s="1295"/>
      <c r="Q790" s="1295"/>
      <c r="R790" s="1295"/>
      <c r="S790" s="1295"/>
      <c r="T790" s="1295"/>
      <c r="U790" s="1300"/>
      <c r="V790" s="1295"/>
      <c r="W790" s="1295"/>
      <c r="X790" s="1295"/>
      <c r="Y790" s="1294"/>
      <c r="Z790" s="1294"/>
      <c r="AA790" s="1294"/>
      <c r="AB790" s="1294"/>
      <c r="AC790" s="1294"/>
      <c r="AD790" s="1294"/>
      <c r="AE790" s="1295"/>
      <c r="AF790" s="1295"/>
      <c r="AG790" s="1233"/>
      <c r="AH790" s="1233"/>
      <c r="AI790" s="1233"/>
      <c r="AJ790" s="1233"/>
      <c r="AK790" s="1233"/>
      <c r="AL790" s="1233"/>
      <c r="AM790" s="1233"/>
      <c r="AN790" s="1233"/>
      <c r="AO790" s="1233"/>
      <c r="AP790" s="1233"/>
      <c r="AQ790" s="1233"/>
      <c r="AR790" s="1233"/>
      <c r="AS790" s="1233"/>
      <c r="AT790" s="1233"/>
      <c r="AU790" s="1233"/>
      <c r="AV790" s="1233"/>
      <c r="AW790" s="1233"/>
      <c r="AX790" s="1233"/>
      <c r="AY790" s="1233"/>
      <c r="AZ790" s="1233"/>
      <c r="BA790" s="1233"/>
      <c r="BB790" s="1233"/>
      <c r="BC790" s="1233"/>
      <c r="BD790" s="1233"/>
      <c r="BE790" s="1233"/>
      <c r="BF790" s="1233"/>
      <c r="BG790" s="1233"/>
      <c r="BH790" s="1233"/>
      <c r="BI790" s="1233"/>
      <c r="BJ790" s="1233"/>
      <c r="BK790" s="1233"/>
      <c r="BL790" s="1233"/>
      <c r="BM790" s="1233"/>
      <c r="BN790" s="1233"/>
      <c r="BO790" s="1233"/>
      <c r="BP790" s="1233"/>
      <c r="BQ790" s="1233"/>
      <c r="BR790" s="1233"/>
      <c r="BS790" s="1233"/>
      <c r="BT790" s="1233"/>
      <c r="BU790" s="1233"/>
      <c r="BV790" s="1233"/>
      <c r="BW790" s="1233"/>
    </row>
    <row r="791" ht="14.25" customHeight="1">
      <c r="A791" s="1295"/>
      <c r="B791" s="1295"/>
      <c r="C791" s="1295"/>
      <c r="D791" s="1295"/>
      <c r="E791" s="1295"/>
      <c r="F791" s="1295"/>
      <c r="G791" s="1296"/>
      <c r="H791" s="1297"/>
      <c r="I791" s="1298"/>
      <c r="J791" s="1295"/>
      <c r="K791" s="1295"/>
      <c r="L791" s="1299"/>
      <c r="M791" s="1295"/>
      <c r="N791" s="1295"/>
      <c r="O791" s="1299"/>
      <c r="P791" s="1295"/>
      <c r="Q791" s="1295"/>
      <c r="R791" s="1295"/>
      <c r="S791" s="1295"/>
      <c r="T791" s="1295"/>
      <c r="U791" s="1300"/>
      <c r="V791" s="1295"/>
      <c r="W791" s="1295"/>
      <c r="X791" s="1295"/>
      <c r="Y791" s="1294"/>
      <c r="Z791" s="1294"/>
      <c r="AA791" s="1294"/>
      <c r="AB791" s="1294"/>
      <c r="AC791" s="1294"/>
      <c r="AD791" s="1294"/>
      <c r="AE791" s="1295"/>
      <c r="AF791" s="1295"/>
      <c r="AG791" s="1233"/>
      <c r="AH791" s="1233"/>
      <c r="AI791" s="1233"/>
      <c r="AJ791" s="1233"/>
      <c r="AK791" s="1233"/>
      <c r="AL791" s="1233"/>
      <c r="AM791" s="1233"/>
      <c r="AN791" s="1233"/>
      <c r="AO791" s="1233"/>
      <c r="AP791" s="1233"/>
      <c r="AQ791" s="1233"/>
      <c r="AR791" s="1233"/>
      <c r="AS791" s="1233"/>
      <c r="AT791" s="1233"/>
      <c r="AU791" s="1233"/>
      <c r="AV791" s="1233"/>
      <c r="AW791" s="1233"/>
      <c r="AX791" s="1233"/>
      <c r="AY791" s="1233"/>
      <c r="AZ791" s="1233"/>
      <c r="BA791" s="1233"/>
      <c r="BB791" s="1233"/>
      <c r="BC791" s="1233"/>
      <c r="BD791" s="1233"/>
      <c r="BE791" s="1233"/>
      <c r="BF791" s="1233"/>
      <c r="BG791" s="1233"/>
      <c r="BH791" s="1233"/>
      <c r="BI791" s="1233"/>
      <c r="BJ791" s="1233"/>
      <c r="BK791" s="1233"/>
      <c r="BL791" s="1233"/>
      <c r="BM791" s="1233"/>
      <c r="BN791" s="1233"/>
      <c r="BO791" s="1233"/>
      <c r="BP791" s="1233"/>
      <c r="BQ791" s="1233"/>
      <c r="BR791" s="1233"/>
      <c r="BS791" s="1233"/>
      <c r="BT791" s="1233"/>
      <c r="BU791" s="1233"/>
      <c r="BV791" s="1233"/>
      <c r="BW791" s="1233"/>
    </row>
    <row r="792" ht="14.25" customHeight="1">
      <c r="A792" s="1295"/>
      <c r="B792" s="1295"/>
      <c r="C792" s="1295"/>
      <c r="D792" s="1295"/>
      <c r="E792" s="1295"/>
      <c r="F792" s="1295"/>
      <c r="G792" s="1296"/>
      <c r="H792" s="1297"/>
      <c r="I792" s="1298"/>
      <c r="J792" s="1295"/>
      <c r="K792" s="1295"/>
      <c r="L792" s="1299"/>
      <c r="M792" s="1295"/>
      <c r="N792" s="1295"/>
      <c r="O792" s="1299"/>
      <c r="P792" s="1295"/>
      <c r="Q792" s="1295"/>
      <c r="R792" s="1295"/>
      <c r="S792" s="1295"/>
      <c r="T792" s="1295"/>
      <c r="U792" s="1300"/>
      <c r="V792" s="1295"/>
      <c r="W792" s="1295"/>
      <c r="X792" s="1295"/>
      <c r="Y792" s="1294"/>
      <c r="Z792" s="1294"/>
      <c r="AA792" s="1294"/>
      <c r="AB792" s="1294"/>
      <c r="AC792" s="1294"/>
      <c r="AD792" s="1294"/>
      <c r="AE792" s="1295"/>
      <c r="AF792" s="1295"/>
      <c r="AG792" s="1233"/>
      <c r="AH792" s="1233"/>
      <c r="AI792" s="1233"/>
      <c r="AJ792" s="1233"/>
      <c r="AK792" s="1233"/>
      <c r="AL792" s="1233"/>
      <c r="AM792" s="1233"/>
      <c r="AN792" s="1233"/>
      <c r="AO792" s="1233"/>
      <c r="AP792" s="1233"/>
      <c r="AQ792" s="1233"/>
      <c r="AR792" s="1233"/>
      <c r="AS792" s="1233"/>
      <c r="AT792" s="1233"/>
      <c r="AU792" s="1233"/>
      <c r="AV792" s="1233"/>
      <c r="AW792" s="1233"/>
      <c r="AX792" s="1233"/>
      <c r="AY792" s="1233"/>
      <c r="AZ792" s="1233"/>
      <c r="BA792" s="1233"/>
      <c r="BB792" s="1233"/>
      <c r="BC792" s="1233"/>
      <c r="BD792" s="1233"/>
      <c r="BE792" s="1233"/>
      <c r="BF792" s="1233"/>
      <c r="BG792" s="1233"/>
      <c r="BH792" s="1233"/>
      <c r="BI792" s="1233"/>
      <c r="BJ792" s="1233"/>
      <c r="BK792" s="1233"/>
      <c r="BL792" s="1233"/>
      <c r="BM792" s="1233"/>
      <c r="BN792" s="1233"/>
      <c r="BO792" s="1233"/>
      <c r="BP792" s="1233"/>
      <c r="BQ792" s="1233"/>
      <c r="BR792" s="1233"/>
      <c r="BS792" s="1233"/>
      <c r="BT792" s="1233"/>
      <c r="BU792" s="1233"/>
      <c r="BV792" s="1233"/>
      <c r="BW792" s="1233"/>
    </row>
    <row r="793" ht="14.25" customHeight="1">
      <c r="A793" s="1295"/>
      <c r="B793" s="1295"/>
      <c r="C793" s="1295"/>
      <c r="D793" s="1295"/>
      <c r="E793" s="1295"/>
      <c r="F793" s="1295"/>
      <c r="G793" s="1296"/>
      <c r="H793" s="1297"/>
      <c r="I793" s="1298"/>
      <c r="J793" s="1295"/>
      <c r="K793" s="1295"/>
      <c r="L793" s="1299"/>
      <c r="M793" s="1295"/>
      <c r="N793" s="1295"/>
      <c r="O793" s="1299"/>
      <c r="P793" s="1295"/>
      <c r="Q793" s="1295"/>
      <c r="R793" s="1295"/>
      <c r="S793" s="1295"/>
      <c r="T793" s="1295"/>
      <c r="U793" s="1300"/>
      <c r="V793" s="1295"/>
      <c r="W793" s="1295"/>
      <c r="X793" s="1295"/>
      <c r="Y793" s="1294"/>
      <c r="Z793" s="1294"/>
      <c r="AA793" s="1294"/>
      <c r="AB793" s="1294"/>
      <c r="AC793" s="1294"/>
      <c r="AD793" s="1294"/>
      <c r="AE793" s="1295"/>
      <c r="AF793" s="1295"/>
      <c r="AG793" s="1233"/>
      <c r="AH793" s="1233"/>
      <c r="AI793" s="1233"/>
      <c r="AJ793" s="1233"/>
      <c r="AK793" s="1233"/>
      <c r="AL793" s="1233"/>
      <c r="AM793" s="1233"/>
      <c r="AN793" s="1233"/>
      <c r="AO793" s="1233"/>
      <c r="AP793" s="1233"/>
      <c r="AQ793" s="1233"/>
      <c r="AR793" s="1233"/>
      <c r="AS793" s="1233"/>
      <c r="AT793" s="1233"/>
      <c r="AU793" s="1233"/>
      <c r="AV793" s="1233"/>
      <c r="AW793" s="1233"/>
      <c r="AX793" s="1233"/>
      <c r="AY793" s="1233"/>
      <c r="AZ793" s="1233"/>
      <c r="BA793" s="1233"/>
      <c r="BB793" s="1233"/>
      <c r="BC793" s="1233"/>
      <c r="BD793" s="1233"/>
      <c r="BE793" s="1233"/>
      <c r="BF793" s="1233"/>
      <c r="BG793" s="1233"/>
      <c r="BH793" s="1233"/>
      <c r="BI793" s="1233"/>
      <c r="BJ793" s="1233"/>
      <c r="BK793" s="1233"/>
      <c r="BL793" s="1233"/>
      <c r="BM793" s="1233"/>
      <c r="BN793" s="1233"/>
      <c r="BO793" s="1233"/>
      <c r="BP793" s="1233"/>
      <c r="BQ793" s="1233"/>
      <c r="BR793" s="1233"/>
      <c r="BS793" s="1233"/>
      <c r="BT793" s="1233"/>
      <c r="BU793" s="1233"/>
      <c r="BV793" s="1233"/>
      <c r="BW793" s="1233"/>
    </row>
    <row r="794" ht="14.25" customHeight="1">
      <c r="A794" s="1295"/>
      <c r="B794" s="1295"/>
      <c r="C794" s="1295"/>
      <c r="D794" s="1295"/>
      <c r="E794" s="1295"/>
      <c r="F794" s="1295"/>
      <c r="G794" s="1296"/>
      <c r="H794" s="1297"/>
      <c r="I794" s="1298"/>
      <c r="J794" s="1295"/>
      <c r="K794" s="1295"/>
      <c r="L794" s="1299"/>
      <c r="M794" s="1295"/>
      <c r="N794" s="1295"/>
      <c r="O794" s="1299"/>
      <c r="P794" s="1295"/>
      <c r="Q794" s="1295"/>
      <c r="R794" s="1295"/>
      <c r="S794" s="1295"/>
      <c r="T794" s="1295"/>
      <c r="U794" s="1300"/>
      <c r="V794" s="1295"/>
      <c r="W794" s="1295"/>
      <c r="X794" s="1295"/>
      <c r="Y794" s="1294"/>
      <c r="Z794" s="1294"/>
      <c r="AA794" s="1294"/>
      <c r="AB794" s="1294"/>
      <c r="AC794" s="1294"/>
      <c r="AD794" s="1294"/>
      <c r="AE794" s="1295"/>
      <c r="AF794" s="1295"/>
      <c r="AG794" s="1233"/>
      <c r="AH794" s="1233"/>
      <c r="AI794" s="1233"/>
      <c r="AJ794" s="1233"/>
      <c r="AK794" s="1233"/>
      <c r="AL794" s="1233"/>
      <c r="AM794" s="1233"/>
      <c r="AN794" s="1233"/>
      <c r="AO794" s="1233"/>
      <c r="AP794" s="1233"/>
      <c r="AQ794" s="1233"/>
      <c r="AR794" s="1233"/>
      <c r="AS794" s="1233"/>
      <c r="AT794" s="1233"/>
      <c r="AU794" s="1233"/>
      <c r="AV794" s="1233"/>
      <c r="AW794" s="1233"/>
      <c r="AX794" s="1233"/>
      <c r="AY794" s="1233"/>
      <c r="AZ794" s="1233"/>
      <c r="BA794" s="1233"/>
      <c r="BB794" s="1233"/>
      <c r="BC794" s="1233"/>
      <c r="BD794" s="1233"/>
      <c r="BE794" s="1233"/>
      <c r="BF794" s="1233"/>
      <c r="BG794" s="1233"/>
      <c r="BH794" s="1233"/>
      <c r="BI794" s="1233"/>
      <c r="BJ794" s="1233"/>
      <c r="BK794" s="1233"/>
      <c r="BL794" s="1233"/>
      <c r="BM794" s="1233"/>
      <c r="BN794" s="1233"/>
      <c r="BO794" s="1233"/>
      <c r="BP794" s="1233"/>
      <c r="BQ794" s="1233"/>
      <c r="BR794" s="1233"/>
      <c r="BS794" s="1233"/>
      <c r="BT794" s="1233"/>
      <c r="BU794" s="1233"/>
      <c r="BV794" s="1233"/>
      <c r="BW794" s="1233"/>
    </row>
    <row r="795" ht="14.25" customHeight="1">
      <c r="A795" s="1295"/>
      <c r="B795" s="1295"/>
      <c r="C795" s="1295"/>
      <c r="D795" s="1295"/>
      <c r="E795" s="1295"/>
      <c r="F795" s="1295"/>
      <c r="G795" s="1296"/>
      <c r="H795" s="1297"/>
      <c r="I795" s="1298"/>
      <c r="J795" s="1295"/>
      <c r="K795" s="1295"/>
      <c r="L795" s="1299"/>
      <c r="M795" s="1295"/>
      <c r="N795" s="1295"/>
      <c r="O795" s="1299"/>
      <c r="P795" s="1295"/>
      <c r="Q795" s="1295"/>
      <c r="R795" s="1295"/>
      <c r="S795" s="1295"/>
      <c r="T795" s="1295"/>
      <c r="U795" s="1300"/>
      <c r="V795" s="1295"/>
      <c r="W795" s="1295"/>
      <c r="X795" s="1295"/>
      <c r="Y795" s="1294"/>
      <c r="Z795" s="1294"/>
      <c r="AA795" s="1294"/>
      <c r="AB795" s="1294"/>
      <c r="AC795" s="1294"/>
      <c r="AD795" s="1294"/>
      <c r="AE795" s="1295"/>
      <c r="AF795" s="1295"/>
      <c r="AG795" s="1233"/>
      <c r="AH795" s="1233"/>
      <c r="AI795" s="1233"/>
      <c r="AJ795" s="1233"/>
      <c r="AK795" s="1233"/>
      <c r="AL795" s="1233"/>
      <c r="AM795" s="1233"/>
      <c r="AN795" s="1233"/>
      <c r="AO795" s="1233"/>
      <c r="AP795" s="1233"/>
      <c r="AQ795" s="1233"/>
      <c r="AR795" s="1233"/>
      <c r="AS795" s="1233"/>
      <c r="AT795" s="1233"/>
      <c r="AU795" s="1233"/>
      <c r="AV795" s="1233"/>
      <c r="AW795" s="1233"/>
      <c r="AX795" s="1233"/>
      <c r="AY795" s="1233"/>
      <c r="AZ795" s="1233"/>
      <c r="BA795" s="1233"/>
      <c r="BB795" s="1233"/>
      <c r="BC795" s="1233"/>
      <c r="BD795" s="1233"/>
      <c r="BE795" s="1233"/>
      <c r="BF795" s="1233"/>
      <c r="BG795" s="1233"/>
      <c r="BH795" s="1233"/>
      <c r="BI795" s="1233"/>
      <c r="BJ795" s="1233"/>
      <c r="BK795" s="1233"/>
      <c r="BL795" s="1233"/>
      <c r="BM795" s="1233"/>
      <c r="BN795" s="1233"/>
      <c r="BO795" s="1233"/>
      <c r="BP795" s="1233"/>
      <c r="BQ795" s="1233"/>
      <c r="BR795" s="1233"/>
      <c r="BS795" s="1233"/>
      <c r="BT795" s="1233"/>
      <c r="BU795" s="1233"/>
      <c r="BV795" s="1233"/>
      <c r="BW795" s="1233"/>
    </row>
    <row r="796" ht="14.25" customHeight="1">
      <c r="A796" s="1295"/>
      <c r="B796" s="1295"/>
      <c r="C796" s="1295"/>
      <c r="D796" s="1295"/>
      <c r="E796" s="1295"/>
      <c r="F796" s="1295"/>
      <c r="G796" s="1296"/>
      <c r="H796" s="1297"/>
      <c r="I796" s="1298"/>
      <c r="J796" s="1295"/>
      <c r="K796" s="1295"/>
      <c r="L796" s="1299"/>
      <c r="M796" s="1295"/>
      <c r="N796" s="1295"/>
      <c r="O796" s="1299"/>
      <c r="P796" s="1295"/>
      <c r="Q796" s="1295"/>
      <c r="R796" s="1295"/>
      <c r="S796" s="1295"/>
      <c r="T796" s="1295"/>
      <c r="U796" s="1300"/>
      <c r="V796" s="1295"/>
      <c r="W796" s="1295"/>
      <c r="X796" s="1295"/>
      <c r="Y796" s="1294"/>
      <c r="Z796" s="1294"/>
      <c r="AA796" s="1294"/>
      <c r="AB796" s="1294"/>
      <c r="AC796" s="1294"/>
      <c r="AD796" s="1294"/>
      <c r="AE796" s="1295"/>
      <c r="AF796" s="1295"/>
      <c r="AG796" s="1233"/>
      <c r="AH796" s="1233"/>
      <c r="AI796" s="1233"/>
      <c r="AJ796" s="1233"/>
      <c r="AK796" s="1233"/>
      <c r="AL796" s="1233"/>
      <c r="AM796" s="1233"/>
      <c r="AN796" s="1233"/>
      <c r="AO796" s="1233"/>
      <c r="AP796" s="1233"/>
      <c r="AQ796" s="1233"/>
      <c r="AR796" s="1233"/>
      <c r="AS796" s="1233"/>
      <c r="AT796" s="1233"/>
      <c r="AU796" s="1233"/>
      <c r="AV796" s="1233"/>
      <c r="AW796" s="1233"/>
      <c r="AX796" s="1233"/>
      <c r="AY796" s="1233"/>
      <c r="AZ796" s="1233"/>
      <c r="BA796" s="1233"/>
      <c r="BB796" s="1233"/>
      <c r="BC796" s="1233"/>
      <c r="BD796" s="1233"/>
      <c r="BE796" s="1233"/>
      <c r="BF796" s="1233"/>
      <c r="BG796" s="1233"/>
      <c r="BH796" s="1233"/>
      <c r="BI796" s="1233"/>
      <c r="BJ796" s="1233"/>
      <c r="BK796" s="1233"/>
      <c r="BL796" s="1233"/>
      <c r="BM796" s="1233"/>
      <c r="BN796" s="1233"/>
      <c r="BO796" s="1233"/>
      <c r="BP796" s="1233"/>
      <c r="BQ796" s="1233"/>
      <c r="BR796" s="1233"/>
      <c r="BS796" s="1233"/>
      <c r="BT796" s="1233"/>
      <c r="BU796" s="1233"/>
      <c r="BV796" s="1233"/>
      <c r="BW796" s="1233"/>
    </row>
    <row r="797" ht="14.25" customHeight="1">
      <c r="A797" s="1295"/>
      <c r="B797" s="1295"/>
      <c r="C797" s="1295"/>
      <c r="D797" s="1295"/>
      <c r="E797" s="1295"/>
      <c r="F797" s="1295"/>
      <c r="G797" s="1296"/>
      <c r="H797" s="1297"/>
      <c r="I797" s="1298"/>
      <c r="J797" s="1295"/>
      <c r="K797" s="1295"/>
      <c r="L797" s="1299"/>
      <c r="M797" s="1295"/>
      <c r="N797" s="1295"/>
      <c r="O797" s="1299"/>
      <c r="P797" s="1295"/>
      <c r="Q797" s="1295"/>
      <c r="R797" s="1295"/>
      <c r="S797" s="1295"/>
      <c r="T797" s="1295"/>
      <c r="U797" s="1300"/>
      <c r="V797" s="1295"/>
      <c r="W797" s="1295"/>
      <c r="X797" s="1295"/>
      <c r="Y797" s="1294"/>
      <c r="Z797" s="1294"/>
      <c r="AA797" s="1294"/>
      <c r="AB797" s="1294"/>
      <c r="AC797" s="1294"/>
      <c r="AD797" s="1294"/>
      <c r="AE797" s="1295"/>
      <c r="AF797" s="1295"/>
      <c r="AG797" s="1233"/>
      <c r="AH797" s="1233"/>
      <c r="AI797" s="1233"/>
      <c r="AJ797" s="1233"/>
      <c r="AK797" s="1233"/>
      <c r="AL797" s="1233"/>
      <c r="AM797" s="1233"/>
      <c r="AN797" s="1233"/>
      <c r="AO797" s="1233"/>
      <c r="AP797" s="1233"/>
      <c r="AQ797" s="1233"/>
      <c r="AR797" s="1233"/>
      <c r="AS797" s="1233"/>
      <c r="AT797" s="1233"/>
      <c r="AU797" s="1233"/>
      <c r="AV797" s="1233"/>
      <c r="AW797" s="1233"/>
      <c r="AX797" s="1233"/>
      <c r="AY797" s="1233"/>
      <c r="AZ797" s="1233"/>
      <c r="BA797" s="1233"/>
      <c r="BB797" s="1233"/>
      <c r="BC797" s="1233"/>
      <c r="BD797" s="1233"/>
      <c r="BE797" s="1233"/>
      <c r="BF797" s="1233"/>
      <c r="BG797" s="1233"/>
      <c r="BH797" s="1233"/>
      <c r="BI797" s="1233"/>
      <c r="BJ797" s="1233"/>
      <c r="BK797" s="1233"/>
      <c r="BL797" s="1233"/>
      <c r="BM797" s="1233"/>
      <c r="BN797" s="1233"/>
      <c r="BO797" s="1233"/>
      <c r="BP797" s="1233"/>
      <c r="BQ797" s="1233"/>
      <c r="BR797" s="1233"/>
      <c r="BS797" s="1233"/>
      <c r="BT797" s="1233"/>
      <c r="BU797" s="1233"/>
      <c r="BV797" s="1233"/>
      <c r="BW797" s="1233"/>
    </row>
    <row r="798" ht="14.25" customHeight="1">
      <c r="A798" s="1295"/>
      <c r="B798" s="1295"/>
      <c r="C798" s="1295"/>
      <c r="D798" s="1295"/>
      <c r="E798" s="1295"/>
      <c r="F798" s="1295"/>
      <c r="G798" s="1296"/>
      <c r="H798" s="1297"/>
      <c r="I798" s="1298"/>
      <c r="J798" s="1295"/>
      <c r="K798" s="1295"/>
      <c r="L798" s="1299"/>
      <c r="M798" s="1295"/>
      <c r="N798" s="1295"/>
      <c r="O798" s="1299"/>
      <c r="P798" s="1295"/>
      <c r="Q798" s="1295"/>
      <c r="R798" s="1295"/>
      <c r="S798" s="1295"/>
      <c r="T798" s="1295"/>
      <c r="U798" s="1300"/>
      <c r="V798" s="1295"/>
      <c r="W798" s="1295"/>
      <c r="X798" s="1295"/>
      <c r="Y798" s="1294"/>
      <c r="Z798" s="1294"/>
      <c r="AA798" s="1294"/>
      <c r="AB798" s="1294"/>
      <c r="AC798" s="1294"/>
      <c r="AD798" s="1294"/>
      <c r="AE798" s="1295"/>
      <c r="AF798" s="1295"/>
      <c r="AG798" s="1233"/>
      <c r="AH798" s="1233"/>
      <c r="AI798" s="1233"/>
      <c r="AJ798" s="1233"/>
      <c r="AK798" s="1233"/>
      <c r="AL798" s="1233"/>
      <c r="AM798" s="1233"/>
      <c r="AN798" s="1233"/>
      <c r="AO798" s="1233"/>
      <c r="AP798" s="1233"/>
      <c r="AQ798" s="1233"/>
      <c r="AR798" s="1233"/>
      <c r="AS798" s="1233"/>
      <c r="AT798" s="1233"/>
      <c r="AU798" s="1233"/>
      <c r="AV798" s="1233"/>
      <c r="AW798" s="1233"/>
      <c r="AX798" s="1233"/>
      <c r="AY798" s="1233"/>
      <c r="AZ798" s="1233"/>
      <c r="BA798" s="1233"/>
      <c r="BB798" s="1233"/>
      <c r="BC798" s="1233"/>
      <c r="BD798" s="1233"/>
      <c r="BE798" s="1233"/>
      <c r="BF798" s="1233"/>
      <c r="BG798" s="1233"/>
      <c r="BH798" s="1233"/>
      <c r="BI798" s="1233"/>
      <c r="BJ798" s="1233"/>
      <c r="BK798" s="1233"/>
      <c r="BL798" s="1233"/>
      <c r="BM798" s="1233"/>
      <c r="BN798" s="1233"/>
      <c r="BO798" s="1233"/>
      <c r="BP798" s="1233"/>
      <c r="BQ798" s="1233"/>
      <c r="BR798" s="1233"/>
      <c r="BS798" s="1233"/>
      <c r="BT798" s="1233"/>
      <c r="BU798" s="1233"/>
      <c r="BV798" s="1233"/>
      <c r="BW798" s="1233"/>
    </row>
    <row r="799" ht="14.25" customHeight="1">
      <c r="A799" s="1295"/>
      <c r="B799" s="1295"/>
      <c r="C799" s="1295"/>
      <c r="D799" s="1295"/>
      <c r="E799" s="1295"/>
      <c r="F799" s="1295"/>
      <c r="G799" s="1296"/>
      <c r="H799" s="1297"/>
      <c r="I799" s="1298"/>
      <c r="J799" s="1295"/>
      <c r="K799" s="1295"/>
      <c r="L799" s="1299"/>
      <c r="M799" s="1295"/>
      <c r="N799" s="1295"/>
      <c r="O799" s="1299"/>
      <c r="P799" s="1295"/>
      <c r="Q799" s="1295"/>
      <c r="R799" s="1295"/>
      <c r="S799" s="1295"/>
      <c r="T799" s="1295"/>
      <c r="U799" s="1300"/>
      <c r="V799" s="1295"/>
      <c r="W799" s="1295"/>
      <c r="X799" s="1295"/>
      <c r="Y799" s="1294"/>
      <c r="Z799" s="1294"/>
      <c r="AA799" s="1294"/>
      <c r="AB799" s="1294"/>
      <c r="AC799" s="1294"/>
      <c r="AD799" s="1294"/>
      <c r="AE799" s="1295"/>
      <c r="AF799" s="1295"/>
      <c r="AG799" s="1233"/>
      <c r="AH799" s="1233"/>
      <c r="AI799" s="1233"/>
      <c r="AJ799" s="1233"/>
      <c r="AK799" s="1233"/>
      <c r="AL799" s="1233"/>
      <c r="AM799" s="1233"/>
      <c r="AN799" s="1233"/>
      <c r="AO799" s="1233"/>
      <c r="AP799" s="1233"/>
      <c r="AQ799" s="1233"/>
      <c r="AR799" s="1233"/>
      <c r="AS799" s="1233"/>
      <c r="AT799" s="1233"/>
      <c r="AU799" s="1233"/>
      <c r="AV799" s="1233"/>
      <c r="AW799" s="1233"/>
      <c r="AX799" s="1233"/>
      <c r="AY799" s="1233"/>
      <c r="AZ799" s="1233"/>
      <c r="BA799" s="1233"/>
      <c r="BB799" s="1233"/>
      <c r="BC799" s="1233"/>
      <c r="BD799" s="1233"/>
      <c r="BE799" s="1233"/>
      <c r="BF799" s="1233"/>
      <c r="BG799" s="1233"/>
      <c r="BH799" s="1233"/>
      <c r="BI799" s="1233"/>
      <c r="BJ799" s="1233"/>
      <c r="BK799" s="1233"/>
      <c r="BL799" s="1233"/>
      <c r="BM799" s="1233"/>
      <c r="BN799" s="1233"/>
      <c r="BO799" s="1233"/>
      <c r="BP799" s="1233"/>
      <c r="BQ799" s="1233"/>
      <c r="BR799" s="1233"/>
      <c r="BS799" s="1233"/>
      <c r="BT799" s="1233"/>
      <c r="BU799" s="1233"/>
      <c r="BV799" s="1233"/>
      <c r="BW799" s="1233"/>
    </row>
    <row r="800" ht="14.25" customHeight="1">
      <c r="A800" s="1295"/>
      <c r="B800" s="1295"/>
      <c r="C800" s="1295"/>
      <c r="D800" s="1295"/>
      <c r="E800" s="1295"/>
      <c r="F800" s="1295"/>
      <c r="G800" s="1296"/>
      <c r="H800" s="1297"/>
      <c r="I800" s="1298"/>
      <c r="J800" s="1295"/>
      <c r="K800" s="1295"/>
      <c r="L800" s="1299"/>
      <c r="M800" s="1295"/>
      <c r="N800" s="1295"/>
      <c r="O800" s="1299"/>
      <c r="P800" s="1295"/>
      <c r="Q800" s="1295"/>
      <c r="R800" s="1295"/>
      <c r="S800" s="1295"/>
      <c r="T800" s="1295"/>
      <c r="U800" s="1300"/>
      <c r="V800" s="1295"/>
      <c r="W800" s="1295"/>
      <c r="X800" s="1295"/>
      <c r="Y800" s="1294"/>
      <c r="Z800" s="1294"/>
      <c r="AA800" s="1294"/>
      <c r="AB800" s="1294"/>
      <c r="AC800" s="1294"/>
      <c r="AD800" s="1294"/>
      <c r="AE800" s="1295"/>
      <c r="AF800" s="1295"/>
      <c r="AG800" s="1233"/>
      <c r="AH800" s="1233"/>
      <c r="AI800" s="1233"/>
      <c r="AJ800" s="1233"/>
      <c r="AK800" s="1233"/>
      <c r="AL800" s="1233"/>
      <c r="AM800" s="1233"/>
      <c r="AN800" s="1233"/>
      <c r="AO800" s="1233"/>
      <c r="AP800" s="1233"/>
      <c r="AQ800" s="1233"/>
      <c r="AR800" s="1233"/>
      <c r="AS800" s="1233"/>
      <c r="AT800" s="1233"/>
      <c r="AU800" s="1233"/>
      <c r="AV800" s="1233"/>
      <c r="AW800" s="1233"/>
      <c r="AX800" s="1233"/>
      <c r="AY800" s="1233"/>
      <c r="AZ800" s="1233"/>
      <c r="BA800" s="1233"/>
      <c r="BB800" s="1233"/>
      <c r="BC800" s="1233"/>
      <c r="BD800" s="1233"/>
      <c r="BE800" s="1233"/>
      <c r="BF800" s="1233"/>
      <c r="BG800" s="1233"/>
      <c r="BH800" s="1233"/>
      <c r="BI800" s="1233"/>
      <c r="BJ800" s="1233"/>
      <c r="BK800" s="1233"/>
      <c r="BL800" s="1233"/>
      <c r="BM800" s="1233"/>
      <c r="BN800" s="1233"/>
      <c r="BO800" s="1233"/>
      <c r="BP800" s="1233"/>
      <c r="BQ800" s="1233"/>
      <c r="BR800" s="1233"/>
      <c r="BS800" s="1233"/>
      <c r="BT800" s="1233"/>
      <c r="BU800" s="1233"/>
      <c r="BV800" s="1233"/>
      <c r="BW800" s="1233"/>
    </row>
    <row r="801" ht="14.25" customHeight="1">
      <c r="A801" s="1295"/>
      <c r="B801" s="1295"/>
      <c r="C801" s="1295"/>
      <c r="D801" s="1295"/>
      <c r="E801" s="1295"/>
      <c r="F801" s="1295"/>
      <c r="G801" s="1296"/>
      <c r="H801" s="1297"/>
      <c r="I801" s="1298"/>
      <c r="J801" s="1295"/>
      <c r="K801" s="1295"/>
      <c r="L801" s="1299"/>
      <c r="M801" s="1295"/>
      <c r="N801" s="1295"/>
      <c r="O801" s="1299"/>
      <c r="P801" s="1295"/>
      <c r="Q801" s="1295"/>
      <c r="R801" s="1295"/>
      <c r="S801" s="1295"/>
      <c r="T801" s="1295"/>
      <c r="U801" s="1300"/>
      <c r="V801" s="1295"/>
      <c r="W801" s="1295"/>
      <c r="X801" s="1295"/>
      <c r="Y801" s="1294"/>
      <c r="Z801" s="1294"/>
      <c r="AA801" s="1294"/>
      <c r="AB801" s="1294"/>
      <c r="AC801" s="1294"/>
      <c r="AD801" s="1294"/>
      <c r="AE801" s="1295"/>
      <c r="AF801" s="1295"/>
      <c r="AG801" s="1233"/>
      <c r="AH801" s="1233"/>
      <c r="AI801" s="1233"/>
      <c r="AJ801" s="1233"/>
      <c r="AK801" s="1233"/>
      <c r="AL801" s="1233"/>
      <c r="AM801" s="1233"/>
      <c r="AN801" s="1233"/>
      <c r="AO801" s="1233"/>
      <c r="AP801" s="1233"/>
      <c r="AQ801" s="1233"/>
      <c r="AR801" s="1233"/>
      <c r="AS801" s="1233"/>
      <c r="AT801" s="1233"/>
      <c r="AU801" s="1233"/>
      <c r="AV801" s="1233"/>
      <c r="AW801" s="1233"/>
      <c r="AX801" s="1233"/>
      <c r="AY801" s="1233"/>
      <c r="AZ801" s="1233"/>
      <c r="BA801" s="1233"/>
      <c r="BB801" s="1233"/>
      <c r="BC801" s="1233"/>
      <c r="BD801" s="1233"/>
      <c r="BE801" s="1233"/>
      <c r="BF801" s="1233"/>
      <c r="BG801" s="1233"/>
      <c r="BH801" s="1233"/>
      <c r="BI801" s="1233"/>
      <c r="BJ801" s="1233"/>
      <c r="BK801" s="1233"/>
      <c r="BL801" s="1233"/>
      <c r="BM801" s="1233"/>
      <c r="BN801" s="1233"/>
      <c r="BO801" s="1233"/>
      <c r="BP801" s="1233"/>
      <c r="BQ801" s="1233"/>
      <c r="BR801" s="1233"/>
      <c r="BS801" s="1233"/>
      <c r="BT801" s="1233"/>
      <c r="BU801" s="1233"/>
      <c r="BV801" s="1233"/>
      <c r="BW801" s="1233"/>
    </row>
    <row r="802" ht="14.25" customHeight="1">
      <c r="A802" s="1295"/>
      <c r="B802" s="1295"/>
      <c r="C802" s="1295"/>
      <c r="D802" s="1295"/>
      <c r="E802" s="1295"/>
      <c r="F802" s="1295"/>
      <c r="G802" s="1296"/>
      <c r="H802" s="1297"/>
      <c r="I802" s="1298"/>
      <c r="J802" s="1295"/>
      <c r="K802" s="1295"/>
      <c r="L802" s="1299"/>
      <c r="M802" s="1295"/>
      <c r="N802" s="1295"/>
      <c r="O802" s="1299"/>
      <c r="P802" s="1295"/>
      <c r="Q802" s="1295"/>
      <c r="R802" s="1295"/>
      <c r="S802" s="1295"/>
      <c r="T802" s="1295"/>
      <c r="U802" s="1300"/>
      <c r="V802" s="1295"/>
      <c r="W802" s="1295"/>
      <c r="X802" s="1295"/>
      <c r="Y802" s="1294"/>
      <c r="Z802" s="1294"/>
      <c r="AA802" s="1294"/>
      <c r="AB802" s="1294"/>
      <c r="AC802" s="1294"/>
      <c r="AD802" s="1294"/>
      <c r="AE802" s="1295"/>
      <c r="AF802" s="1295"/>
      <c r="AG802" s="1233"/>
      <c r="AH802" s="1233"/>
      <c r="AI802" s="1233"/>
      <c r="AJ802" s="1233"/>
      <c r="AK802" s="1233"/>
      <c r="AL802" s="1233"/>
      <c r="AM802" s="1233"/>
      <c r="AN802" s="1233"/>
      <c r="AO802" s="1233"/>
      <c r="AP802" s="1233"/>
      <c r="AQ802" s="1233"/>
      <c r="AR802" s="1233"/>
      <c r="AS802" s="1233"/>
      <c r="AT802" s="1233"/>
      <c r="AU802" s="1233"/>
      <c r="AV802" s="1233"/>
      <c r="AW802" s="1233"/>
      <c r="AX802" s="1233"/>
      <c r="AY802" s="1233"/>
      <c r="AZ802" s="1233"/>
      <c r="BA802" s="1233"/>
      <c r="BB802" s="1233"/>
      <c r="BC802" s="1233"/>
      <c r="BD802" s="1233"/>
      <c r="BE802" s="1233"/>
      <c r="BF802" s="1233"/>
      <c r="BG802" s="1233"/>
      <c r="BH802" s="1233"/>
      <c r="BI802" s="1233"/>
      <c r="BJ802" s="1233"/>
      <c r="BK802" s="1233"/>
      <c r="BL802" s="1233"/>
      <c r="BM802" s="1233"/>
      <c r="BN802" s="1233"/>
      <c r="BO802" s="1233"/>
      <c r="BP802" s="1233"/>
      <c r="BQ802" s="1233"/>
      <c r="BR802" s="1233"/>
      <c r="BS802" s="1233"/>
      <c r="BT802" s="1233"/>
      <c r="BU802" s="1233"/>
      <c r="BV802" s="1233"/>
      <c r="BW802" s="1233"/>
    </row>
    <row r="803" ht="14.25" customHeight="1">
      <c r="A803" s="1295"/>
      <c r="B803" s="1295"/>
      <c r="C803" s="1295"/>
      <c r="D803" s="1295"/>
      <c r="E803" s="1295"/>
      <c r="F803" s="1295"/>
      <c r="G803" s="1296"/>
      <c r="H803" s="1297"/>
      <c r="I803" s="1298"/>
      <c r="J803" s="1295"/>
      <c r="K803" s="1295"/>
      <c r="L803" s="1299"/>
      <c r="M803" s="1295"/>
      <c r="N803" s="1295"/>
      <c r="O803" s="1299"/>
      <c r="P803" s="1295"/>
      <c r="Q803" s="1295"/>
      <c r="R803" s="1295"/>
      <c r="S803" s="1295"/>
      <c r="T803" s="1295"/>
      <c r="U803" s="1300"/>
      <c r="V803" s="1295"/>
      <c r="W803" s="1295"/>
      <c r="X803" s="1295"/>
      <c r="Y803" s="1294"/>
      <c r="Z803" s="1294"/>
      <c r="AA803" s="1294"/>
      <c r="AB803" s="1294"/>
      <c r="AC803" s="1294"/>
      <c r="AD803" s="1294"/>
      <c r="AE803" s="1295"/>
      <c r="AF803" s="1295"/>
      <c r="AG803" s="1233"/>
      <c r="AH803" s="1233"/>
      <c r="AI803" s="1233"/>
      <c r="AJ803" s="1233"/>
      <c r="AK803" s="1233"/>
      <c r="AL803" s="1233"/>
      <c r="AM803" s="1233"/>
      <c r="AN803" s="1233"/>
      <c r="AO803" s="1233"/>
      <c r="AP803" s="1233"/>
      <c r="AQ803" s="1233"/>
      <c r="AR803" s="1233"/>
      <c r="AS803" s="1233"/>
      <c r="AT803" s="1233"/>
      <c r="AU803" s="1233"/>
      <c r="AV803" s="1233"/>
      <c r="AW803" s="1233"/>
      <c r="AX803" s="1233"/>
      <c r="AY803" s="1233"/>
      <c r="AZ803" s="1233"/>
      <c r="BA803" s="1233"/>
      <c r="BB803" s="1233"/>
      <c r="BC803" s="1233"/>
      <c r="BD803" s="1233"/>
      <c r="BE803" s="1233"/>
      <c r="BF803" s="1233"/>
      <c r="BG803" s="1233"/>
      <c r="BH803" s="1233"/>
      <c r="BI803" s="1233"/>
      <c r="BJ803" s="1233"/>
      <c r="BK803" s="1233"/>
      <c r="BL803" s="1233"/>
      <c r="BM803" s="1233"/>
      <c r="BN803" s="1233"/>
      <c r="BO803" s="1233"/>
      <c r="BP803" s="1233"/>
      <c r="BQ803" s="1233"/>
      <c r="BR803" s="1233"/>
      <c r="BS803" s="1233"/>
      <c r="BT803" s="1233"/>
      <c r="BU803" s="1233"/>
      <c r="BV803" s="1233"/>
      <c r="BW803" s="1233"/>
    </row>
    <row r="804" ht="14.25" customHeight="1">
      <c r="A804" s="1295"/>
      <c r="B804" s="1295"/>
      <c r="C804" s="1295"/>
      <c r="D804" s="1295"/>
      <c r="E804" s="1295"/>
      <c r="F804" s="1295"/>
      <c r="G804" s="1296"/>
      <c r="H804" s="1297"/>
      <c r="I804" s="1298"/>
      <c r="J804" s="1295"/>
      <c r="K804" s="1295"/>
      <c r="L804" s="1299"/>
      <c r="M804" s="1295"/>
      <c r="N804" s="1295"/>
      <c r="O804" s="1299"/>
      <c r="P804" s="1295"/>
      <c r="Q804" s="1295"/>
      <c r="R804" s="1295"/>
      <c r="S804" s="1295"/>
      <c r="T804" s="1295"/>
      <c r="U804" s="1300"/>
      <c r="V804" s="1295"/>
      <c r="W804" s="1295"/>
      <c r="X804" s="1295"/>
      <c r="Y804" s="1294"/>
      <c r="Z804" s="1294"/>
      <c r="AA804" s="1294"/>
      <c r="AB804" s="1294"/>
      <c r="AC804" s="1294"/>
      <c r="AD804" s="1294"/>
      <c r="AE804" s="1295"/>
      <c r="AF804" s="1295"/>
      <c r="AG804" s="1233"/>
      <c r="AH804" s="1233"/>
      <c r="AI804" s="1233"/>
      <c r="AJ804" s="1233"/>
      <c r="AK804" s="1233"/>
      <c r="AL804" s="1233"/>
      <c r="AM804" s="1233"/>
      <c r="AN804" s="1233"/>
      <c r="AO804" s="1233"/>
      <c r="AP804" s="1233"/>
      <c r="AQ804" s="1233"/>
      <c r="AR804" s="1233"/>
      <c r="AS804" s="1233"/>
      <c r="AT804" s="1233"/>
      <c r="AU804" s="1233"/>
      <c r="AV804" s="1233"/>
      <c r="AW804" s="1233"/>
      <c r="AX804" s="1233"/>
      <c r="AY804" s="1233"/>
      <c r="AZ804" s="1233"/>
      <c r="BA804" s="1233"/>
      <c r="BB804" s="1233"/>
      <c r="BC804" s="1233"/>
      <c r="BD804" s="1233"/>
      <c r="BE804" s="1233"/>
      <c r="BF804" s="1233"/>
      <c r="BG804" s="1233"/>
      <c r="BH804" s="1233"/>
      <c r="BI804" s="1233"/>
      <c r="BJ804" s="1233"/>
      <c r="BK804" s="1233"/>
      <c r="BL804" s="1233"/>
      <c r="BM804" s="1233"/>
      <c r="BN804" s="1233"/>
      <c r="BO804" s="1233"/>
      <c r="BP804" s="1233"/>
      <c r="BQ804" s="1233"/>
      <c r="BR804" s="1233"/>
      <c r="BS804" s="1233"/>
      <c r="BT804" s="1233"/>
      <c r="BU804" s="1233"/>
      <c r="BV804" s="1233"/>
      <c r="BW804" s="1233"/>
    </row>
    <row r="805" ht="14.25" customHeight="1">
      <c r="A805" s="1295"/>
      <c r="B805" s="1295"/>
      <c r="C805" s="1295"/>
      <c r="D805" s="1295"/>
      <c r="E805" s="1295"/>
      <c r="F805" s="1295"/>
      <c r="G805" s="1296"/>
      <c r="H805" s="1297"/>
      <c r="I805" s="1298"/>
      <c r="J805" s="1295"/>
      <c r="K805" s="1295"/>
      <c r="L805" s="1299"/>
      <c r="M805" s="1295"/>
      <c r="N805" s="1295"/>
      <c r="O805" s="1299"/>
      <c r="P805" s="1295"/>
      <c r="Q805" s="1295"/>
      <c r="R805" s="1295"/>
      <c r="S805" s="1295"/>
      <c r="T805" s="1295"/>
      <c r="U805" s="1300"/>
      <c r="V805" s="1295"/>
      <c r="W805" s="1295"/>
      <c r="X805" s="1295"/>
      <c r="Y805" s="1294"/>
      <c r="Z805" s="1294"/>
      <c r="AA805" s="1294"/>
      <c r="AB805" s="1294"/>
      <c r="AC805" s="1294"/>
      <c r="AD805" s="1294"/>
      <c r="AE805" s="1295"/>
      <c r="AF805" s="1295"/>
      <c r="AG805" s="1233"/>
      <c r="AH805" s="1233"/>
      <c r="AI805" s="1233"/>
      <c r="AJ805" s="1233"/>
      <c r="AK805" s="1233"/>
      <c r="AL805" s="1233"/>
      <c r="AM805" s="1233"/>
      <c r="AN805" s="1233"/>
      <c r="AO805" s="1233"/>
      <c r="AP805" s="1233"/>
      <c r="AQ805" s="1233"/>
      <c r="AR805" s="1233"/>
      <c r="AS805" s="1233"/>
      <c r="AT805" s="1233"/>
      <c r="AU805" s="1233"/>
      <c r="AV805" s="1233"/>
      <c r="AW805" s="1233"/>
      <c r="AX805" s="1233"/>
      <c r="AY805" s="1233"/>
      <c r="AZ805" s="1233"/>
      <c r="BA805" s="1233"/>
      <c r="BB805" s="1233"/>
      <c r="BC805" s="1233"/>
      <c r="BD805" s="1233"/>
      <c r="BE805" s="1233"/>
      <c r="BF805" s="1233"/>
      <c r="BG805" s="1233"/>
      <c r="BH805" s="1233"/>
      <c r="BI805" s="1233"/>
      <c r="BJ805" s="1233"/>
      <c r="BK805" s="1233"/>
      <c r="BL805" s="1233"/>
      <c r="BM805" s="1233"/>
      <c r="BN805" s="1233"/>
      <c r="BO805" s="1233"/>
      <c r="BP805" s="1233"/>
      <c r="BQ805" s="1233"/>
      <c r="BR805" s="1233"/>
      <c r="BS805" s="1233"/>
      <c r="BT805" s="1233"/>
      <c r="BU805" s="1233"/>
      <c r="BV805" s="1233"/>
      <c r="BW805" s="1233"/>
    </row>
    <row r="806" ht="14.25" customHeight="1">
      <c r="A806" s="1295"/>
      <c r="B806" s="1295"/>
      <c r="C806" s="1295"/>
      <c r="D806" s="1295"/>
      <c r="E806" s="1295"/>
      <c r="F806" s="1295"/>
      <c r="G806" s="1296"/>
      <c r="H806" s="1297"/>
      <c r="I806" s="1298"/>
      <c r="J806" s="1295"/>
      <c r="K806" s="1295"/>
      <c r="L806" s="1299"/>
      <c r="M806" s="1295"/>
      <c r="N806" s="1295"/>
      <c r="O806" s="1299"/>
      <c r="P806" s="1295"/>
      <c r="Q806" s="1295"/>
      <c r="R806" s="1295"/>
      <c r="S806" s="1295"/>
      <c r="T806" s="1295"/>
      <c r="U806" s="1300"/>
      <c r="V806" s="1295"/>
      <c r="W806" s="1295"/>
      <c r="X806" s="1295"/>
      <c r="Y806" s="1294"/>
      <c r="Z806" s="1294"/>
      <c r="AA806" s="1294"/>
      <c r="AB806" s="1294"/>
      <c r="AC806" s="1294"/>
      <c r="AD806" s="1294"/>
      <c r="AE806" s="1295"/>
      <c r="AF806" s="1295"/>
      <c r="AG806" s="1233"/>
      <c r="AH806" s="1233"/>
      <c r="AI806" s="1233"/>
      <c r="AJ806" s="1233"/>
      <c r="AK806" s="1233"/>
      <c r="AL806" s="1233"/>
      <c r="AM806" s="1233"/>
      <c r="AN806" s="1233"/>
      <c r="AO806" s="1233"/>
      <c r="AP806" s="1233"/>
      <c r="AQ806" s="1233"/>
      <c r="AR806" s="1233"/>
      <c r="AS806" s="1233"/>
      <c r="AT806" s="1233"/>
      <c r="AU806" s="1233"/>
      <c r="AV806" s="1233"/>
      <c r="AW806" s="1233"/>
      <c r="AX806" s="1233"/>
      <c r="AY806" s="1233"/>
      <c r="AZ806" s="1233"/>
      <c r="BA806" s="1233"/>
      <c r="BB806" s="1233"/>
      <c r="BC806" s="1233"/>
      <c r="BD806" s="1233"/>
      <c r="BE806" s="1233"/>
      <c r="BF806" s="1233"/>
      <c r="BG806" s="1233"/>
      <c r="BH806" s="1233"/>
      <c r="BI806" s="1233"/>
      <c r="BJ806" s="1233"/>
      <c r="BK806" s="1233"/>
      <c r="BL806" s="1233"/>
      <c r="BM806" s="1233"/>
      <c r="BN806" s="1233"/>
      <c r="BO806" s="1233"/>
      <c r="BP806" s="1233"/>
      <c r="BQ806" s="1233"/>
      <c r="BR806" s="1233"/>
      <c r="BS806" s="1233"/>
      <c r="BT806" s="1233"/>
      <c r="BU806" s="1233"/>
      <c r="BV806" s="1233"/>
      <c r="BW806" s="1233"/>
    </row>
    <row r="807" ht="14.25" customHeight="1">
      <c r="A807" s="1295"/>
      <c r="B807" s="1295"/>
      <c r="C807" s="1295"/>
      <c r="D807" s="1295"/>
      <c r="E807" s="1295"/>
      <c r="F807" s="1295"/>
      <c r="G807" s="1296"/>
      <c r="H807" s="1297"/>
      <c r="I807" s="1298"/>
      <c r="J807" s="1295"/>
      <c r="K807" s="1295"/>
      <c r="L807" s="1299"/>
      <c r="M807" s="1295"/>
      <c r="N807" s="1295"/>
      <c r="O807" s="1299"/>
      <c r="P807" s="1295"/>
      <c r="Q807" s="1295"/>
      <c r="R807" s="1295"/>
      <c r="S807" s="1295"/>
      <c r="T807" s="1295"/>
      <c r="U807" s="1300"/>
      <c r="V807" s="1295"/>
      <c r="W807" s="1295"/>
      <c r="X807" s="1295"/>
      <c r="Y807" s="1294"/>
      <c r="Z807" s="1294"/>
      <c r="AA807" s="1294"/>
      <c r="AB807" s="1294"/>
      <c r="AC807" s="1294"/>
      <c r="AD807" s="1294"/>
      <c r="AE807" s="1295"/>
      <c r="AF807" s="1295"/>
      <c r="AG807" s="1233"/>
      <c r="AH807" s="1233"/>
      <c r="AI807" s="1233"/>
      <c r="AJ807" s="1233"/>
      <c r="AK807" s="1233"/>
      <c r="AL807" s="1233"/>
      <c r="AM807" s="1233"/>
      <c r="AN807" s="1233"/>
      <c r="AO807" s="1233"/>
      <c r="AP807" s="1233"/>
      <c r="AQ807" s="1233"/>
      <c r="AR807" s="1233"/>
      <c r="AS807" s="1233"/>
      <c r="AT807" s="1233"/>
      <c r="AU807" s="1233"/>
      <c r="AV807" s="1233"/>
      <c r="AW807" s="1233"/>
      <c r="AX807" s="1233"/>
      <c r="AY807" s="1233"/>
      <c r="AZ807" s="1233"/>
      <c r="BA807" s="1233"/>
      <c r="BB807" s="1233"/>
      <c r="BC807" s="1233"/>
      <c r="BD807" s="1233"/>
      <c r="BE807" s="1233"/>
      <c r="BF807" s="1233"/>
      <c r="BG807" s="1233"/>
      <c r="BH807" s="1233"/>
      <c r="BI807" s="1233"/>
      <c r="BJ807" s="1233"/>
      <c r="BK807" s="1233"/>
      <c r="BL807" s="1233"/>
      <c r="BM807" s="1233"/>
      <c r="BN807" s="1233"/>
      <c r="BO807" s="1233"/>
      <c r="BP807" s="1233"/>
      <c r="BQ807" s="1233"/>
      <c r="BR807" s="1233"/>
      <c r="BS807" s="1233"/>
      <c r="BT807" s="1233"/>
      <c r="BU807" s="1233"/>
      <c r="BV807" s="1233"/>
      <c r="BW807" s="1233"/>
    </row>
    <row r="808" ht="14.25" customHeight="1">
      <c r="A808" s="1295"/>
      <c r="B808" s="1295"/>
      <c r="C808" s="1295"/>
      <c r="D808" s="1295"/>
      <c r="E808" s="1295"/>
      <c r="F808" s="1295"/>
      <c r="G808" s="1296"/>
      <c r="H808" s="1297"/>
      <c r="I808" s="1298"/>
      <c r="J808" s="1295"/>
      <c r="K808" s="1295"/>
      <c r="L808" s="1299"/>
      <c r="M808" s="1295"/>
      <c r="N808" s="1295"/>
      <c r="O808" s="1299"/>
      <c r="P808" s="1295"/>
      <c r="Q808" s="1295"/>
      <c r="R808" s="1295"/>
      <c r="S808" s="1295"/>
      <c r="T808" s="1295"/>
      <c r="U808" s="1300"/>
      <c r="V808" s="1295"/>
      <c r="W808" s="1295"/>
      <c r="X808" s="1295"/>
      <c r="Y808" s="1294"/>
      <c r="Z808" s="1294"/>
      <c r="AA808" s="1294"/>
      <c r="AB808" s="1294"/>
      <c r="AC808" s="1294"/>
      <c r="AD808" s="1294"/>
      <c r="AE808" s="1295"/>
      <c r="AF808" s="1295"/>
      <c r="AG808" s="1233"/>
      <c r="AH808" s="1233"/>
      <c r="AI808" s="1233"/>
      <c r="AJ808" s="1233"/>
      <c r="AK808" s="1233"/>
      <c r="AL808" s="1233"/>
      <c r="AM808" s="1233"/>
      <c r="AN808" s="1233"/>
      <c r="AO808" s="1233"/>
      <c r="AP808" s="1233"/>
      <c r="AQ808" s="1233"/>
      <c r="AR808" s="1233"/>
      <c r="AS808" s="1233"/>
      <c r="AT808" s="1233"/>
      <c r="AU808" s="1233"/>
      <c r="AV808" s="1233"/>
      <c r="AW808" s="1233"/>
      <c r="AX808" s="1233"/>
      <c r="AY808" s="1233"/>
      <c r="AZ808" s="1233"/>
      <c r="BA808" s="1233"/>
      <c r="BB808" s="1233"/>
      <c r="BC808" s="1233"/>
      <c r="BD808" s="1233"/>
      <c r="BE808" s="1233"/>
      <c r="BF808" s="1233"/>
      <c r="BG808" s="1233"/>
      <c r="BH808" s="1233"/>
      <c r="BI808" s="1233"/>
      <c r="BJ808" s="1233"/>
      <c r="BK808" s="1233"/>
      <c r="BL808" s="1233"/>
      <c r="BM808" s="1233"/>
      <c r="BN808" s="1233"/>
      <c r="BO808" s="1233"/>
      <c r="BP808" s="1233"/>
      <c r="BQ808" s="1233"/>
      <c r="BR808" s="1233"/>
      <c r="BS808" s="1233"/>
      <c r="BT808" s="1233"/>
      <c r="BU808" s="1233"/>
      <c r="BV808" s="1233"/>
      <c r="BW808" s="1233"/>
    </row>
    <row r="809" ht="14.25" customHeight="1">
      <c r="A809" s="1295"/>
      <c r="B809" s="1295"/>
      <c r="C809" s="1295"/>
      <c r="D809" s="1295"/>
      <c r="E809" s="1295"/>
      <c r="F809" s="1295"/>
      <c r="G809" s="1296"/>
      <c r="H809" s="1297"/>
      <c r="I809" s="1298"/>
      <c r="J809" s="1295"/>
      <c r="K809" s="1295"/>
      <c r="L809" s="1299"/>
      <c r="M809" s="1295"/>
      <c r="N809" s="1295"/>
      <c r="O809" s="1299"/>
      <c r="P809" s="1295"/>
      <c r="Q809" s="1295"/>
      <c r="R809" s="1295"/>
      <c r="S809" s="1295"/>
      <c r="T809" s="1295"/>
      <c r="U809" s="1300"/>
      <c r="V809" s="1295"/>
      <c r="W809" s="1295"/>
      <c r="X809" s="1295"/>
      <c r="Y809" s="1294"/>
      <c r="Z809" s="1294"/>
      <c r="AA809" s="1294"/>
      <c r="AB809" s="1294"/>
      <c r="AC809" s="1294"/>
      <c r="AD809" s="1294"/>
      <c r="AE809" s="1295"/>
      <c r="AF809" s="1295"/>
      <c r="AG809" s="1233"/>
      <c r="AH809" s="1233"/>
      <c r="AI809" s="1233"/>
      <c r="AJ809" s="1233"/>
      <c r="AK809" s="1233"/>
      <c r="AL809" s="1233"/>
      <c r="AM809" s="1233"/>
      <c r="AN809" s="1233"/>
      <c r="AO809" s="1233"/>
      <c r="AP809" s="1233"/>
      <c r="AQ809" s="1233"/>
      <c r="AR809" s="1233"/>
      <c r="AS809" s="1233"/>
      <c r="AT809" s="1233"/>
      <c r="AU809" s="1233"/>
      <c r="AV809" s="1233"/>
      <c r="AW809" s="1233"/>
      <c r="AX809" s="1233"/>
      <c r="AY809" s="1233"/>
      <c r="AZ809" s="1233"/>
      <c r="BA809" s="1233"/>
      <c r="BB809" s="1233"/>
      <c r="BC809" s="1233"/>
      <c r="BD809" s="1233"/>
      <c r="BE809" s="1233"/>
      <c r="BF809" s="1233"/>
      <c r="BG809" s="1233"/>
      <c r="BH809" s="1233"/>
      <c r="BI809" s="1233"/>
      <c r="BJ809" s="1233"/>
      <c r="BK809" s="1233"/>
      <c r="BL809" s="1233"/>
      <c r="BM809" s="1233"/>
      <c r="BN809" s="1233"/>
      <c r="BO809" s="1233"/>
      <c r="BP809" s="1233"/>
      <c r="BQ809" s="1233"/>
      <c r="BR809" s="1233"/>
      <c r="BS809" s="1233"/>
      <c r="BT809" s="1233"/>
      <c r="BU809" s="1233"/>
      <c r="BV809" s="1233"/>
      <c r="BW809" s="1233"/>
    </row>
    <row r="810" ht="14.25" customHeight="1">
      <c r="A810" s="1295"/>
      <c r="B810" s="1295"/>
      <c r="C810" s="1295"/>
      <c r="D810" s="1295"/>
      <c r="E810" s="1295"/>
      <c r="F810" s="1295"/>
      <c r="G810" s="1296"/>
      <c r="H810" s="1297"/>
      <c r="I810" s="1298"/>
      <c r="J810" s="1295"/>
      <c r="K810" s="1295"/>
      <c r="L810" s="1299"/>
      <c r="M810" s="1295"/>
      <c r="N810" s="1295"/>
      <c r="O810" s="1299"/>
      <c r="P810" s="1295"/>
      <c r="Q810" s="1295"/>
      <c r="R810" s="1295"/>
      <c r="S810" s="1295"/>
      <c r="T810" s="1295"/>
      <c r="U810" s="1300"/>
      <c r="V810" s="1295"/>
      <c r="W810" s="1295"/>
      <c r="X810" s="1295"/>
      <c r="Y810" s="1294"/>
      <c r="Z810" s="1294"/>
      <c r="AA810" s="1294"/>
      <c r="AB810" s="1294"/>
      <c r="AC810" s="1294"/>
      <c r="AD810" s="1294"/>
      <c r="AE810" s="1295"/>
      <c r="AF810" s="1295"/>
      <c r="AG810" s="1233"/>
      <c r="AH810" s="1233"/>
      <c r="AI810" s="1233"/>
      <c r="AJ810" s="1233"/>
      <c r="AK810" s="1233"/>
      <c r="AL810" s="1233"/>
      <c r="AM810" s="1233"/>
      <c r="AN810" s="1233"/>
      <c r="AO810" s="1233"/>
      <c r="AP810" s="1233"/>
      <c r="AQ810" s="1233"/>
      <c r="AR810" s="1233"/>
      <c r="AS810" s="1233"/>
      <c r="AT810" s="1233"/>
      <c r="AU810" s="1233"/>
      <c r="AV810" s="1233"/>
      <c r="AW810" s="1233"/>
      <c r="AX810" s="1233"/>
      <c r="AY810" s="1233"/>
      <c r="AZ810" s="1233"/>
      <c r="BA810" s="1233"/>
      <c r="BB810" s="1233"/>
      <c r="BC810" s="1233"/>
      <c r="BD810" s="1233"/>
      <c r="BE810" s="1233"/>
      <c r="BF810" s="1233"/>
      <c r="BG810" s="1233"/>
      <c r="BH810" s="1233"/>
      <c r="BI810" s="1233"/>
      <c r="BJ810" s="1233"/>
      <c r="BK810" s="1233"/>
      <c r="BL810" s="1233"/>
      <c r="BM810" s="1233"/>
      <c r="BN810" s="1233"/>
      <c r="BO810" s="1233"/>
      <c r="BP810" s="1233"/>
      <c r="BQ810" s="1233"/>
      <c r="BR810" s="1233"/>
      <c r="BS810" s="1233"/>
      <c r="BT810" s="1233"/>
      <c r="BU810" s="1233"/>
      <c r="BV810" s="1233"/>
      <c r="BW810" s="1233"/>
    </row>
    <row r="811" ht="14.25" customHeight="1">
      <c r="A811" s="1295"/>
      <c r="B811" s="1295"/>
      <c r="C811" s="1295"/>
      <c r="D811" s="1295"/>
      <c r="E811" s="1295"/>
      <c r="F811" s="1295"/>
      <c r="G811" s="1296"/>
      <c r="H811" s="1297"/>
      <c r="I811" s="1298"/>
      <c r="J811" s="1295"/>
      <c r="K811" s="1295"/>
      <c r="L811" s="1299"/>
      <c r="M811" s="1295"/>
      <c r="N811" s="1295"/>
      <c r="O811" s="1299"/>
      <c r="P811" s="1295"/>
      <c r="Q811" s="1295"/>
      <c r="R811" s="1295"/>
      <c r="S811" s="1295"/>
      <c r="T811" s="1295"/>
      <c r="U811" s="1300"/>
      <c r="V811" s="1295"/>
      <c r="W811" s="1295"/>
      <c r="X811" s="1295"/>
      <c r="Y811" s="1294"/>
      <c r="Z811" s="1294"/>
      <c r="AA811" s="1294"/>
      <c r="AB811" s="1294"/>
      <c r="AC811" s="1294"/>
      <c r="AD811" s="1294"/>
      <c r="AE811" s="1295"/>
      <c r="AF811" s="1295"/>
      <c r="AG811" s="1233"/>
      <c r="AH811" s="1233"/>
      <c r="AI811" s="1233"/>
      <c r="AJ811" s="1233"/>
      <c r="AK811" s="1233"/>
      <c r="AL811" s="1233"/>
      <c r="AM811" s="1233"/>
      <c r="AN811" s="1233"/>
      <c r="AO811" s="1233"/>
      <c r="AP811" s="1233"/>
      <c r="AQ811" s="1233"/>
      <c r="AR811" s="1233"/>
      <c r="AS811" s="1233"/>
      <c r="AT811" s="1233"/>
      <c r="AU811" s="1233"/>
      <c r="AV811" s="1233"/>
      <c r="AW811" s="1233"/>
      <c r="AX811" s="1233"/>
      <c r="AY811" s="1233"/>
      <c r="AZ811" s="1233"/>
      <c r="BA811" s="1233"/>
      <c r="BB811" s="1233"/>
      <c r="BC811" s="1233"/>
      <c r="BD811" s="1233"/>
      <c r="BE811" s="1233"/>
      <c r="BF811" s="1233"/>
      <c r="BG811" s="1233"/>
      <c r="BH811" s="1233"/>
      <c r="BI811" s="1233"/>
      <c r="BJ811" s="1233"/>
      <c r="BK811" s="1233"/>
      <c r="BL811" s="1233"/>
      <c r="BM811" s="1233"/>
      <c r="BN811" s="1233"/>
      <c r="BO811" s="1233"/>
      <c r="BP811" s="1233"/>
      <c r="BQ811" s="1233"/>
      <c r="BR811" s="1233"/>
      <c r="BS811" s="1233"/>
      <c r="BT811" s="1233"/>
      <c r="BU811" s="1233"/>
      <c r="BV811" s="1233"/>
      <c r="BW811" s="1233"/>
    </row>
    <row r="812" ht="14.25" customHeight="1">
      <c r="A812" s="1295"/>
      <c r="B812" s="1295"/>
      <c r="C812" s="1295"/>
      <c r="D812" s="1295"/>
      <c r="E812" s="1295"/>
      <c r="F812" s="1295"/>
      <c r="G812" s="1296"/>
      <c r="H812" s="1297"/>
      <c r="I812" s="1298"/>
      <c r="J812" s="1295"/>
      <c r="K812" s="1295"/>
      <c r="L812" s="1299"/>
      <c r="M812" s="1295"/>
      <c r="N812" s="1295"/>
      <c r="O812" s="1299"/>
      <c r="P812" s="1295"/>
      <c r="Q812" s="1295"/>
      <c r="R812" s="1295"/>
      <c r="S812" s="1295"/>
      <c r="T812" s="1295"/>
      <c r="U812" s="1300"/>
      <c r="V812" s="1295"/>
      <c r="W812" s="1295"/>
      <c r="X812" s="1295"/>
      <c r="Y812" s="1294"/>
      <c r="Z812" s="1294"/>
      <c r="AA812" s="1294"/>
      <c r="AB812" s="1294"/>
      <c r="AC812" s="1294"/>
      <c r="AD812" s="1294"/>
      <c r="AE812" s="1295"/>
      <c r="AF812" s="1295"/>
      <c r="AG812" s="1233"/>
      <c r="AH812" s="1233"/>
      <c r="AI812" s="1233"/>
      <c r="AJ812" s="1233"/>
      <c r="AK812" s="1233"/>
      <c r="AL812" s="1233"/>
      <c r="AM812" s="1233"/>
      <c r="AN812" s="1233"/>
      <c r="AO812" s="1233"/>
      <c r="AP812" s="1233"/>
      <c r="AQ812" s="1233"/>
      <c r="AR812" s="1233"/>
      <c r="AS812" s="1233"/>
      <c r="AT812" s="1233"/>
      <c r="AU812" s="1233"/>
      <c r="AV812" s="1233"/>
      <c r="AW812" s="1233"/>
      <c r="AX812" s="1233"/>
      <c r="AY812" s="1233"/>
      <c r="AZ812" s="1233"/>
      <c r="BA812" s="1233"/>
      <c r="BB812" s="1233"/>
      <c r="BC812" s="1233"/>
      <c r="BD812" s="1233"/>
      <c r="BE812" s="1233"/>
      <c r="BF812" s="1233"/>
      <c r="BG812" s="1233"/>
      <c r="BH812" s="1233"/>
      <c r="BI812" s="1233"/>
      <c r="BJ812" s="1233"/>
      <c r="BK812" s="1233"/>
      <c r="BL812" s="1233"/>
      <c r="BM812" s="1233"/>
      <c r="BN812" s="1233"/>
      <c r="BO812" s="1233"/>
      <c r="BP812" s="1233"/>
      <c r="BQ812" s="1233"/>
      <c r="BR812" s="1233"/>
      <c r="BS812" s="1233"/>
      <c r="BT812" s="1233"/>
      <c r="BU812" s="1233"/>
      <c r="BV812" s="1233"/>
      <c r="BW812" s="1233"/>
    </row>
    <row r="813" ht="14.25" customHeight="1">
      <c r="A813" s="1295"/>
      <c r="B813" s="1295"/>
      <c r="C813" s="1295"/>
      <c r="D813" s="1295"/>
      <c r="E813" s="1295"/>
      <c r="F813" s="1295"/>
      <c r="G813" s="1296"/>
      <c r="H813" s="1297"/>
      <c r="I813" s="1298"/>
      <c r="J813" s="1295"/>
      <c r="K813" s="1295"/>
      <c r="L813" s="1299"/>
      <c r="M813" s="1295"/>
      <c r="N813" s="1295"/>
      <c r="O813" s="1299"/>
      <c r="P813" s="1295"/>
      <c r="Q813" s="1295"/>
      <c r="R813" s="1295"/>
      <c r="S813" s="1295"/>
      <c r="T813" s="1295"/>
      <c r="U813" s="1300"/>
      <c r="V813" s="1295"/>
      <c r="W813" s="1295"/>
      <c r="X813" s="1295"/>
      <c r="Y813" s="1294"/>
      <c r="Z813" s="1294"/>
      <c r="AA813" s="1294"/>
      <c r="AB813" s="1294"/>
      <c r="AC813" s="1294"/>
      <c r="AD813" s="1294"/>
      <c r="AE813" s="1295"/>
      <c r="AF813" s="1295"/>
      <c r="AG813" s="1233"/>
      <c r="AH813" s="1233"/>
      <c r="AI813" s="1233"/>
      <c r="AJ813" s="1233"/>
      <c r="AK813" s="1233"/>
      <c r="AL813" s="1233"/>
      <c r="AM813" s="1233"/>
      <c r="AN813" s="1233"/>
      <c r="AO813" s="1233"/>
      <c r="AP813" s="1233"/>
      <c r="AQ813" s="1233"/>
      <c r="AR813" s="1233"/>
      <c r="AS813" s="1233"/>
      <c r="AT813" s="1233"/>
      <c r="AU813" s="1233"/>
      <c r="AV813" s="1233"/>
      <c r="AW813" s="1233"/>
      <c r="AX813" s="1233"/>
      <c r="AY813" s="1233"/>
      <c r="AZ813" s="1233"/>
      <c r="BA813" s="1233"/>
      <c r="BB813" s="1233"/>
      <c r="BC813" s="1233"/>
      <c r="BD813" s="1233"/>
      <c r="BE813" s="1233"/>
      <c r="BF813" s="1233"/>
      <c r="BG813" s="1233"/>
      <c r="BH813" s="1233"/>
      <c r="BI813" s="1233"/>
      <c r="BJ813" s="1233"/>
      <c r="BK813" s="1233"/>
      <c r="BL813" s="1233"/>
      <c r="BM813" s="1233"/>
      <c r="BN813" s="1233"/>
      <c r="BO813" s="1233"/>
      <c r="BP813" s="1233"/>
      <c r="BQ813" s="1233"/>
      <c r="BR813" s="1233"/>
      <c r="BS813" s="1233"/>
      <c r="BT813" s="1233"/>
      <c r="BU813" s="1233"/>
      <c r="BV813" s="1233"/>
      <c r="BW813" s="1233"/>
    </row>
    <row r="814" ht="14.25" customHeight="1">
      <c r="A814" s="1295"/>
      <c r="B814" s="1295"/>
      <c r="C814" s="1295"/>
      <c r="D814" s="1295"/>
      <c r="E814" s="1295"/>
      <c r="F814" s="1295"/>
      <c r="G814" s="1296"/>
      <c r="H814" s="1297"/>
      <c r="I814" s="1298"/>
      <c r="J814" s="1295"/>
      <c r="K814" s="1295"/>
      <c r="L814" s="1299"/>
      <c r="M814" s="1295"/>
      <c r="N814" s="1295"/>
      <c r="O814" s="1299"/>
      <c r="P814" s="1295"/>
      <c r="Q814" s="1295"/>
      <c r="R814" s="1295"/>
      <c r="S814" s="1295"/>
      <c r="T814" s="1295"/>
      <c r="U814" s="1300"/>
      <c r="V814" s="1295"/>
      <c r="W814" s="1295"/>
      <c r="X814" s="1295"/>
      <c r="Y814" s="1294"/>
      <c r="Z814" s="1294"/>
      <c r="AA814" s="1294"/>
      <c r="AB814" s="1294"/>
      <c r="AC814" s="1294"/>
      <c r="AD814" s="1294"/>
      <c r="AE814" s="1295"/>
      <c r="AF814" s="1295"/>
      <c r="AG814" s="1233"/>
      <c r="AH814" s="1233"/>
      <c r="AI814" s="1233"/>
      <c r="AJ814" s="1233"/>
      <c r="AK814" s="1233"/>
      <c r="AL814" s="1233"/>
      <c r="AM814" s="1233"/>
      <c r="AN814" s="1233"/>
      <c r="AO814" s="1233"/>
      <c r="AP814" s="1233"/>
      <c r="AQ814" s="1233"/>
      <c r="AR814" s="1233"/>
      <c r="AS814" s="1233"/>
      <c r="AT814" s="1233"/>
      <c r="AU814" s="1233"/>
      <c r="AV814" s="1233"/>
      <c r="AW814" s="1233"/>
      <c r="AX814" s="1233"/>
      <c r="AY814" s="1233"/>
      <c r="AZ814" s="1233"/>
      <c r="BA814" s="1233"/>
      <c r="BB814" s="1233"/>
      <c r="BC814" s="1233"/>
      <c r="BD814" s="1233"/>
      <c r="BE814" s="1233"/>
      <c r="BF814" s="1233"/>
      <c r="BG814" s="1233"/>
      <c r="BH814" s="1233"/>
      <c r="BI814" s="1233"/>
      <c r="BJ814" s="1233"/>
      <c r="BK814" s="1233"/>
      <c r="BL814" s="1233"/>
      <c r="BM814" s="1233"/>
      <c r="BN814" s="1233"/>
      <c r="BO814" s="1233"/>
      <c r="BP814" s="1233"/>
      <c r="BQ814" s="1233"/>
      <c r="BR814" s="1233"/>
      <c r="BS814" s="1233"/>
      <c r="BT814" s="1233"/>
      <c r="BU814" s="1233"/>
      <c r="BV814" s="1233"/>
      <c r="BW814" s="1233"/>
    </row>
    <row r="815" ht="14.25" customHeight="1">
      <c r="A815" s="1295"/>
      <c r="B815" s="1295"/>
      <c r="C815" s="1295"/>
      <c r="D815" s="1295"/>
      <c r="E815" s="1295"/>
      <c r="F815" s="1295"/>
      <c r="G815" s="1296"/>
      <c r="H815" s="1297"/>
      <c r="I815" s="1298"/>
      <c r="J815" s="1295"/>
      <c r="K815" s="1295"/>
      <c r="L815" s="1299"/>
      <c r="M815" s="1295"/>
      <c r="N815" s="1295"/>
      <c r="O815" s="1299"/>
      <c r="P815" s="1295"/>
      <c r="Q815" s="1295"/>
      <c r="R815" s="1295"/>
      <c r="S815" s="1295"/>
      <c r="T815" s="1295"/>
      <c r="U815" s="1300"/>
      <c r="V815" s="1295"/>
      <c r="W815" s="1295"/>
      <c r="X815" s="1295"/>
      <c r="Y815" s="1294"/>
      <c r="Z815" s="1294"/>
      <c r="AA815" s="1294"/>
      <c r="AB815" s="1294"/>
      <c r="AC815" s="1294"/>
      <c r="AD815" s="1294"/>
      <c r="AE815" s="1295"/>
      <c r="AF815" s="1295"/>
      <c r="AG815" s="1233"/>
      <c r="AH815" s="1233"/>
      <c r="AI815" s="1233"/>
      <c r="AJ815" s="1233"/>
      <c r="AK815" s="1233"/>
      <c r="AL815" s="1233"/>
      <c r="AM815" s="1233"/>
      <c r="AN815" s="1233"/>
      <c r="AO815" s="1233"/>
      <c r="AP815" s="1233"/>
      <c r="AQ815" s="1233"/>
      <c r="AR815" s="1233"/>
      <c r="AS815" s="1233"/>
      <c r="AT815" s="1233"/>
      <c r="AU815" s="1233"/>
      <c r="AV815" s="1233"/>
      <c r="AW815" s="1233"/>
      <c r="AX815" s="1233"/>
      <c r="AY815" s="1233"/>
      <c r="AZ815" s="1233"/>
      <c r="BA815" s="1233"/>
      <c r="BB815" s="1233"/>
      <c r="BC815" s="1233"/>
      <c r="BD815" s="1233"/>
      <c r="BE815" s="1233"/>
      <c r="BF815" s="1233"/>
      <c r="BG815" s="1233"/>
      <c r="BH815" s="1233"/>
      <c r="BI815" s="1233"/>
      <c r="BJ815" s="1233"/>
      <c r="BK815" s="1233"/>
      <c r="BL815" s="1233"/>
      <c r="BM815" s="1233"/>
      <c r="BN815" s="1233"/>
      <c r="BO815" s="1233"/>
      <c r="BP815" s="1233"/>
      <c r="BQ815" s="1233"/>
      <c r="BR815" s="1233"/>
      <c r="BS815" s="1233"/>
      <c r="BT815" s="1233"/>
      <c r="BU815" s="1233"/>
      <c r="BV815" s="1233"/>
      <c r="BW815" s="1233"/>
    </row>
    <row r="816" ht="14.25" customHeight="1">
      <c r="A816" s="1295"/>
      <c r="B816" s="1295"/>
      <c r="C816" s="1295"/>
      <c r="D816" s="1295"/>
      <c r="E816" s="1295"/>
      <c r="F816" s="1295"/>
      <c r="G816" s="1296"/>
      <c r="H816" s="1297"/>
      <c r="I816" s="1298"/>
      <c r="J816" s="1295"/>
      <c r="K816" s="1295"/>
      <c r="L816" s="1299"/>
      <c r="M816" s="1295"/>
      <c r="N816" s="1295"/>
      <c r="O816" s="1299"/>
      <c r="P816" s="1295"/>
      <c r="Q816" s="1295"/>
      <c r="R816" s="1295"/>
      <c r="S816" s="1295"/>
      <c r="T816" s="1295"/>
      <c r="U816" s="1300"/>
      <c r="V816" s="1295"/>
      <c r="W816" s="1295"/>
      <c r="X816" s="1295"/>
      <c r="Y816" s="1294"/>
      <c r="Z816" s="1294"/>
      <c r="AA816" s="1294"/>
      <c r="AB816" s="1294"/>
      <c r="AC816" s="1294"/>
      <c r="AD816" s="1294"/>
      <c r="AE816" s="1295"/>
      <c r="AF816" s="1295"/>
      <c r="AG816" s="1233"/>
      <c r="AH816" s="1233"/>
      <c r="AI816" s="1233"/>
      <c r="AJ816" s="1233"/>
      <c r="AK816" s="1233"/>
      <c r="AL816" s="1233"/>
      <c r="AM816" s="1233"/>
      <c r="AN816" s="1233"/>
      <c r="AO816" s="1233"/>
      <c r="AP816" s="1233"/>
      <c r="AQ816" s="1233"/>
      <c r="AR816" s="1233"/>
      <c r="AS816" s="1233"/>
      <c r="AT816" s="1233"/>
      <c r="AU816" s="1233"/>
      <c r="AV816" s="1233"/>
      <c r="AW816" s="1233"/>
      <c r="AX816" s="1233"/>
      <c r="AY816" s="1233"/>
      <c r="AZ816" s="1233"/>
      <c r="BA816" s="1233"/>
      <c r="BB816" s="1233"/>
      <c r="BC816" s="1233"/>
      <c r="BD816" s="1233"/>
      <c r="BE816" s="1233"/>
      <c r="BF816" s="1233"/>
      <c r="BG816" s="1233"/>
      <c r="BH816" s="1233"/>
      <c r="BI816" s="1233"/>
      <c r="BJ816" s="1233"/>
      <c r="BK816" s="1233"/>
      <c r="BL816" s="1233"/>
      <c r="BM816" s="1233"/>
      <c r="BN816" s="1233"/>
      <c r="BO816" s="1233"/>
      <c r="BP816" s="1233"/>
      <c r="BQ816" s="1233"/>
      <c r="BR816" s="1233"/>
      <c r="BS816" s="1233"/>
      <c r="BT816" s="1233"/>
      <c r="BU816" s="1233"/>
      <c r="BV816" s="1233"/>
      <c r="BW816" s="1233"/>
    </row>
    <row r="817" ht="14.25" customHeight="1">
      <c r="A817" s="1295"/>
      <c r="B817" s="1295"/>
      <c r="C817" s="1295"/>
      <c r="D817" s="1295"/>
      <c r="E817" s="1295"/>
      <c r="F817" s="1295"/>
      <c r="G817" s="1296"/>
      <c r="H817" s="1297"/>
      <c r="I817" s="1298"/>
      <c r="J817" s="1295"/>
      <c r="K817" s="1295"/>
      <c r="L817" s="1299"/>
      <c r="M817" s="1295"/>
      <c r="N817" s="1295"/>
      <c r="O817" s="1299"/>
      <c r="P817" s="1295"/>
      <c r="Q817" s="1295"/>
      <c r="R817" s="1295"/>
      <c r="S817" s="1295"/>
      <c r="T817" s="1295"/>
      <c r="U817" s="1300"/>
      <c r="V817" s="1295"/>
      <c r="W817" s="1295"/>
      <c r="X817" s="1295"/>
      <c r="Y817" s="1294"/>
      <c r="Z817" s="1294"/>
      <c r="AA817" s="1294"/>
      <c r="AB817" s="1294"/>
      <c r="AC817" s="1294"/>
      <c r="AD817" s="1294"/>
      <c r="AE817" s="1295"/>
      <c r="AF817" s="1295"/>
      <c r="AG817" s="1233"/>
      <c r="AH817" s="1233"/>
      <c r="AI817" s="1233"/>
      <c r="AJ817" s="1233"/>
      <c r="AK817" s="1233"/>
      <c r="AL817" s="1233"/>
      <c r="AM817" s="1233"/>
      <c r="AN817" s="1233"/>
      <c r="AO817" s="1233"/>
      <c r="AP817" s="1233"/>
      <c r="AQ817" s="1233"/>
      <c r="AR817" s="1233"/>
      <c r="AS817" s="1233"/>
      <c r="AT817" s="1233"/>
      <c r="AU817" s="1233"/>
      <c r="AV817" s="1233"/>
      <c r="AW817" s="1233"/>
      <c r="AX817" s="1233"/>
      <c r="AY817" s="1233"/>
      <c r="AZ817" s="1233"/>
      <c r="BA817" s="1233"/>
      <c r="BB817" s="1233"/>
      <c r="BC817" s="1233"/>
      <c r="BD817" s="1233"/>
      <c r="BE817" s="1233"/>
      <c r="BF817" s="1233"/>
      <c r="BG817" s="1233"/>
      <c r="BH817" s="1233"/>
      <c r="BI817" s="1233"/>
      <c r="BJ817" s="1233"/>
      <c r="BK817" s="1233"/>
      <c r="BL817" s="1233"/>
      <c r="BM817" s="1233"/>
      <c r="BN817" s="1233"/>
      <c r="BO817" s="1233"/>
      <c r="BP817" s="1233"/>
      <c r="BQ817" s="1233"/>
      <c r="BR817" s="1233"/>
      <c r="BS817" s="1233"/>
      <c r="BT817" s="1233"/>
      <c r="BU817" s="1233"/>
      <c r="BV817" s="1233"/>
      <c r="BW817" s="1233"/>
    </row>
    <row r="818" ht="14.25" customHeight="1">
      <c r="A818" s="1295"/>
      <c r="B818" s="1295"/>
      <c r="C818" s="1295"/>
      <c r="D818" s="1295"/>
      <c r="E818" s="1295"/>
      <c r="F818" s="1295"/>
      <c r="G818" s="1296"/>
      <c r="H818" s="1297"/>
      <c r="I818" s="1298"/>
      <c r="J818" s="1295"/>
      <c r="K818" s="1295"/>
      <c r="L818" s="1299"/>
      <c r="M818" s="1295"/>
      <c r="N818" s="1295"/>
      <c r="O818" s="1299"/>
      <c r="P818" s="1295"/>
      <c r="Q818" s="1295"/>
      <c r="R818" s="1295"/>
      <c r="S818" s="1295"/>
      <c r="T818" s="1295"/>
      <c r="U818" s="1300"/>
      <c r="V818" s="1295"/>
      <c r="W818" s="1295"/>
      <c r="X818" s="1295"/>
      <c r="Y818" s="1294"/>
      <c r="Z818" s="1294"/>
      <c r="AA818" s="1294"/>
      <c r="AB818" s="1294"/>
      <c r="AC818" s="1294"/>
      <c r="AD818" s="1294"/>
      <c r="AE818" s="1295"/>
      <c r="AF818" s="1295"/>
      <c r="AG818" s="1233"/>
      <c r="AH818" s="1233"/>
      <c r="AI818" s="1233"/>
      <c r="AJ818" s="1233"/>
      <c r="AK818" s="1233"/>
      <c r="AL818" s="1233"/>
      <c r="AM818" s="1233"/>
      <c r="AN818" s="1233"/>
      <c r="AO818" s="1233"/>
      <c r="AP818" s="1233"/>
      <c r="AQ818" s="1233"/>
      <c r="AR818" s="1233"/>
      <c r="AS818" s="1233"/>
      <c r="AT818" s="1233"/>
      <c r="AU818" s="1233"/>
      <c r="AV818" s="1233"/>
      <c r="AW818" s="1233"/>
      <c r="AX818" s="1233"/>
      <c r="AY818" s="1233"/>
      <c r="AZ818" s="1233"/>
      <c r="BA818" s="1233"/>
      <c r="BB818" s="1233"/>
      <c r="BC818" s="1233"/>
      <c r="BD818" s="1233"/>
      <c r="BE818" s="1233"/>
      <c r="BF818" s="1233"/>
      <c r="BG818" s="1233"/>
      <c r="BH818" s="1233"/>
      <c r="BI818" s="1233"/>
      <c r="BJ818" s="1233"/>
      <c r="BK818" s="1233"/>
      <c r="BL818" s="1233"/>
      <c r="BM818" s="1233"/>
      <c r="BN818" s="1233"/>
      <c r="BO818" s="1233"/>
      <c r="BP818" s="1233"/>
      <c r="BQ818" s="1233"/>
      <c r="BR818" s="1233"/>
      <c r="BS818" s="1233"/>
      <c r="BT818" s="1233"/>
      <c r="BU818" s="1233"/>
      <c r="BV818" s="1233"/>
      <c r="BW818" s="1233"/>
    </row>
    <row r="819" ht="14.25" customHeight="1">
      <c r="A819" s="1295"/>
      <c r="B819" s="1295"/>
      <c r="C819" s="1295"/>
      <c r="D819" s="1295"/>
      <c r="E819" s="1295"/>
      <c r="F819" s="1295"/>
      <c r="G819" s="1296"/>
      <c r="H819" s="1297"/>
      <c r="I819" s="1298"/>
      <c r="J819" s="1295"/>
      <c r="K819" s="1295"/>
      <c r="L819" s="1299"/>
      <c r="M819" s="1295"/>
      <c r="N819" s="1295"/>
      <c r="O819" s="1299"/>
      <c r="P819" s="1295"/>
      <c r="Q819" s="1295"/>
      <c r="R819" s="1295"/>
      <c r="S819" s="1295"/>
      <c r="T819" s="1295"/>
      <c r="U819" s="1300"/>
      <c r="V819" s="1295"/>
      <c r="W819" s="1295"/>
      <c r="X819" s="1295"/>
      <c r="Y819" s="1294"/>
      <c r="Z819" s="1294"/>
      <c r="AA819" s="1294"/>
      <c r="AB819" s="1294"/>
      <c r="AC819" s="1294"/>
      <c r="AD819" s="1294"/>
      <c r="AE819" s="1295"/>
      <c r="AF819" s="1295"/>
      <c r="AG819" s="1233"/>
      <c r="AH819" s="1233"/>
      <c r="AI819" s="1233"/>
      <c r="AJ819" s="1233"/>
      <c r="AK819" s="1233"/>
      <c r="AL819" s="1233"/>
      <c r="AM819" s="1233"/>
      <c r="AN819" s="1233"/>
      <c r="AO819" s="1233"/>
      <c r="AP819" s="1233"/>
      <c r="AQ819" s="1233"/>
      <c r="AR819" s="1233"/>
      <c r="AS819" s="1233"/>
      <c r="AT819" s="1233"/>
      <c r="AU819" s="1233"/>
      <c r="AV819" s="1233"/>
      <c r="AW819" s="1233"/>
      <c r="AX819" s="1233"/>
      <c r="AY819" s="1233"/>
      <c r="AZ819" s="1233"/>
      <c r="BA819" s="1233"/>
      <c r="BB819" s="1233"/>
      <c r="BC819" s="1233"/>
      <c r="BD819" s="1233"/>
      <c r="BE819" s="1233"/>
      <c r="BF819" s="1233"/>
      <c r="BG819" s="1233"/>
      <c r="BH819" s="1233"/>
      <c r="BI819" s="1233"/>
      <c r="BJ819" s="1233"/>
      <c r="BK819" s="1233"/>
      <c r="BL819" s="1233"/>
      <c r="BM819" s="1233"/>
      <c r="BN819" s="1233"/>
      <c r="BO819" s="1233"/>
      <c r="BP819" s="1233"/>
      <c r="BQ819" s="1233"/>
      <c r="BR819" s="1233"/>
      <c r="BS819" s="1233"/>
      <c r="BT819" s="1233"/>
      <c r="BU819" s="1233"/>
      <c r="BV819" s="1233"/>
      <c r="BW819" s="1233"/>
    </row>
    <row r="820" ht="14.25" customHeight="1">
      <c r="A820" s="1295"/>
      <c r="B820" s="1295"/>
      <c r="C820" s="1295"/>
      <c r="D820" s="1295"/>
      <c r="E820" s="1295"/>
      <c r="F820" s="1295"/>
      <c r="G820" s="1296"/>
      <c r="H820" s="1297"/>
      <c r="I820" s="1298"/>
      <c r="J820" s="1295"/>
      <c r="K820" s="1295"/>
      <c r="L820" s="1299"/>
      <c r="M820" s="1295"/>
      <c r="N820" s="1295"/>
      <c r="O820" s="1299"/>
      <c r="P820" s="1295"/>
      <c r="Q820" s="1295"/>
      <c r="R820" s="1295"/>
      <c r="S820" s="1295"/>
      <c r="T820" s="1295"/>
      <c r="U820" s="1300"/>
      <c r="V820" s="1295"/>
      <c r="W820" s="1295"/>
      <c r="X820" s="1295"/>
      <c r="Y820" s="1294"/>
      <c r="Z820" s="1294"/>
      <c r="AA820" s="1294"/>
      <c r="AB820" s="1294"/>
      <c r="AC820" s="1294"/>
      <c r="AD820" s="1294"/>
      <c r="AE820" s="1295"/>
      <c r="AF820" s="1295"/>
      <c r="AG820" s="1233"/>
      <c r="AH820" s="1233"/>
      <c r="AI820" s="1233"/>
      <c r="AJ820" s="1233"/>
      <c r="AK820" s="1233"/>
      <c r="AL820" s="1233"/>
      <c r="AM820" s="1233"/>
      <c r="AN820" s="1233"/>
      <c r="AO820" s="1233"/>
      <c r="AP820" s="1233"/>
      <c r="AQ820" s="1233"/>
      <c r="AR820" s="1233"/>
      <c r="AS820" s="1233"/>
      <c r="AT820" s="1233"/>
      <c r="AU820" s="1233"/>
      <c r="AV820" s="1233"/>
      <c r="AW820" s="1233"/>
      <c r="AX820" s="1233"/>
      <c r="AY820" s="1233"/>
      <c r="AZ820" s="1233"/>
      <c r="BA820" s="1233"/>
      <c r="BB820" s="1233"/>
      <c r="BC820" s="1233"/>
      <c r="BD820" s="1233"/>
      <c r="BE820" s="1233"/>
      <c r="BF820" s="1233"/>
      <c r="BG820" s="1233"/>
      <c r="BH820" s="1233"/>
      <c r="BI820" s="1233"/>
      <c r="BJ820" s="1233"/>
      <c r="BK820" s="1233"/>
      <c r="BL820" s="1233"/>
      <c r="BM820" s="1233"/>
      <c r="BN820" s="1233"/>
      <c r="BO820" s="1233"/>
      <c r="BP820" s="1233"/>
      <c r="BQ820" s="1233"/>
      <c r="BR820" s="1233"/>
      <c r="BS820" s="1233"/>
      <c r="BT820" s="1233"/>
      <c r="BU820" s="1233"/>
      <c r="BV820" s="1233"/>
      <c r="BW820" s="1233"/>
    </row>
    <row r="821" ht="14.25" customHeight="1">
      <c r="A821" s="1295"/>
      <c r="B821" s="1295"/>
      <c r="C821" s="1295"/>
      <c r="D821" s="1295"/>
      <c r="E821" s="1295"/>
      <c r="F821" s="1295"/>
      <c r="G821" s="1296"/>
      <c r="H821" s="1297"/>
      <c r="I821" s="1298"/>
      <c r="J821" s="1295"/>
      <c r="K821" s="1295"/>
      <c r="L821" s="1299"/>
      <c r="M821" s="1295"/>
      <c r="N821" s="1295"/>
      <c r="O821" s="1299"/>
      <c r="P821" s="1295"/>
      <c r="Q821" s="1295"/>
      <c r="R821" s="1295"/>
      <c r="S821" s="1295"/>
      <c r="T821" s="1295"/>
      <c r="U821" s="1300"/>
      <c r="V821" s="1295"/>
      <c r="W821" s="1295"/>
      <c r="X821" s="1295"/>
      <c r="Y821" s="1294"/>
      <c r="Z821" s="1294"/>
      <c r="AA821" s="1294"/>
      <c r="AB821" s="1294"/>
      <c r="AC821" s="1294"/>
      <c r="AD821" s="1294"/>
      <c r="AE821" s="1295"/>
      <c r="AF821" s="1295"/>
      <c r="AG821" s="1233"/>
      <c r="AH821" s="1233"/>
      <c r="AI821" s="1233"/>
      <c r="AJ821" s="1233"/>
      <c r="AK821" s="1233"/>
      <c r="AL821" s="1233"/>
      <c r="AM821" s="1233"/>
      <c r="AN821" s="1233"/>
      <c r="AO821" s="1233"/>
      <c r="AP821" s="1233"/>
      <c r="AQ821" s="1233"/>
      <c r="AR821" s="1233"/>
      <c r="AS821" s="1233"/>
      <c r="AT821" s="1233"/>
      <c r="AU821" s="1233"/>
      <c r="AV821" s="1233"/>
      <c r="AW821" s="1233"/>
      <c r="AX821" s="1233"/>
      <c r="AY821" s="1233"/>
      <c r="AZ821" s="1233"/>
      <c r="BA821" s="1233"/>
      <c r="BB821" s="1233"/>
      <c r="BC821" s="1233"/>
      <c r="BD821" s="1233"/>
      <c r="BE821" s="1233"/>
      <c r="BF821" s="1233"/>
      <c r="BG821" s="1233"/>
      <c r="BH821" s="1233"/>
      <c r="BI821" s="1233"/>
      <c r="BJ821" s="1233"/>
      <c r="BK821" s="1233"/>
      <c r="BL821" s="1233"/>
      <c r="BM821" s="1233"/>
      <c r="BN821" s="1233"/>
      <c r="BO821" s="1233"/>
      <c r="BP821" s="1233"/>
      <c r="BQ821" s="1233"/>
      <c r="BR821" s="1233"/>
      <c r="BS821" s="1233"/>
      <c r="BT821" s="1233"/>
      <c r="BU821" s="1233"/>
      <c r="BV821" s="1233"/>
      <c r="BW821" s="1233"/>
    </row>
    <row r="822" ht="14.25" customHeight="1">
      <c r="A822" s="1295"/>
      <c r="B822" s="1295"/>
      <c r="C822" s="1295"/>
      <c r="D822" s="1295"/>
      <c r="E822" s="1295"/>
      <c r="F822" s="1295"/>
      <c r="G822" s="1296"/>
      <c r="H822" s="1297"/>
      <c r="I822" s="1298"/>
      <c r="J822" s="1295"/>
      <c r="K822" s="1295"/>
      <c r="L822" s="1299"/>
      <c r="M822" s="1295"/>
      <c r="N822" s="1295"/>
      <c r="O822" s="1299"/>
      <c r="P822" s="1295"/>
      <c r="Q822" s="1295"/>
      <c r="R822" s="1295"/>
      <c r="S822" s="1295"/>
      <c r="T822" s="1295"/>
      <c r="U822" s="1300"/>
      <c r="V822" s="1295"/>
      <c r="W822" s="1295"/>
      <c r="X822" s="1295"/>
      <c r="Y822" s="1294"/>
      <c r="Z822" s="1294"/>
      <c r="AA822" s="1294"/>
      <c r="AB822" s="1294"/>
      <c r="AC822" s="1294"/>
      <c r="AD822" s="1294"/>
      <c r="AE822" s="1295"/>
      <c r="AF822" s="1295"/>
      <c r="AG822" s="1233"/>
      <c r="AH822" s="1233"/>
      <c r="AI822" s="1233"/>
      <c r="AJ822" s="1233"/>
      <c r="AK822" s="1233"/>
      <c r="AL822" s="1233"/>
      <c r="AM822" s="1233"/>
      <c r="AN822" s="1233"/>
      <c r="AO822" s="1233"/>
      <c r="AP822" s="1233"/>
      <c r="AQ822" s="1233"/>
      <c r="AR822" s="1233"/>
      <c r="AS822" s="1233"/>
      <c r="AT822" s="1233"/>
      <c r="AU822" s="1233"/>
      <c r="AV822" s="1233"/>
      <c r="AW822" s="1233"/>
      <c r="AX822" s="1233"/>
      <c r="AY822" s="1233"/>
      <c r="AZ822" s="1233"/>
      <c r="BA822" s="1233"/>
      <c r="BB822" s="1233"/>
      <c r="BC822" s="1233"/>
      <c r="BD822" s="1233"/>
      <c r="BE822" s="1233"/>
      <c r="BF822" s="1233"/>
      <c r="BG822" s="1233"/>
      <c r="BH822" s="1233"/>
      <c r="BI822" s="1233"/>
      <c r="BJ822" s="1233"/>
      <c r="BK822" s="1233"/>
      <c r="BL822" s="1233"/>
      <c r="BM822" s="1233"/>
      <c r="BN822" s="1233"/>
      <c r="BO822" s="1233"/>
      <c r="BP822" s="1233"/>
      <c r="BQ822" s="1233"/>
      <c r="BR822" s="1233"/>
      <c r="BS822" s="1233"/>
      <c r="BT822" s="1233"/>
      <c r="BU822" s="1233"/>
      <c r="BV822" s="1233"/>
      <c r="BW822" s="1233"/>
    </row>
    <row r="823" ht="14.25" customHeight="1">
      <c r="A823" s="1295"/>
      <c r="B823" s="1295"/>
      <c r="C823" s="1295"/>
      <c r="D823" s="1295"/>
      <c r="E823" s="1295"/>
      <c r="F823" s="1295"/>
      <c r="G823" s="1296"/>
      <c r="H823" s="1297"/>
      <c r="I823" s="1298"/>
      <c r="J823" s="1295"/>
      <c r="K823" s="1295"/>
      <c r="L823" s="1299"/>
      <c r="M823" s="1295"/>
      <c r="N823" s="1295"/>
      <c r="O823" s="1299"/>
      <c r="P823" s="1295"/>
      <c r="Q823" s="1295"/>
      <c r="R823" s="1295"/>
      <c r="S823" s="1295"/>
      <c r="T823" s="1295"/>
      <c r="U823" s="1300"/>
      <c r="V823" s="1295"/>
      <c r="W823" s="1295"/>
      <c r="X823" s="1295"/>
      <c r="Y823" s="1294"/>
      <c r="Z823" s="1294"/>
      <c r="AA823" s="1294"/>
      <c r="AB823" s="1294"/>
      <c r="AC823" s="1294"/>
      <c r="AD823" s="1294"/>
      <c r="AE823" s="1295"/>
      <c r="AF823" s="1295"/>
      <c r="AG823" s="1233"/>
      <c r="AH823" s="1233"/>
      <c r="AI823" s="1233"/>
      <c r="AJ823" s="1233"/>
      <c r="AK823" s="1233"/>
      <c r="AL823" s="1233"/>
      <c r="AM823" s="1233"/>
      <c r="AN823" s="1233"/>
      <c r="AO823" s="1233"/>
      <c r="AP823" s="1233"/>
      <c r="AQ823" s="1233"/>
      <c r="AR823" s="1233"/>
      <c r="AS823" s="1233"/>
      <c r="AT823" s="1233"/>
      <c r="AU823" s="1233"/>
      <c r="AV823" s="1233"/>
      <c r="AW823" s="1233"/>
      <c r="AX823" s="1233"/>
      <c r="AY823" s="1233"/>
      <c r="AZ823" s="1233"/>
      <c r="BA823" s="1233"/>
      <c r="BB823" s="1233"/>
      <c r="BC823" s="1233"/>
      <c r="BD823" s="1233"/>
      <c r="BE823" s="1233"/>
      <c r="BF823" s="1233"/>
      <c r="BG823" s="1233"/>
      <c r="BH823" s="1233"/>
      <c r="BI823" s="1233"/>
      <c r="BJ823" s="1233"/>
      <c r="BK823" s="1233"/>
      <c r="BL823" s="1233"/>
      <c r="BM823" s="1233"/>
      <c r="BN823" s="1233"/>
      <c r="BO823" s="1233"/>
      <c r="BP823" s="1233"/>
      <c r="BQ823" s="1233"/>
      <c r="BR823" s="1233"/>
      <c r="BS823" s="1233"/>
      <c r="BT823" s="1233"/>
      <c r="BU823" s="1233"/>
      <c r="BV823" s="1233"/>
      <c r="BW823" s="1233"/>
    </row>
    <row r="824" ht="14.25" customHeight="1">
      <c r="A824" s="1295"/>
      <c r="B824" s="1295"/>
      <c r="C824" s="1295"/>
      <c r="D824" s="1295"/>
      <c r="E824" s="1295"/>
      <c r="F824" s="1295"/>
      <c r="G824" s="1296"/>
      <c r="H824" s="1297"/>
      <c r="I824" s="1298"/>
      <c r="J824" s="1295"/>
      <c r="K824" s="1295"/>
      <c r="L824" s="1299"/>
      <c r="M824" s="1295"/>
      <c r="N824" s="1295"/>
      <c r="O824" s="1299"/>
      <c r="P824" s="1295"/>
      <c r="Q824" s="1295"/>
      <c r="R824" s="1295"/>
      <c r="S824" s="1295"/>
      <c r="T824" s="1295"/>
      <c r="U824" s="1300"/>
      <c r="V824" s="1295"/>
      <c r="W824" s="1295"/>
      <c r="X824" s="1295"/>
      <c r="Y824" s="1294"/>
      <c r="Z824" s="1294"/>
      <c r="AA824" s="1294"/>
      <c r="AB824" s="1294"/>
      <c r="AC824" s="1294"/>
      <c r="AD824" s="1294"/>
      <c r="AE824" s="1295"/>
      <c r="AF824" s="1295"/>
      <c r="AG824" s="1233"/>
      <c r="AH824" s="1233"/>
      <c r="AI824" s="1233"/>
      <c r="AJ824" s="1233"/>
      <c r="AK824" s="1233"/>
      <c r="AL824" s="1233"/>
      <c r="AM824" s="1233"/>
      <c r="AN824" s="1233"/>
      <c r="AO824" s="1233"/>
      <c r="AP824" s="1233"/>
      <c r="AQ824" s="1233"/>
      <c r="AR824" s="1233"/>
      <c r="AS824" s="1233"/>
      <c r="AT824" s="1233"/>
      <c r="AU824" s="1233"/>
      <c r="AV824" s="1233"/>
      <c r="AW824" s="1233"/>
      <c r="AX824" s="1233"/>
      <c r="AY824" s="1233"/>
      <c r="AZ824" s="1233"/>
      <c r="BA824" s="1233"/>
      <c r="BB824" s="1233"/>
      <c r="BC824" s="1233"/>
      <c r="BD824" s="1233"/>
      <c r="BE824" s="1233"/>
      <c r="BF824" s="1233"/>
      <c r="BG824" s="1233"/>
      <c r="BH824" s="1233"/>
      <c r="BI824" s="1233"/>
      <c r="BJ824" s="1233"/>
      <c r="BK824" s="1233"/>
      <c r="BL824" s="1233"/>
      <c r="BM824" s="1233"/>
      <c r="BN824" s="1233"/>
      <c r="BO824" s="1233"/>
      <c r="BP824" s="1233"/>
      <c r="BQ824" s="1233"/>
      <c r="BR824" s="1233"/>
      <c r="BS824" s="1233"/>
      <c r="BT824" s="1233"/>
      <c r="BU824" s="1233"/>
      <c r="BV824" s="1233"/>
      <c r="BW824" s="1233"/>
    </row>
    <row r="825" ht="14.25" customHeight="1">
      <c r="A825" s="1295"/>
      <c r="B825" s="1295"/>
      <c r="C825" s="1295"/>
      <c r="D825" s="1295"/>
      <c r="E825" s="1295"/>
      <c r="F825" s="1295"/>
      <c r="G825" s="1296"/>
      <c r="H825" s="1297"/>
      <c r="I825" s="1298"/>
      <c r="J825" s="1295"/>
      <c r="K825" s="1295"/>
      <c r="L825" s="1299"/>
      <c r="M825" s="1295"/>
      <c r="N825" s="1295"/>
      <c r="O825" s="1299"/>
      <c r="P825" s="1295"/>
      <c r="Q825" s="1295"/>
      <c r="R825" s="1295"/>
      <c r="S825" s="1295"/>
      <c r="T825" s="1295"/>
      <c r="U825" s="1300"/>
      <c r="V825" s="1295"/>
      <c r="W825" s="1295"/>
      <c r="X825" s="1295"/>
      <c r="Y825" s="1294"/>
      <c r="Z825" s="1294"/>
      <c r="AA825" s="1294"/>
      <c r="AB825" s="1294"/>
      <c r="AC825" s="1294"/>
      <c r="AD825" s="1294"/>
      <c r="AE825" s="1295"/>
      <c r="AF825" s="1295"/>
      <c r="AG825" s="1233"/>
      <c r="AH825" s="1233"/>
      <c r="AI825" s="1233"/>
      <c r="AJ825" s="1233"/>
      <c r="AK825" s="1233"/>
      <c r="AL825" s="1233"/>
      <c r="AM825" s="1233"/>
      <c r="AN825" s="1233"/>
      <c r="AO825" s="1233"/>
      <c r="AP825" s="1233"/>
      <c r="AQ825" s="1233"/>
      <c r="AR825" s="1233"/>
      <c r="AS825" s="1233"/>
      <c r="AT825" s="1233"/>
      <c r="AU825" s="1233"/>
      <c r="AV825" s="1233"/>
      <c r="AW825" s="1233"/>
      <c r="AX825" s="1233"/>
      <c r="AY825" s="1233"/>
      <c r="AZ825" s="1233"/>
      <c r="BA825" s="1233"/>
      <c r="BB825" s="1233"/>
      <c r="BC825" s="1233"/>
      <c r="BD825" s="1233"/>
      <c r="BE825" s="1233"/>
      <c r="BF825" s="1233"/>
      <c r="BG825" s="1233"/>
      <c r="BH825" s="1233"/>
      <c r="BI825" s="1233"/>
      <c r="BJ825" s="1233"/>
      <c r="BK825" s="1233"/>
      <c r="BL825" s="1233"/>
      <c r="BM825" s="1233"/>
      <c r="BN825" s="1233"/>
      <c r="BO825" s="1233"/>
      <c r="BP825" s="1233"/>
      <c r="BQ825" s="1233"/>
      <c r="BR825" s="1233"/>
      <c r="BS825" s="1233"/>
      <c r="BT825" s="1233"/>
      <c r="BU825" s="1233"/>
      <c r="BV825" s="1233"/>
      <c r="BW825" s="1233"/>
    </row>
    <row r="826" ht="14.25" customHeight="1">
      <c r="A826" s="1295"/>
      <c r="B826" s="1295"/>
      <c r="C826" s="1295"/>
      <c r="D826" s="1295"/>
      <c r="E826" s="1295"/>
      <c r="F826" s="1295"/>
      <c r="G826" s="1296"/>
      <c r="H826" s="1297"/>
      <c r="I826" s="1298"/>
      <c r="J826" s="1295"/>
      <c r="K826" s="1295"/>
      <c r="L826" s="1299"/>
      <c r="M826" s="1295"/>
      <c r="N826" s="1295"/>
      <c r="O826" s="1299"/>
      <c r="P826" s="1295"/>
      <c r="Q826" s="1295"/>
      <c r="R826" s="1295"/>
      <c r="S826" s="1295"/>
      <c r="T826" s="1295"/>
      <c r="U826" s="1300"/>
      <c r="V826" s="1295"/>
      <c r="W826" s="1295"/>
      <c r="X826" s="1295"/>
      <c r="Y826" s="1294"/>
      <c r="Z826" s="1294"/>
      <c r="AA826" s="1294"/>
      <c r="AB826" s="1294"/>
      <c r="AC826" s="1294"/>
      <c r="AD826" s="1294"/>
      <c r="AE826" s="1295"/>
      <c r="AF826" s="1295"/>
      <c r="AG826" s="1233"/>
      <c r="AH826" s="1233"/>
      <c r="AI826" s="1233"/>
      <c r="AJ826" s="1233"/>
      <c r="AK826" s="1233"/>
      <c r="AL826" s="1233"/>
      <c r="AM826" s="1233"/>
      <c r="AN826" s="1233"/>
      <c r="AO826" s="1233"/>
      <c r="AP826" s="1233"/>
      <c r="AQ826" s="1233"/>
      <c r="AR826" s="1233"/>
      <c r="AS826" s="1233"/>
      <c r="AT826" s="1233"/>
      <c r="AU826" s="1233"/>
      <c r="AV826" s="1233"/>
      <c r="AW826" s="1233"/>
      <c r="AX826" s="1233"/>
      <c r="AY826" s="1233"/>
      <c r="AZ826" s="1233"/>
      <c r="BA826" s="1233"/>
      <c r="BB826" s="1233"/>
      <c r="BC826" s="1233"/>
      <c r="BD826" s="1233"/>
      <c r="BE826" s="1233"/>
      <c r="BF826" s="1233"/>
      <c r="BG826" s="1233"/>
      <c r="BH826" s="1233"/>
      <c r="BI826" s="1233"/>
      <c r="BJ826" s="1233"/>
      <c r="BK826" s="1233"/>
      <c r="BL826" s="1233"/>
      <c r="BM826" s="1233"/>
      <c r="BN826" s="1233"/>
      <c r="BO826" s="1233"/>
      <c r="BP826" s="1233"/>
      <c r="BQ826" s="1233"/>
      <c r="BR826" s="1233"/>
      <c r="BS826" s="1233"/>
      <c r="BT826" s="1233"/>
      <c r="BU826" s="1233"/>
      <c r="BV826" s="1233"/>
      <c r="BW826" s="1233"/>
    </row>
    <row r="827" ht="14.25" customHeight="1">
      <c r="A827" s="1295"/>
      <c r="B827" s="1295"/>
      <c r="C827" s="1295"/>
      <c r="D827" s="1295"/>
      <c r="E827" s="1295"/>
      <c r="F827" s="1295"/>
      <c r="G827" s="1296"/>
      <c r="H827" s="1297"/>
      <c r="I827" s="1298"/>
      <c r="J827" s="1295"/>
      <c r="K827" s="1295"/>
      <c r="L827" s="1299"/>
      <c r="M827" s="1295"/>
      <c r="N827" s="1295"/>
      <c r="O827" s="1299"/>
      <c r="P827" s="1295"/>
      <c r="Q827" s="1295"/>
      <c r="R827" s="1295"/>
      <c r="S827" s="1295"/>
      <c r="T827" s="1295"/>
      <c r="U827" s="1300"/>
      <c r="V827" s="1295"/>
      <c r="W827" s="1295"/>
      <c r="X827" s="1295"/>
      <c r="Y827" s="1294"/>
      <c r="Z827" s="1294"/>
      <c r="AA827" s="1294"/>
      <c r="AB827" s="1294"/>
      <c r="AC827" s="1294"/>
      <c r="AD827" s="1294"/>
      <c r="AE827" s="1295"/>
      <c r="AF827" s="1295"/>
      <c r="AG827" s="1233"/>
      <c r="AH827" s="1233"/>
      <c r="AI827" s="1233"/>
      <c r="AJ827" s="1233"/>
      <c r="AK827" s="1233"/>
      <c r="AL827" s="1233"/>
      <c r="AM827" s="1233"/>
      <c r="AN827" s="1233"/>
      <c r="AO827" s="1233"/>
      <c r="AP827" s="1233"/>
      <c r="AQ827" s="1233"/>
      <c r="AR827" s="1233"/>
      <c r="AS827" s="1233"/>
      <c r="AT827" s="1233"/>
      <c r="AU827" s="1233"/>
      <c r="AV827" s="1233"/>
      <c r="AW827" s="1233"/>
      <c r="AX827" s="1233"/>
      <c r="AY827" s="1233"/>
      <c r="AZ827" s="1233"/>
      <c r="BA827" s="1233"/>
      <c r="BB827" s="1233"/>
      <c r="BC827" s="1233"/>
      <c r="BD827" s="1233"/>
      <c r="BE827" s="1233"/>
      <c r="BF827" s="1233"/>
      <c r="BG827" s="1233"/>
      <c r="BH827" s="1233"/>
      <c r="BI827" s="1233"/>
      <c r="BJ827" s="1233"/>
      <c r="BK827" s="1233"/>
      <c r="BL827" s="1233"/>
      <c r="BM827" s="1233"/>
      <c r="BN827" s="1233"/>
      <c r="BO827" s="1233"/>
      <c r="BP827" s="1233"/>
      <c r="BQ827" s="1233"/>
      <c r="BR827" s="1233"/>
      <c r="BS827" s="1233"/>
      <c r="BT827" s="1233"/>
      <c r="BU827" s="1233"/>
      <c r="BV827" s="1233"/>
      <c r="BW827" s="1233"/>
    </row>
    <row r="828" ht="14.25" customHeight="1">
      <c r="A828" s="1295"/>
      <c r="B828" s="1295"/>
      <c r="C828" s="1295"/>
      <c r="D828" s="1295"/>
      <c r="E828" s="1295"/>
      <c r="F828" s="1295"/>
      <c r="G828" s="1296"/>
      <c r="H828" s="1297"/>
      <c r="I828" s="1298"/>
      <c r="J828" s="1295"/>
      <c r="K828" s="1295"/>
      <c r="L828" s="1299"/>
      <c r="M828" s="1295"/>
      <c r="N828" s="1295"/>
      <c r="O828" s="1299"/>
      <c r="P828" s="1295"/>
      <c r="Q828" s="1295"/>
      <c r="R828" s="1295"/>
      <c r="S828" s="1295"/>
      <c r="T828" s="1295"/>
      <c r="U828" s="1300"/>
      <c r="V828" s="1295"/>
      <c r="W828" s="1295"/>
      <c r="X828" s="1295"/>
      <c r="Y828" s="1294"/>
      <c r="Z828" s="1294"/>
      <c r="AA828" s="1294"/>
      <c r="AB828" s="1294"/>
      <c r="AC828" s="1294"/>
      <c r="AD828" s="1294"/>
      <c r="AE828" s="1295"/>
      <c r="AF828" s="1295"/>
      <c r="AG828" s="1233"/>
      <c r="AH828" s="1233"/>
      <c r="AI828" s="1233"/>
      <c r="AJ828" s="1233"/>
      <c r="AK828" s="1233"/>
      <c r="AL828" s="1233"/>
      <c r="AM828" s="1233"/>
      <c r="AN828" s="1233"/>
      <c r="AO828" s="1233"/>
      <c r="AP828" s="1233"/>
      <c r="AQ828" s="1233"/>
      <c r="AR828" s="1233"/>
      <c r="AS828" s="1233"/>
      <c r="AT828" s="1233"/>
      <c r="AU828" s="1233"/>
      <c r="AV828" s="1233"/>
      <c r="AW828" s="1233"/>
      <c r="AX828" s="1233"/>
      <c r="AY828" s="1233"/>
      <c r="AZ828" s="1233"/>
      <c r="BA828" s="1233"/>
      <c r="BB828" s="1233"/>
      <c r="BC828" s="1233"/>
      <c r="BD828" s="1233"/>
      <c r="BE828" s="1233"/>
      <c r="BF828" s="1233"/>
      <c r="BG828" s="1233"/>
      <c r="BH828" s="1233"/>
      <c r="BI828" s="1233"/>
      <c r="BJ828" s="1233"/>
      <c r="BK828" s="1233"/>
      <c r="BL828" s="1233"/>
      <c r="BM828" s="1233"/>
      <c r="BN828" s="1233"/>
      <c r="BO828" s="1233"/>
      <c r="BP828" s="1233"/>
      <c r="BQ828" s="1233"/>
      <c r="BR828" s="1233"/>
      <c r="BS828" s="1233"/>
      <c r="BT828" s="1233"/>
      <c r="BU828" s="1233"/>
      <c r="BV828" s="1233"/>
      <c r="BW828" s="1233"/>
    </row>
    <row r="829" ht="14.25" customHeight="1">
      <c r="A829" s="1295"/>
      <c r="B829" s="1295"/>
      <c r="C829" s="1295"/>
      <c r="D829" s="1295"/>
      <c r="E829" s="1295"/>
      <c r="F829" s="1295"/>
      <c r="G829" s="1296"/>
      <c r="H829" s="1297"/>
      <c r="I829" s="1298"/>
      <c r="J829" s="1295"/>
      <c r="K829" s="1295"/>
      <c r="L829" s="1299"/>
      <c r="M829" s="1295"/>
      <c r="N829" s="1295"/>
      <c r="O829" s="1299"/>
      <c r="P829" s="1295"/>
      <c r="Q829" s="1295"/>
      <c r="R829" s="1295"/>
      <c r="S829" s="1295"/>
      <c r="T829" s="1295"/>
      <c r="U829" s="1300"/>
      <c r="V829" s="1295"/>
      <c r="W829" s="1295"/>
      <c r="X829" s="1295"/>
      <c r="Y829" s="1294"/>
      <c r="Z829" s="1294"/>
      <c r="AA829" s="1294"/>
      <c r="AB829" s="1294"/>
      <c r="AC829" s="1294"/>
      <c r="AD829" s="1294"/>
      <c r="AE829" s="1295"/>
      <c r="AF829" s="1295"/>
      <c r="AG829" s="1233"/>
      <c r="AH829" s="1233"/>
      <c r="AI829" s="1233"/>
      <c r="AJ829" s="1233"/>
      <c r="AK829" s="1233"/>
      <c r="AL829" s="1233"/>
      <c r="AM829" s="1233"/>
      <c r="AN829" s="1233"/>
      <c r="AO829" s="1233"/>
      <c r="AP829" s="1233"/>
      <c r="AQ829" s="1233"/>
      <c r="AR829" s="1233"/>
      <c r="AS829" s="1233"/>
      <c r="AT829" s="1233"/>
      <c r="AU829" s="1233"/>
      <c r="AV829" s="1233"/>
      <c r="AW829" s="1233"/>
      <c r="AX829" s="1233"/>
      <c r="AY829" s="1233"/>
      <c r="AZ829" s="1233"/>
      <c r="BA829" s="1233"/>
      <c r="BB829" s="1233"/>
      <c r="BC829" s="1233"/>
      <c r="BD829" s="1233"/>
      <c r="BE829" s="1233"/>
      <c r="BF829" s="1233"/>
      <c r="BG829" s="1233"/>
      <c r="BH829" s="1233"/>
      <c r="BI829" s="1233"/>
      <c r="BJ829" s="1233"/>
      <c r="BK829" s="1233"/>
      <c r="BL829" s="1233"/>
      <c r="BM829" s="1233"/>
      <c r="BN829" s="1233"/>
      <c r="BO829" s="1233"/>
      <c r="BP829" s="1233"/>
      <c r="BQ829" s="1233"/>
      <c r="BR829" s="1233"/>
      <c r="BS829" s="1233"/>
      <c r="BT829" s="1233"/>
      <c r="BU829" s="1233"/>
      <c r="BV829" s="1233"/>
      <c r="BW829" s="1233"/>
    </row>
    <row r="830" ht="14.25" customHeight="1">
      <c r="A830" s="1295"/>
      <c r="B830" s="1295"/>
      <c r="C830" s="1295"/>
      <c r="D830" s="1295"/>
      <c r="E830" s="1295"/>
      <c r="F830" s="1295"/>
      <c r="G830" s="1296"/>
      <c r="H830" s="1297"/>
      <c r="I830" s="1298"/>
      <c r="J830" s="1295"/>
      <c r="K830" s="1295"/>
      <c r="L830" s="1299"/>
      <c r="M830" s="1295"/>
      <c r="N830" s="1295"/>
      <c r="O830" s="1299"/>
      <c r="P830" s="1295"/>
      <c r="Q830" s="1295"/>
      <c r="R830" s="1295"/>
      <c r="S830" s="1295"/>
      <c r="T830" s="1295"/>
      <c r="U830" s="1300"/>
      <c r="V830" s="1295"/>
      <c r="W830" s="1295"/>
      <c r="X830" s="1295"/>
      <c r="Y830" s="1294"/>
      <c r="Z830" s="1294"/>
      <c r="AA830" s="1294"/>
      <c r="AB830" s="1294"/>
      <c r="AC830" s="1294"/>
      <c r="AD830" s="1294"/>
      <c r="AE830" s="1295"/>
      <c r="AF830" s="1295"/>
      <c r="AG830" s="1233"/>
      <c r="AH830" s="1233"/>
      <c r="AI830" s="1233"/>
      <c r="AJ830" s="1233"/>
      <c r="AK830" s="1233"/>
      <c r="AL830" s="1233"/>
      <c r="AM830" s="1233"/>
      <c r="AN830" s="1233"/>
      <c r="AO830" s="1233"/>
      <c r="AP830" s="1233"/>
      <c r="AQ830" s="1233"/>
      <c r="AR830" s="1233"/>
      <c r="AS830" s="1233"/>
      <c r="AT830" s="1233"/>
      <c r="AU830" s="1233"/>
      <c r="AV830" s="1233"/>
      <c r="AW830" s="1233"/>
      <c r="AX830" s="1233"/>
      <c r="AY830" s="1233"/>
      <c r="AZ830" s="1233"/>
      <c r="BA830" s="1233"/>
      <c r="BB830" s="1233"/>
      <c r="BC830" s="1233"/>
      <c r="BD830" s="1233"/>
      <c r="BE830" s="1233"/>
      <c r="BF830" s="1233"/>
      <c r="BG830" s="1233"/>
      <c r="BH830" s="1233"/>
      <c r="BI830" s="1233"/>
      <c r="BJ830" s="1233"/>
      <c r="BK830" s="1233"/>
      <c r="BL830" s="1233"/>
      <c r="BM830" s="1233"/>
      <c r="BN830" s="1233"/>
      <c r="BO830" s="1233"/>
      <c r="BP830" s="1233"/>
      <c r="BQ830" s="1233"/>
      <c r="BR830" s="1233"/>
      <c r="BS830" s="1233"/>
      <c r="BT830" s="1233"/>
      <c r="BU830" s="1233"/>
      <c r="BV830" s="1233"/>
      <c r="BW830" s="1233"/>
    </row>
    <row r="831" ht="14.25" customHeight="1">
      <c r="A831" s="1295"/>
      <c r="B831" s="1295"/>
      <c r="C831" s="1295"/>
      <c r="D831" s="1295"/>
      <c r="E831" s="1295"/>
      <c r="F831" s="1295"/>
      <c r="G831" s="1296"/>
      <c r="H831" s="1297"/>
      <c r="I831" s="1298"/>
      <c r="J831" s="1295"/>
      <c r="K831" s="1295"/>
      <c r="L831" s="1299"/>
      <c r="M831" s="1295"/>
      <c r="N831" s="1295"/>
      <c r="O831" s="1299"/>
      <c r="P831" s="1295"/>
      <c r="Q831" s="1295"/>
      <c r="R831" s="1295"/>
      <c r="S831" s="1295"/>
      <c r="T831" s="1295"/>
      <c r="U831" s="1300"/>
      <c r="V831" s="1295"/>
      <c r="W831" s="1295"/>
      <c r="X831" s="1295"/>
      <c r="Y831" s="1294"/>
      <c r="Z831" s="1294"/>
      <c r="AA831" s="1294"/>
      <c r="AB831" s="1294"/>
      <c r="AC831" s="1294"/>
      <c r="AD831" s="1294"/>
      <c r="AE831" s="1295"/>
      <c r="AF831" s="1295"/>
      <c r="AG831" s="1233"/>
      <c r="AH831" s="1233"/>
      <c r="AI831" s="1233"/>
      <c r="AJ831" s="1233"/>
      <c r="AK831" s="1233"/>
      <c r="AL831" s="1233"/>
      <c r="AM831" s="1233"/>
      <c r="AN831" s="1233"/>
      <c r="AO831" s="1233"/>
      <c r="AP831" s="1233"/>
      <c r="AQ831" s="1233"/>
      <c r="AR831" s="1233"/>
      <c r="AS831" s="1233"/>
      <c r="AT831" s="1233"/>
      <c r="AU831" s="1233"/>
      <c r="AV831" s="1233"/>
      <c r="AW831" s="1233"/>
      <c r="AX831" s="1233"/>
      <c r="AY831" s="1233"/>
      <c r="AZ831" s="1233"/>
      <c r="BA831" s="1233"/>
      <c r="BB831" s="1233"/>
      <c r="BC831" s="1233"/>
      <c r="BD831" s="1233"/>
      <c r="BE831" s="1233"/>
      <c r="BF831" s="1233"/>
      <c r="BG831" s="1233"/>
      <c r="BH831" s="1233"/>
      <c r="BI831" s="1233"/>
      <c r="BJ831" s="1233"/>
      <c r="BK831" s="1233"/>
      <c r="BL831" s="1233"/>
      <c r="BM831" s="1233"/>
      <c r="BN831" s="1233"/>
      <c r="BO831" s="1233"/>
      <c r="BP831" s="1233"/>
      <c r="BQ831" s="1233"/>
      <c r="BR831" s="1233"/>
      <c r="BS831" s="1233"/>
      <c r="BT831" s="1233"/>
      <c r="BU831" s="1233"/>
      <c r="BV831" s="1233"/>
      <c r="BW831" s="1233"/>
    </row>
    <row r="832" ht="14.25" customHeight="1">
      <c r="A832" s="1295"/>
      <c r="B832" s="1295"/>
      <c r="C832" s="1295"/>
      <c r="D832" s="1295"/>
      <c r="E832" s="1295"/>
      <c r="F832" s="1295"/>
      <c r="G832" s="1296"/>
      <c r="H832" s="1297"/>
      <c r="I832" s="1298"/>
      <c r="J832" s="1295"/>
      <c r="K832" s="1295"/>
      <c r="L832" s="1299"/>
      <c r="M832" s="1295"/>
      <c r="N832" s="1295"/>
      <c r="O832" s="1299"/>
      <c r="P832" s="1295"/>
      <c r="Q832" s="1295"/>
      <c r="R832" s="1295"/>
      <c r="S832" s="1295"/>
      <c r="T832" s="1295"/>
      <c r="U832" s="1300"/>
      <c r="V832" s="1295"/>
      <c r="W832" s="1295"/>
      <c r="X832" s="1295"/>
      <c r="Y832" s="1294"/>
      <c r="Z832" s="1294"/>
      <c r="AA832" s="1294"/>
      <c r="AB832" s="1294"/>
      <c r="AC832" s="1294"/>
      <c r="AD832" s="1294"/>
      <c r="AE832" s="1295"/>
      <c r="AF832" s="1295"/>
      <c r="AG832" s="1233"/>
      <c r="AH832" s="1233"/>
      <c r="AI832" s="1233"/>
      <c r="AJ832" s="1233"/>
      <c r="AK832" s="1233"/>
      <c r="AL832" s="1233"/>
      <c r="AM832" s="1233"/>
      <c r="AN832" s="1233"/>
      <c r="AO832" s="1233"/>
      <c r="AP832" s="1233"/>
      <c r="AQ832" s="1233"/>
      <c r="AR832" s="1233"/>
      <c r="AS832" s="1233"/>
      <c r="AT832" s="1233"/>
      <c r="AU832" s="1233"/>
      <c r="AV832" s="1233"/>
      <c r="AW832" s="1233"/>
      <c r="AX832" s="1233"/>
      <c r="AY832" s="1233"/>
      <c r="AZ832" s="1233"/>
      <c r="BA832" s="1233"/>
      <c r="BB832" s="1233"/>
      <c r="BC832" s="1233"/>
      <c r="BD832" s="1233"/>
      <c r="BE832" s="1233"/>
      <c r="BF832" s="1233"/>
      <c r="BG832" s="1233"/>
      <c r="BH832" s="1233"/>
      <c r="BI832" s="1233"/>
      <c r="BJ832" s="1233"/>
      <c r="BK832" s="1233"/>
      <c r="BL832" s="1233"/>
      <c r="BM832" s="1233"/>
      <c r="BN832" s="1233"/>
      <c r="BO832" s="1233"/>
      <c r="BP832" s="1233"/>
      <c r="BQ832" s="1233"/>
      <c r="BR832" s="1233"/>
      <c r="BS832" s="1233"/>
      <c r="BT832" s="1233"/>
      <c r="BU832" s="1233"/>
      <c r="BV832" s="1233"/>
      <c r="BW832" s="1233"/>
    </row>
    <row r="833" ht="14.25" customHeight="1">
      <c r="A833" s="1295"/>
      <c r="B833" s="1295"/>
      <c r="C833" s="1295"/>
      <c r="D833" s="1295"/>
      <c r="E833" s="1295"/>
      <c r="F833" s="1295"/>
      <c r="G833" s="1296"/>
      <c r="H833" s="1297"/>
      <c r="I833" s="1298"/>
      <c r="J833" s="1295"/>
      <c r="K833" s="1295"/>
      <c r="L833" s="1299"/>
      <c r="M833" s="1295"/>
      <c r="N833" s="1295"/>
      <c r="O833" s="1299"/>
      <c r="P833" s="1295"/>
      <c r="Q833" s="1295"/>
      <c r="R833" s="1295"/>
      <c r="S833" s="1295"/>
      <c r="T833" s="1295"/>
      <c r="U833" s="1300"/>
      <c r="V833" s="1295"/>
      <c r="W833" s="1295"/>
      <c r="X833" s="1295"/>
      <c r="Y833" s="1294"/>
      <c r="Z833" s="1294"/>
      <c r="AA833" s="1294"/>
      <c r="AB833" s="1294"/>
      <c r="AC833" s="1294"/>
      <c r="AD833" s="1294"/>
      <c r="AE833" s="1295"/>
      <c r="AF833" s="1295"/>
      <c r="AG833" s="1233"/>
      <c r="AH833" s="1233"/>
      <c r="AI833" s="1233"/>
      <c r="AJ833" s="1233"/>
      <c r="AK833" s="1233"/>
      <c r="AL833" s="1233"/>
      <c r="AM833" s="1233"/>
      <c r="AN833" s="1233"/>
      <c r="AO833" s="1233"/>
      <c r="AP833" s="1233"/>
      <c r="AQ833" s="1233"/>
      <c r="AR833" s="1233"/>
      <c r="AS833" s="1233"/>
      <c r="AT833" s="1233"/>
      <c r="AU833" s="1233"/>
      <c r="AV833" s="1233"/>
      <c r="AW833" s="1233"/>
      <c r="AX833" s="1233"/>
      <c r="AY833" s="1233"/>
      <c r="AZ833" s="1233"/>
      <c r="BA833" s="1233"/>
      <c r="BB833" s="1233"/>
      <c r="BC833" s="1233"/>
      <c r="BD833" s="1233"/>
      <c r="BE833" s="1233"/>
      <c r="BF833" s="1233"/>
      <c r="BG833" s="1233"/>
      <c r="BH833" s="1233"/>
      <c r="BI833" s="1233"/>
      <c r="BJ833" s="1233"/>
      <c r="BK833" s="1233"/>
      <c r="BL833" s="1233"/>
      <c r="BM833" s="1233"/>
      <c r="BN833" s="1233"/>
      <c r="BO833" s="1233"/>
      <c r="BP833" s="1233"/>
      <c r="BQ833" s="1233"/>
      <c r="BR833" s="1233"/>
      <c r="BS833" s="1233"/>
      <c r="BT833" s="1233"/>
      <c r="BU833" s="1233"/>
      <c r="BV833" s="1233"/>
      <c r="BW833" s="1233"/>
    </row>
    <row r="834" ht="14.25" customHeight="1">
      <c r="A834" s="1295"/>
      <c r="B834" s="1295"/>
      <c r="C834" s="1295"/>
      <c r="D834" s="1295"/>
      <c r="E834" s="1295"/>
      <c r="F834" s="1295"/>
      <c r="G834" s="1296"/>
      <c r="H834" s="1297"/>
      <c r="I834" s="1298"/>
      <c r="J834" s="1295"/>
      <c r="K834" s="1295"/>
      <c r="L834" s="1299"/>
      <c r="M834" s="1295"/>
      <c r="N834" s="1295"/>
      <c r="O834" s="1299"/>
      <c r="P834" s="1295"/>
      <c r="Q834" s="1295"/>
      <c r="R834" s="1295"/>
      <c r="S834" s="1295"/>
      <c r="T834" s="1295"/>
      <c r="U834" s="1300"/>
      <c r="V834" s="1295"/>
      <c r="W834" s="1295"/>
      <c r="X834" s="1295"/>
      <c r="Y834" s="1294"/>
      <c r="Z834" s="1294"/>
      <c r="AA834" s="1294"/>
      <c r="AB834" s="1294"/>
      <c r="AC834" s="1294"/>
      <c r="AD834" s="1294"/>
      <c r="AE834" s="1295"/>
      <c r="AF834" s="1295"/>
      <c r="AG834" s="1233"/>
      <c r="AH834" s="1233"/>
      <c r="AI834" s="1233"/>
      <c r="AJ834" s="1233"/>
      <c r="AK834" s="1233"/>
      <c r="AL834" s="1233"/>
      <c r="AM834" s="1233"/>
      <c r="AN834" s="1233"/>
      <c r="AO834" s="1233"/>
      <c r="AP834" s="1233"/>
      <c r="AQ834" s="1233"/>
      <c r="AR834" s="1233"/>
      <c r="AS834" s="1233"/>
      <c r="AT834" s="1233"/>
      <c r="AU834" s="1233"/>
      <c r="AV834" s="1233"/>
      <c r="AW834" s="1233"/>
      <c r="AX834" s="1233"/>
      <c r="AY834" s="1233"/>
      <c r="AZ834" s="1233"/>
      <c r="BA834" s="1233"/>
      <c r="BB834" s="1233"/>
      <c r="BC834" s="1233"/>
      <c r="BD834" s="1233"/>
      <c r="BE834" s="1233"/>
      <c r="BF834" s="1233"/>
      <c r="BG834" s="1233"/>
      <c r="BH834" s="1233"/>
      <c r="BI834" s="1233"/>
      <c r="BJ834" s="1233"/>
      <c r="BK834" s="1233"/>
      <c r="BL834" s="1233"/>
      <c r="BM834" s="1233"/>
      <c r="BN834" s="1233"/>
      <c r="BO834" s="1233"/>
      <c r="BP834" s="1233"/>
      <c r="BQ834" s="1233"/>
      <c r="BR834" s="1233"/>
      <c r="BS834" s="1233"/>
      <c r="BT834" s="1233"/>
      <c r="BU834" s="1233"/>
      <c r="BV834" s="1233"/>
      <c r="BW834" s="1233"/>
    </row>
    <row r="835" ht="14.25" customHeight="1">
      <c r="A835" s="1295"/>
      <c r="B835" s="1295"/>
      <c r="C835" s="1295"/>
      <c r="D835" s="1295"/>
      <c r="E835" s="1295"/>
      <c r="F835" s="1295"/>
      <c r="G835" s="1296"/>
      <c r="H835" s="1297"/>
      <c r="I835" s="1298"/>
      <c r="J835" s="1295"/>
      <c r="K835" s="1295"/>
      <c r="L835" s="1299"/>
      <c r="M835" s="1295"/>
      <c r="N835" s="1295"/>
      <c r="O835" s="1299"/>
      <c r="P835" s="1295"/>
      <c r="Q835" s="1295"/>
      <c r="R835" s="1295"/>
      <c r="S835" s="1295"/>
      <c r="T835" s="1295"/>
      <c r="U835" s="1300"/>
      <c r="V835" s="1295"/>
      <c r="W835" s="1295"/>
      <c r="X835" s="1295"/>
      <c r="Y835" s="1294"/>
      <c r="Z835" s="1294"/>
      <c r="AA835" s="1294"/>
      <c r="AB835" s="1294"/>
      <c r="AC835" s="1294"/>
      <c r="AD835" s="1294"/>
      <c r="AE835" s="1295"/>
      <c r="AF835" s="1295"/>
      <c r="AG835" s="1233"/>
      <c r="AH835" s="1233"/>
      <c r="AI835" s="1233"/>
      <c r="AJ835" s="1233"/>
      <c r="AK835" s="1233"/>
      <c r="AL835" s="1233"/>
      <c r="AM835" s="1233"/>
      <c r="AN835" s="1233"/>
      <c r="AO835" s="1233"/>
      <c r="AP835" s="1233"/>
      <c r="AQ835" s="1233"/>
      <c r="AR835" s="1233"/>
      <c r="AS835" s="1233"/>
      <c r="AT835" s="1233"/>
      <c r="AU835" s="1233"/>
      <c r="AV835" s="1233"/>
      <c r="AW835" s="1233"/>
      <c r="AX835" s="1233"/>
      <c r="AY835" s="1233"/>
      <c r="AZ835" s="1233"/>
      <c r="BA835" s="1233"/>
      <c r="BB835" s="1233"/>
      <c r="BC835" s="1233"/>
      <c r="BD835" s="1233"/>
      <c r="BE835" s="1233"/>
      <c r="BF835" s="1233"/>
      <c r="BG835" s="1233"/>
      <c r="BH835" s="1233"/>
      <c r="BI835" s="1233"/>
      <c r="BJ835" s="1233"/>
      <c r="BK835" s="1233"/>
      <c r="BL835" s="1233"/>
      <c r="BM835" s="1233"/>
      <c r="BN835" s="1233"/>
      <c r="BO835" s="1233"/>
      <c r="BP835" s="1233"/>
      <c r="BQ835" s="1233"/>
      <c r="BR835" s="1233"/>
      <c r="BS835" s="1233"/>
      <c r="BT835" s="1233"/>
      <c r="BU835" s="1233"/>
      <c r="BV835" s="1233"/>
      <c r="BW835" s="1233"/>
    </row>
    <row r="836" ht="14.25" customHeight="1">
      <c r="A836" s="1295"/>
      <c r="B836" s="1295"/>
      <c r="C836" s="1295"/>
      <c r="D836" s="1295"/>
      <c r="E836" s="1295"/>
      <c r="F836" s="1295"/>
      <c r="G836" s="1296"/>
      <c r="H836" s="1297"/>
      <c r="I836" s="1298"/>
      <c r="J836" s="1295"/>
      <c r="K836" s="1295"/>
      <c r="L836" s="1299"/>
      <c r="M836" s="1295"/>
      <c r="N836" s="1295"/>
      <c r="O836" s="1299"/>
      <c r="P836" s="1295"/>
      <c r="Q836" s="1295"/>
      <c r="R836" s="1295"/>
      <c r="S836" s="1295"/>
      <c r="T836" s="1295"/>
      <c r="U836" s="1300"/>
      <c r="V836" s="1295"/>
      <c r="W836" s="1295"/>
      <c r="X836" s="1295"/>
      <c r="Y836" s="1294"/>
      <c r="Z836" s="1294"/>
      <c r="AA836" s="1294"/>
      <c r="AB836" s="1294"/>
      <c r="AC836" s="1294"/>
      <c r="AD836" s="1294"/>
      <c r="AE836" s="1295"/>
      <c r="AF836" s="1295"/>
      <c r="AG836" s="1233"/>
      <c r="AH836" s="1233"/>
      <c r="AI836" s="1233"/>
      <c r="AJ836" s="1233"/>
      <c r="AK836" s="1233"/>
      <c r="AL836" s="1233"/>
      <c r="AM836" s="1233"/>
      <c r="AN836" s="1233"/>
      <c r="AO836" s="1233"/>
      <c r="AP836" s="1233"/>
      <c r="AQ836" s="1233"/>
      <c r="AR836" s="1233"/>
      <c r="AS836" s="1233"/>
      <c r="AT836" s="1233"/>
      <c r="AU836" s="1233"/>
      <c r="AV836" s="1233"/>
      <c r="AW836" s="1233"/>
      <c r="AX836" s="1233"/>
      <c r="AY836" s="1233"/>
      <c r="AZ836" s="1233"/>
      <c r="BA836" s="1233"/>
      <c r="BB836" s="1233"/>
      <c r="BC836" s="1233"/>
      <c r="BD836" s="1233"/>
      <c r="BE836" s="1233"/>
      <c r="BF836" s="1233"/>
      <c r="BG836" s="1233"/>
      <c r="BH836" s="1233"/>
      <c r="BI836" s="1233"/>
      <c r="BJ836" s="1233"/>
      <c r="BK836" s="1233"/>
      <c r="BL836" s="1233"/>
      <c r="BM836" s="1233"/>
      <c r="BN836" s="1233"/>
      <c r="BO836" s="1233"/>
      <c r="BP836" s="1233"/>
      <c r="BQ836" s="1233"/>
      <c r="BR836" s="1233"/>
      <c r="BS836" s="1233"/>
      <c r="BT836" s="1233"/>
      <c r="BU836" s="1233"/>
      <c r="BV836" s="1233"/>
      <c r="BW836" s="1233"/>
    </row>
    <row r="837" ht="14.25" customHeight="1">
      <c r="A837" s="1295"/>
      <c r="B837" s="1295"/>
      <c r="C837" s="1295"/>
      <c r="D837" s="1295"/>
      <c r="E837" s="1295"/>
      <c r="F837" s="1295"/>
      <c r="G837" s="1296"/>
      <c r="H837" s="1297"/>
      <c r="I837" s="1298"/>
      <c r="J837" s="1295"/>
      <c r="K837" s="1295"/>
      <c r="L837" s="1299"/>
      <c r="M837" s="1295"/>
      <c r="N837" s="1295"/>
      <c r="O837" s="1299"/>
      <c r="P837" s="1295"/>
      <c r="Q837" s="1295"/>
      <c r="R837" s="1295"/>
      <c r="S837" s="1295"/>
      <c r="T837" s="1295"/>
      <c r="U837" s="1300"/>
      <c r="V837" s="1295"/>
      <c r="W837" s="1295"/>
      <c r="X837" s="1295"/>
      <c r="Y837" s="1294"/>
      <c r="Z837" s="1294"/>
      <c r="AA837" s="1294"/>
      <c r="AB837" s="1294"/>
      <c r="AC837" s="1294"/>
      <c r="AD837" s="1294"/>
      <c r="AE837" s="1295"/>
      <c r="AF837" s="1295"/>
      <c r="AG837" s="1233"/>
      <c r="AH837" s="1233"/>
      <c r="AI837" s="1233"/>
      <c r="AJ837" s="1233"/>
      <c r="AK837" s="1233"/>
      <c r="AL837" s="1233"/>
      <c r="AM837" s="1233"/>
      <c r="AN837" s="1233"/>
      <c r="AO837" s="1233"/>
      <c r="AP837" s="1233"/>
      <c r="AQ837" s="1233"/>
      <c r="AR837" s="1233"/>
      <c r="AS837" s="1233"/>
      <c r="AT837" s="1233"/>
      <c r="AU837" s="1233"/>
      <c r="AV837" s="1233"/>
      <c r="AW837" s="1233"/>
      <c r="AX837" s="1233"/>
      <c r="AY837" s="1233"/>
      <c r="AZ837" s="1233"/>
      <c r="BA837" s="1233"/>
      <c r="BB837" s="1233"/>
      <c r="BC837" s="1233"/>
      <c r="BD837" s="1233"/>
      <c r="BE837" s="1233"/>
      <c r="BF837" s="1233"/>
      <c r="BG837" s="1233"/>
      <c r="BH837" s="1233"/>
      <c r="BI837" s="1233"/>
      <c r="BJ837" s="1233"/>
      <c r="BK837" s="1233"/>
      <c r="BL837" s="1233"/>
      <c r="BM837" s="1233"/>
      <c r="BN837" s="1233"/>
      <c r="BO837" s="1233"/>
      <c r="BP837" s="1233"/>
      <c r="BQ837" s="1233"/>
      <c r="BR837" s="1233"/>
      <c r="BS837" s="1233"/>
      <c r="BT837" s="1233"/>
      <c r="BU837" s="1233"/>
      <c r="BV837" s="1233"/>
      <c r="BW837" s="1233"/>
    </row>
    <row r="838" ht="14.25" customHeight="1">
      <c r="A838" s="1295"/>
      <c r="B838" s="1295"/>
      <c r="C838" s="1295"/>
      <c r="D838" s="1295"/>
      <c r="E838" s="1295"/>
      <c r="F838" s="1295"/>
      <c r="G838" s="1296"/>
      <c r="H838" s="1297"/>
      <c r="I838" s="1298"/>
      <c r="J838" s="1295"/>
      <c r="K838" s="1295"/>
      <c r="L838" s="1299"/>
      <c r="M838" s="1295"/>
      <c r="N838" s="1295"/>
      <c r="O838" s="1299"/>
      <c r="P838" s="1295"/>
      <c r="Q838" s="1295"/>
      <c r="R838" s="1295"/>
      <c r="S838" s="1295"/>
      <c r="T838" s="1295"/>
      <c r="U838" s="1300"/>
      <c r="V838" s="1295"/>
      <c r="W838" s="1295"/>
      <c r="X838" s="1295"/>
      <c r="Y838" s="1294"/>
      <c r="Z838" s="1294"/>
      <c r="AA838" s="1294"/>
      <c r="AB838" s="1294"/>
      <c r="AC838" s="1294"/>
      <c r="AD838" s="1294"/>
      <c r="AE838" s="1295"/>
      <c r="AF838" s="1295"/>
      <c r="AG838" s="1233"/>
      <c r="AH838" s="1233"/>
      <c r="AI838" s="1233"/>
      <c r="AJ838" s="1233"/>
      <c r="AK838" s="1233"/>
      <c r="AL838" s="1233"/>
      <c r="AM838" s="1233"/>
      <c r="AN838" s="1233"/>
      <c r="AO838" s="1233"/>
      <c r="AP838" s="1233"/>
      <c r="AQ838" s="1233"/>
      <c r="AR838" s="1233"/>
      <c r="AS838" s="1233"/>
      <c r="AT838" s="1233"/>
      <c r="AU838" s="1233"/>
      <c r="AV838" s="1233"/>
      <c r="AW838" s="1233"/>
      <c r="AX838" s="1233"/>
      <c r="AY838" s="1233"/>
      <c r="AZ838" s="1233"/>
      <c r="BA838" s="1233"/>
      <c r="BB838" s="1233"/>
      <c r="BC838" s="1233"/>
      <c r="BD838" s="1233"/>
      <c r="BE838" s="1233"/>
      <c r="BF838" s="1233"/>
      <c r="BG838" s="1233"/>
      <c r="BH838" s="1233"/>
      <c r="BI838" s="1233"/>
      <c r="BJ838" s="1233"/>
      <c r="BK838" s="1233"/>
      <c r="BL838" s="1233"/>
      <c r="BM838" s="1233"/>
      <c r="BN838" s="1233"/>
      <c r="BO838" s="1233"/>
      <c r="BP838" s="1233"/>
      <c r="BQ838" s="1233"/>
      <c r="BR838" s="1233"/>
      <c r="BS838" s="1233"/>
      <c r="BT838" s="1233"/>
      <c r="BU838" s="1233"/>
      <c r="BV838" s="1233"/>
      <c r="BW838" s="1233"/>
    </row>
    <row r="839" ht="14.25" customHeight="1">
      <c r="A839" s="1295"/>
      <c r="B839" s="1295"/>
      <c r="C839" s="1295"/>
      <c r="D839" s="1295"/>
      <c r="E839" s="1295"/>
      <c r="F839" s="1295"/>
      <c r="G839" s="1296"/>
      <c r="H839" s="1297"/>
      <c r="I839" s="1298"/>
      <c r="J839" s="1295"/>
      <c r="K839" s="1295"/>
      <c r="L839" s="1299"/>
      <c r="M839" s="1295"/>
      <c r="N839" s="1295"/>
      <c r="O839" s="1299"/>
      <c r="P839" s="1295"/>
      <c r="Q839" s="1295"/>
      <c r="R839" s="1295"/>
      <c r="S839" s="1295"/>
      <c r="T839" s="1295"/>
      <c r="U839" s="1300"/>
      <c r="V839" s="1295"/>
      <c r="W839" s="1295"/>
      <c r="X839" s="1295"/>
      <c r="Y839" s="1294"/>
      <c r="Z839" s="1294"/>
      <c r="AA839" s="1294"/>
      <c r="AB839" s="1294"/>
      <c r="AC839" s="1294"/>
      <c r="AD839" s="1294"/>
      <c r="AE839" s="1295"/>
      <c r="AF839" s="1295"/>
      <c r="AG839" s="1233"/>
      <c r="AH839" s="1233"/>
      <c r="AI839" s="1233"/>
      <c r="AJ839" s="1233"/>
      <c r="AK839" s="1233"/>
      <c r="AL839" s="1233"/>
      <c r="AM839" s="1233"/>
      <c r="AN839" s="1233"/>
      <c r="AO839" s="1233"/>
      <c r="AP839" s="1233"/>
      <c r="AQ839" s="1233"/>
      <c r="AR839" s="1233"/>
      <c r="AS839" s="1233"/>
      <c r="AT839" s="1233"/>
      <c r="AU839" s="1233"/>
      <c r="AV839" s="1233"/>
      <c r="AW839" s="1233"/>
      <c r="AX839" s="1233"/>
      <c r="AY839" s="1233"/>
      <c r="AZ839" s="1233"/>
      <c r="BA839" s="1233"/>
      <c r="BB839" s="1233"/>
      <c r="BC839" s="1233"/>
      <c r="BD839" s="1233"/>
      <c r="BE839" s="1233"/>
      <c r="BF839" s="1233"/>
      <c r="BG839" s="1233"/>
      <c r="BH839" s="1233"/>
      <c r="BI839" s="1233"/>
      <c r="BJ839" s="1233"/>
      <c r="BK839" s="1233"/>
      <c r="BL839" s="1233"/>
      <c r="BM839" s="1233"/>
      <c r="BN839" s="1233"/>
      <c r="BO839" s="1233"/>
      <c r="BP839" s="1233"/>
      <c r="BQ839" s="1233"/>
      <c r="BR839" s="1233"/>
      <c r="BS839" s="1233"/>
      <c r="BT839" s="1233"/>
      <c r="BU839" s="1233"/>
      <c r="BV839" s="1233"/>
      <c r="BW839" s="1233"/>
    </row>
    <row r="840" ht="14.25" customHeight="1">
      <c r="A840" s="1295"/>
      <c r="B840" s="1295"/>
      <c r="C840" s="1295"/>
      <c r="D840" s="1295"/>
      <c r="E840" s="1295"/>
      <c r="F840" s="1295"/>
      <c r="G840" s="1296"/>
      <c r="H840" s="1297"/>
      <c r="I840" s="1298"/>
      <c r="J840" s="1295"/>
      <c r="K840" s="1295"/>
      <c r="L840" s="1299"/>
      <c r="M840" s="1295"/>
      <c r="N840" s="1295"/>
      <c r="O840" s="1299"/>
      <c r="P840" s="1295"/>
      <c r="Q840" s="1295"/>
      <c r="R840" s="1295"/>
      <c r="S840" s="1295"/>
      <c r="T840" s="1295"/>
      <c r="U840" s="1300"/>
      <c r="V840" s="1295"/>
      <c r="W840" s="1295"/>
      <c r="X840" s="1295"/>
      <c r="Y840" s="1294"/>
      <c r="Z840" s="1294"/>
      <c r="AA840" s="1294"/>
      <c r="AB840" s="1294"/>
      <c r="AC840" s="1294"/>
      <c r="AD840" s="1294"/>
      <c r="AE840" s="1295"/>
      <c r="AF840" s="1295"/>
      <c r="AG840" s="1233"/>
      <c r="AH840" s="1233"/>
      <c r="AI840" s="1233"/>
      <c r="AJ840" s="1233"/>
      <c r="AK840" s="1233"/>
      <c r="AL840" s="1233"/>
      <c r="AM840" s="1233"/>
      <c r="AN840" s="1233"/>
      <c r="AO840" s="1233"/>
      <c r="AP840" s="1233"/>
      <c r="AQ840" s="1233"/>
      <c r="AR840" s="1233"/>
      <c r="AS840" s="1233"/>
      <c r="AT840" s="1233"/>
      <c r="AU840" s="1233"/>
      <c r="AV840" s="1233"/>
      <c r="AW840" s="1233"/>
      <c r="AX840" s="1233"/>
      <c r="AY840" s="1233"/>
      <c r="AZ840" s="1233"/>
      <c r="BA840" s="1233"/>
      <c r="BB840" s="1233"/>
      <c r="BC840" s="1233"/>
      <c r="BD840" s="1233"/>
      <c r="BE840" s="1233"/>
      <c r="BF840" s="1233"/>
      <c r="BG840" s="1233"/>
      <c r="BH840" s="1233"/>
      <c r="BI840" s="1233"/>
      <c r="BJ840" s="1233"/>
      <c r="BK840" s="1233"/>
      <c r="BL840" s="1233"/>
      <c r="BM840" s="1233"/>
      <c r="BN840" s="1233"/>
      <c r="BO840" s="1233"/>
      <c r="BP840" s="1233"/>
      <c r="BQ840" s="1233"/>
      <c r="BR840" s="1233"/>
      <c r="BS840" s="1233"/>
      <c r="BT840" s="1233"/>
      <c r="BU840" s="1233"/>
      <c r="BV840" s="1233"/>
      <c r="BW840" s="1233"/>
    </row>
    <row r="841" ht="14.25" customHeight="1">
      <c r="A841" s="1295"/>
      <c r="B841" s="1295"/>
      <c r="C841" s="1295"/>
      <c r="D841" s="1295"/>
      <c r="E841" s="1295"/>
      <c r="F841" s="1295"/>
      <c r="G841" s="1296"/>
      <c r="H841" s="1297"/>
      <c r="I841" s="1298"/>
      <c r="J841" s="1295"/>
      <c r="K841" s="1295"/>
      <c r="L841" s="1299"/>
      <c r="M841" s="1295"/>
      <c r="N841" s="1295"/>
      <c r="O841" s="1299"/>
      <c r="P841" s="1295"/>
      <c r="Q841" s="1295"/>
      <c r="R841" s="1295"/>
      <c r="S841" s="1295"/>
      <c r="T841" s="1295"/>
      <c r="U841" s="1300"/>
      <c r="V841" s="1295"/>
      <c r="W841" s="1295"/>
      <c r="X841" s="1295"/>
      <c r="Y841" s="1294"/>
      <c r="Z841" s="1294"/>
      <c r="AA841" s="1294"/>
      <c r="AB841" s="1294"/>
      <c r="AC841" s="1294"/>
      <c r="AD841" s="1294"/>
      <c r="AE841" s="1295"/>
      <c r="AF841" s="1295"/>
      <c r="AG841" s="1233"/>
      <c r="AH841" s="1233"/>
      <c r="AI841" s="1233"/>
      <c r="AJ841" s="1233"/>
      <c r="AK841" s="1233"/>
      <c r="AL841" s="1233"/>
      <c r="AM841" s="1233"/>
      <c r="AN841" s="1233"/>
      <c r="AO841" s="1233"/>
      <c r="AP841" s="1233"/>
      <c r="AQ841" s="1233"/>
      <c r="AR841" s="1233"/>
      <c r="AS841" s="1233"/>
      <c r="AT841" s="1233"/>
      <c r="AU841" s="1233"/>
      <c r="AV841" s="1233"/>
      <c r="AW841" s="1233"/>
      <c r="AX841" s="1233"/>
      <c r="AY841" s="1233"/>
      <c r="AZ841" s="1233"/>
      <c r="BA841" s="1233"/>
      <c r="BB841" s="1233"/>
      <c r="BC841" s="1233"/>
      <c r="BD841" s="1233"/>
      <c r="BE841" s="1233"/>
      <c r="BF841" s="1233"/>
      <c r="BG841" s="1233"/>
      <c r="BH841" s="1233"/>
      <c r="BI841" s="1233"/>
      <c r="BJ841" s="1233"/>
      <c r="BK841" s="1233"/>
      <c r="BL841" s="1233"/>
      <c r="BM841" s="1233"/>
      <c r="BN841" s="1233"/>
      <c r="BO841" s="1233"/>
      <c r="BP841" s="1233"/>
      <c r="BQ841" s="1233"/>
      <c r="BR841" s="1233"/>
      <c r="BS841" s="1233"/>
      <c r="BT841" s="1233"/>
      <c r="BU841" s="1233"/>
      <c r="BV841" s="1233"/>
      <c r="BW841" s="1233"/>
    </row>
    <row r="842" ht="14.25" customHeight="1">
      <c r="A842" s="1295"/>
      <c r="B842" s="1295"/>
      <c r="C842" s="1295"/>
      <c r="D842" s="1295"/>
      <c r="E842" s="1295"/>
      <c r="F842" s="1295"/>
      <c r="G842" s="1296"/>
      <c r="H842" s="1297"/>
      <c r="I842" s="1298"/>
      <c r="J842" s="1295"/>
      <c r="K842" s="1295"/>
      <c r="L842" s="1299"/>
      <c r="M842" s="1295"/>
      <c r="N842" s="1295"/>
      <c r="O842" s="1299"/>
      <c r="P842" s="1295"/>
      <c r="Q842" s="1295"/>
      <c r="R842" s="1295"/>
      <c r="S842" s="1295"/>
      <c r="T842" s="1295"/>
      <c r="U842" s="1300"/>
      <c r="V842" s="1295"/>
      <c r="W842" s="1295"/>
      <c r="X842" s="1295"/>
      <c r="Y842" s="1294"/>
      <c r="Z842" s="1294"/>
      <c r="AA842" s="1294"/>
      <c r="AB842" s="1294"/>
      <c r="AC842" s="1294"/>
      <c r="AD842" s="1294"/>
      <c r="AE842" s="1295"/>
      <c r="AF842" s="1295"/>
      <c r="AG842" s="1233"/>
      <c r="AH842" s="1233"/>
      <c r="AI842" s="1233"/>
      <c r="AJ842" s="1233"/>
      <c r="AK842" s="1233"/>
      <c r="AL842" s="1233"/>
      <c r="AM842" s="1233"/>
      <c r="AN842" s="1233"/>
      <c r="AO842" s="1233"/>
      <c r="AP842" s="1233"/>
      <c r="AQ842" s="1233"/>
      <c r="AR842" s="1233"/>
      <c r="AS842" s="1233"/>
      <c r="AT842" s="1233"/>
      <c r="AU842" s="1233"/>
      <c r="AV842" s="1233"/>
      <c r="AW842" s="1233"/>
      <c r="AX842" s="1233"/>
      <c r="AY842" s="1233"/>
      <c r="AZ842" s="1233"/>
      <c r="BA842" s="1233"/>
      <c r="BB842" s="1233"/>
      <c r="BC842" s="1233"/>
      <c r="BD842" s="1233"/>
      <c r="BE842" s="1233"/>
      <c r="BF842" s="1233"/>
      <c r="BG842" s="1233"/>
      <c r="BH842" s="1233"/>
      <c r="BI842" s="1233"/>
      <c r="BJ842" s="1233"/>
      <c r="BK842" s="1233"/>
      <c r="BL842" s="1233"/>
      <c r="BM842" s="1233"/>
      <c r="BN842" s="1233"/>
      <c r="BO842" s="1233"/>
      <c r="BP842" s="1233"/>
      <c r="BQ842" s="1233"/>
      <c r="BR842" s="1233"/>
      <c r="BS842" s="1233"/>
      <c r="BT842" s="1233"/>
      <c r="BU842" s="1233"/>
      <c r="BV842" s="1233"/>
      <c r="BW842" s="1233"/>
    </row>
    <row r="843" ht="14.25" customHeight="1">
      <c r="A843" s="1295"/>
      <c r="B843" s="1295"/>
      <c r="C843" s="1295"/>
      <c r="D843" s="1295"/>
      <c r="E843" s="1295"/>
      <c r="F843" s="1295"/>
      <c r="G843" s="1296"/>
      <c r="H843" s="1297"/>
      <c r="I843" s="1298"/>
      <c r="J843" s="1295"/>
      <c r="K843" s="1295"/>
      <c r="L843" s="1299"/>
      <c r="M843" s="1295"/>
      <c r="N843" s="1295"/>
      <c r="O843" s="1299"/>
      <c r="P843" s="1295"/>
      <c r="Q843" s="1295"/>
      <c r="R843" s="1295"/>
      <c r="S843" s="1295"/>
      <c r="T843" s="1295"/>
      <c r="U843" s="1300"/>
      <c r="V843" s="1295"/>
      <c r="W843" s="1295"/>
      <c r="X843" s="1295"/>
      <c r="Y843" s="1294"/>
      <c r="Z843" s="1294"/>
      <c r="AA843" s="1294"/>
      <c r="AB843" s="1294"/>
      <c r="AC843" s="1294"/>
      <c r="AD843" s="1294"/>
      <c r="AE843" s="1295"/>
      <c r="AF843" s="1295"/>
      <c r="AG843" s="1233"/>
      <c r="AH843" s="1233"/>
      <c r="AI843" s="1233"/>
      <c r="AJ843" s="1233"/>
      <c r="AK843" s="1233"/>
      <c r="AL843" s="1233"/>
      <c r="AM843" s="1233"/>
      <c r="AN843" s="1233"/>
      <c r="AO843" s="1233"/>
      <c r="AP843" s="1233"/>
      <c r="AQ843" s="1233"/>
      <c r="AR843" s="1233"/>
      <c r="AS843" s="1233"/>
      <c r="AT843" s="1233"/>
      <c r="AU843" s="1233"/>
      <c r="AV843" s="1233"/>
      <c r="AW843" s="1233"/>
      <c r="AX843" s="1233"/>
      <c r="AY843" s="1233"/>
      <c r="AZ843" s="1233"/>
      <c r="BA843" s="1233"/>
      <c r="BB843" s="1233"/>
      <c r="BC843" s="1233"/>
      <c r="BD843" s="1233"/>
      <c r="BE843" s="1233"/>
      <c r="BF843" s="1233"/>
      <c r="BG843" s="1233"/>
      <c r="BH843" s="1233"/>
      <c r="BI843" s="1233"/>
      <c r="BJ843" s="1233"/>
      <c r="BK843" s="1233"/>
      <c r="BL843" s="1233"/>
      <c r="BM843" s="1233"/>
      <c r="BN843" s="1233"/>
      <c r="BO843" s="1233"/>
      <c r="BP843" s="1233"/>
      <c r="BQ843" s="1233"/>
      <c r="BR843" s="1233"/>
      <c r="BS843" s="1233"/>
      <c r="BT843" s="1233"/>
      <c r="BU843" s="1233"/>
      <c r="BV843" s="1233"/>
      <c r="BW843" s="1233"/>
    </row>
    <row r="844" ht="14.25" customHeight="1">
      <c r="A844" s="1295"/>
      <c r="B844" s="1295"/>
      <c r="C844" s="1295"/>
      <c r="D844" s="1295"/>
      <c r="E844" s="1295"/>
      <c r="F844" s="1295"/>
      <c r="G844" s="1296"/>
      <c r="H844" s="1297"/>
      <c r="I844" s="1298"/>
      <c r="J844" s="1295"/>
      <c r="K844" s="1295"/>
      <c r="L844" s="1299"/>
      <c r="M844" s="1295"/>
      <c r="N844" s="1295"/>
      <c r="O844" s="1299"/>
      <c r="P844" s="1295"/>
      <c r="Q844" s="1295"/>
      <c r="R844" s="1295"/>
      <c r="S844" s="1295"/>
      <c r="T844" s="1295"/>
      <c r="U844" s="1300"/>
      <c r="V844" s="1295"/>
      <c r="W844" s="1295"/>
      <c r="X844" s="1295"/>
      <c r="Y844" s="1294"/>
      <c r="Z844" s="1294"/>
      <c r="AA844" s="1294"/>
      <c r="AB844" s="1294"/>
      <c r="AC844" s="1294"/>
      <c r="AD844" s="1294"/>
      <c r="AE844" s="1295"/>
      <c r="AF844" s="1295"/>
      <c r="AG844" s="1233"/>
      <c r="AH844" s="1233"/>
      <c r="AI844" s="1233"/>
      <c r="AJ844" s="1233"/>
      <c r="AK844" s="1233"/>
      <c r="AL844" s="1233"/>
      <c r="AM844" s="1233"/>
      <c r="AN844" s="1233"/>
      <c r="AO844" s="1233"/>
      <c r="AP844" s="1233"/>
      <c r="AQ844" s="1233"/>
      <c r="AR844" s="1233"/>
      <c r="AS844" s="1233"/>
      <c r="AT844" s="1233"/>
      <c r="AU844" s="1233"/>
      <c r="AV844" s="1233"/>
      <c r="AW844" s="1233"/>
      <c r="AX844" s="1233"/>
      <c r="AY844" s="1233"/>
      <c r="AZ844" s="1233"/>
      <c r="BA844" s="1233"/>
      <c r="BB844" s="1233"/>
      <c r="BC844" s="1233"/>
      <c r="BD844" s="1233"/>
      <c r="BE844" s="1233"/>
      <c r="BF844" s="1233"/>
      <c r="BG844" s="1233"/>
      <c r="BH844" s="1233"/>
      <c r="BI844" s="1233"/>
      <c r="BJ844" s="1233"/>
      <c r="BK844" s="1233"/>
      <c r="BL844" s="1233"/>
      <c r="BM844" s="1233"/>
      <c r="BN844" s="1233"/>
      <c r="BO844" s="1233"/>
      <c r="BP844" s="1233"/>
      <c r="BQ844" s="1233"/>
      <c r="BR844" s="1233"/>
      <c r="BS844" s="1233"/>
      <c r="BT844" s="1233"/>
      <c r="BU844" s="1233"/>
      <c r="BV844" s="1233"/>
      <c r="BW844" s="1233"/>
    </row>
    <row r="845" ht="14.25" customHeight="1">
      <c r="A845" s="1295"/>
      <c r="B845" s="1295"/>
      <c r="C845" s="1295"/>
      <c r="D845" s="1295"/>
      <c r="E845" s="1295"/>
      <c r="F845" s="1295"/>
      <c r="G845" s="1296"/>
      <c r="H845" s="1297"/>
      <c r="I845" s="1298"/>
      <c r="J845" s="1295"/>
      <c r="K845" s="1295"/>
      <c r="L845" s="1299"/>
      <c r="M845" s="1295"/>
      <c r="N845" s="1295"/>
      <c r="O845" s="1299"/>
      <c r="P845" s="1295"/>
      <c r="Q845" s="1295"/>
      <c r="R845" s="1295"/>
      <c r="S845" s="1295"/>
      <c r="T845" s="1295"/>
      <c r="U845" s="1300"/>
      <c r="V845" s="1295"/>
      <c r="W845" s="1295"/>
      <c r="X845" s="1295"/>
      <c r="Y845" s="1294"/>
      <c r="Z845" s="1294"/>
      <c r="AA845" s="1294"/>
      <c r="AB845" s="1294"/>
      <c r="AC845" s="1294"/>
      <c r="AD845" s="1294"/>
      <c r="AE845" s="1295"/>
      <c r="AF845" s="1295"/>
      <c r="AG845" s="1233"/>
      <c r="AH845" s="1233"/>
      <c r="AI845" s="1233"/>
      <c r="AJ845" s="1233"/>
      <c r="AK845" s="1233"/>
      <c r="AL845" s="1233"/>
      <c r="AM845" s="1233"/>
      <c r="AN845" s="1233"/>
      <c r="AO845" s="1233"/>
      <c r="AP845" s="1233"/>
      <c r="AQ845" s="1233"/>
      <c r="AR845" s="1233"/>
      <c r="AS845" s="1233"/>
      <c r="AT845" s="1233"/>
      <c r="AU845" s="1233"/>
      <c r="AV845" s="1233"/>
      <c r="AW845" s="1233"/>
      <c r="AX845" s="1233"/>
      <c r="AY845" s="1233"/>
      <c r="AZ845" s="1233"/>
      <c r="BA845" s="1233"/>
      <c r="BB845" s="1233"/>
      <c r="BC845" s="1233"/>
      <c r="BD845" s="1233"/>
      <c r="BE845" s="1233"/>
      <c r="BF845" s="1233"/>
      <c r="BG845" s="1233"/>
      <c r="BH845" s="1233"/>
      <c r="BI845" s="1233"/>
      <c r="BJ845" s="1233"/>
      <c r="BK845" s="1233"/>
      <c r="BL845" s="1233"/>
      <c r="BM845" s="1233"/>
      <c r="BN845" s="1233"/>
      <c r="BO845" s="1233"/>
      <c r="BP845" s="1233"/>
      <c r="BQ845" s="1233"/>
      <c r="BR845" s="1233"/>
      <c r="BS845" s="1233"/>
      <c r="BT845" s="1233"/>
      <c r="BU845" s="1233"/>
      <c r="BV845" s="1233"/>
      <c r="BW845" s="1233"/>
    </row>
    <row r="846" ht="14.25" customHeight="1">
      <c r="A846" s="1295"/>
      <c r="B846" s="1295"/>
      <c r="C846" s="1295"/>
      <c r="D846" s="1295"/>
      <c r="E846" s="1295"/>
      <c r="F846" s="1295"/>
      <c r="G846" s="1296"/>
      <c r="H846" s="1297"/>
      <c r="I846" s="1298"/>
      <c r="J846" s="1295"/>
      <c r="K846" s="1295"/>
      <c r="L846" s="1299"/>
      <c r="M846" s="1295"/>
      <c r="N846" s="1295"/>
      <c r="O846" s="1299"/>
      <c r="P846" s="1295"/>
      <c r="Q846" s="1295"/>
      <c r="R846" s="1295"/>
      <c r="S846" s="1295"/>
      <c r="T846" s="1295"/>
      <c r="U846" s="1300"/>
      <c r="V846" s="1295"/>
      <c r="W846" s="1295"/>
      <c r="X846" s="1295"/>
      <c r="Y846" s="1294"/>
      <c r="Z846" s="1294"/>
      <c r="AA846" s="1294"/>
      <c r="AB846" s="1294"/>
      <c r="AC846" s="1294"/>
      <c r="AD846" s="1294"/>
      <c r="AE846" s="1295"/>
      <c r="AF846" s="1295"/>
      <c r="AG846" s="1233"/>
      <c r="AH846" s="1233"/>
      <c r="AI846" s="1233"/>
      <c r="AJ846" s="1233"/>
      <c r="AK846" s="1233"/>
      <c r="AL846" s="1233"/>
      <c r="AM846" s="1233"/>
      <c r="AN846" s="1233"/>
      <c r="AO846" s="1233"/>
      <c r="AP846" s="1233"/>
      <c r="AQ846" s="1233"/>
      <c r="AR846" s="1233"/>
      <c r="AS846" s="1233"/>
      <c r="AT846" s="1233"/>
      <c r="AU846" s="1233"/>
      <c r="AV846" s="1233"/>
      <c r="AW846" s="1233"/>
      <c r="AX846" s="1233"/>
      <c r="AY846" s="1233"/>
      <c r="AZ846" s="1233"/>
      <c r="BA846" s="1233"/>
      <c r="BB846" s="1233"/>
      <c r="BC846" s="1233"/>
      <c r="BD846" s="1233"/>
      <c r="BE846" s="1233"/>
      <c r="BF846" s="1233"/>
      <c r="BG846" s="1233"/>
      <c r="BH846" s="1233"/>
      <c r="BI846" s="1233"/>
      <c r="BJ846" s="1233"/>
      <c r="BK846" s="1233"/>
      <c r="BL846" s="1233"/>
      <c r="BM846" s="1233"/>
      <c r="BN846" s="1233"/>
      <c r="BO846" s="1233"/>
      <c r="BP846" s="1233"/>
      <c r="BQ846" s="1233"/>
      <c r="BR846" s="1233"/>
      <c r="BS846" s="1233"/>
      <c r="BT846" s="1233"/>
      <c r="BU846" s="1233"/>
      <c r="BV846" s="1233"/>
      <c r="BW846" s="1233"/>
    </row>
    <row r="847" ht="14.25" customHeight="1">
      <c r="A847" s="1295"/>
      <c r="B847" s="1295"/>
      <c r="C847" s="1295"/>
      <c r="D847" s="1295"/>
      <c r="E847" s="1295"/>
      <c r="F847" s="1295"/>
      <c r="G847" s="1296"/>
      <c r="H847" s="1297"/>
      <c r="I847" s="1298"/>
      <c r="J847" s="1295"/>
      <c r="K847" s="1295"/>
      <c r="L847" s="1299"/>
      <c r="M847" s="1295"/>
      <c r="N847" s="1295"/>
      <c r="O847" s="1299"/>
      <c r="P847" s="1295"/>
      <c r="Q847" s="1295"/>
      <c r="R847" s="1295"/>
      <c r="S847" s="1295"/>
      <c r="T847" s="1295"/>
      <c r="U847" s="1300"/>
      <c r="V847" s="1295"/>
      <c r="W847" s="1295"/>
      <c r="X847" s="1295"/>
      <c r="Y847" s="1294"/>
      <c r="Z847" s="1294"/>
      <c r="AA847" s="1294"/>
      <c r="AB847" s="1294"/>
      <c r="AC847" s="1294"/>
      <c r="AD847" s="1294"/>
      <c r="AE847" s="1295"/>
      <c r="AF847" s="1295"/>
      <c r="AG847" s="1233"/>
      <c r="AH847" s="1233"/>
      <c r="AI847" s="1233"/>
      <c r="AJ847" s="1233"/>
      <c r="AK847" s="1233"/>
      <c r="AL847" s="1233"/>
      <c r="AM847" s="1233"/>
      <c r="AN847" s="1233"/>
      <c r="AO847" s="1233"/>
      <c r="AP847" s="1233"/>
      <c r="AQ847" s="1233"/>
      <c r="AR847" s="1233"/>
      <c r="AS847" s="1233"/>
      <c r="AT847" s="1233"/>
      <c r="AU847" s="1233"/>
      <c r="AV847" s="1233"/>
      <c r="AW847" s="1233"/>
      <c r="AX847" s="1233"/>
      <c r="AY847" s="1233"/>
      <c r="AZ847" s="1233"/>
      <c r="BA847" s="1233"/>
      <c r="BB847" s="1233"/>
      <c r="BC847" s="1233"/>
      <c r="BD847" s="1233"/>
      <c r="BE847" s="1233"/>
      <c r="BF847" s="1233"/>
      <c r="BG847" s="1233"/>
      <c r="BH847" s="1233"/>
      <c r="BI847" s="1233"/>
      <c r="BJ847" s="1233"/>
      <c r="BK847" s="1233"/>
      <c r="BL847" s="1233"/>
      <c r="BM847" s="1233"/>
      <c r="BN847" s="1233"/>
      <c r="BO847" s="1233"/>
      <c r="BP847" s="1233"/>
      <c r="BQ847" s="1233"/>
      <c r="BR847" s="1233"/>
      <c r="BS847" s="1233"/>
      <c r="BT847" s="1233"/>
      <c r="BU847" s="1233"/>
      <c r="BV847" s="1233"/>
      <c r="BW847" s="1233"/>
    </row>
    <row r="848" ht="14.25" customHeight="1">
      <c r="A848" s="1295"/>
      <c r="B848" s="1295"/>
      <c r="C848" s="1295"/>
      <c r="D848" s="1295"/>
      <c r="E848" s="1295"/>
      <c r="F848" s="1295"/>
      <c r="G848" s="1296"/>
      <c r="H848" s="1297"/>
      <c r="I848" s="1298"/>
      <c r="J848" s="1295"/>
      <c r="K848" s="1295"/>
      <c r="L848" s="1299"/>
      <c r="M848" s="1295"/>
      <c r="N848" s="1295"/>
      <c r="O848" s="1299"/>
      <c r="P848" s="1295"/>
      <c r="Q848" s="1295"/>
      <c r="R848" s="1295"/>
      <c r="S848" s="1295"/>
      <c r="T848" s="1295"/>
      <c r="U848" s="1300"/>
      <c r="V848" s="1295"/>
      <c r="W848" s="1295"/>
      <c r="X848" s="1295"/>
      <c r="Y848" s="1294"/>
      <c r="Z848" s="1294"/>
      <c r="AA848" s="1294"/>
      <c r="AB848" s="1294"/>
      <c r="AC848" s="1294"/>
      <c r="AD848" s="1294"/>
      <c r="AE848" s="1295"/>
      <c r="AF848" s="1295"/>
      <c r="AG848" s="1233"/>
      <c r="AH848" s="1233"/>
      <c r="AI848" s="1233"/>
      <c r="AJ848" s="1233"/>
      <c r="AK848" s="1233"/>
      <c r="AL848" s="1233"/>
      <c r="AM848" s="1233"/>
      <c r="AN848" s="1233"/>
      <c r="AO848" s="1233"/>
      <c r="AP848" s="1233"/>
      <c r="AQ848" s="1233"/>
      <c r="AR848" s="1233"/>
      <c r="AS848" s="1233"/>
      <c r="AT848" s="1233"/>
      <c r="AU848" s="1233"/>
      <c r="AV848" s="1233"/>
      <c r="AW848" s="1233"/>
      <c r="AX848" s="1233"/>
      <c r="AY848" s="1233"/>
      <c r="AZ848" s="1233"/>
      <c r="BA848" s="1233"/>
      <c r="BB848" s="1233"/>
      <c r="BC848" s="1233"/>
      <c r="BD848" s="1233"/>
      <c r="BE848" s="1233"/>
      <c r="BF848" s="1233"/>
      <c r="BG848" s="1233"/>
      <c r="BH848" s="1233"/>
      <c r="BI848" s="1233"/>
      <c r="BJ848" s="1233"/>
      <c r="BK848" s="1233"/>
      <c r="BL848" s="1233"/>
      <c r="BM848" s="1233"/>
      <c r="BN848" s="1233"/>
      <c r="BO848" s="1233"/>
      <c r="BP848" s="1233"/>
      <c r="BQ848" s="1233"/>
      <c r="BR848" s="1233"/>
      <c r="BS848" s="1233"/>
      <c r="BT848" s="1233"/>
      <c r="BU848" s="1233"/>
      <c r="BV848" s="1233"/>
      <c r="BW848" s="1233"/>
    </row>
    <row r="849" ht="14.25" customHeight="1">
      <c r="A849" s="1295"/>
      <c r="B849" s="1295"/>
      <c r="C849" s="1295"/>
      <c r="D849" s="1295"/>
      <c r="E849" s="1295"/>
      <c r="F849" s="1295"/>
      <c r="G849" s="1296"/>
      <c r="H849" s="1297"/>
      <c r="I849" s="1298"/>
      <c r="J849" s="1295"/>
      <c r="K849" s="1295"/>
      <c r="L849" s="1299"/>
      <c r="M849" s="1295"/>
      <c r="N849" s="1295"/>
      <c r="O849" s="1299"/>
      <c r="P849" s="1295"/>
      <c r="Q849" s="1295"/>
      <c r="R849" s="1295"/>
      <c r="S849" s="1295"/>
      <c r="T849" s="1295"/>
      <c r="U849" s="1300"/>
      <c r="V849" s="1295"/>
      <c r="W849" s="1295"/>
      <c r="X849" s="1295"/>
      <c r="Y849" s="1294"/>
      <c r="Z849" s="1294"/>
      <c r="AA849" s="1294"/>
      <c r="AB849" s="1294"/>
      <c r="AC849" s="1294"/>
      <c r="AD849" s="1294"/>
      <c r="AE849" s="1295"/>
      <c r="AF849" s="1295"/>
      <c r="AG849" s="1233"/>
      <c r="AH849" s="1233"/>
      <c r="AI849" s="1233"/>
      <c r="AJ849" s="1233"/>
      <c r="AK849" s="1233"/>
      <c r="AL849" s="1233"/>
      <c r="AM849" s="1233"/>
      <c r="AN849" s="1233"/>
      <c r="AO849" s="1233"/>
      <c r="AP849" s="1233"/>
      <c r="AQ849" s="1233"/>
      <c r="AR849" s="1233"/>
      <c r="AS849" s="1233"/>
      <c r="AT849" s="1233"/>
      <c r="AU849" s="1233"/>
      <c r="AV849" s="1233"/>
      <c r="AW849" s="1233"/>
      <c r="AX849" s="1233"/>
      <c r="AY849" s="1233"/>
      <c r="AZ849" s="1233"/>
      <c r="BA849" s="1233"/>
      <c r="BB849" s="1233"/>
      <c r="BC849" s="1233"/>
      <c r="BD849" s="1233"/>
      <c r="BE849" s="1233"/>
      <c r="BF849" s="1233"/>
      <c r="BG849" s="1233"/>
      <c r="BH849" s="1233"/>
      <c r="BI849" s="1233"/>
      <c r="BJ849" s="1233"/>
      <c r="BK849" s="1233"/>
      <c r="BL849" s="1233"/>
      <c r="BM849" s="1233"/>
      <c r="BN849" s="1233"/>
      <c r="BO849" s="1233"/>
      <c r="BP849" s="1233"/>
      <c r="BQ849" s="1233"/>
      <c r="BR849" s="1233"/>
      <c r="BS849" s="1233"/>
      <c r="BT849" s="1233"/>
      <c r="BU849" s="1233"/>
      <c r="BV849" s="1233"/>
      <c r="BW849" s="1233"/>
    </row>
    <row r="850" ht="14.25" customHeight="1">
      <c r="A850" s="1295"/>
      <c r="B850" s="1295"/>
      <c r="C850" s="1295"/>
      <c r="D850" s="1295"/>
      <c r="E850" s="1295"/>
      <c r="F850" s="1295"/>
      <c r="G850" s="1296"/>
      <c r="H850" s="1297"/>
      <c r="I850" s="1298"/>
      <c r="J850" s="1295"/>
      <c r="K850" s="1295"/>
      <c r="L850" s="1299"/>
      <c r="M850" s="1295"/>
      <c r="N850" s="1295"/>
      <c r="O850" s="1299"/>
      <c r="P850" s="1295"/>
      <c r="Q850" s="1295"/>
      <c r="R850" s="1295"/>
      <c r="S850" s="1295"/>
      <c r="T850" s="1295"/>
      <c r="U850" s="1300"/>
      <c r="V850" s="1295"/>
      <c r="W850" s="1295"/>
      <c r="X850" s="1295"/>
      <c r="Y850" s="1294"/>
      <c r="Z850" s="1294"/>
      <c r="AA850" s="1294"/>
      <c r="AB850" s="1294"/>
      <c r="AC850" s="1294"/>
      <c r="AD850" s="1294"/>
      <c r="AE850" s="1295"/>
      <c r="AF850" s="1295"/>
      <c r="AG850" s="1233"/>
      <c r="AH850" s="1233"/>
      <c r="AI850" s="1233"/>
      <c r="AJ850" s="1233"/>
      <c r="AK850" s="1233"/>
      <c r="AL850" s="1233"/>
      <c r="AM850" s="1233"/>
      <c r="AN850" s="1233"/>
      <c r="AO850" s="1233"/>
      <c r="AP850" s="1233"/>
      <c r="AQ850" s="1233"/>
      <c r="AR850" s="1233"/>
      <c r="AS850" s="1233"/>
      <c r="AT850" s="1233"/>
      <c r="AU850" s="1233"/>
      <c r="AV850" s="1233"/>
      <c r="AW850" s="1233"/>
      <c r="AX850" s="1233"/>
      <c r="AY850" s="1233"/>
      <c r="AZ850" s="1233"/>
      <c r="BA850" s="1233"/>
      <c r="BB850" s="1233"/>
      <c r="BC850" s="1233"/>
      <c r="BD850" s="1233"/>
      <c r="BE850" s="1233"/>
      <c r="BF850" s="1233"/>
      <c r="BG850" s="1233"/>
      <c r="BH850" s="1233"/>
      <c r="BI850" s="1233"/>
      <c r="BJ850" s="1233"/>
      <c r="BK850" s="1233"/>
      <c r="BL850" s="1233"/>
      <c r="BM850" s="1233"/>
      <c r="BN850" s="1233"/>
      <c r="BO850" s="1233"/>
      <c r="BP850" s="1233"/>
      <c r="BQ850" s="1233"/>
      <c r="BR850" s="1233"/>
      <c r="BS850" s="1233"/>
      <c r="BT850" s="1233"/>
      <c r="BU850" s="1233"/>
      <c r="BV850" s="1233"/>
      <c r="BW850" s="1233"/>
    </row>
    <row r="851" ht="14.25" customHeight="1">
      <c r="A851" s="1295"/>
      <c r="B851" s="1295"/>
      <c r="C851" s="1295"/>
      <c r="D851" s="1295"/>
      <c r="E851" s="1295"/>
      <c r="F851" s="1295"/>
      <c r="G851" s="1296"/>
      <c r="H851" s="1297"/>
      <c r="I851" s="1298"/>
      <c r="J851" s="1295"/>
      <c r="K851" s="1295"/>
      <c r="L851" s="1299"/>
      <c r="M851" s="1295"/>
      <c r="N851" s="1295"/>
      <c r="O851" s="1299"/>
      <c r="P851" s="1295"/>
      <c r="Q851" s="1295"/>
      <c r="R851" s="1295"/>
      <c r="S851" s="1295"/>
      <c r="T851" s="1295"/>
      <c r="U851" s="1300"/>
      <c r="V851" s="1295"/>
      <c r="W851" s="1295"/>
      <c r="X851" s="1295"/>
      <c r="Y851" s="1294"/>
      <c r="Z851" s="1294"/>
      <c r="AA851" s="1294"/>
      <c r="AB851" s="1294"/>
      <c r="AC851" s="1294"/>
      <c r="AD851" s="1294"/>
      <c r="AE851" s="1295"/>
      <c r="AF851" s="1295"/>
      <c r="AG851" s="1233"/>
      <c r="AH851" s="1233"/>
      <c r="AI851" s="1233"/>
      <c r="AJ851" s="1233"/>
      <c r="AK851" s="1233"/>
      <c r="AL851" s="1233"/>
      <c r="AM851" s="1233"/>
      <c r="AN851" s="1233"/>
      <c r="AO851" s="1233"/>
      <c r="AP851" s="1233"/>
      <c r="AQ851" s="1233"/>
      <c r="AR851" s="1233"/>
      <c r="AS851" s="1233"/>
      <c r="AT851" s="1233"/>
      <c r="AU851" s="1233"/>
      <c r="AV851" s="1233"/>
      <c r="AW851" s="1233"/>
      <c r="AX851" s="1233"/>
      <c r="AY851" s="1233"/>
      <c r="AZ851" s="1233"/>
      <c r="BA851" s="1233"/>
      <c r="BB851" s="1233"/>
      <c r="BC851" s="1233"/>
      <c r="BD851" s="1233"/>
      <c r="BE851" s="1233"/>
      <c r="BF851" s="1233"/>
      <c r="BG851" s="1233"/>
      <c r="BH851" s="1233"/>
      <c r="BI851" s="1233"/>
      <c r="BJ851" s="1233"/>
      <c r="BK851" s="1233"/>
      <c r="BL851" s="1233"/>
      <c r="BM851" s="1233"/>
      <c r="BN851" s="1233"/>
      <c r="BO851" s="1233"/>
      <c r="BP851" s="1233"/>
      <c r="BQ851" s="1233"/>
      <c r="BR851" s="1233"/>
      <c r="BS851" s="1233"/>
      <c r="BT851" s="1233"/>
      <c r="BU851" s="1233"/>
      <c r="BV851" s="1233"/>
      <c r="BW851" s="1233"/>
    </row>
    <row r="852" ht="14.25" customHeight="1">
      <c r="A852" s="1295"/>
      <c r="B852" s="1295"/>
      <c r="C852" s="1295"/>
      <c r="D852" s="1295"/>
      <c r="E852" s="1295"/>
      <c r="F852" s="1295"/>
      <c r="G852" s="1296"/>
      <c r="H852" s="1297"/>
      <c r="I852" s="1298"/>
      <c r="J852" s="1295"/>
      <c r="K852" s="1295"/>
      <c r="L852" s="1299"/>
      <c r="M852" s="1295"/>
      <c r="N852" s="1295"/>
      <c r="O852" s="1299"/>
      <c r="P852" s="1295"/>
      <c r="Q852" s="1295"/>
      <c r="R852" s="1295"/>
      <c r="S852" s="1295"/>
      <c r="T852" s="1295"/>
      <c r="U852" s="1300"/>
      <c r="V852" s="1295"/>
      <c r="W852" s="1295"/>
      <c r="X852" s="1295"/>
      <c r="Y852" s="1294"/>
      <c r="Z852" s="1294"/>
      <c r="AA852" s="1294"/>
      <c r="AB852" s="1294"/>
      <c r="AC852" s="1294"/>
      <c r="AD852" s="1294"/>
      <c r="AE852" s="1295"/>
      <c r="AF852" s="1295"/>
      <c r="AG852" s="1233"/>
      <c r="AH852" s="1233"/>
      <c r="AI852" s="1233"/>
      <c r="AJ852" s="1233"/>
      <c r="AK852" s="1233"/>
      <c r="AL852" s="1233"/>
      <c r="AM852" s="1233"/>
      <c r="AN852" s="1233"/>
      <c r="AO852" s="1233"/>
      <c r="AP852" s="1233"/>
      <c r="AQ852" s="1233"/>
      <c r="AR852" s="1233"/>
      <c r="AS852" s="1233"/>
      <c r="AT852" s="1233"/>
      <c r="AU852" s="1233"/>
      <c r="AV852" s="1233"/>
      <c r="AW852" s="1233"/>
      <c r="AX852" s="1233"/>
      <c r="AY852" s="1233"/>
      <c r="AZ852" s="1233"/>
      <c r="BA852" s="1233"/>
      <c r="BB852" s="1233"/>
      <c r="BC852" s="1233"/>
      <c r="BD852" s="1233"/>
      <c r="BE852" s="1233"/>
      <c r="BF852" s="1233"/>
      <c r="BG852" s="1233"/>
      <c r="BH852" s="1233"/>
      <c r="BI852" s="1233"/>
      <c r="BJ852" s="1233"/>
      <c r="BK852" s="1233"/>
      <c r="BL852" s="1233"/>
      <c r="BM852" s="1233"/>
      <c r="BN852" s="1233"/>
      <c r="BO852" s="1233"/>
      <c r="BP852" s="1233"/>
      <c r="BQ852" s="1233"/>
      <c r="BR852" s="1233"/>
      <c r="BS852" s="1233"/>
      <c r="BT852" s="1233"/>
      <c r="BU852" s="1233"/>
      <c r="BV852" s="1233"/>
      <c r="BW852" s="1233"/>
    </row>
    <row r="853" ht="14.25" customHeight="1">
      <c r="A853" s="1295"/>
      <c r="B853" s="1295"/>
      <c r="C853" s="1295"/>
      <c r="D853" s="1295"/>
      <c r="E853" s="1295"/>
      <c r="F853" s="1295"/>
      <c r="G853" s="1296"/>
      <c r="H853" s="1297"/>
      <c r="I853" s="1298"/>
      <c r="J853" s="1295"/>
      <c r="K853" s="1295"/>
      <c r="L853" s="1299"/>
      <c r="M853" s="1295"/>
      <c r="N853" s="1295"/>
      <c r="O853" s="1299"/>
      <c r="P853" s="1295"/>
      <c r="Q853" s="1295"/>
      <c r="R853" s="1295"/>
      <c r="S853" s="1295"/>
      <c r="T853" s="1295"/>
      <c r="U853" s="1300"/>
      <c r="V853" s="1295"/>
      <c r="W853" s="1295"/>
      <c r="X853" s="1295"/>
      <c r="Y853" s="1294"/>
      <c r="Z853" s="1294"/>
      <c r="AA853" s="1294"/>
      <c r="AB853" s="1294"/>
      <c r="AC853" s="1294"/>
      <c r="AD853" s="1294"/>
      <c r="AE853" s="1295"/>
      <c r="AF853" s="1295"/>
      <c r="AG853" s="1233"/>
      <c r="AH853" s="1233"/>
      <c r="AI853" s="1233"/>
      <c r="AJ853" s="1233"/>
      <c r="AK853" s="1233"/>
      <c r="AL853" s="1233"/>
      <c r="AM853" s="1233"/>
      <c r="AN853" s="1233"/>
      <c r="AO853" s="1233"/>
      <c r="AP853" s="1233"/>
      <c r="AQ853" s="1233"/>
      <c r="AR853" s="1233"/>
      <c r="AS853" s="1233"/>
      <c r="AT853" s="1233"/>
      <c r="AU853" s="1233"/>
      <c r="AV853" s="1233"/>
      <c r="AW853" s="1233"/>
      <c r="AX853" s="1233"/>
      <c r="AY853" s="1233"/>
      <c r="AZ853" s="1233"/>
      <c r="BA853" s="1233"/>
      <c r="BB853" s="1233"/>
      <c r="BC853" s="1233"/>
      <c r="BD853" s="1233"/>
      <c r="BE853" s="1233"/>
      <c r="BF853" s="1233"/>
      <c r="BG853" s="1233"/>
      <c r="BH853" s="1233"/>
      <c r="BI853" s="1233"/>
      <c r="BJ853" s="1233"/>
      <c r="BK853" s="1233"/>
      <c r="BL853" s="1233"/>
      <c r="BM853" s="1233"/>
      <c r="BN853" s="1233"/>
      <c r="BO853" s="1233"/>
      <c r="BP853" s="1233"/>
      <c r="BQ853" s="1233"/>
      <c r="BR853" s="1233"/>
      <c r="BS853" s="1233"/>
      <c r="BT853" s="1233"/>
      <c r="BU853" s="1233"/>
      <c r="BV853" s="1233"/>
      <c r="BW853" s="1233"/>
    </row>
    <row r="854" ht="14.25" customHeight="1">
      <c r="A854" s="1295"/>
      <c r="B854" s="1295"/>
      <c r="C854" s="1295"/>
      <c r="D854" s="1295"/>
      <c r="E854" s="1295"/>
      <c r="F854" s="1295"/>
      <c r="G854" s="1296"/>
      <c r="H854" s="1297"/>
      <c r="I854" s="1298"/>
      <c r="J854" s="1295"/>
      <c r="K854" s="1295"/>
      <c r="L854" s="1299"/>
      <c r="M854" s="1295"/>
      <c r="N854" s="1295"/>
      <c r="O854" s="1299"/>
      <c r="P854" s="1295"/>
      <c r="Q854" s="1295"/>
      <c r="R854" s="1295"/>
      <c r="S854" s="1295"/>
      <c r="T854" s="1295"/>
      <c r="U854" s="1300"/>
      <c r="V854" s="1295"/>
      <c r="W854" s="1295"/>
      <c r="X854" s="1295"/>
      <c r="Y854" s="1294"/>
      <c r="Z854" s="1294"/>
      <c r="AA854" s="1294"/>
      <c r="AB854" s="1294"/>
      <c r="AC854" s="1294"/>
      <c r="AD854" s="1294"/>
      <c r="AE854" s="1295"/>
      <c r="AF854" s="1295"/>
      <c r="AG854" s="1233"/>
      <c r="AH854" s="1233"/>
      <c r="AI854" s="1233"/>
      <c r="AJ854" s="1233"/>
      <c r="AK854" s="1233"/>
      <c r="AL854" s="1233"/>
      <c r="AM854" s="1233"/>
      <c r="AN854" s="1233"/>
      <c r="AO854" s="1233"/>
      <c r="AP854" s="1233"/>
      <c r="AQ854" s="1233"/>
      <c r="AR854" s="1233"/>
      <c r="AS854" s="1233"/>
      <c r="AT854" s="1233"/>
      <c r="AU854" s="1233"/>
      <c r="AV854" s="1233"/>
      <c r="AW854" s="1233"/>
      <c r="AX854" s="1233"/>
      <c r="AY854" s="1233"/>
      <c r="AZ854" s="1233"/>
      <c r="BA854" s="1233"/>
      <c r="BB854" s="1233"/>
      <c r="BC854" s="1233"/>
      <c r="BD854" s="1233"/>
      <c r="BE854" s="1233"/>
      <c r="BF854" s="1233"/>
      <c r="BG854" s="1233"/>
      <c r="BH854" s="1233"/>
      <c r="BI854" s="1233"/>
      <c r="BJ854" s="1233"/>
      <c r="BK854" s="1233"/>
      <c r="BL854" s="1233"/>
      <c r="BM854" s="1233"/>
      <c r="BN854" s="1233"/>
      <c r="BO854" s="1233"/>
      <c r="BP854" s="1233"/>
      <c r="BQ854" s="1233"/>
      <c r="BR854" s="1233"/>
      <c r="BS854" s="1233"/>
      <c r="BT854" s="1233"/>
      <c r="BU854" s="1233"/>
      <c r="BV854" s="1233"/>
      <c r="BW854" s="1233"/>
    </row>
    <row r="855" ht="14.25" customHeight="1">
      <c r="A855" s="1295"/>
      <c r="B855" s="1295"/>
      <c r="C855" s="1295"/>
      <c r="D855" s="1295"/>
      <c r="E855" s="1295"/>
      <c r="F855" s="1295"/>
      <c r="G855" s="1296"/>
      <c r="H855" s="1297"/>
      <c r="I855" s="1298"/>
      <c r="J855" s="1295"/>
      <c r="K855" s="1295"/>
      <c r="L855" s="1299"/>
      <c r="M855" s="1295"/>
      <c r="N855" s="1295"/>
      <c r="O855" s="1299"/>
      <c r="P855" s="1295"/>
      <c r="Q855" s="1295"/>
      <c r="R855" s="1295"/>
      <c r="S855" s="1295"/>
      <c r="T855" s="1295"/>
      <c r="U855" s="1300"/>
      <c r="V855" s="1295"/>
      <c r="W855" s="1295"/>
      <c r="X855" s="1295"/>
      <c r="Y855" s="1294"/>
      <c r="Z855" s="1294"/>
      <c r="AA855" s="1294"/>
      <c r="AB855" s="1294"/>
      <c r="AC855" s="1294"/>
      <c r="AD855" s="1294"/>
      <c r="AE855" s="1295"/>
      <c r="AF855" s="1295"/>
      <c r="AG855" s="1233"/>
      <c r="AH855" s="1233"/>
      <c r="AI855" s="1233"/>
      <c r="AJ855" s="1233"/>
      <c r="AK855" s="1233"/>
      <c r="AL855" s="1233"/>
      <c r="AM855" s="1233"/>
      <c r="AN855" s="1233"/>
      <c r="AO855" s="1233"/>
      <c r="AP855" s="1233"/>
      <c r="AQ855" s="1233"/>
      <c r="AR855" s="1233"/>
      <c r="AS855" s="1233"/>
      <c r="AT855" s="1233"/>
      <c r="AU855" s="1233"/>
      <c r="AV855" s="1233"/>
      <c r="AW855" s="1233"/>
      <c r="AX855" s="1233"/>
      <c r="AY855" s="1233"/>
      <c r="AZ855" s="1233"/>
      <c r="BA855" s="1233"/>
      <c r="BB855" s="1233"/>
      <c r="BC855" s="1233"/>
      <c r="BD855" s="1233"/>
      <c r="BE855" s="1233"/>
      <c r="BF855" s="1233"/>
      <c r="BG855" s="1233"/>
      <c r="BH855" s="1233"/>
      <c r="BI855" s="1233"/>
      <c r="BJ855" s="1233"/>
      <c r="BK855" s="1233"/>
      <c r="BL855" s="1233"/>
      <c r="BM855" s="1233"/>
      <c r="BN855" s="1233"/>
      <c r="BO855" s="1233"/>
      <c r="BP855" s="1233"/>
      <c r="BQ855" s="1233"/>
      <c r="BR855" s="1233"/>
      <c r="BS855" s="1233"/>
      <c r="BT855" s="1233"/>
      <c r="BU855" s="1233"/>
      <c r="BV855" s="1233"/>
      <c r="BW855" s="1233"/>
    </row>
    <row r="856" ht="14.25" customHeight="1">
      <c r="A856" s="1295"/>
      <c r="B856" s="1295"/>
      <c r="C856" s="1295"/>
      <c r="D856" s="1295"/>
      <c r="E856" s="1295"/>
      <c r="F856" s="1295"/>
      <c r="G856" s="1296"/>
      <c r="H856" s="1297"/>
      <c r="I856" s="1298"/>
      <c r="J856" s="1295"/>
      <c r="K856" s="1295"/>
      <c r="L856" s="1299"/>
      <c r="M856" s="1295"/>
      <c r="N856" s="1295"/>
      <c r="O856" s="1299"/>
      <c r="P856" s="1295"/>
      <c r="Q856" s="1295"/>
      <c r="R856" s="1295"/>
      <c r="S856" s="1295"/>
      <c r="T856" s="1295"/>
      <c r="U856" s="1300"/>
      <c r="V856" s="1295"/>
      <c r="W856" s="1295"/>
      <c r="X856" s="1295"/>
      <c r="Y856" s="1294"/>
      <c r="Z856" s="1294"/>
      <c r="AA856" s="1294"/>
      <c r="AB856" s="1294"/>
      <c r="AC856" s="1294"/>
      <c r="AD856" s="1294"/>
      <c r="AE856" s="1295"/>
      <c r="AF856" s="1295"/>
      <c r="AG856" s="1233"/>
      <c r="AH856" s="1233"/>
      <c r="AI856" s="1233"/>
      <c r="AJ856" s="1233"/>
      <c r="AK856" s="1233"/>
      <c r="AL856" s="1233"/>
      <c r="AM856" s="1233"/>
      <c r="AN856" s="1233"/>
      <c r="AO856" s="1233"/>
      <c r="AP856" s="1233"/>
      <c r="AQ856" s="1233"/>
      <c r="AR856" s="1233"/>
      <c r="AS856" s="1233"/>
      <c r="AT856" s="1233"/>
      <c r="AU856" s="1233"/>
      <c r="AV856" s="1233"/>
      <c r="AW856" s="1233"/>
      <c r="AX856" s="1233"/>
      <c r="AY856" s="1233"/>
      <c r="AZ856" s="1233"/>
      <c r="BA856" s="1233"/>
      <c r="BB856" s="1233"/>
      <c r="BC856" s="1233"/>
      <c r="BD856" s="1233"/>
      <c r="BE856" s="1233"/>
      <c r="BF856" s="1233"/>
      <c r="BG856" s="1233"/>
      <c r="BH856" s="1233"/>
      <c r="BI856" s="1233"/>
      <c r="BJ856" s="1233"/>
      <c r="BK856" s="1233"/>
      <c r="BL856" s="1233"/>
      <c r="BM856" s="1233"/>
      <c r="BN856" s="1233"/>
      <c r="BO856" s="1233"/>
      <c r="BP856" s="1233"/>
      <c r="BQ856" s="1233"/>
      <c r="BR856" s="1233"/>
      <c r="BS856" s="1233"/>
      <c r="BT856" s="1233"/>
      <c r="BU856" s="1233"/>
      <c r="BV856" s="1233"/>
      <c r="BW856" s="1233"/>
    </row>
    <row r="857" ht="14.25" customHeight="1">
      <c r="A857" s="1295"/>
      <c r="B857" s="1295"/>
      <c r="C857" s="1295"/>
      <c r="D857" s="1295"/>
      <c r="E857" s="1295"/>
      <c r="F857" s="1295"/>
      <c r="G857" s="1296"/>
      <c r="H857" s="1297"/>
      <c r="I857" s="1298"/>
      <c r="J857" s="1295"/>
      <c r="K857" s="1295"/>
      <c r="L857" s="1299"/>
      <c r="M857" s="1295"/>
      <c r="N857" s="1295"/>
      <c r="O857" s="1299"/>
      <c r="P857" s="1295"/>
      <c r="Q857" s="1295"/>
      <c r="R857" s="1295"/>
      <c r="S857" s="1295"/>
      <c r="T857" s="1295"/>
      <c r="U857" s="1300"/>
      <c r="V857" s="1295"/>
      <c r="W857" s="1295"/>
      <c r="X857" s="1295"/>
      <c r="Y857" s="1294"/>
      <c r="Z857" s="1294"/>
      <c r="AA857" s="1294"/>
      <c r="AB857" s="1294"/>
      <c r="AC857" s="1294"/>
      <c r="AD857" s="1294"/>
      <c r="AE857" s="1295"/>
      <c r="AF857" s="1295"/>
      <c r="AG857" s="1233"/>
      <c r="AH857" s="1233"/>
      <c r="AI857" s="1233"/>
      <c r="AJ857" s="1233"/>
      <c r="AK857" s="1233"/>
      <c r="AL857" s="1233"/>
      <c r="AM857" s="1233"/>
      <c r="AN857" s="1233"/>
      <c r="AO857" s="1233"/>
      <c r="AP857" s="1233"/>
      <c r="AQ857" s="1233"/>
      <c r="AR857" s="1233"/>
      <c r="AS857" s="1233"/>
      <c r="AT857" s="1233"/>
      <c r="AU857" s="1233"/>
      <c r="AV857" s="1233"/>
      <c r="AW857" s="1233"/>
      <c r="AX857" s="1233"/>
      <c r="AY857" s="1233"/>
      <c r="AZ857" s="1233"/>
      <c r="BA857" s="1233"/>
      <c r="BB857" s="1233"/>
      <c r="BC857" s="1233"/>
      <c r="BD857" s="1233"/>
      <c r="BE857" s="1233"/>
      <c r="BF857" s="1233"/>
      <c r="BG857" s="1233"/>
      <c r="BH857" s="1233"/>
      <c r="BI857" s="1233"/>
      <c r="BJ857" s="1233"/>
      <c r="BK857" s="1233"/>
      <c r="BL857" s="1233"/>
      <c r="BM857" s="1233"/>
      <c r="BN857" s="1233"/>
      <c r="BO857" s="1233"/>
      <c r="BP857" s="1233"/>
      <c r="BQ857" s="1233"/>
      <c r="BR857" s="1233"/>
      <c r="BS857" s="1233"/>
      <c r="BT857" s="1233"/>
      <c r="BU857" s="1233"/>
      <c r="BV857" s="1233"/>
      <c r="BW857" s="1233"/>
    </row>
    <row r="858" ht="14.25" customHeight="1">
      <c r="A858" s="1295"/>
      <c r="B858" s="1295"/>
      <c r="C858" s="1295"/>
      <c r="D858" s="1295"/>
      <c r="E858" s="1295"/>
      <c r="F858" s="1295"/>
      <c r="G858" s="1296"/>
      <c r="H858" s="1297"/>
      <c r="I858" s="1298"/>
      <c r="J858" s="1295"/>
      <c r="K858" s="1295"/>
      <c r="L858" s="1299"/>
      <c r="M858" s="1295"/>
      <c r="N858" s="1295"/>
      <c r="O858" s="1299"/>
      <c r="P858" s="1295"/>
      <c r="Q858" s="1295"/>
      <c r="R858" s="1295"/>
      <c r="S858" s="1295"/>
      <c r="T858" s="1295"/>
      <c r="U858" s="1300"/>
      <c r="V858" s="1295"/>
      <c r="W858" s="1295"/>
      <c r="X858" s="1295"/>
      <c r="Y858" s="1294"/>
      <c r="Z858" s="1294"/>
      <c r="AA858" s="1294"/>
      <c r="AB858" s="1294"/>
      <c r="AC858" s="1294"/>
      <c r="AD858" s="1294"/>
      <c r="AE858" s="1295"/>
      <c r="AF858" s="1295"/>
      <c r="AG858" s="1233"/>
      <c r="AH858" s="1233"/>
      <c r="AI858" s="1233"/>
      <c r="AJ858" s="1233"/>
      <c r="AK858" s="1233"/>
      <c r="AL858" s="1233"/>
      <c r="AM858" s="1233"/>
      <c r="AN858" s="1233"/>
      <c r="AO858" s="1233"/>
      <c r="AP858" s="1233"/>
      <c r="AQ858" s="1233"/>
      <c r="AR858" s="1233"/>
      <c r="AS858" s="1233"/>
      <c r="AT858" s="1233"/>
      <c r="AU858" s="1233"/>
      <c r="AV858" s="1233"/>
      <c r="AW858" s="1233"/>
      <c r="AX858" s="1233"/>
      <c r="AY858" s="1233"/>
      <c r="AZ858" s="1233"/>
      <c r="BA858" s="1233"/>
      <c r="BB858" s="1233"/>
      <c r="BC858" s="1233"/>
      <c r="BD858" s="1233"/>
      <c r="BE858" s="1233"/>
      <c r="BF858" s="1233"/>
      <c r="BG858" s="1233"/>
      <c r="BH858" s="1233"/>
      <c r="BI858" s="1233"/>
      <c r="BJ858" s="1233"/>
      <c r="BK858" s="1233"/>
      <c r="BL858" s="1233"/>
      <c r="BM858" s="1233"/>
      <c r="BN858" s="1233"/>
      <c r="BO858" s="1233"/>
      <c r="BP858" s="1233"/>
      <c r="BQ858" s="1233"/>
      <c r="BR858" s="1233"/>
      <c r="BS858" s="1233"/>
      <c r="BT858" s="1233"/>
      <c r="BU858" s="1233"/>
      <c r="BV858" s="1233"/>
      <c r="BW858" s="1233"/>
    </row>
    <row r="859" ht="14.25" customHeight="1">
      <c r="A859" s="1295"/>
      <c r="B859" s="1295"/>
      <c r="C859" s="1295"/>
      <c r="D859" s="1295"/>
      <c r="E859" s="1295"/>
      <c r="F859" s="1295"/>
      <c r="G859" s="1296"/>
      <c r="H859" s="1297"/>
      <c r="I859" s="1298"/>
      <c r="J859" s="1295"/>
      <c r="K859" s="1295"/>
      <c r="L859" s="1299"/>
      <c r="M859" s="1295"/>
      <c r="N859" s="1295"/>
      <c r="O859" s="1299"/>
      <c r="P859" s="1295"/>
      <c r="Q859" s="1295"/>
      <c r="R859" s="1295"/>
      <c r="S859" s="1295"/>
      <c r="T859" s="1295"/>
      <c r="U859" s="1300"/>
      <c r="V859" s="1295"/>
      <c r="W859" s="1295"/>
      <c r="X859" s="1295"/>
      <c r="Y859" s="1294"/>
      <c r="Z859" s="1294"/>
      <c r="AA859" s="1294"/>
      <c r="AB859" s="1294"/>
      <c r="AC859" s="1294"/>
      <c r="AD859" s="1294"/>
      <c r="AE859" s="1295"/>
      <c r="AF859" s="1295"/>
      <c r="AG859" s="1233"/>
      <c r="AH859" s="1233"/>
      <c r="AI859" s="1233"/>
      <c r="AJ859" s="1233"/>
      <c r="AK859" s="1233"/>
      <c r="AL859" s="1233"/>
      <c r="AM859" s="1233"/>
      <c r="AN859" s="1233"/>
      <c r="AO859" s="1233"/>
      <c r="AP859" s="1233"/>
      <c r="AQ859" s="1233"/>
      <c r="AR859" s="1233"/>
      <c r="AS859" s="1233"/>
      <c r="AT859" s="1233"/>
      <c r="AU859" s="1233"/>
      <c r="AV859" s="1233"/>
      <c r="AW859" s="1233"/>
      <c r="AX859" s="1233"/>
      <c r="AY859" s="1233"/>
      <c r="AZ859" s="1233"/>
      <c r="BA859" s="1233"/>
      <c r="BB859" s="1233"/>
      <c r="BC859" s="1233"/>
      <c r="BD859" s="1233"/>
      <c r="BE859" s="1233"/>
      <c r="BF859" s="1233"/>
      <c r="BG859" s="1233"/>
      <c r="BH859" s="1233"/>
      <c r="BI859" s="1233"/>
      <c r="BJ859" s="1233"/>
      <c r="BK859" s="1233"/>
      <c r="BL859" s="1233"/>
      <c r="BM859" s="1233"/>
      <c r="BN859" s="1233"/>
      <c r="BO859" s="1233"/>
      <c r="BP859" s="1233"/>
      <c r="BQ859" s="1233"/>
      <c r="BR859" s="1233"/>
      <c r="BS859" s="1233"/>
      <c r="BT859" s="1233"/>
      <c r="BU859" s="1233"/>
      <c r="BV859" s="1233"/>
      <c r="BW859" s="1233"/>
    </row>
    <row r="860" ht="14.25" customHeight="1">
      <c r="A860" s="1295"/>
      <c r="B860" s="1295"/>
      <c r="C860" s="1295"/>
      <c r="D860" s="1295"/>
      <c r="E860" s="1295"/>
      <c r="F860" s="1295"/>
      <c r="G860" s="1296"/>
      <c r="H860" s="1297"/>
      <c r="I860" s="1298"/>
      <c r="J860" s="1295"/>
      <c r="K860" s="1295"/>
      <c r="L860" s="1299"/>
      <c r="M860" s="1295"/>
      <c r="N860" s="1295"/>
      <c r="O860" s="1299"/>
      <c r="P860" s="1295"/>
      <c r="Q860" s="1295"/>
      <c r="R860" s="1295"/>
      <c r="S860" s="1295"/>
      <c r="T860" s="1295"/>
      <c r="U860" s="1300"/>
      <c r="V860" s="1295"/>
      <c r="W860" s="1295"/>
      <c r="X860" s="1295"/>
      <c r="Y860" s="1294"/>
      <c r="Z860" s="1294"/>
      <c r="AA860" s="1294"/>
      <c r="AB860" s="1294"/>
      <c r="AC860" s="1294"/>
      <c r="AD860" s="1294"/>
      <c r="AE860" s="1295"/>
      <c r="AF860" s="1295"/>
      <c r="AG860" s="1233"/>
      <c r="AH860" s="1233"/>
      <c r="AI860" s="1233"/>
      <c r="AJ860" s="1233"/>
      <c r="AK860" s="1233"/>
      <c r="AL860" s="1233"/>
      <c r="AM860" s="1233"/>
      <c r="AN860" s="1233"/>
      <c r="AO860" s="1233"/>
      <c r="AP860" s="1233"/>
      <c r="AQ860" s="1233"/>
      <c r="AR860" s="1233"/>
      <c r="AS860" s="1233"/>
      <c r="AT860" s="1233"/>
      <c r="AU860" s="1233"/>
      <c r="AV860" s="1233"/>
      <c r="AW860" s="1233"/>
      <c r="AX860" s="1233"/>
      <c r="AY860" s="1233"/>
      <c r="AZ860" s="1233"/>
      <c r="BA860" s="1233"/>
      <c r="BB860" s="1233"/>
      <c r="BC860" s="1233"/>
      <c r="BD860" s="1233"/>
      <c r="BE860" s="1233"/>
      <c r="BF860" s="1233"/>
      <c r="BG860" s="1233"/>
      <c r="BH860" s="1233"/>
      <c r="BI860" s="1233"/>
      <c r="BJ860" s="1233"/>
      <c r="BK860" s="1233"/>
      <c r="BL860" s="1233"/>
      <c r="BM860" s="1233"/>
      <c r="BN860" s="1233"/>
      <c r="BO860" s="1233"/>
      <c r="BP860" s="1233"/>
      <c r="BQ860" s="1233"/>
      <c r="BR860" s="1233"/>
      <c r="BS860" s="1233"/>
      <c r="BT860" s="1233"/>
      <c r="BU860" s="1233"/>
      <c r="BV860" s="1233"/>
      <c r="BW860" s="1233"/>
    </row>
    <row r="861" ht="14.25" customHeight="1">
      <c r="A861" s="1295"/>
      <c r="B861" s="1295"/>
      <c r="C861" s="1295"/>
      <c r="D861" s="1295"/>
      <c r="E861" s="1295"/>
      <c r="F861" s="1295"/>
      <c r="G861" s="1296"/>
      <c r="H861" s="1297"/>
      <c r="I861" s="1298"/>
      <c r="J861" s="1295"/>
      <c r="K861" s="1295"/>
      <c r="L861" s="1299"/>
      <c r="M861" s="1295"/>
      <c r="N861" s="1295"/>
      <c r="O861" s="1299"/>
      <c r="P861" s="1295"/>
      <c r="Q861" s="1295"/>
      <c r="R861" s="1295"/>
      <c r="S861" s="1295"/>
      <c r="T861" s="1295"/>
      <c r="U861" s="1300"/>
      <c r="V861" s="1295"/>
      <c r="W861" s="1295"/>
      <c r="X861" s="1295"/>
      <c r="Y861" s="1294"/>
      <c r="Z861" s="1294"/>
      <c r="AA861" s="1294"/>
      <c r="AB861" s="1294"/>
      <c r="AC861" s="1294"/>
      <c r="AD861" s="1294"/>
      <c r="AE861" s="1295"/>
      <c r="AF861" s="1295"/>
      <c r="AG861" s="1233"/>
      <c r="AH861" s="1233"/>
      <c r="AI861" s="1233"/>
      <c r="AJ861" s="1233"/>
      <c r="AK861" s="1233"/>
      <c r="AL861" s="1233"/>
      <c r="AM861" s="1233"/>
      <c r="AN861" s="1233"/>
      <c r="AO861" s="1233"/>
      <c r="AP861" s="1233"/>
      <c r="AQ861" s="1233"/>
      <c r="AR861" s="1233"/>
      <c r="AS861" s="1233"/>
      <c r="AT861" s="1233"/>
      <c r="AU861" s="1233"/>
      <c r="AV861" s="1233"/>
      <c r="AW861" s="1233"/>
      <c r="AX861" s="1233"/>
      <c r="AY861" s="1233"/>
      <c r="AZ861" s="1233"/>
      <c r="BA861" s="1233"/>
      <c r="BB861" s="1233"/>
      <c r="BC861" s="1233"/>
      <c r="BD861" s="1233"/>
      <c r="BE861" s="1233"/>
      <c r="BF861" s="1233"/>
      <c r="BG861" s="1233"/>
      <c r="BH861" s="1233"/>
      <c r="BI861" s="1233"/>
      <c r="BJ861" s="1233"/>
      <c r="BK861" s="1233"/>
      <c r="BL861" s="1233"/>
      <c r="BM861" s="1233"/>
      <c r="BN861" s="1233"/>
      <c r="BO861" s="1233"/>
      <c r="BP861" s="1233"/>
      <c r="BQ861" s="1233"/>
      <c r="BR861" s="1233"/>
      <c r="BS861" s="1233"/>
      <c r="BT861" s="1233"/>
      <c r="BU861" s="1233"/>
      <c r="BV861" s="1233"/>
      <c r="BW861" s="1233"/>
    </row>
    <row r="862" ht="14.25" customHeight="1">
      <c r="A862" s="1295"/>
      <c r="B862" s="1295"/>
      <c r="C862" s="1295"/>
      <c r="D862" s="1295"/>
      <c r="E862" s="1295"/>
      <c r="F862" s="1295"/>
      <c r="G862" s="1296"/>
      <c r="H862" s="1297"/>
      <c r="I862" s="1298"/>
      <c r="J862" s="1295"/>
      <c r="K862" s="1295"/>
      <c r="L862" s="1299"/>
      <c r="M862" s="1295"/>
      <c r="N862" s="1295"/>
      <c r="O862" s="1299"/>
      <c r="P862" s="1295"/>
      <c r="Q862" s="1295"/>
      <c r="R862" s="1295"/>
      <c r="S862" s="1295"/>
      <c r="T862" s="1295"/>
      <c r="U862" s="1300"/>
      <c r="V862" s="1295"/>
      <c r="W862" s="1295"/>
      <c r="X862" s="1295"/>
      <c r="Y862" s="1294"/>
      <c r="Z862" s="1294"/>
      <c r="AA862" s="1294"/>
      <c r="AB862" s="1294"/>
      <c r="AC862" s="1294"/>
      <c r="AD862" s="1294"/>
      <c r="AE862" s="1295"/>
      <c r="AF862" s="1295"/>
      <c r="AG862" s="1233"/>
      <c r="AH862" s="1233"/>
      <c r="AI862" s="1233"/>
      <c r="AJ862" s="1233"/>
      <c r="AK862" s="1233"/>
      <c r="AL862" s="1233"/>
      <c r="AM862" s="1233"/>
      <c r="AN862" s="1233"/>
      <c r="AO862" s="1233"/>
      <c r="AP862" s="1233"/>
      <c r="AQ862" s="1233"/>
      <c r="AR862" s="1233"/>
      <c r="AS862" s="1233"/>
      <c r="AT862" s="1233"/>
      <c r="AU862" s="1233"/>
      <c r="AV862" s="1233"/>
      <c r="AW862" s="1233"/>
      <c r="AX862" s="1233"/>
      <c r="AY862" s="1233"/>
      <c r="AZ862" s="1233"/>
      <c r="BA862" s="1233"/>
      <c r="BB862" s="1233"/>
      <c r="BC862" s="1233"/>
      <c r="BD862" s="1233"/>
      <c r="BE862" s="1233"/>
      <c r="BF862" s="1233"/>
      <c r="BG862" s="1233"/>
      <c r="BH862" s="1233"/>
      <c r="BI862" s="1233"/>
      <c r="BJ862" s="1233"/>
      <c r="BK862" s="1233"/>
      <c r="BL862" s="1233"/>
      <c r="BM862" s="1233"/>
      <c r="BN862" s="1233"/>
      <c r="BO862" s="1233"/>
      <c r="BP862" s="1233"/>
      <c r="BQ862" s="1233"/>
      <c r="BR862" s="1233"/>
      <c r="BS862" s="1233"/>
      <c r="BT862" s="1233"/>
      <c r="BU862" s="1233"/>
      <c r="BV862" s="1233"/>
      <c r="BW862" s="1233"/>
    </row>
    <row r="863" ht="14.25" customHeight="1">
      <c r="A863" s="1295"/>
      <c r="B863" s="1295"/>
      <c r="C863" s="1295"/>
      <c r="D863" s="1295"/>
      <c r="E863" s="1295"/>
      <c r="F863" s="1295"/>
      <c r="G863" s="1296"/>
      <c r="H863" s="1297"/>
      <c r="I863" s="1298"/>
      <c r="J863" s="1295"/>
      <c r="K863" s="1295"/>
      <c r="L863" s="1299"/>
      <c r="M863" s="1295"/>
      <c r="N863" s="1295"/>
      <c r="O863" s="1299"/>
      <c r="P863" s="1295"/>
      <c r="Q863" s="1295"/>
      <c r="R863" s="1295"/>
      <c r="S863" s="1295"/>
      <c r="T863" s="1295"/>
      <c r="U863" s="1300"/>
      <c r="V863" s="1295"/>
      <c r="W863" s="1295"/>
      <c r="X863" s="1295"/>
      <c r="Y863" s="1294"/>
      <c r="Z863" s="1294"/>
      <c r="AA863" s="1294"/>
      <c r="AB863" s="1294"/>
      <c r="AC863" s="1294"/>
      <c r="AD863" s="1294"/>
      <c r="AE863" s="1295"/>
      <c r="AF863" s="1295"/>
      <c r="AG863" s="1233"/>
      <c r="AH863" s="1233"/>
      <c r="AI863" s="1233"/>
      <c r="AJ863" s="1233"/>
      <c r="AK863" s="1233"/>
      <c r="AL863" s="1233"/>
      <c r="AM863" s="1233"/>
      <c r="AN863" s="1233"/>
      <c r="AO863" s="1233"/>
      <c r="AP863" s="1233"/>
      <c r="AQ863" s="1233"/>
      <c r="AR863" s="1233"/>
      <c r="AS863" s="1233"/>
      <c r="AT863" s="1233"/>
      <c r="AU863" s="1233"/>
      <c r="AV863" s="1233"/>
      <c r="AW863" s="1233"/>
      <c r="AX863" s="1233"/>
      <c r="AY863" s="1233"/>
      <c r="AZ863" s="1233"/>
      <c r="BA863" s="1233"/>
      <c r="BB863" s="1233"/>
      <c r="BC863" s="1233"/>
      <c r="BD863" s="1233"/>
      <c r="BE863" s="1233"/>
      <c r="BF863" s="1233"/>
      <c r="BG863" s="1233"/>
      <c r="BH863" s="1233"/>
      <c r="BI863" s="1233"/>
      <c r="BJ863" s="1233"/>
      <c r="BK863" s="1233"/>
      <c r="BL863" s="1233"/>
      <c r="BM863" s="1233"/>
      <c r="BN863" s="1233"/>
      <c r="BO863" s="1233"/>
      <c r="BP863" s="1233"/>
      <c r="BQ863" s="1233"/>
      <c r="BR863" s="1233"/>
      <c r="BS863" s="1233"/>
      <c r="BT863" s="1233"/>
      <c r="BU863" s="1233"/>
      <c r="BV863" s="1233"/>
      <c r="BW863" s="1233"/>
    </row>
    <row r="864" ht="14.25" customHeight="1">
      <c r="A864" s="1295"/>
      <c r="B864" s="1295"/>
      <c r="C864" s="1295"/>
      <c r="D864" s="1295"/>
      <c r="E864" s="1295"/>
      <c r="F864" s="1295"/>
      <c r="G864" s="1296"/>
      <c r="H864" s="1297"/>
      <c r="I864" s="1298"/>
      <c r="J864" s="1295"/>
      <c r="K864" s="1295"/>
      <c r="L864" s="1299"/>
      <c r="M864" s="1295"/>
      <c r="N864" s="1295"/>
      <c r="O864" s="1299"/>
      <c r="P864" s="1295"/>
      <c r="Q864" s="1295"/>
      <c r="R864" s="1295"/>
      <c r="S864" s="1295"/>
      <c r="T864" s="1295"/>
      <c r="U864" s="1300"/>
      <c r="V864" s="1295"/>
      <c r="W864" s="1295"/>
      <c r="X864" s="1295"/>
      <c r="Y864" s="1294"/>
      <c r="Z864" s="1294"/>
      <c r="AA864" s="1294"/>
      <c r="AB864" s="1294"/>
      <c r="AC864" s="1294"/>
      <c r="AD864" s="1294"/>
      <c r="AE864" s="1295"/>
      <c r="AF864" s="1295"/>
      <c r="AG864" s="1233"/>
      <c r="AH864" s="1233"/>
      <c r="AI864" s="1233"/>
      <c r="AJ864" s="1233"/>
      <c r="AK864" s="1233"/>
      <c r="AL864" s="1233"/>
      <c r="AM864" s="1233"/>
      <c r="AN864" s="1233"/>
      <c r="AO864" s="1233"/>
      <c r="AP864" s="1233"/>
      <c r="AQ864" s="1233"/>
      <c r="AR864" s="1233"/>
      <c r="AS864" s="1233"/>
      <c r="AT864" s="1233"/>
      <c r="AU864" s="1233"/>
      <c r="AV864" s="1233"/>
      <c r="AW864" s="1233"/>
      <c r="AX864" s="1233"/>
      <c r="AY864" s="1233"/>
      <c r="AZ864" s="1233"/>
      <c r="BA864" s="1233"/>
      <c r="BB864" s="1233"/>
      <c r="BC864" s="1233"/>
      <c r="BD864" s="1233"/>
      <c r="BE864" s="1233"/>
      <c r="BF864" s="1233"/>
      <c r="BG864" s="1233"/>
      <c r="BH864" s="1233"/>
      <c r="BI864" s="1233"/>
      <c r="BJ864" s="1233"/>
      <c r="BK864" s="1233"/>
      <c r="BL864" s="1233"/>
      <c r="BM864" s="1233"/>
      <c r="BN864" s="1233"/>
      <c r="BO864" s="1233"/>
      <c r="BP864" s="1233"/>
      <c r="BQ864" s="1233"/>
      <c r="BR864" s="1233"/>
      <c r="BS864" s="1233"/>
      <c r="BT864" s="1233"/>
      <c r="BU864" s="1233"/>
      <c r="BV864" s="1233"/>
      <c r="BW864" s="1233"/>
    </row>
    <row r="865" ht="14.25" customHeight="1">
      <c r="A865" s="1295"/>
      <c r="B865" s="1295"/>
      <c r="C865" s="1295"/>
      <c r="D865" s="1295"/>
      <c r="E865" s="1295"/>
      <c r="F865" s="1295"/>
      <c r="G865" s="1296"/>
      <c r="H865" s="1297"/>
      <c r="I865" s="1298"/>
      <c r="J865" s="1295"/>
      <c r="K865" s="1295"/>
      <c r="L865" s="1299"/>
      <c r="M865" s="1295"/>
      <c r="N865" s="1295"/>
      <c r="O865" s="1299"/>
      <c r="P865" s="1295"/>
      <c r="Q865" s="1295"/>
      <c r="R865" s="1295"/>
      <c r="S865" s="1295"/>
      <c r="T865" s="1295"/>
      <c r="U865" s="1300"/>
      <c r="V865" s="1295"/>
      <c r="W865" s="1295"/>
      <c r="X865" s="1295"/>
      <c r="Y865" s="1294"/>
      <c r="Z865" s="1294"/>
      <c r="AA865" s="1294"/>
      <c r="AB865" s="1294"/>
      <c r="AC865" s="1294"/>
      <c r="AD865" s="1294"/>
      <c r="AE865" s="1295"/>
      <c r="AF865" s="1295"/>
      <c r="AG865" s="1233"/>
      <c r="AH865" s="1233"/>
      <c r="AI865" s="1233"/>
      <c r="AJ865" s="1233"/>
      <c r="AK865" s="1233"/>
      <c r="AL865" s="1233"/>
      <c r="AM865" s="1233"/>
      <c r="AN865" s="1233"/>
      <c r="AO865" s="1233"/>
      <c r="AP865" s="1233"/>
      <c r="AQ865" s="1233"/>
      <c r="AR865" s="1233"/>
      <c r="AS865" s="1233"/>
      <c r="AT865" s="1233"/>
      <c r="AU865" s="1233"/>
      <c r="AV865" s="1233"/>
      <c r="AW865" s="1233"/>
      <c r="AX865" s="1233"/>
      <c r="AY865" s="1233"/>
      <c r="AZ865" s="1233"/>
      <c r="BA865" s="1233"/>
      <c r="BB865" s="1233"/>
      <c r="BC865" s="1233"/>
      <c r="BD865" s="1233"/>
      <c r="BE865" s="1233"/>
      <c r="BF865" s="1233"/>
      <c r="BG865" s="1233"/>
      <c r="BH865" s="1233"/>
      <c r="BI865" s="1233"/>
      <c r="BJ865" s="1233"/>
      <c r="BK865" s="1233"/>
      <c r="BL865" s="1233"/>
      <c r="BM865" s="1233"/>
      <c r="BN865" s="1233"/>
      <c r="BO865" s="1233"/>
      <c r="BP865" s="1233"/>
      <c r="BQ865" s="1233"/>
      <c r="BR865" s="1233"/>
      <c r="BS865" s="1233"/>
      <c r="BT865" s="1233"/>
      <c r="BU865" s="1233"/>
      <c r="BV865" s="1233"/>
      <c r="BW865" s="1233"/>
    </row>
    <row r="866" ht="14.25" customHeight="1">
      <c r="A866" s="1295"/>
      <c r="B866" s="1295"/>
      <c r="C866" s="1295"/>
      <c r="D866" s="1295"/>
      <c r="E866" s="1295"/>
      <c r="F866" s="1295"/>
      <c r="G866" s="1296"/>
      <c r="H866" s="1297"/>
      <c r="I866" s="1298"/>
      <c r="J866" s="1295"/>
      <c r="K866" s="1295"/>
      <c r="L866" s="1299"/>
      <c r="M866" s="1295"/>
      <c r="N866" s="1295"/>
      <c r="O866" s="1299"/>
      <c r="P866" s="1295"/>
      <c r="Q866" s="1295"/>
      <c r="R866" s="1295"/>
      <c r="S866" s="1295"/>
      <c r="T866" s="1295"/>
      <c r="U866" s="1300"/>
      <c r="V866" s="1295"/>
      <c r="W866" s="1295"/>
      <c r="X866" s="1295"/>
      <c r="Y866" s="1294"/>
      <c r="Z866" s="1294"/>
      <c r="AA866" s="1294"/>
      <c r="AB866" s="1294"/>
      <c r="AC866" s="1294"/>
      <c r="AD866" s="1294"/>
      <c r="AE866" s="1295"/>
      <c r="AF866" s="1295"/>
      <c r="AG866" s="1233"/>
      <c r="AH866" s="1233"/>
      <c r="AI866" s="1233"/>
      <c r="AJ866" s="1233"/>
      <c r="AK866" s="1233"/>
      <c r="AL866" s="1233"/>
      <c r="AM866" s="1233"/>
      <c r="AN866" s="1233"/>
      <c r="AO866" s="1233"/>
      <c r="AP866" s="1233"/>
      <c r="AQ866" s="1233"/>
      <c r="AR866" s="1233"/>
      <c r="AS866" s="1233"/>
      <c r="AT866" s="1233"/>
      <c r="AU866" s="1233"/>
      <c r="AV866" s="1233"/>
      <c r="AW866" s="1233"/>
      <c r="AX866" s="1233"/>
      <c r="AY866" s="1233"/>
      <c r="AZ866" s="1233"/>
      <c r="BA866" s="1233"/>
      <c r="BB866" s="1233"/>
      <c r="BC866" s="1233"/>
      <c r="BD866" s="1233"/>
      <c r="BE866" s="1233"/>
      <c r="BF866" s="1233"/>
      <c r="BG866" s="1233"/>
      <c r="BH866" s="1233"/>
      <c r="BI866" s="1233"/>
      <c r="BJ866" s="1233"/>
      <c r="BK866" s="1233"/>
      <c r="BL866" s="1233"/>
      <c r="BM866" s="1233"/>
      <c r="BN866" s="1233"/>
      <c r="BO866" s="1233"/>
      <c r="BP866" s="1233"/>
      <c r="BQ866" s="1233"/>
      <c r="BR866" s="1233"/>
      <c r="BS866" s="1233"/>
      <c r="BT866" s="1233"/>
      <c r="BU866" s="1233"/>
      <c r="BV866" s="1233"/>
      <c r="BW866" s="1233"/>
    </row>
    <row r="867" ht="14.25" customHeight="1">
      <c r="A867" s="1295"/>
      <c r="B867" s="1295"/>
      <c r="C867" s="1295"/>
      <c r="D867" s="1295"/>
      <c r="E867" s="1295"/>
      <c r="F867" s="1295"/>
      <c r="G867" s="1296"/>
      <c r="H867" s="1297"/>
      <c r="I867" s="1298"/>
      <c r="J867" s="1295"/>
      <c r="K867" s="1295"/>
      <c r="L867" s="1299"/>
      <c r="M867" s="1295"/>
      <c r="N867" s="1295"/>
      <c r="O867" s="1299"/>
      <c r="P867" s="1295"/>
      <c r="Q867" s="1295"/>
      <c r="R867" s="1295"/>
      <c r="S867" s="1295"/>
      <c r="T867" s="1295"/>
      <c r="U867" s="1300"/>
      <c r="V867" s="1295"/>
      <c r="W867" s="1295"/>
      <c r="X867" s="1295"/>
      <c r="Y867" s="1294"/>
      <c r="Z867" s="1294"/>
      <c r="AA867" s="1294"/>
      <c r="AB867" s="1294"/>
      <c r="AC867" s="1294"/>
      <c r="AD867" s="1294"/>
      <c r="AE867" s="1295"/>
      <c r="AF867" s="1295"/>
      <c r="AG867" s="1233"/>
      <c r="AH867" s="1233"/>
      <c r="AI867" s="1233"/>
      <c r="AJ867" s="1233"/>
      <c r="AK867" s="1233"/>
      <c r="AL867" s="1233"/>
      <c r="AM867" s="1233"/>
      <c r="AN867" s="1233"/>
      <c r="AO867" s="1233"/>
      <c r="AP867" s="1233"/>
      <c r="AQ867" s="1233"/>
      <c r="AR867" s="1233"/>
      <c r="AS867" s="1233"/>
      <c r="AT867" s="1233"/>
      <c r="AU867" s="1233"/>
      <c r="AV867" s="1233"/>
      <c r="AW867" s="1233"/>
      <c r="AX867" s="1233"/>
      <c r="AY867" s="1233"/>
      <c r="AZ867" s="1233"/>
      <c r="BA867" s="1233"/>
      <c r="BB867" s="1233"/>
      <c r="BC867" s="1233"/>
      <c r="BD867" s="1233"/>
      <c r="BE867" s="1233"/>
      <c r="BF867" s="1233"/>
      <c r="BG867" s="1233"/>
      <c r="BH867" s="1233"/>
      <c r="BI867" s="1233"/>
      <c r="BJ867" s="1233"/>
      <c r="BK867" s="1233"/>
      <c r="BL867" s="1233"/>
      <c r="BM867" s="1233"/>
      <c r="BN867" s="1233"/>
      <c r="BO867" s="1233"/>
      <c r="BP867" s="1233"/>
      <c r="BQ867" s="1233"/>
      <c r="BR867" s="1233"/>
      <c r="BS867" s="1233"/>
      <c r="BT867" s="1233"/>
      <c r="BU867" s="1233"/>
      <c r="BV867" s="1233"/>
      <c r="BW867" s="1233"/>
    </row>
    <row r="868" ht="14.25" customHeight="1">
      <c r="A868" s="1295"/>
      <c r="B868" s="1295"/>
      <c r="C868" s="1295"/>
      <c r="D868" s="1295"/>
      <c r="E868" s="1295"/>
      <c r="F868" s="1295"/>
      <c r="G868" s="1296"/>
      <c r="H868" s="1297"/>
      <c r="I868" s="1298"/>
      <c r="J868" s="1295"/>
      <c r="K868" s="1295"/>
      <c r="L868" s="1299"/>
      <c r="M868" s="1295"/>
      <c r="N868" s="1295"/>
      <c r="O868" s="1299"/>
      <c r="P868" s="1295"/>
      <c r="Q868" s="1295"/>
      <c r="R868" s="1295"/>
      <c r="S868" s="1295"/>
      <c r="T868" s="1295"/>
      <c r="U868" s="1300"/>
      <c r="V868" s="1295"/>
      <c r="W868" s="1295"/>
      <c r="X868" s="1295"/>
      <c r="Y868" s="1294"/>
      <c r="Z868" s="1294"/>
      <c r="AA868" s="1294"/>
      <c r="AB868" s="1294"/>
      <c r="AC868" s="1294"/>
      <c r="AD868" s="1294"/>
      <c r="AE868" s="1295"/>
      <c r="AF868" s="1295"/>
      <c r="AG868" s="1233"/>
      <c r="AH868" s="1233"/>
      <c r="AI868" s="1233"/>
      <c r="AJ868" s="1233"/>
      <c r="AK868" s="1233"/>
      <c r="AL868" s="1233"/>
      <c r="AM868" s="1233"/>
      <c r="AN868" s="1233"/>
      <c r="AO868" s="1233"/>
      <c r="AP868" s="1233"/>
      <c r="AQ868" s="1233"/>
      <c r="AR868" s="1233"/>
      <c r="AS868" s="1233"/>
      <c r="AT868" s="1233"/>
      <c r="AU868" s="1233"/>
      <c r="AV868" s="1233"/>
      <c r="AW868" s="1233"/>
      <c r="AX868" s="1233"/>
      <c r="AY868" s="1233"/>
      <c r="AZ868" s="1233"/>
      <c r="BA868" s="1233"/>
      <c r="BB868" s="1233"/>
      <c r="BC868" s="1233"/>
      <c r="BD868" s="1233"/>
      <c r="BE868" s="1233"/>
      <c r="BF868" s="1233"/>
      <c r="BG868" s="1233"/>
      <c r="BH868" s="1233"/>
      <c r="BI868" s="1233"/>
      <c r="BJ868" s="1233"/>
      <c r="BK868" s="1233"/>
      <c r="BL868" s="1233"/>
      <c r="BM868" s="1233"/>
      <c r="BN868" s="1233"/>
      <c r="BO868" s="1233"/>
      <c r="BP868" s="1233"/>
      <c r="BQ868" s="1233"/>
      <c r="BR868" s="1233"/>
      <c r="BS868" s="1233"/>
      <c r="BT868" s="1233"/>
      <c r="BU868" s="1233"/>
      <c r="BV868" s="1233"/>
      <c r="BW868" s="1233"/>
    </row>
    <row r="869" ht="14.25" customHeight="1">
      <c r="A869" s="1295"/>
      <c r="B869" s="1295"/>
      <c r="C869" s="1295"/>
      <c r="D869" s="1295"/>
      <c r="E869" s="1295"/>
      <c r="F869" s="1295"/>
      <c r="G869" s="1296"/>
      <c r="H869" s="1297"/>
      <c r="I869" s="1298"/>
      <c r="J869" s="1295"/>
      <c r="K869" s="1295"/>
      <c r="L869" s="1299"/>
      <c r="M869" s="1295"/>
      <c r="N869" s="1295"/>
      <c r="O869" s="1299"/>
      <c r="P869" s="1295"/>
      <c r="Q869" s="1295"/>
      <c r="R869" s="1295"/>
      <c r="S869" s="1295"/>
      <c r="T869" s="1295"/>
      <c r="U869" s="1300"/>
      <c r="V869" s="1295"/>
      <c r="W869" s="1295"/>
      <c r="X869" s="1295"/>
      <c r="Y869" s="1294"/>
      <c r="Z869" s="1294"/>
      <c r="AA869" s="1294"/>
      <c r="AB869" s="1294"/>
      <c r="AC869" s="1294"/>
      <c r="AD869" s="1294"/>
      <c r="AE869" s="1295"/>
      <c r="AF869" s="1295"/>
      <c r="AG869" s="1233"/>
      <c r="AH869" s="1233"/>
      <c r="AI869" s="1233"/>
      <c r="AJ869" s="1233"/>
      <c r="AK869" s="1233"/>
      <c r="AL869" s="1233"/>
      <c r="AM869" s="1233"/>
      <c r="AN869" s="1233"/>
      <c r="AO869" s="1233"/>
      <c r="AP869" s="1233"/>
      <c r="AQ869" s="1233"/>
      <c r="AR869" s="1233"/>
      <c r="AS869" s="1233"/>
      <c r="AT869" s="1233"/>
      <c r="AU869" s="1233"/>
      <c r="AV869" s="1233"/>
      <c r="AW869" s="1233"/>
      <c r="AX869" s="1233"/>
      <c r="AY869" s="1233"/>
      <c r="AZ869" s="1233"/>
      <c r="BA869" s="1233"/>
      <c r="BB869" s="1233"/>
      <c r="BC869" s="1233"/>
      <c r="BD869" s="1233"/>
      <c r="BE869" s="1233"/>
      <c r="BF869" s="1233"/>
      <c r="BG869" s="1233"/>
      <c r="BH869" s="1233"/>
      <c r="BI869" s="1233"/>
      <c r="BJ869" s="1233"/>
      <c r="BK869" s="1233"/>
      <c r="BL869" s="1233"/>
      <c r="BM869" s="1233"/>
      <c r="BN869" s="1233"/>
      <c r="BO869" s="1233"/>
      <c r="BP869" s="1233"/>
      <c r="BQ869" s="1233"/>
      <c r="BR869" s="1233"/>
      <c r="BS869" s="1233"/>
      <c r="BT869" s="1233"/>
      <c r="BU869" s="1233"/>
      <c r="BV869" s="1233"/>
      <c r="BW869" s="1233"/>
    </row>
    <row r="870" ht="14.25" customHeight="1">
      <c r="A870" s="1295"/>
      <c r="B870" s="1295"/>
      <c r="C870" s="1295"/>
      <c r="D870" s="1295"/>
      <c r="E870" s="1295"/>
      <c r="F870" s="1295"/>
      <c r="G870" s="1296"/>
      <c r="H870" s="1297"/>
      <c r="I870" s="1298"/>
      <c r="J870" s="1295"/>
      <c r="K870" s="1295"/>
      <c r="L870" s="1299"/>
      <c r="M870" s="1295"/>
      <c r="N870" s="1295"/>
      <c r="O870" s="1299"/>
      <c r="P870" s="1295"/>
      <c r="Q870" s="1295"/>
      <c r="R870" s="1295"/>
      <c r="S870" s="1295"/>
      <c r="T870" s="1295"/>
      <c r="U870" s="1300"/>
      <c r="V870" s="1295"/>
      <c r="W870" s="1295"/>
      <c r="X870" s="1295"/>
      <c r="Y870" s="1294"/>
      <c r="Z870" s="1294"/>
      <c r="AA870" s="1294"/>
      <c r="AB870" s="1294"/>
      <c r="AC870" s="1294"/>
      <c r="AD870" s="1294"/>
      <c r="AE870" s="1295"/>
      <c r="AF870" s="1295"/>
      <c r="AG870" s="1233"/>
      <c r="AH870" s="1233"/>
      <c r="AI870" s="1233"/>
      <c r="AJ870" s="1233"/>
      <c r="AK870" s="1233"/>
      <c r="AL870" s="1233"/>
      <c r="AM870" s="1233"/>
      <c r="AN870" s="1233"/>
      <c r="AO870" s="1233"/>
      <c r="AP870" s="1233"/>
      <c r="AQ870" s="1233"/>
      <c r="AR870" s="1233"/>
      <c r="AS870" s="1233"/>
      <c r="AT870" s="1233"/>
      <c r="AU870" s="1233"/>
      <c r="AV870" s="1233"/>
      <c r="AW870" s="1233"/>
      <c r="AX870" s="1233"/>
      <c r="AY870" s="1233"/>
      <c r="AZ870" s="1233"/>
      <c r="BA870" s="1233"/>
      <c r="BB870" s="1233"/>
      <c r="BC870" s="1233"/>
      <c r="BD870" s="1233"/>
      <c r="BE870" s="1233"/>
      <c r="BF870" s="1233"/>
      <c r="BG870" s="1233"/>
      <c r="BH870" s="1233"/>
      <c r="BI870" s="1233"/>
      <c r="BJ870" s="1233"/>
      <c r="BK870" s="1233"/>
      <c r="BL870" s="1233"/>
      <c r="BM870" s="1233"/>
      <c r="BN870" s="1233"/>
      <c r="BO870" s="1233"/>
      <c r="BP870" s="1233"/>
      <c r="BQ870" s="1233"/>
      <c r="BR870" s="1233"/>
      <c r="BS870" s="1233"/>
      <c r="BT870" s="1233"/>
      <c r="BU870" s="1233"/>
      <c r="BV870" s="1233"/>
      <c r="BW870" s="1233"/>
    </row>
    <row r="871" ht="14.25" customHeight="1">
      <c r="A871" s="1295"/>
      <c r="B871" s="1295"/>
      <c r="C871" s="1295"/>
      <c r="D871" s="1295"/>
      <c r="E871" s="1295"/>
      <c r="F871" s="1295"/>
      <c r="G871" s="1296"/>
      <c r="H871" s="1297"/>
      <c r="I871" s="1298"/>
      <c r="J871" s="1295"/>
      <c r="K871" s="1295"/>
      <c r="L871" s="1299"/>
      <c r="M871" s="1295"/>
      <c r="N871" s="1295"/>
      <c r="O871" s="1299"/>
      <c r="P871" s="1295"/>
      <c r="Q871" s="1295"/>
      <c r="R871" s="1295"/>
      <c r="S871" s="1295"/>
      <c r="T871" s="1295"/>
      <c r="U871" s="1300"/>
      <c r="V871" s="1295"/>
      <c r="W871" s="1295"/>
      <c r="X871" s="1295"/>
      <c r="Y871" s="1294"/>
      <c r="Z871" s="1294"/>
      <c r="AA871" s="1294"/>
      <c r="AB871" s="1294"/>
      <c r="AC871" s="1294"/>
      <c r="AD871" s="1294"/>
      <c r="AE871" s="1295"/>
      <c r="AF871" s="1295"/>
      <c r="AG871" s="1233"/>
      <c r="AH871" s="1233"/>
      <c r="AI871" s="1233"/>
      <c r="AJ871" s="1233"/>
      <c r="AK871" s="1233"/>
      <c r="AL871" s="1233"/>
      <c r="AM871" s="1233"/>
      <c r="AN871" s="1233"/>
      <c r="AO871" s="1233"/>
      <c r="AP871" s="1233"/>
      <c r="AQ871" s="1233"/>
      <c r="AR871" s="1233"/>
      <c r="AS871" s="1233"/>
      <c r="AT871" s="1233"/>
      <c r="AU871" s="1233"/>
      <c r="AV871" s="1233"/>
      <c r="AW871" s="1233"/>
      <c r="AX871" s="1233"/>
      <c r="AY871" s="1233"/>
      <c r="AZ871" s="1233"/>
      <c r="BA871" s="1233"/>
      <c r="BB871" s="1233"/>
      <c r="BC871" s="1233"/>
      <c r="BD871" s="1233"/>
      <c r="BE871" s="1233"/>
      <c r="BF871" s="1233"/>
      <c r="BG871" s="1233"/>
      <c r="BH871" s="1233"/>
      <c r="BI871" s="1233"/>
      <c r="BJ871" s="1233"/>
      <c r="BK871" s="1233"/>
      <c r="BL871" s="1233"/>
      <c r="BM871" s="1233"/>
      <c r="BN871" s="1233"/>
      <c r="BO871" s="1233"/>
      <c r="BP871" s="1233"/>
      <c r="BQ871" s="1233"/>
      <c r="BR871" s="1233"/>
      <c r="BS871" s="1233"/>
      <c r="BT871" s="1233"/>
      <c r="BU871" s="1233"/>
      <c r="BV871" s="1233"/>
      <c r="BW871" s="1233"/>
    </row>
    <row r="872" ht="14.25" customHeight="1">
      <c r="A872" s="1295"/>
      <c r="B872" s="1295"/>
      <c r="C872" s="1295"/>
      <c r="D872" s="1295"/>
      <c r="E872" s="1295"/>
      <c r="F872" s="1295"/>
      <c r="G872" s="1296"/>
      <c r="H872" s="1297"/>
      <c r="I872" s="1298"/>
      <c r="J872" s="1295"/>
      <c r="K872" s="1295"/>
      <c r="L872" s="1299"/>
      <c r="M872" s="1295"/>
      <c r="N872" s="1295"/>
      <c r="O872" s="1299"/>
      <c r="P872" s="1295"/>
      <c r="Q872" s="1295"/>
      <c r="R872" s="1295"/>
      <c r="S872" s="1295"/>
      <c r="T872" s="1295"/>
      <c r="U872" s="1300"/>
      <c r="V872" s="1295"/>
      <c r="W872" s="1295"/>
      <c r="X872" s="1295"/>
      <c r="Y872" s="1294"/>
      <c r="Z872" s="1294"/>
      <c r="AA872" s="1294"/>
      <c r="AB872" s="1294"/>
      <c r="AC872" s="1294"/>
      <c r="AD872" s="1294"/>
      <c r="AE872" s="1295"/>
      <c r="AF872" s="1295"/>
      <c r="AG872" s="1233"/>
      <c r="AH872" s="1233"/>
      <c r="AI872" s="1233"/>
      <c r="AJ872" s="1233"/>
      <c r="AK872" s="1233"/>
      <c r="AL872" s="1233"/>
      <c r="AM872" s="1233"/>
      <c r="AN872" s="1233"/>
      <c r="AO872" s="1233"/>
      <c r="AP872" s="1233"/>
      <c r="AQ872" s="1233"/>
      <c r="AR872" s="1233"/>
      <c r="AS872" s="1233"/>
      <c r="AT872" s="1233"/>
      <c r="AU872" s="1233"/>
      <c r="AV872" s="1233"/>
      <c r="AW872" s="1233"/>
      <c r="AX872" s="1233"/>
      <c r="AY872" s="1233"/>
      <c r="AZ872" s="1233"/>
      <c r="BA872" s="1233"/>
      <c r="BB872" s="1233"/>
      <c r="BC872" s="1233"/>
      <c r="BD872" s="1233"/>
      <c r="BE872" s="1233"/>
      <c r="BF872" s="1233"/>
      <c r="BG872" s="1233"/>
      <c r="BH872" s="1233"/>
      <c r="BI872" s="1233"/>
      <c r="BJ872" s="1233"/>
      <c r="BK872" s="1233"/>
      <c r="BL872" s="1233"/>
      <c r="BM872" s="1233"/>
      <c r="BN872" s="1233"/>
      <c r="BO872" s="1233"/>
      <c r="BP872" s="1233"/>
      <c r="BQ872" s="1233"/>
      <c r="BR872" s="1233"/>
      <c r="BS872" s="1233"/>
      <c r="BT872" s="1233"/>
      <c r="BU872" s="1233"/>
      <c r="BV872" s="1233"/>
      <c r="BW872" s="1233"/>
    </row>
    <row r="873" ht="14.25" customHeight="1">
      <c r="A873" s="1295"/>
      <c r="B873" s="1295"/>
      <c r="C873" s="1295"/>
      <c r="D873" s="1295"/>
      <c r="E873" s="1295"/>
      <c r="F873" s="1295"/>
      <c r="G873" s="1296"/>
      <c r="H873" s="1297"/>
      <c r="I873" s="1298"/>
      <c r="J873" s="1295"/>
      <c r="K873" s="1295"/>
      <c r="L873" s="1299"/>
      <c r="M873" s="1295"/>
      <c r="N873" s="1295"/>
      <c r="O873" s="1299"/>
      <c r="P873" s="1295"/>
      <c r="Q873" s="1295"/>
      <c r="R873" s="1295"/>
      <c r="S873" s="1295"/>
      <c r="T873" s="1295"/>
      <c r="U873" s="1300"/>
      <c r="V873" s="1295"/>
      <c r="W873" s="1295"/>
      <c r="X873" s="1295"/>
      <c r="Y873" s="1294"/>
      <c r="Z873" s="1294"/>
      <c r="AA873" s="1294"/>
      <c r="AB873" s="1294"/>
      <c r="AC873" s="1294"/>
      <c r="AD873" s="1294"/>
      <c r="AE873" s="1295"/>
      <c r="AF873" s="1295"/>
      <c r="AG873" s="1233"/>
      <c r="AH873" s="1233"/>
      <c r="AI873" s="1233"/>
      <c r="AJ873" s="1233"/>
      <c r="AK873" s="1233"/>
      <c r="AL873" s="1233"/>
      <c r="AM873" s="1233"/>
      <c r="AN873" s="1233"/>
      <c r="AO873" s="1233"/>
      <c r="AP873" s="1233"/>
      <c r="AQ873" s="1233"/>
      <c r="AR873" s="1233"/>
      <c r="AS873" s="1233"/>
      <c r="AT873" s="1233"/>
      <c r="AU873" s="1233"/>
      <c r="AV873" s="1233"/>
      <c r="AW873" s="1233"/>
      <c r="AX873" s="1233"/>
      <c r="AY873" s="1233"/>
      <c r="AZ873" s="1233"/>
      <c r="BA873" s="1233"/>
      <c r="BB873" s="1233"/>
      <c r="BC873" s="1233"/>
      <c r="BD873" s="1233"/>
      <c r="BE873" s="1233"/>
      <c r="BF873" s="1233"/>
      <c r="BG873" s="1233"/>
      <c r="BH873" s="1233"/>
      <c r="BI873" s="1233"/>
      <c r="BJ873" s="1233"/>
      <c r="BK873" s="1233"/>
      <c r="BL873" s="1233"/>
      <c r="BM873" s="1233"/>
      <c r="BN873" s="1233"/>
      <c r="BO873" s="1233"/>
      <c r="BP873" s="1233"/>
      <c r="BQ873" s="1233"/>
      <c r="BR873" s="1233"/>
      <c r="BS873" s="1233"/>
      <c r="BT873" s="1233"/>
      <c r="BU873" s="1233"/>
      <c r="BV873" s="1233"/>
      <c r="BW873" s="1233"/>
    </row>
    <row r="874" ht="14.25" customHeight="1">
      <c r="A874" s="1295"/>
      <c r="B874" s="1295"/>
      <c r="C874" s="1295"/>
      <c r="D874" s="1295"/>
      <c r="E874" s="1295"/>
      <c r="F874" s="1295"/>
      <c r="G874" s="1296"/>
      <c r="H874" s="1297"/>
      <c r="I874" s="1298"/>
      <c r="J874" s="1295"/>
      <c r="K874" s="1295"/>
      <c r="L874" s="1299"/>
      <c r="M874" s="1295"/>
      <c r="N874" s="1295"/>
      <c r="O874" s="1299"/>
      <c r="P874" s="1295"/>
      <c r="Q874" s="1295"/>
      <c r="R874" s="1295"/>
      <c r="S874" s="1295"/>
      <c r="T874" s="1295"/>
      <c r="U874" s="1300"/>
      <c r="V874" s="1295"/>
      <c r="W874" s="1295"/>
      <c r="X874" s="1295"/>
      <c r="Y874" s="1294"/>
      <c r="Z874" s="1294"/>
      <c r="AA874" s="1294"/>
      <c r="AB874" s="1294"/>
      <c r="AC874" s="1294"/>
      <c r="AD874" s="1294"/>
      <c r="AE874" s="1295"/>
      <c r="AF874" s="1295"/>
      <c r="AG874" s="1233"/>
      <c r="AH874" s="1233"/>
      <c r="AI874" s="1233"/>
      <c r="AJ874" s="1233"/>
      <c r="AK874" s="1233"/>
      <c r="AL874" s="1233"/>
      <c r="AM874" s="1233"/>
      <c r="AN874" s="1233"/>
      <c r="AO874" s="1233"/>
      <c r="AP874" s="1233"/>
      <c r="AQ874" s="1233"/>
      <c r="AR874" s="1233"/>
      <c r="AS874" s="1233"/>
      <c r="AT874" s="1233"/>
      <c r="AU874" s="1233"/>
      <c r="AV874" s="1233"/>
      <c r="AW874" s="1233"/>
      <c r="AX874" s="1233"/>
      <c r="AY874" s="1233"/>
      <c r="AZ874" s="1233"/>
      <c r="BA874" s="1233"/>
      <c r="BB874" s="1233"/>
      <c r="BC874" s="1233"/>
      <c r="BD874" s="1233"/>
      <c r="BE874" s="1233"/>
      <c r="BF874" s="1233"/>
      <c r="BG874" s="1233"/>
      <c r="BH874" s="1233"/>
      <c r="BI874" s="1233"/>
      <c r="BJ874" s="1233"/>
      <c r="BK874" s="1233"/>
      <c r="BL874" s="1233"/>
      <c r="BM874" s="1233"/>
      <c r="BN874" s="1233"/>
      <c r="BO874" s="1233"/>
      <c r="BP874" s="1233"/>
      <c r="BQ874" s="1233"/>
      <c r="BR874" s="1233"/>
      <c r="BS874" s="1233"/>
      <c r="BT874" s="1233"/>
      <c r="BU874" s="1233"/>
      <c r="BV874" s="1233"/>
      <c r="BW874" s="1233"/>
    </row>
    <row r="875" ht="14.25" customHeight="1">
      <c r="A875" s="1295"/>
      <c r="B875" s="1295"/>
      <c r="C875" s="1295"/>
      <c r="D875" s="1295"/>
      <c r="E875" s="1295"/>
      <c r="F875" s="1295"/>
      <c r="G875" s="1296"/>
      <c r="H875" s="1297"/>
      <c r="I875" s="1298"/>
      <c r="J875" s="1295"/>
      <c r="K875" s="1295"/>
      <c r="L875" s="1299"/>
      <c r="M875" s="1295"/>
      <c r="N875" s="1295"/>
      <c r="O875" s="1299"/>
      <c r="P875" s="1295"/>
      <c r="Q875" s="1295"/>
      <c r="R875" s="1295"/>
      <c r="S875" s="1295"/>
      <c r="T875" s="1295"/>
      <c r="U875" s="1300"/>
      <c r="V875" s="1295"/>
      <c r="W875" s="1295"/>
      <c r="X875" s="1295"/>
      <c r="Y875" s="1294"/>
      <c r="Z875" s="1294"/>
      <c r="AA875" s="1294"/>
      <c r="AB875" s="1294"/>
      <c r="AC875" s="1294"/>
      <c r="AD875" s="1294"/>
      <c r="AE875" s="1295"/>
      <c r="AF875" s="1295"/>
      <c r="AG875" s="1233"/>
      <c r="AH875" s="1233"/>
      <c r="AI875" s="1233"/>
      <c r="AJ875" s="1233"/>
      <c r="AK875" s="1233"/>
      <c r="AL875" s="1233"/>
      <c r="AM875" s="1233"/>
      <c r="AN875" s="1233"/>
      <c r="AO875" s="1233"/>
      <c r="AP875" s="1233"/>
      <c r="AQ875" s="1233"/>
      <c r="AR875" s="1233"/>
      <c r="AS875" s="1233"/>
      <c r="AT875" s="1233"/>
      <c r="AU875" s="1233"/>
      <c r="AV875" s="1233"/>
      <c r="AW875" s="1233"/>
      <c r="AX875" s="1233"/>
      <c r="AY875" s="1233"/>
      <c r="AZ875" s="1233"/>
      <c r="BA875" s="1233"/>
      <c r="BB875" s="1233"/>
      <c r="BC875" s="1233"/>
      <c r="BD875" s="1233"/>
      <c r="BE875" s="1233"/>
      <c r="BF875" s="1233"/>
      <c r="BG875" s="1233"/>
      <c r="BH875" s="1233"/>
      <c r="BI875" s="1233"/>
      <c r="BJ875" s="1233"/>
      <c r="BK875" s="1233"/>
      <c r="BL875" s="1233"/>
      <c r="BM875" s="1233"/>
      <c r="BN875" s="1233"/>
      <c r="BO875" s="1233"/>
      <c r="BP875" s="1233"/>
      <c r="BQ875" s="1233"/>
      <c r="BR875" s="1233"/>
      <c r="BS875" s="1233"/>
      <c r="BT875" s="1233"/>
      <c r="BU875" s="1233"/>
      <c r="BV875" s="1233"/>
      <c r="BW875" s="1233"/>
    </row>
    <row r="876" ht="14.25" customHeight="1">
      <c r="A876" s="1295"/>
      <c r="B876" s="1295"/>
      <c r="C876" s="1295"/>
      <c r="D876" s="1295"/>
      <c r="E876" s="1295"/>
      <c r="F876" s="1295"/>
      <c r="G876" s="1296"/>
      <c r="H876" s="1297"/>
      <c r="I876" s="1298"/>
      <c r="J876" s="1295"/>
      <c r="K876" s="1295"/>
      <c r="L876" s="1299"/>
      <c r="M876" s="1295"/>
      <c r="N876" s="1295"/>
      <c r="O876" s="1299"/>
      <c r="P876" s="1295"/>
      <c r="Q876" s="1295"/>
      <c r="R876" s="1295"/>
      <c r="S876" s="1295"/>
      <c r="T876" s="1295"/>
      <c r="U876" s="1300"/>
      <c r="V876" s="1295"/>
      <c r="W876" s="1295"/>
      <c r="X876" s="1295"/>
      <c r="Y876" s="1294"/>
      <c r="Z876" s="1294"/>
      <c r="AA876" s="1294"/>
      <c r="AB876" s="1294"/>
      <c r="AC876" s="1294"/>
      <c r="AD876" s="1294"/>
      <c r="AE876" s="1295"/>
      <c r="AF876" s="1295"/>
      <c r="AG876" s="1233"/>
      <c r="AH876" s="1233"/>
      <c r="AI876" s="1233"/>
      <c r="AJ876" s="1233"/>
      <c r="AK876" s="1233"/>
      <c r="AL876" s="1233"/>
      <c r="AM876" s="1233"/>
      <c r="AN876" s="1233"/>
      <c r="AO876" s="1233"/>
      <c r="AP876" s="1233"/>
      <c r="AQ876" s="1233"/>
      <c r="AR876" s="1233"/>
      <c r="AS876" s="1233"/>
      <c r="AT876" s="1233"/>
      <c r="AU876" s="1233"/>
      <c r="AV876" s="1233"/>
      <c r="AW876" s="1233"/>
      <c r="AX876" s="1233"/>
      <c r="AY876" s="1233"/>
      <c r="AZ876" s="1233"/>
      <c r="BA876" s="1233"/>
      <c r="BB876" s="1233"/>
      <c r="BC876" s="1233"/>
      <c r="BD876" s="1233"/>
      <c r="BE876" s="1233"/>
      <c r="BF876" s="1233"/>
      <c r="BG876" s="1233"/>
      <c r="BH876" s="1233"/>
      <c r="BI876" s="1233"/>
      <c r="BJ876" s="1233"/>
      <c r="BK876" s="1233"/>
      <c r="BL876" s="1233"/>
      <c r="BM876" s="1233"/>
      <c r="BN876" s="1233"/>
      <c r="BO876" s="1233"/>
      <c r="BP876" s="1233"/>
      <c r="BQ876" s="1233"/>
      <c r="BR876" s="1233"/>
      <c r="BS876" s="1233"/>
      <c r="BT876" s="1233"/>
      <c r="BU876" s="1233"/>
      <c r="BV876" s="1233"/>
      <c r="BW876" s="1233"/>
    </row>
    <row r="877" ht="14.25" customHeight="1">
      <c r="A877" s="1295"/>
      <c r="B877" s="1295"/>
      <c r="C877" s="1295"/>
      <c r="D877" s="1295"/>
      <c r="E877" s="1295"/>
      <c r="F877" s="1295"/>
      <c r="G877" s="1296"/>
      <c r="H877" s="1297"/>
      <c r="I877" s="1298"/>
      <c r="J877" s="1295"/>
      <c r="K877" s="1295"/>
      <c r="L877" s="1299"/>
      <c r="M877" s="1295"/>
      <c r="N877" s="1295"/>
      <c r="O877" s="1299"/>
      <c r="P877" s="1295"/>
      <c r="Q877" s="1295"/>
      <c r="R877" s="1295"/>
      <c r="S877" s="1295"/>
      <c r="T877" s="1295"/>
      <c r="U877" s="1300"/>
      <c r="V877" s="1295"/>
      <c r="W877" s="1295"/>
      <c r="X877" s="1295"/>
      <c r="Y877" s="1294"/>
      <c r="Z877" s="1294"/>
      <c r="AA877" s="1294"/>
      <c r="AB877" s="1294"/>
      <c r="AC877" s="1294"/>
      <c r="AD877" s="1294"/>
      <c r="AE877" s="1295"/>
      <c r="AF877" s="1295"/>
      <c r="AG877" s="1233"/>
      <c r="AH877" s="1233"/>
      <c r="AI877" s="1233"/>
      <c r="AJ877" s="1233"/>
      <c r="AK877" s="1233"/>
      <c r="AL877" s="1233"/>
      <c r="AM877" s="1233"/>
      <c r="AN877" s="1233"/>
      <c r="AO877" s="1233"/>
      <c r="AP877" s="1233"/>
      <c r="AQ877" s="1233"/>
      <c r="AR877" s="1233"/>
      <c r="AS877" s="1233"/>
      <c r="AT877" s="1233"/>
      <c r="AU877" s="1233"/>
      <c r="AV877" s="1233"/>
      <c r="AW877" s="1233"/>
      <c r="AX877" s="1233"/>
      <c r="AY877" s="1233"/>
      <c r="AZ877" s="1233"/>
      <c r="BA877" s="1233"/>
      <c r="BB877" s="1233"/>
      <c r="BC877" s="1233"/>
      <c r="BD877" s="1233"/>
      <c r="BE877" s="1233"/>
      <c r="BF877" s="1233"/>
      <c r="BG877" s="1233"/>
      <c r="BH877" s="1233"/>
      <c r="BI877" s="1233"/>
      <c r="BJ877" s="1233"/>
      <c r="BK877" s="1233"/>
      <c r="BL877" s="1233"/>
      <c r="BM877" s="1233"/>
      <c r="BN877" s="1233"/>
      <c r="BO877" s="1233"/>
      <c r="BP877" s="1233"/>
      <c r="BQ877" s="1233"/>
      <c r="BR877" s="1233"/>
      <c r="BS877" s="1233"/>
      <c r="BT877" s="1233"/>
      <c r="BU877" s="1233"/>
      <c r="BV877" s="1233"/>
      <c r="BW877" s="1233"/>
    </row>
    <row r="878" ht="14.25" customHeight="1">
      <c r="A878" s="1295"/>
      <c r="B878" s="1295"/>
      <c r="C878" s="1295"/>
      <c r="D878" s="1295"/>
      <c r="E878" s="1295"/>
      <c r="F878" s="1295"/>
      <c r="G878" s="1296"/>
      <c r="H878" s="1297"/>
      <c r="I878" s="1298"/>
      <c r="J878" s="1295"/>
      <c r="K878" s="1295"/>
      <c r="L878" s="1299"/>
      <c r="M878" s="1295"/>
      <c r="N878" s="1295"/>
      <c r="O878" s="1299"/>
      <c r="P878" s="1295"/>
      <c r="Q878" s="1295"/>
      <c r="R878" s="1295"/>
      <c r="S878" s="1295"/>
      <c r="T878" s="1295"/>
      <c r="U878" s="1300"/>
      <c r="V878" s="1295"/>
      <c r="W878" s="1295"/>
      <c r="X878" s="1295"/>
      <c r="Y878" s="1294"/>
      <c r="Z878" s="1294"/>
      <c r="AA878" s="1294"/>
      <c r="AB878" s="1294"/>
      <c r="AC878" s="1294"/>
      <c r="AD878" s="1294"/>
      <c r="AE878" s="1295"/>
      <c r="AF878" s="1295"/>
      <c r="AG878" s="1233"/>
      <c r="AH878" s="1233"/>
      <c r="AI878" s="1233"/>
      <c r="AJ878" s="1233"/>
      <c r="AK878" s="1233"/>
      <c r="AL878" s="1233"/>
      <c r="AM878" s="1233"/>
      <c r="AN878" s="1233"/>
      <c r="AO878" s="1233"/>
      <c r="AP878" s="1233"/>
      <c r="AQ878" s="1233"/>
      <c r="AR878" s="1233"/>
      <c r="AS878" s="1233"/>
      <c r="AT878" s="1233"/>
      <c r="AU878" s="1233"/>
      <c r="AV878" s="1233"/>
      <c r="AW878" s="1233"/>
      <c r="AX878" s="1233"/>
      <c r="AY878" s="1233"/>
      <c r="AZ878" s="1233"/>
      <c r="BA878" s="1233"/>
      <c r="BB878" s="1233"/>
      <c r="BC878" s="1233"/>
      <c r="BD878" s="1233"/>
      <c r="BE878" s="1233"/>
      <c r="BF878" s="1233"/>
      <c r="BG878" s="1233"/>
      <c r="BH878" s="1233"/>
      <c r="BI878" s="1233"/>
      <c r="BJ878" s="1233"/>
      <c r="BK878" s="1233"/>
      <c r="BL878" s="1233"/>
      <c r="BM878" s="1233"/>
      <c r="BN878" s="1233"/>
      <c r="BO878" s="1233"/>
      <c r="BP878" s="1233"/>
      <c r="BQ878" s="1233"/>
      <c r="BR878" s="1233"/>
      <c r="BS878" s="1233"/>
      <c r="BT878" s="1233"/>
      <c r="BU878" s="1233"/>
      <c r="BV878" s="1233"/>
      <c r="BW878" s="1233"/>
    </row>
    <row r="879" ht="14.25" customHeight="1">
      <c r="A879" s="1295"/>
      <c r="B879" s="1295"/>
      <c r="C879" s="1295"/>
      <c r="D879" s="1295"/>
      <c r="E879" s="1295"/>
      <c r="F879" s="1295"/>
      <c r="G879" s="1296"/>
      <c r="H879" s="1297"/>
      <c r="I879" s="1298"/>
      <c r="J879" s="1295"/>
      <c r="K879" s="1295"/>
      <c r="L879" s="1299"/>
      <c r="M879" s="1295"/>
      <c r="N879" s="1295"/>
      <c r="O879" s="1299"/>
      <c r="P879" s="1295"/>
      <c r="Q879" s="1295"/>
      <c r="R879" s="1295"/>
      <c r="S879" s="1295"/>
      <c r="T879" s="1295"/>
      <c r="U879" s="1300"/>
      <c r="V879" s="1295"/>
      <c r="W879" s="1295"/>
      <c r="X879" s="1295"/>
      <c r="Y879" s="1294"/>
      <c r="Z879" s="1294"/>
      <c r="AA879" s="1294"/>
      <c r="AB879" s="1294"/>
      <c r="AC879" s="1294"/>
      <c r="AD879" s="1294"/>
      <c r="AE879" s="1295"/>
      <c r="AF879" s="1295"/>
      <c r="AG879" s="1233"/>
      <c r="AH879" s="1233"/>
      <c r="AI879" s="1233"/>
      <c r="AJ879" s="1233"/>
      <c r="AK879" s="1233"/>
      <c r="AL879" s="1233"/>
      <c r="AM879" s="1233"/>
      <c r="AN879" s="1233"/>
      <c r="AO879" s="1233"/>
      <c r="AP879" s="1233"/>
      <c r="AQ879" s="1233"/>
      <c r="AR879" s="1233"/>
      <c r="AS879" s="1233"/>
      <c r="AT879" s="1233"/>
      <c r="AU879" s="1233"/>
      <c r="AV879" s="1233"/>
      <c r="AW879" s="1233"/>
      <c r="AX879" s="1233"/>
      <c r="AY879" s="1233"/>
      <c r="AZ879" s="1233"/>
      <c r="BA879" s="1233"/>
      <c r="BB879" s="1233"/>
      <c r="BC879" s="1233"/>
      <c r="BD879" s="1233"/>
      <c r="BE879" s="1233"/>
      <c r="BF879" s="1233"/>
      <c r="BG879" s="1233"/>
      <c r="BH879" s="1233"/>
      <c r="BI879" s="1233"/>
      <c r="BJ879" s="1233"/>
      <c r="BK879" s="1233"/>
      <c r="BL879" s="1233"/>
      <c r="BM879" s="1233"/>
      <c r="BN879" s="1233"/>
      <c r="BO879" s="1233"/>
      <c r="BP879" s="1233"/>
      <c r="BQ879" s="1233"/>
      <c r="BR879" s="1233"/>
      <c r="BS879" s="1233"/>
      <c r="BT879" s="1233"/>
      <c r="BU879" s="1233"/>
      <c r="BV879" s="1233"/>
      <c r="BW879" s="1233"/>
    </row>
    <row r="880" ht="14.25" customHeight="1">
      <c r="A880" s="1295"/>
      <c r="B880" s="1295"/>
      <c r="C880" s="1295"/>
      <c r="D880" s="1295"/>
      <c r="E880" s="1295"/>
      <c r="F880" s="1295"/>
      <c r="G880" s="1296"/>
      <c r="H880" s="1297"/>
      <c r="I880" s="1298"/>
      <c r="J880" s="1295"/>
      <c r="K880" s="1295"/>
      <c r="L880" s="1299"/>
      <c r="M880" s="1295"/>
      <c r="N880" s="1295"/>
      <c r="O880" s="1299"/>
      <c r="P880" s="1295"/>
      <c r="Q880" s="1295"/>
      <c r="R880" s="1295"/>
      <c r="S880" s="1295"/>
      <c r="T880" s="1295"/>
      <c r="U880" s="1300"/>
      <c r="V880" s="1295"/>
      <c r="W880" s="1295"/>
      <c r="X880" s="1295"/>
      <c r="Y880" s="1294"/>
      <c r="Z880" s="1294"/>
      <c r="AA880" s="1294"/>
      <c r="AB880" s="1294"/>
      <c r="AC880" s="1294"/>
      <c r="AD880" s="1294"/>
      <c r="AE880" s="1295"/>
      <c r="AF880" s="1295"/>
      <c r="AG880" s="1233"/>
      <c r="AH880" s="1233"/>
      <c r="AI880" s="1233"/>
      <c r="AJ880" s="1233"/>
      <c r="AK880" s="1233"/>
      <c r="AL880" s="1233"/>
      <c r="AM880" s="1233"/>
      <c r="AN880" s="1233"/>
      <c r="AO880" s="1233"/>
      <c r="AP880" s="1233"/>
      <c r="AQ880" s="1233"/>
      <c r="AR880" s="1233"/>
      <c r="AS880" s="1233"/>
      <c r="AT880" s="1233"/>
      <c r="AU880" s="1233"/>
      <c r="AV880" s="1233"/>
      <c r="AW880" s="1233"/>
      <c r="AX880" s="1233"/>
      <c r="AY880" s="1233"/>
      <c r="AZ880" s="1233"/>
      <c r="BA880" s="1233"/>
      <c r="BB880" s="1233"/>
      <c r="BC880" s="1233"/>
      <c r="BD880" s="1233"/>
      <c r="BE880" s="1233"/>
      <c r="BF880" s="1233"/>
      <c r="BG880" s="1233"/>
      <c r="BH880" s="1233"/>
      <c r="BI880" s="1233"/>
      <c r="BJ880" s="1233"/>
      <c r="BK880" s="1233"/>
      <c r="BL880" s="1233"/>
      <c r="BM880" s="1233"/>
      <c r="BN880" s="1233"/>
      <c r="BO880" s="1233"/>
      <c r="BP880" s="1233"/>
      <c r="BQ880" s="1233"/>
      <c r="BR880" s="1233"/>
      <c r="BS880" s="1233"/>
      <c r="BT880" s="1233"/>
      <c r="BU880" s="1233"/>
      <c r="BV880" s="1233"/>
      <c r="BW880" s="1233"/>
    </row>
    <row r="881" ht="14.25" customHeight="1">
      <c r="A881" s="1295"/>
      <c r="B881" s="1295"/>
      <c r="C881" s="1295"/>
      <c r="D881" s="1295"/>
      <c r="E881" s="1295"/>
      <c r="F881" s="1295"/>
      <c r="G881" s="1296"/>
      <c r="H881" s="1297"/>
      <c r="I881" s="1298"/>
      <c r="J881" s="1295"/>
      <c r="K881" s="1295"/>
      <c r="L881" s="1299"/>
      <c r="M881" s="1295"/>
      <c r="N881" s="1295"/>
      <c r="O881" s="1299"/>
      <c r="P881" s="1295"/>
      <c r="Q881" s="1295"/>
      <c r="R881" s="1295"/>
      <c r="S881" s="1295"/>
      <c r="T881" s="1295"/>
      <c r="U881" s="1300"/>
      <c r="V881" s="1295"/>
      <c r="W881" s="1295"/>
      <c r="X881" s="1295"/>
      <c r="Y881" s="1294"/>
      <c r="Z881" s="1294"/>
      <c r="AA881" s="1294"/>
      <c r="AB881" s="1294"/>
      <c r="AC881" s="1294"/>
      <c r="AD881" s="1294"/>
      <c r="AE881" s="1295"/>
      <c r="AF881" s="1295"/>
      <c r="AG881" s="1233"/>
      <c r="AH881" s="1233"/>
      <c r="AI881" s="1233"/>
      <c r="AJ881" s="1233"/>
      <c r="AK881" s="1233"/>
      <c r="AL881" s="1233"/>
      <c r="AM881" s="1233"/>
      <c r="AN881" s="1233"/>
      <c r="AO881" s="1233"/>
      <c r="AP881" s="1233"/>
      <c r="AQ881" s="1233"/>
      <c r="AR881" s="1233"/>
      <c r="AS881" s="1233"/>
      <c r="AT881" s="1233"/>
      <c r="AU881" s="1233"/>
      <c r="AV881" s="1233"/>
      <c r="AW881" s="1233"/>
      <c r="AX881" s="1233"/>
      <c r="AY881" s="1233"/>
      <c r="AZ881" s="1233"/>
      <c r="BA881" s="1233"/>
      <c r="BB881" s="1233"/>
      <c r="BC881" s="1233"/>
      <c r="BD881" s="1233"/>
      <c r="BE881" s="1233"/>
      <c r="BF881" s="1233"/>
      <c r="BG881" s="1233"/>
      <c r="BH881" s="1233"/>
      <c r="BI881" s="1233"/>
      <c r="BJ881" s="1233"/>
      <c r="BK881" s="1233"/>
      <c r="BL881" s="1233"/>
      <c r="BM881" s="1233"/>
      <c r="BN881" s="1233"/>
      <c r="BO881" s="1233"/>
      <c r="BP881" s="1233"/>
      <c r="BQ881" s="1233"/>
      <c r="BR881" s="1233"/>
      <c r="BS881" s="1233"/>
      <c r="BT881" s="1233"/>
      <c r="BU881" s="1233"/>
      <c r="BV881" s="1233"/>
      <c r="BW881" s="1233"/>
    </row>
    <row r="882" ht="14.25" customHeight="1">
      <c r="A882" s="1295"/>
      <c r="B882" s="1295"/>
      <c r="C882" s="1295"/>
      <c r="D882" s="1295"/>
      <c r="E882" s="1295"/>
      <c r="F882" s="1295"/>
      <c r="G882" s="1296"/>
      <c r="H882" s="1297"/>
      <c r="I882" s="1298"/>
      <c r="J882" s="1295"/>
      <c r="K882" s="1295"/>
      <c r="L882" s="1299"/>
      <c r="M882" s="1295"/>
      <c r="N882" s="1295"/>
      <c r="O882" s="1299"/>
      <c r="P882" s="1295"/>
      <c r="Q882" s="1295"/>
      <c r="R882" s="1295"/>
      <c r="S882" s="1295"/>
      <c r="T882" s="1295"/>
      <c r="U882" s="1300"/>
      <c r="V882" s="1295"/>
      <c r="W882" s="1295"/>
      <c r="X882" s="1295"/>
      <c r="Y882" s="1294"/>
      <c r="Z882" s="1294"/>
      <c r="AA882" s="1294"/>
      <c r="AB882" s="1294"/>
      <c r="AC882" s="1294"/>
      <c r="AD882" s="1294"/>
      <c r="AE882" s="1295"/>
      <c r="AF882" s="1295"/>
      <c r="AG882" s="1233"/>
      <c r="AH882" s="1233"/>
      <c r="AI882" s="1233"/>
      <c r="AJ882" s="1233"/>
      <c r="AK882" s="1233"/>
      <c r="AL882" s="1233"/>
      <c r="AM882" s="1233"/>
      <c r="AN882" s="1233"/>
      <c r="AO882" s="1233"/>
      <c r="AP882" s="1233"/>
      <c r="AQ882" s="1233"/>
      <c r="AR882" s="1233"/>
      <c r="AS882" s="1233"/>
      <c r="AT882" s="1233"/>
      <c r="AU882" s="1233"/>
      <c r="AV882" s="1233"/>
      <c r="AW882" s="1233"/>
      <c r="AX882" s="1233"/>
      <c r="AY882" s="1233"/>
      <c r="AZ882" s="1233"/>
      <c r="BA882" s="1233"/>
      <c r="BB882" s="1233"/>
      <c r="BC882" s="1233"/>
      <c r="BD882" s="1233"/>
      <c r="BE882" s="1233"/>
      <c r="BF882" s="1233"/>
      <c r="BG882" s="1233"/>
      <c r="BH882" s="1233"/>
      <c r="BI882" s="1233"/>
      <c r="BJ882" s="1233"/>
      <c r="BK882" s="1233"/>
      <c r="BL882" s="1233"/>
      <c r="BM882" s="1233"/>
      <c r="BN882" s="1233"/>
      <c r="BO882" s="1233"/>
      <c r="BP882" s="1233"/>
      <c r="BQ882" s="1233"/>
      <c r="BR882" s="1233"/>
      <c r="BS882" s="1233"/>
      <c r="BT882" s="1233"/>
      <c r="BU882" s="1233"/>
      <c r="BV882" s="1233"/>
      <c r="BW882" s="1233"/>
    </row>
    <row r="883" ht="14.25" customHeight="1">
      <c r="A883" s="1295"/>
      <c r="B883" s="1295"/>
      <c r="C883" s="1295"/>
      <c r="D883" s="1295"/>
      <c r="E883" s="1295"/>
      <c r="F883" s="1295"/>
      <c r="G883" s="1296"/>
      <c r="H883" s="1297"/>
      <c r="I883" s="1298"/>
      <c r="J883" s="1295"/>
      <c r="K883" s="1295"/>
      <c r="L883" s="1299"/>
      <c r="M883" s="1295"/>
      <c r="N883" s="1295"/>
      <c r="O883" s="1299"/>
      <c r="P883" s="1295"/>
      <c r="Q883" s="1295"/>
      <c r="R883" s="1295"/>
      <c r="S883" s="1295"/>
      <c r="T883" s="1295"/>
      <c r="U883" s="1300"/>
      <c r="V883" s="1295"/>
      <c r="W883" s="1295"/>
      <c r="X883" s="1295"/>
      <c r="Y883" s="1294"/>
      <c r="Z883" s="1294"/>
      <c r="AA883" s="1294"/>
      <c r="AB883" s="1294"/>
      <c r="AC883" s="1294"/>
      <c r="AD883" s="1294"/>
      <c r="AE883" s="1295"/>
      <c r="AF883" s="1295"/>
      <c r="AG883" s="1233"/>
      <c r="AH883" s="1233"/>
      <c r="AI883" s="1233"/>
      <c r="AJ883" s="1233"/>
      <c r="AK883" s="1233"/>
      <c r="AL883" s="1233"/>
      <c r="AM883" s="1233"/>
      <c r="AN883" s="1233"/>
      <c r="AO883" s="1233"/>
      <c r="AP883" s="1233"/>
      <c r="AQ883" s="1233"/>
      <c r="AR883" s="1233"/>
      <c r="AS883" s="1233"/>
      <c r="AT883" s="1233"/>
      <c r="AU883" s="1233"/>
      <c r="AV883" s="1233"/>
      <c r="AW883" s="1233"/>
      <c r="AX883" s="1233"/>
      <c r="AY883" s="1233"/>
      <c r="AZ883" s="1233"/>
      <c r="BA883" s="1233"/>
      <c r="BB883" s="1233"/>
      <c r="BC883" s="1233"/>
      <c r="BD883" s="1233"/>
      <c r="BE883" s="1233"/>
      <c r="BF883" s="1233"/>
      <c r="BG883" s="1233"/>
      <c r="BH883" s="1233"/>
      <c r="BI883" s="1233"/>
      <c r="BJ883" s="1233"/>
      <c r="BK883" s="1233"/>
      <c r="BL883" s="1233"/>
      <c r="BM883" s="1233"/>
      <c r="BN883" s="1233"/>
      <c r="BO883" s="1233"/>
      <c r="BP883" s="1233"/>
      <c r="BQ883" s="1233"/>
      <c r="BR883" s="1233"/>
      <c r="BS883" s="1233"/>
      <c r="BT883" s="1233"/>
      <c r="BU883" s="1233"/>
      <c r="BV883" s="1233"/>
      <c r="BW883" s="1233"/>
    </row>
    <row r="884" ht="14.25" customHeight="1">
      <c r="A884" s="1295"/>
      <c r="B884" s="1295"/>
      <c r="C884" s="1295"/>
      <c r="D884" s="1295"/>
      <c r="E884" s="1295"/>
      <c r="F884" s="1295"/>
      <c r="G884" s="1296"/>
      <c r="H884" s="1297"/>
      <c r="I884" s="1298"/>
      <c r="J884" s="1295"/>
      <c r="K884" s="1295"/>
      <c r="L884" s="1299"/>
      <c r="M884" s="1295"/>
      <c r="N884" s="1295"/>
      <c r="O884" s="1299"/>
      <c r="P884" s="1295"/>
      <c r="Q884" s="1295"/>
      <c r="R884" s="1295"/>
      <c r="S884" s="1295"/>
      <c r="T884" s="1295"/>
      <c r="U884" s="1300"/>
      <c r="V884" s="1295"/>
      <c r="W884" s="1295"/>
      <c r="X884" s="1295"/>
      <c r="Y884" s="1294"/>
      <c r="Z884" s="1294"/>
      <c r="AA884" s="1294"/>
      <c r="AB884" s="1294"/>
      <c r="AC884" s="1294"/>
      <c r="AD884" s="1294"/>
      <c r="AE884" s="1295"/>
      <c r="AF884" s="1295"/>
      <c r="AG884" s="1233"/>
      <c r="AH884" s="1233"/>
      <c r="AI884" s="1233"/>
      <c r="AJ884" s="1233"/>
      <c r="AK884" s="1233"/>
      <c r="AL884" s="1233"/>
      <c r="AM884" s="1233"/>
      <c r="AN884" s="1233"/>
      <c r="AO884" s="1233"/>
      <c r="AP884" s="1233"/>
      <c r="AQ884" s="1233"/>
      <c r="AR884" s="1233"/>
      <c r="AS884" s="1233"/>
      <c r="AT884" s="1233"/>
      <c r="AU884" s="1233"/>
      <c r="AV884" s="1233"/>
      <c r="AW884" s="1233"/>
      <c r="AX884" s="1233"/>
      <c r="AY884" s="1233"/>
      <c r="AZ884" s="1233"/>
      <c r="BA884" s="1233"/>
      <c r="BB884" s="1233"/>
      <c r="BC884" s="1233"/>
      <c r="BD884" s="1233"/>
      <c r="BE884" s="1233"/>
      <c r="BF884" s="1233"/>
      <c r="BG884" s="1233"/>
      <c r="BH884" s="1233"/>
      <c r="BI884" s="1233"/>
      <c r="BJ884" s="1233"/>
      <c r="BK884" s="1233"/>
      <c r="BL884" s="1233"/>
      <c r="BM884" s="1233"/>
      <c r="BN884" s="1233"/>
      <c r="BO884" s="1233"/>
      <c r="BP884" s="1233"/>
      <c r="BQ884" s="1233"/>
      <c r="BR884" s="1233"/>
      <c r="BS884" s="1233"/>
      <c r="BT884" s="1233"/>
      <c r="BU884" s="1233"/>
      <c r="BV884" s="1233"/>
      <c r="BW884" s="1233"/>
    </row>
    <row r="885" ht="14.25" customHeight="1">
      <c r="A885" s="1295"/>
      <c r="B885" s="1295"/>
      <c r="C885" s="1295"/>
      <c r="D885" s="1295"/>
      <c r="E885" s="1295"/>
      <c r="F885" s="1295"/>
      <c r="G885" s="1296"/>
      <c r="H885" s="1297"/>
      <c r="I885" s="1298"/>
      <c r="J885" s="1295"/>
      <c r="K885" s="1295"/>
      <c r="L885" s="1299"/>
      <c r="M885" s="1295"/>
      <c r="N885" s="1295"/>
      <c r="O885" s="1299"/>
      <c r="P885" s="1295"/>
      <c r="Q885" s="1295"/>
      <c r="R885" s="1295"/>
      <c r="S885" s="1295"/>
      <c r="T885" s="1295"/>
      <c r="U885" s="1300"/>
      <c r="V885" s="1295"/>
      <c r="W885" s="1295"/>
      <c r="X885" s="1295"/>
      <c r="Y885" s="1294"/>
      <c r="Z885" s="1294"/>
      <c r="AA885" s="1294"/>
      <c r="AB885" s="1294"/>
      <c r="AC885" s="1294"/>
      <c r="AD885" s="1294"/>
      <c r="AE885" s="1295"/>
      <c r="AF885" s="1295"/>
      <c r="AG885" s="1233"/>
      <c r="AH885" s="1233"/>
      <c r="AI885" s="1233"/>
      <c r="AJ885" s="1233"/>
      <c r="AK885" s="1233"/>
      <c r="AL885" s="1233"/>
      <c r="AM885" s="1233"/>
      <c r="AN885" s="1233"/>
      <c r="AO885" s="1233"/>
      <c r="AP885" s="1233"/>
      <c r="AQ885" s="1233"/>
      <c r="AR885" s="1233"/>
      <c r="AS885" s="1233"/>
      <c r="AT885" s="1233"/>
      <c r="AU885" s="1233"/>
      <c r="AV885" s="1233"/>
      <c r="AW885" s="1233"/>
      <c r="AX885" s="1233"/>
      <c r="AY885" s="1233"/>
      <c r="AZ885" s="1233"/>
      <c r="BA885" s="1233"/>
      <c r="BB885" s="1233"/>
      <c r="BC885" s="1233"/>
      <c r="BD885" s="1233"/>
      <c r="BE885" s="1233"/>
      <c r="BF885" s="1233"/>
      <c r="BG885" s="1233"/>
      <c r="BH885" s="1233"/>
      <c r="BI885" s="1233"/>
      <c r="BJ885" s="1233"/>
      <c r="BK885" s="1233"/>
      <c r="BL885" s="1233"/>
      <c r="BM885" s="1233"/>
      <c r="BN885" s="1233"/>
      <c r="BO885" s="1233"/>
      <c r="BP885" s="1233"/>
      <c r="BQ885" s="1233"/>
      <c r="BR885" s="1233"/>
      <c r="BS885" s="1233"/>
      <c r="BT885" s="1233"/>
      <c r="BU885" s="1233"/>
      <c r="BV885" s="1233"/>
      <c r="BW885" s="1233"/>
    </row>
    <row r="886" ht="14.25" customHeight="1">
      <c r="A886" s="1295"/>
      <c r="B886" s="1295"/>
      <c r="C886" s="1295"/>
      <c r="D886" s="1295"/>
      <c r="E886" s="1295"/>
      <c r="F886" s="1295"/>
      <c r="G886" s="1296"/>
      <c r="H886" s="1297"/>
      <c r="I886" s="1298"/>
      <c r="J886" s="1295"/>
      <c r="K886" s="1295"/>
      <c r="L886" s="1299"/>
      <c r="M886" s="1295"/>
      <c r="N886" s="1295"/>
      <c r="O886" s="1299"/>
      <c r="P886" s="1295"/>
      <c r="Q886" s="1295"/>
      <c r="R886" s="1295"/>
      <c r="S886" s="1295"/>
      <c r="T886" s="1295"/>
      <c r="U886" s="1300"/>
      <c r="V886" s="1295"/>
      <c r="W886" s="1295"/>
      <c r="X886" s="1295"/>
      <c r="Y886" s="1294"/>
      <c r="Z886" s="1294"/>
      <c r="AA886" s="1294"/>
      <c r="AB886" s="1294"/>
      <c r="AC886" s="1294"/>
      <c r="AD886" s="1294"/>
      <c r="AE886" s="1295"/>
      <c r="AF886" s="1295"/>
      <c r="AG886" s="1233"/>
      <c r="AH886" s="1233"/>
      <c r="AI886" s="1233"/>
      <c r="AJ886" s="1233"/>
      <c r="AK886" s="1233"/>
      <c r="AL886" s="1233"/>
      <c r="AM886" s="1233"/>
      <c r="AN886" s="1233"/>
      <c r="AO886" s="1233"/>
      <c r="AP886" s="1233"/>
      <c r="AQ886" s="1233"/>
      <c r="AR886" s="1233"/>
      <c r="AS886" s="1233"/>
      <c r="AT886" s="1233"/>
      <c r="AU886" s="1233"/>
      <c r="AV886" s="1233"/>
      <c r="AW886" s="1233"/>
      <c r="AX886" s="1233"/>
      <c r="AY886" s="1233"/>
      <c r="AZ886" s="1233"/>
      <c r="BA886" s="1233"/>
      <c r="BB886" s="1233"/>
      <c r="BC886" s="1233"/>
      <c r="BD886" s="1233"/>
      <c r="BE886" s="1233"/>
      <c r="BF886" s="1233"/>
      <c r="BG886" s="1233"/>
      <c r="BH886" s="1233"/>
      <c r="BI886" s="1233"/>
      <c r="BJ886" s="1233"/>
      <c r="BK886" s="1233"/>
      <c r="BL886" s="1233"/>
      <c r="BM886" s="1233"/>
      <c r="BN886" s="1233"/>
      <c r="BO886" s="1233"/>
      <c r="BP886" s="1233"/>
      <c r="BQ886" s="1233"/>
      <c r="BR886" s="1233"/>
      <c r="BS886" s="1233"/>
      <c r="BT886" s="1233"/>
      <c r="BU886" s="1233"/>
      <c r="BV886" s="1233"/>
      <c r="BW886" s="1233"/>
    </row>
    <row r="887" ht="14.25" customHeight="1">
      <c r="A887" s="1295"/>
      <c r="B887" s="1295"/>
      <c r="C887" s="1295"/>
      <c r="D887" s="1295"/>
      <c r="E887" s="1295"/>
      <c r="F887" s="1295"/>
      <c r="G887" s="1296"/>
      <c r="H887" s="1297"/>
      <c r="I887" s="1298"/>
      <c r="J887" s="1295"/>
      <c r="K887" s="1295"/>
      <c r="L887" s="1299"/>
      <c r="M887" s="1295"/>
      <c r="N887" s="1295"/>
      <c r="O887" s="1299"/>
      <c r="P887" s="1295"/>
      <c r="Q887" s="1295"/>
      <c r="R887" s="1295"/>
      <c r="S887" s="1295"/>
      <c r="T887" s="1295"/>
      <c r="U887" s="1300"/>
      <c r="V887" s="1295"/>
      <c r="W887" s="1295"/>
      <c r="X887" s="1295"/>
      <c r="Y887" s="1294"/>
      <c r="Z887" s="1294"/>
      <c r="AA887" s="1294"/>
      <c r="AB887" s="1294"/>
      <c r="AC887" s="1294"/>
      <c r="AD887" s="1294"/>
      <c r="AE887" s="1295"/>
      <c r="AF887" s="1295"/>
      <c r="AG887" s="1233"/>
      <c r="AH887" s="1233"/>
      <c r="AI887" s="1233"/>
      <c r="AJ887" s="1233"/>
      <c r="AK887" s="1233"/>
      <c r="AL887" s="1233"/>
      <c r="AM887" s="1233"/>
      <c r="AN887" s="1233"/>
      <c r="AO887" s="1233"/>
      <c r="AP887" s="1233"/>
      <c r="AQ887" s="1233"/>
      <c r="AR887" s="1233"/>
      <c r="AS887" s="1233"/>
      <c r="AT887" s="1233"/>
      <c r="AU887" s="1233"/>
      <c r="AV887" s="1233"/>
      <c r="AW887" s="1233"/>
      <c r="AX887" s="1233"/>
      <c r="AY887" s="1233"/>
      <c r="AZ887" s="1233"/>
      <c r="BA887" s="1233"/>
      <c r="BB887" s="1233"/>
      <c r="BC887" s="1233"/>
      <c r="BD887" s="1233"/>
      <c r="BE887" s="1233"/>
      <c r="BF887" s="1233"/>
      <c r="BG887" s="1233"/>
      <c r="BH887" s="1233"/>
      <c r="BI887" s="1233"/>
      <c r="BJ887" s="1233"/>
      <c r="BK887" s="1233"/>
      <c r="BL887" s="1233"/>
      <c r="BM887" s="1233"/>
      <c r="BN887" s="1233"/>
      <c r="BO887" s="1233"/>
      <c r="BP887" s="1233"/>
      <c r="BQ887" s="1233"/>
      <c r="BR887" s="1233"/>
      <c r="BS887" s="1233"/>
      <c r="BT887" s="1233"/>
      <c r="BU887" s="1233"/>
      <c r="BV887" s="1233"/>
      <c r="BW887" s="1233"/>
    </row>
    <row r="888" ht="14.25" customHeight="1">
      <c r="A888" s="1295"/>
      <c r="B888" s="1295"/>
      <c r="C888" s="1295"/>
      <c r="D888" s="1295"/>
      <c r="E888" s="1295"/>
      <c r="F888" s="1295"/>
      <c r="G888" s="1296"/>
      <c r="H888" s="1297"/>
      <c r="I888" s="1298"/>
      <c r="J888" s="1295"/>
      <c r="K888" s="1295"/>
      <c r="L888" s="1299"/>
      <c r="M888" s="1295"/>
      <c r="N888" s="1295"/>
      <c r="O888" s="1299"/>
      <c r="P888" s="1295"/>
      <c r="Q888" s="1295"/>
      <c r="R888" s="1295"/>
      <c r="S888" s="1295"/>
      <c r="T888" s="1295"/>
      <c r="U888" s="1300"/>
      <c r="V888" s="1295"/>
      <c r="W888" s="1295"/>
      <c r="X888" s="1295"/>
      <c r="Y888" s="1294"/>
      <c r="Z888" s="1294"/>
      <c r="AA888" s="1294"/>
      <c r="AB888" s="1294"/>
      <c r="AC888" s="1294"/>
      <c r="AD888" s="1294"/>
      <c r="AE888" s="1295"/>
      <c r="AF888" s="1295"/>
      <c r="AG888" s="1233"/>
      <c r="AH888" s="1233"/>
      <c r="AI888" s="1233"/>
      <c r="AJ888" s="1233"/>
      <c r="AK888" s="1233"/>
      <c r="AL888" s="1233"/>
      <c r="AM888" s="1233"/>
      <c r="AN888" s="1233"/>
      <c r="AO888" s="1233"/>
      <c r="AP888" s="1233"/>
      <c r="AQ888" s="1233"/>
      <c r="AR888" s="1233"/>
      <c r="AS888" s="1233"/>
      <c r="AT888" s="1233"/>
      <c r="AU888" s="1233"/>
      <c r="AV888" s="1233"/>
      <c r="AW888" s="1233"/>
      <c r="AX888" s="1233"/>
      <c r="AY888" s="1233"/>
      <c r="AZ888" s="1233"/>
      <c r="BA888" s="1233"/>
      <c r="BB888" s="1233"/>
      <c r="BC888" s="1233"/>
      <c r="BD888" s="1233"/>
      <c r="BE888" s="1233"/>
      <c r="BF888" s="1233"/>
      <c r="BG888" s="1233"/>
      <c r="BH888" s="1233"/>
      <c r="BI888" s="1233"/>
      <c r="BJ888" s="1233"/>
      <c r="BK888" s="1233"/>
      <c r="BL888" s="1233"/>
      <c r="BM888" s="1233"/>
      <c r="BN888" s="1233"/>
      <c r="BO888" s="1233"/>
      <c r="BP888" s="1233"/>
      <c r="BQ888" s="1233"/>
      <c r="BR888" s="1233"/>
      <c r="BS888" s="1233"/>
      <c r="BT888" s="1233"/>
      <c r="BU888" s="1233"/>
      <c r="BV888" s="1233"/>
      <c r="BW888" s="1233"/>
    </row>
    <row r="889" ht="14.25" customHeight="1">
      <c r="A889" s="1295"/>
      <c r="B889" s="1295"/>
      <c r="C889" s="1295"/>
      <c r="D889" s="1295"/>
      <c r="E889" s="1295"/>
      <c r="F889" s="1295"/>
      <c r="G889" s="1296"/>
      <c r="H889" s="1297"/>
      <c r="I889" s="1298"/>
      <c r="J889" s="1295"/>
      <c r="K889" s="1295"/>
      <c r="L889" s="1299"/>
      <c r="M889" s="1295"/>
      <c r="N889" s="1295"/>
      <c r="O889" s="1299"/>
      <c r="P889" s="1295"/>
      <c r="Q889" s="1295"/>
      <c r="R889" s="1295"/>
      <c r="S889" s="1295"/>
      <c r="T889" s="1295"/>
      <c r="U889" s="1300"/>
      <c r="V889" s="1295"/>
      <c r="W889" s="1295"/>
      <c r="X889" s="1295"/>
      <c r="Y889" s="1294"/>
      <c r="Z889" s="1294"/>
      <c r="AA889" s="1294"/>
      <c r="AB889" s="1294"/>
      <c r="AC889" s="1294"/>
      <c r="AD889" s="1294"/>
      <c r="AE889" s="1295"/>
      <c r="AF889" s="1295"/>
      <c r="AG889" s="1233"/>
      <c r="AH889" s="1233"/>
      <c r="AI889" s="1233"/>
      <c r="AJ889" s="1233"/>
      <c r="AK889" s="1233"/>
      <c r="AL889" s="1233"/>
      <c r="AM889" s="1233"/>
      <c r="AN889" s="1233"/>
      <c r="AO889" s="1233"/>
      <c r="AP889" s="1233"/>
      <c r="AQ889" s="1233"/>
      <c r="AR889" s="1233"/>
      <c r="AS889" s="1233"/>
      <c r="AT889" s="1233"/>
      <c r="AU889" s="1233"/>
      <c r="AV889" s="1233"/>
      <c r="AW889" s="1233"/>
      <c r="AX889" s="1233"/>
      <c r="AY889" s="1233"/>
      <c r="AZ889" s="1233"/>
      <c r="BA889" s="1233"/>
      <c r="BB889" s="1233"/>
      <c r="BC889" s="1233"/>
      <c r="BD889" s="1233"/>
      <c r="BE889" s="1233"/>
      <c r="BF889" s="1233"/>
      <c r="BG889" s="1233"/>
      <c r="BH889" s="1233"/>
      <c r="BI889" s="1233"/>
      <c r="BJ889" s="1233"/>
      <c r="BK889" s="1233"/>
      <c r="BL889" s="1233"/>
      <c r="BM889" s="1233"/>
      <c r="BN889" s="1233"/>
      <c r="BO889" s="1233"/>
      <c r="BP889" s="1233"/>
      <c r="BQ889" s="1233"/>
      <c r="BR889" s="1233"/>
      <c r="BS889" s="1233"/>
      <c r="BT889" s="1233"/>
      <c r="BU889" s="1233"/>
      <c r="BV889" s="1233"/>
      <c r="BW889" s="1233"/>
    </row>
    <row r="890" ht="14.25" customHeight="1">
      <c r="A890" s="1295"/>
      <c r="B890" s="1295"/>
      <c r="C890" s="1295"/>
      <c r="D890" s="1295"/>
      <c r="E890" s="1295"/>
      <c r="F890" s="1295"/>
      <c r="G890" s="1296"/>
      <c r="H890" s="1297"/>
      <c r="I890" s="1298"/>
      <c r="J890" s="1295"/>
      <c r="K890" s="1295"/>
      <c r="L890" s="1299"/>
      <c r="M890" s="1295"/>
      <c r="N890" s="1295"/>
      <c r="O890" s="1299"/>
      <c r="P890" s="1295"/>
      <c r="Q890" s="1295"/>
      <c r="R890" s="1295"/>
      <c r="S890" s="1295"/>
      <c r="T890" s="1295"/>
      <c r="U890" s="1300"/>
      <c r="V890" s="1295"/>
      <c r="W890" s="1295"/>
      <c r="X890" s="1295"/>
      <c r="Y890" s="1294"/>
      <c r="Z890" s="1294"/>
      <c r="AA890" s="1294"/>
      <c r="AB890" s="1294"/>
      <c r="AC890" s="1294"/>
      <c r="AD890" s="1294"/>
      <c r="AE890" s="1295"/>
      <c r="AF890" s="1295"/>
      <c r="AG890" s="1233"/>
      <c r="AH890" s="1233"/>
      <c r="AI890" s="1233"/>
      <c r="AJ890" s="1233"/>
      <c r="AK890" s="1233"/>
      <c r="AL890" s="1233"/>
      <c r="AM890" s="1233"/>
      <c r="AN890" s="1233"/>
      <c r="AO890" s="1233"/>
      <c r="AP890" s="1233"/>
      <c r="AQ890" s="1233"/>
      <c r="AR890" s="1233"/>
      <c r="AS890" s="1233"/>
      <c r="AT890" s="1233"/>
      <c r="AU890" s="1233"/>
      <c r="AV890" s="1233"/>
      <c r="AW890" s="1233"/>
      <c r="AX890" s="1233"/>
      <c r="AY890" s="1233"/>
      <c r="AZ890" s="1233"/>
      <c r="BA890" s="1233"/>
      <c r="BB890" s="1233"/>
      <c r="BC890" s="1233"/>
      <c r="BD890" s="1233"/>
      <c r="BE890" s="1233"/>
      <c r="BF890" s="1233"/>
      <c r="BG890" s="1233"/>
      <c r="BH890" s="1233"/>
      <c r="BI890" s="1233"/>
      <c r="BJ890" s="1233"/>
      <c r="BK890" s="1233"/>
      <c r="BL890" s="1233"/>
      <c r="BM890" s="1233"/>
      <c r="BN890" s="1233"/>
      <c r="BO890" s="1233"/>
      <c r="BP890" s="1233"/>
      <c r="BQ890" s="1233"/>
      <c r="BR890" s="1233"/>
      <c r="BS890" s="1233"/>
      <c r="BT890" s="1233"/>
      <c r="BU890" s="1233"/>
      <c r="BV890" s="1233"/>
      <c r="BW890" s="1233"/>
    </row>
    <row r="891" ht="14.25" customHeight="1">
      <c r="A891" s="1295"/>
      <c r="B891" s="1295"/>
      <c r="C891" s="1295"/>
      <c r="D891" s="1295"/>
      <c r="E891" s="1295"/>
      <c r="F891" s="1295"/>
      <c r="G891" s="1296"/>
      <c r="H891" s="1297"/>
      <c r="I891" s="1298"/>
      <c r="J891" s="1295"/>
      <c r="K891" s="1295"/>
      <c r="L891" s="1299"/>
      <c r="M891" s="1295"/>
      <c r="N891" s="1295"/>
      <c r="O891" s="1299"/>
      <c r="P891" s="1295"/>
      <c r="Q891" s="1295"/>
      <c r="R891" s="1295"/>
      <c r="S891" s="1295"/>
      <c r="T891" s="1295"/>
      <c r="U891" s="1300"/>
      <c r="V891" s="1295"/>
      <c r="W891" s="1295"/>
      <c r="X891" s="1295"/>
      <c r="Y891" s="1294"/>
      <c r="Z891" s="1294"/>
      <c r="AA891" s="1294"/>
      <c r="AB891" s="1294"/>
      <c r="AC891" s="1294"/>
      <c r="AD891" s="1294"/>
      <c r="AE891" s="1295"/>
      <c r="AF891" s="1295"/>
      <c r="AG891" s="1233"/>
      <c r="AH891" s="1233"/>
      <c r="AI891" s="1233"/>
      <c r="AJ891" s="1233"/>
      <c r="AK891" s="1233"/>
      <c r="AL891" s="1233"/>
      <c r="AM891" s="1233"/>
      <c r="AN891" s="1233"/>
      <c r="AO891" s="1233"/>
      <c r="AP891" s="1233"/>
      <c r="AQ891" s="1233"/>
      <c r="AR891" s="1233"/>
      <c r="AS891" s="1233"/>
      <c r="AT891" s="1233"/>
      <c r="AU891" s="1233"/>
      <c r="AV891" s="1233"/>
      <c r="AW891" s="1233"/>
      <c r="AX891" s="1233"/>
      <c r="AY891" s="1233"/>
      <c r="AZ891" s="1233"/>
      <c r="BA891" s="1233"/>
      <c r="BB891" s="1233"/>
      <c r="BC891" s="1233"/>
      <c r="BD891" s="1233"/>
      <c r="BE891" s="1233"/>
      <c r="BF891" s="1233"/>
      <c r="BG891" s="1233"/>
      <c r="BH891" s="1233"/>
      <c r="BI891" s="1233"/>
      <c r="BJ891" s="1233"/>
      <c r="BK891" s="1233"/>
      <c r="BL891" s="1233"/>
      <c r="BM891" s="1233"/>
      <c r="BN891" s="1233"/>
      <c r="BO891" s="1233"/>
      <c r="BP891" s="1233"/>
      <c r="BQ891" s="1233"/>
      <c r="BR891" s="1233"/>
      <c r="BS891" s="1233"/>
      <c r="BT891" s="1233"/>
      <c r="BU891" s="1233"/>
      <c r="BV891" s="1233"/>
      <c r="BW891" s="1233"/>
    </row>
    <row r="892" ht="14.25" customHeight="1">
      <c r="A892" s="1295"/>
      <c r="B892" s="1295"/>
      <c r="C892" s="1295"/>
      <c r="D892" s="1295"/>
      <c r="E892" s="1295"/>
      <c r="F892" s="1295"/>
      <c r="G892" s="1296"/>
      <c r="H892" s="1297"/>
      <c r="I892" s="1298"/>
      <c r="J892" s="1295"/>
      <c r="K892" s="1295"/>
      <c r="L892" s="1299"/>
      <c r="M892" s="1295"/>
      <c r="N892" s="1295"/>
      <c r="O892" s="1299"/>
      <c r="P892" s="1295"/>
      <c r="Q892" s="1295"/>
      <c r="R892" s="1295"/>
      <c r="S892" s="1295"/>
      <c r="T892" s="1295"/>
      <c r="U892" s="1300"/>
      <c r="V892" s="1295"/>
      <c r="W892" s="1295"/>
      <c r="X892" s="1295"/>
      <c r="Y892" s="1294"/>
      <c r="Z892" s="1294"/>
      <c r="AA892" s="1294"/>
      <c r="AB892" s="1294"/>
      <c r="AC892" s="1294"/>
      <c r="AD892" s="1294"/>
      <c r="AE892" s="1295"/>
      <c r="AF892" s="1295"/>
      <c r="AG892" s="1233"/>
      <c r="AH892" s="1233"/>
      <c r="AI892" s="1233"/>
      <c r="AJ892" s="1233"/>
      <c r="AK892" s="1233"/>
      <c r="AL892" s="1233"/>
      <c r="AM892" s="1233"/>
      <c r="AN892" s="1233"/>
      <c r="AO892" s="1233"/>
      <c r="AP892" s="1233"/>
      <c r="AQ892" s="1233"/>
      <c r="AR892" s="1233"/>
      <c r="AS892" s="1233"/>
      <c r="AT892" s="1233"/>
      <c r="AU892" s="1233"/>
      <c r="AV892" s="1233"/>
      <c r="AW892" s="1233"/>
      <c r="AX892" s="1233"/>
      <c r="AY892" s="1233"/>
      <c r="AZ892" s="1233"/>
      <c r="BA892" s="1233"/>
      <c r="BB892" s="1233"/>
      <c r="BC892" s="1233"/>
      <c r="BD892" s="1233"/>
      <c r="BE892" s="1233"/>
      <c r="BF892" s="1233"/>
      <c r="BG892" s="1233"/>
      <c r="BH892" s="1233"/>
      <c r="BI892" s="1233"/>
      <c r="BJ892" s="1233"/>
      <c r="BK892" s="1233"/>
      <c r="BL892" s="1233"/>
      <c r="BM892" s="1233"/>
      <c r="BN892" s="1233"/>
      <c r="BO892" s="1233"/>
      <c r="BP892" s="1233"/>
      <c r="BQ892" s="1233"/>
      <c r="BR892" s="1233"/>
      <c r="BS892" s="1233"/>
      <c r="BT892" s="1233"/>
      <c r="BU892" s="1233"/>
      <c r="BV892" s="1233"/>
      <c r="BW892" s="1233"/>
    </row>
    <row r="893" ht="14.25" customHeight="1">
      <c r="A893" s="1295"/>
      <c r="B893" s="1295"/>
      <c r="C893" s="1295"/>
      <c r="D893" s="1295"/>
      <c r="E893" s="1295"/>
      <c r="F893" s="1295"/>
      <c r="G893" s="1296"/>
      <c r="H893" s="1297"/>
      <c r="I893" s="1298"/>
      <c r="J893" s="1295"/>
      <c r="K893" s="1295"/>
      <c r="L893" s="1299"/>
      <c r="M893" s="1295"/>
      <c r="N893" s="1295"/>
      <c r="O893" s="1299"/>
      <c r="P893" s="1295"/>
      <c r="Q893" s="1295"/>
      <c r="R893" s="1295"/>
      <c r="S893" s="1295"/>
      <c r="T893" s="1295"/>
      <c r="U893" s="1300"/>
      <c r="V893" s="1295"/>
      <c r="W893" s="1295"/>
      <c r="X893" s="1295"/>
      <c r="Y893" s="1294"/>
      <c r="Z893" s="1294"/>
      <c r="AA893" s="1294"/>
      <c r="AB893" s="1294"/>
      <c r="AC893" s="1294"/>
      <c r="AD893" s="1294"/>
      <c r="AE893" s="1295"/>
      <c r="AF893" s="1295"/>
      <c r="AG893" s="1233"/>
      <c r="AH893" s="1233"/>
      <c r="AI893" s="1233"/>
      <c r="AJ893" s="1233"/>
      <c r="AK893" s="1233"/>
      <c r="AL893" s="1233"/>
      <c r="AM893" s="1233"/>
      <c r="AN893" s="1233"/>
      <c r="AO893" s="1233"/>
      <c r="AP893" s="1233"/>
      <c r="AQ893" s="1233"/>
      <c r="AR893" s="1233"/>
      <c r="AS893" s="1233"/>
      <c r="AT893" s="1233"/>
      <c r="AU893" s="1233"/>
      <c r="AV893" s="1233"/>
      <c r="AW893" s="1233"/>
      <c r="AX893" s="1233"/>
      <c r="AY893" s="1233"/>
      <c r="AZ893" s="1233"/>
      <c r="BA893" s="1233"/>
      <c r="BB893" s="1233"/>
      <c r="BC893" s="1233"/>
      <c r="BD893" s="1233"/>
      <c r="BE893" s="1233"/>
      <c r="BF893" s="1233"/>
      <c r="BG893" s="1233"/>
      <c r="BH893" s="1233"/>
      <c r="BI893" s="1233"/>
      <c r="BJ893" s="1233"/>
      <c r="BK893" s="1233"/>
      <c r="BL893" s="1233"/>
      <c r="BM893" s="1233"/>
      <c r="BN893" s="1233"/>
      <c r="BO893" s="1233"/>
      <c r="BP893" s="1233"/>
      <c r="BQ893" s="1233"/>
      <c r="BR893" s="1233"/>
      <c r="BS893" s="1233"/>
      <c r="BT893" s="1233"/>
      <c r="BU893" s="1233"/>
      <c r="BV893" s="1233"/>
      <c r="BW893" s="1233"/>
    </row>
    <row r="894" ht="14.25" customHeight="1">
      <c r="A894" s="1295"/>
      <c r="B894" s="1295"/>
      <c r="C894" s="1295"/>
      <c r="D894" s="1295"/>
      <c r="E894" s="1295"/>
      <c r="F894" s="1295"/>
      <c r="G894" s="1296"/>
      <c r="H894" s="1297"/>
      <c r="I894" s="1298"/>
      <c r="J894" s="1295"/>
      <c r="K894" s="1295"/>
      <c r="L894" s="1299"/>
      <c r="M894" s="1295"/>
      <c r="N894" s="1295"/>
      <c r="O894" s="1299"/>
      <c r="P894" s="1295"/>
      <c r="Q894" s="1295"/>
      <c r="R894" s="1295"/>
      <c r="S894" s="1295"/>
      <c r="T894" s="1295"/>
      <c r="U894" s="1300"/>
      <c r="V894" s="1295"/>
      <c r="W894" s="1295"/>
      <c r="X894" s="1295"/>
      <c r="Y894" s="1294"/>
      <c r="Z894" s="1294"/>
      <c r="AA894" s="1294"/>
      <c r="AB894" s="1294"/>
      <c r="AC894" s="1294"/>
      <c r="AD894" s="1294"/>
      <c r="AE894" s="1295"/>
      <c r="AF894" s="1295"/>
      <c r="AG894" s="1233"/>
      <c r="AH894" s="1233"/>
      <c r="AI894" s="1233"/>
      <c r="AJ894" s="1233"/>
      <c r="AK894" s="1233"/>
      <c r="AL894" s="1233"/>
      <c r="AM894" s="1233"/>
      <c r="AN894" s="1233"/>
      <c r="AO894" s="1233"/>
      <c r="AP894" s="1233"/>
      <c r="AQ894" s="1233"/>
      <c r="AR894" s="1233"/>
      <c r="AS894" s="1233"/>
      <c r="AT894" s="1233"/>
      <c r="AU894" s="1233"/>
      <c r="AV894" s="1233"/>
      <c r="AW894" s="1233"/>
      <c r="AX894" s="1233"/>
      <c r="AY894" s="1233"/>
      <c r="AZ894" s="1233"/>
      <c r="BA894" s="1233"/>
      <c r="BB894" s="1233"/>
      <c r="BC894" s="1233"/>
      <c r="BD894" s="1233"/>
      <c r="BE894" s="1233"/>
      <c r="BF894" s="1233"/>
      <c r="BG894" s="1233"/>
      <c r="BH894" s="1233"/>
      <c r="BI894" s="1233"/>
      <c r="BJ894" s="1233"/>
      <c r="BK894" s="1233"/>
      <c r="BL894" s="1233"/>
      <c r="BM894" s="1233"/>
      <c r="BN894" s="1233"/>
      <c r="BO894" s="1233"/>
      <c r="BP894" s="1233"/>
      <c r="BQ894" s="1233"/>
      <c r="BR894" s="1233"/>
      <c r="BS894" s="1233"/>
      <c r="BT894" s="1233"/>
      <c r="BU894" s="1233"/>
      <c r="BV894" s="1233"/>
      <c r="BW894" s="1233"/>
    </row>
    <row r="895" ht="14.25" customHeight="1">
      <c r="A895" s="1295"/>
      <c r="B895" s="1295"/>
      <c r="C895" s="1295"/>
      <c r="D895" s="1295"/>
      <c r="E895" s="1295"/>
      <c r="F895" s="1295"/>
      <c r="G895" s="1296"/>
      <c r="H895" s="1297"/>
      <c r="I895" s="1298"/>
      <c r="J895" s="1295"/>
      <c r="K895" s="1295"/>
      <c r="L895" s="1299"/>
      <c r="M895" s="1295"/>
      <c r="N895" s="1295"/>
      <c r="O895" s="1299"/>
      <c r="P895" s="1295"/>
      <c r="Q895" s="1295"/>
      <c r="R895" s="1295"/>
      <c r="S895" s="1295"/>
      <c r="T895" s="1295"/>
      <c r="U895" s="1300"/>
      <c r="V895" s="1295"/>
      <c r="W895" s="1295"/>
      <c r="X895" s="1295"/>
      <c r="Y895" s="1294"/>
      <c r="Z895" s="1294"/>
      <c r="AA895" s="1294"/>
      <c r="AB895" s="1294"/>
      <c r="AC895" s="1294"/>
      <c r="AD895" s="1294"/>
      <c r="AE895" s="1295"/>
      <c r="AF895" s="1295"/>
      <c r="AG895" s="1233"/>
      <c r="AH895" s="1233"/>
      <c r="AI895" s="1233"/>
      <c r="AJ895" s="1233"/>
      <c r="AK895" s="1233"/>
      <c r="AL895" s="1233"/>
      <c r="AM895" s="1233"/>
      <c r="AN895" s="1233"/>
      <c r="AO895" s="1233"/>
      <c r="AP895" s="1233"/>
      <c r="AQ895" s="1233"/>
      <c r="AR895" s="1233"/>
      <c r="AS895" s="1233"/>
      <c r="AT895" s="1233"/>
      <c r="AU895" s="1233"/>
      <c r="AV895" s="1233"/>
      <c r="AW895" s="1233"/>
      <c r="AX895" s="1233"/>
      <c r="AY895" s="1233"/>
      <c r="AZ895" s="1233"/>
      <c r="BA895" s="1233"/>
      <c r="BB895" s="1233"/>
      <c r="BC895" s="1233"/>
      <c r="BD895" s="1233"/>
      <c r="BE895" s="1233"/>
      <c r="BF895" s="1233"/>
      <c r="BG895" s="1233"/>
      <c r="BH895" s="1233"/>
      <c r="BI895" s="1233"/>
      <c r="BJ895" s="1233"/>
      <c r="BK895" s="1233"/>
      <c r="BL895" s="1233"/>
      <c r="BM895" s="1233"/>
      <c r="BN895" s="1233"/>
      <c r="BO895" s="1233"/>
      <c r="BP895" s="1233"/>
      <c r="BQ895" s="1233"/>
      <c r="BR895" s="1233"/>
      <c r="BS895" s="1233"/>
      <c r="BT895" s="1233"/>
      <c r="BU895" s="1233"/>
      <c r="BV895" s="1233"/>
      <c r="BW895" s="1233"/>
    </row>
    <row r="896" ht="14.25" customHeight="1">
      <c r="A896" s="1295"/>
      <c r="B896" s="1295"/>
      <c r="C896" s="1295"/>
      <c r="D896" s="1295"/>
      <c r="E896" s="1295"/>
      <c r="F896" s="1295"/>
      <c r="G896" s="1296"/>
      <c r="H896" s="1297"/>
      <c r="I896" s="1298"/>
      <c r="J896" s="1295"/>
      <c r="K896" s="1295"/>
      <c r="L896" s="1299"/>
      <c r="M896" s="1295"/>
      <c r="N896" s="1295"/>
      <c r="O896" s="1299"/>
      <c r="P896" s="1295"/>
      <c r="Q896" s="1295"/>
      <c r="R896" s="1295"/>
      <c r="S896" s="1295"/>
      <c r="T896" s="1295"/>
      <c r="U896" s="1300"/>
      <c r="V896" s="1295"/>
      <c r="W896" s="1295"/>
      <c r="X896" s="1295"/>
      <c r="Y896" s="1294"/>
      <c r="Z896" s="1294"/>
      <c r="AA896" s="1294"/>
      <c r="AB896" s="1294"/>
      <c r="AC896" s="1294"/>
      <c r="AD896" s="1294"/>
      <c r="AE896" s="1295"/>
      <c r="AF896" s="1295"/>
      <c r="AG896" s="1233"/>
      <c r="AH896" s="1233"/>
      <c r="AI896" s="1233"/>
      <c r="AJ896" s="1233"/>
      <c r="AK896" s="1233"/>
      <c r="AL896" s="1233"/>
      <c r="AM896" s="1233"/>
      <c r="AN896" s="1233"/>
      <c r="AO896" s="1233"/>
      <c r="AP896" s="1233"/>
      <c r="AQ896" s="1233"/>
      <c r="AR896" s="1233"/>
      <c r="AS896" s="1233"/>
      <c r="AT896" s="1233"/>
      <c r="AU896" s="1233"/>
      <c r="AV896" s="1233"/>
      <c r="AW896" s="1233"/>
      <c r="AX896" s="1233"/>
      <c r="AY896" s="1233"/>
      <c r="AZ896" s="1233"/>
      <c r="BA896" s="1233"/>
      <c r="BB896" s="1233"/>
      <c r="BC896" s="1233"/>
      <c r="BD896" s="1233"/>
      <c r="BE896" s="1233"/>
      <c r="BF896" s="1233"/>
      <c r="BG896" s="1233"/>
      <c r="BH896" s="1233"/>
      <c r="BI896" s="1233"/>
      <c r="BJ896" s="1233"/>
      <c r="BK896" s="1233"/>
      <c r="BL896" s="1233"/>
      <c r="BM896" s="1233"/>
      <c r="BN896" s="1233"/>
      <c r="BO896" s="1233"/>
      <c r="BP896" s="1233"/>
      <c r="BQ896" s="1233"/>
      <c r="BR896" s="1233"/>
      <c r="BS896" s="1233"/>
      <c r="BT896" s="1233"/>
      <c r="BU896" s="1233"/>
      <c r="BV896" s="1233"/>
      <c r="BW896" s="1233"/>
    </row>
    <row r="897" ht="14.25" customHeight="1">
      <c r="A897" s="1295"/>
      <c r="B897" s="1295"/>
      <c r="C897" s="1295"/>
      <c r="D897" s="1295"/>
      <c r="E897" s="1295"/>
      <c r="F897" s="1295"/>
      <c r="G897" s="1296"/>
      <c r="H897" s="1297"/>
      <c r="I897" s="1298"/>
      <c r="J897" s="1295"/>
      <c r="K897" s="1295"/>
      <c r="L897" s="1299"/>
      <c r="M897" s="1295"/>
      <c r="N897" s="1295"/>
      <c r="O897" s="1299"/>
      <c r="P897" s="1295"/>
      <c r="Q897" s="1295"/>
      <c r="R897" s="1295"/>
      <c r="S897" s="1295"/>
      <c r="T897" s="1295"/>
      <c r="U897" s="1300"/>
      <c r="V897" s="1295"/>
      <c r="W897" s="1295"/>
      <c r="X897" s="1295"/>
      <c r="Y897" s="1294"/>
      <c r="Z897" s="1294"/>
      <c r="AA897" s="1294"/>
      <c r="AB897" s="1294"/>
      <c r="AC897" s="1294"/>
      <c r="AD897" s="1294"/>
      <c r="AE897" s="1295"/>
      <c r="AF897" s="1295"/>
      <c r="AG897" s="1233"/>
      <c r="AH897" s="1233"/>
      <c r="AI897" s="1233"/>
      <c r="AJ897" s="1233"/>
      <c r="AK897" s="1233"/>
      <c r="AL897" s="1233"/>
      <c r="AM897" s="1233"/>
      <c r="AN897" s="1233"/>
      <c r="AO897" s="1233"/>
      <c r="AP897" s="1233"/>
      <c r="AQ897" s="1233"/>
      <c r="AR897" s="1233"/>
      <c r="AS897" s="1233"/>
      <c r="AT897" s="1233"/>
      <c r="AU897" s="1233"/>
      <c r="AV897" s="1233"/>
      <c r="AW897" s="1233"/>
      <c r="AX897" s="1233"/>
      <c r="AY897" s="1233"/>
      <c r="AZ897" s="1233"/>
      <c r="BA897" s="1233"/>
      <c r="BB897" s="1233"/>
      <c r="BC897" s="1233"/>
      <c r="BD897" s="1233"/>
      <c r="BE897" s="1233"/>
      <c r="BF897" s="1233"/>
      <c r="BG897" s="1233"/>
      <c r="BH897" s="1233"/>
      <c r="BI897" s="1233"/>
      <c r="BJ897" s="1233"/>
      <c r="BK897" s="1233"/>
      <c r="BL897" s="1233"/>
      <c r="BM897" s="1233"/>
      <c r="BN897" s="1233"/>
      <c r="BO897" s="1233"/>
      <c r="BP897" s="1233"/>
      <c r="BQ897" s="1233"/>
      <c r="BR897" s="1233"/>
      <c r="BS897" s="1233"/>
      <c r="BT897" s="1233"/>
      <c r="BU897" s="1233"/>
      <c r="BV897" s="1233"/>
      <c r="BW897" s="1233"/>
    </row>
    <row r="898" ht="14.25" customHeight="1">
      <c r="A898" s="1295"/>
      <c r="B898" s="1295"/>
      <c r="C898" s="1295"/>
      <c r="D898" s="1295"/>
      <c r="E898" s="1295"/>
      <c r="F898" s="1295"/>
      <c r="G898" s="1296"/>
      <c r="H898" s="1297"/>
      <c r="I898" s="1298"/>
      <c r="J898" s="1295"/>
      <c r="K898" s="1295"/>
      <c r="L898" s="1299"/>
      <c r="M898" s="1295"/>
      <c r="N898" s="1295"/>
      <c r="O898" s="1299"/>
      <c r="P898" s="1295"/>
      <c r="Q898" s="1295"/>
      <c r="R898" s="1295"/>
      <c r="S898" s="1295"/>
      <c r="T898" s="1295"/>
      <c r="U898" s="1300"/>
      <c r="V898" s="1295"/>
      <c r="W898" s="1295"/>
      <c r="X898" s="1295"/>
      <c r="Y898" s="1294"/>
      <c r="Z898" s="1294"/>
      <c r="AA898" s="1294"/>
      <c r="AB898" s="1294"/>
      <c r="AC898" s="1294"/>
      <c r="AD898" s="1294"/>
      <c r="AE898" s="1295"/>
      <c r="AF898" s="1295"/>
      <c r="AG898" s="1233"/>
      <c r="AH898" s="1233"/>
      <c r="AI898" s="1233"/>
      <c r="AJ898" s="1233"/>
      <c r="AK898" s="1233"/>
      <c r="AL898" s="1233"/>
      <c r="AM898" s="1233"/>
      <c r="AN898" s="1233"/>
      <c r="AO898" s="1233"/>
      <c r="AP898" s="1233"/>
      <c r="AQ898" s="1233"/>
      <c r="AR898" s="1233"/>
      <c r="AS898" s="1233"/>
      <c r="AT898" s="1233"/>
      <c r="AU898" s="1233"/>
      <c r="AV898" s="1233"/>
      <c r="AW898" s="1233"/>
      <c r="AX898" s="1233"/>
      <c r="AY898" s="1233"/>
      <c r="AZ898" s="1233"/>
      <c r="BA898" s="1233"/>
      <c r="BB898" s="1233"/>
      <c r="BC898" s="1233"/>
      <c r="BD898" s="1233"/>
      <c r="BE898" s="1233"/>
      <c r="BF898" s="1233"/>
      <c r="BG898" s="1233"/>
      <c r="BH898" s="1233"/>
      <c r="BI898" s="1233"/>
      <c r="BJ898" s="1233"/>
      <c r="BK898" s="1233"/>
      <c r="BL898" s="1233"/>
      <c r="BM898" s="1233"/>
      <c r="BN898" s="1233"/>
      <c r="BO898" s="1233"/>
      <c r="BP898" s="1233"/>
      <c r="BQ898" s="1233"/>
      <c r="BR898" s="1233"/>
      <c r="BS898" s="1233"/>
      <c r="BT898" s="1233"/>
      <c r="BU898" s="1233"/>
      <c r="BV898" s="1233"/>
      <c r="BW898" s="1233"/>
    </row>
    <row r="899" ht="14.25" customHeight="1">
      <c r="A899" s="1295"/>
      <c r="B899" s="1295"/>
      <c r="C899" s="1295"/>
      <c r="D899" s="1295"/>
      <c r="E899" s="1295"/>
      <c r="F899" s="1295"/>
      <c r="G899" s="1296"/>
      <c r="H899" s="1297"/>
      <c r="I899" s="1298"/>
      <c r="J899" s="1295"/>
      <c r="K899" s="1295"/>
      <c r="L899" s="1299"/>
      <c r="M899" s="1295"/>
      <c r="N899" s="1295"/>
      <c r="O899" s="1299"/>
      <c r="P899" s="1295"/>
      <c r="Q899" s="1295"/>
      <c r="R899" s="1295"/>
      <c r="S899" s="1295"/>
      <c r="T899" s="1295"/>
      <c r="U899" s="1300"/>
      <c r="V899" s="1295"/>
      <c r="W899" s="1295"/>
      <c r="X899" s="1295"/>
      <c r="Y899" s="1294"/>
      <c r="Z899" s="1294"/>
      <c r="AA899" s="1294"/>
      <c r="AB899" s="1294"/>
      <c r="AC899" s="1294"/>
      <c r="AD899" s="1294"/>
      <c r="AE899" s="1295"/>
      <c r="AF899" s="1295"/>
      <c r="AG899" s="1233"/>
      <c r="AH899" s="1233"/>
      <c r="AI899" s="1233"/>
      <c r="AJ899" s="1233"/>
      <c r="AK899" s="1233"/>
      <c r="AL899" s="1233"/>
      <c r="AM899" s="1233"/>
      <c r="AN899" s="1233"/>
      <c r="AO899" s="1233"/>
      <c r="AP899" s="1233"/>
      <c r="AQ899" s="1233"/>
      <c r="AR899" s="1233"/>
      <c r="AS899" s="1233"/>
      <c r="AT899" s="1233"/>
      <c r="AU899" s="1233"/>
      <c r="AV899" s="1233"/>
      <c r="AW899" s="1233"/>
      <c r="AX899" s="1233"/>
      <c r="AY899" s="1233"/>
      <c r="AZ899" s="1233"/>
      <c r="BA899" s="1233"/>
      <c r="BB899" s="1233"/>
      <c r="BC899" s="1233"/>
      <c r="BD899" s="1233"/>
      <c r="BE899" s="1233"/>
      <c r="BF899" s="1233"/>
      <c r="BG899" s="1233"/>
      <c r="BH899" s="1233"/>
      <c r="BI899" s="1233"/>
      <c r="BJ899" s="1233"/>
      <c r="BK899" s="1233"/>
      <c r="BL899" s="1233"/>
      <c r="BM899" s="1233"/>
      <c r="BN899" s="1233"/>
      <c r="BO899" s="1233"/>
      <c r="BP899" s="1233"/>
      <c r="BQ899" s="1233"/>
      <c r="BR899" s="1233"/>
      <c r="BS899" s="1233"/>
      <c r="BT899" s="1233"/>
      <c r="BU899" s="1233"/>
      <c r="BV899" s="1233"/>
      <c r="BW899" s="1233"/>
    </row>
    <row r="900" ht="14.25" customHeight="1">
      <c r="A900" s="1295"/>
      <c r="B900" s="1295"/>
      <c r="C900" s="1295"/>
      <c r="D900" s="1295"/>
      <c r="E900" s="1295"/>
      <c r="F900" s="1295"/>
      <c r="G900" s="1296"/>
      <c r="H900" s="1297"/>
      <c r="I900" s="1298"/>
      <c r="J900" s="1295"/>
      <c r="K900" s="1295"/>
      <c r="L900" s="1299"/>
      <c r="M900" s="1295"/>
      <c r="N900" s="1295"/>
      <c r="O900" s="1299"/>
      <c r="P900" s="1295"/>
      <c r="Q900" s="1295"/>
      <c r="R900" s="1295"/>
      <c r="S900" s="1295"/>
      <c r="T900" s="1295"/>
      <c r="U900" s="1300"/>
      <c r="V900" s="1295"/>
      <c r="W900" s="1295"/>
      <c r="X900" s="1295"/>
      <c r="Y900" s="1294"/>
      <c r="Z900" s="1294"/>
      <c r="AA900" s="1294"/>
      <c r="AB900" s="1294"/>
      <c r="AC900" s="1294"/>
      <c r="AD900" s="1294"/>
      <c r="AE900" s="1295"/>
      <c r="AF900" s="1295"/>
      <c r="AG900" s="1233"/>
      <c r="AH900" s="1233"/>
      <c r="AI900" s="1233"/>
      <c r="AJ900" s="1233"/>
      <c r="AK900" s="1233"/>
      <c r="AL900" s="1233"/>
      <c r="AM900" s="1233"/>
      <c r="AN900" s="1233"/>
      <c r="AO900" s="1233"/>
      <c r="AP900" s="1233"/>
      <c r="AQ900" s="1233"/>
      <c r="AR900" s="1233"/>
      <c r="AS900" s="1233"/>
      <c r="AT900" s="1233"/>
      <c r="AU900" s="1233"/>
      <c r="AV900" s="1233"/>
      <c r="AW900" s="1233"/>
      <c r="AX900" s="1233"/>
      <c r="AY900" s="1233"/>
      <c r="AZ900" s="1233"/>
      <c r="BA900" s="1233"/>
      <c r="BB900" s="1233"/>
      <c r="BC900" s="1233"/>
      <c r="BD900" s="1233"/>
      <c r="BE900" s="1233"/>
      <c r="BF900" s="1233"/>
      <c r="BG900" s="1233"/>
      <c r="BH900" s="1233"/>
      <c r="BI900" s="1233"/>
      <c r="BJ900" s="1233"/>
      <c r="BK900" s="1233"/>
      <c r="BL900" s="1233"/>
      <c r="BM900" s="1233"/>
      <c r="BN900" s="1233"/>
      <c r="BO900" s="1233"/>
      <c r="BP900" s="1233"/>
      <c r="BQ900" s="1233"/>
      <c r="BR900" s="1233"/>
      <c r="BS900" s="1233"/>
      <c r="BT900" s="1233"/>
      <c r="BU900" s="1233"/>
      <c r="BV900" s="1233"/>
      <c r="BW900" s="1233"/>
    </row>
    <row r="901" ht="14.25" customHeight="1">
      <c r="A901" s="1295"/>
      <c r="B901" s="1295"/>
      <c r="C901" s="1295"/>
      <c r="D901" s="1295"/>
      <c r="E901" s="1295"/>
      <c r="F901" s="1295"/>
      <c r="G901" s="1296"/>
      <c r="H901" s="1297"/>
      <c r="I901" s="1298"/>
      <c r="J901" s="1295"/>
      <c r="K901" s="1295"/>
      <c r="L901" s="1299"/>
      <c r="M901" s="1295"/>
      <c r="N901" s="1295"/>
      <c r="O901" s="1299"/>
      <c r="P901" s="1295"/>
      <c r="Q901" s="1295"/>
      <c r="R901" s="1295"/>
      <c r="S901" s="1295"/>
      <c r="T901" s="1295"/>
      <c r="U901" s="1300"/>
      <c r="V901" s="1295"/>
      <c r="W901" s="1295"/>
      <c r="X901" s="1295"/>
      <c r="Y901" s="1294"/>
      <c r="Z901" s="1294"/>
      <c r="AA901" s="1294"/>
      <c r="AB901" s="1294"/>
      <c r="AC901" s="1294"/>
      <c r="AD901" s="1294"/>
      <c r="AE901" s="1295"/>
      <c r="AF901" s="1295"/>
      <c r="AG901" s="1233"/>
      <c r="AH901" s="1233"/>
      <c r="AI901" s="1233"/>
      <c r="AJ901" s="1233"/>
      <c r="AK901" s="1233"/>
      <c r="AL901" s="1233"/>
      <c r="AM901" s="1233"/>
      <c r="AN901" s="1233"/>
      <c r="AO901" s="1233"/>
      <c r="AP901" s="1233"/>
      <c r="AQ901" s="1233"/>
      <c r="AR901" s="1233"/>
      <c r="AS901" s="1233"/>
      <c r="AT901" s="1233"/>
      <c r="AU901" s="1233"/>
      <c r="AV901" s="1233"/>
      <c r="AW901" s="1233"/>
      <c r="AX901" s="1233"/>
      <c r="AY901" s="1233"/>
      <c r="AZ901" s="1233"/>
      <c r="BA901" s="1233"/>
      <c r="BB901" s="1233"/>
      <c r="BC901" s="1233"/>
      <c r="BD901" s="1233"/>
      <c r="BE901" s="1233"/>
      <c r="BF901" s="1233"/>
      <c r="BG901" s="1233"/>
      <c r="BH901" s="1233"/>
      <c r="BI901" s="1233"/>
      <c r="BJ901" s="1233"/>
      <c r="BK901" s="1233"/>
      <c r="BL901" s="1233"/>
      <c r="BM901" s="1233"/>
      <c r="BN901" s="1233"/>
      <c r="BO901" s="1233"/>
      <c r="BP901" s="1233"/>
      <c r="BQ901" s="1233"/>
      <c r="BR901" s="1233"/>
      <c r="BS901" s="1233"/>
      <c r="BT901" s="1233"/>
      <c r="BU901" s="1233"/>
      <c r="BV901" s="1233"/>
      <c r="BW901" s="1233"/>
    </row>
    <row r="902" ht="14.25" customHeight="1">
      <c r="A902" s="1295"/>
      <c r="B902" s="1295"/>
      <c r="C902" s="1295"/>
      <c r="D902" s="1295"/>
      <c r="E902" s="1295"/>
      <c r="F902" s="1295"/>
      <c r="G902" s="1296"/>
      <c r="H902" s="1297"/>
      <c r="I902" s="1298"/>
      <c r="J902" s="1295"/>
      <c r="K902" s="1295"/>
      <c r="L902" s="1299"/>
      <c r="M902" s="1295"/>
      <c r="N902" s="1295"/>
      <c r="O902" s="1299"/>
      <c r="P902" s="1295"/>
      <c r="Q902" s="1295"/>
      <c r="R902" s="1295"/>
      <c r="S902" s="1295"/>
      <c r="T902" s="1295"/>
      <c r="U902" s="1300"/>
      <c r="V902" s="1295"/>
      <c r="W902" s="1295"/>
      <c r="X902" s="1295"/>
      <c r="Y902" s="1294"/>
      <c r="Z902" s="1294"/>
      <c r="AA902" s="1294"/>
      <c r="AB902" s="1294"/>
      <c r="AC902" s="1294"/>
      <c r="AD902" s="1294"/>
      <c r="AE902" s="1295"/>
      <c r="AF902" s="1295"/>
      <c r="AG902" s="1233"/>
      <c r="AH902" s="1233"/>
      <c r="AI902" s="1233"/>
      <c r="AJ902" s="1233"/>
      <c r="AK902" s="1233"/>
      <c r="AL902" s="1233"/>
      <c r="AM902" s="1233"/>
      <c r="AN902" s="1233"/>
      <c r="AO902" s="1233"/>
      <c r="AP902" s="1233"/>
      <c r="AQ902" s="1233"/>
      <c r="AR902" s="1233"/>
      <c r="AS902" s="1233"/>
      <c r="AT902" s="1233"/>
      <c r="AU902" s="1233"/>
      <c r="AV902" s="1233"/>
      <c r="AW902" s="1233"/>
      <c r="AX902" s="1233"/>
      <c r="AY902" s="1233"/>
      <c r="AZ902" s="1233"/>
      <c r="BA902" s="1233"/>
      <c r="BB902" s="1233"/>
      <c r="BC902" s="1233"/>
      <c r="BD902" s="1233"/>
      <c r="BE902" s="1233"/>
      <c r="BF902" s="1233"/>
      <c r="BG902" s="1233"/>
      <c r="BH902" s="1233"/>
      <c r="BI902" s="1233"/>
      <c r="BJ902" s="1233"/>
      <c r="BK902" s="1233"/>
      <c r="BL902" s="1233"/>
      <c r="BM902" s="1233"/>
      <c r="BN902" s="1233"/>
      <c r="BO902" s="1233"/>
      <c r="BP902" s="1233"/>
      <c r="BQ902" s="1233"/>
      <c r="BR902" s="1233"/>
      <c r="BS902" s="1233"/>
      <c r="BT902" s="1233"/>
      <c r="BU902" s="1233"/>
      <c r="BV902" s="1233"/>
      <c r="BW902" s="1233"/>
    </row>
    <row r="903" ht="14.25" customHeight="1">
      <c r="A903" s="1295"/>
      <c r="B903" s="1295"/>
      <c r="C903" s="1295"/>
      <c r="D903" s="1295"/>
      <c r="E903" s="1295"/>
      <c r="F903" s="1295"/>
      <c r="G903" s="1296"/>
      <c r="H903" s="1297"/>
      <c r="I903" s="1298"/>
      <c r="J903" s="1295"/>
      <c r="K903" s="1295"/>
      <c r="L903" s="1299"/>
      <c r="M903" s="1295"/>
      <c r="N903" s="1295"/>
      <c r="O903" s="1299"/>
      <c r="P903" s="1295"/>
      <c r="Q903" s="1295"/>
      <c r="R903" s="1295"/>
      <c r="S903" s="1295"/>
      <c r="T903" s="1295"/>
      <c r="U903" s="1300"/>
      <c r="V903" s="1295"/>
      <c r="W903" s="1295"/>
      <c r="X903" s="1295"/>
      <c r="Y903" s="1294"/>
      <c r="Z903" s="1294"/>
      <c r="AA903" s="1294"/>
      <c r="AB903" s="1294"/>
      <c r="AC903" s="1294"/>
      <c r="AD903" s="1294"/>
      <c r="AE903" s="1295"/>
      <c r="AF903" s="1295"/>
      <c r="AG903" s="1233"/>
      <c r="AH903" s="1233"/>
      <c r="AI903" s="1233"/>
      <c r="AJ903" s="1233"/>
      <c r="AK903" s="1233"/>
      <c r="AL903" s="1233"/>
      <c r="AM903" s="1233"/>
      <c r="AN903" s="1233"/>
      <c r="AO903" s="1233"/>
      <c r="AP903" s="1233"/>
      <c r="AQ903" s="1233"/>
      <c r="AR903" s="1233"/>
      <c r="AS903" s="1233"/>
      <c r="AT903" s="1233"/>
      <c r="AU903" s="1233"/>
      <c r="AV903" s="1233"/>
      <c r="AW903" s="1233"/>
      <c r="AX903" s="1233"/>
      <c r="AY903" s="1233"/>
      <c r="AZ903" s="1233"/>
      <c r="BA903" s="1233"/>
      <c r="BB903" s="1233"/>
      <c r="BC903" s="1233"/>
      <c r="BD903" s="1233"/>
      <c r="BE903" s="1233"/>
      <c r="BF903" s="1233"/>
      <c r="BG903" s="1233"/>
      <c r="BH903" s="1233"/>
      <c r="BI903" s="1233"/>
      <c r="BJ903" s="1233"/>
      <c r="BK903" s="1233"/>
      <c r="BL903" s="1233"/>
      <c r="BM903" s="1233"/>
      <c r="BN903" s="1233"/>
      <c r="BO903" s="1233"/>
      <c r="BP903" s="1233"/>
      <c r="BQ903" s="1233"/>
      <c r="BR903" s="1233"/>
      <c r="BS903" s="1233"/>
      <c r="BT903" s="1233"/>
      <c r="BU903" s="1233"/>
      <c r="BV903" s="1233"/>
      <c r="BW903" s="1233"/>
    </row>
    <row r="904" ht="14.25" customHeight="1">
      <c r="A904" s="1295"/>
      <c r="B904" s="1295"/>
      <c r="C904" s="1295"/>
      <c r="D904" s="1295"/>
      <c r="E904" s="1295"/>
      <c r="F904" s="1295"/>
      <c r="G904" s="1296"/>
      <c r="H904" s="1297"/>
      <c r="I904" s="1298"/>
      <c r="J904" s="1295"/>
      <c r="K904" s="1295"/>
      <c r="L904" s="1299"/>
      <c r="M904" s="1295"/>
      <c r="N904" s="1295"/>
      <c r="O904" s="1299"/>
      <c r="P904" s="1295"/>
      <c r="Q904" s="1295"/>
      <c r="R904" s="1295"/>
      <c r="S904" s="1295"/>
      <c r="T904" s="1295"/>
      <c r="U904" s="1300"/>
      <c r="V904" s="1295"/>
      <c r="W904" s="1295"/>
      <c r="X904" s="1295"/>
      <c r="Y904" s="1294"/>
      <c r="Z904" s="1294"/>
      <c r="AA904" s="1294"/>
      <c r="AB904" s="1294"/>
      <c r="AC904" s="1294"/>
      <c r="AD904" s="1294"/>
      <c r="AE904" s="1295"/>
      <c r="AF904" s="1295"/>
      <c r="AG904" s="1233"/>
      <c r="AH904" s="1233"/>
      <c r="AI904" s="1233"/>
      <c r="AJ904" s="1233"/>
      <c r="AK904" s="1233"/>
      <c r="AL904" s="1233"/>
      <c r="AM904" s="1233"/>
      <c r="AN904" s="1233"/>
      <c r="AO904" s="1233"/>
      <c r="AP904" s="1233"/>
      <c r="AQ904" s="1233"/>
      <c r="AR904" s="1233"/>
      <c r="AS904" s="1233"/>
      <c r="AT904" s="1233"/>
      <c r="AU904" s="1233"/>
      <c r="AV904" s="1233"/>
      <c r="AW904" s="1233"/>
      <c r="AX904" s="1233"/>
      <c r="AY904" s="1233"/>
      <c r="AZ904" s="1233"/>
      <c r="BA904" s="1233"/>
      <c r="BB904" s="1233"/>
      <c r="BC904" s="1233"/>
      <c r="BD904" s="1233"/>
      <c r="BE904" s="1233"/>
      <c r="BF904" s="1233"/>
      <c r="BG904" s="1233"/>
      <c r="BH904" s="1233"/>
      <c r="BI904" s="1233"/>
      <c r="BJ904" s="1233"/>
      <c r="BK904" s="1233"/>
      <c r="BL904" s="1233"/>
      <c r="BM904" s="1233"/>
      <c r="BN904" s="1233"/>
      <c r="BO904" s="1233"/>
      <c r="BP904" s="1233"/>
      <c r="BQ904" s="1233"/>
      <c r="BR904" s="1233"/>
      <c r="BS904" s="1233"/>
      <c r="BT904" s="1233"/>
      <c r="BU904" s="1233"/>
      <c r="BV904" s="1233"/>
      <c r="BW904" s="1233"/>
    </row>
    <row r="905" ht="14.25" customHeight="1">
      <c r="A905" s="1295"/>
      <c r="B905" s="1295"/>
      <c r="C905" s="1295"/>
      <c r="D905" s="1295"/>
      <c r="E905" s="1295"/>
      <c r="F905" s="1295"/>
      <c r="G905" s="1296"/>
      <c r="H905" s="1297"/>
      <c r="I905" s="1298"/>
      <c r="J905" s="1295"/>
      <c r="K905" s="1295"/>
      <c r="L905" s="1299"/>
      <c r="M905" s="1295"/>
      <c r="N905" s="1295"/>
      <c r="O905" s="1299"/>
      <c r="P905" s="1295"/>
      <c r="Q905" s="1295"/>
      <c r="R905" s="1295"/>
      <c r="S905" s="1295"/>
      <c r="T905" s="1295"/>
      <c r="U905" s="1300"/>
      <c r="V905" s="1295"/>
      <c r="W905" s="1295"/>
      <c r="X905" s="1295"/>
      <c r="Y905" s="1294"/>
      <c r="Z905" s="1294"/>
      <c r="AA905" s="1294"/>
      <c r="AB905" s="1294"/>
      <c r="AC905" s="1294"/>
      <c r="AD905" s="1294"/>
      <c r="AE905" s="1295"/>
      <c r="AF905" s="1295"/>
      <c r="AG905" s="1233"/>
      <c r="AH905" s="1233"/>
      <c r="AI905" s="1233"/>
      <c r="AJ905" s="1233"/>
      <c r="AK905" s="1233"/>
      <c r="AL905" s="1233"/>
      <c r="AM905" s="1233"/>
      <c r="AN905" s="1233"/>
      <c r="AO905" s="1233"/>
      <c r="AP905" s="1233"/>
      <c r="AQ905" s="1233"/>
      <c r="AR905" s="1233"/>
      <c r="AS905" s="1233"/>
      <c r="AT905" s="1233"/>
      <c r="AU905" s="1233"/>
      <c r="AV905" s="1233"/>
      <c r="AW905" s="1233"/>
      <c r="AX905" s="1233"/>
      <c r="AY905" s="1233"/>
      <c r="AZ905" s="1233"/>
      <c r="BA905" s="1233"/>
      <c r="BB905" s="1233"/>
      <c r="BC905" s="1233"/>
      <c r="BD905" s="1233"/>
      <c r="BE905" s="1233"/>
      <c r="BF905" s="1233"/>
      <c r="BG905" s="1233"/>
      <c r="BH905" s="1233"/>
      <c r="BI905" s="1233"/>
      <c r="BJ905" s="1233"/>
      <c r="BK905" s="1233"/>
      <c r="BL905" s="1233"/>
      <c r="BM905" s="1233"/>
      <c r="BN905" s="1233"/>
      <c r="BO905" s="1233"/>
      <c r="BP905" s="1233"/>
      <c r="BQ905" s="1233"/>
      <c r="BR905" s="1233"/>
      <c r="BS905" s="1233"/>
      <c r="BT905" s="1233"/>
      <c r="BU905" s="1233"/>
      <c r="BV905" s="1233"/>
      <c r="BW905" s="1233"/>
    </row>
    <row r="906" ht="14.25" customHeight="1">
      <c r="A906" s="1295"/>
      <c r="B906" s="1295"/>
      <c r="C906" s="1295"/>
      <c r="D906" s="1295"/>
      <c r="E906" s="1295"/>
      <c r="F906" s="1295"/>
      <c r="G906" s="1296"/>
      <c r="H906" s="1297"/>
      <c r="I906" s="1298"/>
      <c r="J906" s="1295"/>
      <c r="K906" s="1295"/>
      <c r="L906" s="1299"/>
      <c r="M906" s="1295"/>
      <c r="N906" s="1295"/>
      <c r="O906" s="1299"/>
      <c r="P906" s="1295"/>
      <c r="Q906" s="1295"/>
      <c r="R906" s="1295"/>
      <c r="S906" s="1295"/>
      <c r="T906" s="1295"/>
      <c r="U906" s="1300"/>
      <c r="V906" s="1295"/>
      <c r="W906" s="1295"/>
      <c r="X906" s="1295"/>
      <c r="Y906" s="1294"/>
      <c r="Z906" s="1294"/>
      <c r="AA906" s="1294"/>
      <c r="AB906" s="1294"/>
      <c r="AC906" s="1294"/>
      <c r="AD906" s="1294"/>
      <c r="AE906" s="1295"/>
      <c r="AF906" s="1295"/>
      <c r="AG906" s="1233"/>
      <c r="AH906" s="1233"/>
      <c r="AI906" s="1233"/>
      <c r="AJ906" s="1233"/>
      <c r="AK906" s="1233"/>
      <c r="AL906" s="1233"/>
      <c r="AM906" s="1233"/>
      <c r="AN906" s="1233"/>
      <c r="AO906" s="1233"/>
      <c r="AP906" s="1233"/>
      <c r="AQ906" s="1233"/>
      <c r="AR906" s="1233"/>
      <c r="AS906" s="1233"/>
      <c r="AT906" s="1233"/>
      <c r="AU906" s="1233"/>
      <c r="AV906" s="1233"/>
      <c r="AW906" s="1233"/>
      <c r="AX906" s="1233"/>
      <c r="AY906" s="1233"/>
      <c r="AZ906" s="1233"/>
      <c r="BA906" s="1233"/>
      <c r="BB906" s="1233"/>
      <c r="BC906" s="1233"/>
      <c r="BD906" s="1233"/>
      <c r="BE906" s="1233"/>
      <c r="BF906" s="1233"/>
      <c r="BG906" s="1233"/>
      <c r="BH906" s="1233"/>
      <c r="BI906" s="1233"/>
      <c r="BJ906" s="1233"/>
      <c r="BK906" s="1233"/>
      <c r="BL906" s="1233"/>
      <c r="BM906" s="1233"/>
      <c r="BN906" s="1233"/>
      <c r="BO906" s="1233"/>
      <c r="BP906" s="1233"/>
      <c r="BQ906" s="1233"/>
      <c r="BR906" s="1233"/>
      <c r="BS906" s="1233"/>
      <c r="BT906" s="1233"/>
      <c r="BU906" s="1233"/>
      <c r="BV906" s="1233"/>
      <c r="BW906" s="1233"/>
    </row>
    <row r="907" ht="14.25" customHeight="1">
      <c r="A907" s="1295"/>
      <c r="B907" s="1295"/>
      <c r="C907" s="1295"/>
      <c r="D907" s="1295"/>
      <c r="E907" s="1295"/>
      <c r="F907" s="1295"/>
      <c r="G907" s="1296"/>
      <c r="H907" s="1297"/>
      <c r="I907" s="1298"/>
      <c r="J907" s="1295"/>
      <c r="K907" s="1295"/>
      <c r="L907" s="1299"/>
      <c r="M907" s="1295"/>
      <c r="N907" s="1295"/>
      <c r="O907" s="1299"/>
      <c r="P907" s="1295"/>
      <c r="Q907" s="1295"/>
      <c r="R907" s="1295"/>
      <c r="S907" s="1295"/>
      <c r="T907" s="1295"/>
      <c r="U907" s="1300"/>
      <c r="V907" s="1295"/>
      <c r="W907" s="1295"/>
      <c r="X907" s="1295"/>
      <c r="Y907" s="1294"/>
      <c r="Z907" s="1294"/>
      <c r="AA907" s="1294"/>
      <c r="AB907" s="1294"/>
      <c r="AC907" s="1294"/>
      <c r="AD907" s="1294"/>
      <c r="AE907" s="1295"/>
      <c r="AF907" s="1295"/>
      <c r="AG907" s="1233"/>
      <c r="AH907" s="1233"/>
      <c r="AI907" s="1233"/>
      <c r="AJ907" s="1233"/>
      <c r="AK907" s="1233"/>
      <c r="AL907" s="1233"/>
      <c r="AM907" s="1233"/>
      <c r="AN907" s="1233"/>
      <c r="AO907" s="1233"/>
      <c r="AP907" s="1233"/>
      <c r="AQ907" s="1233"/>
      <c r="AR907" s="1233"/>
      <c r="AS907" s="1233"/>
      <c r="AT907" s="1233"/>
      <c r="AU907" s="1233"/>
      <c r="AV907" s="1233"/>
      <c r="AW907" s="1233"/>
      <c r="AX907" s="1233"/>
      <c r="AY907" s="1233"/>
      <c r="AZ907" s="1233"/>
      <c r="BA907" s="1233"/>
      <c r="BB907" s="1233"/>
      <c r="BC907" s="1233"/>
      <c r="BD907" s="1233"/>
      <c r="BE907" s="1233"/>
      <c r="BF907" s="1233"/>
      <c r="BG907" s="1233"/>
      <c r="BH907" s="1233"/>
      <c r="BI907" s="1233"/>
      <c r="BJ907" s="1233"/>
      <c r="BK907" s="1233"/>
      <c r="BL907" s="1233"/>
      <c r="BM907" s="1233"/>
      <c r="BN907" s="1233"/>
      <c r="BO907" s="1233"/>
      <c r="BP907" s="1233"/>
      <c r="BQ907" s="1233"/>
      <c r="BR907" s="1233"/>
      <c r="BS907" s="1233"/>
      <c r="BT907" s="1233"/>
      <c r="BU907" s="1233"/>
      <c r="BV907" s="1233"/>
      <c r="BW907" s="1233"/>
    </row>
    <row r="908" ht="14.25" customHeight="1">
      <c r="A908" s="1295"/>
      <c r="B908" s="1295"/>
      <c r="C908" s="1295"/>
      <c r="D908" s="1295"/>
      <c r="E908" s="1295"/>
      <c r="F908" s="1295"/>
      <c r="G908" s="1296"/>
      <c r="H908" s="1297"/>
      <c r="I908" s="1298"/>
      <c r="J908" s="1295"/>
      <c r="K908" s="1295"/>
      <c r="L908" s="1299"/>
      <c r="M908" s="1295"/>
      <c r="N908" s="1295"/>
      <c r="O908" s="1299"/>
      <c r="P908" s="1295"/>
      <c r="Q908" s="1295"/>
      <c r="R908" s="1295"/>
      <c r="S908" s="1295"/>
      <c r="T908" s="1295"/>
      <c r="U908" s="1300"/>
      <c r="V908" s="1295"/>
      <c r="W908" s="1295"/>
      <c r="X908" s="1295"/>
      <c r="Y908" s="1294"/>
      <c r="Z908" s="1294"/>
      <c r="AA908" s="1294"/>
      <c r="AB908" s="1294"/>
      <c r="AC908" s="1294"/>
      <c r="AD908" s="1294"/>
      <c r="AE908" s="1295"/>
      <c r="AF908" s="1295"/>
      <c r="AG908" s="1233"/>
      <c r="AH908" s="1233"/>
      <c r="AI908" s="1233"/>
      <c r="AJ908" s="1233"/>
      <c r="AK908" s="1233"/>
      <c r="AL908" s="1233"/>
      <c r="AM908" s="1233"/>
      <c r="AN908" s="1233"/>
      <c r="AO908" s="1233"/>
      <c r="AP908" s="1233"/>
      <c r="AQ908" s="1233"/>
      <c r="AR908" s="1233"/>
      <c r="AS908" s="1233"/>
      <c r="AT908" s="1233"/>
      <c r="AU908" s="1233"/>
      <c r="AV908" s="1233"/>
      <c r="AW908" s="1233"/>
      <c r="AX908" s="1233"/>
      <c r="AY908" s="1233"/>
      <c r="AZ908" s="1233"/>
      <c r="BA908" s="1233"/>
      <c r="BB908" s="1233"/>
      <c r="BC908" s="1233"/>
      <c r="BD908" s="1233"/>
      <c r="BE908" s="1233"/>
      <c r="BF908" s="1233"/>
      <c r="BG908" s="1233"/>
      <c r="BH908" s="1233"/>
      <c r="BI908" s="1233"/>
      <c r="BJ908" s="1233"/>
      <c r="BK908" s="1233"/>
      <c r="BL908" s="1233"/>
      <c r="BM908" s="1233"/>
      <c r="BN908" s="1233"/>
      <c r="BO908" s="1233"/>
      <c r="BP908" s="1233"/>
      <c r="BQ908" s="1233"/>
      <c r="BR908" s="1233"/>
      <c r="BS908" s="1233"/>
      <c r="BT908" s="1233"/>
      <c r="BU908" s="1233"/>
      <c r="BV908" s="1233"/>
      <c r="BW908" s="1233"/>
    </row>
    <row r="909" ht="14.25" customHeight="1">
      <c r="A909" s="1295"/>
      <c r="B909" s="1295"/>
      <c r="C909" s="1295"/>
      <c r="D909" s="1295"/>
      <c r="E909" s="1295"/>
      <c r="F909" s="1295"/>
      <c r="G909" s="1296"/>
      <c r="H909" s="1297"/>
      <c r="I909" s="1298"/>
      <c r="J909" s="1295"/>
      <c r="K909" s="1295"/>
      <c r="L909" s="1299"/>
      <c r="M909" s="1295"/>
      <c r="N909" s="1295"/>
      <c r="O909" s="1299"/>
      <c r="P909" s="1295"/>
      <c r="Q909" s="1295"/>
      <c r="R909" s="1295"/>
      <c r="S909" s="1295"/>
      <c r="T909" s="1295"/>
      <c r="U909" s="1300"/>
      <c r="V909" s="1295"/>
      <c r="W909" s="1295"/>
      <c r="X909" s="1295"/>
      <c r="Y909" s="1294"/>
      <c r="Z909" s="1294"/>
      <c r="AA909" s="1294"/>
      <c r="AB909" s="1294"/>
      <c r="AC909" s="1294"/>
      <c r="AD909" s="1294"/>
      <c r="AE909" s="1295"/>
      <c r="AF909" s="1295"/>
      <c r="AG909" s="1233"/>
      <c r="AH909" s="1233"/>
      <c r="AI909" s="1233"/>
      <c r="AJ909" s="1233"/>
      <c r="AK909" s="1233"/>
      <c r="AL909" s="1233"/>
      <c r="AM909" s="1233"/>
      <c r="AN909" s="1233"/>
      <c r="AO909" s="1233"/>
      <c r="AP909" s="1233"/>
      <c r="AQ909" s="1233"/>
      <c r="AR909" s="1233"/>
      <c r="AS909" s="1233"/>
      <c r="AT909" s="1233"/>
      <c r="AU909" s="1233"/>
      <c r="AV909" s="1233"/>
      <c r="AW909" s="1233"/>
      <c r="AX909" s="1233"/>
      <c r="AY909" s="1233"/>
      <c r="AZ909" s="1233"/>
      <c r="BA909" s="1233"/>
      <c r="BB909" s="1233"/>
      <c r="BC909" s="1233"/>
      <c r="BD909" s="1233"/>
      <c r="BE909" s="1233"/>
      <c r="BF909" s="1233"/>
      <c r="BG909" s="1233"/>
      <c r="BH909" s="1233"/>
      <c r="BI909" s="1233"/>
      <c r="BJ909" s="1233"/>
      <c r="BK909" s="1233"/>
      <c r="BL909" s="1233"/>
      <c r="BM909" s="1233"/>
      <c r="BN909" s="1233"/>
      <c r="BO909" s="1233"/>
      <c r="BP909" s="1233"/>
      <c r="BQ909" s="1233"/>
      <c r="BR909" s="1233"/>
      <c r="BS909" s="1233"/>
      <c r="BT909" s="1233"/>
      <c r="BU909" s="1233"/>
      <c r="BV909" s="1233"/>
      <c r="BW909" s="1233"/>
    </row>
    <row r="910" ht="14.25" customHeight="1">
      <c r="A910" s="1295"/>
      <c r="B910" s="1295"/>
      <c r="C910" s="1295"/>
      <c r="D910" s="1295"/>
      <c r="E910" s="1295"/>
      <c r="F910" s="1295"/>
      <c r="G910" s="1296"/>
      <c r="H910" s="1297"/>
      <c r="I910" s="1298"/>
      <c r="J910" s="1295"/>
      <c r="K910" s="1295"/>
      <c r="L910" s="1299"/>
      <c r="M910" s="1295"/>
      <c r="N910" s="1295"/>
      <c r="O910" s="1299"/>
      <c r="P910" s="1295"/>
      <c r="Q910" s="1295"/>
      <c r="R910" s="1295"/>
      <c r="S910" s="1295"/>
      <c r="T910" s="1295"/>
      <c r="U910" s="1300"/>
      <c r="V910" s="1295"/>
      <c r="W910" s="1295"/>
      <c r="X910" s="1295"/>
      <c r="Y910" s="1294"/>
      <c r="Z910" s="1294"/>
      <c r="AA910" s="1294"/>
      <c r="AB910" s="1294"/>
      <c r="AC910" s="1294"/>
      <c r="AD910" s="1294"/>
      <c r="AE910" s="1295"/>
      <c r="AF910" s="1295"/>
      <c r="AG910" s="1233"/>
      <c r="AH910" s="1233"/>
      <c r="AI910" s="1233"/>
      <c r="AJ910" s="1233"/>
      <c r="AK910" s="1233"/>
      <c r="AL910" s="1233"/>
      <c r="AM910" s="1233"/>
      <c r="AN910" s="1233"/>
      <c r="AO910" s="1233"/>
      <c r="AP910" s="1233"/>
      <c r="AQ910" s="1233"/>
      <c r="AR910" s="1233"/>
      <c r="AS910" s="1233"/>
      <c r="AT910" s="1233"/>
      <c r="AU910" s="1233"/>
      <c r="AV910" s="1233"/>
      <c r="AW910" s="1233"/>
      <c r="AX910" s="1233"/>
      <c r="AY910" s="1233"/>
      <c r="AZ910" s="1233"/>
      <c r="BA910" s="1233"/>
      <c r="BB910" s="1233"/>
      <c r="BC910" s="1233"/>
      <c r="BD910" s="1233"/>
      <c r="BE910" s="1233"/>
      <c r="BF910" s="1233"/>
      <c r="BG910" s="1233"/>
      <c r="BH910" s="1233"/>
      <c r="BI910" s="1233"/>
      <c r="BJ910" s="1233"/>
      <c r="BK910" s="1233"/>
      <c r="BL910" s="1233"/>
      <c r="BM910" s="1233"/>
      <c r="BN910" s="1233"/>
      <c r="BO910" s="1233"/>
      <c r="BP910" s="1233"/>
      <c r="BQ910" s="1233"/>
      <c r="BR910" s="1233"/>
      <c r="BS910" s="1233"/>
      <c r="BT910" s="1233"/>
      <c r="BU910" s="1233"/>
      <c r="BV910" s="1233"/>
      <c r="BW910" s="1233"/>
    </row>
    <row r="911" ht="14.25" customHeight="1">
      <c r="A911" s="1295"/>
      <c r="B911" s="1295"/>
      <c r="C911" s="1295"/>
      <c r="D911" s="1295"/>
      <c r="E911" s="1295"/>
      <c r="F911" s="1295"/>
      <c r="G911" s="1296"/>
      <c r="H911" s="1297"/>
      <c r="I911" s="1298"/>
      <c r="J911" s="1295"/>
      <c r="K911" s="1295"/>
      <c r="L911" s="1299"/>
      <c r="M911" s="1295"/>
      <c r="N911" s="1295"/>
      <c r="O911" s="1299"/>
      <c r="P911" s="1295"/>
      <c r="Q911" s="1295"/>
      <c r="R911" s="1295"/>
      <c r="S911" s="1295"/>
      <c r="T911" s="1295"/>
      <c r="U911" s="1300"/>
      <c r="V911" s="1295"/>
      <c r="W911" s="1295"/>
      <c r="X911" s="1295"/>
      <c r="Y911" s="1294"/>
      <c r="Z911" s="1294"/>
      <c r="AA911" s="1294"/>
      <c r="AB911" s="1294"/>
      <c r="AC911" s="1294"/>
      <c r="AD911" s="1294"/>
      <c r="AE911" s="1295"/>
      <c r="AF911" s="1295"/>
      <c r="AG911" s="1233"/>
      <c r="AH911" s="1233"/>
      <c r="AI911" s="1233"/>
      <c r="AJ911" s="1233"/>
      <c r="AK911" s="1233"/>
      <c r="AL911" s="1233"/>
      <c r="AM911" s="1233"/>
      <c r="AN911" s="1233"/>
      <c r="AO911" s="1233"/>
      <c r="AP911" s="1233"/>
      <c r="AQ911" s="1233"/>
      <c r="AR911" s="1233"/>
      <c r="AS911" s="1233"/>
      <c r="AT911" s="1233"/>
      <c r="AU911" s="1233"/>
      <c r="AV911" s="1233"/>
      <c r="AW911" s="1233"/>
      <c r="AX911" s="1233"/>
      <c r="AY911" s="1233"/>
      <c r="AZ911" s="1233"/>
      <c r="BA911" s="1233"/>
      <c r="BB911" s="1233"/>
      <c r="BC911" s="1233"/>
      <c r="BD911" s="1233"/>
      <c r="BE911" s="1233"/>
      <c r="BF911" s="1233"/>
      <c r="BG911" s="1233"/>
      <c r="BH911" s="1233"/>
      <c r="BI911" s="1233"/>
      <c r="BJ911" s="1233"/>
      <c r="BK911" s="1233"/>
      <c r="BL911" s="1233"/>
      <c r="BM911" s="1233"/>
      <c r="BN911" s="1233"/>
      <c r="BO911" s="1233"/>
      <c r="BP911" s="1233"/>
      <c r="BQ911" s="1233"/>
      <c r="BR911" s="1233"/>
      <c r="BS911" s="1233"/>
      <c r="BT911" s="1233"/>
      <c r="BU911" s="1233"/>
      <c r="BV911" s="1233"/>
      <c r="BW911" s="1233"/>
    </row>
    <row r="912" ht="14.25" customHeight="1">
      <c r="A912" s="1295"/>
      <c r="B912" s="1295"/>
      <c r="C912" s="1295"/>
      <c r="D912" s="1295"/>
      <c r="E912" s="1295"/>
      <c r="F912" s="1295"/>
      <c r="G912" s="1296"/>
      <c r="H912" s="1297"/>
      <c r="I912" s="1298"/>
      <c r="J912" s="1295"/>
      <c r="K912" s="1295"/>
      <c r="L912" s="1299"/>
      <c r="M912" s="1295"/>
      <c r="N912" s="1295"/>
      <c r="O912" s="1299"/>
      <c r="P912" s="1295"/>
      <c r="Q912" s="1295"/>
      <c r="R912" s="1295"/>
      <c r="S912" s="1295"/>
      <c r="T912" s="1295"/>
      <c r="U912" s="1300"/>
      <c r="V912" s="1295"/>
      <c r="W912" s="1295"/>
      <c r="X912" s="1295"/>
      <c r="Y912" s="1294"/>
      <c r="Z912" s="1294"/>
      <c r="AA912" s="1294"/>
      <c r="AB912" s="1294"/>
      <c r="AC912" s="1294"/>
      <c r="AD912" s="1294"/>
      <c r="AE912" s="1295"/>
      <c r="AF912" s="1295"/>
      <c r="AG912" s="1233"/>
      <c r="AH912" s="1233"/>
      <c r="AI912" s="1233"/>
      <c r="AJ912" s="1233"/>
      <c r="AK912" s="1233"/>
      <c r="AL912" s="1233"/>
      <c r="AM912" s="1233"/>
      <c r="AN912" s="1233"/>
      <c r="AO912" s="1233"/>
      <c r="AP912" s="1233"/>
      <c r="AQ912" s="1233"/>
      <c r="AR912" s="1233"/>
      <c r="AS912" s="1233"/>
      <c r="AT912" s="1233"/>
      <c r="AU912" s="1233"/>
      <c r="AV912" s="1233"/>
      <c r="AW912" s="1233"/>
      <c r="AX912" s="1233"/>
      <c r="AY912" s="1233"/>
      <c r="AZ912" s="1233"/>
      <c r="BA912" s="1233"/>
      <c r="BB912" s="1233"/>
      <c r="BC912" s="1233"/>
      <c r="BD912" s="1233"/>
      <c r="BE912" s="1233"/>
      <c r="BF912" s="1233"/>
      <c r="BG912" s="1233"/>
      <c r="BH912" s="1233"/>
      <c r="BI912" s="1233"/>
      <c r="BJ912" s="1233"/>
      <c r="BK912" s="1233"/>
      <c r="BL912" s="1233"/>
      <c r="BM912" s="1233"/>
      <c r="BN912" s="1233"/>
      <c r="BO912" s="1233"/>
      <c r="BP912" s="1233"/>
      <c r="BQ912" s="1233"/>
      <c r="BR912" s="1233"/>
      <c r="BS912" s="1233"/>
      <c r="BT912" s="1233"/>
      <c r="BU912" s="1233"/>
      <c r="BV912" s="1233"/>
      <c r="BW912" s="1233"/>
    </row>
    <row r="913" ht="14.25" customHeight="1">
      <c r="A913" s="1295"/>
      <c r="B913" s="1295"/>
      <c r="C913" s="1295"/>
      <c r="D913" s="1295"/>
      <c r="E913" s="1295"/>
      <c r="F913" s="1295"/>
      <c r="G913" s="1296"/>
      <c r="H913" s="1297"/>
      <c r="I913" s="1298"/>
      <c r="J913" s="1295"/>
      <c r="K913" s="1295"/>
      <c r="L913" s="1299"/>
      <c r="M913" s="1295"/>
      <c r="N913" s="1295"/>
      <c r="O913" s="1299"/>
      <c r="P913" s="1295"/>
      <c r="Q913" s="1295"/>
      <c r="R913" s="1295"/>
      <c r="S913" s="1295"/>
      <c r="T913" s="1295"/>
      <c r="U913" s="1300"/>
      <c r="V913" s="1295"/>
      <c r="W913" s="1295"/>
      <c r="X913" s="1295"/>
      <c r="Y913" s="1294"/>
      <c r="Z913" s="1294"/>
      <c r="AA913" s="1294"/>
      <c r="AB913" s="1294"/>
      <c r="AC913" s="1294"/>
      <c r="AD913" s="1294"/>
      <c r="AE913" s="1295"/>
      <c r="AF913" s="1295"/>
      <c r="AG913" s="1233"/>
      <c r="AH913" s="1233"/>
      <c r="AI913" s="1233"/>
      <c r="AJ913" s="1233"/>
      <c r="AK913" s="1233"/>
      <c r="AL913" s="1233"/>
      <c r="AM913" s="1233"/>
      <c r="AN913" s="1233"/>
      <c r="AO913" s="1233"/>
      <c r="AP913" s="1233"/>
      <c r="AQ913" s="1233"/>
      <c r="AR913" s="1233"/>
      <c r="AS913" s="1233"/>
      <c r="AT913" s="1233"/>
      <c r="AU913" s="1233"/>
      <c r="AV913" s="1233"/>
      <c r="AW913" s="1233"/>
      <c r="AX913" s="1233"/>
      <c r="AY913" s="1233"/>
      <c r="AZ913" s="1233"/>
      <c r="BA913" s="1233"/>
      <c r="BB913" s="1233"/>
      <c r="BC913" s="1233"/>
      <c r="BD913" s="1233"/>
      <c r="BE913" s="1233"/>
      <c r="BF913" s="1233"/>
      <c r="BG913" s="1233"/>
      <c r="BH913" s="1233"/>
      <c r="BI913" s="1233"/>
      <c r="BJ913" s="1233"/>
      <c r="BK913" s="1233"/>
      <c r="BL913" s="1233"/>
      <c r="BM913" s="1233"/>
      <c r="BN913" s="1233"/>
      <c r="BO913" s="1233"/>
      <c r="BP913" s="1233"/>
      <c r="BQ913" s="1233"/>
      <c r="BR913" s="1233"/>
      <c r="BS913" s="1233"/>
      <c r="BT913" s="1233"/>
      <c r="BU913" s="1233"/>
      <c r="BV913" s="1233"/>
      <c r="BW913" s="1233"/>
    </row>
    <row r="914" ht="14.25" customHeight="1">
      <c r="A914" s="1295"/>
      <c r="B914" s="1295"/>
      <c r="C914" s="1295"/>
      <c r="D914" s="1295"/>
      <c r="E914" s="1295"/>
      <c r="F914" s="1295"/>
      <c r="G914" s="1296"/>
      <c r="H914" s="1297"/>
      <c r="I914" s="1298"/>
      <c r="J914" s="1295"/>
      <c r="K914" s="1295"/>
      <c r="L914" s="1299"/>
      <c r="M914" s="1295"/>
      <c r="N914" s="1295"/>
      <c r="O914" s="1299"/>
      <c r="P914" s="1295"/>
      <c r="Q914" s="1295"/>
      <c r="R914" s="1295"/>
      <c r="S914" s="1295"/>
      <c r="T914" s="1295"/>
      <c r="U914" s="1300"/>
      <c r="V914" s="1295"/>
      <c r="W914" s="1295"/>
      <c r="X914" s="1295"/>
      <c r="Y914" s="1294"/>
      <c r="Z914" s="1294"/>
      <c r="AA914" s="1294"/>
      <c r="AB914" s="1294"/>
      <c r="AC914" s="1294"/>
      <c r="AD914" s="1294"/>
      <c r="AE914" s="1295"/>
      <c r="AF914" s="1295"/>
      <c r="AG914" s="1233"/>
      <c r="AH914" s="1233"/>
      <c r="AI914" s="1233"/>
      <c r="AJ914" s="1233"/>
      <c r="AK914" s="1233"/>
      <c r="AL914" s="1233"/>
      <c r="AM914" s="1233"/>
      <c r="AN914" s="1233"/>
      <c r="AO914" s="1233"/>
      <c r="AP914" s="1233"/>
      <c r="AQ914" s="1233"/>
      <c r="AR914" s="1233"/>
      <c r="AS914" s="1233"/>
      <c r="AT914" s="1233"/>
      <c r="AU914" s="1233"/>
      <c r="AV914" s="1233"/>
      <c r="AW914" s="1233"/>
      <c r="AX914" s="1233"/>
      <c r="AY914" s="1233"/>
      <c r="AZ914" s="1233"/>
      <c r="BA914" s="1233"/>
      <c r="BB914" s="1233"/>
      <c r="BC914" s="1233"/>
      <c r="BD914" s="1233"/>
      <c r="BE914" s="1233"/>
      <c r="BF914" s="1233"/>
      <c r="BG914" s="1233"/>
      <c r="BH914" s="1233"/>
      <c r="BI914" s="1233"/>
      <c r="BJ914" s="1233"/>
      <c r="BK914" s="1233"/>
      <c r="BL914" s="1233"/>
      <c r="BM914" s="1233"/>
      <c r="BN914" s="1233"/>
      <c r="BO914" s="1233"/>
      <c r="BP914" s="1233"/>
      <c r="BQ914" s="1233"/>
      <c r="BR914" s="1233"/>
      <c r="BS914" s="1233"/>
      <c r="BT914" s="1233"/>
      <c r="BU914" s="1233"/>
      <c r="BV914" s="1233"/>
      <c r="BW914" s="1233"/>
    </row>
    <row r="915" ht="14.25" customHeight="1">
      <c r="A915" s="1295"/>
      <c r="B915" s="1295"/>
      <c r="C915" s="1295"/>
      <c r="D915" s="1295"/>
      <c r="E915" s="1295"/>
      <c r="F915" s="1295"/>
      <c r="G915" s="1296"/>
      <c r="H915" s="1297"/>
      <c r="I915" s="1298"/>
      <c r="J915" s="1295"/>
      <c r="K915" s="1295"/>
      <c r="L915" s="1299"/>
      <c r="M915" s="1295"/>
      <c r="N915" s="1295"/>
      <c r="O915" s="1299"/>
      <c r="P915" s="1295"/>
      <c r="Q915" s="1295"/>
      <c r="R915" s="1295"/>
      <c r="S915" s="1295"/>
      <c r="T915" s="1295"/>
      <c r="U915" s="1300"/>
      <c r="V915" s="1295"/>
      <c r="W915" s="1295"/>
      <c r="X915" s="1295"/>
      <c r="Y915" s="1294"/>
      <c r="Z915" s="1294"/>
      <c r="AA915" s="1294"/>
      <c r="AB915" s="1294"/>
      <c r="AC915" s="1294"/>
      <c r="AD915" s="1294"/>
      <c r="AE915" s="1295"/>
      <c r="AF915" s="1295"/>
      <c r="AG915" s="1233"/>
      <c r="AH915" s="1233"/>
      <c r="AI915" s="1233"/>
      <c r="AJ915" s="1233"/>
      <c r="AK915" s="1233"/>
      <c r="AL915" s="1233"/>
      <c r="AM915" s="1233"/>
      <c r="AN915" s="1233"/>
      <c r="AO915" s="1233"/>
      <c r="AP915" s="1233"/>
      <c r="AQ915" s="1233"/>
      <c r="AR915" s="1233"/>
      <c r="AS915" s="1233"/>
      <c r="AT915" s="1233"/>
      <c r="AU915" s="1233"/>
      <c r="AV915" s="1233"/>
      <c r="AW915" s="1233"/>
      <c r="AX915" s="1233"/>
      <c r="AY915" s="1233"/>
      <c r="AZ915" s="1233"/>
      <c r="BA915" s="1233"/>
      <c r="BB915" s="1233"/>
      <c r="BC915" s="1233"/>
      <c r="BD915" s="1233"/>
      <c r="BE915" s="1233"/>
      <c r="BF915" s="1233"/>
      <c r="BG915" s="1233"/>
      <c r="BH915" s="1233"/>
      <c r="BI915" s="1233"/>
      <c r="BJ915" s="1233"/>
      <c r="BK915" s="1233"/>
      <c r="BL915" s="1233"/>
      <c r="BM915" s="1233"/>
      <c r="BN915" s="1233"/>
      <c r="BO915" s="1233"/>
      <c r="BP915" s="1233"/>
      <c r="BQ915" s="1233"/>
      <c r="BR915" s="1233"/>
      <c r="BS915" s="1233"/>
      <c r="BT915" s="1233"/>
      <c r="BU915" s="1233"/>
      <c r="BV915" s="1233"/>
      <c r="BW915" s="1233"/>
    </row>
    <row r="916" ht="14.25" customHeight="1">
      <c r="A916" s="1295"/>
      <c r="B916" s="1295"/>
      <c r="C916" s="1295"/>
      <c r="D916" s="1295"/>
      <c r="E916" s="1295"/>
      <c r="F916" s="1295"/>
      <c r="G916" s="1296"/>
      <c r="H916" s="1297"/>
      <c r="I916" s="1298"/>
      <c r="J916" s="1295"/>
      <c r="K916" s="1295"/>
      <c r="L916" s="1299"/>
      <c r="M916" s="1295"/>
      <c r="N916" s="1295"/>
      <c r="O916" s="1299"/>
      <c r="P916" s="1295"/>
      <c r="Q916" s="1295"/>
      <c r="R916" s="1295"/>
      <c r="S916" s="1295"/>
      <c r="T916" s="1295"/>
      <c r="U916" s="1300"/>
      <c r="V916" s="1295"/>
      <c r="W916" s="1295"/>
      <c r="X916" s="1295"/>
      <c r="Y916" s="1294"/>
      <c r="Z916" s="1294"/>
      <c r="AA916" s="1294"/>
      <c r="AB916" s="1294"/>
      <c r="AC916" s="1294"/>
      <c r="AD916" s="1294"/>
      <c r="AE916" s="1295"/>
      <c r="AF916" s="1295"/>
      <c r="AG916" s="1233"/>
      <c r="AH916" s="1233"/>
      <c r="AI916" s="1233"/>
      <c r="AJ916" s="1233"/>
      <c r="AK916" s="1233"/>
      <c r="AL916" s="1233"/>
      <c r="AM916" s="1233"/>
      <c r="AN916" s="1233"/>
      <c r="AO916" s="1233"/>
      <c r="AP916" s="1233"/>
      <c r="AQ916" s="1233"/>
      <c r="AR916" s="1233"/>
      <c r="AS916" s="1233"/>
      <c r="AT916" s="1233"/>
      <c r="AU916" s="1233"/>
      <c r="AV916" s="1233"/>
      <c r="AW916" s="1233"/>
      <c r="AX916" s="1233"/>
      <c r="AY916" s="1233"/>
      <c r="AZ916" s="1233"/>
      <c r="BA916" s="1233"/>
      <c r="BB916" s="1233"/>
      <c r="BC916" s="1233"/>
      <c r="BD916" s="1233"/>
      <c r="BE916" s="1233"/>
      <c r="BF916" s="1233"/>
      <c r="BG916" s="1233"/>
      <c r="BH916" s="1233"/>
      <c r="BI916" s="1233"/>
      <c r="BJ916" s="1233"/>
      <c r="BK916" s="1233"/>
      <c r="BL916" s="1233"/>
      <c r="BM916" s="1233"/>
      <c r="BN916" s="1233"/>
      <c r="BO916" s="1233"/>
      <c r="BP916" s="1233"/>
      <c r="BQ916" s="1233"/>
      <c r="BR916" s="1233"/>
      <c r="BS916" s="1233"/>
      <c r="BT916" s="1233"/>
      <c r="BU916" s="1233"/>
      <c r="BV916" s="1233"/>
      <c r="BW916" s="1233"/>
    </row>
    <row r="917" ht="14.25" customHeight="1">
      <c r="A917" s="1295"/>
      <c r="B917" s="1295"/>
      <c r="C917" s="1295"/>
      <c r="D917" s="1295"/>
      <c r="E917" s="1295"/>
      <c r="F917" s="1295"/>
      <c r="G917" s="1296"/>
      <c r="H917" s="1297"/>
      <c r="I917" s="1298"/>
      <c r="J917" s="1295"/>
      <c r="K917" s="1295"/>
      <c r="L917" s="1299"/>
      <c r="M917" s="1295"/>
      <c r="N917" s="1295"/>
      <c r="O917" s="1299"/>
      <c r="P917" s="1295"/>
      <c r="Q917" s="1295"/>
      <c r="R917" s="1295"/>
      <c r="S917" s="1295"/>
      <c r="T917" s="1295"/>
      <c r="U917" s="1300"/>
      <c r="V917" s="1295"/>
      <c r="W917" s="1295"/>
      <c r="X917" s="1295"/>
      <c r="Y917" s="1294"/>
      <c r="Z917" s="1294"/>
      <c r="AA917" s="1294"/>
      <c r="AB917" s="1294"/>
      <c r="AC917" s="1294"/>
      <c r="AD917" s="1294"/>
      <c r="AE917" s="1295"/>
      <c r="AF917" s="1295"/>
      <c r="AG917" s="1233"/>
      <c r="AH917" s="1233"/>
      <c r="AI917" s="1233"/>
      <c r="AJ917" s="1233"/>
      <c r="AK917" s="1233"/>
      <c r="AL917" s="1233"/>
      <c r="AM917" s="1233"/>
      <c r="AN917" s="1233"/>
      <c r="AO917" s="1233"/>
      <c r="AP917" s="1233"/>
      <c r="AQ917" s="1233"/>
      <c r="AR917" s="1233"/>
      <c r="AS917" s="1233"/>
      <c r="AT917" s="1233"/>
      <c r="AU917" s="1233"/>
      <c r="AV917" s="1233"/>
      <c r="AW917" s="1233"/>
      <c r="AX917" s="1233"/>
      <c r="AY917" s="1233"/>
      <c r="AZ917" s="1233"/>
      <c r="BA917" s="1233"/>
      <c r="BB917" s="1233"/>
      <c r="BC917" s="1233"/>
      <c r="BD917" s="1233"/>
      <c r="BE917" s="1233"/>
      <c r="BF917" s="1233"/>
      <c r="BG917" s="1233"/>
      <c r="BH917" s="1233"/>
      <c r="BI917" s="1233"/>
      <c r="BJ917" s="1233"/>
      <c r="BK917" s="1233"/>
      <c r="BL917" s="1233"/>
      <c r="BM917" s="1233"/>
      <c r="BN917" s="1233"/>
      <c r="BO917" s="1233"/>
      <c r="BP917" s="1233"/>
      <c r="BQ917" s="1233"/>
      <c r="BR917" s="1233"/>
      <c r="BS917" s="1233"/>
      <c r="BT917" s="1233"/>
      <c r="BU917" s="1233"/>
      <c r="BV917" s="1233"/>
      <c r="BW917" s="1233"/>
    </row>
    <row r="918" ht="14.25" customHeight="1">
      <c r="A918" s="1295"/>
      <c r="B918" s="1295"/>
      <c r="C918" s="1295"/>
      <c r="D918" s="1295"/>
      <c r="E918" s="1295"/>
      <c r="F918" s="1295"/>
      <c r="G918" s="1296"/>
      <c r="H918" s="1297"/>
      <c r="I918" s="1298"/>
      <c r="J918" s="1295"/>
      <c r="K918" s="1295"/>
      <c r="L918" s="1299"/>
      <c r="M918" s="1295"/>
      <c r="N918" s="1295"/>
      <c r="O918" s="1299"/>
      <c r="P918" s="1295"/>
      <c r="Q918" s="1295"/>
      <c r="R918" s="1295"/>
      <c r="S918" s="1295"/>
      <c r="T918" s="1295"/>
      <c r="U918" s="1300"/>
      <c r="V918" s="1295"/>
      <c r="W918" s="1295"/>
      <c r="X918" s="1295"/>
      <c r="Y918" s="1294"/>
      <c r="Z918" s="1294"/>
      <c r="AA918" s="1294"/>
      <c r="AB918" s="1294"/>
      <c r="AC918" s="1294"/>
      <c r="AD918" s="1294"/>
      <c r="AE918" s="1295"/>
      <c r="AF918" s="1295"/>
      <c r="AG918" s="1233"/>
      <c r="AH918" s="1233"/>
      <c r="AI918" s="1233"/>
      <c r="AJ918" s="1233"/>
      <c r="AK918" s="1233"/>
      <c r="AL918" s="1233"/>
      <c r="AM918" s="1233"/>
      <c r="AN918" s="1233"/>
      <c r="AO918" s="1233"/>
      <c r="AP918" s="1233"/>
      <c r="AQ918" s="1233"/>
      <c r="AR918" s="1233"/>
      <c r="AS918" s="1233"/>
      <c r="AT918" s="1233"/>
      <c r="AU918" s="1233"/>
      <c r="AV918" s="1233"/>
      <c r="AW918" s="1233"/>
      <c r="AX918" s="1233"/>
      <c r="AY918" s="1233"/>
      <c r="AZ918" s="1233"/>
      <c r="BA918" s="1233"/>
      <c r="BB918" s="1233"/>
      <c r="BC918" s="1233"/>
      <c r="BD918" s="1233"/>
      <c r="BE918" s="1233"/>
      <c r="BF918" s="1233"/>
      <c r="BG918" s="1233"/>
      <c r="BH918" s="1233"/>
      <c r="BI918" s="1233"/>
      <c r="BJ918" s="1233"/>
      <c r="BK918" s="1233"/>
      <c r="BL918" s="1233"/>
      <c r="BM918" s="1233"/>
      <c r="BN918" s="1233"/>
      <c r="BO918" s="1233"/>
      <c r="BP918" s="1233"/>
      <c r="BQ918" s="1233"/>
      <c r="BR918" s="1233"/>
      <c r="BS918" s="1233"/>
      <c r="BT918" s="1233"/>
      <c r="BU918" s="1233"/>
      <c r="BV918" s="1233"/>
      <c r="BW918" s="1233"/>
    </row>
    <row r="919" ht="14.25" customHeight="1">
      <c r="A919" s="1295"/>
      <c r="B919" s="1295"/>
      <c r="C919" s="1295"/>
      <c r="D919" s="1295"/>
      <c r="E919" s="1295"/>
      <c r="F919" s="1295"/>
      <c r="G919" s="1296"/>
      <c r="H919" s="1297"/>
      <c r="I919" s="1298"/>
      <c r="J919" s="1295"/>
      <c r="K919" s="1295"/>
      <c r="L919" s="1299"/>
      <c r="M919" s="1295"/>
      <c r="N919" s="1295"/>
      <c r="O919" s="1299"/>
      <c r="P919" s="1295"/>
      <c r="Q919" s="1295"/>
      <c r="R919" s="1295"/>
      <c r="S919" s="1295"/>
      <c r="T919" s="1295"/>
      <c r="U919" s="1300"/>
      <c r="V919" s="1295"/>
      <c r="W919" s="1295"/>
      <c r="X919" s="1295"/>
      <c r="Y919" s="1294"/>
      <c r="Z919" s="1294"/>
      <c r="AA919" s="1294"/>
      <c r="AB919" s="1294"/>
      <c r="AC919" s="1294"/>
      <c r="AD919" s="1294"/>
      <c r="AE919" s="1295"/>
      <c r="AF919" s="1295"/>
      <c r="AG919" s="1233"/>
      <c r="AH919" s="1233"/>
      <c r="AI919" s="1233"/>
      <c r="AJ919" s="1233"/>
      <c r="AK919" s="1233"/>
      <c r="AL919" s="1233"/>
      <c r="AM919" s="1233"/>
      <c r="AN919" s="1233"/>
      <c r="AO919" s="1233"/>
      <c r="AP919" s="1233"/>
      <c r="AQ919" s="1233"/>
      <c r="AR919" s="1233"/>
      <c r="AS919" s="1233"/>
      <c r="AT919" s="1233"/>
      <c r="AU919" s="1233"/>
      <c r="AV919" s="1233"/>
      <c r="AW919" s="1233"/>
      <c r="AX919" s="1233"/>
      <c r="AY919" s="1233"/>
      <c r="AZ919" s="1233"/>
      <c r="BA919" s="1233"/>
      <c r="BB919" s="1233"/>
      <c r="BC919" s="1233"/>
      <c r="BD919" s="1233"/>
      <c r="BE919" s="1233"/>
      <c r="BF919" s="1233"/>
      <c r="BG919" s="1233"/>
      <c r="BH919" s="1233"/>
      <c r="BI919" s="1233"/>
      <c r="BJ919" s="1233"/>
      <c r="BK919" s="1233"/>
      <c r="BL919" s="1233"/>
      <c r="BM919" s="1233"/>
      <c r="BN919" s="1233"/>
      <c r="BO919" s="1233"/>
      <c r="BP919" s="1233"/>
      <c r="BQ919" s="1233"/>
      <c r="BR919" s="1233"/>
      <c r="BS919" s="1233"/>
      <c r="BT919" s="1233"/>
      <c r="BU919" s="1233"/>
      <c r="BV919" s="1233"/>
      <c r="BW919" s="1233"/>
    </row>
    <row r="920" ht="14.25" customHeight="1">
      <c r="A920" s="1295"/>
      <c r="B920" s="1295"/>
      <c r="C920" s="1295"/>
      <c r="D920" s="1295"/>
      <c r="E920" s="1295"/>
      <c r="F920" s="1295"/>
      <c r="G920" s="1296"/>
      <c r="H920" s="1297"/>
      <c r="I920" s="1298"/>
      <c r="J920" s="1295"/>
      <c r="K920" s="1295"/>
      <c r="L920" s="1299"/>
      <c r="M920" s="1295"/>
      <c r="N920" s="1295"/>
      <c r="O920" s="1299"/>
      <c r="P920" s="1295"/>
      <c r="Q920" s="1295"/>
      <c r="R920" s="1295"/>
      <c r="S920" s="1295"/>
      <c r="T920" s="1295"/>
      <c r="U920" s="1300"/>
      <c r="V920" s="1295"/>
      <c r="W920" s="1295"/>
      <c r="X920" s="1295"/>
      <c r="Y920" s="1294"/>
      <c r="Z920" s="1294"/>
      <c r="AA920" s="1294"/>
      <c r="AB920" s="1294"/>
      <c r="AC920" s="1294"/>
      <c r="AD920" s="1294"/>
      <c r="AE920" s="1295"/>
      <c r="AF920" s="1295"/>
      <c r="AG920" s="1233"/>
      <c r="AH920" s="1233"/>
      <c r="AI920" s="1233"/>
      <c r="AJ920" s="1233"/>
      <c r="AK920" s="1233"/>
      <c r="AL920" s="1233"/>
      <c r="AM920" s="1233"/>
      <c r="AN920" s="1233"/>
      <c r="AO920" s="1233"/>
      <c r="AP920" s="1233"/>
      <c r="AQ920" s="1233"/>
      <c r="AR920" s="1233"/>
      <c r="AS920" s="1233"/>
      <c r="AT920" s="1233"/>
      <c r="AU920" s="1233"/>
      <c r="AV920" s="1233"/>
      <c r="AW920" s="1233"/>
      <c r="AX920" s="1233"/>
      <c r="AY920" s="1233"/>
      <c r="AZ920" s="1233"/>
      <c r="BA920" s="1233"/>
      <c r="BB920" s="1233"/>
      <c r="BC920" s="1233"/>
      <c r="BD920" s="1233"/>
      <c r="BE920" s="1233"/>
      <c r="BF920" s="1233"/>
      <c r="BG920" s="1233"/>
      <c r="BH920" s="1233"/>
      <c r="BI920" s="1233"/>
      <c r="BJ920" s="1233"/>
      <c r="BK920" s="1233"/>
      <c r="BL920" s="1233"/>
      <c r="BM920" s="1233"/>
      <c r="BN920" s="1233"/>
      <c r="BO920" s="1233"/>
      <c r="BP920" s="1233"/>
      <c r="BQ920" s="1233"/>
      <c r="BR920" s="1233"/>
      <c r="BS920" s="1233"/>
      <c r="BT920" s="1233"/>
      <c r="BU920" s="1233"/>
      <c r="BV920" s="1233"/>
      <c r="BW920" s="1233"/>
    </row>
    <row r="921" ht="14.25" customHeight="1">
      <c r="A921" s="1295"/>
      <c r="B921" s="1295"/>
      <c r="C921" s="1295"/>
      <c r="D921" s="1295"/>
      <c r="E921" s="1295"/>
      <c r="F921" s="1295"/>
      <c r="G921" s="1296"/>
      <c r="H921" s="1297"/>
      <c r="I921" s="1298"/>
      <c r="J921" s="1295"/>
      <c r="K921" s="1295"/>
      <c r="L921" s="1299"/>
      <c r="M921" s="1295"/>
      <c r="N921" s="1295"/>
      <c r="O921" s="1299"/>
      <c r="P921" s="1295"/>
      <c r="Q921" s="1295"/>
      <c r="R921" s="1295"/>
      <c r="S921" s="1295"/>
      <c r="T921" s="1295"/>
      <c r="U921" s="1300"/>
      <c r="V921" s="1295"/>
      <c r="W921" s="1295"/>
      <c r="X921" s="1295"/>
      <c r="Y921" s="1294"/>
      <c r="Z921" s="1294"/>
      <c r="AA921" s="1294"/>
      <c r="AB921" s="1294"/>
      <c r="AC921" s="1294"/>
      <c r="AD921" s="1294"/>
      <c r="AE921" s="1295"/>
      <c r="AF921" s="1295"/>
      <c r="AG921" s="1233"/>
      <c r="AH921" s="1233"/>
      <c r="AI921" s="1233"/>
      <c r="AJ921" s="1233"/>
      <c r="AK921" s="1233"/>
      <c r="AL921" s="1233"/>
      <c r="AM921" s="1233"/>
      <c r="AN921" s="1233"/>
      <c r="AO921" s="1233"/>
      <c r="AP921" s="1233"/>
      <c r="AQ921" s="1233"/>
      <c r="AR921" s="1233"/>
      <c r="AS921" s="1233"/>
      <c r="AT921" s="1233"/>
      <c r="AU921" s="1233"/>
      <c r="AV921" s="1233"/>
      <c r="AW921" s="1233"/>
      <c r="AX921" s="1233"/>
      <c r="AY921" s="1233"/>
      <c r="AZ921" s="1233"/>
      <c r="BA921" s="1233"/>
      <c r="BB921" s="1233"/>
      <c r="BC921" s="1233"/>
      <c r="BD921" s="1233"/>
      <c r="BE921" s="1233"/>
      <c r="BF921" s="1233"/>
      <c r="BG921" s="1233"/>
      <c r="BH921" s="1233"/>
      <c r="BI921" s="1233"/>
      <c r="BJ921" s="1233"/>
      <c r="BK921" s="1233"/>
      <c r="BL921" s="1233"/>
      <c r="BM921" s="1233"/>
      <c r="BN921" s="1233"/>
      <c r="BO921" s="1233"/>
      <c r="BP921" s="1233"/>
      <c r="BQ921" s="1233"/>
      <c r="BR921" s="1233"/>
      <c r="BS921" s="1233"/>
      <c r="BT921" s="1233"/>
      <c r="BU921" s="1233"/>
      <c r="BV921" s="1233"/>
      <c r="BW921" s="1233"/>
    </row>
    <row r="922" ht="14.25" customHeight="1">
      <c r="A922" s="1295"/>
      <c r="B922" s="1295"/>
      <c r="C922" s="1295"/>
      <c r="D922" s="1295"/>
      <c r="E922" s="1295"/>
      <c r="F922" s="1295"/>
      <c r="G922" s="1296"/>
      <c r="H922" s="1297"/>
      <c r="I922" s="1298"/>
      <c r="J922" s="1295"/>
      <c r="K922" s="1295"/>
      <c r="L922" s="1299"/>
      <c r="M922" s="1295"/>
      <c r="N922" s="1295"/>
      <c r="O922" s="1299"/>
      <c r="P922" s="1295"/>
      <c r="Q922" s="1295"/>
      <c r="R922" s="1295"/>
      <c r="S922" s="1295"/>
      <c r="T922" s="1295"/>
      <c r="U922" s="1300"/>
      <c r="V922" s="1295"/>
      <c r="W922" s="1295"/>
      <c r="X922" s="1295"/>
      <c r="Y922" s="1294"/>
      <c r="Z922" s="1294"/>
      <c r="AA922" s="1294"/>
      <c r="AB922" s="1294"/>
      <c r="AC922" s="1294"/>
      <c r="AD922" s="1294"/>
      <c r="AE922" s="1295"/>
      <c r="AF922" s="1295"/>
      <c r="AG922" s="1233"/>
      <c r="AH922" s="1233"/>
      <c r="AI922" s="1233"/>
      <c r="AJ922" s="1233"/>
      <c r="AK922" s="1233"/>
      <c r="AL922" s="1233"/>
      <c r="AM922" s="1233"/>
      <c r="AN922" s="1233"/>
      <c r="AO922" s="1233"/>
      <c r="AP922" s="1233"/>
      <c r="AQ922" s="1233"/>
      <c r="AR922" s="1233"/>
      <c r="AS922" s="1233"/>
      <c r="AT922" s="1233"/>
      <c r="AU922" s="1233"/>
      <c r="AV922" s="1233"/>
      <c r="AW922" s="1233"/>
      <c r="AX922" s="1233"/>
      <c r="AY922" s="1233"/>
      <c r="AZ922" s="1233"/>
      <c r="BA922" s="1233"/>
      <c r="BB922" s="1233"/>
      <c r="BC922" s="1233"/>
      <c r="BD922" s="1233"/>
      <c r="BE922" s="1233"/>
      <c r="BF922" s="1233"/>
      <c r="BG922" s="1233"/>
      <c r="BH922" s="1233"/>
      <c r="BI922" s="1233"/>
      <c r="BJ922" s="1233"/>
      <c r="BK922" s="1233"/>
      <c r="BL922" s="1233"/>
      <c r="BM922" s="1233"/>
      <c r="BN922" s="1233"/>
      <c r="BO922" s="1233"/>
      <c r="BP922" s="1233"/>
      <c r="BQ922" s="1233"/>
      <c r="BR922" s="1233"/>
      <c r="BS922" s="1233"/>
      <c r="BT922" s="1233"/>
      <c r="BU922" s="1233"/>
      <c r="BV922" s="1233"/>
      <c r="BW922" s="1233"/>
    </row>
    <row r="923" ht="14.25" customHeight="1">
      <c r="A923" s="1295"/>
      <c r="B923" s="1295"/>
      <c r="C923" s="1295"/>
      <c r="D923" s="1295"/>
      <c r="E923" s="1295"/>
      <c r="F923" s="1295"/>
      <c r="G923" s="1296"/>
      <c r="H923" s="1297"/>
      <c r="I923" s="1298"/>
      <c r="J923" s="1295"/>
      <c r="K923" s="1295"/>
      <c r="L923" s="1299"/>
      <c r="M923" s="1295"/>
      <c r="N923" s="1295"/>
      <c r="O923" s="1299"/>
      <c r="P923" s="1295"/>
      <c r="Q923" s="1295"/>
      <c r="R923" s="1295"/>
      <c r="S923" s="1295"/>
      <c r="T923" s="1295"/>
      <c r="U923" s="1300"/>
      <c r="V923" s="1295"/>
      <c r="W923" s="1295"/>
      <c r="X923" s="1295"/>
      <c r="Y923" s="1294"/>
      <c r="Z923" s="1294"/>
      <c r="AA923" s="1294"/>
      <c r="AB923" s="1294"/>
      <c r="AC923" s="1294"/>
      <c r="AD923" s="1294"/>
      <c r="AE923" s="1295"/>
      <c r="AF923" s="1295"/>
      <c r="AG923" s="1233"/>
      <c r="AH923" s="1233"/>
      <c r="AI923" s="1233"/>
      <c r="AJ923" s="1233"/>
      <c r="AK923" s="1233"/>
      <c r="AL923" s="1233"/>
      <c r="AM923" s="1233"/>
      <c r="AN923" s="1233"/>
      <c r="AO923" s="1233"/>
      <c r="AP923" s="1233"/>
      <c r="AQ923" s="1233"/>
      <c r="AR923" s="1233"/>
      <c r="AS923" s="1233"/>
      <c r="AT923" s="1233"/>
      <c r="AU923" s="1233"/>
      <c r="AV923" s="1233"/>
      <c r="AW923" s="1233"/>
      <c r="AX923" s="1233"/>
      <c r="AY923" s="1233"/>
      <c r="AZ923" s="1233"/>
      <c r="BA923" s="1233"/>
      <c r="BB923" s="1233"/>
      <c r="BC923" s="1233"/>
      <c r="BD923" s="1233"/>
      <c r="BE923" s="1233"/>
      <c r="BF923" s="1233"/>
      <c r="BG923" s="1233"/>
      <c r="BH923" s="1233"/>
      <c r="BI923" s="1233"/>
      <c r="BJ923" s="1233"/>
      <c r="BK923" s="1233"/>
      <c r="BL923" s="1233"/>
      <c r="BM923" s="1233"/>
      <c r="BN923" s="1233"/>
      <c r="BO923" s="1233"/>
      <c r="BP923" s="1233"/>
      <c r="BQ923" s="1233"/>
      <c r="BR923" s="1233"/>
      <c r="BS923" s="1233"/>
      <c r="BT923" s="1233"/>
      <c r="BU923" s="1233"/>
      <c r="BV923" s="1233"/>
      <c r="BW923" s="1233"/>
    </row>
    <row r="924" ht="14.25" customHeight="1">
      <c r="A924" s="1295"/>
      <c r="B924" s="1295"/>
      <c r="C924" s="1295"/>
      <c r="D924" s="1295"/>
      <c r="E924" s="1295"/>
      <c r="F924" s="1295"/>
      <c r="G924" s="1296"/>
      <c r="H924" s="1297"/>
      <c r="I924" s="1298"/>
      <c r="J924" s="1295"/>
      <c r="K924" s="1295"/>
      <c r="L924" s="1299"/>
      <c r="M924" s="1295"/>
      <c r="N924" s="1295"/>
      <c r="O924" s="1299"/>
      <c r="P924" s="1295"/>
      <c r="Q924" s="1295"/>
      <c r="R924" s="1295"/>
      <c r="S924" s="1295"/>
      <c r="T924" s="1295"/>
      <c r="U924" s="1300"/>
      <c r="V924" s="1295"/>
      <c r="W924" s="1295"/>
      <c r="X924" s="1295"/>
      <c r="Y924" s="1294"/>
      <c r="Z924" s="1294"/>
      <c r="AA924" s="1294"/>
      <c r="AB924" s="1294"/>
      <c r="AC924" s="1294"/>
      <c r="AD924" s="1294"/>
      <c r="AE924" s="1295"/>
      <c r="AF924" s="1295"/>
      <c r="AG924" s="1233"/>
      <c r="AH924" s="1233"/>
      <c r="AI924" s="1233"/>
      <c r="AJ924" s="1233"/>
      <c r="AK924" s="1233"/>
      <c r="AL924" s="1233"/>
      <c r="AM924" s="1233"/>
      <c r="AN924" s="1233"/>
      <c r="AO924" s="1233"/>
      <c r="AP924" s="1233"/>
      <c r="AQ924" s="1233"/>
      <c r="AR924" s="1233"/>
      <c r="AS924" s="1233"/>
      <c r="AT924" s="1233"/>
      <c r="AU924" s="1233"/>
      <c r="AV924" s="1233"/>
      <c r="AW924" s="1233"/>
      <c r="AX924" s="1233"/>
      <c r="AY924" s="1233"/>
      <c r="AZ924" s="1233"/>
      <c r="BA924" s="1233"/>
      <c r="BB924" s="1233"/>
      <c r="BC924" s="1233"/>
      <c r="BD924" s="1233"/>
      <c r="BE924" s="1233"/>
      <c r="BF924" s="1233"/>
      <c r="BG924" s="1233"/>
      <c r="BH924" s="1233"/>
      <c r="BI924" s="1233"/>
      <c r="BJ924" s="1233"/>
      <c r="BK924" s="1233"/>
      <c r="BL924" s="1233"/>
      <c r="BM924" s="1233"/>
      <c r="BN924" s="1233"/>
      <c r="BO924" s="1233"/>
      <c r="BP924" s="1233"/>
      <c r="BQ924" s="1233"/>
      <c r="BR924" s="1233"/>
      <c r="BS924" s="1233"/>
      <c r="BT924" s="1233"/>
      <c r="BU924" s="1233"/>
      <c r="BV924" s="1233"/>
      <c r="BW924" s="1233"/>
    </row>
    <row r="925" ht="14.25" customHeight="1">
      <c r="A925" s="1295"/>
      <c r="B925" s="1295"/>
      <c r="C925" s="1295"/>
      <c r="D925" s="1295"/>
      <c r="E925" s="1295"/>
      <c r="F925" s="1295"/>
      <c r="G925" s="1296"/>
      <c r="H925" s="1297"/>
      <c r="I925" s="1298"/>
      <c r="J925" s="1295"/>
      <c r="K925" s="1295"/>
      <c r="L925" s="1299"/>
      <c r="M925" s="1295"/>
      <c r="N925" s="1295"/>
      <c r="O925" s="1299"/>
      <c r="P925" s="1295"/>
      <c r="Q925" s="1295"/>
      <c r="R925" s="1295"/>
      <c r="S925" s="1295"/>
      <c r="T925" s="1295"/>
      <c r="U925" s="1300"/>
      <c r="V925" s="1295"/>
      <c r="W925" s="1295"/>
      <c r="X925" s="1295"/>
      <c r="Y925" s="1294"/>
      <c r="Z925" s="1294"/>
      <c r="AA925" s="1294"/>
      <c r="AB925" s="1294"/>
      <c r="AC925" s="1294"/>
      <c r="AD925" s="1294"/>
      <c r="AE925" s="1295"/>
      <c r="AF925" s="1295"/>
      <c r="AG925" s="1233"/>
      <c r="AH925" s="1233"/>
      <c r="AI925" s="1233"/>
      <c r="AJ925" s="1233"/>
      <c r="AK925" s="1233"/>
      <c r="AL925" s="1233"/>
      <c r="AM925" s="1233"/>
      <c r="AN925" s="1233"/>
      <c r="AO925" s="1233"/>
      <c r="AP925" s="1233"/>
      <c r="AQ925" s="1233"/>
      <c r="AR925" s="1233"/>
      <c r="AS925" s="1233"/>
      <c r="AT925" s="1233"/>
      <c r="AU925" s="1233"/>
      <c r="AV925" s="1233"/>
      <c r="AW925" s="1233"/>
      <c r="AX925" s="1233"/>
      <c r="AY925" s="1233"/>
      <c r="AZ925" s="1233"/>
      <c r="BA925" s="1233"/>
      <c r="BB925" s="1233"/>
      <c r="BC925" s="1233"/>
      <c r="BD925" s="1233"/>
      <c r="BE925" s="1233"/>
      <c r="BF925" s="1233"/>
      <c r="BG925" s="1233"/>
      <c r="BH925" s="1233"/>
      <c r="BI925" s="1233"/>
      <c r="BJ925" s="1233"/>
      <c r="BK925" s="1233"/>
      <c r="BL925" s="1233"/>
      <c r="BM925" s="1233"/>
      <c r="BN925" s="1233"/>
      <c r="BO925" s="1233"/>
      <c r="BP925" s="1233"/>
      <c r="BQ925" s="1233"/>
      <c r="BR925" s="1233"/>
      <c r="BS925" s="1233"/>
      <c r="BT925" s="1233"/>
      <c r="BU925" s="1233"/>
      <c r="BV925" s="1233"/>
      <c r="BW925" s="1233"/>
    </row>
    <row r="926" ht="14.25" customHeight="1">
      <c r="A926" s="1295"/>
      <c r="B926" s="1295"/>
      <c r="C926" s="1295"/>
      <c r="D926" s="1295"/>
      <c r="E926" s="1295"/>
      <c r="F926" s="1295"/>
      <c r="G926" s="1296"/>
      <c r="H926" s="1297"/>
      <c r="I926" s="1298"/>
      <c r="J926" s="1295"/>
      <c r="K926" s="1295"/>
      <c r="L926" s="1299"/>
      <c r="M926" s="1295"/>
      <c r="N926" s="1295"/>
      <c r="O926" s="1299"/>
      <c r="P926" s="1295"/>
      <c r="Q926" s="1295"/>
      <c r="R926" s="1295"/>
      <c r="S926" s="1295"/>
      <c r="T926" s="1295"/>
      <c r="U926" s="1300"/>
      <c r="V926" s="1295"/>
      <c r="W926" s="1295"/>
      <c r="X926" s="1295"/>
      <c r="Y926" s="1294"/>
      <c r="Z926" s="1294"/>
      <c r="AA926" s="1294"/>
      <c r="AB926" s="1294"/>
      <c r="AC926" s="1294"/>
      <c r="AD926" s="1294"/>
      <c r="AE926" s="1295"/>
      <c r="AF926" s="1295"/>
      <c r="AG926" s="1233"/>
      <c r="AH926" s="1233"/>
      <c r="AI926" s="1233"/>
      <c r="AJ926" s="1233"/>
      <c r="AK926" s="1233"/>
      <c r="AL926" s="1233"/>
      <c r="AM926" s="1233"/>
      <c r="AN926" s="1233"/>
      <c r="AO926" s="1233"/>
      <c r="AP926" s="1233"/>
      <c r="AQ926" s="1233"/>
      <c r="AR926" s="1233"/>
      <c r="AS926" s="1233"/>
      <c r="AT926" s="1233"/>
      <c r="AU926" s="1233"/>
      <c r="AV926" s="1233"/>
      <c r="AW926" s="1233"/>
      <c r="AX926" s="1233"/>
      <c r="AY926" s="1233"/>
      <c r="AZ926" s="1233"/>
      <c r="BA926" s="1233"/>
      <c r="BB926" s="1233"/>
      <c r="BC926" s="1233"/>
      <c r="BD926" s="1233"/>
      <c r="BE926" s="1233"/>
      <c r="BF926" s="1233"/>
      <c r="BG926" s="1233"/>
      <c r="BH926" s="1233"/>
      <c r="BI926" s="1233"/>
      <c r="BJ926" s="1233"/>
      <c r="BK926" s="1233"/>
      <c r="BL926" s="1233"/>
      <c r="BM926" s="1233"/>
      <c r="BN926" s="1233"/>
      <c r="BO926" s="1233"/>
      <c r="BP926" s="1233"/>
      <c r="BQ926" s="1233"/>
      <c r="BR926" s="1233"/>
      <c r="BS926" s="1233"/>
      <c r="BT926" s="1233"/>
      <c r="BU926" s="1233"/>
      <c r="BV926" s="1233"/>
      <c r="BW926" s="1233"/>
    </row>
    <row r="927" ht="14.25" customHeight="1">
      <c r="A927" s="1295"/>
      <c r="B927" s="1295"/>
      <c r="C927" s="1295"/>
      <c r="D927" s="1295"/>
      <c r="E927" s="1295"/>
      <c r="F927" s="1295"/>
      <c r="G927" s="1296"/>
      <c r="H927" s="1297"/>
      <c r="I927" s="1298"/>
      <c r="J927" s="1295"/>
      <c r="K927" s="1295"/>
      <c r="L927" s="1299"/>
      <c r="M927" s="1295"/>
      <c r="N927" s="1295"/>
      <c r="O927" s="1299"/>
      <c r="P927" s="1295"/>
      <c r="Q927" s="1295"/>
      <c r="R927" s="1295"/>
      <c r="S927" s="1295"/>
      <c r="T927" s="1295"/>
      <c r="U927" s="1300"/>
      <c r="V927" s="1295"/>
      <c r="W927" s="1295"/>
      <c r="X927" s="1295"/>
      <c r="Y927" s="1294"/>
      <c r="Z927" s="1294"/>
      <c r="AA927" s="1294"/>
      <c r="AB927" s="1294"/>
      <c r="AC927" s="1294"/>
      <c r="AD927" s="1294"/>
      <c r="AE927" s="1295"/>
      <c r="AF927" s="1295"/>
      <c r="AG927" s="1233"/>
      <c r="AH927" s="1233"/>
      <c r="AI927" s="1233"/>
      <c r="AJ927" s="1233"/>
      <c r="AK927" s="1233"/>
      <c r="AL927" s="1233"/>
      <c r="AM927" s="1233"/>
      <c r="AN927" s="1233"/>
      <c r="AO927" s="1233"/>
      <c r="AP927" s="1233"/>
      <c r="AQ927" s="1233"/>
      <c r="AR927" s="1233"/>
      <c r="AS927" s="1233"/>
      <c r="AT927" s="1233"/>
      <c r="AU927" s="1233"/>
      <c r="AV927" s="1233"/>
      <c r="AW927" s="1233"/>
      <c r="AX927" s="1233"/>
      <c r="AY927" s="1233"/>
      <c r="AZ927" s="1233"/>
      <c r="BA927" s="1233"/>
      <c r="BB927" s="1233"/>
      <c r="BC927" s="1233"/>
      <c r="BD927" s="1233"/>
      <c r="BE927" s="1233"/>
      <c r="BF927" s="1233"/>
      <c r="BG927" s="1233"/>
      <c r="BH927" s="1233"/>
      <c r="BI927" s="1233"/>
      <c r="BJ927" s="1233"/>
      <c r="BK927" s="1233"/>
      <c r="BL927" s="1233"/>
      <c r="BM927" s="1233"/>
      <c r="BN927" s="1233"/>
      <c r="BO927" s="1233"/>
      <c r="BP927" s="1233"/>
      <c r="BQ927" s="1233"/>
      <c r="BR927" s="1233"/>
      <c r="BS927" s="1233"/>
      <c r="BT927" s="1233"/>
      <c r="BU927" s="1233"/>
      <c r="BV927" s="1233"/>
      <c r="BW927" s="1233"/>
    </row>
    <row r="928" ht="14.25" customHeight="1">
      <c r="A928" s="1295"/>
      <c r="B928" s="1295"/>
      <c r="C928" s="1295"/>
      <c r="D928" s="1295"/>
      <c r="E928" s="1295"/>
      <c r="F928" s="1295"/>
      <c r="G928" s="1296"/>
      <c r="H928" s="1297"/>
      <c r="I928" s="1298"/>
      <c r="J928" s="1295"/>
      <c r="K928" s="1295"/>
      <c r="L928" s="1299"/>
      <c r="M928" s="1295"/>
      <c r="N928" s="1295"/>
      <c r="O928" s="1299"/>
      <c r="P928" s="1295"/>
      <c r="Q928" s="1295"/>
      <c r="R928" s="1295"/>
      <c r="S928" s="1295"/>
      <c r="T928" s="1295"/>
      <c r="U928" s="1300"/>
      <c r="V928" s="1295"/>
      <c r="W928" s="1295"/>
      <c r="X928" s="1295"/>
      <c r="Y928" s="1294"/>
      <c r="Z928" s="1294"/>
      <c r="AA928" s="1294"/>
      <c r="AB928" s="1294"/>
      <c r="AC928" s="1294"/>
      <c r="AD928" s="1294"/>
      <c r="AE928" s="1295"/>
      <c r="AF928" s="1295"/>
      <c r="AG928" s="1233"/>
      <c r="AH928" s="1233"/>
      <c r="AI928" s="1233"/>
      <c r="AJ928" s="1233"/>
      <c r="AK928" s="1233"/>
      <c r="AL928" s="1233"/>
      <c r="AM928" s="1233"/>
      <c r="AN928" s="1233"/>
      <c r="AO928" s="1233"/>
      <c r="AP928" s="1233"/>
      <c r="AQ928" s="1233"/>
      <c r="AR928" s="1233"/>
      <c r="AS928" s="1233"/>
      <c r="AT928" s="1233"/>
      <c r="AU928" s="1233"/>
      <c r="AV928" s="1233"/>
      <c r="AW928" s="1233"/>
      <c r="AX928" s="1233"/>
      <c r="AY928" s="1233"/>
      <c r="AZ928" s="1233"/>
      <c r="BA928" s="1233"/>
      <c r="BB928" s="1233"/>
      <c r="BC928" s="1233"/>
      <c r="BD928" s="1233"/>
      <c r="BE928" s="1233"/>
      <c r="BF928" s="1233"/>
      <c r="BG928" s="1233"/>
      <c r="BH928" s="1233"/>
      <c r="BI928" s="1233"/>
      <c r="BJ928" s="1233"/>
      <c r="BK928" s="1233"/>
      <c r="BL928" s="1233"/>
      <c r="BM928" s="1233"/>
      <c r="BN928" s="1233"/>
      <c r="BO928" s="1233"/>
      <c r="BP928" s="1233"/>
      <c r="BQ928" s="1233"/>
      <c r="BR928" s="1233"/>
      <c r="BS928" s="1233"/>
      <c r="BT928" s="1233"/>
      <c r="BU928" s="1233"/>
      <c r="BV928" s="1233"/>
      <c r="BW928" s="1233"/>
    </row>
    <row r="929" ht="14.25" customHeight="1">
      <c r="A929" s="1295"/>
      <c r="B929" s="1295"/>
      <c r="C929" s="1295"/>
      <c r="D929" s="1295"/>
      <c r="E929" s="1295"/>
      <c r="F929" s="1295"/>
      <c r="G929" s="1296"/>
      <c r="H929" s="1297"/>
      <c r="I929" s="1298"/>
      <c r="J929" s="1295"/>
      <c r="K929" s="1295"/>
      <c r="L929" s="1299"/>
      <c r="M929" s="1295"/>
      <c r="N929" s="1295"/>
      <c r="O929" s="1299"/>
      <c r="P929" s="1295"/>
      <c r="Q929" s="1295"/>
      <c r="R929" s="1295"/>
      <c r="S929" s="1295"/>
      <c r="T929" s="1295"/>
      <c r="U929" s="1300"/>
      <c r="V929" s="1295"/>
      <c r="W929" s="1295"/>
      <c r="X929" s="1295"/>
      <c r="Y929" s="1294"/>
      <c r="Z929" s="1294"/>
      <c r="AA929" s="1294"/>
      <c r="AB929" s="1294"/>
      <c r="AC929" s="1294"/>
      <c r="AD929" s="1294"/>
      <c r="AE929" s="1295"/>
      <c r="AF929" s="1295"/>
      <c r="AG929" s="1233"/>
      <c r="AH929" s="1233"/>
      <c r="AI929" s="1233"/>
      <c r="AJ929" s="1233"/>
      <c r="AK929" s="1233"/>
      <c r="AL929" s="1233"/>
      <c r="AM929" s="1233"/>
      <c r="AN929" s="1233"/>
      <c r="AO929" s="1233"/>
      <c r="AP929" s="1233"/>
      <c r="AQ929" s="1233"/>
      <c r="AR929" s="1233"/>
      <c r="AS929" s="1233"/>
      <c r="AT929" s="1233"/>
      <c r="AU929" s="1233"/>
      <c r="AV929" s="1233"/>
      <c r="AW929" s="1233"/>
      <c r="AX929" s="1233"/>
      <c r="AY929" s="1233"/>
      <c r="AZ929" s="1233"/>
      <c r="BA929" s="1233"/>
      <c r="BB929" s="1233"/>
      <c r="BC929" s="1233"/>
      <c r="BD929" s="1233"/>
      <c r="BE929" s="1233"/>
      <c r="BF929" s="1233"/>
      <c r="BG929" s="1233"/>
      <c r="BH929" s="1233"/>
      <c r="BI929" s="1233"/>
      <c r="BJ929" s="1233"/>
      <c r="BK929" s="1233"/>
      <c r="BL929" s="1233"/>
      <c r="BM929" s="1233"/>
      <c r="BN929" s="1233"/>
      <c r="BO929" s="1233"/>
      <c r="BP929" s="1233"/>
      <c r="BQ929" s="1233"/>
      <c r="BR929" s="1233"/>
      <c r="BS929" s="1233"/>
      <c r="BT929" s="1233"/>
      <c r="BU929" s="1233"/>
      <c r="BV929" s="1233"/>
      <c r="BW929" s="1233"/>
    </row>
    <row r="930" ht="14.25" customHeight="1">
      <c r="A930" s="1295"/>
      <c r="B930" s="1295"/>
      <c r="C930" s="1295"/>
      <c r="D930" s="1295"/>
      <c r="E930" s="1295"/>
      <c r="F930" s="1295"/>
      <c r="G930" s="1296"/>
      <c r="H930" s="1297"/>
      <c r="I930" s="1298"/>
      <c r="J930" s="1295"/>
      <c r="K930" s="1295"/>
      <c r="L930" s="1299"/>
      <c r="M930" s="1295"/>
      <c r="N930" s="1295"/>
      <c r="O930" s="1299"/>
      <c r="P930" s="1295"/>
      <c r="Q930" s="1295"/>
      <c r="R930" s="1295"/>
      <c r="S930" s="1295"/>
      <c r="T930" s="1295"/>
      <c r="U930" s="1300"/>
      <c r="V930" s="1295"/>
      <c r="W930" s="1295"/>
      <c r="X930" s="1295"/>
      <c r="Y930" s="1294"/>
      <c r="Z930" s="1294"/>
      <c r="AA930" s="1294"/>
      <c r="AB930" s="1294"/>
      <c r="AC930" s="1294"/>
      <c r="AD930" s="1294"/>
      <c r="AE930" s="1295"/>
      <c r="AF930" s="1295"/>
      <c r="AG930" s="1233"/>
      <c r="AH930" s="1233"/>
      <c r="AI930" s="1233"/>
      <c r="AJ930" s="1233"/>
      <c r="AK930" s="1233"/>
      <c r="AL930" s="1233"/>
      <c r="AM930" s="1233"/>
      <c r="AN930" s="1233"/>
      <c r="AO930" s="1233"/>
      <c r="AP930" s="1233"/>
      <c r="AQ930" s="1233"/>
      <c r="AR930" s="1233"/>
      <c r="AS930" s="1233"/>
      <c r="AT930" s="1233"/>
      <c r="AU930" s="1233"/>
      <c r="AV930" s="1233"/>
      <c r="AW930" s="1233"/>
      <c r="AX930" s="1233"/>
      <c r="AY930" s="1233"/>
      <c r="AZ930" s="1233"/>
      <c r="BA930" s="1233"/>
      <c r="BB930" s="1233"/>
      <c r="BC930" s="1233"/>
      <c r="BD930" s="1233"/>
      <c r="BE930" s="1233"/>
      <c r="BF930" s="1233"/>
      <c r="BG930" s="1233"/>
      <c r="BH930" s="1233"/>
      <c r="BI930" s="1233"/>
      <c r="BJ930" s="1233"/>
      <c r="BK930" s="1233"/>
      <c r="BL930" s="1233"/>
      <c r="BM930" s="1233"/>
      <c r="BN930" s="1233"/>
      <c r="BO930" s="1233"/>
      <c r="BP930" s="1233"/>
      <c r="BQ930" s="1233"/>
      <c r="BR930" s="1233"/>
      <c r="BS930" s="1233"/>
      <c r="BT930" s="1233"/>
      <c r="BU930" s="1233"/>
      <c r="BV930" s="1233"/>
      <c r="BW930" s="1233"/>
    </row>
    <row r="931" ht="14.25" customHeight="1">
      <c r="A931" s="1295"/>
      <c r="B931" s="1295"/>
      <c r="C931" s="1295"/>
      <c r="D931" s="1295"/>
      <c r="E931" s="1295"/>
      <c r="F931" s="1295"/>
      <c r="G931" s="1296"/>
      <c r="H931" s="1297"/>
      <c r="I931" s="1298"/>
      <c r="J931" s="1295"/>
      <c r="K931" s="1295"/>
      <c r="L931" s="1299"/>
      <c r="M931" s="1295"/>
      <c r="N931" s="1295"/>
      <c r="O931" s="1299"/>
      <c r="P931" s="1295"/>
      <c r="Q931" s="1295"/>
      <c r="R931" s="1295"/>
      <c r="S931" s="1295"/>
      <c r="T931" s="1295"/>
      <c r="U931" s="1300"/>
      <c r="V931" s="1295"/>
      <c r="W931" s="1295"/>
      <c r="X931" s="1295"/>
      <c r="Y931" s="1294"/>
      <c r="Z931" s="1294"/>
      <c r="AA931" s="1294"/>
      <c r="AB931" s="1294"/>
      <c r="AC931" s="1294"/>
      <c r="AD931" s="1294"/>
      <c r="AE931" s="1295"/>
      <c r="AF931" s="1295"/>
      <c r="AG931" s="1233"/>
      <c r="AH931" s="1233"/>
      <c r="AI931" s="1233"/>
      <c r="AJ931" s="1233"/>
      <c r="AK931" s="1233"/>
      <c r="AL931" s="1233"/>
      <c r="AM931" s="1233"/>
      <c r="AN931" s="1233"/>
      <c r="AO931" s="1233"/>
      <c r="AP931" s="1233"/>
      <c r="AQ931" s="1233"/>
      <c r="AR931" s="1233"/>
      <c r="AS931" s="1233"/>
      <c r="AT931" s="1233"/>
      <c r="AU931" s="1233"/>
      <c r="AV931" s="1233"/>
      <c r="AW931" s="1233"/>
      <c r="AX931" s="1233"/>
      <c r="AY931" s="1233"/>
      <c r="AZ931" s="1233"/>
      <c r="BA931" s="1233"/>
      <c r="BB931" s="1233"/>
      <c r="BC931" s="1233"/>
      <c r="BD931" s="1233"/>
      <c r="BE931" s="1233"/>
      <c r="BF931" s="1233"/>
      <c r="BG931" s="1233"/>
      <c r="BH931" s="1233"/>
      <c r="BI931" s="1233"/>
      <c r="BJ931" s="1233"/>
      <c r="BK931" s="1233"/>
      <c r="BL931" s="1233"/>
      <c r="BM931" s="1233"/>
      <c r="BN931" s="1233"/>
      <c r="BO931" s="1233"/>
      <c r="BP931" s="1233"/>
      <c r="BQ931" s="1233"/>
      <c r="BR931" s="1233"/>
      <c r="BS931" s="1233"/>
      <c r="BT931" s="1233"/>
      <c r="BU931" s="1233"/>
      <c r="BV931" s="1233"/>
      <c r="BW931" s="1233"/>
    </row>
    <row r="932" ht="14.25" customHeight="1">
      <c r="A932" s="1295"/>
      <c r="B932" s="1295"/>
      <c r="C932" s="1295"/>
      <c r="D932" s="1295"/>
      <c r="E932" s="1295"/>
      <c r="F932" s="1295"/>
      <c r="G932" s="1296"/>
      <c r="H932" s="1297"/>
      <c r="I932" s="1298"/>
      <c r="J932" s="1295"/>
      <c r="K932" s="1295"/>
      <c r="L932" s="1299"/>
      <c r="M932" s="1295"/>
      <c r="N932" s="1295"/>
      <c r="O932" s="1299"/>
      <c r="P932" s="1295"/>
      <c r="Q932" s="1295"/>
      <c r="R932" s="1295"/>
      <c r="S932" s="1295"/>
      <c r="T932" s="1295"/>
      <c r="U932" s="1300"/>
      <c r="V932" s="1295"/>
      <c r="W932" s="1295"/>
      <c r="X932" s="1295"/>
      <c r="Y932" s="1294"/>
      <c r="Z932" s="1294"/>
      <c r="AA932" s="1294"/>
      <c r="AB932" s="1294"/>
      <c r="AC932" s="1294"/>
      <c r="AD932" s="1294"/>
      <c r="AE932" s="1295"/>
      <c r="AF932" s="1295"/>
      <c r="AG932" s="1233"/>
      <c r="AH932" s="1233"/>
      <c r="AI932" s="1233"/>
      <c r="AJ932" s="1233"/>
      <c r="AK932" s="1233"/>
      <c r="AL932" s="1233"/>
      <c r="AM932" s="1233"/>
      <c r="AN932" s="1233"/>
      <c r="AO932" s="1233"/>
      <c r="AP932" s="1233"/>
      <c r="AQ932" s="1233"/>
      <c r="AR932" s="1233"/>
      <c r="AS932" s="1233"/>
      <c r="AT932" s="1233"/>
      <c r="AU932" s="1233"/>
      <c r="AV932" s="1233"/>
      <c r="AW932" s="1233"/>
      <c r="AX932" s="1233"/>
      <c r="AY932" s="1233"/>
      <c r="AZ932" s="1233"/>
      <c r="BA932" s="1233"/>
      <c r="BB932" s="1233"/>
      <c r="BC932" s="1233"/>
      <c r="BD932" s="1233"/>
      <c r="BE932" s="1233"/>
      <c r="BF932" s="1233"/>
      <c r="BG932" s="1233"/>
      <c r="BH932" s="1233"/>
      <c r="BI932" s="1233"/>
      <c r="BJ932" s="1233"/>
      <c r="BK932" s="1233"/>
      <c r="BL932" s="1233"/>
      <c r="BM932" s="1233"/>
      <c r="BN932" s="1233"/>
      <c r="BO932" s="1233"/>
      <c r="BP932" s="1233"/>
      <c r="BQ932" s="1233"/>
      <c r="BR932" s="1233"/>
      <c r="BS932" s="1233"/>
      <c r="BT932" s="1233"/>
      <c r="BU932" s="1233"/>
      <c r="BV932" s="1233"/>
      <c r="BW932" s="1233"/>
    </row>
    <row r="933" ht="14.25" customHeight="1">
      <c r="A933" s="1295"/>
      <c r="B933" s="1295"/>
      <c r="C933" s="1295"/>
      <c r="D933" s="1295"/>
      <c r="E933" s="1295"/>
      <c r="F933" s="1295"/>
      <c r="G933" s="1296"/>
      <c r="H933" s="1297"/>
      <c r="I933" s="1298"/>
      <c r="J933" s="1295"/>
      <c r="K933" s="1295"/>
      <c r="L933" s="1299"/>
      <c r="M933" s="1295"/>
      <c r="N933" s="1295"/>
      <c r="O933" s="1299"/>
      <c r="P933" s="1295"/>
      <c r="Q933" s="1295"/>
      <c r="R933" s="1295"/>
      <c r="S933" s="1295"/>
      <c r="T933" s="1295"/>
      <c r="U933" s="1300"/>
      <c r="V933" s="1295"/>
      <c r="W933" s="1295"/>
      <c r="X933" s="1295"/>
      <c r="Y933" s="1294"/>
      <c r="Z933" s="1294"/>
      <c r="AA933" s="1294"/>
      <c r="AB933" s="1294"/>
      <c r="AC933" s="1294"/>
      <c r="AD933" s="1294"/>
      <c r="AE933" s="1295"/>
      <c r="AF933" s="1295"/>
      <c r="AG933" s="1233"/>
      <c r="AH933" s="1233"/>
      <c r="AI933" s="1233"/>
      <c r="AJ933" s="1233"/>
      <c r="AK933" s="1233"/>
      <c r="AL933" s="1233"/>
      <c r="AM933" s="1233"/>
      <c r="AN933" s="1233"/>
      <c r="AO933" s="1233"/>
      <c r="AP933" s="1233"/>
      <c r="AQ933" s="1233"/>
      <c r="AR933" s="1233"/>
      <c r="AS933" s="1233"/>
      <c r="AT933" s="1233"/>
      <c r="AU933" s="1233"/>
      <c r="AV933" s="1233"/>
      <c r="AW933" s="1233"/>
      <c r="AX933" s="1233"/>
      <c r="AY933" s="1233"/>
      <c r="AZ933" s="1233"/>
      <c r="BA933" s="1233"/>
      <c r="BB933" s="1233"/>
      <c r="BC933" s="1233"/>
      <c r="BD933" s="1233"/>
      <c r="BE933" s="1233"/>
      <c r="BF933" s="1233"/>
      <c r="BG933" s="1233"/>
      <c r="BH933" s="1233"/>
      <c r="BI933" s="1233"/>
      <c r="BJ933" s="1233"/>
      <c r="BK933" s="1233"/>
      <c r="BL933" s="1233"/>
      <c r="BM933" s="1233"/>
      <c r="BN933" s="1233"/>
      <c r="BO933" s="1233"/>
      <c r="BP933" s="1233"/>
      <c r="BQ933" s="1233"/>
      <c r="BR933" s="1233"/>
      <c r="BS933" s="1233"/>
      <c r="BT933" s="1233"/>
      <c r="BU933" s="1233"/>
      <c r="BV933" s="1233"/>
      <c r="BW933" s="1233"/>
    </row>
    <row r="934" ht="14.25" customHeight="1">
      <c r="A934" s="1295"/>
      <c r="B934" s="1295"/>
      <c r="C934" s="1295"/>
      <c r="D934" s="1295"/>
      <c r="E934" s="1295"/>
      <c r="F934" s="1295"/>
      <c r="G934" s="1296"/>
      <c r="H934" s="1297"/>
      <c r="I934" s="1298"/>
      <c r="J934" s="1295"/>
      <c r="K934" s="1295"/>
      <c r="L934" s="1299"/>
      <c r="M934" s="1295"/>
      <c r="N934" s="1295"/>
      <c r="O934" s="1299"/>
      <c r="P934" s="1295"/>
      <c r="Q934" s="1295"/>
      <c r="R934" s="1295"/>
      <c r="S934" s="1295"/>
      <c r="T934" s="1295"/>
      <c r="U934" s="1300"/>
      <c r="V934" s="1295"/>
      <c r="W934" s="1295"/>
      <c r="X934" s="1295"/>
      <c r="Y934" s="1294"/>
      <c r="Z934" s="1294"/>
      <c r="AA934" s="1294"/>
      <c r="AB934" s="1294"/>
      <c r="AC934" s="1294"/>
      <c r="AD934" s="1294"/>
      <c r="AE934" s="1295"/>
      <c r="AF934" s="1295"/>
      <c r="AG934" s="1233"/>
      <c r="AH934" s="1233"/>
      <c r="AI934" s="1233"/>
      <c r="AJ934" s="1233"/>
      <c r="AK934" s="1233"/>
      <c r="AL934" s="1233"/>
      <c r="AM934" s="1233"/>
      <c r="AN934" s="1233"/>
      <c r="AO934" s="1233"/>
      <c r="AP934" s="1233"/>
      <c r="AQ934" s="1233"/>
      <c r="AR934" s="1233"/>
      <c r="AS934" s="1233"/>
      <c r="AT934" s="1233"/>
      <c r="AU934" s="1233"/>
      <c r="AV934" s="1233"/>
      <c r="AW934" s="1233"/>
      <c r="AX934" s="1233"/>
      <c r="AY934" s="1233"/>
      <c r="AZ934" s="1233"/>
      <c r="BA934" s="1233"/>
      <c r="BB934" s="1233"/>
      <c r="BC934" s="1233"/>
      <c r="BD934" s="1233"/>
      <c r="BE934" s="1233"/>
      <c r="BF934" s="1233"/>
      <c r="BG934" s="1233"/>
      <c r="BH934" s="1233"/>
      <c r="BI934" s="1233"/>
      <c r="BJ934" s="1233"/>
      <c r="BK934" s="1233"/>
      <c r="BL934" s="1233"/>
      <c r="BM934" s="1233"/>
      <c r="BN934" s="1233"/>
      <c r="BO934" s="1233"/>
      <c r="BP934" s="1233"/>
      <c r="BQ934" s="1233"/>
      <c r="BR934" s="1233"/>
      <c r="BS934" s="1233"/>
      <c r="BT934" s="1233"/>
      <c r="BU934" s="1233"/>
      <c r="BV934" s="1233"/>
      <c r="BW934" s="1233"/>
    </row>
    <row r="935" ht="14.25" customHeight="1">
      <c r="A935" s="1295"/>
      <c r="B935" s="1295"/>
      <c r="C935" s="1295"/>
      <c r="D935" s="1295"/>
      <c r="E935" s="1295"/>
      <c r="F935" s="1295"/>
      <c r="G935" s="1296"/>
      <c r="H935" s="1297"/>
      <c r="I935" s="1298"/>
      <c r="J935" s="1295"/>
      <c r="K935" s="1295"/>
      <c r="L935" s="1299"/>
      <c r="M935" s="1295"/>
      <c r="N935" s="1295"/>
      <c r="O935" s="1299"/>
      <c r="P935" s="1295"/>
      <c r="Q935" s="1295"/>
      <c r="R935" s="1295"/>
      <c r="S935" s="1295"/>
      <c r="T935" s="1295"/>
      <c r="U935" s="1300"/>
      <c r="V935" s="1295"/>
      <c r="W935" s="1295"/>
      <c r="X935" s="1295"/>
      <c r="Y935" s="1294"/>
      <c r="Z935" s="1294"/>
      <c r="AA935" s="1294"/>
      <c r="AB935" s="1294"/>
      <c r="AC935" s="1294"/>
      <c r="AD935" s="1294"/>
      <c r="AE935" s="1295"/>
      <c r="AF935" s="1295"/>
      <c r="AG935" s="1233"/>
      <c r="AH935" s="1233"/>
      <c r="AI935" s="1233"/>
      <c r="AJ935" s="1233"/>
      <c r="AK935" s="1233"/>
      <c r="AL935" s="1233"/>
      <c r="AM935" s="1233"/>
      <c r="AN935" s="1233"/>
      <c r="AO935" s="1233"/>
      <c r="AP935" s="1233"/>
      <c r="AQ935" s="1233"/>
      <c r="AR935" s="1233"/>
      <c r="AS935" s="1233"/>
      <c r="AT935" s="1233"/>
      <c r="AU935" s="1233"/>
      <c r="AV935" s="1233"/>
      <c r="AW935" s="1233"/>
      <c r="AX935" s="1233"/>
      <c r="AY935" s="1233"/>
      <c r="AZ935" s="1233"/>
      <c r="BA935" s="1233"/>
      <c r="BB935" s="1233"/>
      <c r="BC935" s="1233"/>
      <c r="BD935" s="1233"/>
      <c r="BE935" s="1233"/>
      <c r="BF935" s="1233"/>
      <c r="BG935" s="1233"/>
      <c r="BH935" s="1233"/>
      <c r="BI935" s="1233"/>
      <c r="BJ935" s="1233"/>
      <c r="BK935" s="1233"/>
      <c r="BL935" s="1233"/>
      <c r="BM935" s="1233"/>
      <c r="BN935" s="1233"/>
      <c r="BO935" s="1233"/>
      <c r="BP935" s="1233"/>
      <c r="BQ935" s="1233"/>
      <c r="BR935" s="1233"/>
      <c r="BS935" s="1233"/>
      <c r="BT935" s="1233"/>
      <c r="BU935" s="1233"/>
      <c r="BV935" s="1233"/>
      <c r="BW935" s="1233"/>
    </row>
    <row r="936" ht="14.25" customHeight="1">
      <c r="A936" s="1295"/>
      <c r="B936" s="1295"/>
      <c r="C936" s="1295"/>
      <c r="D936" s="1295"/>
      <c r="E936" s="1295"/>
      <c r="F936" s="1295"/>
      <c r="G936" s="1296"/>
      <c r="H936" s="1297"/>
      <c r="I936" s="1298"/>
      <c r="J936" s="1295"/>
      <c r="K936" s="1295"/>
      <c r="L936" s="1299"/>
      <c r="M936" s="1295"/>
      <c r="N936" s="1295"/>
      <c r="O936" s="1299"/>
      <c r="P936" s="1295"/>
      <c r="Q936" s="1295"/>
      <c r="R936" s="1295"/>
      <c r="S936" s="1295"/>
      <c r="T936" s="1295"/>
      <c r="U936" s="1300"/>
      <c r="V936" s="1295"/>
      <c r="W936" s="1295"/>
      <c r="X936" s="1295"/>
      <c r="Y936" s="1294"/>
      <c r="Z936" s="1294"/>
      <c r="AA936" s="1294"/>
      <c r="AB936" s="1294"/>
      <c r="AC936" s="1294"/>
      <c r="AD936" s="1294"/>
      <c r="AE936" s="1295"/>
      <c r="AF936" s="1295"/>
      <c r="AG936" s="1233"/>
      <c r="AH936" s="1233"/>
      <c r="AI936" s="1233"/>
      <c r="AJ936" s="1233"/>
      <c r="AK936" s="1233"/>
      <c r="AL936" s="1233"/>
      <c r="AM936" s="1233"/>
      <c r="AN936" s="1233"/>
      <c r="AO936" s="1233"/>
      <c r="AP936" s="1233"/>
      <c r="AQ936" s="1233"/>
      <c r="AR936" s="1233"/>
      <c r="AS936" s="1233"/>
      <c r="AT936" s="1233"/>
      <c r="AU936" s="1233"/>
      <c r="AV936" s="1233"/>
      <c r="AW936" s="1233"/>
      <c r="AX936" s="1233"/>
      <c r="AY936" s="1233"/>
      <c r="AZ936" s="1233"/>
      <c r="BA936" s="1233"/>
      <c r="BB936" s="1233"/>
      <c r="BC936" s="1233"/>
      <c r="BD936" s="1233"/>
      <c r="BE936" s="1233"/>
      <c r="BF936" s="1233"/>
      <c r="BG936" s="1233"/>
      <c r="BH936" s="1233"/>
      <c r="BI936" s="1233"/>
      <c r="BJ936" s="1233"/>
      <c r="BK936" s="1233"/>
      <c r="BL936" s="1233"/>
      <c r="BM936" s="1233"/>
      <c r="BN936" s="1233"/>
      <c r="BO936" s="1233"/>
      <c r="BP936" s="1233"/>
      <c r="BQ936" s="1233"/>
      <c r="BR936" s="1233"/>
      <c r="BS936" s="1233"/>
      <c r="BT936" s="1233"/>
      <c r="BU936" s="1233"/>
      <c r="BV936" s="1233"/>
      <c r="BW936" s="1233"/>
    </row>
    <row r="937" ht="14.25" customHeight="1">
      <c r="A937" s="1295"/>
      <c r="B937" s="1295"/>
      <c r="C937" s="1295"/>
      <c r="D937" s="1295"/>
      <c r="E937" s="1295"/>
      <c r="F937" s="1295"/>
      <c r="G937" s="1296"/>
      <c r="H937" s="1297"/>
      <c r="I937" s="1298"/>
      <c r="J937" s="1295"/>
      <c r="K937" s="1295"/>
      <c r="L937" s="1299"/>
      <c r="M937" s="1295"/>
      <c r="N937" s="1295"/>
      <c r="O937" s="1299"/>
      <c r="P937" s="1295"/>
      <c r="Q937" s="1295"/>
      <c r="R937" s="1295"/>
      <c r="S937" s="1295"/>
      <c r="T937" s="1295"/>
      <c r="U937" s="1300"/>
      <c r="V937" s="1295"/>
      <c r="W937" s="1295"/>
      <c r="X937" s="1295"/>
      <c r="Y937" s="1294"/>
      <c r="Z937" s="1294"/>
      <c r="AA937" s="1294"/>
      <c r="AB937" s="1294"/>
      <c r="AC937" s="1294"/>
      <c r="AD937" s="1294"/>
      <c r="AE937" s="1295"/>
      <c r="AF937" s="1295"/>
      <c r="AG937" s="1233"/>
      <c r="AH937" s="1233"/>
      <c r="AI937" s="1233"/>
      <c r="AJ937" s="1233"/>
      <c r="AK937" s="1233"/>
      <c r="AL937" s="1233"/>
      <c r="AM937" s="1233"/>
      <c r="AN937" s="1233"/>
      <c r="AO937" s="1233"/>
      <c r="AP937" s="1233"/>
      <c r="AQ937" s="1233"/>
      <c r="AR937" s="1233"/>
      <c r="AS937" s="1233"/>
      <c r="AT937" s="1233"/>
      <c r="AU937" s="1233"/>
      <c r="AV937" s="1233"/>
      <c r="AW937" s="1233"/>
      <c r="AX937" s="1233"/>
      <c r="AY937" s="1233"/>
      <c r="AZ937" s="1233"/>
      <c r="BA937" s="1233"/>
      <c r="BB937" s="1233"/>
      <c r="BC937" s="1233"/>
      <c r="BD937" s="1233"/>
      <c r="BE937" s="1233"/>
      <c r="BF937" s="1233"/>
      <c r="BG937" s="1233"/>
      <c r="BH937" s="1233"/>
      <c r="BI937" s="1233"/>
      <c r="BJ937" s="1233"/>
      <c r="BK937" s="1233"/>
      <c r="BL937" s="1233"/>
      <c r="BM937" s="1233"/>
      <c r="BN937" s="1233"/>
      <c r="BO937" s="1233"/>
      <c r="BP937" s="1233"/>
      <c r="BQ937" s="1233"/>
      <c r="BR937" s="1233"/>
      <c r="BS937" s="1233"/>
      <c r="BT937" s="1233"/>
      <c r="BU937" s="1233"/>
      <c r="BV937" s="1233"/>
      <c r="BW937" s="1233"/>
    </row>
  </sheetData>
  <mergeCells count="10">
    <mergeCell ref="A178:L178"/>
    <mergeCell ref="A204:K204"/>
    <mergeCell ref="A223:K223"/>
    <mergeCell ref="A2:K2"/>
    <mergeCell ref="A28:L28"/>
    <mergeCell ref="A53:L53"/>
    <mergeCell ref="A78:L78"/>
    <mergeCell ref="A103:L103"/>
    <mergeCell ref="A128:L128"/>
    <mergeCell ref="A153:L153"/>
  </mergeCells>
  <conditionalFormatting sqref="D1">
    <cfRule type="containsText" dxfId="3" priority="1" operator="containsText" text="Admitted">
      <formula>NOT(ISERROR(SEARCH(("Admitted"),(D1))))</formula>
    </cfRule>
  </conditionalFormatting>
  <conditionalFormatting sqref="E25:F27 E51:F52 E75:F77 E100:F102 E149:F152 E176:F177 E202:F202 E205:F222 E224:F224">
    <cfRule type="containsText" dxfId="1" priority="2" operator="containsText" text="Yes">
      <formula>NOT(ISERROR(SEARCH(("Yes"),(E25))))</formula>
    </cfRule>
  </conditionalFormatting>
  <conditionalFormatting sqref="E25:F27 E51:F52 E75:F77 E100:F102 E149:F152 E176:F177 E202:F202 E205:F222 E224:F224">
    <cfRule type="containsText" dxfId="1" priority="3" operator="containsText" text="yes">
      <formula>NOT(ISERROR(SEARCH(("yes"),(E25))))</formula>
    </cfRule>
  </conditionalFormatting>
  <conditionalFormatting sqref="C1:D1 C3:D27 C29:D52 C54:D77 C79:D102 C104:D127 C129:D152 B130 E130:F130 C154:D177 C179:D203 C205:D222 C224:D937">
    <cfRule type="containsText" dxfId="2" priority="4" operator="containsText" text="offered">
      <formula>NOT(ISERROR(SEARCH(("offered"),(C1))))</formula>
    </cfRule>
  </conditionalFormatting>
  <conditionalFormatting sqref="E1:F1 E3:F27 E29:F52 E54:F77 H66 E79:F98 H93:H95 E100:F102 E104:F127 E129:F152 B130:D130 G130 E154:F177 E179:F203 H194:H195 E205:F222 E224:F937 H227">
    <cfRule type="containsText" dxfId="7" priority="5" operator="containsText" text="Yes">
      <formula>NOT(ISERROR(SEARCH(("Yes"),(E1))))</formula>
    </cfRule>
  </conditionalFormatting>
  <conditionalFormatting sqref="U54">
    <cfRule type="notContainsBlanks" dxfId="4" priority="6">
      <formula>LEN(TRIM(U54))&gt;0</formula>
    </cfRule>
  </conditionalFormatting>
  <conditionalFormatting sqref="I2:I937">
    <cfRule type="notContainsBlanks" dxfId="4" priority="7">
      <formula>LEN(TRIM(I2))&gt;0</formula>
    </cfRule>
  </conditionalFormatting>
  <dataValidations>
    <dataValidation type="list" allowBlank="1" sqref="Q25:Q26 Q51:Q52 Q75:Q77 Q100:Q102 Q149:Q152 Q176:Q177 Q204:Q223">
      <formula1>"F3B,F3I,F3S,F3V,F3N,F3H,F3C,F3M,Ftots,New,Returning"</formula1>
    </dataValidation>
    <dataValidation type="list" allowBlank="1" sqref="P2:P21 P23:P24 P28:P44 P50 P53:P67 P71:P73 P78:P96 P98:P99 P103:P123 P126:P148 P153:P175 P178:P198 P225:P230 P232:P249">
      <formula1>'Drop down list'!$C$2:$C$107</formula1>
    </dataValidation>
    <dataValidation type="list" allowBlank="1" sqref="U74">
      <formula1>'Drop down list'!$E$2:$E$4</formula1>
    </dataValidation>
    <dataValidation type="list" allowBlank="1" sqref="Q74">
      <formula1>"4B,4I,4S,4V,4N,4H,4C,4M,New,Returning"</formula1>
    </dataValidation>
    <dataValidation type="list" allowBlank="1" sqref="C205:C221">
      <formula1>'Drop down list'!$N$2:$N$3</formula1>
    </dataValidation>
    <dataValidation type="list" allowBlank="1" sqref="P22 P25:P27 P45:P49 P51:P52 P68:P70 P74:P77 P97 P100:P102 P124:P125 P149:P152 P176:P177 P199:P202 P205:P221 P224 P231">
      <formula1>'Drop down list'!$C$2:$C$100</formula1>
    </dataValidation>
    <dataValidation type="list" allowBlank="1" sqref="Q2:Q24 Q27:Q50 Q53:Q73 Q78:Q99 Q103:Q148 Q153:Q175 Q178:Q203 Q224:Q937">
      <formula1>"5B,5I,5S,5V,5N,5H,5C,5M,New,Returning"</formula1>
    </dataValidation>
    <dataValidation type="list" allowBlank="1" sqref="U2:U21 U23:U73 U75:U201 U224:U249">
      <formula1>'Drop down list'!$E$2:$E$30</formula1>
    </dataValidation>
    <dataValidation type="list" allowBlank="1" showErrorMessage="1" sqref="M2:M202 M205:M221 M224:M249">
      <formula1>"M,F"</formula1>
    </dataValidation>
    <dataValidation type="list" allowBlank="1" showErrorMessage="1" sqref="V2:V21 V23:V24 E3:F27 V28:V44 V48:V50 E29:F52 V53:V67 V71:V72 V74 E54:F77 V78:V96 E79:F98 V98:V99 E100:F102 V103:V123 V126 E104:F127 V128:V148 E129:F152 V153:V175 E154:F177 V178:V201 E179:F202 E205:F221 E224:F249 V225:V249">
      <formula1>"Yes"</formula1>
    </dataValidation>
    <dataValidation type="list" allowBlank="1" sqref="G3:G24 G29:G50 G54:G74 G79:G98 G104:G127 G129:G148 G154:G175 G179:G201 G224:G244 G246">
      <formula1>"1"</formula1>
    </dataValidation>
    <dataValidation type="list" allowBlank="1" showErrorMessage="1" sqref="G25:G27 G51:G52 G75:G77 G99:G102 G149:G152 G176:G177 G202 G205:G221">
      <formula1>"0.5,1"</formula1>
    </dataValidation>
    <dataValidation type="list" allowBlank="1" showErrorMessage="1" sqref="N2:N202 N205:N221 N224:N249">
      <formula1>"Dalat,Hanoi,Hue,Saigon"</formula1>
    </dataValidation>
    <dataValidation type="list" allowBlank="1" showErrorMessage="1" sqref="D3:D27 D29:D52 D54:D77 D79:D98 D100:D102 D104:D127 D129:D152 D154:D177 D179:D203 D205:D222 D224:D937">
      <formula1>"Yes,No"</formula1>
    </dataValidation>
    <dataValidation type="list" allowBlank="1" sqref="T2:T73 T75:T202 T205:T216 T224:T249">
      <formula1>'Drop down list'!$H$2:$H$31</formula1>
    </dataValidation>
    <dataValidation type="list" allowBlank="1" sqref="T74">
      <formula1>'Drop down list'!$H$2:$H$46</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0"/>
  <cols>
    <col customWidth="1" min="1" max="2" width="10.0"/>
    <col customWidth="1" min="3" max="3" width="12.14"/>
    <col customWidth="1" min="4" max="7" width="8.86"/>
    <col customWidth="1" min="8" max="21" width="8.0"/>
    <col customWidth="1" min="22" max="29" width="8.86"/>
    <col customWidth="1" min="30" max="30" width="12.86"/>
    <col customWidth="1" min="31" max="31" width="10.57"/>
    <col customWidth="1" min="32" max="33" width="8.86"/>
    <col customWidth="1" min="34" max="34" width="15.0"/>
    <col customWidth="1" min="35" max="39" width="10.14"/>
    <col customWidth="1" min="40" max="49" width="8.86"/>
  </cols>
  <sheetData>
    <row r="1" ht="14.25" customHeight="1">
      <c r="A1" s="16" t="s">
        <v>8973</v>
      </c>
      <c r="B1" s="16" t="s">
        <v>141</v>
      </c>
      <c r="C1" s="16" t="s">
        <v>142</v>
      </c>
      <c r="D1" s="17" t="s">
        <v>143</v>
      </c>
      <c r="E1" s="18" t="s">
        <v>144</v>
      </c>
      <c r="F1" s="19" t="s">
        <v>145</v>
      </c>
      <c r="G1" s="20" t="s">
        <v>146</v>
      </c>
      <c r="H1" s="21" t="s">
        <v>133</v>
      </c>
      <c r="I1" s="21" t="s">
        <v>147</v>
      </c>
      <c r="J1" s="22" t="s">
        <v>115</v>
      </c>
      <c r="K1" s="22" t="s">
        <v>147</v>
      </c>
      <c r="L1" s="23" t="s">
        <v>37</v>
      </c>
      <c r="M1" s="23" t="s">
        <v>147</v>
      </c>
      <c r="N1" s="24" t="s">
        <v>9</v>
      </c>
      <c r="O1" s="24" t="s">
        <v>147</v>
      </c>
      <c r="P1" s="25" t="s">
        <v>66</v>
      </c>
      <c r="Q1" s="25" t="s">
        <v>147</v>
      </c>
      <c r="R1" s="26" t="s">
        <v>76</v>
      </c>
      <c r="S1" s="26" t="s">
        <v>147</v>
      </c>
      <c r="T1" s="27" t="s">
        <v>148</v>
      </c>
      <c r="U1" s="28" t="s">
        <v>147</v>
      </c>
      <c r="V1" s="29" t="s">
        <v>149</v>
      </c>
      <c r="W1" s="30"/>
      <c r="X1" s="30"/>
      <c r="Y1" s="31"/>
      <c r="Z1" s="32" t="s">
        <v>150</v>
      </c>
      <c r="AA1" s="30"/>
      <c r="AB1" s="30"/>
      <c r="AC1" s="31"/>
      <c r="AD1" s="33"/>
      <c r="AE1" s="33"/>
      <c r="AF1" s="33"/>
      <c r="AG1" s="33"/>
      <c r="AH1" s="33"/>
      <c r="AI1" s="33"/>
      <c r="AJ1" s="33"/>
      <c r="AK1" s="33"/>
      <c r="AL1" s="33"/>
      <c r="AM1" s="33"/>
      <c r="AN1" s="33"/>
      <c r="AO1" s="33"/>
      <c r="AP1" s="33"/>
      <c r="AQ1" s="33"/>
      <c r="AR1" s="33"/>
      <c r="AS1" s="33"/>
      <c r="AT1" s="33"/>
      <c r="AU1" s="33"/>
      <c r="AV1" s="33"/>
      <c r="AW1" s="33"/>
    </row>
    <row r="2" ht="14.25" customHeight="1">
      <c r="A2" s="34"/>
      <c r="B2" s="34"/>
      <c r="C2" s="34"/>
      <c r="D2" s="34"/>
      <c r="E2" s="34"/>
      <c r="F2" s="34"/>
      <c r="G2" s="34"/>
      <c r="H2" s="34"/>
      <c r="I2" s="34"/>
      <c r="J2" s="34"/>
      <c r="K2" s="34"/>
      <c r="L2" s="34"/>
      <c r="M2" s="34"/>
      <c r="N2" s="34"/>
      <c r="O2" s="34"/>
      <c r="P2" s="34"/>
      <c r="Q2" s="34"/>
      <c r="R2" s="34"/>
      <c r="S2" s="34"/>
      <c r="T2" s="34"/>
      <c r="U2" s="34"/>
      <c r="V2" s="35" t="s">
        <v>151</v>
      </c>
      <c r="W2" s="35" t="s">
        <v>152</v>
      </c>
      <c r="X2" s="35" t="s">
        <v>153</v>
      </c>
      <c r="Y2" s="35" t="s">
        <v>154</v>
      </c>
      <c r="Z2" s="35" t="s">
        <v>16</v>
      </c>
      <c r="AA2" s="35" t="s">
        <v>22</v>
      </c>
      <c r="AB2" s="35" t="s">
        <v>26</v>
      </c>
      <c r="AC2" s="35" t="s">
        <v>155</v>
      </c>
      <c r="AD2" s="33"/>
      <c r="AE2" s="33"/>
      <c r="AF2" s="33"/>
      <c r="AG2" s="33"/>
      <c r="AH2" s="33"/>
      <c r="AI2" s="33"/>
      <c r="AJ2" s="33"/>
      <c r="AK2" s="33"/>
      <c r="AL2" s="33"/>
      <c r="AM2" s="33"/>
      <c r="AN2" s="33"/>
      <c r="AO2" s="33"/>
      <c r="AP2" s="33"/>
      <c r="AQ2" s="33"/>
      <c r="AR2" s="33"/>
      <c r="AS2" s="33"/>
      <c r="AT2" s="33"/>
      <c r="AU2" s="33"/>
      <c r="AV2" s="33"/>
      <c r="AW2" s="33"/>
    </row>
    <row r="3" ht="14.25" customHeight="1">
      <c r="A3" s="36"/>
      <c r="B3" s="36"/>
      <c r="C3" s="37"/>
      <c r="D3" s="38"/>
      <c r="E3" s="39" t="s">
        <v>174</v>
      </c>
      <c r="F3" s="37"/>
      <c r="G3" s="37"/>
      <c r="H3" s="37"/>
      <c r="I3" s="37"/>
      <c r="J3" s="37"/>
      <c r="K3" s="37"/>
      <c r="L3" s="37"/>
      <c r="M3" s="37"/>
      <c r="N3" s="40"/>
      <c r="O3" s="40"/>
      <c r="P3" s="41"/>
      <c r="Q3" s="41"/>
      <c r="R3" s="42"/>
      <c r="S3" s="42"/>
      <c r="T3" s="37"/>
      <c r="U3" s="37"/>
      <c r="V3" s="37"/>
      <c r="W3" s="37"/>
      <c r="X3" s="37"/>
      <c r="Y3" s="37"/>
      <c r="Z3" s="37"/>
      <c r="AA3" s="37"/>
      <c r="AB3" s="37"/>
      <c r="AC3" s="112"/>
      <c r="AD3" s="45"/>
      <c r="AE3" s="46" t="s">
        <v>157</v>
      </c>
      <c r="AF3" s="46" t="s">
        <v>158</v>
      </c>
      <c r="AG3" s="114"/>
      <c r="AH3" s="1301" t="s">
        <v>159</v>
      </c>
      <c r="AI3" s="1301" t="s">
        <v>13</v>
      </c>
      <c r="AJ3" s="1301" t="s">
        <v>19</v>
      </c>
      <c r="AK3" s="1301" t="s">
        <v>160</v>
      </c>
      <c r="AL3" s="1301" t="s">
        <v>161</v>
      </c>
      <c r="AM3" s="1301" t="s">
        <v>155</v>
      </c>
      <c r="AN3" s="114"/>
      <c r="AO3" s="114"/>
      <c r="AP3" s="114"/>
      <c r="AQ3" s="114"/>
      <c r="AR3" s="114"/>
      <c r="AS3" s="114"/>
      <c r="AT3" s="114"/>
      <c r="AU3" s="114"/>
      <c r="AV3" s="114"/>
      <c r="AW3" s="114"/>
    </row>
    <row r="4" ht="14.25" customHeight="1">
      <c r="A4" s="50" t="s">
        <v>18</v>
      </c>
      <c r="B4" s="50" t="s">
        <v>18</v>
      </c>
      <c r="C4" s="51"/>
      <c r="D4" s="52"/>
      <c r="E4" s="53">
        <f>COUNTIFS('FS2'!$C:$C,'New Class Count'!$B4,'FS2'!$G:$G,"&gt;0",'FS2'!$N:$N,"F",'FS2'!C:C,"offered")</f>
        <v>0</v>
      </c>
      <c r="F4" s="54">
        <f>COUNTIFS('FS2'!$C:$C,'New Class Count'!$B4,'FS2'!$G:$G,"&gt;0",'FS2'!$N:$N,"M",'FS2'!C:C,"offered")</f>
        <v>0</v>
      </c>
      <c r="G4" s="55">
        <f t="shared" ref="G4:G12" si="1">E4+F4</f>
        <v>0</v>
      </c>
      <c r="H4" s="56">
        <f>COUNTIFS('FS2'!$C:$C,'New Class Count'!$B4,'FS2'!$G:$G,"&gt;0",'FS2'!$Q:$Q,H$1,'FS2'!C:C,"offered")</f>
        <v>0</v>
      </c>
      <c r="I4" s="57">
        <f t="shared" ref="I4:I13" si="2">IFERROR(H4/G4,0)</f>
        <v>0</v>
      </c>
      <c r="J4" s="58">
        <f>COUNTIFS('FS2'!$C:$C,'New Class Count'!$B4,'FS2'!$G:$G,"&gt;0",'FS2'!$Q:$Q,J$1,'FS2'!C:C,"offered")</f>
        <v>0</v>
      </c>
      <c r="K4" s="59">
        <f t="shared" ref="K4:K13" si="3">IFERROR(J4/G4,0)</f>
        <v>0</v>
      </c>
      <c r="L4" s="60">
        <f>COUNTIFS('FS2'!$C:$C,'New Class Count'!$B4,'FS2'!$G:$G,"&gt;0",'FS2'!$Q:$Q,L$1,'FS2'!C:C,"offered")</f>
        <v>0</v>
      </c>
      <c r="M4" s="61">
        <f t="shared" ref="M4:M13" si="4">IFERROR(L4/G4,0)</f>
        <v>0</v>
      </c>
      <c r="N4" s="62">
        <f>COUNTIFS('FS2'!$C:$C,'New Class Count'!$B4,'FS2'!$G:$G,"&gt;0",'FS2'!$Q:$Q,N$1,'FS2'!G:G,"offered")</f>
        <v>0</v>
      </c>
      <c r="O4" s="63">
        <f t="shared" ref="O4:O13" si="5">IFERROR(N4/G4,0)</f>
        <v>0</v>
      </c>
      <c r="P4" s="64">
        <f>COUNTIFS('FS2'!$C:$C,'New Class Count'!$B4,'FS2'!$G:$G,"&gt;0",'FS2'!$Q:$Q,P$1,'FS2'!I:I,"offered")</f>
        <v>0</v>
      </c>
      <c r="Q4" s="65">
        <f t="shared" ref="Q4:Q13" si="6">IFERROR(P4/G4,0)</f>
        <v>0</v>
      </c>
      <c r="R4" s="54">
        <f>COUNTIFS('FS2'!$C:$C,'New Class Count'!$B4,'FS2'!$G:$G,"&gt;0",'FS2'!$Q:$Q,R$1,'FS2'!K:K,"offered")</f>
        <v>0</v>
      </c>
      <c r="S4" s="66">
        <f t="shared" ref="S4:S13" si="7">IFERROR(R4/G4,0)</f>
        <v>0</v>
      </c>
      <c r="T4" s="67">
        <f t="shared" ref="T4:T12" si="8">G4-SUM(H4,J4,L4)</f>
        <v>0</v>
      </c>
      <c r="U4" s="68">
        <f t="shared" ref="U4:U13" si="9">IFERROR(T4/G4,0)</f>
        <v>0</v>
      </c>
      <c r="V4" s="69">
        <f>COUNTIFS('FS2'!$C:$C,'New Class Count'!$B4,'FS2'!$G:$G,"&gt;0",'FS2'!$O:$O,'New Class Count'!V$2,'FS2'!C:C,"offered")</f>
        <v>0</v>
      </c>
      <c r="W4" s="69">
        <f>COUNTIFS('FS2'!$C:$C,'New Class Count'!$B4,'FS2'!$G:$G,"&gt;0",'FS2'!$O:$O,'New Class Count'!W$2,'FS2'!C:C,"offered")</f>
        <v>0</v>
      </c>
      <c r="X4" s="69">
        <f>COUNTIFS('FS2'!$C:$C,'New Class Count'!$B4,'FS2'!$G:$G,"&gt;0",'FS2'!$O:$O,'New Class Count'!X$2,'FS2'!C:C,"offered")</f>
        <v>0</v>
      </c>
      <c r="Y4" s="69">
        <f>COUNTIFS('FS2'!$C:$C,'New Class Count'!$B4,'FS2'!$G:$G,"&gt;0",'FS2'!$O:$O,'New Class Count'!Y$2,'FS2'!C:C,"offered")</f>
        <v>0</v>
      </c>
      <c r="Z4" s="70" t="s">
        <v>162</v>
      </c>
      <c r="AA4" s="71"/>
      <c r="AB4" s="71"/>
      <c r="AC4" s="72"/>
      <c r="AD4" s="50" t="s">
        <v>18</v>
      </c>
      <c r="AE4" s="45">
        <f>countifs('FS2'!$C:$C,$B4,'FS2'!$G:$G,0.5)</f>
        <v>0</v>
      </c>
      <c r="AF4" s="45">
        <f>countifs('FS2'!$C:$C,$B4,'FS2'!$G:$G,1)</f>
        <v>0</v>
      </c>
      <c r="AG4" s="114"/>
      <c r="AH4" s="1302" t="str">
        <f>IFERROR(__xludf.DUMMYFUNCTION("IMPORTRANGE(""https://docs.google.com/spreadsheets/d/1pnBmShF1HC8JY2eBTUNmdMkNt1zmvK6W91XcHkDG9uY/edit#gid=0"", ""Summary!A4:F12"")"),"#REF!")</f>
        <v>#REF!</v>
      </c>
      <c r="AI4" s="45"/>
      <c r="AJ4" s="45"/>
      <c r="AK4" s="45"/>
      <c r="AL4" s="45"/>
      <c r="AM4" s="45"/>
      <c r="AN4" s="114"/>
      <c r="AO4" s="114"/>
      <c r="AP4" s="114"/>
      <c r="AQ4" s="114"/>
      <c r="AR4" s="114"/>
      <c r="AS4" s="114"/>
      <c r="AT4" s="114"/>
      <c r="AU4" s="114"/>
      <c r="AV4" s="114"/>
      <c r="AW4" s="114"/>
    </row>
    <row r="5" ht="14.25" customHeight="1">
      <c r="A5" s="50" t="s">
        <v>12</v>
      </c>
      <c r="B5" s="50" t="s">
        <v>12</v>
      </c>
      <c r="C5" s="51"/>
      <c r="D5" s="52"/>
      <c r="E5" s="53">
        <f>COUNTIFS('FS2'!$C:$C,'New Class Count'!$B5,'FS2'!$G:$G,"&gt;0",'FS2'!$N:$N,"F",'FS2'!C:C,"admitted")</f>
        <v>0</v>
      </c>
      <c r="F5" s="54">
        <f>COUNTIFS('FS2'!$C:$C,'New Class Count'!$B5,'FS2'!$G:$G,"&gt;0",'FS2'!$N:$N,"M",'FS2'!C:C,"admitted")</f>
        <v>0</v>
      </c>
      <c r="G5" s="55">
        <f t="shared" si="1"/>
        <v>0</v>
      </c>
      <c r="H5" s="56">
        <f>COUNTIFS('FS2'!$C:$C,'New Class Count'!$B5,'FS2'!$G:$G,"&gt;0",'FS2'!$Q:$Q,H$1,'FS2'!C:C,"admitted")</f>
        <v>0</v>
      </c>
      <c r="I5" s="57">
        <f t="shared" si="2"/>
        <v>0</v>
      </c>
      <c r="J5" s="58">
        <f>COUNTIFS('FS2'!$C:$C,'New Class Count'!$B5,'FS2'!$G:$G,"&gt;0",'FS2'!$Q:$Q,J$1,'FS2'!C:C,"admitted")</f>
        <v>0</v>
      </c>
      <c r="K5" s="59">
        <f t="shared" si="3"/>
        <v>0</v>
      </c>
      <c r="L5" s="60">
        <f>COUNTIFS('FS2'!$C:$C,'New Class Count'!$B5,'FS2'!$G:$G,"&gt;0",'FS2'!$Q:$Q,L$1,'FS2'!C:C,"admitted")</f>
        <v>0</v>
      </c>
      <c r="M5" s="61">
        <f t="shared" si="4"/>
        <v>0</v>
      </c>
      <c r="N5" s="62">
        <f>COUNTIFS('FS2'!$C:$C,'New Class Count'!$B5,'FS2'!$G:$G,"&gt;0",'FS2'!$Q:$Q,N$1,'FS2'!G:G,"admitted")</f>
        <v>0</v>
      </c>
      <c r="O5" s="63">
        <f t="shared" si="5"/>
        <v>0</v>
      </c>
      <c r="P5" s="64">
        <f>COUNTIFS('FS2'!$C:$C,'New Class Count'!$B5,'FS2'!$G:$G,"&gt;0",'FS2'!$Q:$Q,P$1,'FS2'!I:I,"admitted")</f>
        <v>0</v>
      </c>
      <c r="Q5" s="65">
        <f t="shared" si="6"/>
        <v>0</v>
      </c>
      <c r="R5" s="54">
        <f>COUNTIFS('FS2'!$C:$C,'New Class Count'!$B5,'FS2'!$G:$G,"&gt;0",'FS2'!$Q:$Q,R$1,'FS2'!K:K,"admitted")</f>
        <v>0</v>
      </c>
      <c r="S5" s="66">
        <f t="shared" si="7"/>
        <v>0</v>
      </c>
      <c r="T5" s="67">
        <f t="shared" si="8"/>
        <v>0</v>
      </c>
      <c r="U5" s="68">
        <f t="shared" si="9"/>
        <v>0</v>
      </c>
      <c r="V5" s="69">
        <f>COUNTIFS('FS2'!$C:$C,'New Class Count'!$B5,'FS2'!$G:$G,"&gt;0",'FS2'!$O:$O,'New Class Count'!V$2,'FS2'!C:C,"admitted")</f>
        <v>0</v>
      </c>
      <c r="W5" s="69">
        <f>COUNTIFS('FS2'!$C:$C,'New Class Count'!$B5,'FS2'!$G:$G,"&gt;0",'FS2'!$O:$O,'New Class Count'!W$2,'FS2'!C:C,"admitted")</f>
        <v>0</v>
      </c>
      <c r="X5" s="69">
        <f>COUNTIFS('FS2'!$C:$C,'New Class Count'!$B5,'FS2'!$G:$G,"&gt;0",'FS2'!$O:$O,'New Class Count'!X$2,'FS2'!C:C,"admitted")</f>
        <v>0</v>
      </c>
      <c r="Y5" s="69">
        <f>COUNTIFS('FS2'!$C:$C,'New Class Count'!$B5,'FS2'!$G:$G,"&gt;0",'FS2'!$O:$O,'New Class Count'!Y$2,'FS2'!C:C,"admitted")</f>
        <v>0</v>
      </c>
      <c r="Z5" s="75"/>
      <c r="AC5" s="76"/>
      <c r="AD5" s="50" t="s">
        <v>12</v>
      </c>
      <c r="AE5" s="45">
        <f>countifs('FS2'!$C:$C,$B5,'FS2'!$G:$G,0.5)</f>
        <v>0</v>
      </c>
      <c r="AF5" s="45">
        <f>countifs('FS2'!$C:$C,$B5,'FS2'!$G:$G,1)</f>
        <v>0</v>
      </c>
      <c r="AG5" s="114"/>
      <c r="AH5" s="45"/>
      <c r="AI5" s="45"/>
      <c r="AJ5" s="45"/>
      <c r="AK5" s="45"/>
      <c r="AL5" s="45"/>
      <c r="AM5" s="45"/>
      <c r="AN5" s="114"/>
      <c r="AO5" s="114"/>
      <c r="AP5" s="114"/>
      <c r="AQ5" s="114"/>
      <c r="AR5" s="114"/>
      <c r="AS5" s="114"/>
      <c r="AT5" s="114"/>
      <c r="AU5" s="114"/>
      <c r="AV5" s="114"/>
      <c r="AW5" s="114"/>
    </row>
    <row r="6" ht="14.25" customHeight="1">
      <c r="A6" s="50">
        <v>0.0</v>
      </c>
      <c r="B6" s="50" t="s">
        <v>8974</v>
      </c>
      <c r="C6" s="51"/>
      <c r="D6" s="79" t="str">
        <f>sumifs('FS2'!$L:$L,'FS2'!$B:$B,'New Class Count'!$A6,'FS2'!$G:$G,"&gt;0") / G6</f>
        <v>#DIV/0!</v>
      </c>
      <c r="E6" s="53">
        <f>COUNTIFS('FS2'!$B:$B,'New Class Count'!$A6,'FS2'!$G:$G,"&gt;0",'FS2'!$N:$N,"F")</f>
        <v>0</v>
      </c>
      <c r="F6" s="54">
        <f>COUNTIFS('FS2'!$B:$B,'New Class Count'!$A6,'FS2'!$G:$G,"&gt;0",'FS2'!$N:$N,"M")</f>
        <v>0</v>
      </c>
      <c r="G6" s="55">
        <f t="shared" si="1"/>
        <v>0</v>
      </c>
      <c r="H6" s="56">
        <f>COUNTIFS('FS2'!$B:$B,'New Class Count'!$A6,'FS2'!$G:$G,"&gt;0",'FS2'!$Q:$Q,H$1)</f>
        <v>0</v>
      </c>
      <c r="I6" s="57">
        <f t="shared" si="2"/>
        <v>0</v>
      </c>
      <c r="J6" s="58">
        <f>COUNTIFS('FS2'!$B:$B,'New Class Count'!$A6,'FS2'!$G:$G,"&gt;0",'FS2'!$Q:$Q,J$1)</f>
        <v>0</v>
      </c>
      <c r="K6" s="59">
        <f t="shared" si="3"/>
        <v>0</v>
      </c>
      <c r="L6" s="60">
        <f>COUNTIFS('FS2'!$B:$B,'New Class Count'!$A6,'FS2'!$G:$G,"&gt;0",'FS2'!$Q:$Q,L$1)</f>
        <v>0</v>
      </c>
      <c r="M6" s="61">
        <f t="shared" si="4"/>
        <v>0</v>
      </c>
      <c r="N6" s="62">
        <f>COUNTIFS('FS2'!$B:$B,'New Class Count'!$A6,'FS2'!$G:$G,"&gt;0",'FS2'!$Q:$Q,N$1)</f>
        <v>0</v>
      </c>
      <c r="O6" s="63">
        <f t="shared" si="5"/>
        <v>0</v>
      </c>
      <c r="P6" s="64">
        <f>COUNTIFS('FS2'!$B:$B,'New Class Count'!$A6,'FS2'!$G:$G,"&gt;0",'FS2'!$Q:$Q,P$1)</f>
        <v>0</v>
      </c>
      <c r="Q6" s="65">
        <f t="shared" si="6"/>
        <v>0</v>
      </c>
      <c r="R6" s="54">
        <f>COUNTIFS('FS2'!$B:$B,'New Class Count'!$A6,'FS2'!$G:$G,"&gt;0",'FS2'!$Q:$Q,R$1)</f>
        <v>0</v>
      </c>
      <c r="S6" s="66">
        <f t="shared" si="7"/>
        <v>0</v>
      </c>
      <c r="T6" s="67">
        <f t="shared" si="8"/>
        <v>0</v>
      </c>
      <c r="U6" s="68">
        <f t="shared" si="9"/>
        <v>0</v>
      </c>
      <c r="V6" s="69">
        <f>COUNTIFS('FS2'!$B:$B,'New Class Count'!$A6,'FS2'!$G:$G,"&gt;0",'FS2'!$O:$O,'New Class Count'!V$2)</f>
        <v>0</v>
      </c>
      <c r="W6" s="69">
        <f>COUNTIFS('FS2'!$B:$B,'New Class Count'!$A6,'FS2'!$G:$G,"&gt;0",'FS2'!$O:$O,'New Class Count'!W$2)</f>
        <v>0</v>
      </c>
      <c r="X6" s="69">
        <f>COUNTIFS('FS2'!$B:$B,'New Class Count'!$A6,'FS2'!$G:$G,"&gt;0",'FS2'!$O:$O,'New Class Count'!X$2)</f>
        <v>0</v>
      </c>
      <c r="Y6" s="69">
        <f>COUNTIFS('FS2'!$B:$B,'New Class Count'!$A6,'FS2'!$G:$G,"&gt;0",'FS2'!$O:$O,'New Class Count'!Y$2)</f>
        <v>0</v>
      </c>
      <c r="Z6" s="75"/>
      <c r="AC6" s="76"/>
      <c r="AD6" s="50"/>
      <c r="AE6" s="45"/>
      <c r="AF6" s="45"/>
      <c r="AG6" s="114"/>
      <c r="AH6" s="45"/>
      <c r="AI6" s="45"/>
      <c r="AJ6" s="45"/>
      <c r="AK6" s="45"/>
      <c r="AL6" s="45"/>
      <c r="AM6" s="45"/>
      <c r="AN6" s="114"/>
      <c r="AO6" s="114"/>
      <c r="AP6" s="114"/>
      <c r="AQ6" s="114"/>
      <c r="AR6" s="114"/>
      <c r="AS6" s="114"/>
      <c r="AT6" s="114"/>
      <c r="AU6" s="114"/>
      <c r="AV6" s="114"/>
      <c r="AW6" s="114"/>
    </row>
    <row r="7" ht="14.25" customHeight="1">
      <c r="A7" s="50">
        <v>1.0</v>
      </c>
      <c r="B7" s="50" t="s">
        <v>181</v>
      </c>
      <c r="C7" s="51" t="s">
        <v>180</v>
      </c>
      <c r="D7" s="79">
        <f>sumifs('FS2'!$L:$L,'FS2'!$B:$B,'New Class Count'!$A7,'FS2'!$G:$G,"&gt;0") / G7</f>
        <v>3.706638567</v>
      </c>
      <c r="E7" s="53">
        <f>COUNTIFS('FS2'!$B:$B,'New Class Count'!$A7,'FS2'!$G:$G,"&gt;0",'FS2'!$N:$N,"F")</f>
        <v>5</v>
      </c>
      <c r="F7" s="54">
        <f>COUNTIFS('FS2'!$B:$B,'New Class Count'!$A7,'FS2'!$G:$G,"&gt;0",'FS2'!$N:$N,"M")</f>
        <v>8</v>
      </c>
      <c r="G7" s="55">
        <f t="shared" si="1"/>
        <v>13</v>
      </c>
      <c r="H7" s="56">
        <f>COUNTIFS('FS2'!$B:$B,'New Class Count'!$A7,'FS2'!$G:$G,"&gt;0",'FS2'!$Q:$Q,H$1)</f>
        <v>6</v>
      </c>
      <c r="I7" s="57">
        <f t="shared" si="2"/>
        <v>0.4615384615</v>
      </c>
      <c r="J7" s="58">
        <f>COUNTIFS('FS2'!$B:$B,'New Class Count'!$A7,'FS2'!$G:$G,"&gt;0",'FS2'!$Q:$Q,J$1)</f>
        <v>1</v>
      </c>
      <c r="K7" s="59">
        <f t="shared" si="3"/>
        <v>0.07692307692</v>
      </c>
      <c r="L7" s="60">
        <f>COUNTIFS('FS2'!$B:$B,'New Class Count'!$A7,'FS2'!$G:$G,"&gt;0",'FS2'!$Q:$Q,L$1)</f>
        <v>2</v>
      </c>
      <c r="M7" s="61">
        <f t="shared" si="4"/>
        <v>0.1538461538</v>
      </c>
      <c r="N7" s="62">
        <f>COUNTIFS('FS2'!$B:$B,'New Class Count'!$A7,'FS2'!$G:$G,"&gt;0",'FS2'!$Q:$Q,N$1)</f>
        <v>1</v>
      </c>
      <c r="O7" s="63">
        <f t="shared" si="5"/>
        <v>0.07692307692</v>
      </c>
      <c r="P7" s="64">
        <f>COUNTIFS('FS2'!$B:$B,'New Class Count'!$A7,'FS2'!$G:$G,"&gt;0",'FS2'!$Q:$Q,P$1)</f>
        <v>0</v>
      </c>
      <c r="Q7" s="65">
        <f t="shared" si="6"/>
        <v>0</v>
      </c>
      <c r="R7" s="54">
        <f>COUNTIFS('FS2'!$B:$B,'New Class Count'!$A7,'FS2'!$G:$G,"&gt;0",'FS2'!$Q:$Q,R$1)</f>
        <v>0</v>
      </c>
      <c r="S7" s="66">
        <f t="shared" si="7"/>
        <v>0</v>
      </c>
      <c r="T7" s="67">
        <f t="shared" si="8"/>
        <v>4</v>
      </c>
      <c r="U7" s="68">
        <f t="shared" si="9"/>
        <v>0.3076923077</v>
      </c>
      <c r="V7" s="69">
        <f>COUNTIFS('FS2'!$B:$B,'New Class Count'!$A7,'FS2'!$G:$G,"&gt;0",'FS2'!$O:$O,'New Class Count'!V$2)</f>
        <v>3</v>
      </c>
      <c r="W7" s="69">
        <f>COUNTIFS('FS2'!$B:$B,'New Class Count'!$A7,'FS2'!$G:$G,"&gt;0",'FS2'!$O:$O,'New Class Count'!W$2)</f>
        <v>3</v>
      </c>
      <c r="X7" s="69">
        <f>COUNTIFS('FS2'!$B:$B,'New Class Count'!$A7,'FS2'!$G:$G,"&gt;0",'FS2'!$O:$O,'New Class Count'!X$2)</f>
        <v>4</v>
      </c>
      <c r="Y7" s="69">
        <f>COUNTIFS('FS2'!$B:$B,'New Class Count'!$A7,'FS2'!$G:$G,"&gt;0",'FS2'!$O:$O,'New Class Count'!Y$2)</f>
        <v>3</v>
      </c>
      <c r="Z7" s="75"/>
      <c r="AC7" s="76"/>
      <c r="AD7" s="50" t="s">
        <v>181</v>
      </c>
      <c r="AE7" s="45">
        <f>countifs('FS2'!$B:$B,$A7,'FS2'!$G:$G,0.5)</f>
        <v>0</v>
      </c>
      <c r="AF7" s="45">
        <f>countifs('FS2'!$B:$B,$A7,'FS2'!$G:$G,1)</f>
        <v>13</v>
      </c>
      <c r="AG7" s="114"/>
      <c r="AH7" s="45"/>
      <c r="AI7" s="45"/>
      <c r="AJ7" s="45"/>
      <c r="AK7" s="45"/>
      <c r="AL7" s="45"/>
      <c r="AM7" s="45"/>
      <c r="AN7" s="114"/>
      <c r="AO7" s="114"/>
      <c r="AP7" s="114"/>
      <c r="AQ7" s="114"/>
      <c r="AR7" s="114"/>
      <c r="AS7" s="114"/>
      <c r="AT7" s="114"/>
      <c r="AU7" s="114"/>
      <c r="AV7" s="114"/>
      <c r="AW7" s="114"/>
    </row>
    <row r="8" ht="14.25" customHeight="1">
      <c r="A8" s="50">
        <v>2.0</v>
      </c>
      <c r="B8" s="50" t="s">
        <v>175</v>
      </c>
      <c r="C8" s="51" t="s">
        <v>176</v>
      </c>
      <c r="D8" s="79">
        <f>sumifs('FS2'!$L:$L,'FS2'!$B:$B,'New Class Count'!$A8,'FS2'!$G:$G,"&gt;0") / G8</f>
        <v>3.674168297</v>
      </c>
      <c r="E8" s="53">
        <f>COUNTIFS('FS2'!$B:$B,'New Class Count'!$A8,'FS2'!$G:$G,"&gt;0",'FS2'!$N:$N,"F")</f>
        <v>6</v>
      </c>
      <c r="F8" s="54">
        <f>COUNTIFS('FS2'!$B:$B,'New Class Count'!$A8,'FS2'!$G:$G,"&gt;0",'FS2'!$N:$N,"M")</f>
        <v>8</v>
      </c>
      <c r="G8" s="55">
        <f t="shared" si="1"/>
        <v>14</v>
      </c>
      <c r="H8" s="56">
        <f>COUNTIFS('FS2'!$B:$B,'New Class Count'!$A8,'FS2'!$G:$G,"&gt;0",'FS2'!$Q:$Q,H$1)</f>
        <v>6</v>
      </c>
      <c r="I8" s="57">
        <f t="shared" si="2"/>
        <v>0.4285714286</v>
      </c>
      <c r="J8" s="58">
        <f>COUNTIFS('FS2'!$B:$B,'New Class Count'!$A8,'FS2'!$G:$G,"&gt;0",'FS2'!$Q:$Q,J$1)</f>
        <v>0</v>
      </c>
      <c r="K8" s="59">
        <f t="shared" si="3"/>
        <v>0</v>
      </c>
      <c r="L8" s="60">
        <f>COUNTIFS('FS2'!$B:$B,'New Class Count'!$A8,'FS2'!$G:$G,"&gt;0",'FS2'!$Q:$Q,L$1)</f>
        <v>2</v>
      </c>
      <c r="M8" s="61">
        <f t="shared" si="4"/>
        <v>0.1428571429</v>
      </c>
      <c r="N8" s="62">
        <f>COUNTIFS('FS2'!$B:$B,'New Class Count'!$A8,'FS2'!$G:$G,"&gt;0",'FS2'!$Q:$Q,N$1)</f>
        <v>1</v>
      </c>
      <c r="O8" s="63">
        <f t="shared" si="5"/>
        <v>0.07142857143</v>
      </c>
      <c r="P8" s="64">
        <f>COUNTIFS('FS2'!$B:$B,'New Class Count'!$A8,'FS2'!$G:$G,"&gt;0",'FS2'!$Q:$Q,P$1)</f>
        <v>0</v>
      </c>
      <c r="Q8" s="65">
        <f t="shared" si="6"/>
        <v>0</v>
      </c>
      <c r="R8" s="54">
        <f>COUNTIFS('FS2'!$B:$B,'New Class Count'!$A8,'FS2'!$G:$G,"&gt;0",'FS2'!$Q:$Q,R$1)</f>
        <v>0</v>
      </c>
      <c r="S8" s="66">
        <f t="shared" si="7"/>
        <v>0</v>
      </c>
      <c r="T8" s="67">
        <f t="shared" si="8"/>
        <v>6</v>
      </c>
      <c r="U8" s="68">
        <f t="shared" si="9"/>
        <v>0.4285714286</v>
      </c>
      <c r="V8" s="69">
        <f>COUNTIFS('FS2'!$B:$B,'New Class Count'!$A8,'FS2'!$G:$G,"&gt;0",'FS2'!$O:$O,'New Class Count'!V$2)</f>
        <v>3</v>
      </c>
      <c r="W8" s="69">
        <f>COUNTIFS('FS2'!$B:$B,'New Class Count'!$A8,'FS2'!$G:$G,"&gt;0",'FS2'!$O:$O,'New Class Count'!W$2)</f>
        <v>4</v>
      </c>
      <c r="X8" s="69">
        <f>COUNTIFS('FS2'!$B:$B,'New Class Count'!$A8,'FS2'!$G:$G,"&gt;0",'FS2'!$O:$O,'New Class Count'!X$2)</f>
        <v>3</v>
      </c>
      <c r="Y8" s="69">
        <f>COUNTIFS('FS2'!$B:$B,'New Class Count'!$A8,'FS2'!$G:$G,"&gt;0",'FS2'!$O:$O,'New Class Count'!Y$2)</f>
        <v>4</v>
      </c>
      <c r="Z8" s="75"/>
      <c r="AC8" s="76"/>
      <c r="AD8" s="50" t="s">
        <v>175</v>
      </c>
      <c r="AE8" s="45">
        <f>countifs('FS2'!$B:$B,$A8,'FS2'!$G:$G,0.5)</f>
        <v>2</v>
      </c>
      <c r="AF8" s="45">
        <f>countifs('FS2'!$B:$B,$A8,'FS2'!$G:$G,1)</f>
        <v>12</v>
      </c>
      <c r="AG8" s="114"/>
      <c r="AH8" s="45"/>
      <c r="AI8" s="45"/>
      <c r="AJ8" s="45"/>
      <c r="AK8" s="45"/>
      <c r="AL8" s="45"/>
      <c r="AM8" s="45"/>
      <c r="AN8" s="114"/>
      <c r="AO8" s="114"/>
      <c r="AP8" s="114"/>
      <c r="AQ8" s="114"/>
      <c r="AR8" s="114"/>
      <c r="AS8" s="114"/>
      <c r="AT8" s="114"/>
      <c r="AU8" s="114"/>
      <c r="AV8" s="114"/>
      <c r="AW8" s="114"/>
    </row>
    <row r="9" ht="14.25" customHeight="1">
      <c r="A9" s="50">
        <v>3.0</v>
      </c>
      <c r="B9" s="50" t="s">
        <v>179</v>
      </c>
      <c r="C9" s="51" t="s">
        <v>222</v>
      </c>
      <c r="D9" s="79">
        <f>sumifs('FS2'!$L:$L,'FS2'!$B:$B,'New Class Count'!$A9,'FS2'!$G:$G,"&gt;0") / G9</f>
        <v>3.713894325</v>
      </c>
      <c r="E9" s="53">
        <f>COUNTIFS('FS2'!$B:$B,'New Class Count'!$A9,'FS2'!$G:$G,"&gt;0",'FS2'!$N:$N,"F")</f>
        <v>6</v>
      </c>
      <c r="F9" s="54">
        <f>COUNTIFS('FS2'!$B:$B,'New Class Count'!$A9,'FS2'!$G:$G,"&gt;0",'FS2'!$N:$N,"M")</f>
        <v>8</v>
      </c>
      <c r="G9" s="55">
        <f t="shared" si="1"/>
        <v>14</v>
      </c>
      <c r="H9" s="56">
        <f>COUNTIFS('FS2'!$B:$B,'New Class Count'!$A9,'FS2'!$G:$G,"&gt;0",'FS2'!$Q:$Q,H$1)</f>
        <v>6</v>
      </c>
      <c r="I9" s="57">
        <f t="shared" si="2"/>
        <v>0.4285714286</v>
      </c>
      <c r="J9" s="58">
        <f>COUNTIFS('FS2'!$B:$B,'New Class Count'!$A9,'FS2'!$G:$G,"&gt;0",'FS2'!$Q:$Q,J$1)</f>
        <v>2</v>
      </c>
      <c r="K9" s="59">
        <f t="shared" si="3"/>
        <v>0.1428571429</v>
      </c>
      <c r="L9" s="60">
        <f>COUNTIFS('FS2'!$B:$B,'New Class Count'!$A9,'FS2'!$G:$G,"&gt;0",'FS2'!$Q:$Q,L$1)</f>
        <v>1</v>
      </c>
      <c r="M9" s="61">
        <f t="shared" si="4"/>
        <v>0.07142857143</v>
      </c>
      <c r="N9" s="62">
        <f>COUNTIFS('FS2'!$B:$B,'New Class Count'!$A9,'FS2'!$G:$G,"&gt;0",'FS2'!$Q:$Q,N$1)</f>
        <v>1</v>
      </c>
      <c r="O9" s="63">
        <f t="shared" si="5"/>
        <v>0.07142857143</v>
      </c>
      <c r="P9" s="64">
        <f>COUNTIFS('FS2'!$B:$B,'New Class Count'!$A9,'FS2'!$G:$G,"&gt;0",'FS2'!$Q:$Q,P$1)</f>
        <v>0</v>
      </c>
      <c r="Q9" s="65">
        <f t="shared" si="6"/>
        <v>0</v>
      </c>
      <c r="R9" s="54">
        <f>COUNTIFS('FS2'!$B:$B,'New Class Count'!$A9,'FS2'!$G:$G,"&gt;0",'FS2'!$Q:$Q,R$1)</f>
        <v>1</v>
      </c>
      <c r="S9" s="66">
        <f t="shared" si="7"/>
        <v>0.07142857143</v>
      </c>
      <c r="T9" s="67">
        <f t="shared" si="8"/>
        <v>5</v>
      </c>
      <c r="U9" s="68">
        <f t="shared" si="9"/>
        <v>0.3571428571</v>
      </c>
      <c r="V9" s="69">
        <f>COUNTIFS('FS2'!$B:$B,'New Class Count'!$A9,'FS2'!$G:$G,"&gt;0",'FS2'!$O:$O,'New Class Count'!V$2)</f>
        <v>5</v>
      </c>
      <c r="W9" s="69">
        <f>COUNTIFS('FS2'!$B:$B,'New Class Count'!$A9,'FS2'!$G:$G,"&gt;0",'FS2'!$O:$O,'New Class Count'!W$2)</f>
        <v>4</v>
      </c>
      <c r="X9" s="69">
        <f>COUNTIFS('FS2'!$B:$B,'New Class Count'!$A9,'FS2'!$G:$G,"&gt;0",'FS2'!$O:$O,'New Class Count'!X$2)</f>
        <v>2</v>
      </c>
      <c r="Y9" s="69">
        <f>COUNTIFS('FS2'!$B:$B,'New Class Count'!$A9,'FS2'!$G:$G,"&gt;0",'FS2'!$O:$O,'New Class Count'!Y$2)</f>
        <v>3</v>
      </c>
      <c r="Z9" s="75"/>
      <c r="AC9" s="76"/>
      <c r="AD9" s="50" t="s">
        <v>179</v>
      </c>
      <c r="AE9" s="45">
        <f>countifs('FS2'!$B:$B,$A9,'FS2'!$G:$G,0.5)</f>
        <v>0</v>
      </c>
      <c r="AF9" s="45">
        <f>countifs('FS2'!$B:$B,$A9,'FS2'!$G:$G,1)</f>
        <v>14</v>
      </c>
      <c r="AG9" s="114"/>
      <c r="AH9" s="45"/>
      <c r="AI9" s="45"/>
      <c r="AJ9" s="45"/>
      <c r="AK9" s="45"/>
      <c r="AL9" s="45"/>
      <c r="AM9" s="45"/>
      <c r="AN9" s="114"/>
      <c r="AO9" s="114"/>
      <c r="AP9" s="114"/>
      <c r="AQ9" s="114"/>
      <c r="AR9" s="114"/>
      <c r="AS9" s="114"/>
      <c r="AT9" s="114"/>
      <c r="AU9" s="114"/>
      <c r="AV9" s="114"/>
      <c r="AW9" s="114"/>
    </row>
    <row r="10" ht="14.25" customHeight="1">
      <c r="A10" s="50">
        <v>4.0</v>
      </c>
      <c r="B10" s="50" t="s">
        <v>177</v>
      </c>
      <c r="C10" s="51" t="s">
        <v>186</v>
      </c>
      <c r="D10" s="79">
        <f>sumifs('FS2'!$L:$L,'FS2'!$B:$B,'New Class Count'!$A10,'FS2'!$G:$G,"&gt;0") / G10</f>
        <v>3.667318982</v>
      </c>
      <c r="E10" s="53">
        <f>COUNTIFS('FS2'!$B:$B,'New Class Count'!$A10,'FS2'!$G:$G,"&gt;0",'FS2'!$N:$N,"F")</f>
        <v>5</v>
      </c>
      <c r="F10" s="54">
        <f>COUNTIFS('FS2'!$B:$B,'New Class Count'!$A10,'FS2'!$G:$G,"&gt;0",'FS2'!$N:$N,"M")</f>
        <v>9</v>
      </c>
      <c r="G10" s="55">
        <f t="shared" si="1"/>
        <v>14</v>
      </c>
      <c r="H10" s="56">
        <f>COUNTIFS('FS2'!$B:$B,'New Class Count'!$A10,'FS2'!$G:$G,"&gt;0",'FS2'!$Q:$Q,H$1)</f>
        <v>5</v>
      </c>
      <c r="I10" s="57">
        <f t="shared" si="2"/>
        <v>0.3571428571</v>
      </c>
      <c r="J10" s="58">
        <f>COUNTIFS('FS2'!$B:$B,'New Class Count'!$A10,'FS2'!$G:$G,"&gt;0",'FS2'!$Q:$Q,J$1)</f>
        <v>1</v>
      </c>
      <c r="K10" s="59">
        <f t="shared" si="3"/>
        <v>0.07142857143</v>
      </c>
      <c r="L10" s="60">
        <f>COUNTIFS('FS2'!$B:$B,'New Class Count'!$A10,'FS2'!$G:$G,"&gt;0",'FS2'!$Q:$Q,L$1)</f>
        <v>1</v>
      </c>
      <c r="M10" s="61">
        <f t="shared" si="4"/>
        <v>0.07142857143</v>
      </c>
      <c r="N10" s="62">
        <f>COUNTIFS('FS2'!$B:$B,'New Class Count'!$A10,'FS2'!$G:$G,"&gt;0",'FS2'!$Q:$Q,N$1)</f>
        <v>0</v>
      </c>
      <c r="O10" s="63">
        <f t="shared" si="5"/>
        <v>0</v>
      </c>
      <c r="P10" s="64">
        <f>COUNTIFS('FS2'!$B:$B,'New Class Count'!$A10,'FS2'!$G:$G,"&gt;0",'FS2'!$Q:$Q,P$1)</f>
        <v>0</v>
      </c>
      <c r="Q10" s="65">
        <f t="shared" si="6"/>
        <v>0</v>
      </c>
      <c r="R10" s="54">
        <f>COUNTIFS('FS2'!$B:$B,'New Class Count'!$A10,'FS2'!$G:$G,"&gt;0",'FS2'!$Q:$Q,R$1)</f>
        <v>0</v>
      </c>
      <c r="S10" s="66">
        <f t="shared" si="7"/>
        <v>0</v>
      </c>
      <c r="T10" s="67">
        <f t="shared" si="8"/>
        <v>7</v>
      </c>
      <c r="U10" s="68">
        <f t="shared" si="9"/>
        <v>0.5</v>
      </c>
      <c r="V10" s="69">
        <f>COUNTIFS('FS2'!$B:$B,'New Class Count'!$A10,'FS2'!$G:$G,"&gt;0",'FS2'!$O:$O,'New Class Count'!V$2)</f>
        <v>5</v>
      </c>
      <c r="W10" s="69">
        <f>COUNTIFS('FS2'!$B:$B,'New Class Count'!$A10,'FS2'!$G:$G,"&gt;0",'FS2'!$O:$O,'New Class Count'!W$2)</f>
        <v>2</v>
      </c>
      <c r="X10" s="69">
        <f>COUNTIFS('FS2'!$B:$B,'New Class Count'!$A10,'FS2'!$G:$G,"&gt;0",'FS2'!$O:$O,'New Class Count'!X$2)</f>
        <v>3</v>
      </c>
      <c r="Y10" s="69">
        <f>COUNTIFS('FS2'!$B:$B,'New Class Count'!$A10,'FS2'!$G:$G,"&gt;0",'FS2'!$O:$O,'New Class Count'!Y$2)</f>
        <v>4</v>
      </c>
      <c r="Z10" s="75"/>
      <c r="AC10" s="76"/>
      <c r="AD10" s="50" t="s">
        <v>177</v>
      </c>
      <c r="AE10" s="45">
        <f>countifs('FS2'!$B:$B,$A10,'FS2'!$G:$G,0.5)</f>
        <v>1</v>
      </c>
      <c r="AF10" s="45">
        <f>countifs('FS2'!$B:$B,$A10,'FS2'!$G:$G,1)</f>
        <v>13</v>
      </c>
      <c r="AG10" s="114"/>
      <c r="AH10" s="45"/>
      <c r="AI10" s="45"/>
      <c r="AJ10" s="45"/>
      <c r="AK10" s="45"/>
      <c r="AL10" s="45"/>
      <c r="AM10" s="45"/>
      <c r="AN10" s="114"/>
      <c r="AO10" s="114"/>
      <c r="AP10" s="114"/>
      <c r="AQ10" s="114"/>
      <c r="AR10" s="114"/>
      <c r="AS10" s="114"/>
      <c r="AT10" s="114"/>
      <c r="AU10" s="114"/>
      <c r="AV10" s="114"/>
      <c r="AW10" s="114"/>
    </row>
    <row r="11" ht="14.25" customHeight="1">
      <c r="A11" s="50">
        <v>5.0</v>
      </c>
      <c r="B11" s="50" t="s">
        <v>185</v>
      </c>
      <c r="C11" s="51" t="s">
        <v>182</v>
      </c>
      <c r="D11" s="79">
        <f>sumifs('FS2'!$L:$L,'FS2'!$B:$B,'New Class Count'!$A11,'FS2'!$G:$G,"&gt;0") / G11</f>
        <v>3.712328767</v>
      </c>
      <c r="E11" s="53">
        <f>COUNTIFS('FS2'!$B:$B,'New Class Count'!$A11,'FS2'!$G:$G,"&gt;0",'FS2'!$N:$N,"F")</f>
        <v>7</v>
      </c>
      <c r="F11" s="54">
        <f>COUNTIFS('FS2'!$B:$B,'New Class Count'!$A11,'FS2'!$G:$G,"&gt;0",'FS2'!$N:$N,"M")</f>
        <v>7</v>
      </c>
      <c r="G11" s="55">
        <f t="shared" si="1"/>
        <v>14</v>
      </c>
      <c r="H11" s="56">
        <f>COUNTIFS('FS2'!$B:$B,'New Class Count'!$A11,'FS2'!$G:$G,"&gt;0",'FS2'!$Q:$Q,H$1)</f>
        <v>6</v>
      </c>
      <c r="I11" s="57">
        <f t="shared" si="2"/>
        <v>0.4285714286</v>
      </c>
      <c r="J11" s="58">
        <f>COUNTIFS('FS2'!$B:$B,'New Class Count'!$A11,'FS2'!$G:$G,"&gt;0",'FS2'!$Q:$Q,J$1)</f>
        <v>1</v>
      </c>
      <c r="K11" s="59">
        <f t="shared" si="3"/>
        <v>0.07142857143</v>
      </c>
      <c r="L11" s="60">
        <f>COUNTIFS('FS2'!$B:$B,'New Class Count'!$A11,'FS2'!$G:$G,"&gt;0",'FS2'!$Q:$Q,L$1)</f>
        <v>1</v>
      </c>
      <c r="M11" s="61">
        <f t="shared" si="4"/>
        <v>0.07142857143</v>
      </c>
      <c r="N11" s="62">
        <f>COUNTIFS('FS2'!$B:$B,'New Class Count'!$A11,'FS2'!$G:$G,"&gt;0",'FS2'!$Q:$Q,N$1)</f>
        <v>2</v>
      </c>
      <c r="O11" s="63">
        <f t="shared" si="5"/>
        <v>0.1428571429</v>
      </c>
      <c r="P11" s="64">
        <f>COUNTIFS('FS2'!$B:$B,'New Class Count'!$A11,'FS2'!$G:$G,"&gt;0",'FS2'!$Q:$Q,P$1)</f>
        <v>0</v>
      </c>
      <c r="Q11" s="65">
        <f t="shared" si="6"/>
        <v>0</v>
      </c>
      <c r="R11" s="54">
        <f>COUNTIFS('FS2'!$B:$B,'New Class Count'!$A11,'FS2'!$G:$G,"&gt;0",'FS2'!$Q:$Q,R$1)</f>
        <v>0</v>
      </c>
      <c r="S11" s="66">
        <f t="shared" si="7"/>
        <v>0</v>
      </c>
      <c r="T11" s="67">
        <f t="shared" si="8"/>
        <v>6</v>
      </c>
      <c r="U11" s="68">
        <f t="shared" si="9"/>
        <v>0.4285714286</v>
      </c>
      <c r="V11" s="69">
        <f>COUNTIFS('FS2'!$B:$B,'New Class Count'!$A11,'FS2'!$G:$G,"&gt;0",'FS2'!$O:$O,'New Class Count'!V$2)</f>
        <v>4</v>
      </c>
      <c r="W11" s="69">
        <f>COUNTIFS('FS2'!$B:$B,'New Class Count'!$A11,'FS2'!$G:$G,"&gt;0",'FS2'!$O:$O,'New Class Count'!W$2)</f>
        <v>3</v>
      </c>
      <c r="X11" s="69">
        <f>COUNTIFS('FS2'!$B:$B,'New Class Count'!$A11,'FS2'!$G:$G,"&gt;0",'FS2'!$O:$O,'New Class Count'!X$2)</f>
        <v>4</v>
      </c>
      <c r="Y11" s="69">
        <f>COUNTIFS('FS2'!$B:$B,'New Class Count'!$A11,'FS2'!$G:$G,"&gt;0",'FS2'!$O:$O,'New Class Count'!Y$2)</f>
        <v>3</v>
      </c>
      <c r="Z11" s="75"/>
      <c r="AC11" s="76"/>
      <c r="AD11" s="50" t="s">
        <v>185</v>
      </c>
      <c r="AE11" s="45">
        <f>countifs('FS2'!$B:$B,$A11,'FS2'!$G:$G,0.5)</f>
        <v>1</v>
      </c>
      <c r="AF11" s="45">
        <f>countifs('FS2'!$B:$B,$A11,'FS2'!$G:$G,1)</f>
        <v>13</v>
      </c>
      <c r="AG11" s="114"/>
      <c r="AH11" s="45"/>
      <c r="AI11" s="45"/>
      <c r="AJ11" s="45"/>
      <c r="AK11" s="45"/>
      <c r="AL11" s="45"/>
      <c r="AM11" s="45"/>
      <c r="AN11" s="114"/>
      <c r="AO11" s="114"/>
      <c r="AP11" s="114"/>
      <c r="AQ11" s="114"/>
      <c r="AR11" s="114"/>
      <c r="AS11" s="114"/>
      <c r="AT11" s="114"/>
      <c r="AU11" s="114"/>
      <c r="AV11" s="114"/>
      <c r="AW11" s="114"/>
    </row>
    <row r="12" ht="14.25" customHeight="1">
      <c r="A12" s="50">
        <v>6.0</v>
      </c>
      <c r="B12" s="50" t="s">
        <v>183</v>
      </c>
      <c r="C12" s="51" t="s">
        <v>8975</v>
      </c>
      <c r="D12" s="79">
        <f>sumifs('FS2'!$L:$L,'FS2'!$B:$B,'New Class Count'!$A12,'FS2'!$G:$G,"&gt;0") / G12</f>
        <v>3.694324853</v>
      </c>
      <c r="E12" s="53">
        <f>COUNTIFS('FS2'!$B:$B,'New Class Count'!$A12,'FS2'!$G:$G,"&gt;0",'FS2'!$N:$N,"F")</f>
        <v>5</v>
      </c>
      <c r="F12" s="54">
        <f>COUNTIFS('FS2'!$B:$B,'New Class Count'!$A12,'FS2'!$G:$G,"&gt;0",'FS2'!$N:$N,"M")</f>
        <v>9</v>
      </c>
      <c r="G12" s="55">
        <f t="shared" si="1"/>
        <v>14</v>
      </c>
      <c r="H12" s="56">
        <f>COUNTIFS('FS2'!$B:$B,'New Class Count'!$A12,'FS2'!$G:$G,"&gt;0",'FS2'!$Q:$Q,H$1)</f>
        <v>6</v>
      </c>
      <c r="I12" s="57">
        <f t="shared" si="2"/>
        <v>0.4285714286</v>
      </c>
      <c r="J12" s="58">
        <f>COUNTIFS('FS2'!$B:$B,'New Class Count'!$A12,'FS2'!$G:$G,"&gt;0",'FS2'!$Q:$Q,J$1)</f>
        <v>1</v>
      </c>
      <c r="K12" s="59">
        <f t="shared" si="3"/>
        <v>0.07142857143</v>
      </c>
      <c r="L12" s="60">
        <f>COUNTIFS('FS2'!$B:$B,'New Class Count'!$A12,'FS2'!$G:$G,"&gt;0",'FS2'!$Q:$Q,L$1)</f>
        <v>1</v>
      </c>
      <c r="M12" s="61">
        <f t="shared" si="4"/>
        <v>0.07142857143</v>
      </c>
      <c r="N12" s="62">
        <f>COUNTIFS('FS2'!$B:$B,'New Class Count'!$A12,'FS2'!$G:$G,"&gt;0",'FS2'!$Q:$Q,N$1)</f>
        <v>1</v>
      </c>
      <c r="O12" s="63">
        <f t="shared" si="5"/>
        <v>0.07142857143</v>
      </c>
      <c r="P12" s="64">
        <f>COUNTIFS('FS2'!$B:$B,'New Class Count'!$A12,'FS2'!$G:$G,"&gt;0",'FS2'!$Q:$Q,P$1)</f>
        <v>2</v>
      </c>
      <c r="Q12" s="65">
        <f t="shared" si="6"/>
        <v>0.1428571429</v>
      </c>
      <c r="R12" s="54">
        <f>COUNTIFS('FS2'!$B:$B,'New Class Count'!$A12,'FS2'!$G:$G,"&gt;0",'FS2'!$Q:$Q,R$1)</f>
        <v>0</v>
      </c>
      <c r="S12" s="66">
        <f t="shared" si="7"/>
        <v>0</v>
      </c>
      <c r="T12" s="67">
        <f t="shared" si="8"/>
        <v>6</v>
      </c>
      <c r="U12" s="68">
        <f t="shared" si="9"/>
        <v>0.4285714286</v>
      </c>
      <c r="V12" s="69">
        <f>COUNTIFS('FS2'!$B:$B,'New Class Count'!$A12,'FS2'!$G:$G,"&gt;0",'FS2'!$O:$O,'New Class Count'!V$2)</f>
        <v>3</v>
      </c>
      <c r="W12" s="69">
        <f>COUNTIFS('FS2'!$B:$B,'New Class Count'!$A12,'FS2'!$G:$G,"&gt;0",'FS2'!$O:$O,'New Class Count'!W$2)</f>
        <v>4</v>
      </c>
      <c r="X12" s="69">
        <f>COUNTIFS('FS2'!$B:$B,'New Class Count'!$A12,'FS2'!$G:$G,"&gt;0",'FS2'!$O:$O,'New Class Count'!X$2)</f>
        <v>4</v>
      </c>
      <c r="Y12" s="69">
        <f>COUNTIFS('FS2'!$B:$B,'New Class Count'!$A12,'FS2'!$G:$G,"&gt;0",'FS2'!$O:$O,'New Class Count'!Y$2)</f>
        <v>3</v>
      </c>
      <c r="Z12" s="75"/>
      <c r="AC12" s="76"/>
      <c r="AD12" s="50" t="s">
        <v>183</v>
      </c>
      <c r="AE12" s="45">
        <f>countifs('FS2'!$B:$B,$A12,'FS2'!$G:$G,0.5)</f>
        <v>1</v>
      </c>
      <c r="AF12" s="45">
        <f>countifs('FS2'!$B:$B,$A12,'FS2'!$G:$G,1)</f>
        <v>13</v>
      </c>
      <c r="AG12" s="114"/>
      <c r="AH12" s="45"/>
      <c r="AI12" s="45"/>
      <c r="AJ12" s="45"/>
      <c r="AK12" s="45"/>
      <c r="AL12" s="45"/>
      <c r="AM12" s="45"/>
      <c r="AN12" s="114"/>
      <c r="AO12" s="114"/>
      <c r="AP12" s="114"/>
      <c r="AQ12" s="114"/>
      <c r="AR12" s="114"/>
      <c r="AS12" s="114"/>
      <c r="AT12" s="114"/>
      <c r="AU12" s="114"/>
      <c r="AV12" s="114"/>
      <c r="AW12" s="114"/>
    </row>
    <row r="13" ht="14.25" customHeight="1">
      <c r="A13" s="1303" t="s">
        <v>155</v>
      </c>
      <c r="B13" s="81" t="s">
        <v>155</v>
      </c>
      <c r="C13" s="31"/>
      <c r="D13" s="82"/>
      <c r="E13" s="83">
        <f t="shared" ref="E13:H13" si="10">SUM(E4:E12)</f>
        <v>34</v>
      </c>
      <c r="F13" s="84">
        <f t="shared" si="10"/>
        <v>49</v>
      </c>
      <c r="G13" s="85">
        <f t="shared" si="10"/>
        <v>83</v>
      </c>
      <c r="H13" s="86">
        <f t="shared" si="10"/>
        <v>35</v>
      </c>
      <c r="I13" s="87">
        <f t="shared" si="2"/>
        <v>0.421686747</v>
      </c>
      <c r="J13" s="88">
        <f>SUM(J4:J12)</f>
        <v>6</v>
      </c>
      <c r="K13" s="89">
        <f t="shared" si="3"/>
        <v>0.07228915663</v>
      </c>
      <c r="L13" s="90">
        <f>SUM(L4:L12)</f>
        <v>8</v>
      </c>
      <c r="M13" s="91">
        <f t="shared" si="4"/>
        <v>0.09638554217</v>
      </c>
      <c r="N13" s="92">
        <f>SUM(N4:N12)</f>
        <v>6</v>
      </c>
      <c r="O13" s="93">
        <f t="shared" si="5"/>
        <v>0.07228915663</v>
      </c>
      <c r="P13" s="94">
        <f>SUM(P4:P12)</f>
        <v>2</v>
      </c>
      <c r="Q13" s="65">
        <f t="shared" si="6"/>
        <v>0.02409638554</v>
      </c>
      <c r="R13" s="84">
        <f>SUM(R4:R12)</f>
        <v>1</v>
      </c>
      <c r="S13" s="95">
        <f t="shared" si="7"/>
        <v>0.01204819277</v>
      </c>
      <c r="T13" s="96">
        <f>SUM(T4:T12)</f>
        <v>34</v>
      </c>
      <c r="U13" s="97">
        <f t="shared" si="9"/>
        <v>0.4096385542</v>
      </c>
      <c r="V13" s="98">
        <f t="shared" ref="V13:Y13" si="11">SUM(V4:V12)</f>
        <v>23</v>
      </c>
      <c r="W13" s="98">
        <f t="shared" si="11"/>
        <v>20</v>
      </c>
      <c r="X13" s="98">
        <f t="shared" si="11"/>
        <v>20</v>
      </c>
      <c r="Y13" s="98">
        <f t="shared" si="11"/>
        <v>20</v>
      </c>
      <c r="Z13" s="99"/>
      <c r="AA13" s="100"/>
      <c r="AB13" s="100"/>
      <c r="AC13" s="15"/>
      <c r="AD13" s="101" t="s">
        <v>173</v>
      </c>
      <c r="AE13" s="102">
        <f t="shared" ref="AE13:AF13" si="12">sum(AE4:AE12)</f>
        <v>5</v>
      </c>
      <c r="AF13" s="102">
        <f t="shared" si="12"/>
        <v>78</v>
      </c>
      <c r="AG13" s="131"/>
      <c r="AH13" s="102"/>
      <c r="AI13" s="102"/>
      <c r="AJ13" s="102"/>
      <c r="AK13" s="102"/>
      <c r="AL13" s="102"/>
      <c r="AM13" s="102"/>
      <c r="AN13" s="131"/>
      <c r="AO13" s="131"/>
      <c r="AP13" s="131"/>
      <c r="AQ13" s="131"/>
      <c r="AR13" s="131"/>
      <c r="AS13" s="131"/>
      <c r="AT13" s="131"/>
      <c r="AU13" s="131"/>
      <c r="AV13" s="131"/>
      <c r="AW13" s="131"/>
    </row>
    <row r="14" ht="14.25" customHeight="1">
      <c r="A14" s="115"/>
      <c r="B14" s="115"/>
      <c r="C14" s="116"/>
      <c r="D14" s="116"/>
      <c r="E14" s="116"/>
      <c r="F14" s="116"/>
      <c r="G14" s="116"/>
      <c r="H14" s="116"/>
      <c r="I14" s="116"/>
      <c r="J14" s="116"/>
      <c r="K14" s="116"/>
      <c r="L14" s="116"/>
      <c r="M14" s="116"/>
      <c r="N14" s="116"/>
      <c r="O14" s="116"/>
      <c r="P14" s="116"/>
      <c r="Q14" s="116"/>
      <c r="R14" s="116"/>
      <c r="S14" s="116"/>
      <c r="T14" s="116"/>
      <c r="U14" s="116"/>
      <c r="V14" s="116"/>
      <c r="W14" s="116"/>
      <c r="X14" s="116"/>
      <c r="Y14" s="116"/>
      <c r="Z14" s="116"/>
      <c r="AA14" s="116"/>
      <c r="AB14" s="116"/>
      <c r="AC14" s="117"/>
      <c r="AD14" s="118"/>
      <c r="AE14" s="118"/>
      <c r="AF14" s="118"/>
      <c r="AG14" s="118"/>
      <c r="AH14" s="118"/>
      <c r="AI14" s="118"/>
      <c r="AJ14" s="118"/>
      <c r="AK14" s="118"/>
      <c r="AL14" s="118"/>
      <c r="AM14" s="118"/>
      <c r="AN14" s="118"/>
      <c r="AO14" s="118"/>
      <c r="AP14" s="118"/>
      <c r="AQ14" s="118"/>
      <c r="AR14" s="118"/>
      <c r="AS14" s="118"/>
      <c r="AT14" s="118"/>
      <c r="AU14" s="118"/>
      <c r="AV14" s="118"/>
      <c r="AW14" s="118"/>
    </row>
    <row r="15" ht="14.25" customHeight="1">
      <c r="A15" s="119"/>
      <c r="B15" s="119"/>
      <c r="C15" s="120"/>
      <c r="D15" s="121"/>
      <c r="E15" s="122" t="s">
        <v>187</v>
      </c>
      <c r="F15" s="120"/>
      <c r="G15" s="120"/>
      <c r="H15" s="120"/>
      <c r="I15" s="120"/>
      <c r="J15" s="120"/>
      <c r="K15" s="120"/>
      <c r="L15" s="120"/>
      <c r="M15" s="120"/>
      <c r="N15" s="120"/>
      <c r="O15" s="120"/>
      <c r="P15" s="120"/>
      <c r="Q15" s="120"/>
      <c r="R15" s="120"/>
      <c r="S15" s="120"/>
      <c r="T15" s="120"/>
      <c r="U15" s="120"/>
      <c r="V15" s="120"/>
      <c r="W15" s="120"/>
      <c r="X15" s="120"/>
      <c r="Y15" s="120"/>
      <c r="Z15" s="120"/>
      <c r="AA15" s="120"/>
      <c r="AB15" s="120"/>
      <c r="AC15" s="123"/>
      <c r="AD15" s="113"/>
      <c r="AE15" s="113"/>
      <c r="AF15" s="113"/>
      <c r="AG15" s="113"/>
      <c r="AH15" s="113"/>
      <c r="AI15" s="113"/>
      <c r="AJ15" s="113"/>
      <c r="AK15" s="113"/>
      <c r="AL15" s="113"/>
      <c r="AM15" s="113"/>
      <c r="AN15" s="113"/>
      <c r="AO15" s="113"/>
      <c r="AP15" s="113"/>
      <c r="AQ15" s="113"/>
      <c r="AR15" s="113"/>
      <c r="AS15" s="113"/>
      <c r="AT15" s="113"/>
      <c r="AU15" s="113"/>
      <c r="AV15" s="113"/>
      <c r="AW15" s="113"/>
    </row>
    <row r="16" ht="14.25" customHeight="1">
      <c r="A16" s="50" t="s">
        <v>18</v>
      </c>
      <c r="B16" s="50" t="s">
        <v>18</v>
      </c>
      <c r="C16" s="51"/>
      <c r="D16" s="52"/>
      <c r="E16" s="53">
        <f>COUNTIFS('FS3'!$G:$G,"&gt;0",'FS3'!$C:$C,'New Class Count'!$B16,'FS3'!$N:$N,"F",'FS3'!C:C,"offered")</f>
        <v>0</v>
      </c>
      <c r="F16" s="54">
        <f>COUNTIFS('FS3'!$G:$G,"&gt;0",'FS3'!$C:$C,'New Class Count'!$B16,'FS3'!$N:$N,"M",'FS3'!C:C,"offered")</f>
        <v>0</v>
      </c>
      <c r="G16" s="55">
        <f t="shared" ref="G16:G25" si="13">E16+F16</f>
        <v>0</v>
      </c>
      <c r="H16" s="56">
        <f>COUNTIFS('FS3'!$G:$G,"&gt;0",'FS3'!$C:$C,'New Class Count'!$B16,'FS3'!$Q:$Q,H$1,'FS3'!C:C,"offered")</f>
        <v>0</v>
      </c>
      <c r="I16" s="57">
        <f t="shared" ref="I16:I26" si="14">IFERROR(H16/G16,0)</f>
        <v>0</v>
      </c>
      <c r="J16" s="58">
        <f>COUNTIFS('FS3'!$G:$G,"&gt;0",'FS3'!$C:$C,'New Class Count'!$B16,'FS3'!$Q:$Q,J$1,'FS3'!C:C,"offered")</f>
        <v>0</v>
      </c>
      <c r="K16" s="59">
        <f t="shared" ref="K16:K26" si="15">IFERROR(J16/G16,0)</f>
        <v>0</v>
      </c>
      <c r="L16" s="60">
        <f>COUNTIFS('FS3'!$G:$G,"&gt;0",'FS3'!$C:$C,'New Class Count'!$B16,'FS3'!$Q:$Q,L$1,'FS3'!C:C,"offered")</f>
        <v>0</v>
      </c>
      <c r="M16" s="61">
        <f t="shared" ref="M16:M26" si="16">IFERROR(L16/G16,0)</f>
        <v>0</v>
      </c>
      <c r="N16" s="62">
        <f>COUNTIFS('FS3'!$G:$G,"&gt;0",'FS3'!$C:$C,'New Class Count'!$B16,'FS3'!$Q:$Q,N$1,'FS3'!G:G,"offered")</f>
        <v>0</v>
      </c>
      <c r="O16" s="63">
        <f t="shared" ref="O16:O26" si="17">IFERROR(N16/G16,0)</f>
        <v>0</v>
      </c>
      <c r="P16" s="64">
        <f>COUNTIFS('FS3'!$G:$G,"&gt;0",'FS3'!$C:$C,'New Class Count'!$B16,'FS3'!$Q:$Q,P$1,'FS3'!I:I,"offered")</f>
        <v>0</v>
      </c>
      <c r="Q16" s="65">
        <f t="shared" ref="Q16:Q26" si="18">IFERROR(P16/G16,0)</f>
        <v>0</v>
      </c>
      <c r="R16" s="54">
        <f>COUNTIFS('FS3'!$G:$G,"&gt;0",'FS3'!$C:$C,'New Class Count'!$B16,'FS3'!$Q:$Q,R$1,'FS3'!K:K,"offered")</f>
        <v>0</v>
      </c>
      <c r="S16" s="66">
        <f t="shared" ref="S16:S26" si="19">IFERROR(R16/G16,0)</f>
        <v>0</v>
      </c>
      <c r="T16" s="67">
        <f t="shared" ref="T16:T25" si="20">G16-SUM(H16,J16,L16)</f>
        <v>0</v>
      </c>
      <c r="U16" s="68">
        <f t="shared" ref="U16:U26" si="21">IFERROR(T16/G16,0)</f>
        <v>0</v>
      </c>
      <c r="V16" s="69">
        <f>COUNTIFS('FS3'!$G:$G,"&gt;0",'FS3'!$C:$C,'New Class Count'!$B16,'FS3'!$O:$O,'New Class Count'!V$2,'FS3'!C:C,"offered")</f>
        <v>0</v>
      </c>
      <c r="W16" s="69">
        <f>COUNTIFS('FS3'!$G:$G,"&gt;0",'FS3'!$C:$C,'New Class Count'!$B16,'FS3'!$O:$O,'New Class Count'!W$2,'FS3'!C:C,"offered")</f>
        <v>0</v>
      </c>
      <c r="X16" s="69">
        <f>COUNTIFS('FS3'!$G:$G,"&gt;0",'FS3'!$C:$C,'New Class Count'!$B16,'FS3'!$O:$O,'New Class Count'!X$2,'FS3'!C:C,"offered")</f>
        <v>0</v>
      </c>
      <c r="Y16" s="69">
        <f>COUNTIFS('FS3'!$G:$G,"&gt;0",'FS3'!$C:$C,'New Class Count'!$B16,'FS3'!$O:$O,'New Class Count'!Y$2,'FS3'!C:C,"offered")</f>
        <v>0</v>
      </c>
      <c r="Z16" s="70" t="s">
        <v>162</v>
      </c>
      <c r="AA16" s="71"/>
      <c r="AB16" s="71"/>
      <c r="AC16" s="72"/>
      <c r="AD16" s="114"/>
      <c r="AE16" s="114"/>
      <c r="AF16" s="114"/>
      <c r="AG16" s="114"/>
      <c r="AH16" s="114"/>
      <c r="AI16" s="114"/>
      <c r="AJ16" s="114"/>
      <c r="AK16" s="114"/>
      <c r="AL16" s="114"/>
      <c r="AM16" s="114"/>
      <c r="AN16" s="114"/>
      <c r="AO16" s="114"/>
      <c r="AP16" s="114"/>
      <c r="AQ16" s="114"/>
      <c r="AR16" s="114"/>
      <c r="AS16" s="114"/>
      <c r="AT16" s="114"/>
      <c r="AU16" s="114"/>
      <c r="AV16" s="114"/>
      <c r="AW16" s="114"/>
    </row>
    <row r="17" ht="14.25" customHeight="1">
      <c r="A17" s="126" t="s">
        <v>12</v>
      </c>
      <c r="B17" s="126" t="s">
        <v>12</v>
      </c>
      <c r="C17" s="51"/>
      <c r="D17" s="52"/>
      <c r="E17" s="53">
        <f>COUNTIFS('FS3'!$G:$G,"&gt;0",'FS3'!$C:$C,'New Class Count'!$B17,'FS3'!$N:$N,"F",'FS3'!C:C,"admitted")</f>
        <v>0</v>
      </c>
      <c r="F17" s="54">
        <f>COUNTIFS('FS3'!$G:$G,"&gt;0",'FS3'!$C:$C,'New Class Count'!$B17,'FS3'!$N:$N,"M",'FS3'!C:C,"admitted")</f>
        <v>0</v>
      </c>
      <c r="G17" s="55">
        <f t="shared" si="13"/>
        <v>0</v>
      </c>
      <c r="H17" s="56">
        <f>COUNTIFS('FS3'!$G:$G,"&gt;0",'FS3'!$C:$C,'New Class Count'!$B17,'FS3'!$Q:$Q,H$1,'FS3'!C:C,"admitted")</f>
        <v>0</v>
      </c>
      <c r="I17" s="57">
        <f t="shared" si="14"/>
        <v>0</v>
      </c>
      <c r="J17" s="58">
        <f>COUNTIFS('FS3'!$G:$G,"&gt;0",'FS3'!$C:$C,'New Class Count'!$B17,'FS3'!$Q:$Q,J$1,'FS3'!C:C,"admitted")</f>
        <v>0</v>
      </c>
      <c r="K17" s="59">
        <f t="shared" si="15"/>
        <v>0</v>
      </c>
      <c r="L17" s="60">
        <f>COUNTIFS('FS3'!$G:$G,"&gt;0",'FS3'!$C:$C,'New Class Count'!$B17,'FS3'!$Q:$Q,L$1,'FS3'!C:C,"admitted")</f>
        <v>0</v>
      </c>
      <c r="M17" s="61">
        <f t="shared" si="16"/>
        <v>0</v>
      </c>
      <c r="N17" s="62">
        <f>COUNTIFS('FS3'!$G:$G,"&gt;0",'FS3'!$C:$C,'New Class Count'!$B17,'FS3'!$Q:$Q,N$1,'FS3'!G:G,"admitted")</f>
        <v>0</v>
      </c>
      <c r="O17" s="63">
        <f t="shared" si="17"/>
        <v>0</v>
      </c>
      <c r="P17" s="64">
        <f>COUNTIFS('FS3'!$G:$G,"&gt;0",'FS3'!$C:$C,'New Class Count'!$B17,'FS3'!$Q:$Q,P$1,'FS3'!I:I,"admitted")</f>
        <v>0</v>
      </c>
      <c r="Q17" s="65">
        <f t="shared" si="18"/>
        <v>0</v>
      </c>
      <c r="R17" s="54">
        <f>COUNTIFS('FS3'!$G:$G,"&gt;0",'FS3'!$C:$C,'New Class Count'!$B17,'FS3'!$Q:$Q,R$1,'FS3'!K:K,"admitted")</f>
        <v>0</v>
      </c>
      <c r="S17" s="66">
        <f t="shared" si="19"/>
        <v>0</v>
      </c>
      <c r="T17" s="67">
        <f t="shared" si="20"/>
        <v>0</v>
      </c>
      <c r="U17" s="68">
        <f t="shared" si="21"/>
        <v>0</v>
      </c>
      <c r="V17" s="69">
        <f>COUNTIFS('FS3'!$G:$G,"&gt;0",'FS3'!$C:$C,'New Class Count'!$B17,'FS3'!$O:$O,'New Class Count'!V$2,'FS3'!C:C,"admitted")</f>
        <v>0</v>
      </c>
      <c r="W17" s="69">
        <f>COUNTIFS('FS3'!$G:$G,"&gt;0",'FS3'!$C:$C,'New Class Count'!$B17,'FS3'!$O:$O,'New Class Count'!W$2,'FS3'!C:C,"admitted")</f>
        <v>0</v>
      </c>
      <c r="X17" s="69">
        <f>COUNTIFS('FS3'!$G:$G,"&gt;0",'FS3'!$C:$C,'New Class Count'!$B17,'FS3'!$O:$O,'New Class Count'!X$2,'FS3'!C:C,"admitted")</f>
        <v>0</v>
      </c>
      <c r="Y17" s="69">
        <f>COUNTIFS('FS3'!$G:$G,"&gt;0",'FS3'!$C:$C,'New Class Count'!$B17,'FS3'!$O:$O,'New Class Count'!Y$2,'FS3'!C:C,"admitted")</f>
        <v>0</v>
      </c>
      <c r="Z17" s="75"/>
      <c r="AC17" s="76"/>
      <c r="AD17" s="114"/>
      <c r="AE17" s="114"/>
      <c r="AF17" s="114"/>
      <c r="AG17" s="114"/>
      <c r="AH17" s="114"/>
      <c r="AI17" s="114"/>
      <c r="AJ17" s="114"/>
      <c r="AK17" s="114"/>
      <c r="AL17" s="114"/>
      <c r="AM17" s="114"/>
      <c r="AN17" s="114"/>
      <c r="AO17" s="114"/>
      <c r="AP17" s="114"/>
      <c r="AQ17" s="114"/>
      <c r="AR17" s="114"/>
      <c r="AS17" s="114"/>
      <c r="AT17" s="114"/>
      <c r="AU17" s="114"/>
      <c r="AV17" s="114"/>
      <c r="AW17" s="114"/>
    </row>
    <row r="18" ht="14.25" customHeight="1">
      <c r="A18" s="50">
        <v>1.0</v>
      </c>
      <c r="B18" s="50" t="s">
        <v>191</v>
      </c>
      <c r="C18" s="51" t="s">
        <v>3398</v>
      </c>
      <c r="D18" s="79">
        <f>sumifs('FS3'!$L:$L,'FS3'!$B:$B,'New Class Count'!$A18,'FS3'!$G:$G,"&gt;0") / G18</f>
        <v>4.697715319</v>
      </c>
      <c r="E18" s="53">
        <f>COUNTIFS('FS3'!$G:$G,"&gt;0",'FS3'!$B:$B,'New Class Count'!$A18,'FS3'!$N:$N,"F")</f>
        <v>10</v>
      </c>
      <c r="F18" s="54">
        <f>COUNTIFS('FS3'!$G:$G,"&gt;0",'FS3'!$B:$B,'New Class Count'!$A18,'FS3'!$N:$N,"M")</f>
        <v>9</v>
      </c>
      <c r="G18" s="55">
        <f t="shared" si="13"/>
        <v>19</v>
      </c>
      <c r="H18" s="56">
        <f>COUNTIFS('FS3'!$G:$G,"&gt;0",'FS3'!$B:$B,'New Class Count'!$A18,'FS3'!$Q:$Q,H$1)</f>
        <v>10</v>
      </c>
      <c r="I18" s="57">
        <f t="shared" si="14"/>
        <v>0.5263157895</v>
      </c>
      <c r="J18" s="58">
        <f>COUNTIFS('FS3'!$G:$G,"&gt;0",'FS3'!$B:$B,'New Class Count'!$A18,'FS3'!$Q:$Q,J$1)</f>
        <v>2</v>
      </c>
      <c r="K18" s="59">
        <f t="shared" si="15"/>
        <v>0.1052631579</v>
      </c>
      <c r="L18" s="60">
        <f>COUNTIFS('FS3'!$G:$G,"&gt;0",'FS3'!$B:$B,'New Class Count'!$A18,'FS3'!$Q:$Q,L$1)</f>
        <v>0</v>
      </c>
      <c r="M18" s="61">
        <f t="shared" si="16"/>
        <v>0</v>
      </c>
      <c r="N18" s="62">
        <f>COUNTIFS('FS3'!$G:$G,"&gt;0",'FS3'!$B:$B,'New Class Count'!$A18,'FS3'!$Q:$Q,N$1)</f>
        <v>3</v>
      </c>
      <c r="O18" s="63">
        <f t="shared" si="17"/>
        <v>0.1578947368</v>
      </c>
      <c r="P18" s="64">
        <f>COUNTIFS('FS3'!$G:$G,"&gt;0",'FS3'!$B:$B,'New Class Count'!$A18,'FS3'!$Q:$Q,P$1)</f>
        <v>0</v>
      </c>
      <c r="Q18" s="65">
        <f t="shared" si="18"/>
        <v>0</v>
      </c>
      <c r="R18" s="54">
        <f>COUNTIFS('FS3'!$G:$G,"&gt;0",'FS3'!$B:$B,'New Class Count'!$A18,'FS3'!$Q:$Q,R$1)</f>
        <v>0</v>
      </c>
      <c r="S18" s="66">
        <f t="shared" si="19"/>
        <v>0</v>
      </c>
      <c r="T18" s="67">
        <f t="shared" si="20"/>
        <v>7</v>
      </c>
      <c r="U18" s="68">
        <f t="shared" si="21"/>
        <v>0.3684210526</v>
      </c>
      <c r="V18" s="69">
        <f>COUNTIFS('FS3'!$G:$G,"&gt;0",'FS3'!$B:$B,'New Class Count'!$A18,'FS3'!$O:$O,'New Class Count'!V$2)</f>
        <v>5</v>
      </c>
      <c r="W18" s="69">
        <f>COUNTIFS('FS3'!$G:$G,"&gt;0",'FS3'!$B:$B,'New Class Count'!$A18,'FS3'!$O:$O,'New Class Count'!W$2)</f>
        <v>5</v>
      </c>
      <c r="X18" s="69">
        <f>COUNTIFS('FS3'!$G:$G,"&gt;0",'FS3'!$B:$B,'New Class Count'!$A18,'FS3'!$O:$O,'New Class Count'!X$2)</f>
        <v>5</v>
      </c>
      <c r="Y18" s="69">
        <f>COUNTIFS('FS3'!$G:$G,"&gt;0",'FS3'!$B:$B,'New Class Count'!$A18,'FS3'!$O:$O,'New Class Count'!Y$2)</f>
        <v>4</v>
      </c>
      <c r="Z18" s="75"/>
      <c r="AC18" s="76"/>
      <c r="AD18" s="114"/>
      <c r="AE18" s="114"/>
      <c r="AF18" s="114"/>
      <c r="AG18" s="114"/>
      <c r="AH18" s="114"/>
      <c r="AI18" s="114"/>
      <c r="AJ18" s="114"/>
      <c r="AK18" s="114"/>
      <c r="AL18" s="114"/>
      <c r="AM18" s="114"/>
      <c r="AN18" s="114"/>
      <c r="AO18" s="114"/>
      <c r="AP18" s="114"/>
      <c r="AQ18" s="114"/>
      <c r="AR18" s="114"/>
      <c r="AS18" s="114"/>
      <c r="AT18" s="114"/>
      <c r="AU18" s="114"/>
      <c r="AV18" s="114"/>
      <c r="AW18" s="114"/>
    </row>
    <row r="19" ht="14.25" customHeight="1">
      <c r="A19" s="50">
        <v>2.0</v>
      </c>
      <c r="B19" s="50" t="s">
        <v>197</v>
      </c>
      <c r="C19" s="51" t="s">
        <v>8976</v>
      </c>
      <c r="D19" s="79">
        <f>sumifs('FS3'!$L:$L,'FS3'!$B:$B,'New Class Count'!$A19,'FS3'!$G:$G,"&gt;0") / G19</f>
        <v>4.576371143</v>
      </c>
      <c r="E19" s="53">
        <f>COUNTIFS('FS3'!$G:$G,"&gt;0",'FS3'!$B:$B,'New Class Count'!$A19,'FS3'!$N:$N,"F")</f>
        <v>10</v>
      </c>
      <c r="F19" s="54">
        <f>COUNTIFS('FS3'!$G:$G,"&gt;0",'FS3'!$B:$B,'New Class Count'!$A19,'FS3'!$N:$N,"M")</f>
        <v>9</v>
      </c>
      <c r="G19" s="55">
        <f t="shared" si="13"/>
        <v>19</v>
      </c>
      <c r="H19" s="56">
        <f>COUNTIFS('FS3'!$G:$G,"&gt;0",'FS3'!$B:$B,'New Class Count'!$A19,'FS3'!$Q:$Q,H$1)</f>
        <v>7</v>
      </c>
      <c r="I19" s="57">
        <f t="shared" si="14"/>
        <v>0.3684210526</v>
      </c>
      <c r="J19" s="58">
        <f>COUNTIFS('FS3'!$G:$G,"&gt;0",'FS3'!$B:$B,'New Class Count'!$A19,'FS3'!$Q:$Q,J$1)</f>
        <v>3</v>
      </c>
      <c r="K19" s="59">
        <f t="shared" si="15"/>
        <v>0.1578947368</v>
      </c>
      <c r="L19" s="60">
        <f>COUNTIFS('FS3'!$G:$G,"&gt;0",'FS3'!$B:$B,'New Class Count'!$A19,'FS3'!$Q:$Q,L$1)</f>
        <v>0</v>
      </c>
      <c r="M19" s="61">
        <f t="shared" si="16"/>
        <v>0</v>
      </c>
      <c r="N19" s="62">
        <f>COUNTIFS('FS3'!$G:$G,"&gt;0",'FS3'!$B:$B,'New Class Count'!$A19,'FS3'!$Q:$Q,N$1)</f>
        <v>0</v>
      </c>
      <c r="O19" s="63">
        <f t="shared" si="17"/>
        <v>0</v>
      </c>
      <c r="P19" s="64">
        <f>COUNTIFS('FS3'!$G:$G,"&gt;0",'FS3'!$B:$B,'New Class Count'!$A19,'FS3'!$Q:$Q,P$1)</f>
        <v>0</v>
      </c>
      <c r="Q19" s="65">
        <f t="shared" si="18"/>
        <v>0</v>
      </c>
      <c r="R19" s="54">
        <f>COUNTIFS('FS3'!$G:$G,"&gt;0",'FS3'!$B:$B,'New Class Count'!$A19,'FS3'!$Q:$Q,R$1)</f>
        <v>1</v>
      </c>
      <c r="S19" s="66">
        <f t="shared" si="19"/>
        <v>0.05263157895</v>
      </c>
      <c r="T19" s="67">
        <f t="shared" si="20"/>
        <v>9</v>
      </c>
      <c r="U19" s="68">
        <f t="shared" si="21"/>
        <v>0.4736842105</v>
      </c>
      <c r="V19" s="69">
        <f>COUNTIFS('FS3'!$G:$G,"&gt;0",'FS3'!$B:$B,'New Class Count'!$A19,'FS3'!$O:$O,'New Class Count'!V$2)</f>
        <v>5</v>
      </c>
      <c r="W19" s="69">
        <f>COUNTIFS('FS3'!$G:$G,"&gt;0",'FS3'!$B:$B,'New Class Count'!$A19,'FS3'!$O:$O,'New Class Count'!W$2)</f>
        <v>4</v>
      </c>
      <c r="X19" s="69">
        <f>COUNTIFS('FS3'!$G:$G,"&gt;0",'FS3'!$B:$B,'New Class Count'!$A19,'FS3'!$O:$O,'New Class Count'!X$2)</f>
        <v>4</v>
      </c>
      <c r="Y19" s="69">
        <f>COUNTIFS('FS3'!$G:$G,"&gt;0",'FS3'!$B:$B,'New Class Count'!$A19,'FS3'!$O:$O,'New Class Count'!Y$2)</f>
        <v>6</v>
      </c>
      <c r="Z19" s="75"/>
      <c r="AC19" s="76"/>
      <c r="AD19" s="114"/>
      <c r="AE19" s="114"/>
      <c r="AF19" s="114"/>
      <c r="AG19" s="114"/>
      <c r="AH19" s="114"/>
      <c r="AI19" s="114"/>
      <c r="AJ19" s="114"/>
      <c r="AK19" s="114"/>
      <c r="AL19" s="114"/>
      <c r="AM19" s="114"/>
      <c r="AN19" s="114"/>
      <c r="AO19" s="114"/>
      <c r="AP19" s="114"/>
      <c r="AQ19" s="114"/>
      <c r="AR19" s="114"/>
      <c r="AS19" s="114"/>
      <c r="AT19" s="114"/>
      <c r="AU19" s="114"/>
      <c r="AV19" s="114"/>
      <c r="AW19" s="114"/>
    </row>
    <row r="20" ht="14.25" customHeight="1">
      <c r="A20" s="50">
        <v>3.0</v>
      </c>
      <c r="B20" s="50" t="s">
        <v>193</v>
      </c>
      <c r="C20" s="51" t="s">
        <v>192</v>
      </c>
      <c r="D20" s="79">
        <f>sumifs('FS3'!$L:$L,'FS3'!$B:$B,'New Class Count'!$A20,'FS3'!$G:$G,"&gt;0") / G20</f>
        <v>4.643769672</v>
      </c>
      <c r="E20" s="53">
        <f>COUNTIFS('FS3'!$G:$G,"&gt;0",'FS3'!$B:$B,'New Class Count'!$A20,'FS3'!$N:$N,"F")</f>
        <v>11</v>
      </c>
      <c r="F20" s="54">
        <f>COUNTIFS('FS3'!$G:$G,"&gt;0",'FS3'!$B:$B,'New Class Count'!$A20,'FS3'!$N:$N,"M")</f>
        <v>10</v>
      </c>
      <c r="G20" s="55">
        <f t="shared" si="13"/>
        <v>21</v>
      </c>
      <c r="H20" s="56">
        <f>COUNTIFS('FS3'!$G:$G,"&gt;0",'FS3'!$B:$B,'New Class Count'!$A20,'FS3'!$Q:$Q,H$1)</f>
        <v>6</v>
      </c>
      <c r="I20" s="57">
        <f t="shared" si="14"/>
        <v>0.2857142857</v>
      </c>
      <c r="J20" s="58">
        <f>COUNTIFS('FS3'!$G:$G,"&gt;0",'FS3'!$B:$B,'New Class Count'!$A20,'FS3'!$Q:$Q,J$1)</f>
        <v>2</v>
      </c>
      <c r="K20" s="59">
        <f t="shared" si="15"/>
        <v>0.09523809524</v>
      </c>
      <c r="L20" s="60">
        <f>COUNTIFS('FS3'!$G:$G,"&gt;0",'FS3'!$B:$B,'New Class Count'!$A20,'FS3'!$Q:$Q,L$1)</f>
        <v>2</v>
      </c>
      <c r="M20" s="61">
        <f t="shared" si="16"/>
        <v>0.09523809524</v>
      </c>
      <c r="N20" s="62">
        <f>COUNTIFS('FS3'!$G:$G,"&gt;0",'FS3'!$B:$B,'New Class Count'!$A20,'FS3'!$Q:$Q,N$1)</f>
        <v>2</v>
      </c>
      <c r="O20" s="63">
        <f t="shared" si="17"/>
        <v>0.09523809524</v>
      </c>
      <c r="P20" s="64">
        <f>COUNTIFS('FS3'!$G:$G,"&gt;0",'FS3'!$B:$B,'New Class Count'!$A20,'FS3'!$Q:$Q,P$1)</f>
        <v>1</v>
      </c>
      <c r="Q20" s="65">
        <f t="shared" si="18"/>
        <v>0.04761904762</v>
      </c>
      <c r="R20" s="54">
        <f>COUNTIFS('FS3'!$G:$G,"&gt;0",'FS3'!$B:$B,'New Class Count'!$A20,'FS3'!$Q:$Q,R$1)</f>
        <v>1</v>
      </c>
      <c r="S20" s="66">
        <f t="shared" si="19"/>
        <v>0.04761904762</v>
      </c>
      <c r="T20" s="67">
        <f t="shared" si="20"/>
        <v>11</v>
      </c>
      <c r="U20" s="68">
        <f t="shared" si="21"/>
        <v>0.5238095238</v>
      </c>
      <c r="V20" s="69">
        <f>COUNTIFS('FS3'!$G:$G,"&gt;0",'FS3'!$B:$B,'New Class Count'!$A20,'FS3'!$O:$O,'New Class Count'!V$2)</f>
        <v>5</v>
      </c>
      <c r="W20" s="69">
        <f>COUNTIFS('FS3'!$G:$G,"&gt;0",'FS3'!$B:$B,'New Class Count'!$A20,'FS3'!$O:$O,'New Class Count'!W$2)</f>
        <v>5</v>
      </c>
      <c r="X20" s="69">
        <f>COUNTIFS('FS3'!$G:$G,"&gt;0",'FS3'!$B:$B,'New Class Count'!$A20,'FS3'!$O:$O,'New Class Count'!X$2)</f>
        <v>6</v>
      </c>
      <c r="Y20" s="69">
        <f>COUNTIFS('FS3'!$G:$G,"&gt;0",'FS3'!$B:$B,'New Class Count'!$A20,'FS3'!$O:$O,'New Class Count'!Y$2)</f>
        <v>5</v>
      </c>
      <c r="Z20" s="75"/>
      <c r="AC20" s="76"/>
      <c r="AD20" s="114"/>
      <c r="AE20" s="114"/>
      <c r="AF20" s="114"/>
      <c r="AG20" s="114"/>
      <c r="AH20" s="114"/>
      <c r="AI20" s="114"/>
      <c r="AJ20" s="114"/>
      <c r="AK20" s="114"/>
      <c r="AL20" s="114"/>
      <c r="AM20" s="114"/>
      <c r="AN20" s="114"/>
      <c r="AO20" s="114"/>
      <c r="AP20" s="114"/>
      <c r="AQ20" s="114"/>
      <c r="AR20" s="114"/>
      <c r="AS20" s="114"/>
      <c r="AT20" s="114"/>
      <c r="AU20" s="114"/>
      <c r="AV20" s="114"/>
      <c r="AW20" s="114"/>
    </row>
    <row r="21" ht="14.25" customHeight="1">
      <c r="A21" s="50">
        <v>4.0</v>
      </c>
      <c r="B21" s="50" t="s">
        <v>199</v>
      </c>
      <c r="C21" s="51" t="s">
        <v>198</v>
      </c>
      <c r="D21" s="79">
        <f>sumifs('FS3'!$L:$L,'FS3'!$B:$B,'New Class Count'!$A21,'FS3'!$G:$G,"&gt;0") / G21</f>
        <v>4.726415072</v>
      </c>
      <c r="E21" s="53">
        <f>COUNTIFS('FS3'!$G:$G,"&gt;0",'FS3'!$B:$B,'New Class Count'!$A21,'FS3'!$N:$N,"F")</f>
        <v>10</v>
      </c>
      <c r="F21" s="54">
        <f>COUNTIFS('FS3'!$G:$G,"&gt;0",'FS3'!$B:$B,'New Class Count'!$A21,'FS3'!$N:$N,"M")</f>
        <v>9</v>
      </c>
      <c r="G21" s="55">
        <f t="shared" si="13"/>
        <v>19</v>
      </c>
      <c r="H21" s="56">
        <f>COUNTIFS('FS3'!$G:$G,"&gt;0",'FS3'!$B:$B,'New Class Count'!$A21,'FS3'!$Q:$Q,H$1)</f>
        <v>7</v>
      </c>
      <c r="I21" s="57">
        <f t="shared" si="14"/>
        <v>0.3684210526</v>
      </c>
      <c r="J21" s="58">
        <f>COUNTIFS('FS3'!$G:$G,"&gt;0",'FS3'!$B:$B,'New Class Count'!$A21,'FS3'!$Q:$Q,J$1)</f>
        <v>2</v>
      </c>
      <c r="K21" s="59">
        <f t="shared" si="15"/>
        <v>0.1052631579</v>
      </c>
      <c r="L21" s="60">
        <f>COUNTIFS('FS3'!$G:$G,"&gt;0",'FS3'!$B:$B,'New Class Count'!$A21,'FS3'!$Q:$Q,L$1)</f>
        <v>3</v>
      </c>
      <c r="M21" s="61">
        <f t="shared" si="16"/>
        <v>0.1578947368</v>
      </c>
      <c r="N21" s="62">
        <f>COUNTIFS('FS3'!$G:$G,"&gt;0",'FS3'!$B:$B,'New Class Count'!$A21,'FS3'!$Q:$Q,N$1)</f>
        <v>0</v>
      </c>
      <c r="O21" s="63">
        <f t="shared" si="17"/>
        <v>0</v>
      </c>
      <c r="P21" s="64">
        <f>COUNTIFS('FS3'!$G:$G,"&gt;0",'FS3'!$B:$B,'New Class Count'!$A21,'FS3'!$Q:$Q,P$1)</f>
        <v>0</v>
      </c>
      <c r="Q21" s="65">
        <f t="shared" si="18"/>
        <v>0</v>
      </c>
      <c r="R21" s="54">
        <f>COUNTIFS('FS3'!$G:$G,"&gt;0",'FS3'!$B:$B,'New Class Count'!$A21,'FS3'!$Q:$Q,R$1)</f>
        <v>0</v>
      </c>
      <c r="S21" s="66">
        <f t="shared" si="19"/>
        <v>0</v>
      </c>
      <c r="T21" s="67">
        <f t="shared" si="20"/>
        <v>7</v>
      </c>
      <c r="U21" s="68">
        <f t="shared" si="21"/>
        <v>0.3684210526</v>
      </c>
      <c r="V21" s="69">
        <f>COUNTIFS('FS3'!$G:$G,"&gt;0",'FS3'!$B:$B,'New Class Count'!$A21,'FS3'!$O:$O,'New Class Count'!V$2)</f>
        <v>2</v>
      </c>
      <c r="W21" s="69">
        <f>COUNTIFS('FS3'!$G:$G,"&gt;0",'FS3'!$B:$B,'New Class Count'!$A21,'FS3'!$O:$O,'New Class Count'!W$2)</f>
        <v>6</v>
      </c>
      <c r="X21" s="69">
        <f>COUNTIFS('FS3'!$G:$G,"&gt;0",'FS3'!$B:$B,'New Class Count'!$A21,'FS3'!$O:$O,'New Class Count'!X$2)</f>
        <v>4</v>
      </c>
      <c r="Y21" s="69">
        <f>COUNTIFS('FS3'!$G:$G,"&gt;0",'FS3'!$B:$B,'New Class Count'!$A21,'FS3'!$O:$O,'New Class Count'!Y$2)</f>
        <v>7</v>
      </c>
      <c r="Z21" s="75"/>
      <c r="AC21" s="76"/>
      <c r="AD21" s="114"/>
      <c r="AE21" s="114"/>
      <c r="AF21" s="114"/>
      <c r="AG21" s="114"/>
      <c r="AH21" s="114"/>
      <c r="AI21" s="114"/>
      <c r="AJ21" s="114"/>
      <c r="AK21" s="114"/>
      <c r="AL21" s="114"/>
      <c r="AM21" s="114"/>
      <c r="AN21" s="114"/>
      <c r="AO21" s="114"/>
      <c r="AP21" s="114"/>
      <c r="AQ21" s="114"/>
      <c r="AR21" s="114"/>
      <c r="AS21" s="114"/>
      <c r="AT21" s="114"/>
      <c r="AU21" s="114"/>
      <c r="AV21" s="114"/>
      <c r="AW21" s="114"/>
    </row>
    <row r="22" ht="14.25" customHeight="1">
      <c r="A22" s="50">
        <v>5.0</v>
      </c>
      <c r="B22" s="50" t="s">
        <v>195</v>
      </c>
      <c r="C22" s="51" t="s">
        <v>190</v>
      </c>
      <c r="D22" s="79">
        <f>sumifs('FS3'!$L:$L,'FS3'!$B:$B,'New Class Count'!$A22,'FS3'!$G:$G,"&gt;0") / G22</f>
        <v>4.702578589</v>
      </c>
      <c r="E22" s="53">
        <f>COUNTIFS('FS3'!$G:$G,"&gt;0",'FS3'!$B:$B,'New Class Count'!$A22,'FS3'!$N:$N,"F")</f>
        <v>9</v>
      </c>
      <c r="F22" s="54">
        <f>COUNTIFS('FS3'!$G:$G,"&gt;0",'FS3'!$B:$B,'New Class Count'!$A22,'FS3'!$N:$N,"M")</f>
        <v>10</v>
      </c>
      <c r="G22" s="55">
        <f t="shared" si="13"/>
        <v>19</v>
      </c>
      <c r="H22" s="56">
        <f>COUNTIFS('FS3'!$G:$G,"&gt;0",'FS3'!$B:$B,'New Class Count'!$A22,'FS3'!$Q:$Q,H$1)</f>
        <v>7</v>
      </c>
      <c r="I22" s="57">
        <f t="shared" si="14"/>
        <v>0.3684210526</v>
      </c>
      <c r="J22" s="58">
        <f>COUNTIFS('FS3'!$G:$G,"&gt;0",'FS3'!$B:$B,'New Class Count'!$A22,'FS3'!$Q:$Q,J$1)</f>
        <v>3</v>
      </c>
      <c r="K22" s="59">
        <f t="shared" si="15"/>
        <v>0.1578947368</v>
      </c>
      <c r="L22" s="60">
        <f>COUNTIFS('FS3'!$G:$G,"&gt;0",'FS3'!$B:$B,'New Class Count'!$A22,'FS3'!$Q:$Q,L$1)</f>
        <v>3</v>
      </c>
      <c r="M22" s="61">
        <f t="shared" si="16"/>
        <v>0.1578947368</v>
      </c>
      <c r="N22" s="62">
        <f>COUNTIFS('FS3'!$G:$G,"&gt;0",'FS3'!$B:$B,'New Class Count'!$A22,'FS3'!$Q:$Q,N$1)</f>
        <v>1</v>
      </c>
      <c r="O22" s="63">
        <f t="shared" si="17"/>
        <v>0.05263157895</v>
      </c>
      <c r="P22" s="64">
        <f>COUNTIFS('FS3'!$G:$G,"&gt;0",'FS3'!$B:$B,'New Class Count'!$A22,'FS3'!$Q:$Q,P$1)</f>
        <v>0</v>
      </c>
      <c r="Q22" s="65">
        <f t="shared" si="18"/>
        <v>0</v>
      </c>
      <c r="R22" s="54">
        <f>COUNTIFS('FS3'!$G:$G,"&gt;0",'FS3'!$B:$B,'New Class Count'!$A22,'FS3'!$Q:$Q,R$1)</f>
        <v>0</v>
      </c>
      <c r="S22" s="66">
        <f t="shared" si="19"/>
        <v>0</v>
      </c>
      <c r="T22" s="67">
        <f t="shared" si="20"/>
        <v>6</v>
      </c>
      <c r="U22" s="68">
        <f t="shared" si="21"/>
        <v>0.3157894737</v>
      </c>
      <c r="V22" s="69">
        <f>COUNTIFS('FS3'!$G:$G,"&gt;0",'FS3'!$B:$B,'New Class Count'!$A22,'FS3'!$O:$O,'New Class Count'!V$2)</f>
        <v>5</v>
      </c>
      <c r="W22" s="69">
        <f>COUNTIFS('FS3'!$G:$G,"&gt;0",'FS3'!$B:$B,'New Class Count'!$A22,'FS3'!$O:$O,'New Class Count'!W$2)</f>
        <v>3</v>
      </c>
      <c r="X22" s="69">
        <f>COUNTIFS('FS3'!$G:$G,"&gt;0",'FS3'!$B:$B,'New Class Count'!$A22,'FS3'!$O:$O,'New Class Count'!X$2)</f>
        <v>7</v>
      </c>
      <c r="Y22" s="69">
        <f>COUNTIFS('FS3'!$G:$G,"&gt;0",'FS3'!$B:$B,'New Class Count'!$A22,'FS3'!$O:$O,'New Class Count'!Y$2)</f>
        <v>4</v>
      </c>
      <c r="Z22" s="75"/>
      <c r="AC22" s="76"/>
      <c r="AD22" s="114"/>
      <c r="AE22" s="114"/>
      <c r="AF22" s="114"/>
      <c r="AG22" s="114"/>
      <c r="AH22" s="114"/>
      <c r="AI22" s="114"/>
      <c r="AJ22" s="114"/>
      <c r="AK22" s="114"/>
      <c r="AL22" s="114"/>
      <c r="AM22" s="114"/>
      <c r="AN22" s="114"/>
      <c r="AO22" s="114"/>
      <c r="AP22" s="114"/>
      <c r="AQ22" s="114"/>
      <c r="AR22" s="114"/>
      <c r="AS22" s="114"/>
      <c r="AT22" s="114"/>
      <c r="AU22" s="114"/>
      <c r="AV22" s="114"/>
      <c r="AW22" s="114"/>
    </row>
    <row r="23" ht="14.25" customHeight="1">
      <c r="A23" s="50">
        <v>6.0</v>
      </c>
      <c r="B23" s="50" t="s">
        <v>189</v>
      </c>
      <c r="C23" s="51" t="s">
        <v>868</v>
      </c>
      <c r="D23" s="79">
        <f>sumifs('FS3'!$L:$L,'FS3'!$B:$B,'New Class Count'!$A23,'FS3'!$G:$G,"&gt;0") / G23</f>
        <v>4.560377195</v>
      </c>
      <c r="E23" s="53">
        <f>COUNTIFS('FS3'!$G:$G,"&gt;0",'FS3'!$B:$B,'New Class Count'!$A23,'FS3'!$N:$N,"F")</f>
        <v>10</v>
      </c>
      <c r="F23" s="54">
        <f>COUNTIFS('FS3'!$G:$G,"&gt;0",'FS3'!$B:$B,'New Class Count'!$A23,'FS3'!$N:$N,"M")</f>
        <v>9</v>
      </c>
      <c r="G23" s="55">
        <f t="shared" si="13"/>
        <v>19</v>
      </c>
      <c r="H23" s="56">
        <f>COUNTIFS('FS3'!$G:$G,"&gt;0",'FS3'!$B:$B,'New Class Count'!$A23,'FS3'!$Q:$Q,H$1)</f>
        <v>6</v>
      </c>
      <c r="I23" s="57">
        <f t="shared" si="14"/>
        <v>0.3157894737</v>
      </c>
      <c r="J23" s="58">
        <f>COUNTIFS('FS3'!$G:$G,"&gt;0",'FS3'!$B:$B,'New Class Count'!$A23,'FS3'!$Q:$Q,J$1)</f>
        <v>3</v>
      </c>
      <c r="K23" s="59">
        <f t="shared" si="15"/>
        <v>0.1578947368</v>
      </c>
      <c r="L23" s="60">
        <f>COUNTIFS('FS3'!$G:$G,"&gt;0",'FS3'!$B:$B,'New Class Count'!$A23,'FS3'!$Q:$Q,L$1)</f>
        <v>2</v>
      </c>
      <c r="M23" s="61">
        <f t="shared" si="16"/>
        <v>0.1052631579</v>
      </c>
      <c r="N23" s="62">
        <f>COUNTIFS('FS3'!$G:$G,"&gt;0",'FS3'!$B:$B,'New Class Count'!$A23,'FS3'!$Q:$Q,N$1)</f>
        <v>0</v>
      </c>
      <c r="O23" s="63">
        <f t="shared" si="17"/>
        <v>0</v>
      </c>
      <c r="P23" s="64">
        <f>COUNTIFS('FS3'!$G:$G,"&gt;0",'FS3'!$B:$B,'New Class Count'!$A23,'FS3'!$Q:$Q,P$1)</f>
        <v>3</v>
      </c>
      <c r="Q23" s="65">
        <f t="shared" si="18"/>
        <v>0.1578947368</v>
      </c>
      <c r="R23" s="54">
        <f>COUNTIFS('FS3'!$G:$G,"&gt;0",'FS3'!$B:$B,'New Class Count'!$A23,'FS3'!$Q:$Q,R$1)</f>
        <v>0</v>
      </c>
      <c r="S23" s="66">
        <f t="shared" si="19"/>
        <v>0</v>
      </c>
      <c r="T23" s="67">
        <f t="shared" si="20"/>
        <v>8</v>
      </c>
      <c r="U23" s="68">
        <f t="shared" si="21"/>
        <v>0.4210526316</v>
      </c>
      <c r="V23" s="69">
        <f>COUNTIFS('FS3'!$G:$G,"&gt;0",'FS3'!$B:$B,'New Class Count'!$A23,'FS3'!$O:$O,'New Class Count'!V$2)</f>
        <v>5</v>
      </c>
      <c r="W23" s="69">
        <f>COUNTIFS('FS3'!$G:$G,"&gt;0",'FS3'!$B:$B,'New Class Count'!$A23,'FS3'!$O:$O,'New Class Count'!W$2)</f>
        <v>4</v>
      </c>
      <c r="X23" s="69">
        <f>COUNTIFS('FS3'!$G:$G,"&gt;0",'FS3'!$B:$B,'New Class Count'!$A23,'FS3'!$O:$O,'New Class Count'!X$2)</f>
        <v>7</v>
      </c>
      <c r="Y23" s="69">
        <f>COUNTIFS('FS3'!$G:$G,"&gt;0",'FS3'!$B:$B,'New Class Count'!$A23,'FS3'!$O:$O,'New Class Count'!Y$2)</f>
        <v>3</v>
      </c>
      <c r="Z23" s="75"/>
      <c r="AC23" s="76"/>
      <c r="AD23" s="114"/>
      <c r="AE23" s="114"/>
      <c r="AF23" s="114"/>
      <c r="AG23" s="114"/>
      <c r="AH23" s="114"/>
      <c r="AI23" s="114"/>
      <c r="AJ23" s="114"/>
      <c r="AK23" s="114"/>
      <c r="AL23" s="114"/>
      <c r="AM23" s="114"/>
      <c r="AN23" s="114"/>
      <c r="AO23" s="114"/>
      <c r="AP23" s="114"/>
      <c r="AQ23" s="114"/>
      <c r="AR23" s="114"/>
      <c r="AS23" s="114"/>
      <c r="AT23" s="114"/>
      <c r="AU23" s="114"/>
      <c r="AV23" s="114"/>
      <c r="AW23" s="114"/>
    </row>
    <row r="24" ht="14.25" hidden="1" customHeight="1">
      <c r="A24" s="78" t="s">
        <v>8977</v>
      </c>
      <c r="B24" s="78" t="s">
        <v>8977</v>
      </c>
      <c r="C24" s="128"/>
      <c r="D24" s="53"/>
      <c r="E24" s="53">
        <f>COUNTIFS('Year 1'!$G:$G,"&gt;0",'Year 1'!$C:$C,'New Class Count'!$B24,'Year 1'!$M:$M,"F")</f>
        <v>0</v>
      </c>
      <c r="F24" s="54">
        <f>COUNTIFS('Year 1'!$G:$G,"&gt;0",'Year 1'!$C:$C,'New Class Count'!$B24,'Year 1'!$M:$M,"M")</f>
        <v>0</v>
      </c>
      <c r="G24" s="55">
        <f t="shared" si="13"/>
        <v>0</v>
      </c>
      <c r="H24" s="56">
        <f>COUNTIFS('Year 1'!$G:$G,"&gt;0",'Year 1'!$C:$C,'New Class Count'!$B24,'Year 1'!$P:$P,$H$1)</f>
        <v>0</v>
      </c>
      <c r="I24" s="57">
        <f t="shared" si="14"/>
        <v>0</v>
      </c>
      <c r="J24" s="58">
        <f>COUNTIFS('Year 1'!$G:$G,"&gt;0",'Year 1'!$C:$C,'New Class Count'!$B24,'Year 1'!$P:$P,$J$1)</f>
        <v>0</v>
      </c>
      <c r="K24" s="59">
        <f t="shared" si="15"/>
        <v>0</v>
      </c>
      <c r="L24" s="60">
        <f>COUNTIFS('Year 1'!$G:$G,"&gt;0",'Year 1'!$C:$C,'New Class Count'!$B24,'Year 1'!$P:$P,$L$1)</f>
        <v>0</v>
      </c>
      <c r="M24" s="61">
        <f t="shared" si="16"/>
        <v>0</v>
      </c>
      <c r="N24" s="62">
        <f>COUNTIFS('Year 1'!$G:$G,"&gt;0",'Year 1'!$C:$C,'New Class Count'!$B24,'Year 1'!$P:$P,$L$1)</f>
        <v>0</v>
      </c>
      <c r="O24" s="63">
        <f t="shared" si="17"/>
        <v>0</v>
      </c>
      <c r="P24" s="64">
        <f>COUNTIFS('Year 1'!$G:$G,"&gt;0",'Year 1'!$C:$C,'New Class Count'!$B24,'Year 1'!$P:$P,$L$1)</f>
        <v>0</v>
      </c>
      <c r="Q24" s="65">
        <f t="shared" si="18"/>
        <v>0</v>
      </c>
      <c r="R24" s="54">
        <f>COUNTIFS('Year 1'!$G:$G,"&gt;0",'Year 1'!$C:$C,'New Class Count'!$B24,'Year 1'!$P:$P,$L$1)</f>
        <v>0</v>
      </c>
      <c r="S24" s="66">
        <f t="shared" si="19"/>
        <v>0</v>
      </c>
      <c r="T24" s="67">
        <f t="shared" si="20"/>
        <v>0</v>
      </c>
      <c r="U24" s="68">
        <f t="shared" si="21"/>
        <v>0</v>
      </c>
      <c r="V24" s="69">
        <f>COUNTIFS('Year 1'!$G:$G,"&gt;0",'Year 1'!$C:$C,'New Class Count'!$B24,'Year 1'!$N:$N,'New Class Count'!V$2)</f>
        <v>0</v>
      </c>
      <c r="W24" s="69">
        <f>COUNTIFS('Year 1'!$G:$G,"&gt;0",'Year 1'!$C:$C,'New Class Count'!$B24,'Year 1'!$N:$N,'New Class Count'!W$2)</f>
        <v>0</v>
      </c>
      <c r="X24" s="69">
        <f>COUNTIFS('Year 1'!$G:$G,"&gt;0",'Year 1'!$C:$C,'New Class Count'!$B24,'Year 1'!$N:$N,'New Class Count'!X$2)</f>
        <v>0</v>
      </c>
      <c r="Y24" s="69">
        <f>COUNTIFS('Year 1'!$G:$G,"&gt;0",'Year 1'!$C:$C,'New Class Count'!$B24,'Year 1'!$N:$N,'New Class Count'!Y$2)</f>
        <v>0</v>
      </c>
      <c r="Z24" s="75"/>
      <c r="AC24" s="76"/>
      <c r="AD24" s="114"/>
      <c r="AE24" s="114"/>
      <c r="AF24" s="114"/>
      <c r="AG24" s="114"/>
      <c r="AH24" s="114"/>
      <c r="AI24" s="114"/>
      <c r="AJ24" s="114"/>
      <c r="AK24" s="114"/>
      <c r="AL24" s="114"/>
      <c r="AM24" s="114"/>
      <c r="AN24" s="114"/>
      <c r="AO24" s="114"/>
      <c r="AP24" s="114"/>
      <c r="AQ24" s="114"/>
      <c r="AR24" s="114"/>
      <c r="AS24" s="114"/>
      <c r="AT24" s="114"/>
      <c r="AU24" s="114"/>
      <c r="AV24" s="114"/>
      <c r="AW24" s="114"/>
    </row>
    <row r="25" ht="14.25" hidden="1" customHeight="1">
      <c r="A25" s="78" t="s">
        <v>8978</v>
      </c>
      <c r="B25" s="78" t="s">
        <v>8978</v>
      </c>
      <c r="C25" s="128"/>
      <c r="D25" s="53"/>
      <c r="E25" s="53">
        <f>COUNTIFS('Year 1'!$G:$G,"&gt;0",'Year 1'!$C:$C,'New Class Count'!$B25,'Year 1'!$M:$M,"F")</f>
        <v>0</v>
      </c>
      <c r="F25" s="54">
        <f>COUNTIFS('Year 1'!$G:$G,"&gt;0",'Year 1'!$C:$C,'New Class Count'!$B25,'Year 1'!$M:$M,"M")</f>
        <v>0</v>
      </c>
      <c r="G25" s="55">
        <f t="shared" si="13"/>
        <v>0</v>
      </c>
      <c r="H25" s="56">
        <f>COUNTIFS('Year 1'!$G:$G,"&gt;0",'Year 1'!$C:$C,'New Class Count'!$B25,'Year 1'!$P:$P,$H$1)</f>
        <v>0</v>
      </c>
      <c r="I25" s="57">
        <f t="shared" si="14"/>
        <v>0</v>
      </c>
      <c r="J25" s="58">
        <f>COUNTIFS('Year 1'!$G:$G,"&gt;0",'Year 1'!$C:$C,'New Class Count'!$B25,'Year 1'!$P:$P,$J$1)</f>
        <v>0</v>
      </c>
      <c r="K25" s="59">
        <f t="shared" si="15"/>
        <v>0</v>
      </c>
      <c r="L25" s="60">
        <f>COUNTIFS('Year 1'!$G:$G,"&gt;0",'Year 1'!$C:$C,'New Class Count'!$B25,'Year 1'!$P:$P,$L$1)</f>
        <v>0</v>
      </c>
      <c r="M25" s="61">
        <f t="shared" si="16"/>
        <v>0</v>
      </c>
      <c r="N25" s="62">
        <f>COUNTIFS('Year 1'!$G:$G,"&gt;0",'Year 1'!$C:$C,'New Class Count'!$B25,'Year 1'!$P:$P,$L$1)</f>
        <v>0</v>
      </c>
      <c r="O25" s="63">
        <f t="shared" si="17"/>
        <v>0</v>
      </c>
      <c r="P25" s="64">
        <f>COUNTIFS('Year 1'!$G:$G,"&gt;0",'Year 1'!$C:$C,'New Class Count'!$B25,'Year 1'!$P:$P,$L$1)</f>
        <v>0</v>
      </c>
      <c r="Q25" s="65">
        <f t="shared" si="18"/>
        <v>0</v>
      </c>
      <c r="R25" s="54">
        <f>COUNTIFS('Year 1'!$G:$G,"&gt;0",'Year 1'!$C:$C,'New Class Count'!$B25,'Year 1'!$P:$P,$L$1)</f>
        <v>0</v>
      </c>
      <c r="S25" s="66">
        <f t="shared" si="19"/>
        <v>0</v>
      </c>
      <c r="T25" s="67">
        <f t="shared" si="20"/>
        <v>0</v>
      </c>
      <c r="U25" s="68">
        <f t="shared" si="21"/>
        <v>0</v>
      </c>
      <c r="V25" s="69">
        <f>COUNTIFS('Year 1'!$G:$G,"&gt;0",'Year 1'!$C:$C,'New Class Count'!$B25,'Year 1'!$N:$N,'New Class Count'!V$2)</f>
        <v>0</v>
      </c>
      <c r="W25" s="69">
        <f>COUNTIFS('Year 1'!$G:$G,"&gt;0",'Year 1'!$C:$C,'New Class Count'!$B25,'Year 1'!$N:$N,'New Class Count'!W$2)</f>
        <v>0</v>
      </c>
      <c r="X25" s="69">
        <f>COUNTIFS('Year 1'!$G:$G,"&gt;0",'Year 1'!$C:$C,'New Class Count'!$B25,'Year 1'!$N:$N,'New Class Count'!X$2)</f>
        <v>0</v>
      </c>
      <c r="Y25" s="69">
        <f>COUNTIFS('Year 1'!$G:$G,"&gt;0",'Year 1'!$C:$C,'New Class Count'!$B25,'Year 1'!$N:$N,'New Class Count'!Y$2)</f>
        <v>0</v>
      </c>
      <c r="Z25" s="75"/>
      <c r="AC25" s="76"/>
      <c r="AD25" s="114"/>
      <c r="AE25" s="114"/>
      <c r="AF25" s="114"/>
      <c r="AG25" s="114"/>
      <c r="AH25" s="114"/>
      <c r="AI25" s="114"/>
      <c r="AJ25" s="114"/>
      <c r="AK25" s="114"/>
      <c r="AL25" s="114"/>
      <c r="AM25" s="114"/>
      <c r="AN25" s="114"/>
      <c r="AO25" s="114"/>
      <c r="AP25" s="114"/>
      <c r="AQ25" s="114"/>
      <c r="AR25" s="114"/>
      <c r="AS25" s="114"/>
      <c r="AT25" s="114"/>
      <c r="AU25" s="114"/>
      <c r="AV25" s="114"/>
      <c r="AW25" s="114"/>
    </row>
    <row r="26" ht="14.25" customHeight="1">
      <c r="A26" s="1303" t="s">
        <v>155</v>
      </c>
      <c r="B26" s="81" t="s">
        <v>155</v>
      </c>
      <c r="C26" s="31"/>
      <c r="D26" s="82"/>
      <c r="E26" s="83">
        <f t="shared" ref="E26:H26" si="22">SUM(E16:E23)</f>
        <v>60</v>
      </c>
      <c r="F26" s="84">
        <f t="shared" si="22"/>
        <v>56</v>
      </c>
      <c r="G26" s="85">
        <f t="shared" si="22"/>
        <v>116</v>
      </c>
      <c r="H26" s="86">
        <f t="shared" si="22"/>
        <v>43</v>
      </c>
      <c r="I26" s="87">
        <f t="shared" si="14"/>
        <v>0.3706896552</v>
      </c>
      <c r="J26" s="88">
        <f>SUM(J16:J23)</f>
        <v>15</v>
      </c>
      <c r="K26" s="89">
        <f t="shared" si="15"/>
        <v>0.1293103448</v>
      </c>
      <c r="L26" s="90">
        <f>SUM(L16:L23)</f>
        <v>10</v>
      </c>
      <c r="M26" s="91">
        <f t="shared" si="16"/>
        <v>0.08620689655</v>
      </c>
      <c r="N26" s="92">
        <f>SUM(N16:N23)</f>
        <v>6</v>
      </c>
      <c r="O26" s="93">
        <f t="shared" si="17"/>
        <v>0.05172413793</v>
      </c>
      <c r="P26" s="94">
        <f>SUM(P16:P23)</f>
        <v>4</v>
      </c>
      <c r="Q26" s="129">
        <f t="shared" si="18"/>
        <v>0.03448275862</v>
      </c>
      <c r="R26" s="84">
        <f>SUM(R16:R23)</f>
        <v>2</v>
      </c>
      <c r="S26" s="95">
        <f t="shared" si="19"/>
        <v>0.01724137931</v>
      </c>
      <c r="T26" s="96">
        <f>SUM(T16:T23)</f>
        <v>48</v>
      </c>
      <c r="U26" s="97">
        <f t="shared" si="21"/>
        <v>0.4137931034</v>
      </c>
      <c r="V26" s="98">
        <f t="shared" ref="V26:Y26" si="23">SUM(V16:V23)</f>
        <v>27</v>
      </c>
      <c r="W26" s="98">
        <f t="shared" si="23"/>
        <v>27</v>
      </c>
      <c r="X26" s="98">
        <f t="shared" si="23"/>
        <v>33</v>
      </c>
      <c r="Y26" s="98">
        <f t="shared" si="23"/>
        <v>29</v>
      </c>
      <c r="Z26" s="99"/>
      <c r="AA26" s="100"/>
      <c r="AB26" s="100"/>
      <c r="AC26" s="15"/>
      <c r="AD26" s="131"/>
      <c r="AE26" s="131"/>
      <c r="AF26" s="131"/>
      <c r="AG26" s="131"/>
      <c r="AH26" s="131"/>
      <c r="AI26" s="131"/>
      <c r="AJ26" s="131"/>
      <c r="AK26" s="131"/>
      <c r="AL26" s="131"/>
      <c r="AM26" s="131"/>
      <c r="AN26" s="131"/>
      <c r="AO26" s="131"/>
      <c r="AP26" s="131"/>
      <c r="AQ26" s="131"/>
      <c r="AR26" s="131"/>
      <c r="AS26" s="131"/>
      <c r="AT26" s="131"/>
      <c r="AU26" s="131"/>
      <c r="AV26" s="131"/>
      <c r="AW26" s="131"/>
    </row>
    <row r="27" ht="14.25" customHeight="1">
      <c r="A27" s="115"/>
      <c r="B27" s="115"/>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7"/>
      <c r="AD27" s="118"/>
      <c r="AE27" s="118"/>
      <c r="AF27" s="118"/>
      <c r="AG27" s="118"/>
      <c r="AH27" s="118"/>
      <c r="AI27" s="118"/>
      <c r="AJ27" s="118"/>
      <c r="AK27" s="118"/>
      <c r="AL27" s="118"/>
      <c r="AM27" s="118"/>
      <c r="AN27" s="118"/>
      <c r="AO27" s="118"/>
      <c r="AP27" s="118"/>
      <c r="AQ27" s="118"/>
      <c r="AR27" s="118"/>
      <c r="AS27" s="118"/>
      <c r="AT27" s="118"/>
      <c r="AU27" s="118"/>
      <c r="AV27" s="118"/>
      <c r="AW27" s="118"/>
    </row>
    <row r="28" ht="14.25" customHeight="1">
      <c r="A28" s="119"/>
      <c r="B28" s="119"/>
      <c r="C28" s="120"/>
      <c r="D28" s="121"/>
      <c r="E28" s="122" t="s">
        <v>203</v>
      </c>
      <c r="F28" s="120"/>
      <c r="G28" s="120"/>
      <c r="H28" s="120"/>
      <c r="I28" s="120"/>
      <c r="J28" s="120"/>
      <c r="K28" s="120"/>
      <c r="L28" s="120"/>
      <c r="M28" s="120"/>
      <c r="N28" s="120"/>
      <c r="O28" s="120"/>
      <c r="P28" s="120"/>
      <c r="Q28" s="120"/>
      <c r="R28" s="120"/>
      <c r="S28" s="120"/>
      <c r="T28" s="120"/>
      <c r="U28" s="120"/>
      <c r="V28" s="120"/>
      <c r="W28" s="120"/>
      <c r="X28" s="120"/>
      <c r="Y28" s="120"/>
      <c r="Z28" s="120"/>
      <c r="AA28" s="120"/>
      <c r="AB28" s="120"/>
      <c r="AC28" s="123"/>
      <c r="AD28" s="113"/>
      <c r="AE28" s="113"/>
      <c r="AF28" s="113"/>
      <c r="AG28" s="113"/>
      <c r="AH28" s="113"/>
      <c r="AI28" s="113"/>
      <c r="AJ28" s="113"/>
      <c r="AK28" s="113"/>
      <c r="AL28" s="113"/>
      <c r="AM28" s="113"/>
      <c r="AN28" s="113"/>
      <c r="AO28" s="113"/>
      <c r="AP28" s="113"/>
      <c r="AQ28" s="113"/>
      <c r="AR28" s="113"/>
      <c r="AS28" s="113"/>
      <c r="AT28" s="113"/>
      <c r="AU28" s="113"/>
      <c r="AV28" s="113"/>
      <c r="AW28" s="113"/>
    </row>
    <row r="29" ht="14.25" customHeight="1">
      <c r="A29" s="50" t="s">
        <v>18</v>
      </c>
      <c r="B29" s="50" t="s">
        <v>18</v>
      </c>
      <c r="C29" s="51"/>
      <c r="D29" s="52"/>
      <c r="E29" s="53">
        <f>COUNTIFS('Year 1'!$G:$G,"&gt;0",'Year 1'!$C:$C,$B29,'Year 1'!$M:$M,"F")</f>
        <v>0</v>
      </c>
      <c r="F29" s="54">
        <f>COUNTIFS('Year 1'!$G:$G,"&gt;0",'Year 1'!$C:$C,$B29,'Year 1'!$M:$M,"m")</f>
        <v>1</v>
      </c>
      <c r="G29" s="55">
        <f t="shared" ref="G29:G37" si="24">E29+F29</f>
        <v>1</v>
      </c>
      <c r="H29" s="56">
        <f>COUNTIFS('Year 1'!$G:$G,"&gt;0",'Year 1'!$C:$C,$B29,'Year 1'!$P:$P,H$1)</f>
        <v>0</v>
      </c>
      <c r="I29" s="57">
        <f t="shared" ref="I29:I38" si="25">IFERROR(H29/G29,0)</f>
        <v>0</v>
      </c>
      <c r="J29" s="58">
        <f>COUNTIFS('Year 1'!$G:$G,"&gt;0",'Year 1'!$C:$C,$B29,'Year 1'!$P:$P,J$1)</f>
        <v>0</v>
      </c>
      <c r="K29" s="59">
        <f t="shared" ref="K29:K38" si="26">IFERROR(J29/G29,0)</f>
        <v>0</v>
      </c>
      <c r="L29" s="60">
        <f>COUNTIFS('Year 1'!$G:$G,"&gt;0",'Year 1'!$C:$C,$B29,'Year 1'!$P:$P,L$1)</f>
        <v>1</v>
      </c>
      <c r="M29" s="61">
        <f t="shared" ref="M29:M38" si="27">IFERROR(L29/G29,0)</f>
        <v>1</v>
      </c>
      <c r="N29" s="62">
        <f>COUNTIFS('Year 1'!$G:$G,"&gt;0",'Year 1'!$C:$C,$B29,'Year 1'!$P:$P,N$1)</f>
        <v>0</v>
      </c>
      <c r="O29" s="63">
        <f t="shared" ref="O29:O38" si="28">IFERROR(N29/G29,0)</f>
        <v>0</v>
      </c>
      <c r="P29" s="64">
        <f>COUNTIFS('Year 1'!$G:$G,"&gt;0",'Year 1'!$C:$C,$B29,'Year 1'!$P:$P,P$1)</f>
        <v>0</v>
      </c>
      <c r="Q29" s="65">
        <f t="shared" ref="Q29:Q38" si="29">IFERROR(P29/G29,0)</f>
        <v>0</v>
      </c>
      <c r="R29" s="54">
        <f>COUNTIFS('Year 1'!$G:$G,"&gt;0",'Year 1'!$C:$C,$B29,'Year 1'!$P:$P,R$1)</f>
        <v>0</v>
      </c>
      <c r="S29" s="66">
        <f t="shared" ref="S29:S38" si="30">IFERROR(R29/G29,0)</f>
        <v>0</v>
      </c>
      <c r="T29" s="67">
        <f t="shared" ref="T29:T37" si="31">G29-SUM(H29,J29,L29)</f>
        <v>0</v>
      </c>
      <c r="U29" s="68">
        <f t="shared" ref="U29:U38" si="32">IFERROR(T29/G29,0)</f>
        <v>0</v>
      </c>
      <c r="V29" s="69">
        <f>COUNTIFS('Year 1'!$G:$G,"&gt;0",'Year 1'!$C:$C,$B29,'Year 1'!$N:$N,V$2)</f>
        <v>0</v>
      </c>
      <c r="W29" s="69">
        <f>COUNTIFS('Year 1'!$G:$G,"&gt;0",'Year 1'!$C:$C,$B29,'Year 1'!$N:$N,W$2)</f>
        <v>0</v>
      </c>
      <c r="X29" s="69">
        <f>COUNTIFS('Year 1'!$G:$G,"&gt;0",'Year 1'!$C:$C,$B29,'Year 1'!$N:$N,X$2)</f>
        <v>0</v>
      </c>
      <c r="Y29" s="69">
        <f>COUNTIFS('Year 1'!$G:$G,"&gt;0",'Year 1'!$C:$C,$B29,'Year 1'!$N:$N,Y$2)</f>
        <v>0</v>
      </c>
      <c r="Z29" s="124" t="s">
        <v>162</v>
      </c>
      <c r="AB29" s="76"/>
      <c r="AC29" s="125"/>
      <c r="AD29" s="114"/>
      <c r="AE29" s="114"/>
      <c r="AF29" s="114"/>
      <c r="AG29" s="114"/>
      <c r="AH29" s="114"/>
      <c r="AI29" s="114"/>
      <c r="AJ29" s="114"/>
      <c r="AK29" s="114"/>
      <c r="AL29" s="114"/>
      <c r="AM29" s="114"/>
      <c r="AN29" s="114"/>
      <c r="AO29" s="114"/>
      <c r="AP29" s="114"/>
      <c r="AQ29" s="114"/>
      <c r="AR29" s="114"/>
      <c r="AS29" s="114"/>
      <c r="AT29" s="114"/>
      <c r="AU29" s="114"/>
      <c r="AV29" s="114"/>
      <c r="AW29" s="114"/>
    </row>
    <row r="30" ht="14.25" customHeight="1">
      <c r="A30" s="78" t="s">
        <v>12</v>
      </c>
      <c r="B30" s="78" t="s">
        <v>12</v>
      </c>
      <c r="C30" s="51"/>
      <c r="D30" s="52"/>
      <c r="E30" s="53">
        <f>COUNTIFS('Year 1'!$G:$G,"&gt;0",'Year 1'!$C:$C,$B30,'Year 1'!$M:$M,"F")</f>
        <v>0</v>
      </c>
      <c r="F30" s="54">
        <f>COUNTIFS('Year 1'!$G:$G,"&gt;0",'Year 1'!$C:$C,$B30,'Year 1'!$M:$M,"m")</f>
        <v>0</v>
      </c>
      <c r="G30" s="55">
        <f t="shared" si="24"/>
        <v>0</v>
      </c>
      <c r="H30" s="56">
        <f>COUNTIFS('Year 1'!$G:$G,"&gt;0",'Year 1'!$C:$C,$B30,'Year 1'!$P:$P,H$1)</f>
        <v>0</v>
      </c>
      <c r="I30" s="57">
        <f t="shared" si="25"/>
        <v>0</v>
      </c>
      <c r="J30" s="58">
        <f>COUNTIFS('Year 1'!$G:$G,"&gt;0",'Year 1'!$C:$C,$B30,'Year 1'!$P:$P,J$1)</f>
        <v>0</v>
      </c>
      <c r="K30" s="59">
        <f t="shared" si="26"/>
        <v>0</v>
      </c>
      <c r="L30" s="60">
        <f>COUNTIFS('Year 1'!$G:$G,"&gt;0",'Year 1'!$C:$C,$B30,'Year 1'!$P:$P,L$1)</f>
        <v>0</v>
      </c>
      <c r="M30" s="61">
        <f t="shared" si="27"/>
        <v>0</v>
      </c>
      <c r="N30" s="62">
        <f>COUNTIFS('Year 1'!$G:$G,"&gt;0",'Year 1'!$C:$C,$B30,'Year 1'!$P:$P,N$1)</f>
        <v>0</v>
      </c>
      <c r="O30" s="63">
        <f t="shared" si="28"/>
        <v>0</v>
      </c>
      <c r="P30" s="64">
        <f>COUNTIFS('Year 1'!$G:$G,"&gt;0",'Year 1'!$C:$C,$B30,'Year 1'!$P:$P,P$1)</f>
        <v>0</v>
      </c>
      <c r="Q30" s="65">
        <f t="shared" si="29"/>
        <v>0</v>
      </c>
      <c r="R30" s="54">
        <f>COUNTIFS('Year 1'!$G:$G,"&gt;0",'Year 1'!$C:$C,$B30,'Year 1'!$P:$P,R$1)</f>
        <v>0</v>
      </c>
      <c r="S30" s="66">
        <f t="shared" si="30"/>
        <v>0</v>
      </c>
      <c r="T30" s="67">
        <f t="shared" si="31"/>
        <v>0</v>
      </c>
      <c r="U30" s="68">
        <f t="shared" si="32"/>
        <v>0</v>
      </c>
      <c r="V30" s="69">
        <f>COUNTIFS('Year 1'!$G:$G,"&gt;0",'Year 1'!$C:$C,$B30,'Year 1'!$N:$N,V$2)</f>
        <v>0</v>
      </c>
      <c r="W30" s="69">
        <f>COUNTIFS('Year 1'!$G:$G,"&gt;0",'Year 1'!$C:$C,$B30,'Year 1'!$N:$N,W$2)</f>
        <v>0</v>
      </c>
      <c r="X30" s="69">
        <f>COUNTIFS('Year 1'!$G:$G,"&gt;0",'Year 1'!$C:$C,$B30,'Year 1'!$N:$N,X$2)</f>
        <v>0</v>
      </c>
      <c r="Y30" s="69">
        <f>COUNTIFS('Year 1'!$G:$G,"&gt;0",'Year 1'!$C:$C,$B30,'Year 1'!$N:$N,Y$2)</f>
        <v>0</v>
      </c>
      <c r="Z30" s="75"/>
      <c r="AB30" s="76"/>
      <c r="AC30" s="125">
        <f>COUNTIFS('Year 1'!$G:$G,"&gt;0",'Year 1'!$C:$C,$B30,'Year 1'!$T:$T,"F3 Tier 3")</f>
        <v>0</v>
      </c>
      <c r="AD30" s="114"/>
      <c r="AE30" s="114"/>
      <c r="AF30" s="114"/>
      <c r="AG30" s="114"/>
      <c r="AH30" s="114"/>
      <c r="AI30" s="114"/>
      <c r="AJ30" s="114"/>
      <c r="AK30" s="114"/>
      <c r="AL30" s="114"/>
      <c r="AM30" s="114"/>
      <c r="AN30" s="114"/>
      <c r="AO30" s="114"/>
      <c r="AP30" s="114"/>
      <c r="AQ30" s="114"/>
      <c r="AR30" s="114"/>
      <c r="AS30" s="114"/>
      <c r="AT30" s="114"/>
      <c r="AU30" s="114"/>
      <c r="AV30" s="114"/>
      <c r="AW30" s="114"/>
    </row>
    <row r="31" ht="14.25" customHeight="1">
      <c r="A31" s="50">
        <v>1.0</v>
      </c>
      <c r="B31" s="50" t="s">
        <v>216</v>
      </c>
      <c r="C31" s="51" t="s">
        <v>207</v>
      </c>
      <c r="D31" s="52"/>
      <c r="E31" s="53">
        <f>COUNTIFS('Year 1'!$G:$G,"&gt;0",'Year 1'!$B:$B,$A31,'Year 1'!$M:$M,"F")</f>
        <v>11</v>
      </c>
      <c r="F31" s="54">
        <f>COUNTIFS('Year 1'!$G:$G,"&gt;0",'Year 1'!$B:$B,$A31,'Year 1'!$M:$M,"M")</f>
        <v>11</v>
      </c>
      <c r="G31" s="55">
        <f t="shared" si="24"/>
        <v>22</v>
      </c>
      <c r="H31" s="56">
        <f>COUNTIFS('Year 1'!$G:$G,"&gt;0",'Year 1'!$B:$B,$A31,'Year 1'!$P:$P,H$1)</f>
        <v>9</v>
      </c>
      <c r="I31" s="57">
        <f t="shared" si="25"/>
        <v>0.4090909091</v>
      </c>
      <c r="J31" s="58">
        <f>COUNTIFS('Year 1'!$G:$G,"&gt;0",'Year 1'!$B:$B,$A31,'Year 1'!$P:$P,J$1)</f>
        <v>3</v>
      </c>
      <c r="K31" s="59">
        <f t="shared" si="26"/>
        <v>0.1363636364</v>
      </c>
      <c r="L31" s="60">
        <f>COUNTIFS('Year 1'!$G:$G,"&gt;0",'Year 1'!$B:$B,$A31,'Year 1'!$P:$P,L$1)</f>
        <v>0</v>
      </c>
      <c r="M31" s="61">
        <f t="shared" si="27"/>
        <v>0</v>
      </c>
      <c r="N31" s="62">
        <f>COUNTIFS('Year 1'!$G:$G,"&gt;0",'Year 1'!$B:$B,$A31,'Year 1'!$P:$P,N$1)</f>
        <v>3</v>
      </c>
      <c r="O31" s="63">
        <f t="shared" si="28"/>
        <v>0.1363636364</v>
      </c>
      <c r="P31" s="64">
        <f>COUNTIFS('Year 1'!$G:$G,"&gt;0",'Year 1'!$B:$B,$A31,'Year 1'!$P:$P,P$1)</f>
        <v>1</v>
      </c>
      <c r="Q31" s="65">
        <f t="shared" si="29"/>
        <v>0.04545454545</v>
      </c>
      <c r="R31" s="54">
        <f>COUNTIFS('Year 1'!$G:$G,"&gt;0",'Year 1'!$B:$B,$A31,'Year 1'!$P:$P,R$1)</f>
        <v>0</v>
      </c>
      <c r="S31" s="66">
        <f t="shared" si="30"/>
        <v>0</v>
      </c>
      <c r="T31" s="67">
        <f t="shared" si="31"/>
        <v>10</v>
      </c>
      <c r="U31" s="68">
        <f t="shared" si="32"/>
        <v>0.4545454545</v>
      </c>
      <c r="V31" s="69">
        <f>COUNTIFS('Year 1'!$G:$G,"&gt;0",'Year 1'!$B:$B,$A31,'Year 1'!$N:$N,V$2)</f>
        <v>5</v>
      </c>
      <c r="W31" s="69">
        <f>COUNTIFS('Year 1'!$G:$G,"&gt;0",'Year 1'!$B:$B,$A31,'Year 1'!$N:$N,W$2)</f>
        <v>5</v>
      </c>
      <c r="X31" s="69">
        <f>COUNTIFS('Year 1'!$G:$G,"&gt;0",'Year 1'!$B:$B,$A31,'Year 1'!$N:$N,X$2)</f>
        <v>6</v>
      </c>
      <c r="Y31" s="69">
        <f>COUNTIFS('Year 1'!$G:$G,"&gt;0",'Year 1'!$B:$B,$A31,'Year 1'!$N:$N,Y$2)</f>
        <v>6</v>
      </c>
      <c r="Z31" s="75"/>
      <c r="AB31" s="76"/>
      <c r="AC31" s="125">
        <f>COUNTIFS('Year 1'!$G:$G,"&gt;0",'Year 1'!$C:$C,$B31,'Year 1'!$T:$T,"F3 Tier 3")</f>
        <v>0</v>
      </c>
      <c r="AD31" s="114"/>
      <c r="AE31" s="114"/>
      <c r="AF31" s="114"/>
      <c r="AG31" s="114"/>
      <c r="AH31" s="114"/>
      <c r="AI31" s="114"/>
      <c r="AJ31" s="114"/>
      <c r="AK31" s="114"/>
      <c r="AL31" s="114"/>
      <c r="AM31" s="114"/>
      <c r="AN31" s="114"/>
      <c r="AO31" s="114"/>
      <c r="AP31" s="114"/>
      <c r="AQ31" s="114"/>
      <c r="AR31" s="114"/>
      <c r="AS31" s="114"/>
      <c r="AT31" s="114"/>
      <c r="AU31" s="114"/>
      <c r="AV31" s="114"/>
      <c r="AW31" s="114"/>
    </row>
    <row r="32" ht="14.25" customHeight="1">
      <c r="A32" s="50">
        <v>2.0</v>
      </c>
      <c r="B32" s="50" t="s">
        <v>210</v>
      </c>
      <c r="C32" s="51" t="s">
        <v>205</v>
      </c>
      <c r="D32" s="52"/>
      <c r="E32" s="53">
        <f>COUNTIFS('Year 1'!$G:$G,"&gt;0",'Year 1'!$B:$B,$A32,'Year 1'!$M:$M,"F")</f>
        <v>9</v>
      </c>
      <c r="F32" s="54">
        <f>COUNTIFS('Year 1'!$G:$G,"&gt;0",'Year 1'!$B:$B,$A32,'Year 1'!$M:$M,"M")</f>
        <v>11</v>
      </c>
      <c r="G32" s="55">
        <f t="shared" si="24"/>
        <v>20</v>
      </c>
      <c r="H32" s="56">
        <f>COUNTIFS('Year 1'!$G:$G,"&gt;0",'Year 1'!$B:$B,$A32,'Year 1'!$P:$P,H$1)</f>
        <v>5</v>
      </c>
      <c r="I32" s="57">
        <f t="shared" si="25"/>
        <v>0.25</v>
      </c>
      <c r="J32" s="58">
        <f>COUNTIFS('Year 1'!$G:$G,"&gt;0",'Year 1'!$B:$B,$A32,'Year 1'!$P:$P,J$1)</f>
        <v>3</v>
      </c>
      <c r="K32" s="59">
        <f t="shared" si="26"/>
        <v>0.15</v>
      </c>
      <c r="L32" s="60">
        <f>COUNTIFS('Year 1'!$G:$G,"&gt;0",'Year 1'!$B:$B,$A32,'Year 1'!$P:$P,L$1)</f>
        <v>2</v>
      </c>
      <c r="M32" s="61">
        <f t="shared" si="27"/>
        <v>0.1</v>
      </c>
      <c r="N32" s="62">
        <f>COUNTIFS('Year 1'!$G:$G,"&gt;0",'Year 1'!$B:$B,$A32,'Year 1'!$P:$P,N$1)</f>
        <v>3</v>
      </c>
      <c r="O32" s="63">
        <f t="shared" si="28"/>
        <v>0.15</v>
      </c>
      <c r="P32" s="64">
        <f>COUNTIFS('Year 1'!$G:$G,"&gt;0",'Year 1'!$B:$B,$A32,'Year 1'!$P:$P,P$1)</f>
        <v>2</v>
      </c>
      <c r="Q32" s="65">
        <f t="shared" si="29"/>
        <v>0.1</v>
      </c>
      <c r="R32" s="54">
        <f>COUNTIFS('Year 1'!$G:$G,"&gt;0",'Year 1'!$B:$B,$A32,'Year 1'!$P:$P,R$1)</f>
        <v>0</v>
      </c>
      <c r="S32" s="66">
        <f t="shared" si="30"/>
        <v>0</v>
      </c>
      <c r="T32" s="67">
        <f t="shared" si="31"/>
        <v>10</v>
      </c>
      <c r="U32" s="68">
        <f t="shared" si="32"/>
        <v>0.5</v>
      </c>
      <c r="V32" s="69">
        <f>COUNTIFS('Year 1'!$G:$G,"&gt;0",'Year 1'!$B:$B,$A32,'Year 1'!$N:$N,V$2)</f>
        <v>7</v>
      </c>
      <c r="W32" s="69">
        <f>COUNTIFS('Year 1'!$G:$G,"&gt;0",'Year 1'!$B:$B,$A32,'Year 1'!$N:$N,W$2)</f>
        <v>5</v>
      </c>
      <c r="X32" s="69">
        <f>COUNTIFS('Year 1'!$G:$G,"&gt;0",'Year 1'!$B:$B,$A32,'Year 1'!$N:$N,X$2)</f>
        <v>4</v>
      </c>
      <c r="Y32" s="69">
        <f>COUNTIFS('Year 1'!$G:$G,"&gt;0",'Year 1'!$B:$B,$A32,'Year 1'!$N:$N,Y$2)</f>
        <v>4</v>
      </c>
      <c r="Z32" s="75"/>
      <c r="AB32" s="76"/>
      <c r="AC32" s="125">
        <f>COUNTIFS('Year 1'!$G:$G,"&gt;0",'Year 1'!$C:$C,$B32,'Year 1'!$T:$T,"F3 Tier 3")</f>
        <v>0</v>
      </c>
      <c r="AD32" s="114"/>
      <c r="AE32" s="114"/>
      <c r="AF32" s="114"/>
      <c r="AG32" s="114"/>
      <c r="AH32" s="114"/>
      <c r="AI32" s="114"/>
      <c r="AJ32" s="114"/>
      <c r="AK32" s="114"/>
      <c r="AL32" s="114"/>
      <c r="AM32" s="114"/>
      <c r="AN32" s="114"/>
      <c r="AO32" s="114"/>
      <c r="AP32" s="114"/>
      <c r="AQ32" s="114"/>
      <c r="AR32" s="114"/>
      <c r="AS32" s="114"/>
      <c r="AT32" s="114"/>
      <c r="AU32" s="114"/>
      <c r="AV32" s="114"/>
      <c r="AW32" s="114"/>
    </row>
    <row r="33" ht="14.25" customHeight="1">
      <c r="A33" s="50">
        <v>3.0</v>
      </c>
      <c r="B33" s="50" t="s">
        <v>204</v>
      </c>
      <c r="C33" s="51" t="s">
        <v>8979</v>
      </c>
      <c r="D33" s="52"/>
      <c r="E33" s="53">
        <f>COUNTIFS('Year 1'!$G:$G,"&gt;0",'Year 1'!$B:$B,$A33,'Year 1'!$M:$M,"F")</f>
        <v>9</v>
      </c>
      <c r="F33" s="54">
        <f>COUNTIFS('Year 1'!$G:$G,"&gt;0",'Year 1'!$B:$B,$A33,'Year 1'!$M:$M,"M")</f>
        <v>10</v>
      </c>
      <c r="G33" s="55">
        <f t="shared" si="24"/>
        <v>19</v>
      </c>
      <c r="H33" s="56">
        <f>COUNTIFS('Year 1'!$G:$G,"&gt;0",'Year 1'!$B:$B,$A33,'Year 1'!$P:$P,H$1)</f>
        <v>5</v>
      </c>
      <c r="I33" s="57">
        <f t="shared" si="25"/>
        <v>0.2631578947</v>
      </c>
      <c r="J33" s="58">
        <f>COUNTIFS('Year 1'!$G:$G,"&gt;0",'Year 1'!$B:$B,$A33,'Year 1'!$P:$P,J$1)</f>
        <v>4</v>
      </c>
      <c r="K33" s="59">
        <f t="shared" si="26"/>
        <v>0.2105263158</v>
      </c>
      <c r="L33" s="60">
        <f>COUNTIFS('Year 1'!$G:$G,"&gt;0",'Year 1'!$B:$B,$A33,'Year 1'!$P:$P,L$1)</f>
        <v>3</v>
      </c>
      <c r="M33" s="61">
        <f t="shared" si="27"/>
        <v>0.1578947368</v>
      </c>
      <c r="N33" s="62">
        <f>COUNTIFS('Year 1'!$G:$G,"&gt;0",'Year 1'!$B:$B,$A33,'Year 1'!$P:$P,N$1)</f>
        <v>1</v>
      </c>
      <c r="O33" s="63">
        <f t="shared" si="28"/>
        <v>0.05263157895</v>
      </c>
      <c r="P33" s="64">
        <f>COUNTIFS('Year 1'!$G:$G,"&gt;0",'Year 1'!$B:$B,$A33,'Year 1'!$P:$P,P$1)</f>
        <v>2</v>
      </c>
      <c r="Q33" s="65">
        <f t="shared" si="29"/>
        <v>0.1052631579</v>
      </c>
      <c r="R33" s="54">
        <f>COUNTIFS('Year 1'!$G:$G,"&gt;0",'Year 1'!$B:$B,$A33,'Year 1'!$P:$P,R$1)</f>
        <v>1</v>
      </c>
      <c r="S33" s="66">
        <f t="shared" si="30"/>
        <v>0.05263157895</v>
      </c>
      <c r="T33" s="67">
        <f t="shared" si="31"/>
        <v>7</v>
      </c>
      <c r="U33" s="68">
        <f t="shared" si="32"/>
        <v>0.3684210526</v>
      </c>
      <c r="V33" s="69">
        <f>COUNTIFS('Year 1'!$G:$G,"&gt;0",'Year 1'!$B:$B,$A33,'Year 1'!$N:$N,V$2)</f>
        <v>4</v>
      </c>
      <c r="W33" s="69">
        <f>COUNTIFS('Year 1'!$G:$G,"&gt;0",'Year 1'!$B:$B,$A33,'Year 1'!$N:$N,W$2)</f>
        <v>3</v>
      </c>
      <c r="X33" s="69">
        <f>COUNTIFS('Year 1'!$G:$G,"&gt;0",'Year 1'!$B:$B,$A33,'Year 1'!$N:$N,X$2)</f>
        <v>8</v>
      </c>
      <c r="Y33" s="69">
        <f>COUNTIFS('Year 1'!$G:$G,"&gt;0",'Year 1'!$B:$B,$A33,'Year 1'!$N:$N,Y$2)</f>
        <v>4</v>
      </c>
      <c r="Z33" s="75"/>
      <c r="AB33" s="76"/>
      <c r="AC33" s="125">
        <f>COUNTIFS('Year 1'!$G:$G,"&gt;0",'Year 1'!$C:$C,$B33,'Year 1'!$T:$T,"F3 Tier 3")</f>
        <v>0</v>
      </c>
      <c r="AD33" s="114"/>
      <c r="AE33" s="114"/>
      <c r="AF33" s="114"/>
      <c r="AG33" s="114"/>
      <c r="AH33" s="114"/>
      <c r="AI33" s="114"/>
      <c r="AJ33" s="114"/>
      <c r="AK33" s="114"/>
      <c r="AL33" s="114"/>
      <c r="AM33" s="114"/>
      <c r="AN33" s="114"/>
      <c r="AO33" s="114"/>
      <c r="AP33" s="114"/>
      <c r="AQ33" s="114"/>
      <c r="AR33" s="114"/>
      <c r="AS33" s="114"/>
      <c r="AT33" s="114"/>
      <c r="AU33" s="114"/>
      <c r="AV33" s="114"/>
      <c r="AW33" s="114"/>
    </row>
    <row r="34" ht="14.25" customHeight="1">
      <c r="A34" s="50">
        <v>4.0</v>
      </c>
      <c r="B34" s="50" t="s">
        <v>214</v>
      </c>
      <c r="C34" s="51" t="s">
        <v>8980</v>
      </c>
      <c r="D34" s="52"/>
      <c r="E34" s="53">
        <f>COUNTIFS('Year 1'!$G:$G,"&gt;0",'Year 1'!$B:$B,$A34,'Year 1'!$M:$M,"F")</f>
        <v>8</v>
      </c>
      <c r="F34" s="54">
        <f>COUNTIFS('Year 1'!$G:$G,"&gt;0",'Year 1'!$B:$B,$A34,'Year 1'!$M:$M,"M")</f>
        <v>13</v>
      </c>
      <c r="G34" s="55">
        <f t="shared" si="24"/>
        <v>21</v>
      </c>
      <c r="H34" s="56">
        <f>COUNTIFS('Year 1'!$G:$G,"&gt;0",'Year 1'!$B:$B,$A34,'Year 1'!$P:$P,H$1)</f>
        <v>9</v>
      </c>
      <c r="I34" s="57">
        <f t="shared" si="25"/>
        <v>0.4285714286</v>
      </c>
      <c r="J34" s="58">
        <f>COUNTIFS('Year 1'!$G:$G,"&gt;0",'Year 1'!$B:$B,$A34,'Year 1'!$P:$P,J$1)</f>
        <v>3</v>
      </c>
      <c r="K34" s="59">
        <f t="shared" si="26"/>
        <v>0.1428571429</v>
      </c>
      <c r="L34" s="60">
        <f>COUNTIFS('Year 1'!$G:$G,"&gt;0",'Year 1'!$B:$B,$A34,'Year 1'!$P:$P,L$1)</f>
        <v>1</v>
      </c>
      <c r="M34" s="61">
        <f t="shared" si="27"/>
        <v>0.04761904762</v>
      </c>
      <c r="N34" s="62">
        <f>COUNTIFS('Year 1'!$G:$G,"&gt;0",'Year 1'!$B:$B,$A34,'Year 1'!$P:$P,N$1)</f>
        <v>2</v>
      </c>
      <c r="O34" s="63">
        <f t="shared" si="28"/>
        <v>0.09523809524</v>
      </c>
      <c r="P34" s="64">
        <f>COUNTIFS('Year 1'!$G:$G,"&gt;0",'Year 1'!$B:$B,$A34,'Year 1'!$P:$P,P$1)</f>
        <v>1</v>
      </c>
      <c r="Q34" s="65">
        <f t="shared" si="29"/>
        <v>0.04761904762</v>
      </c>
      <c r="R34" s="54">
        <f>COUNTIFS('Year 1'!$G:$G,"&gt;0",'Year 1'!$B:$B,$A34,'Year 1'!$P:$P,R$1)</f>
        <v>0</v>
      </c>
      <c r="S34" s="66">
        <f t="shared" si="30"/>
        <v>0</v>
      </c>
      <c r="T34" s="67">
        <f t="shared" si="31"/>
        <v>8</v>
      </c>
      <c r="U34" s="68">
        <f t="shared" si="32"/>
        <v>0.380952381</v>
      </c>
      <c r="V34" s="69">
        <f>COUNTIFS('Year 1'!$G:$G,"&gt;0",'Year 1'!$B:$B,$A34,'Year 1'!$N:$N,V$2)</f>
        <v>3</v>
      </c>
      <c r="W34" s="69">
        <f>COUNTIFS('Year 1'!$G:$G,"&gt;0",'Year 1'!$B:$B,$A34,'Year 1'!$N:$N,W$2)</f>
        <v>5</v>
      </c>
      <c r="X34" s="69">
        <f>COUNTIFS('Year 1'!$G:$G,"&gt;0",'Year 1'!$B:$B,$A34,'Year 1'!$N:$N,X$2)</f>
        <v>5</v>
      </c>
      <c r="Y34" s="69">
        <f>COUNTIFS('Year 1'!$G:$G,"&gt;0",'Year 1'!$B:$B,$A34,'Year 1'!$N:$N,Y$2)</f>
        <v>8</v>
      </c>
      <c r="Z34" s="75"/>
      <c r="AB34" s="76"/>
      <c r="AC34" s="125">
        <f>COUNTIFS('Year 1'!$G:$G,"&gt;0",'Year 1'!$C:$C,$B34,'Year 1'!$T:$T,"F3 Tier 3")</f>
        <v>0</v>
      </c>
      <c r="AD34" s="114"/>
      <c r="AE34" s="114"/>
      <c r="AF34" s="114"/>
      <c r="AG34" s="114"/>
      <c r="AH34" s="114"/>
      <c r="AI34" s="114"/>
      <c r="AJ34" s="114"/>
      <c r="AK34" s="114"/>
      <c r="AL34" s="114"/>
      <c r="AM34" s="114"/>
      <c r="AN34" s="114"/>
      <c r="AO34" s="114"/>
      <c r="AP34" s="114"/>
      <c r="AQ34" s="114"/>
      <c r="AR34" s="114"/>
      <c r="AS34" s="114"/>
      <c r="AT34" s="114"/>
      <c r="AU34" s="114"/>
      <c r="AV34" s="114"/>
      <c r="AW34" s="114"/>
    </row>
    <row r="35" ht="14.25" customHeight="1">
      <c r="A35" s="50">
        <v>5.0</v>
      </c>
      <c r="B35" s="50" t="s">
        <v>208</v>
      </c>
      <c r="C35" s="51" t="s">
        <v>8981</v>
      </c>
      <c r="D35" s="52"/>
      <c r="E35" s="53">
        <f>COUNTIFS('Year 1'!$G:$G,"&gt;0",'Year 1'!$B:$B,$A35,'Year 1'!$M:$M,"F")</f>
        <v>11</v>
      </c>
      <c r="F35" s="54">
        <f>COUNTIFS('Year 1'!$G:$G,"&gt;0",'Year 1'!$B:$B,$A35,'Year 1'!$M:$M,"M")</f>
        <v>10</v>
      </c>
      <c r="G35" s="55">
        <f t="shared" si="24"/>
        <v>21</v>
      </c>
      <c r="H35" s="56">
        <f>COUNTIFS('Year 1'!$G:$G,"&gt;0",'Year 1'!$B:$B,$A35,'Year 1'!$P:$P,H$1)</f>
        <v>6</v>
      </c>
      <c r="I35" s="57">
        <f t="shared" si="25"/>
        <v>0.2857142857</v>
      </c>
      <c r="J35" s="58">
        <f>COUNTIFS('Year 1'!$G:$G,"&gt;0",'Year 1'!$B:$B,$A35,'Year 1'!$P:$P,J$1)</f>
        <v>4</v>
      </c>
      <c r="K35" s="59">
        <f t="shared" si="26"/>
        <v>0.1904761905</v>
      </c>
      <c r="L35" s="60">
        <f>COUNTIFS('Year 1'!$G:$G,"&gt;0",'Year 1'!$B:$B,$A35,'Year 1'!$P:$P,L$1)</f>
        <v>3</v>
      </c>
      <c r="M35" s="61">
        <f t="shared" si="27"/>
        <v>0.1428571429</v>
      </c>
      <c r="N35" s="62">
        <f>COUNTIFS('Year 1'!$G:$G,"&gt;0",'Year 1'!$B:$B,$A35,'Year 1'!$P:$P,N$1)</f>
        <v>3</v>
      </c>
      <c r="O35" s="63">
        <f t="shared" si="28"/>
        <v>0.1428571429</v>
      </c>
      <c r="P35" s="64">
        <f>COUNTIFS('Year 1'!$G:$G,"&gt;0",'Year 1'!$B:$B,$A35,'Year 1'!$P:$P,P$1)</f>
        <v>0</v>
      </c>
      <c r="Q35" s="65">
        <f t="shared" si="29"/>
        <v>0</v>
      </c>
      <c r="R35" s="54">
        <f>COUNTIFS('Year 1'!$G:$G,"&gt;0",'Year 1'!$B:$B,$A35,'Year 1'!$P:$P,R$1)</f>
        <v>0</v>
      </c>
      <c r="S35" s="66">
        <f t="shared" si="30"/>
        <v>0</v>
      </c>
      <c r="T35" s="67">
        <f t="shared" si="31"/>
        <v>8</v>
      </c>
      <c r="U35" s="68">
        <f t="shared" si="32"/>
        <v>0.380952381</v>
      </c>
      <c r="V35" s="69">
        <f>COUNTIFS('Year 1'!$G:$G,"&gt;0",'Year 1'!$B:$B,$A35,'Year 1'!$N:$N,V$2)</f>
        <v>6</v>
      </c>
      <c r="W35" s="69">
        <f>COUNTIFS('Year 1'!$G:$G,"&gt;0",'Year 1'!$B:$B,$A35,'Year 1'!$N:$N,W$2)</f>
        <v>6</v>
      </c>
      <c r="X35" s="69">
        <f>COUNTIFS('Year 1'!$G:$G,"&gt;0",'Year 1'!$B:$B,$A35,'Year 1'!$N:$N,X$2)</f>
        <v>4</v>
      </c>
      <c r="Y35" s="69">
        <f>COUNTIFS('Year 1'!$G:$G,"&gt;0",'Year 1'!$B:$B,$A35,'Year 1'!$N:$N,Y$2)</f>
        <v>5</v>
      </c>
      <c r="Z35" s="75"/>
      <c r="AB35" s="76"/>
      <c r="AC35" s="125">
        <f>COUNTIFS('Year 1'!$G:$G,"&gt;0",'Year 1'!$C:$C,$B35,'Year 1'!$T:$T,"F3 Tier 3")</f>
        <v>0</v>
      </c>
      <c r="AD35" s="114"/>
      <c r="AE35" s="114"/>
      <c r="AF35" s="114"/>
      <c r="AG35" s="114"/>
      <c r="AH35" s="114"/>
      <c r="AI35" s="114"/>
      <c r="AJ35" s="114"/>
      <c r="AK35" s="114"/>
      <c r="AL35" s="114"/>
      <c r="AM35" s="114"/>
      <c r="AN35" s="114"/>
      <c r="AO35" s="114"/>
      <c r="AP35" s="114"/>
      <c r="AQ35" s="114"/>
      <c r="AR35" s="114"/>
      <c r="AS35" s="114"/>
      <c r="AT35" s="114"/>
      <c r="AU35" s="114"/>
      <c r="AV35" s="114"/>
      <c r="AW35" s="114"/>
    </row>
    <row r="36" ht="14.25" customHeight="1">
      <c r="A36" s="50">
        <v>6.0</v>
      </c>
      <c r="B36" s="50" t="s">
        <v>206</v>
      </c>
      <c r="C36" s="51" t="s">
        <v>194</v>
      </c>
      <c r="D36" s="52"/>
      <c r="E36" s="53">
        <f>COUNTIFS('Year 1'!$G:$G,"&gt;0",'Year 1'!$B:$B,$A36,'Year 1'!$M:$M,"F")</f>
        <v>9</v>
      </c>
      <c r="F36" s="54">
        <f>COUNTIFS('Year 1'!$G:$G,"&gt;0",'Year 1'!$B:$B,$A36,'Year 1'!$M:$M,"M")</f>
        <v>11</v>
      </c>
      <c r="G36" s="55">
        <f t="shared" si="24"/>
        <v>20</v>
      </c>
      <c r="H36" s="56">
        <f>COUNTIFS('Year 1'!$G:$G,"&gt;0",'Year 1'!$B:$B,$A36,'Year 1'!$P:$P,H$1)</f>
        <v>8</v>
      </c>
      <c r="I36" s="57">
        <f t="shared" si="25"/>
        <v>0.4</v>
      </c>
      <c r="J36" s="58">
        <f>COUNTIFS('Year 1'!$G:$G,"&gt;0",'Year 1'!$B:$B,$A36,'Year 1'!$P:$P,J$1)</f>
        <v>3</v>
      </c>
      <c r="K36" s="59">
        <f t="shared" si="26"/>
        <v>0.15</v>
      </c>
      <c r="L36" s="60">
        <f>COUNTIFS('Year 1'!$G:$G,"&gt;0",'Year 1'!$B:$B,$A36,'Year 1'!$P:$P,L$1)</f>
        <v>1</v>
      </c>
      <c r="M36" s="61">
        <f t="shared" si="27"/>
        <v>0.05</v>
      </c>
      <c r="N36" s="62">
        <f>COUNTIFS('Year 1'!$G:$G,"&gt;0",'Year 1'!$B:$B,$A36,'Year 1'!$P:$P,N$1)</f>
        <v>1</v>
      </c>
      <c r="O36" s="63">
        <f t="shared" si="28"/>
        <v>0.05</v>
      </c>
      <c r="P36" s="64">
        <f>COUNTIFS('Year 1'!$G:$G,"&gt;0",'Year 1'!$B:$B,$A36,'Year 1'!$P:$P,P$1)</f>
        <v>2</v>
      </c>
      <c r="Q36" s="65">
        <f t="shared" si="29"/>
        <v>0.1</v>
      </c>
      <c r="R36" s="54">
        <f>COUNTIFS('Year 1'!$G:$G,"&gt;0",'Year 1'!$B:$B,$A36,'Year 1'!$P:$P,R$1)</f>
        <v>1</v>
      </c>
      <c r="S36" s="66">
        <f t="shared" si="30"/>
        <v>0.05</v>
      </c>
      <c r="T36" s="67">
        <f t="shared" si="31"/>
        <v>8</v>
      </c>
      <c r="U36" s="68">
        <f t="shared" si="32"/>
        <v>0.4</v>
      </c>
      <c r="V36" s="69">
        <f>COUNTIFS('Year 1'!$G:$G,"&gt;0",'Year 1'!$B:$B,$A36,'Year 1'!$N:$N,V$2)</f>
        <v>3</v>
      </c>
      <c r="W36" s="69">
        <f>COUNTIFS('Year 1'!$G:$G,"&gt;0",'Year 1'!$B:$B,$A36,'Year 1'!$N:$N,W$2)</f>
        <v>6</v>
      </c>
      <c r="X36" s="69">
        <f>COUNTIFS('Year 1'!$G:$G,"&gt;0",'Year 1'!$B:$B,$A36,'Year 1'!$N:$N,X$2)</f>
        <v>6</v>
      </c>
      <c r="Y36" s="69">
        <f>COUNTIFS('Year 1'!$G:$G,"&gt;0",'Year 1'!$B:$B,$A36,'Year 1'!$N:$N,Y$2)</f>
        <v>5</v>
      </c>
      <c r="Z36" s="75"/>
      <c r="AB36" s="76"/>
      <c r="AC36" s="125">
        <f>COUNTIFS('Year 1'!$G:$G,"&gt;0",'Year 1'!$C:$C,$B36,'Year 1'!$T:$T,"F3 Tier 3")</f>
        <v>0</v>
      </c>
      <c r="AD36" s="114"/>
      <c r="AE36" s="114"/>
      <c r="AF36" s="114"/>
      <c r="AG36" s="114"/>
      <c r="AH36" s="114"/>
      <c r="AI36" s="114"/>
      <c r="AJ36" s="114"/>
      <c r="AK36" s="114"/>
      <c r="AL36" s="114"/>
      <c r="AM36" s="114"/>
      <c r="AN36" s="114"/>
      <c r="AO36" s="114"/>
      <c r="AP36" s="114"/>
      <c r="AQ36" s="114"/>
      <c r="AR36" s="114"/>
      <c r="AS36" s="114"/>
      <c r="AT36" s="114"/>
      <c r="AU36" s="114"/>
      <c r="AV36" s="114"/>
      <c r="AW36" s="114"/>
    </row>
    <row r="37" ht="14.25" customHeight="1">
      <c r="A37" s="50">
        <v>7.0</v>
      </c>
      <c r="B37" s="50" t="s">
        <v>212</v>
      </c>
      <c r="C37" s="51" t="s">
        <v>230</v>
      </c>
      <c r="D37" s="52"/>
      <c r="E37" s="53">
        <f>COUNTIFS('Year 1'!$G:$G,"&gt;0",'Year 1'!$B:$B,$A37,'Year 1'!$M:$M,"F")</f>
        <v>9</v>
      </c>
      <c r="F37" s="54">
        <f>COUNTIFS('Year 1'!$G:$G,"&gt;0",'Year 1'!$B:$B,$A37,'Year 1'!$M:$M,"M")</f>
        <v>11</v>
      </c>
      <c r="G37" s="55">
        <f t="shared" si="24"/>
        <v>20</v>
      </c>
      <c r="H37" s="56">
        <f>COUNTIFS('Year 1'!$G:$G,"&gt;0",'Year 1'!$B:$B,$A37,'Year 1'!$P:$P,H$1)</f>
        <v>6</v>
      </c>
      <c r="I37" s="57">
        <f t="shared" si="25"/>
        <v>0.3</v>
      </c>
      <c r="J37" s="58">
        <f>COUNTIFS('Year 1'!$G:$G,"&gt;0",'Year 1'!$B:$B,$A37,'Year 1'!$P:$P,J$1)</f>
        <v>4</v>
      </c>
      <c r="K37" s="59">
        <f t="shared" si="26"/>
        <v>0.2</v>
      </c>
      <c r="L37" s="60">
        <f>COUNTIFS('Year 1'!$G:$G,"&gt;0",'Year 1'!$B:$B,$A37,'Year 1'!$P:$P,L$1)</f>
        <v>2</v>
      </c>
      <c r="M37" s="61">
        <f t="shared" si="27"/>
        <v>0.1</v>
      </c>
      <c r="N37" s="62">
        <f>COUNTIFS('Year 1'!$G:$G,"&gt;0",'Year 1'!$B:$B,$A37,'Year 1'!$P:$P,N$1)</f>
        <v>1</v>
      </c>
      <c r="O37" s="63">
        <f t="shared" si="28"/>
        <v>0.05</v>
      </c>
      <c r="P37" s="64">
        <f>COUNTIFS('Year 1'!$G:$G,"&gt;0",'Year 1'!$B:$B,$A37,'Year 1'!$P:$P,P$1)</f>
        <v>0</v>
      </c>
      <c r="Q37" s="65">
        <f t="shared" si="29"/>
        <v>0</v>
      </c>
      <c r="R37" s="54">
        <f>COUNTIFS('Year 1'!$G:$G,"&gt;0",'Year 1'!$B:$B,$A37,'Year 1'!$P:$P,R$1)</f>
        <v>1</v>
      </c>
      <c r="S37" s="66">
        <f t="shared" si="30"/>
        <v>0.05</v>
      </c>
      <c r="T37" s="67">
        <f t="shared" si="31"/>
        <v>8</v>
      </c>
      <c r="U37" s="68">
        <f t="shared" si="32"/>
        <v>0.4</v>
      </c>
      <c r="V37" s="69">
        <f>COUNTIFS('Year 1'!$G:$G,"&gt;0",'Year 1'!$B:$B,$A37,'Year 1'!$N:$N,V$2)</f>
        <v>4</v>
      </c>
      <c r="W37" s="69">
        <f>COUNTIFS('Year 1'!$G:$G,"&gt;0",'Year 1'!$B:$B,$A37,'Year 1'!$N:$N,W$2)</f>
        <v>5</v>
      </c>
      <c r="X37" s="69">
        <f>COUNTIFS('Year 1'!$G:$G,"&gt;0",'Year 1'!$B:$B,$A37,'Year 1'!$N:$N,X$2)</f>
        <v>4</v>
      </c>
      <c r="Y37" s="69">
        <f>COUNTIFS('Year 1'!$G:$G,"&gt;0",'Year 1'!$B:$B,$A37,'Year 1'!$N:$N,Y$2)</f>
        <v>7</v>
      </c>
      <c r="Z37" s="75"/>
      <c r="AB37" s="76"/>
      <c r="AC37" s="125">
        <f>COUNTIFS('Year 2'!$C:$C,'New Class Count'!$B37,'Year 2'!$T:$T,'New Class Count'!AC$2)</f>
        <v>0</v>
      </c>
      <c r="AD37" s="114"/>
      <c r="AE37" s="114"/>
      <c r="AF37" s="114"/>
      <c r="AG37" s="114"/>
      <c r="AH37" s="114"/>
      <c r="AI37" s="114"/>
      <c r="AJ37" s="114"/>
      <c r="AK37" s="114"/>
      <c r="AL37" s="114"/>
      <c r="AM37" s="114"/>
      <c r="AN37" s="114"/>
      <c r="AO37" s="114"/>
      <c r="AP37" s="114"/>
      <c r="AQ37" s="114"/>
      <c r="AR37" s="114"/>
      <c r="AS37" s="114"/>
      <c r="AT37" s="114"/>
      <c r="AU37" s="114"/>
      <c r="AV37" s="114"/>
      <c r="AW37" s="114"/>
    </row>
    <row r="38" ht="14.25" customHeight="1">
      <c r="A38" s="1303" t="s">
        <v>155</v>
      </c>
      <c r="B38" s="81" t="s">
        <v>155</v>
      </c>
      <c r="C38" s="31"/>
      <c r="D38" s="82"/>
      <c r="E38" s="83">
        <f t="shared" ref="E38:H38" si="33">SUM(E29:E36)</f>
        <v>57</v>
      </c>
      <c r="F38" s="84">
        <f t="shared" si="33"/>
        <v>67</v>
      </c>
      <c r="G38" s="85">
        <f t="shared" si="33"/>
        <v>124</v>
      </c>
      <c r="H38" s="86">
        <f t="shared" si="33"/>
        <v>42</v>
      </c>
      <c r="I38" s="87">
        <f t="shared" si="25"/>
        <v>0.3387096774</v>
      </c>
      <c r="J38" s="88">
        <f>SUM(J29:J36)</f>
        <v>20</v>
      </c>
      <c r="K38" s="89">
        <f t="shared" si="26"/>
        <v>0.1612903226</v>
      </c>
      <c r="L38" s="90">
        <f>SUM(L29:L36)</f>
        <v>11</v>
      </c>
      <c r="M38" s="91">
        <f t="shared" si="27"/>
        <v>0.08870967742</v>
      </c>
      <c r="N38" s="92">
        <f>SUM(N29:N36)</f>
        <v>13</v>
      </c>
      <c r="O38" s="93">
        <f t="shared" si="28"/>
        <v>0.1048387097</v>
      </c>
      <c r="P38" s="94">
        <f>SUM(P29:P36)</f>
        <v>8</v>
      </c>
      <c r="Q38" s="129">
        <f t="shared" si="29"/>
        <v>0.06451612903</v>
      </c>
      <c r="R38" s="84">
        <f>SUM(R29:R36)</f>
        <v>2</v>
      </c>
      <c r="S38" s="95">
        <f t="shared" si="30"/>
        <v>0.01612903226</v>
      </c>
      <c r="T38" s="96">
        <f>SUM(T29:T36)</f>
        <v>51</v>
      </c>
      <c r="U38" s="97">
        <f t="shared" si="32"/>
        <v>0.4112903226</v>
      </c>
      <c r="V38" s="98">
        <f t="shared" ref="V38:Y38" si="34">SUM(V29:V36)</f>
        <v>28</v>
      </c>
      <c r="W38" s="98">
        <f t="shared" si="34"/>
        <v>30</v>
      </c>
      <c r="X38" s="98">
        <f t="shared" si="34"/>
        <v>33</v>
      </c>
      <c r="Y38" s="98">
        <f t="shared" si="34"/>
        <v>32</v>
      </c>
      <c r="Z38" s="99"/>
      <c r="AA38" s="100"/>
      <c r="AB38" s="15"/>
      <c r="AC38" s="130">
        <f>SUM(AC30:AC36)</f>
        <v>0</v>
      </c>
      <c r="AD38" s="131"/>
      <c r="AE38" s="131"/>
      <c r="AF38" s="131"/>
      <c r="AG38" s="131"/>
      <c r="AH38" s="131"/>
      <c r="AI38" s="131"/>
      <c r="AJ38" s="131"/>
      <c r="AK38" s="131"/>
      <c r="AL38" s="131"/>
      <c r="AM38" s="131"/>
      <c r="AN38" s="131"/>
      <c r="AO38" s="131"/>
      <c r="AP38" s="131"/>
      <c r="AQ38" s="131"/>
      <c r="AR38" s="131"/>
      <c r="AS38" s="131"/>
      <c r="AT38" s="131"/>
      <c r="AU38" s="131"/>
      <c r="AV38" s="131"/>
      <c r="AW38" s="131"/>
    </row>
    <row r="39" ht="14.25" customHeight="1">
      <c r="A39" s="115"/>
      <c r="B39" s="115"/>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7"/>
      <c r="AD39" s="118"/>
      <c r="AE39" s="118"/>
      <c r="AF39" s="118"/>
      <c r="AG39" s="118"/>
      <c r="AH39" s="118"/>
      <c r="AI39" s="133"/>
      <c r="AJ39" s="133"/>
      <c r="AK39" s="133"/>
      <c r="AL39" s="133"/>
      <c r="AM39" s="133"/>
      <c r="AN39" s="118"/>
      <c r="AO39" s="118"/>
      <c r="AP39" s="118"/>
      <c r="AQ39" s="118"/>
      <c r="AR39" s="118"/>
      <c r="AS39" s="118"/>
      <c r="AT39" s="118"/>
      <c r="AU39" s="118"/>
      <c r="AV39" s="118"/>
      <c r="AW39" s="118"/>
    </row>
    <row r="40" ht="14.25" customHeight="1">
      <c r="A40" s="119"/>
      <c r="B40" s="119"/>
      <c r="C40" s="120"/>
      <c r="D40" s="121"/>
      <c r="E40" s="122" t="s">
        <v>220</v>
      </c>
      <c r="F40" s="120"/>
      <c r="G40" s="120"/>
      <c r="H40" s="120"/>
      <c r="I40" s="120"/>
      <c r="J40" s="120"/>
      <c r="K40" s="120"/>
      <c r="L40" s="120"/>
      <c r="M40" s="120"/>
      <c r="N40" s="120"/>
      <c r="O40" s="120"/>
      <c r="P40" s="120"/>
      <c r="Q40" s="120"/>
      <c r="R40" s="120"/>
      <c r="S40" s="120"/>
      <c r="T40" s="120"/>
      <c r="U40" s="120"/>
      <c r="V40" s="120"/>
      <c r="W40" s="120"/>
      <c r="X40" s="120"/>
      <c r="Y40" s="120"/>
      <c r="Z40" s="120"/>
      <c r="AA40" s="120"/>
      <c r="AB40" s="120"/>
      <c r="AC40" s="123"/>
      <c r="AD40" s="113"/>
      <c r="AE40" s="113"/>
      <c r="AF40" s="113"/>
      <c r="AG40" s="113"/>
      <c r="AH40" s="113"/>
      <c r="AI40" s="113"/>
      <c r="AJ40" s="113"/>
      <c r="AK40" s="113"/>
      <c r="AL40" s="113"/>
      <c r="AM40" s="113"/>
      <c r="AN40" s="113"/>
      <c r="AO40" s="113"/>
      <c r="AP40" s="113"/>
      <c r="AQ40" s="113"/>
      <c r="AR40" s="113"/>
      <c r="AS40" s="113"/>
      <c r="AT40" s="113"/>
      <c r="AU40" s="113"/>
      <c r="AV40" s="113"/>
      <c r="AW40" s="113"/>
    </row>
    <row r="41" ht="14.25" customHeight="1">
      <c r="A41" s="50" t="s">
        <v>18</v>
      </c>
      <c r="B41" s="50" t="s">
        <v>18</v>
      </c>
      <c r="C41" s="51"/>
      <c r="D41" s="52"/>
      <c r="E41" s="53">
        <f>COUNTIFS('Year 2'!$G:$G,"&gt;0",'Year 2'!$C:$C,$B41,'Year 2'!$M:$M,"F")</f>
        <v>0</v>
      </c>
      <c r="F41" s="54">
        <f>COUNTIFS('Year 2'!$G:$G,"&gt;0",'Year 2'!$C:$C,$B41,'Year 2'!$M:$M,"M")</f>
        <v>0</v>
      </c>
      <c r="G41" s="55">
        <f t="shared" ref="G41:G50" si="35">E41+F41</f>
        <v>0</v>
      </c>
      <c r="H41" s="56">
        <f>COUNTIFS('Year 2'!$G:$G,"&gt;0",'Year 2'!$C:$C,$B41,'Year 2'!$P:$P,H$1)</f>
        <v>0</v>
      </c>
      <c r="I41" s="57">
        <f t="shared" ref="I41:I52" si="36">IFERROR(H41/G41,0)</f>
        <v>0</v>
      </c>
      <c r="J41" s="58">
        <f>COUNTIFS('Year 2'!$G:$G,"&gt;0",'Year 2'!$C:$C,$B41,'Year 2'!$P:$P,J$1)</f>
        <v>0</v>
      </c>
      <c r="K41" s="59">
        <f t="shared" ref="K41:K52" si="37">IFERROR(J41/G41,0)</f>
        <v>0</v>
      </c>
      <c r="L41" s="60">
        <f>COUNTIFS('Year 2'!$G:$G,"&gt;0",'Year 2'!$C:$C,$B41,'Year 2'!$P:$P,L$1)</f>
        <v>0</v>
      </c>
      <c r="M41" s="61">
        <f t="shared" ref="M41:M52" si="38">IFERROR(L41/G41,0)</f>
        <v>0</v>
      </c>
      <c r="N41" s="62">
        <f>COUNTIFS('Year 2'!$G:$G,"&gt;0",'Year 2'!$C:$C,$B41,'Year 2'!$P:$P,N$1)</f>
        <v>0</v>
      </c>
      <c r="O41" s="63">
        <f t="shared" ref="O41:O52" si="39">IFERROR(N41/G41,0)</f>
        <v>0</v>
      </c>
      <c r="P41" s="64">
        <f>COUNTIFS('Year 2'!$G:$G,"&gt;0",'Year 2'!$C:$C,$B41,'Year 2'!$P:$P,P$1)</f>
        <v>0</v>
      </c>
      <c r="Q41" s="65">
        <f t="shared" ref="Q41:Q52" si="40">IFERROR(P41/G41,0)</f>
        <v>0</v>
      </c>
      <c r="R41" s="54">
        <f>COUNTIFS('Year 2'!$G:$G,"&gt;0",'Year 2'!$C:$C,$B41,'Year 2'!$P:$P,R$1)</f>
        <v>0</v>
      </c>
      <c r="S41" s="66">
        <f t="shared" ref="S41:S52" si="41">IFERROR(R41/G41,0)</f>
        <v>0</v>
      </c>
      <c r="T41" s="67">
        <f t="shared" ref="T41:T50" si="42">G41-SUM(H41,J41,L41)</f>
        <v>0</v>
      </c>
      <c r="U41" s="68">
        <f t="shared" ref="U41:U52" si="43">IFERROR(T41/G41,0)</f>
        <v>0</v>
      </c>
      <c r="V41" s="69">
        <f>COUNTIFS('Year 2'!$G:$G,"&gt;0",'Year 2'!$C:$C,$B41,'Year 2'!$N:$N,V$2)</f>
        <v>0</v>
      </c>
      <c r="W41" s="69">
        <f>COUNTIFS('Year 2'!$G:$G,"&gt;0",'Year 2'!$C:$C,$B41,'Year 2'!$N:$N,W$2)</f>
        <v>0</v>
      </c>
      <c r="X41" s="69">
        <f>COUNTIFS('Year 2'!$G:$G,"&gt;0",'Year 2'!$C:$C,$B41,'Year 2'!$N:$N,X$2)</f>
        <v>0</v>
      </c>
      <c r="Y41" s="69">
        <f>COUNTIFS('Year 2'!$G:$G,"&gt;0",'Year 2'!$C:$C,$B41,'Year 2'!$N:$N,Y$2)</f>
        <v>0</v>
      </c>
      <c r="Z41" s="125">
        <f>COUNTIFS('Year 2'!$G:$G,"&gt;0",'Year 2'!$C:$C,$B41,'Year 2'!$T:$T,Z$2)</f>
        <v>0</v>
      </c>
      <c r="AA41" s="125">
        <f>COUNTIFS('Year 2'!$G:$G,"&gt;0",'Year 2'!$C:$C,$B41,'Year 2'!$T:$T,AA$2)</f>
        <v>0</v>
      </c>
      <c r="AB41" s="125">
        <f>COUNTIFS('Year 2'!$G:$G,"&gt;0",'Year 2'!$C:$C,$B41,'Year 2'!$T:$T,AB$2)</f>
        <v>0</v>
      </c>
      <c r="AC41" s="125">
        <f t="shared" ref="AC41:AC50" si="44">SUM(Z41:AB41)</f>
        <v>0</v>
      </c>
      <c r="AD41" s="114"/>
      <c r="AE41" s="114"/>
      <c r="AF41" s="114"/>
      <c r="AG41" s="114"/>
      <c r="AH41" s="114"/>
      <c r="AI41" s="114"/>
      <c r="AJ41" s="114"/>
      <c r="AK41" s="114"/>
      <c r="AL41" s="114"/>
      <c r="AM41" s="114"/>
      <c r="AN41" s="114"/>
      <c r="AO41" s="114"/>
      <c r="AP41" s="114"/>
      <c r="AQ41" s="114"/>
      <c r="AR41" s="114"/>
      <c r="AS41" s="114"/>
      <c r="AT41" s="114"/>
      <c r="AU41" s="114"/>
      <c r="AV41" s="114"/>
      <c r="AW41" s="114"/>
    </row>
    <row r="42" ht="14.25" customHeight="1">
      <c r="A42" s="78" t="s">
        <v>12</v>
      </c>
      <c r="B42" s="78" t="s">
        <v>12</v>
      </c>
      <c r="C42" s="51"/>
      <c r="D42" s="52"/>
      <c r="E42" s="53">
        <f>COUNTIFS('Year 2'!$G:$G,"&gt;0",'Year 2'!$C:$C,$B42,'Year 2'!$M:$M,"F")</f>
        <v>0</v>
      </c>
      <c r="F42" s="54">
        <f>COUNTIFS('Year 2'!$G:$G,"&gt;0",'Year 2'!$C:$C,$B42,'Year 2'!$M:$M,"M")</f>
        <v>0</v>
      </c>
      <c r="G42" s="55">
        <f t="shared" si="35"/>
        <v>0</v>
      </c>
      <c r="H42" s="56">
        <f>COUNTIFS('Year 2'!$G:$G,"&gt;0",'Year 2'!$C:$C,$B42,'Year 2'!$P:$P,H$1)</f>
        <v>0</v>
      </c>
      <c r="I42" s="57">
        <f t="shared" si="36"/>
        <v>0</v>
      </c>
      <c r="J42" s="58">
        <f>COUNTIFS('Year 2'!$G:$G,"&gt;0",'Year 2'!$C:$C,$B42,'Year 2'!$P:$P,J$1)</f>
        <v>0</v>
      </c>
      <c r="K42" s="59">
        <f t="shared" si="37"/>
        <v>0</v>
      </c>
      <c r="L42" s="60">
        <f>COUNTIFS('Year 2'!$G:$G,"&gt;0",'Year 2'!$C:$C,$B42,'Year 2'!$P:$P,L$1)</f>
        <v>0</v>
      </c>
      <c r="M42" s="61">
        <f t="shared" si="38"/>
        <v>0</v>
      </c>
      <c r="N42" s="62">
        <f>COUNTIFS('Year 2'!$G:$G,"&gt;0",'Year 2'!$C:$C,$B42,'Year 2'!$P:$P,N$1)</f>
        <v>0</v>
      </c>
      <c r="O42" s="63">
        <f t="shared" si="39"/>
        <v>0</v>
      </c>
      <c r="P42" s="64">
        <f>COUNTIFS('Year 2'!$G:$G,"&gt;0",'Year 2'!$C:$C,$B42,'Year 2'!$P:$P,P$1)</f>
        <v>0</v>
      </c>
      <c r="Q42" s="65">
        <f t="shared" si="40"/>
        <v>0</v>
      </c>
      <c r="R42" s="54">
        <f>COUNTIFS('Year 2'!$G:$G,"&gt;0",'Year 2'!$C:$C,$B42,'Year 2'!$P:$P,R$1)</f>
        <v>0</v>
      </c>
      <c r="S42" s="66">
        <f t="shared" si="41"/>
        <v>0</v>
      </c>
      <c r="T42" s="67">
        <f t="shared" si="42"/>
        <v>0</v>
      </c>
      <c r="U42" s="68">
        <f t="shared" si="43"/>
        <v>0</v>
      </c>
      <c r="V42" s="69">
        <f>COUNTIFS('Year 2'!$G:$G,"&gt;0",'Year 2'!$C:$C,$B42,'Year 2'!$N:$N,V$2)</f>
        <v>0</v>
      </c>
      <c r="W42" s="69">
        <f>COUNTIFS('Year 2'!$G:$G,"&gt;0",'Year 2'!$C:$C,$B42,'Year 2'!$N:$N,W$2)</f>
        <v>0</v>
      </c>
      <c r="X42" s="69">
        <f>COUNTIFS('Year 2'!$G:$G,"&gt;0",'Year 2'!$C:$C,$B42,'Year 2'!$N:$N,X$2)</f>
        <v>0</v>
      </c>
      <c r="Y42" s="69">
        <f>COUNTIFS('Year 2'!$G:$G,"&gt;0",'Year 2'!$C:$C,$B42,'Year 2'!$N:$N,Y$2)</f>
        <v>0</v>
      </c>
      <c r="Z42" s="125">
        <f>COUNTIFS('Year 2'!$G:$G,"&gt;0",'Year 2'!$C:$C,$B42,'Year 2'!$T:$T,Z$2)</f>
        <v>0</v>
      </c>
      <c r="AA42" s="125">
        <f>COUNTIFS('Year 2'!$G:$G,"&gt;0",'Year 2'!$C:$C,$B42,'Year 2'!$T:$T,AA$2)</f>
        <v>0</v>
      </c>
      <c r="AB42" s="125">
        <f>COUNTIFS('Year 2'!$G:$G,"&gt;0",'Year 2'!$C:$C,$B42,'Year 2'!$T:$T,AB$2)</f>
        <v>0</v>
      </c>
      <c r="AC42" s="125">
        <f t="shared" si="44"/>
        <v>0</v>
      </c>
      <c r="AD42" s="114"/>
      <c r="AE42" s="114"/>
      <c r="AF42" s="114"/>
      <c r="AG42" s="114"/>
      <c r="AH42" s="114"/>
      <c r="AI42" s="114"/>
      <c r="AJ42" s="114"/>
      <c r="AK42" s="114"/>
      <c r="AL42" s="114"/>
      <c r="AM42" s="114"/>
      <c r="AN42" s="114"/>
      <c r="AO42" s="114"/>
      <c r="AP42" s="114"/>
      <c r="AQ42" s="114"/>
      <c r="AR42" s="114"/>
      <c r="AS42" s="114"/>
      <c r="AT42" s="114"/>
      <c r="AU42" s="114"/>
      <c r="AV42" s="114"/>
      <c r="AW42" s="114"/>
    </row>
    <row r="43" ht="14.25" customHeight="1">
      <c r="A43" s="50">
        <v>1.0</v>
      </c>
      <c r="B43" s="50" t="s">
        <v>233</v>
      </c>
      <c r="C43" s="51" t="s">
        <v>266</v>
      </c>
      <c r="D43" s="52"/>
      <c r="E43" s="53">
        <f>COUNTIFS('Year 2'!$G:$G,"&gt;0",'Year 2'!$B:$B,$A43,'Year 2'!$M:$M,"F")</f>
        <v>11</v>
      </c>
      <c r="F43" s="54">
        <f>COUNTIFS('Year 2'!$G:$G,"&gt;0",'Year 2'!$B:$B,$A43,'Year 2'!$M:$M,"M")</f>
        <v>11</v>
      </c>
      <c r="G43" s="55">
        <f t="shared" si="35"/>
        <v>22</v>
      </c>
      <c r="H43" s="56">
        <f>COUNTIFS('Year 2'!$G:$G,"&gt;0",'Year 2'!$B:$B,$A43,'Year 2'!$P:$P,H$1)</f>
        <v>6</v>
      </c>
      <c r="I43" s="57">
        <f t="shared" si="36"/>
        <v>0.2727272727</v>
      </c>
      <c r="J43" s="58">
        <f>COUNTIFS('Year 2'!$G:$G,"&gt;0",'Year 2'!$B:$B,$A43,'Year 2'!$P:$P,J$1)</f>
        <v>5</v>
      </c>
      <c r="K43" s="59">
        <f t="shared" si="37"/>
        <v>0.2272727273</v>
      </c>
      <c r="L43" s="60">
        <f>COUNTIFS('Year 2'!$G:$G,"&gt;0",'Year 2'!$B:$B,$A43,'Year 2'!$P:$P,L$1)</f>
        <v>4</v>
      </c>
      <c r="M43" s="61">
        <f t="shared" si="38"/>
        <v>0.1818181818</v>
      </c>
      <c r="N43" s="62">
        <f>COUNTIFS('Year 2'!$G:$G,"&gt;0",'Year 2'!$B:$B,$A43,'Year 2'!$P:$P,N$1)</f>
        <v>0</v>
      </c>
      <c r="O43" s="63">
        <f t="shared" si="39"/>
        <v>0</v>
      </c>
      <c r="P43" s="64">
        <f>COUNTIFS('Year 2'!$G:$G,"&gt;0",'Year 2'!$B:$B,$A43,'Year 2'!$P:$P,P$1)</f>
        <v>0</v>
      </c>
      <c r="Q43" s="65">
        <f t="shared" si="40"/>
        <v>0</v>
      </c>
      <c r="R43" s="54">
        <f>COUNTIFS('Year 2'!$G:$G,"&gt;0",'Year 2'!$B:$B,$A43,'Year 2'!$P:$P,R$1)</f>
        <v>0</v>
      </c>
      <c r="S43" s="66">
        <f t="shared" si="41"/>
        <v>0</v>
      </c>
      <c r="T43" s="67">
        <f t="shared" si="42"/>
        <v>7</v>
      </c>
      <c r="U43" s="68">
        <f t="shared" si="43"/>
        <v>0.3181818182</v>
      </c>
      <c r="V43" s="69">
        <f>COUNTIFS('Year 2'!$G:$G,"&gt;0",'Year 2'!$B:$B,$A43,'Year 2'!$N:$N,V$2)</f>
        <v>6</v>
      </c>
      <c r="W43" s="69">
        <f>COUNTIFS('Year 2'!$G:$G,"&gt;0",'Year 2'!$B:$B,$A43,'Year 2'!$N:$N,W$2)</f>
        <v>5</v>
      </c>
      <c r="X43" s="69">
        <f>COUNTIFS('Year 2'!$G:$G,"&gt;0",'Year 2'!$B:$B,$A43,'Year 2'!$N:$N,X$2)</f>
        <v>5</v>
      </c>
      <c r="Y43" s="69">
        <f>COUNTIFS('Year 2'!$G:$G,"&gt;0",'Year 2'!$B:$B,$A43,'Year 2'!$N:$N,Y$2)</f>
        <v>6</v>
      </c>
      <c r="Z43" s="125">
        <f>COUNTIFS('Year 2'!$G:$G,"&gt;0",'Year 2'!$B:$B,$A43,'Year 2'!$T:$T,Z$2)</f>
        <v>0</v>
      </c>
      <c r="AA43" s="125">
        <f>COUNTIFS('Year 2'!$G:$G,"&gt;0",'Year 2'!$B:$B,$A43,'Year 2'!$T:$T,AA$2)</f>
        <v>3</v>
      </c>
      <c r="AB43" s="125">
        <f>COUNTIFS('Year 2'!$G:$G,"&gt;0",'Year 2'!$B:$B,$A43,'Year 2'!$T:$T,AB$2)</f>
        <v>3</v>
      </c>
      <c r="AC43" s="125">
        <f t="shared" si="44"/>
        <v>6</v>
      </c>
      <c r="AD43" s="114"/>
      <c r="AE43" s="114"/>
      <c r="AF43" s="114"/>
      <c r="AG43" s="114"/>
      <c r="AH43" s="114"/>
      <c r="AI43" s="114"/>
      <c r="AJ43" s="114"/>
      <c r="AK43" s="114"/>
      <c r="AL43" s="114"/>
      <c r="AM43" s="114"/>
      <c r="AN43" s="114"/>
      <c r="AO43" s="114"/>
      <c r="AP43" s="114"/>
      <c r="AQ43" s="114"/>
      <c r="AR43" s="114"/>
      <c r="AS43" s="114"/>
      <c r="AT43" s="114"/>
      <c r="AU43" s="114"/>
      <c r="AV43" s="114"/>
      <c r="AW43" s="114"/>
    </row>
    <row r="44" ht="14.25" customHeight="1">
      <c r="A44" s="50">
        <v>2.0</v>
      </c>
      <c r="B44" s="50" t="s">
        <v>221</v>
      </c>
      <c r="C44" s="51" t="s">
        <v>244</v>
      </c>
      <c r="D44" s="52"/>
      <c r="E44" s="53">
        <f>COUNTIFS('Year 2'!$G:$G,"&gt;0",'Year 2'!$B:$B,$A44,'Year 2'!$M:$M,"F")</f>
        <v>10</v>
      </c>
      <c r="F44" s="54">
        <f>COUNTIFS('Year 2'!$G:$G,"&gt;0",'Year 2'!$B:$B,$A44,'Year 2'!$M:$M,"M")</f>
        <v>13</v>
      </c>
      <c r="G44" s="55">
        <f t="shared" si="35"/>
        <v>23</v>
      </c>
      <c r="H44" s="56">
        <f>COUNTIFS('Year 2'!$G:$G,"&gt;0",'Year 2'!$B:$B,$A44,'Year 2'!$P:$P,H$1)</f>
        <v>5</v>
      </c>
      <c r="I44" s="57">
        <f t="shared" si="36"/>
        <v>0.2173913043</v>
      </c>
      <c r="J44" s="58">
        <f>COUNTIFS('Year 2'!$G:$G,"&gt;0",'Year 2'!$B:$B,$A44,'Year 2'!$P:$P,J$1)</f>
        <v>4</v>
      </c>
      <c r="K44" s="59">
        <f t="shared" si="37"/>
        <v>0.1739130435</v>
      </c>
      <c r="L44" s="60">
        <f>COUNTIFS('Year 2'!$G:$G,"&gt;0",'Year 2'!$B:$B,$A44,'Year 2'!$P:$P,L$1)</f>
        <v>5</v>
      </c>
      <c r="M44" s="61">
        <f t="shared" si="38"/>
        <v>0.2173913043</v>
      </c>
      <c r="N44" s="62">
        <f>COUNTIFS('Year 2'!$G:$G,"&gt;0",'Year 2'!$B:$B,$A44,'Year 2'!$P:$P,N$1)</f>
        <v>5</v>
      </c>
      <c r="O44" s="63">
        <f t="shared" si="39"/>
        <v>0.2173913043</v>
      </c>
      <c r="P44" s="64">
        <f>COUNTIFS('Year 2'!$G:$G,"&gt;0",'Year 2'!$B:$B,$A44,'Year 2'!$P:$P,P$1)</f>
        <v>0</v>
      </c>
      <c r="Q44" s="65">
        <f t="shared" si="40"/>
        <v>0</v>
      </c>
      <c r="R44" s="54">
        <f>COUNTIFS('Year 2'!$G:$G,"&gt;0",'Year 2'!$B:$B,$A44,'Year 2'!$P:$P,R$1)</f>
        <v>0</v>
      </c>
      <c r="S44" s="66">
        <f t="shared" si="41"/>
        <v>0</v>
      </c>
      <c r="T44" s="67">
        <f t="shared" si="42"/>
        <v>9</v>
      </c>
      <c r="U44" s="68">
        <f t="shared" si="43"/>
        <v>0.3913043478</v>
      </c>
      <c r="V44" s="69">
        <f>COUNTIFS('Year 2'!$G:$G,"&gt;0",'Year 2'!$B:$B,$A44,'Year 2'!$N:$N,V$2)</f>
        <v>7</v>
      </c>
      <c r="W44" s="69">
        <f>COUNTIFS('Year 2'!$G:$G,"&gt;0",'Year 2'!$B:$B,$A44,'Year 2'!$N:$N,W$2)</f>
        <v>7</v>
      </c>
      <c r="X44" s="69">
        <f>COUNTIFS('Year 2'!$G:$G,"&gt;0",'Year 2'!$B:$B,$A44,'Year 2'!$N:$N,X$2)</f>
        <v>4</v>
      </c>
      <c r="Y44" s="69">
        <f>COUNTIFS('Year 2'!$G:$G,"&gt;0",'Year 2'!$B:$B,$A44,'Year 2'!$N:$N,Y$2)</f>
        <v>5</v>
      </c>
      <c r="Z44" s="125">
        <f>COUNTIFS('Year 2'!$G:$G,"&gt;0",'Year 2'!$B:$B,$A44,'Year 2'!$T:$T,Z$2)</f>
        <v>1</v>
      </c>
      <c r="AA44" s="125">
        <f>COUNTIFS('Year 2'!$G:$G,"&gt;0",'Year 2'!$B:$B,$A44,'Year 2'!$T:$T,AA$2)</f>
        <v>2</v>
      </c>
      <c r="AB44" s="125">
        <f>COUNTIFS('Year 2'!$G:$G,"&gt;0",'Year 2'!$B:$B,$A44,'Year 2'!$T:$T,AB$2)</f>
        <v>2</v>
      </c>
      <c r="AC44" s="125">
        <f t="shared" si="44"/>
        <v>5</v>
      </c>
      <c r="AD44" s="114"/>
      <c r="AE44" s="114"/>
      <c r="AF44" s="114"/>
      <c r="AG44" s="114"/>
      <c r="AH44" s="114"/>
      <c r="AI44" s="114"/>
      <c r="AJ44" s="114"/>
      <c r="AK44" s="114"/>
      <c r="AL44" s="114"/>
      <c r="AM44" s="114"/>
      <c r="AN44" s="114"/>
      <c r="AO44" s="114"/>
      <c r="AP44" s="114"/>
      <c r="AQ44" s="114"/>
      <c r="AR44" s="114"/>
      <c r="AS44" s="114"/>
      <c r="AT44" s="114"/>
      <c r="AU44" s="114"/>
      <c r="AV44" s="114"/>
      <c r="AW44" s="114"/>
    </row>
    <row r="45" ht="14.25" customHeight="1">
      <c r="A45" s="50">
        <v>3.0</v>
      </c>
      <c r="B45" s="50" t="s">
        <v>223</v>
      </c>
      <c r="C45" s="51" t="s">
        <v>8982</v>
      </c>
      <c r="D45" s="52"/>
      <c r="E45" s="53">
        <f>COUNTIFS('Year 2'!$G:$G,"&gt;0",'Year 2'!$B:$B,$A45,'Year 2'!$M:$M,"F")</f>
        <v>10</v>
      </c>
      <c r="F45" s="54">
        <f>COUNTIFS('Year 2'!$G:$G,"&gt;0",'Year 2'!$B:$B,$A45,'Year 2'!$M:$M,"M")</f>
        <v>11</v>
      </c>
      <c r="G45" s="55">
        <f t="shared" si="35"/>
        <v>21</v>
      </c>
      <c r="H45" s="56">
        <f>COUNTIFS('Year 2'!$G:$G,"&gt;0",'Year 2'!$B:$B,$A45,'Year 2'!$P:$P,H$1)</f>
        <v>5</v>
      </c>
      <c r="I45" s="57">
        <f t="shared" si="36"/>
        <v>0.2380952381</v>
      </c>
      <c r="J45" s="58">
        <f>COUNTIFS('Year 2'!$G:$G,"&gt;0",'Year 2'!$B:$B,$A45,'Year 2'!$P:$P,J$1)</f>
        <v>4</v>
      </c>
      <c r="K45" s="59">
        <f t="shared" si="37"/>
        <v>0.1904761905</v>
      </c>
      <c r="L45" s="60">
        <f>COUNTIFS('Year 2'!$G:$G,"&gt;0",'Year 2'!$B:$B,$A45,'Year 2'!$P:$P,L$1)</f>
        <v>2</v>
      </c>
      <c r="M45" s="61">
        <f t="shared" si="38"/>
        <v>0.09523809524</v>
      </c>
      <c r="N45" s="62">
        <f>COUNTIFS('Year 2'!$G:$G,"&gt;0",'Year 2'!$B:$B,$A45,'Year 2'!$P:$P,N$1)</f>
        <v>3</v>
      </c>
      <c r="O45" s="63">
        <f t="shared" si="39"/>
        <v>0.1428571429</v>
      </c>
      <c r="P45" s="64">
        <f>COUNTIFS('Year 2'!$G:$G,"&gt;0",'Year 2'!$B:$B,$A45,'Year 2'!$P:$P,P$1)</f>
        <v>2</v>
      </c>
      <c r="Q45" s="65">
        <f t="shared" si="40"/>
        <v>0.09523809524</v>
      </c>
      <c r="R45" s="54">
        <f>COUNTIFS('Year 2'!$G:$G,"&gt;0",'Year 2'!$B:$B,$A45,'Year 2'!$P:$P,R$1)</f>
        <v>0</v>
      </c>
      <c r="S45" s="66">
        <f t="shared" si="41"/>
        <v>0</v>
      </c>
      <c r="T45" s="67">
        <f t="shared" si="42"/>
        <v>10</v>
      </c>
      <c r="U45" s="68">
        <f t="shared" si="43"/>
        <v>0.4761904762</v>
      </c>
      <c r="V45" s="69">
        <f>COUNTIFS('Year 2'!$G:$G,"&gt;0",'Year 2'!$B:$B,$A45,'Year 2'!$N:$N,V$2)</f>
        <v>6</v>
      </c>
      <c r="W45" s="69">
        <f>COUNTIFS('Year 2'!$G:$G,"&gt;0",'Year 2'!$B:$B,$A45,'Year 2'!$N:$N,W$2)</f>
        <v>5</v>
      </c>
      <c r="X45" s="69">
        <f>COUNTIFS('Year 2'!$G:$G,"&gt;0",'Year 2'!$B:$B,$A45,'Year 2'!$N:$N,X$2)</f>
        <v>6</v>
      </c>
      <c r="Y45" s="69">
        <f>COUNTIFS('Year 2'!$G:$G,"&gt;0",'Year 2'!$B:$B,$A45,'Year 2'!$N:$N,Y$2)</f>
        <v>4</v>
      </c>
      <c r="Z45" s="125">
        <f>COUNTIFS('Year 2'!$G:$G,"&gt;0",'Year 2'!$B:$B,$A45,'Year 2'!$T:$T,Z$2)</f>
        <v>0</v>
      </c>
      <c r="AA45" s="125">
        <f>COUNTIFS('Year 2'!$G:$G,"&gt;0",'Year 2'!$B:$B,$A45,'Year 2'!$T:$T,AA$2)</f>
        <v>1</v>
      </c>
      <c r="AB45" s="125">
        <f>COUNTIFS('Year 2'!$G:$G,"&gt;0",'Year 2'!$B:$B,$A45,'Year 2'!$T:$T,AB$2)</f>
        <v>3</v>
      </c>
      <c r="AC45" s="125">
        <f t="shared" si="44"/>
        <v>4</v>
      </c>
      <c r="AD45" s="114"/>
      <c r="AE45" s="114"/>
      <c r="AF45" s="114"/>
      <c r="AG45" s="114"/>
      <c r="AH45" s="114"/>
      <c r="AI45" s="114"/>
      <c r="AJ45" s="114"/>
      <c r="AK45" s="114"/>
      <c r="AL45" s="114"/>
      <c r="AM45" s="114"/>
      <c r="AN45" s="114"/>
      <c r="AO45" s="114"/>
      <c r="AP45" s="114"/>
      <c r="AQ45" s="114"/>
      <c r="AR45" s="114"/>
      <c r="AS45" s="114"/>
      <c r="AT45" s="114"/>
      <c r="AU45" s="114"/>
      <c r="AV45" s="114"/>
      <c r="AW45" s="114"/>
    </row>
    <row r="46" ht="14.25" customHeight="1">
      <c r="A46" s="50">
        <v>4.0</v>
      </c>
      <c r="B46" s="50" t="s">
        <v>235</v>
      </c>
      <c r="C46" s="51" t="s">
        <v>234</v>
      </c>
      <c r="D46" s="52"/>
      <c r="E46" s="53">
        <f>COUNTIFS('Year 2'!$G:$G,"&gt;0",'Year 2'!$B:$B,$A46,'Year 2'!$M:$M,"F")</f>
        <v>9</v>
      </c>
      <c r="F46" s="54">
        <f>COUNTIFS('Year 2'!$G:$G,"&gt;0",'Year 2'!$B:$B,$A46,'Year 2'!$M:$M,"M")</f>
        <v>12</v>
      </c>
      <c r="G46" s="55">
        <f t="shared" si="35"/>
        <v>21</v>
      </c>
      <c r="H46" s="56">
        <f>COUNTIFS('Year 2'!$G:$G,"&gt;0",'Year 2'!$B:$B,$A46,'Year 2'!$P:$P,H$1)</f>
        <v>7</v>
      </c>
      <c r="I46" s="57">
        <f t="shared" si="36"/>
        <v>0.3333333333</v>
      </c>
      <c r="J46" s="58">
        <f>COUNTIFS('Year 2'!$G:$G,"&gt;0",'Year 2'!$B:$B,$A46,'Year 2'!$P:$P,J$1)</f>
        <v>4</v>
      </c>
      <c r="K46" s="59">
        <f t="shared" si="37"/>
        <v>0.1904761905</v>
      </c>
      <c r="L46" s="60">
        <f>COUNTIFS('Year 2'!$G:$G,"&gt;0",'Year 2'!$B:$B,$A46,'Year 2'!$P:$P,L$1)</f>
        <v>1</v>
      </c>
      <c r="M46" s="61">
        <f t="shared" si="38"/>
        <v>0.04761904762</v>
      </c>
      <c r="N46" s="62">
        <f>COUNTIFS('Year 2'!$G:$G,"&gt;0",'Year 2'!$B:$B,$A46,'Year 2'!$P:$P,N$1)</f>
        <v>0</v>
      </c>
      <c r="O46" s="63">
        <f t="shared" si="39"/>
        <v>0</v>
      </c>
      <c r="P46" s="64">
        <f>COUNTIFS('Year 2'!$G:$G,"&gt;0",'Year 2'!$B:$B,$A46,'Year 2'!$P:$P,P$1)</f>
        <v>0</v>
      </c>
      <c r="Q46" s="65">
        <f t="shared" si="40"/>
        <v>0</v>
      </c>
      <c r="R46" s="54">
        <f>COUNTIFS('Year 2'!$G:$G,"&gt;0",'Year 2'!$B:$B,$A46,'Year 2'!$P:$P,R$1)</f>
        <v>1</v>
      </c>
      <c r="S46" s="66">
        <f t="shared" si="41"/>
        <v>0.04761904762</v>
      </c>
      <c r="T46" s="67">
        <f t="shared" si="42"/>
        <v>9</v>
      </c>
      <c r="U46" s="68">
        <f t="shared" si="43"/>
        <v>0.4285714286</v>
      </c>
      <c r="V46" s="69">
        <f>COUNTIFS('Year 2'!$G:$G,"&gt;0",'Year 2'!$B:$B,$A46,'Year 2'!$N:$N,V$2)</f>
        <v>5</v>
      </c>
      <c r="W46" s="69">
        <f>COUNTIFS('Year 2'!$G:$G,"&gt;0",'Year 2'!$B:$B,$A46,'Year 2'!$N:$N,W$2)</f>
        <v>5</v>
      </c>
      <c r="X46" s="69">
        <f>COUNTIFS('Year 2'!$G:$G,"&gt;0",'Year 2'!$B:$B,$A46,'Year 2'!$N:$N,X$2)</f>
        <v>7</v>
      </c>
      <c r="Y46" s="69">
        <f>COUNTIFS('Year 2'!$G:$G,"&gt;0",'Year 2'!$B:$B,$A46,'Year 2'!$N:$N,Y$2)</f>
        <v>4</v>
      </c>
      <c r="Z46" s="125">
        <f>COUNTIFS('Year 2'!$G:$G,"&gt;0",'Year 2'!$B:$B,$A46,'Year 2'!$T:$T,Z$2)</f>
        <v>0</v>
      </c>
      <c r="AA46" s="125">
        <f>COUNTIFS('Year 2'!$G:$G,"&gt;0",'Year 2'!$B:$B,$A46,'Year 2'!$T:$T,AA$2)</f>
        <v>2</v>
      </c>
      <c r="AB46" s="125">
        <f>COUNTIFS('Year 2'!$G:$G,"&gt;0",'Year 2'!$B:$B,$A46,'Year 2'!$T:$T,AB$2)</f>
        <v>9</v>
      </c>
      <c r="AC46" s="125">
        <f t="shared" si="44"/>
        <v>11</v>
      </c>
      <c r="AD46" s="114"/>
      <c r="AE46" s="114"/>
      <c r="AF46" s="114"/>
      <c r="AG46" s="114"/>
      <c r="AH46" s="114"/>
      <c r="AI46" s="114"/>
      <c r="AJ46" s="114"/>
      <c r="AK46" s="114"/>
      <c r="AL46" s="114"/>
      <c r="AM46" s="114"/>
      <c r="AN46" s="114"/>
      <c r="AO46" s="114"/>
      <c r="AP46" s="114"/>
      <c r="AQ46" s="114"/>
      <c r="AR46" s="114"/>
      <c r="AS46" s="114"/>
      <c r="AT46" s="114"/>
      <c r="AU46" s="114"/>
      <c r="AV46" s="114"/>
      <c r="AW46" s="114"/>
    </row>
    <row r="47" ht="14.25" customHeight="1">
      <c r="A47" s="50">
        <v>5.0</v>
      </c>
      <c r="B47" s="50" t="s">
        <v>231</v>
      </c>
      <c r="C47" s="51" t="s">
        <v>6321</v>
      </c>
      <c r="D47" s="52"/>
      <c r="E47" s="53">
        <f>COUNTIFS('Year 2'!$G:$G,"&gt;0",'Year 2'!$B:$B,$A47,'Year 2'!$M:$M,"F")</f>
        <v>12</v>
      </c>
      <c r="F47" s="54">
        <f>COUNTIFS('Year 2'!$G:$G,"&gt;0",'Year 2'!$B:$B,$A47,'Year 2'!$M:$M,"M")</f>
        <v>12</v>
      </c>
      <c r="G47" s="55">
        <f t="shared" si="35"/>
        <v>24</v>
      </c>
      <c r="H47" s="56">
        <f>COUNTIFS('Year 2'!$G:$G,"&gt;0",'Year 2'!$B:$B,$A47,'Year 2'!$P:$P,H$1)</f>
        <v>6</v>
      </c>
      <c r="I47" s="57">
        <f t="shared" si="36"/>
        <v>0.25</v>
      </c>
      <c r="J47" s="58">
        <f>COUNTIFS('Year 2'!$G:$G,"&gt;0",'Year 2'!$B:$B,$A47,'Year 2'!$P:$P,J$1)</f>
        <v>4</v>
      </c>
      <c r="K47" s="59">
        <f t="shared" si="37"/>
        <v>0.1666666667</v>
      </c>
      <c r="L47" s="60">
        <f>COUNTIFS('Year 2'!$G:$G,"&gt;0",'Year 2'!$B:$B,$A47,'Year 2'!$P:$P,L$1)</f>
        <v>3</v>
      </c>
      <c r="M47" s="61">
        <f t="shared" si="38"/>
        <v>0.125</v>
      </c>
      <c r="N47" s="62">
        <f>COUNTIFS('Year 2'!$G:$G,"&gt;0",'Year 2'!$B:$B,$A47,'Year 2'!$P:$P,N$1)</f>
        <v>1</v>
      </c>
      <c r="O47" s="63">
        <f t="shared" si="39"/>
        <v>0.04166666667</v>
      </c>
      <c r="P47" s="64">
        <f>COUNTIFS('Year 2'!$G:$G,"&gt;0",'Year 2'!$B:$B,$A47,'Year 2'!$P:$P,P$1)</f>
        <v>1</v>
      </c>
      <c r="Q47" s="65">
        <f t="shared" si="40"/>
        <v>0.04166666667</v>
      </c>
      <c r="R47" s="54">
        <f>COUNTIFS('Year 2'!$G:$G,"&gt;0",'Year 2'!$B:$B,$A47,'Year 2'!$P:$P,R$1)</f>
        <v>3</v>
      </c>
      <c r="S47" s="66">
        <f t="shared" si="41"/>
        <v>0.125</v>
      </c>
      <c r="T47" s="67">
        <f t="shared" si="42"/>
        <v>11</v>
      </c>
      <c r="U47" s="68">
        <f t="shared" si="43"/>
        <v>0.4583333333</v>
      </c>
      <c r="V47" s="69">
        <f>COUNTIFS('Year 2'!$G:$G,"&gt;0",'Year 2'!$B:$B,$A47,'Year 2'!$N:$N,V$2)</f>
        <v>4</v>
      </c>
      <c r="W47" s="69">
        <f>COUNTIFS('Year 2'!$G:$G,"&gt;0",'Year 2'!$B:$B,$A47,'Year 2'!$N:$N,W$2)</f>
        <v>4</v>
      </c>
      <c r="X47" s="69">
        <f>COUNTIFS('Year 2'!$G:$G,"&gt;0",'Year 2'!$B:$B,$A47,'Year 2'!$N:$N,X$2)</f>
        <v>9</v>
      </c>
      <c r="Y47" s="69">
        <f>COUNTIFS('Year 2'!$G:$G,"&gt;0",'Year 2'!$B:$B,$A47,'Year 2'!$N:$N,Y$2)</f>
        <v>7</v>
      </c>
      <c r="Z47" s="125">
        <f>COUNTIFS('Year 2'!$G:$G,"&gt;0",'Year 2'!$B:$B,$A47,'Year 2'!$T:$T,Z$2)</f>
        <v>2</v>
      </c>
      <c r="AA47" s="125">
        <f>COUNTIFS('Year 2'!$G:$G,"&gt;0",'Year 2'!$B:$B,$A47,'Year 2'!$T:$T,AA$2)</f>
        <v>4</v>
      </c>
      <c r="AB47" s="125">
        <f>COUNTIFS('Year 2'!$G:$G,"&gt;0",'Year 2'!$B:$B,$A47,'Year 2'!$T:$T,AB$2)</f>
        <v>3</v>
      </c>
      <c r="AC47" s="125">
        <f t="shared" si="44"/>
        <v>9</v>
      </c>
      <c r="AD47" s="114"/>
      <c r="AE47" s="114"/>
      <c r="AF47" s="114"/>
      <c r="AG47" s="114"/>
      <c r="AH47" s="114"/>
      <c r="AI47" s="114"/>
      <c r="AJ47" s="114"/>
      <c r="AK47" s="114"/>
      <c r="AL47" s="114"/>
      <c r="AM47" s="114"/>
      <c r="AN47" s="114"/>
      <c r="AO47" s="114"/>
      <c r="AP47" s="114"/>
      <c r="AQ47" s="114"/>
      <c r="AR47" s="114"/>
      <c r="AS47" s="114"/>
      <c r="AT47" s="114"/>
      <c r="AU47" s="114"/>
      <c r="AV47" s="114"/>
      <c r="AW47" s="114"/>
    </row>
    <row r="48" ht="14.25" customHeight="1">
      <c r="A48" s="50">
        <v>6.0</v>
      </c>
      <c r="B48" s="50" t="s">
        <v>225</v>
      </c>
      <c r="C48" s="51" t="s">
        <v>226</v>
      </c>
      <c r="D48" s="52"/>
      <c r="E48" s="53">
        <f>COUNTIFS('Year 2'!$G:$G,"&gt;0",'Year 2'!$B:$B,$A48,'Year 2'!$M:$M,"F")</f>
        <v>10</v>
      </c>
      <c r="F48" s="54">
        <f>COUNTIFS('Year 2'!$G:$G,"&gt;0",'Year 2'!$B:$B,$A48,'Year 2'!$M:$M,"M")</f>
        <v>11</v>
      </c>
      <c r="G48" s="55">
        <f t="shared" si="35"/>
        <v>21</v>
      </c>
      <c r="H48" s="56">
        <f>COUNTIFS('Year 2'!$G:$G,"&gt;0",'Year 2'!$B:$B,$A48,'Year 2'!$P:$P,H$1)</f>
        <v>8</v>
      </c>
      <c r="I48" s="57">
        <f t="shared" si="36"/>
        <v>0.380952381</v>
      </c>
      <c r="J48" s="58">
        <f>COUNTIFS('Year 2'!$G:$G,"&gt;0",'Year 2'!$B:$B,$A48,'Year 2'!$P:$P,J$1)</f>
        <v>4</v>
      </c>
      <c r="K48" s="59">
        <f t="shared" si="37"/>
        <v>0.1904761905</v>
      </c>
      <c r="L48" s="60">
        <f>COUNTIFS('Year 2'!$G:$G,"&gt;0",'Year 2'!$B:$B,$A48,'Year 2'!$P:$P,L$1)</f>
        <v>1</v>
      </c>
      <c r="M48" s="61">
        <f t="shared" si="38"/>
        <v>0.04761904762</v>
      </c>
      <c r="N48" s="62">
        <f>COUNTIFS('Year 2'!$G:$G,"&gt;0",'Year 2'!$B:$B,$A48,'Year 2'!$P:$P,N$1)</f>
        <v>1</v>
      </c>
      <c r="O48" s="63">
        <f t="shared" si="39"/>
        <v>0.04761904762</v>
      </c>
      <c r="P48" s="64">
        <f>COUNTIFS('Year 2'!$G:$G,"&gt;0",'Year 2'!$B:$B,$A48,'Year 2'!$P:$P,P$1)</f>
        <v>0</v>
      </c>
      <c r="Q48" s="65">
        <f t="shared" si="40"/>
        <v>0</v>
      </c>
      <c r="R48" s="54">
        <f>COUNTIFS('Year 2'!$G:$G,"&gt;0",'Year 2'!$B:$B,$A48,'Year 2'!$P:$P,R$1)</f>
        <v>1</v>
      </c>
      <c r="S48" s="66">
        <f t="shared" si="41"/>
        <v>0.04761904762</v>
      </c>
      <c r="T48" s="67">
        <f t="shared" si="42"/>
        <v>8</v>
      </c>
      <c r="U48" s="68">
        <f t="shared" si="43"/>
        <v>0.380952381</v>
      </c>
      <c r="V48" s="69">
        <f>COUNTIFS('Year 2'!$G:$G,"&gt;0",'Year 2'!$B:$B,$A48,'Year 2'!$N:$N,V$2)</f>
        <v>5</v>
      </c>
      <c r="W48" s="69">
        <f>COUNTIFS('Year 2'!$G:$G,"&gt;0",'Year 2'!$B:$B,$A48,'Year 2'!$N:$N,W$2)</f>
        <v>5</v>
      </c>
      <c r="X48" s="69">
        <f>COUNTIFS('Year 2'!$G:$G,"&gt;0",'Year 2'!$B:$B,$A48,'Year 2'!$N:$N,X$2)</f>
        <v>5</v>
      </c>
      <c r="Y48" s="69">
        <f>COUNTIFS('Year 2'!$G:$G,"&gt;0",'Year 2'!$B:$B,$A48,'Year 2'!$N:$N,Y$2)</f>
        <v>6</v>
      </c>
      <c r="Z48" s="125">
        <f>COUNTIFS('Year 2'!$G:$G,"&gt;0",'Year 2'!$B:$B,$A48,'Year 2'!$T:$T,Z$2)</f>
        <v>0</v>
      </c>
      <c r="AA48" s="125">
        <f>COUNTIFS('Year 2'!$G:$G,"&gt;0",'Year 2'!$B:$B,$A48,'Year 2'!$T:$T,AA$2)</f>
        <v>2</v>
      </c>
      <c r="AB48" s="125">
        <f>COUNTIFS('Year 2'!$G:$G,"&gt;0",'Year 2'!$B:$B,$A48,'Year 2'!$T:$T,AB$2)</f>
        <v>3</v>
      </c>
      <c r="AC48" s="125">
        <f t="shared" si="44"/>
        <v>5</v>
      </c>
      <c r="AD48" s="114"/>
      <c r="AE48" s="114"/>
      <c r="AF48" s="114"/>
      <c r="AG48" s="114"/>
      <c r="AH48" s="114"/>
      <c r="AI48" s="114"/>
      <c r="AJ48" s="114"/>
      <c r="AK48" s="114"/>
      <c r="AL48" s="114"/>
      <c r="AM48" s="114"/>
      <c r="AN48" s="114"/>
      <c r="AO48" s="114"/>
      <c r="AP48" s="114"/>
      <c r="AQ48" s="114"/>
      <c r="AR48" s="114"/>
      <c r="AS48" s="114"/>
      <c r="AT48" s="114"/>
      <c r="AU48" s="114"/>
      <c r="AV48" s="114"/>
      <c r="AW48" s="114"/>
    </row>
    <row r="49" ht="14.25" customHeight="1">
      <c r="A49" s="50">
        <v>7.0</v>
      </c>
      <c r="B49" s="50" t="s">
        <v>229</v>
      </c>
      <c r="C49" s="51" t="s">
        <v>213</v>
      </c>
      <c r="D49" s="52"/>
      <c r="E49" s="53">
        <f>COUNTIFS('Year 2'!$G:$G,"&gt;0",'Year 2'!$B:$B,$A49,'Year 2'!$M:$M,"F")</f>
        <v>9</v>
      </c>
      <c r="F49" s="54">
        <f>COUNTIFS('Year 2'!$G:$G,"&gt;0",'Year 2'!$B:$B,$A49,'Year 2'!$M:$M,"M")</f>
        <v>13</v>
      </c>
      <c r="G49" s="55">
        <f t="shared" si="35"/>
        <v>22</v>
      </c>
      <c r="H49" s="56">
        <f>COUNTIFS('Year 2'!$G:$G,"&gt;0",'Year 2'!$B:$B,$A49,'Year 2'!$P:$P,H$1)</f>
        <v>8</v>
      </c>
      <c r="I49" s="57">
        <f t="shared" si="36"/>
        <v>0.3636363636</v>
      </c>
      <c r="J49" s="58">
        <f>COUNTIFS('Year 2'!$G:$G,"&gt;0",'Year 2'!$B:$B,$A49,'Year 2'!$P:$P,J$1)</f>
        <v>3</v>
      </c>
      <c r="K49" s="59">
        <f t="shared" si="37"/>
        <v>0.1363636364</v>
      </c>
      <c r="L49" s="60">
        <f>COUNTIFS('Year 2'!$G:$G,"&gt;0",'Year 2'!$B:$B,$A49,'Year 2'!$P:$P,L$1)</f>
        <v>3</v>
      </c>
      <c r="M49" s="61">
        <f t="shared" si="38"/>
        <v>0.1363636364</v>
      </c>
      <c r="N49" s="62">
        <f>COUNTIFS('Year 2'!$G:$G,"&gt;0",'Year 2'!$B:$B,$A49,'Year 2'!$P:$P,N$1)</f>
        <v>0</v>
      </c>
      <c r="O49" s="63">
        <f t="shared" si="39"/>
        <v>0</v>
      </c>
      <c r="P49" s="64">
        <f>COUNTIFS('Year 2'!$G:$G,"&gt;0",'Year 2'!$B:$B,$A49,'Year 2'!$P:$P,P$1)</f>
        <v>0</v>
      </c>
      <c r="Q49" s="65">
        <f t="shared" si="40"/>
        <v>0</v>
      </c>
      <c r="R49" s="54">
        <f>COUNTIFS('Year 2'!$G:$G,"&gt;0",'Year 2'!$B:$B,$A49,'Year 2'!$P:$P,R$1)</f>
        <v>0</v>
      </c>
      <c r="S49" s="66">
        <f t="shared" si="41"/>
        <v>0</v>
      </c>
      <c r="T49" s="67">
        <f t="shared" si="42"/>
        <v>8</v>
      </c>
      <c r="U49" s="68">
        <f t="shared" si="43"/>
        <v>0.3636363636</v>
      </c>
      <c r="V49" s="69">
        <f>COUNTIFS('Year 2'!$G:$G,"&gt;0",'Year 2'!$B:$B,$A49,'Year 2'!$N:$N,V$2)</f>
        <v>6</v>
      </c>
      <c r="W49" s="69">
        <f>COUNTIFS('Year 2'!$G:$G,"&gt;0",'Year 2'!$B:$B,$A49,'Year 2'!$N:$N,W$2)</f>
        <v>5</v>
      </c>
      <c r="X49" s="69">
        <f>COUNTIFS('Year 2'!$G:$G,"&gt;0",'Year 2'!$B:$B,$A49,'Year 2'!$N:$N,X$2)</f>
        <v>5</v>
      </c>
      <c r="Y49" s="69">
        <f>COUNTIFS('Year 2'!$G:$G,"&gt;0",'Year 2'!$B:$B,$A49,'Year 2'!$N:$N,Y$2)</f>
        <v>6</v>
      </c>
      <c r="Z49" s="125">
        <f>COUNTIFS('Year 2'!$G:$G,"&gt;0",'Year 2'!$B:$B,$A49,'Year 2'!$T:$T,Z$2)</f>
        <v>0</v>
      </c>
      <c r="AA49" s="125">
        <f>COUNTIFS('Year 2'!$G:$G,"&gt;0",'Year 2'!$B:$B,$A49,'Year 2'!$T:$T,AA$2)</f>
        <v>3</v>
      </c>
      <c r="AB49" s="125">
        <f>COUNTIFS('Year 2'!$G:$G,"&gt;0",'Year 2'!$B:$B,$A49,'Year 2'!$T:$T,AB$2)</f>
        <v>2</v>
      </c>
      <c r="AC49" s="125">
        <f t="shared" si="44"/>
        <v>5</v>
      </c>
      <c r="AD49" s="114"/>
      <c r="AE49" s="114"/>
      <c r="AF49" s="114"/>
      <c r="AG49" s="114"/>
      <c r="AH49" s="114"/>
      <c r="AI49" s="114"/>
      <c r="AJ49" s="114"/>
      <c r="AK49" s="114"/>
      <c r="AL49" s="114"/>
      <c r="AM49" s="114"/>
      <c r="AN49" s="114"/>
      <c r="AO49" s="114"/>
      <c r="AP49" s="114"/>
      <c r="AQ49" s="114"/>
      <c r="AR49" s="114"/>
      <c r="AS49" s="114"/>
      <c r="AT49" s="114"/>
      <c r="AU49" s="114"/>
      <c r="AV49" s="114"/>
      <c r="AW49" s="114"/>
    </row>
    <row r="50" ht="14.25" customHeight="1">
      <c r="A50" s="50">
        <v>8.0</v>
      </c>
      <c r="B50" s="50" t="s">
        <v>227</v>
      </c>
      <c r="C50" s="51" t="s">
        <v>228</v>
      </c>
      <c r="D50" s="52"/>
      <c r="E50" s="53">
        <f>COUNTIFS('Year 2'!$G:$G,"&gt;0",'Year 2'!$B:$B,$A50,'Year 2'!$M:$M,"F")</f>
        <v>10</v>
      </c>
      <c r="F50" s="54">
        <f>COUNTIFS('Year 2'!$G:$G,"&gt;0",'Year 2'!$B:$B,$A50,'Year 2'!$M:$M,"M")</f>
        <v>12</v>
      </c>
      <c r="G50" s="55">
        <f t="shared" si="35"/>
        <v>22</v>
      </c>
      <c r="H50" s="56">
        <f>COUNTIFS('Year 2'!$G:$G,"&gt;0",'Year 2'!$B:$B,$A50,'Year 2'!$P:$P,H$1)</f>
        <v>7</v>
      </c>
      <c r="I50" s="57">
        <f t="shared" si="36"/>
        <v>0.3181818182</v>
      </c>
      <c r="J50" s="58">
        <f>COUNTIFS('Year 2'!$G:$G,"&gt;0",'Year 2'!$B:$B,$A50,'Year 2'!$P:$P,J$1)</f>
        <v>3</v>
      </c>
      <c r="K50" s="59">
        <f t="shared" si="37"/>
        <v>0.1363636364</v>
      </c>
      <c r="L50" s="60">
        <f>COUNTIFS('Year 2'!$G:$G,"&gt;0",'Year 2'!$B:$B,$A50,'Year 2'!$P:$P,L$1)</f>
        <v>3</v>
      </c>
      <c r="M50" s="61">
        <f t="shared" si="38"/>
        <v>0.1363636364</v>
      </c>
      <c r="N50" s="62">
        <f>COUNTIFS('Year 2'!$G:$G,"&gt;0",'Year 2'!$B:$B,$A50,'Year 2'!$P:$P,N$1)</f>
        <v>3</v>
      </c>
      <c r="O50" s="63">
        <f t="shared" si="39"/>
        <v>0.1363636364</v>
      </c>
      <c r="P50" s="64">
        <f>COUNTIFS('Year 2'!$G:$G,"&gt;0",'Year 2'!$B:$B,$A50,'Year 2'!$P:$P,P$1)</f>
        <v>2</v>
      </c>
      <c r="Q50" s="65">
        <f t="shared" si="40"/>
        <v>0.09090909091</v>
      </c>
      <c r="R50" s="54">
        <f>COUNTIFS('Year 2'!$G:$G,"&gt;0",'Year 2'!$B:$B,$A50,'Year 2'!$P:$P,R$1)</f>
        <v>2</v>
      </c>
      <c r="S50" s="66">
        <f t="shared" si="41"/>
        <v>0.09090909091</v>
      </c>
      <c r="T50" s="67">
        <f t="shared" si="42"/>
        <v>9</v>
      </c>
      <c r="U50" s="68">
        <f t="shared" si="43"/>
        <v>0.4090909091</v>
      </c>
      <c r="V50" s="69">
        <f>COUNTIFS('Year 2'!$G:$G,"&gt;0",'Year 2'!$B:$B,$A50,'Year 2'!$N:$N,V$2)</f>
        <v>5</v>
      </c>
      <c r="W50" s="69">
        <f>COUNTIFS('Year 2'!$G:$G,"&gt;0",'Year 2'!$B:$B,$A50,'Year 2'!$N:$N,W$2)</f>
        <v>6</v>
      </c>
      <c r="X50" s="69">
        <f>COUNTIFS('Year 2'!$G:$G,"&gt;0",'Year 2'!$B:$B,$A50,'Year 2'!$N:$N,X$2)</f>
        <v>5</v>
      </c>
      <c r="Y50" s="69">
        <f>COUNTIFS('Year 2'!$G:$G,"&gt;0",'Year 2'!$B:$B,$A50,'Year 2'!$N:$N,Y$2)</f>
        <v>6</v>
      </c>
      <c r="Z50" s="125">
        <f>COUNTIFS('Year 2'!$G:$G,"&gt;0",'Year 2'!$B:$B,$A50,'Year 2'!$T:$T,Z$2)</f>
        <v>1</v>
      </c>
      <c r="AA50" s="125">
        <f>COUNTIFS('Year 2'!$G:$G,"&gt;0",'Year 2'!$B:$B,$A50,'Year 2'!$T:$T,AA$2)</f>
        <v>1</v>
      </c>
      <c r="AB50" s="125">
        <f>COUNTIFS('Year 2'!$G:$G,"&gt;0",'Year 2'!$B:$B,$A50,'Year 2'!$T:$T,AB$2)</f>
        <v>3</v>
      </c>
      <c r="AC50" s="125">
        <f t="shared" si="44"/>
        <v>5</v>
      </c>
      <c r="AD50" s="114"/>
      <c r="AE50" s="114"/>
      <c r="AF50" s="114"/>
      <c r="AG50" s="114"/>
      <c r="AH50" s="114"/>
      <c r="AI50" s="114"/>
      <c r="AJ50" s="114"/>
      <c r="AK50" s="114"/>
      <c r="AL50" s="114"/>
      <c r="AM50" s="114"/>
      <c r="AN50" s="114"/>
      <c r="AO50" s="114"/>
      <c r="AP50" s="114"/>
      <c r="AQ50" s="114"/>
      <c r="AR50" s="114"/>
      <c r="AS50" s="114"/>
      <c r="AT50" s="114"/>
      <c r="AU50" s="114"/>
      <c r="AV50" s="114"/>
      <c r="AW50" s="114"/>
    </row>
    <row r="51" ht="14.25" customHeight="1">
      <c r="A51" s="1303" t="s">
        <v>155</v>
      </c>
      <c r="B51" s="81" t="s">
        <v>155</v>
      </c>
      <c r="C51" s="31"/>
      <c r="D51" s="82"/>
      <c r="E51" s="83">
        <f t="shared" ref="E51:H51" si="45">SUM(E41:E49)</f>
        <v>71</v>
      </c>
      <c r="F51" s="84">
        <f t="shared" si="45"/>
        <v>83</v>
      </c>
      <c r="G51" s="85">
        <f t="shared" si="45"/>
        <v>154</v>
      </c>
      <c r="H51" s="86">
        <f t="shared" si="45"/>
        <v>45</v>
      </c>
      <c r="I51" s="87">
        <f t="shared" si="36"/>
        <v>0.2922077922</v>
      </c>
      <c r="J51" s="88">
        <f>SUM(J41:J49)</f>
        <v>28</v>
      </c>
      <c r="K51" s="89">
        <f t="shared" si="37"/>
        <v>0.1818181818</v>
      </c>
      <c r="L51" s="90">
        <f>SUM(L41:L49)</f>
        <v>19</v>
      </c>
      <c r="M51" s="91">
        <f t="shared" si="38"/>
        <v>0.1233766234</v>
      </c>
      <c r="N51" s="92">
        <f>SUM(N41:N49)</f>
        <v>10</v>
      </c>
      <c r="O51" s="93">
        <f t="shared" si="39"/>
        <v>0.06493506494</v>
      </c>
      <c r="P51" s="94">
        <f>SUM(P41:P49)</f>
        <v>3</v>
      </c>
      <c r="Q51" s="129">
        <f t="shared" si="40"/>
        <v>0.01948051948</v>
      </c>
      <c r="R51" s="84">
        <f>SUM(R41:R49)</f>
        <v>5</v>
      </c>
      <c r="S51" s="95">
        <f t="shared" si="41"/>
        <v>0.03246753247</v>
      </c>
      <c r="T51" s="96">
        <f>SUM(T41:T49)</f>
        <v>62</v>
      </c>
      <c r="U51" s="97">
        <f t="shared" si="43"/>
        <v>0.4025974026</v>
      </c>
      <c r="V51" s="98">
        <f t="shared" ref="V51:AC51" si="46">SUM(V41:V49)</f>
        <v>39</v>
      </c>
      <c r="W51" s="98">
        <f t="shared" si="46"/>
        <v>36</v>
      </c>
      <c r="X51" s="98">
        <f t="shared" si="46"/>
        <v>41</v>
      </c>
      <c r="Y51" s="98">
        <f t="shared" si="46"/>
        <v>38</v>
      </c>
      <c r="Z51" s="132">
        <f t="shared" si="46"/>
        <v>3</v>
      </c>
      <c r="AA51" s="132">
        <f t="shared" si="46"/>
        <v>17</v>
      </c>
      <c r="AB51" s="132">
        <f t="shared" si="46"/>
        <v>25</v>
      </c>
      <c r="AC51" s="132">
        <f t="shared" si="46"/>
        <v>45</v>
      </c>
      <c r="AD51" s="131"/>
      <c r="AE51" s="131"/>
      <c r="AF51" s="131"/>
      <c r="AG51" s="131"/>
      <c r="AH51" s="131"/>
      <c r="AI51" s="131"/>
      <c r="AJ51" s="131"/>
      <c r="AK51" s="131"/>
      <c r="AL51" s="131"/>
      <c r="AM51" s="131"/>
      <c r="AN51" s="131"/>
      <c r="AO51" s="131"/>
      <c r="AP51" s="131"/>
      <c r="AQ51" s="131"/>
      <c r="AR51" s="131"/>
      <c r="AS51" s="131"/>
      <c r="AT51" s="131"/>
      <c r="AU51" s="131"/>
      <c r="AV51" s="131"/>
      <c r="AW51" s="131"/>
    </row>
    <row r="52" ht="14.25" customHeight="1">
      <c r="A52" s="1304" t="s">
        <v>237</v>
      </c>
      <c r="B52" s="134" t="s">
        <v>237</v>
      </c>
      <c r="C52" s="31"/>
      <c r="D52" s="135"/>
      <c r="E52" s="135">
        <f t="shared" ref="E52:H52" si="47">SUM(E13,E25,E38,E51)</f>
        <v>162</v>
      </c>
      <c r="F52" s="135">
        <f t="shared" si="47"/>
        <v>199</v>
      </c>
      <c r="G52" s="135">
        <f t="shared" si="47"/>
        <v>361</v>
      </c>
      <c r="H52" s="135">
        <f t="shared" si="47"/>
        <v>122</v>
      </c>
      <c r="I52" s="136">
        <f t="shared" si="36"/>
        <v>0.3379501385</v>
      </c>
      <c r="J52" s="135">
        <f>SUM(J13,J25,J38,J51)</f>
        <v>54</v>
      </c>
      <c r="K52" s="136">
        <f t="shared" si="37"/>
        <v>0.1495844875</v>
      </c>
      <c r="L52" s="135">
        <f>SUM(L13,L25,L38,L51)</f>
        <v>38</v>
      </c>
      <c r="M52" s="137">
        <f t="shared" si="38"/>
        <v>0.1052631579</v>
      </c>
      <c r="N52" s="135">
        <f>SUM(N13,N25,N38,N51)</f>
        <v>29</v>
      </c>
      <c r="O52" s="137">
        <f t="shared" si="39"/>
        <v>0.08033240997</v>
      </c>
      <c r="P52" s="135">
        <f>SUM(P13,P25,P38,P51)</f>
        <v>13</v>
      </c>
      <c r="Q52" s="137">
        <f t="shared" si="40"/>
        <v>0.03601108033</v>
      </c>
      <c r="R52" s="135">
        <f>SUM(R13,R25,R38,R51)</f>
        <v>8</v>
      </c>
      <c r="S52" s="137">
        <f t="shared" si="41"/>
        <v>0.02216066482</v>
      </c>
      <c r="T52" s="135">
        <f>SUM(T13,T25,T38,T51)</f>
        <v>147</v>
      </c>
      <c r="U52" s="136">
        <f t="shared" si="43"/>
        <v>0.4072022161</v>
      </c>
      <c r="V52" s="135">
        <f t="shared" ref="V52:AC52" si="48">SUM(V13,V25,V38,V51)</f>
        <v>90</v>
      </c>
      <c r="W52" s="135">
        <f t="shared" si="48"/>
        <v>86</v>
      </c>
      <c r="X52" s="135">
        <f t="shared" si="48"/>
        <v>94</v>
      </c>
      <c r="Y52" s="135">
        <f t="shared" si="48"/>
        <v>90</v>
      </c>
      <c r="Z52" s="135">
        <f t="shared" si="48"/>
        <v>3</v>
      </c>
      <c r="AA52" s="135">
        <f t="shared" si="48"/>
        <v>17</v>
      </c>
      <c r="AB52" s="135">
        <f t="shared" si="48"/>
        <v>25</v>
      </c>
      <c r="AC52" s="135">
        <f t="shared" si="48"/>
        <v>45</v>
      </c>
      <c r="AD52" s="114"/>
      <c r="AE52" s="114"/>
      <c r="AF52" s="114"/>
      <c r="AG52" s="114"/>
      <c r="AH52" s="114"/>
      <c r="AI52" s="114"/>
      <c r="AJ52" s="114"/>
      <c r="AK52" s="114"/>
      <c r="AL52" s="114"/>
      <c r="AM52" s="114"/>
      <c r="AN52" s="114"/>
      <c r="AO52" s="114"/>
      <c r="AP52" s="114"/>
      <c r="AQ52" s="114"/>
      <c r="AR52" s="114"/>
      <c r="AS52" s="114"/>
      <c r="AT52" s="114"/>
      <c r="AU52" s="114"/>
      <c r="AV52" s="114"/>
      <c r="AW52" s="114"/>
    </row>
    <row r="53" ht="14.25" hidden="1" customHeight="1">
      <c r="A53" s="119"/>
      <c r="B53" s="119"/>
      <c r="C53" s="120"/>
      <c r="D53" s="121"/>
      <c r="E53" s="122" t="s">
        <v>238</v>
      </c>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3"/>
      <c r="AD53" s="113"/>
      <c r="AE53" s="113"/>
      <c r="AF53" s="113"/>
      <c r="AG53" s="113"/>
      <c r="AH53" s="113"/>
      <c r="AI53" s="113"/>
      <c r="AJ53" s="113"/>
      <c r="AK53" s="113"/>
      <c r="AL53" s="113"/>
      <c r="AM53" s="113"/>
      <c r="AN53" s="113"/>
      <c r="AO53" s="113"/>
      <c r="AP53" s="113"/>
      <c r="AQ53" s="113"/>
      <c r="AR53" s="113"/>
      <c r="AS53" s="113"/>
      <c r="AT53" s="113"/>
      <c r="AU53" s="113"/>
      <c r="AV53" s="113"/>
      <c r="AW53" s="113"/>
    </row>
    <row r="54" ht="14.25" hidden="1" customHeight="1">
      <c r="A54" s="50" t="s">
        <v>18</v>
      </c>
      <c r="B54" s="50" t="s">
        <v>18</v>
      </c>
      <c r="C54" s="51"/>
      <c r="D54" s="52"/>
      <c r="E54" s="53">
        <f>COUNTIFS('Year 3'!$G:$G,"&gt;0",'Year 3'!$C:$C,$B54,'Year 3'!$M:$M,"F")</f>
        <v>0</v>
      </c>
      <c r="F54" s="54">
        <f>COUNTIFS('Year 3'!$G:$G,"&gt;0",'Year 3'!$C:$C,$B54,'Year 3'!$M:$M,"M")</f>
        <v>0</v>
      </c>
      <c r="G54" s="55">
        <f t="shared" ref="G54:G63" si="49">E54+F54</f>
        <v>0</v>
      </c>
      <c r="H54" s="56">
        <f>COUNTIFS('Year 3'!$G:$G,"&gt;0",'Year 3'!$C:$C,$B54,'Year 3'!$P:$P,H$1)</f>
        <v>0</v>
      </c>
      <c r="I54" s="57">
        <f t="shared" ref="I54:I64" si="50">IFERROR(H54/G54,0)</f>
        <v>0</v>
      </c>
      <c r="J54" s="58">
        <f>COUNTIFS('Year 3'!$G:$G,"&gt;0",'Year 3'!$C:$C,$B54,'Year 3'!$P:$P,J$1)</f>
        <v>0</v>
      </c>
      <c r="K54" s="59">
        <f t="shared" ref="K54:K64" si="51">IFERROR(J54/G54,0)</f>
        <v>0</v>
      </c>
      <c r="L54" s="60">
        <f>COUNTIFS('Year 3'!$G:$G,"&gt;0",'Year 3'!$C:$C,$B54,'Year 3'!$P:$P,L$1)</f>
        <v>0</v>
      </c>
      <c r="M54" s="61">
        <f t="shared" ref="M54:M64" si="52">IFERROR(L54/G54,0)</f>
        <v>0</v>
      </c>
      <c r="N54" s="62">
        <f>COUNTIFS('Year 3'!$G:$G,"&gt;0",'Year 3'!$C:$C,$B54,'Year 3'!$P:$P,N$1)</f>
        <v>0</v>
      </c>
      <c r="O54" s="63">
        <f t="shared" ref="O54:O64" si="53">IFERROR(N54/G54,0)</f>
        <v>0</v>
      </c>
      <c r="P54" s="64">
        <f>COUNTIFS('Year 3'!$G:$G,"&gt;0",'Year 3'!$C:$C,$B54,'Year 3'!$P:$P,P$1)</f>
        <v>0</v>
      </c>
      <c r="Q54" s="65">
        <f t="shared" ref="Q54:Q64" si="54">IFERROR(P54/G54,0)</f>
        <v>0</v>
      </c>
      <c r="R54" s="54">
        <f>COUNTIFS('Year 3'!$G:$G,"&gt;0",'Year 3'!$C:$C,$B54,'Year 3'!$P:$P,R$1)</f>
        <v>0</v>
      </c>
      <c r="S54" s="66">
        <f t="shared" ref="S54:S64" si="55">IFERROR(R54/G54,0)</f>
        <v>0</v>
      </c>
      <c r="T54" s="67">
        <f t="shared" ref="T54:T63" si="56">G54-SUM(H54,J54,L54)</f>
        <v>0</v>
      </c>
      <c r="U54" s="68">
        <f t="shared" ref="U54:U64" si="57">IFERROR(T54/G54,0)</f>
        <v>0</v>
      </c>
      <c r="V54" s="69">
        <f>COUNTIFS('Year 3'!$G:$G,"&gt;0",'Year 3'!$C:$C,$B54,'Year 3'!$N:$N,V$2)</f>
        <v>0</v>
      </c>
      <c r="W54" s="69">
        <f>COUNTIFS('Year 3'!$G:$G,"&gt;0",'Year 3'!$C:$C,$B54,'Year 3'!$N:$N,W$2)</f>
        <v>0</v>
      </c>
      <c r="X54" s="69">
        <f>COUNTIFS('Year 3'!$G:$G,"&gt;0",'Year 3'!$C:$C,$B54,'Year 3'!$N:$N,X$2)</f>
        <v>0</v>
      </c>
      <c r="Y54" s="69">
        <f>COUNTIFS('Year 3'!$G:$G,"&gt;0",'Year 3'!$C:$C,$B54,'Year 3'!$N:$N,Y$2)</f>
        <v>0</v>
      </c>
      <c r="Z54" s="125">
        <f>COUNTIFS('Year 3'!$G:$G,"&gt;0",'Year 3'!$C:$C,$B54,'Year 3'!$T:$T,Z$2)</f>
        <v>0</v>
      </c>
      <c r="AA54" s="125">
        <f>COUNTIFS('Year 3'!$G:$G,"&gt;0",'Year 3'!$C:$C,$B54,'Year 3'!$T:$T,AA$2)</f>
        <v>0</v>
      </c>
      <c r="AB54" s="125">
        <f>COUNTIFS('Year 3'!$G:$G,"&gt;0",'Year 3'!$C:$C,$B54,'Year 3'!$T:$T,AB$2)</f>
        <v>0</v>
      </c>
      <c r="AC54" s="125">
        <f t="shared" ref="AC54:AC63" si="58">SUM(Z54:AB54)</f>
        <v>0</v>
      </c>
      <c r="AD54" s="114"/>
      <c r="AE54" s="114"/>
      <c r="AF54" s="114"/>
      <c r="AG54" s="114"/>
      <c r="AH54" s="114"/>
      <c r="AI54" s="114"/>
      <c r="AJ54" s="114"/>
      <c r="AK54" s="114"/>
      <c r="AL54" s="114"/>
      <c r="AM54" s="114"/>
      <c r="AN54" s="114"/>
      <c r="AO54" s="114"/>
      <c r="AP54" s="114"/>
      <c r="AQ54" s="114"/>
      <c r="AR54" s="114"/>
      <c r="AS54" s="114"/>
      <c r="AT54" s="114"/>
      <c r="AU54" s="114"/>
      <c r="AV54" s="114"/>
      <c r="AW54" s="114"/>
    </row>
    <row r="55" ht="14.25" hidden="1" customHeight="1">
      <c r="A55" s="78" t="s">
        <v>12</v>
      </c>
      <c r="B55" s="78" t="s">
        <v>12</v>
      </c>
      <c r="C55" s="51"/>
      <c r="D55" s="52"/>
      <c r="E55" s="53">
        <f>COUNTIFS('Year 3'!$G:$G,"&gt;0",'Year 3'!$C:$C,$B55,'Year 3'!$M:$M,"F")</f>
        <v>0</v>
      </c>
      <c r="F55" s="54">
        <f>COUNTIFS('Year 3'!$G:$G,"&gt;0",'Year 3'!$C:$C,$B55,'Year 3'!$M:$M,"M")</f>
        <v>0</v>
      </c>
      <c r="G55" s="55">
        <f t="shared" si="49"/>
        <v>0</v>
      </c>
      <c r="H55" s="56">
        <f>COUNTIFS('Year 3'!$G:$G,"&gt;0",'Year 3'!$C:$C,$B55,'Year 3'!$P:$P,H$1)</f>
        <v>0</v>
      </c>
      <c r="I55" s="57">
        <f t="shared" si="50"/>
        <v>0</v>
      </c>
      <c r="J55" s="58">
        <f>COUNTIFS('Year 3'!$G:$G,"&gt;0",'Year 3'!$C:$C,$B55,'Year 3'!$P:$P,J$1)</f>
        <v>0</v>
      </c>
      <c r="K55" s="59">
        <f t="shared" si="51"/>
        <v>0</v>
      </c>
      <c r="L55" s="60">
        <f>COUNTIFS('Year 3'!$G:$G,"&gt;0",'Year 3'!$C:$C,$B55,'Year 3'!$P:$P,L$1)</f>
        <v>0</v>
      </c>
      <c r="M55" s="61">
        <f t="shared" si="52"/>
        <v>0</v>
      </c>
      <c r="N55" s="62">
        <f>COUNTIFS('Year 3'!$G:$G,"&gt;0",'Year 3'!$C:$C,$B55,'Year 3'!$P:$P,N$1)</f>
        <v>0</v>
      </c>
      <c r="O55" s="63">
        <f t="shared" si="53"/>
        <v>0</v>
      </c>
      <c r="P55" s="64">
        <f>COUNTIFS('Year 3'!$G:$G,"&gt;0",'Year 3'!$C:$C,$B55,'Year 3'!$P:$P,P$1)</f>
        <v>0</v>
      </c>
      <c r="Q55" s="65">
        <f t="shared" si="54"/>
        <v>0</v>
      </c>
      <c r="R55" s="54">
        <f>COUNTIFS('Year 3'!$G:$G,"&gt;0",'Year 3'!$C:$C,$B55,'Year 3'!$P:$P,R$1)</f>
        <v>0</v>
      </c>
      <c r="S55" s="66">
        <f t="shared" si="55"/>
        <v>0</v>
      </c>
      <c r="T55" s="67">
        <f t="shared" si="56"/>
        <v>0</v>
      </c>
      <c r="U55" s="68">
        <f t="shared" si="57"/>
        <v>0</v>
      </c>
      <c r="V55" s="69">
        <f>COUNTIFS('Year 3'!$G:$G,"&gt;0",'Year 3'!$C:$C,$B55,'Year 3'!$N:$N,V$2)</f>
        <v>0</v>
      </c>
      <c r="W55" s="69">
        <f>COUNTIFS('Year 3'!$G:$G,"&gt;0",'Year 3'!$C:$C,$B55,'Year 3'!$N:$N,W$2)</f>
        <v>0</v>
      </c>
      <c r="X55" s="69">
        <f>COUNTIFS('Year 3'!$G:$G,"&gt;0",'Year 3'!$C:$C,$B55,'Year 3'!$N:$N,X$2)</f>
        <v>0</v>
      </c>
      <c r="Y55" s="69">
        <f>COUNTIFS('Year 3'!$G:$G,"&gt;0",'Year 3'!$C:$C,$B55,'Year 3'!$N:$N,Y$2)</f>
        <v>0</v>
      </c>
      <c r="Z55" s="125">
        <f>COUNTIFS('Year 3'!$G:$G,"&gt;0",'Year 3'!$C:$C,$B55,'Year 3'!$T:$T,Z$2)</f>
        <v>0</v>
      </c>
      <c r="AA55" s="125">
        <f>COUNTIFS('Year 3'!$G:$G,"&gt;0",'Year 3'!$C:$C,$B55,'Year 3'!$T:$T,AA$2)</f>
        <v>0</v>
      </c>
      <c r="AB55" s="125">
        <f>COUNTIFS('Year 3'!$G:$G,"&gt;0",'Year 3'!$C:$C,$B55,'Year 3'!$T:$T,AB$2)</f>
        <v>0</v>
      </c>
      <c r="AC55" s="125">
        <f t="shared" si="58"/>
        <v>0</v>
      </c>
      <c r="AD55" s="114"/>
      <c r="AE55" s="114"/>
      <c r="AF55" s="114"/>
      <c r="AG55" s="114"/>
      <c r="AH55" s="114"/>
      <c r="AI55" s="114"/>
      <c r="AJ55" s="114"/>
      <c r="AK55" s="114"/>
      <c r="AL55" s="114"/>
      <c r="AM55" s="114"/>
      <c r="AN55" s="114"/>
      <c r="AO55" s="114"/>
      <c r="AP55" s="114"/>
      <c r="AQ55" s="114"/>
      <c r="AR55" s="114"/>
      <c r="AS55" s="114"/>
      <c r="AT55" s="114"/>
      <c r="AU55" s="114"/>
      <c r="AV55" s="114"/>
      <c r="AW55" s="114"/>
    </row>
    <row r="56" ht="14.25" hidden="1" customHeight="1">
      <c r="A56" s="78" t="s">
        <v>221</v>
      </c>
      <c r="B56" s="78" t="s">
        <v>221</v>
      </c>
      <c r="C56" s="51" t="s">
        <v>244</v>
      </c>
      <c r="D56" s="52"/>
      <c r="E56" s="53">
        <f>COUNTIFS('Year 3'!$G:$G,"&gt;0",'Year 3'!$C:$C,$B56,'Year 3'!$M:$M,"F")</f>
        <v>0</v>
      </c>
      <c r="F56" s="54">
        <f>COUNTIFS('Year 3'!$G:$G,"&gt;0",'Year 3'!$C:$C,$B56,'Year 3'!$M:$M,"M")</f>
        <v>0</v>
      </c>
      <c r="G56" s="55">
        <f t="shared" si="49"/>
        <v>0</v>
      </c>
      <c r="H56" s="56">
        <f>COUNTIFS('Year 3'!$G:$G,"&gt;0",'Year 3'!$C:$C,$B56,'Year 3'!$P:$P,H$1)</f>
        <v>0</v>
      </c>
      <c r="I56" s="57">
        <f t="shared" si="50"/>
        <v>0</v>
      </c>
      <c r="J56" s="58">
        <f>COUNTIFS('Year 3'!$G:$G,"&gt;0",'Year 3'!$C:$C,$B56,'Year 3'!$P:$P,J$1)</f>
        <v>0</v>
      </c>
      <c r="K56" s="59">
        <f t="shared" si="51"/>
        <v>0</v>
      </c>
      <c r="L56" s="60">
        <f>COUNTIFS('Year 3'!$G:$G,"&gt;0",'Year 3'!$C:$C,$B56,'Year 3'!$P:$P,L$1)</f>
        <v>0</v>
      </c>
      <c r="M56" s="61">
        <f t="shared" si="52"/>
        <v>0</v>
      </c>
      <c r="N56" s="62">
        <f>COUNTIFS('Year 3'!$G:$G,"&gt;0",'Year 3'!$C:$C,$B56,'Year 3'!$P:$P,N$1)</f>
        <v>0</v>
      </c>
      <c r="O56" s="63">
        <f t="shared" si="53"/>
        <v>0</v>
      </c>
      <c r="P56" s="64">
        <f>COUNTIFS('Year 3'!$G:$G,"&gt;0",'Year 3'!$C:$C,$B56,'Year 3'!$P:$P,P$1)</f>
        <v>0</v>
      </c>
      <c r="Q56" s="65">
        <f t="shared" si="54"/>
        <v>0</v>
      </c>
      <c r="R56" s="54">
        <f>COUNTIFS('Year 3'!$G:$G,"&gt;0",'Year 3'!$C:$C,$B56,'Year 3'!$P:$P,R$1)</f>
        <v>0</v>
      </c>
      <c r="S56" s="66">
        <f t="shared" si="55"/>
        <v>0</v>
      </c>
      <c r="T56" s="67">
        <f t="shared" si="56"/>
        <v>0</v>
      </c>
      <c r="U56" s="68">
        <f t="shared" si="57"/>
        <v>0</v>
      </c>
      <c r="V56" s="69">
        <f>COUNTIFS('Year 3'!$G:$G,"&gt;0",'Year 3'!$C:$C,$B56,'Year 3'!$N:$N,V$2)</f>
        <v>0</v>
      </c>
      <c r="W56" s="69">
        <f>COUNTIFS('Year 3'!$G:$G,"&gt;0",'Year 3'!$C:$C,$B56,'Year 3'!$N:$N,W$2)</f>
        <v>0</v>
      </c>
      <c r="X56" s="69">
        <f>COUNTIFS('Year 3'!$G:$G,"&gt;0",'Year 3'!$C:$C,$B56,'Year 3'!$N:$N,X$2)</f>
        <v>0</v>
      </c>
      <c r="Y56" s="69">
        <f>COUNTIFS('Year 3'!$G:$G,"&gt;0",'Year 3'!$C:$C,$B56,'Year 3'!$N:$N,Y$2)</f>
        <v>0</v>
      </c>
      <c r="Z56" s="125">
        <f>COUNTIFS('Year 3'!$G:$G,"&gt;0",'Year 3'!$C:$C,$B56,'Year 3'!$T:$T,Z$2)</f>
        <v>0</v>
      </c>
      <c r="AA56" s="125">
        <f>COUNTIFS('Year 3'!$G:$G,"&gt;0",'Year 3'!$C:$C,$B56,'Year 3'!$T:$T,AA$2)</f>
        <v>0</v>
      </c>
      <c r="AB56" s="125">
        <f>COUNTIFS('Year 3'!$G:$G,"&gt;0",'Year 3'!$C:$C,$B56,'Year 3'!$T:$T,AB$2)</f>
        <v>0</v>
      </c>
      <c r="AC56" s="125">
        <f t="shared" si="58"/>
        <v>0</v>
      </c>
      <c r="AD56" s="114"/>
      <c r="AE56" s="114"/>
      <c r="AF56" s="114"/>
      <c r="AG56" s="114"/>
      <c r="AH56" s="114"/>
      <c r="AI56" s="114"/>
      <c r="AJ56" s="114"/>
      <c r="AK56" s="114"/>
      <c r="AL56" s="114"/>
      <c r="AM56" s="114"/>
      <c r="AN56" s="114"/>
      <c r="AO56" s="114"/>
      <c r="AP56" s="114"/>
      <c r="AQ56" s="114"/>
      <c r="AR56" s="114"/>
      <c r="AS56" s="114"/>
      <c r="AT56" s="114"/>
      <c r="AU56" s="114"/>
      <c r="AV56" s="114"/>
      <c r="AW56" s="114"/>
    </row>
    <row r="57" ht="14.25" hidden="1" customHeight="1">
      <c r="A57" s="78" t="s">
        <v>223</v>
      </c>
      <c r="B57" s="78" t="s">
        <v>223</v>
      </c>
      <c r="C57" s="51" t="s">
        <v>8982</v>
      </c>
      <c r="D57" s="52"/>
      <c r="E57" s="53">
        <f>COUNTIFS('Year 3'!$G:$G,"&gt;0",'Year 3'!$C:$C,$B57,'Year 3'!$M:$M,"F")</f>
        <v>0</v>
      </c>
      <c r="F57" s="54">
        <f>COUNTIFS('Year 3'!$G:$G,"&gt;0",'Year 3'!$C:$C,$B57,'Year 3'!$M:$M,"M")</f>
        <v>0</v>
      </c>
      <c r="G57" s="55">
        <f t="shared" si="49"/>
        <v>0</v>
      </c>
      <c r="H57" s="56">
        <f>COUNTIFS('Year 3'!$G:$G,"&gt;0",'Year 3'!$C:$C,$B57,'Year 3'!$P:$P,H$1)</f>
        <v>0</v>
      </c>
      <c r="I57" s="57">
        <f t="shared" si="50"/>
        <v>0</v>
      </c>
      <c r="J57" s="58">
        <f>COUNTIFS('Year 3'!$G:$G,"&gt;0",'Year 3'!$C:$C,$B57,'Year 3'!$P:$P,J$1)</f>
        <v>0</v>
      </c>
      <c r="K57" s="59">
        <f t="shared" si="51"/>
        <v>0</v>
      </c>
      <c r="L57" s="60">
        <f>COUNTIFS('Year 3'!$G:$G,"&gt;0",'Year 3'!$C:$C,$B57,'Year 3'!$P:$P,L$1)</f>
        <v>0</v>
      </c>
      <c r="M57" s="61">
        <f t="shared" si="52"/>
        <v>0</v>
      </c>
      <c r="N57" s="62">
        <f>COUNTIFS('Year 3'!$G:$G,"&gt;0",'Year 3'!$C:$C,$B57,'Year 3'!$P:$P,N$1)</f>
        <v>0</v>
      </c>
      <c r="O57" s="63">
        <f t="shared" si="53"/>
        <v>0</v>
      </c>
      <c r="P57" s="64">
        <f>COUNTIFS('Year 3'!$G:$G,"&gt;0",'Year 3'!$C:$C,$B57,'Year 3'!$P:$P,P$1)</f>
        <v>0</v>
      </c>
      <c r="Q57" s="65">
        <f t="shared" si="54"/>
        <v>0</v>
      </c>
      <c r="R57" s="54">
        <f>COUNTIFS('Year 3'!$G:$G,"&gt;0",'Year 3'!$C:$C,$B57,'Year 3'!$P:$P,R$1)</f>
        <v>0</v>
      </c>
      <c r="S57" s="66">
        <f t="shared" si="55"/>
        <v>0</v>
      </c>
      <c r="T57" s="67">
        <f t="shared" si="56"/>
        <v>0</v>
      </c>
      <c r="U57" s="68">
        <f t="shared" si="57"/>
        <v>0</v>
      </c>
      <c r="V57" s="69">
        <f>COUNTIFS('Year 3'!$G:$G,"&gt;0",'Year 3'!$C:$C,$B57,'Year 3'!$N:$N,V$2)</f>
        <v>0</v>
      </c>
      <c r="W57" s="69">
        <f>COUNTIFS('Year 3'!$G:$G,"&gt;0",'Year 3'!$C:$C,$B57,'Year 3'!$N:$N,W$2)</f>
        <v>0</v>
      </c>
      <c r="X57" s="69">
        <f>COUNTIFS('Year 3'!$G:$G,"&gt;0",'Year 3'!$C:$C,$B57,'Year 3'!$N:$N,X$2)</f>
        <v>0</v>
      </c>
      <c r="Y57" s="69">
        <f>COUNTIFS('Year 3'!$G:$G,"&gt;0",'Year 3'!$C:$C,$B57,'Year 3'!$N:$N,Y$2)</f>
        <v>0</v>
      </c>
      <c r="Z57" s="125">
        <f>COUNTIFS('Year 3'!$G:$G,"&gt;0",'Year 3'!$C:$C,$B57,'Year 3'!$T:$T,Z$2)</f>
        <v>0</v>
      </c>
      <c r="AA57" s="125">
        <f>COUNTIFS('Year 3'!$G:$G,"&gt;0",'Year 3'!$C:$C,$B57,'Year 3'!$T:$T,AA$2)</f>
        <v>0</v>
      </c>
      <c r="AB57" s="125">
        <f>COUNTIFS('Year 3'!$G:$G,"&gt;0",'Year 3'!$C:$C,$B57,'Year 3'!$T:$T,AB$2)</f>
        <v>0</v>
      </c>
      <c r="AC57" s="125">
        <f t="shared" si="58"/>
        <v>0</v>
      </c>
      <c r="AD57" s="114"/>
      <c r="AE57" s="114"/>
      <c r="AF57" s="114"/>
      <c r="AG57" s="114"/>
      <c r="AH57" s="114"/>
      <c r="AI57" s="114"/>
      <c r="AJ57" s="114"/>
      <c r="AK57" s="114"/>
      <c r="AL57" s="114"/>
      <c r="AM57" s="114"/>
      <c r="AN57" s="114"/>
      <c r="AO57" s="114"/>
      <c r="AP57" s="114"/>
      <c r="AQ57" s="114"/>
      <c r="AR57" s="114"/>
      <c r="AS57" s="114"/>
      <c r="AT57" s="114"/>
      <c r="AU57" s="114"/>
      <c r="AV57" s="114"/>
      <c r="AW57" s="114"/>
    </row>
    <row r="58" ht="14.25" hidden="1" customHeight="1">
      <c r="A58" s="78" t="s">
        <v>225</v>
      </c>
      <c r="B58" s="78" t="s">
        <v>225</v>
      </c>
      <c r="C58" s="51" t="s">
        <v>226</v>
      </c>
      <c r="D58" s="52"/>
      <c r="E58" s="53">
        <f>COUNTIFS('Year 3'!$G:$G,"&gt;0",'Year 3'!$C:$C,$B58,'Year 3'!$M:$M,"F")</f>
        <v>0</v>
      </c>
      <c r="F58" s="54">
        <f>COUNTIFS('Year 3'!$G:$G,"&gt;0",'Year 3'!$C:$C,$B58,'Year 3'!$M:$M,"M")</f>
        <v>0</v>
      </c>
      <c r="G58" s="55">
        <f t="shared" si="49"/>
        <v>0</v>
      </c>
      <c r="H58" s="56">
        <f>COUNTIFS('Year 3'!$G:$G,"&gt;0",'Year 3'!$C:$C,$B58,'Year 3'!$P:$P,H$1)</f>
        <v>0</v>
      </c>
      <c r="I58" s="57">
        <f t="shared" si="50"/>
        <v>0</v>
      </c>
      <c r="J58" s="58">
        <f>COUNTIFS('Year 3'!$G:$G,"&gt;0",'Year 3'!$C:$C,$B58,'Year 3'!$P:$P,J$1)</f>
        <v>0</v>
      </c>
      <c r="K58" s="59">
        <f t="shared" si="51"/>
        <v>0</v>
      </c>
      <c r="L58" s="60">
        <f>COUNTIFS('Year 3'!$G:$G,"&gt;0",'Year 3'!$C:$C,$B58,'Year 3'!$P:$P,L$1)</f>
        <v>0</v>
      </c>
      <c r="M58" s="61">
        <f t="shared" si="52"/>
        <v>0</v>
      </c>
      <c r="N58" s="62">
        <f>COUNTIFS('Year 3'!$G:$G,"&gt;0",'Year 3'!$C:$C,$B58,'Year 3'!$P:$P,N$1)</f>
        <v>0</v>
      </c>
      <c r="O58" s="63">
        <f t="shared" si="53"/>
        <v>0</v>
      </c>
      <c r="P58" s="64">
        <f>COUNTIFS('Year 3'!$G:$G,"&gt;0",'Year 3'!$C:$C,$B58,'Year 3'!$P:$P,P$1)</f>
        <v>0</v>
      </c>
      <c r="Q58" s="65">
        <f t="shared" si="54"/>
        <v>0</v>
      </c>
      <c r="R58" s="54">
        <f>COUNTIFS('Year 3'!$G:$G,"&gt;0",'Year 3'!$C:$C,$B58,'Year 3'!$P:$P,R$1)</f>
        <v>0</v>
      </c>
      <c r="S58" s="66">
        <f t="shared" si="55"/>
        <v>0</v>
      </c>
      <c r="T58" s="67">
        <f t="shared" si="56"/>
        <v>0</v>
      </c>
      <c r="U58" s="68">
        <f t="shared" si="57"/>
        <v>0</v>
      </c>
      <c r="V58" s="69">
        <f>COUNTIFS('Year 3'!$G:$G,"&gt;0",'Year 3'!$C:$C,$B58,'Year 3'!$N:$N,V$2)</f>
        <v>0</v>
      </c>
      <c r="W58" s="69">
        <f>COUNTIFS('Year 3'!$G:$G,"&gt;0",'Year 3'!$C:$C,$B58,'Year 3'!$N:$N,W$2)</f>
        <v>0</v>
      </c>
      <c r="X58" s="69">
        <f>COUNTIFS('Year 3'!$G:$G,"&gt;0",'Year 3'!$C:$C,$B58,'Year 3'!$N:$N,X$2)</f>
        <v>0</v>
      </c>
      <c r="Y58" s="69">
        <f>COUNTIFS('Year 3'!$G:$G,"&gt;0",'Year 3'!$C:$C,$B58,'Year 3'!$N:$N,Y$2)</f>
        <v>0</v>
      </c>
      <c r="Z58" s="125">
        <f>COUNTIFS('Year 3'!$G:$G,"&gt;0",'Year 3'!$C:$C,$B58,'Year 3'!$T:$T,Z$2)</f>
        <v>0</v>
      </c>
      <c r="AA58" s="125">
        <f>COUNTIFS('Year 3'!$G:$G,"&gt;0",'Year 3'!$C:$C,$B58,'Year 3'!$T:$T,AA$2)</f>
        <v>0</v>
      </c>
      <c r="AB58" s="125">
        <f>COUNTIFS('Year 3'!$G:$G,"&gt;0",'Year 3'!$C:$C,$B58,'Year 3'!$T:$T,AB$2)</f>
        <v>0</v>
      </c>
      <c r="AC58" s="125">
        <f t="shared" si="58"/>
        <v>0</v>
      </c>
      <c r="AD58" s="114"/>
      <c r="AE58" s="114"/>
      <c r="AF58" s="114"/>
      <c r="AG58" s="114"/>
      <c r="AH58" s="114"/>
      <c r="AI58" s="114"/>
      <c r="AJ58" s="114"/>
      <c r="AK58" s="114"/>
      <c r="AL58" s="114"/>
      <c r="AM58" s="114"/>
      <c r="AN58" s="114"/>
      <c r="AO58" s="114"/>
      <c r="AP58" s="114"/>
      <c r="AQ58" s="114"/>
      <c r="AR58" s="114"/>
      <c r="AS58" s="114"/>
      <c r="AT58" s="114"/>
      <c r="AU58" s="114"/>
      <c r="AV58" s="114"/>
      <c r="AW58" s="114"/>
    </row>
    <row r="59" ht="14.25" hidden="1" customHeight="1">
      <c r="A59" s="78" t="s">
        <v>227</v>
      </c>
      <c r="B59" s="78" t="s">
        <v>227</v>
      </c>
      <c r="C59" s="51" t="s">
        <v>228</v>
      </c>
      <c r="D59" s="52"/>
      <c r="E59" s="53">
        <f>COUNTIFS('Year 3'!$G:$G,"&gt;0",'Year 3'!$C:$C,$B59,'Year 3'!$M:$M,"F")</f>
        <v>0</v>
      </c>
      <c r="F59" s="54">
        <f>COUNTIFS('Year 3'!$G:$G,"&gt;0",'Year 3'!$C:$C,$B59,'Year 3'!$M:$M,"M")</f>
        <v>0</v>
      </c>
      <c r="G59" s="55">
        <f t="shared" si="49"/>
        <v>0</v>
      </c>
      <c r="H59" s="56">
        <f>COUNTIFS('Year 3'!$G:$G,"&gt;0",'Year 3'!$C:$C,$B59,'Year 3'!$P:$P,H$1)</f>
        <v>0</v>
      </c>
      <c r="I59" s="57">
        <f t="shared" si="50"/>
        <v>0</v>
      </c>
      <c r="J59" s="58">
        <f>COUNTIFS('Year 3'!$G:$G,"&gt;0",'Year 3'!$C:$C,$B59,'Year 3'!$P:$P,J$1)</f>
        <v>0</v>
      </c>
      <c r="K59" s="59">
        <f t="shared" si="51"/>
        <v>0</v>
      </c>
      <c r="L59" s="60">
        <f>COUNTIFS('Year 3'!$G:$G,"&gt;0",'Year 3'!$C:$C,$B59,'Year 3'!$P:$P,L$1)</f>
        <v>0</v>
      </c>
      <c r="M59" s="61">
        <f t="shared" si="52"/>
        <v>0</v>
      </c>
      <c r="N59" s="62">
        <f>COUNTIFS('Year 3'!$G:$G,"&gt;0",'Year 3'!$C:$C,$B59,'Year 3'!$P:$P,N$1)</f>
        <v>0</v>
      </c>
      <c r="O59" s="63">
        <f t="shared" si="53"/>
        <v>0</v>
      </c>
      <c r="P59" s="64">
        <f>COUNTIFS('Year 3'!$G:$G,"&gt;0",'Year 3'!$C:$C,$B59,'Year 3'!$P:$P,P$1)</f>
        <v>0</v>
      </c>
      <c r="Q59" s="65">
        <f t="shared" si="54"/>
        <v>0</v>
      </c>
      <c r="R59" s="54">
        <f>COUNTIFS('Year 3'!$G:$G,"&gt;0",'Year 3'!$C:$C,$B59,'Year 3'!$P:$P,R$1)</f>
        <v>0</v>
      </c>
      <c r="S59" s="66">
        <f t="shared" si="55"/>
        <v>0</v>
      </c>
      <c r="T59" s="67">
        <f t="shared" si="56"/>
        <v>0</v>
      </c>
      <c r="U59" s="68">
        <f t="shared" si="57"/>
        <v>0</v>
      </c>
      <c r="V59" s="69">
        <f>COUNTIFS('Year 3'!$G:$G,"&gt;0",'Year 3'!$C:$C,$B59,'Year 3'!$N:$N,V$2)</f>
        <v>0</v>
      </c>
      <c r="W59" s="69">
        <f>COUNTIFS('Year 3'!$G:$G,"&gt;0",'Year 3'!$C:$C,$B59,'Year 3'!$N:$N,W$2)</f>
        <v>0</v>
      </c>
      <c r="X59" s="69">
        <f>COUNTIFS('Year 3'!$G:$G,"&gt;0",'Year 3'!$C:$C,$B59,'Year 3'!$N:$N,X$2)</f>
        <v>0</v>
      </c>
      <c r="Y59" s="69">
        <f>COUNTIFS('Year 3'!$G:$G,"&gt;0",'Year 3'!$C:$C,$B59,'Year 3'!$N:$N,Y$2)</f>
        <v>0</v>
      </c>
      <c r="Z59" s="125">
        <f>COUNTIFS('Year 3'!$G:$G,"&gt;0",'Year 3'!$C:$C,$B59,'Year 3'!$T:$T,Z$2)</f>
        <v>0</v>
      </c>
      <c r="AA59" s="125">
        <f>COUNTIFS('Year 3'!$G:$G,"&gt;0",'Year 3'!$C:$C,$B59,'Year 3'!$T:$T,AA$2)</f>
        <v>0</v>
      </c>
      <c r="AB59" s="125">
        <f>COUNTIFS('Year 3'!$G:$G,"&gt;0",'Year 3'!$C:$C,$B59,'Year 3'!$T:$T,AB$2)</f>
        <v>0</v>
      </c>
      <c r="AC59" s="125">
        <f t="shared" si="58"/>
        <v>0</v>
      </c>
      <c r="AD59" s="114"/>
      <c r="AE59" s="114"/>
      <c r="AF59" s="114"/>
      <c r="AG59" s="114"/>
      <c r="AH59" s="114"/>
      <c r="AI59" s="114"/>
      <c r="AJ59" s="114"/>
      <c r="AK59" s="114"/>
      <c r="AL59" s="114"/>
      <c r="AM59" s="114"/>
      <c r="AN59" s="114"/>
      <c r="AO59" s="114"/>
      <c r="AP59" s="114"/>
      <c r="AQ59" s="114"/>
      <c r="AR59" s="114"/>
      <c r="AS59" s="114"/>
      <c r="AT59" s="114"/>
      <c r="AU59" s="114"/>
      <c r="AV59" s="114"/>
      <c r="AW59" s="114"/>
    </row>
    <row r="60" ht="14.25" hidden="1" customHeight="1">
      <c r="A60" s="78" t="s">
        <v>229</v>
      </c>
      <c r="B60" s="78" t="s">
        <v>229</v>
      </c>
      <c r="C60" s="51" t="s">
        <v>213</v>
      </c>
      <c r="D60" s="52"/>
      <c r="E60" s="53">
        <f>COUNTIFS('Year 3'!$G:$G,"&gt;0",'Year 3'!$C:$C,$B60,'Year 3'!$M:$M,"F")</f>
        <v>0</v>
      </c>
      <c r="F60" s="54">
        <f>COUNTIFS('Year 3'!$G:$G,"&gt;0",'Year 3'!$C:$C,$B60,'Year 3'!$M:$M,"M")</f>
        <v>0</v>
      </c>
      <c r="G60" s="55">
        <f t="shared" si="49"/>
        <v>0</v>
      </c>
      <c r="H60" s="56">
        <f>COUNTIFS('Year 3'!$G:$G,"&gt;0",'Year 3'!$C:$C,$B60,'Year 3'!$P:$P,H$1)</f>
        <v>0</v>
      </c>
      <c r="I60" s="57">
        <f t="shared" si="50"/>
        <v>0</v>
      </c>
      <c r="J60" s="58">
        <f>COUNTIFS('Year 3'!$G:$G,"&gt;0",'Year 3'!$C:$C,$B60,'Year 3'!$P:$P,J$1)</f>
        <v>0</v>
      </c>
      <c r="K60" s="59">
        <f t="shared" si="51"/>
        <v>0</v>
      </c>
      <c r="L60" s="60">
        <f>COUNTIFS('Year 3'!$G:$G,"&gt;0",'Year 3'!$C:$C,$B60,'Year 3'!$P:$P,L$1)</f>
        <v>0</v>
      </c>
      <c r="M60" s="61">
        <f t="shared" si="52"/>
        <v>0</v>
      </c>
      <c r="N60" s="62">
        <f>COUNTIFS('Year 3'!$G:$G,"&gt;0",'Year 3'!$C:$C,$B60,'Year 3'!$P:$P,N$1)</f>
        <v>0</v>
      </c>
      <c r="O60" s="63">
        <f t="shared" si="53"/>
        <v>0</v>
      </c>
      <c r="P60" s="64">
        <f>COUNTIFS('Year 3'!$G:$G,"&gt;0",'Year 3'!$C:$C,$B60,'Year 3'!$P:$P,P$1)</f>
        <v>0</v>
      </c>
      <c r="Q60" s="65">
        <f t="shared" si="54"/>
        <v>0</v>
      </c>
      <c r="R60" s="54">
        <f>COUNTIFS('Year 3'!$G:$G,"&gt;0",'Year 3'!$C:$C,$B60,'Year 3'!$P:$P,R$1)</f>
        <v>0</v>
      </c>
      <c r="S60" s="66">
        <f t="shared" si="55"/>
        <v>0</v>
      </c>
      <c r="T60" s="67">
        <f t="shared" si="56"/>
        <v>0</v>
      </c>
      <c r="U60" s="68">
        <f t="shared" si="57"/>
        <v>0</v>
      </c>
      <c r="V60" s="69">
        <f>COUNTIFS('Year 3'!$G:$G,"&gt;0",'Year 3'!$C:$C,$B60,'Year 3'!$N:$N,V$2)</f>
        <v>0</v>
      </c>
      <c r="W60" s="69">
        <f>COUNTIFS('Year 3'!$G:$G,"&gt;0",'Year 3'!$C:$C,$B60,'Year 3'!$N:$N,W$2)</f>
        <v>0</v>
      </c>
      <c r="X60" s="69">
        <f>COUNTIFS('Year 3'!$G:$G,"&gt;0",'Year 3'!$C:$C,$B60,'Year 3'!$N:$N,X$2)</f>
        <v>0</v>
      </c>
      <c r="Y60" s="69">
        <f>COUNTIFS('Year 3'!$G:$G,"&gt;0",'Year 3'!$C:$C,$B60,'Year 3'!$N:$N,Y$2)</f>
        <v>0</v>
      </c>
      <c r="Z60" s="125">
        <f>COUNTIFS('Year 3'!$G:$G,"&gt;0",'Year 3'!$C:$C,$B60,'Year 3'!$T:$T,Z$2)</f>
        <v>0</v>
      </c>
      <c r="AA60" s="125">
        <f>COUNTIFS('Year 3'!$G:$G,"&gt;0",'Year 3'!$C:$C,$B60,'Year 3'!$T:$T,AA$2)</f>
        <v>0</v>
      </c>
      <c r="AB60" s="125">
        <f>COUNTIFS('Year 3'!$G:$G,"&gt;0",'Year 3'!$C:$C,$B60,'Year 3'!$T:$T,AB$2)</f>
        <v>0</v>
      </c>
      <c r="AC60" s="125">
        <f t="shared" si="58"/>
        <v>0</v>
      </c>
      <c r="AD60" s="114"/>
      <c r="AE60" s="114"/>
      <c r="AF60" s="114"/>
      <c r="AG60" s="114"/>
      <c r="AH60" s="114"/>
      <c r="AI60" s="114"/>
      <c r="AJ60" s="114"/>
      <c r="AK60" s="114"/>
      <c r="AL60" s="114"/>
      <c r="AM60" s="114"/>
      <c r="AN60" s="114"/>
      <c r="AO60" s="114"/>
      <c r="AP60" s="114"/>
      <c r="AQ60" s="114"/>
      <c r="AR60" s="114"/>
      <c r="AS60" s="114"/>
      <c r="AT60" s="114"/>
      <c r="AU60" s="114"/>
      <c r="AV60" s="114"/>
      <c r="AW60" s="114"/>
    </row>
    <row r="61" ht="14.25" hidden="1" customHeight="1">
      <c r="A61" s="78" t="s">
        <v>231</v>
      </c>
      <c r="B61" s="78" t="s">
        <v>231</v>
      </c>
      <c r="C61" s="51" t="s">
        <v>8983</v>
      </c>
      <c r="D61" s="52"/>
      <c r="E61" s="53">
        <f>COUNTIFS('Year 3'!$G:$G,"&gt;0",'Year 3'!$C:$C,$B61,'Year 3'!$M:$M,"F")</f>
        <v>0</v>
      </c>
      <c r="F61" s="54">
        <f>COUNTIFS('Year 3'!$G:$G,"&gt;0",'Year 3'!$C:$C,$B61,'Year 3'!$M:$M,"M")</f>
        <v>0</v>
      </c>
      <c r="G61" s="55">
        <f t="shared" si="49"/>
        <v>0</v>
      </c>
      <c r="H61" s="56">
        <f>COUNTIFS('Year 3'!$G:$G,"&gt;0",'Year 3'!$C:$C,$B61,'Year 3'!$P:$P,H$1)</f>
        <v>0</v>
      </c>
      <c r="I61" s="57">
        <f t="shared" si="50"/>
        <v>0</v>
      </c>
      <c r="J61" s="58">
        <f>COUNTIFS('Year 3'!$G:$G,"&gt;0",'Year 3'!$C:$C,$B61,'Year 3'!$P:$P,J$1)</f>
        <v>0</v>
      </c>
      <c r="K61" s="59">
        <f t="shared" si="51"/>
        <v>0</v>
      </c>
      <c r="L61" s="60">
        <f>COUNTIFS('Year 3'!$G:$G,"&gt;0",'Year 3'!$C:$C,$B61,'Year 3'!$P:$P,L$1)</f>
        <v>0</v>
      </c>
      <c r="M61" s="61">
        <f t="shared" si="52"/>
        <v>0</v>
      </c>
      <c r="N61" s="62">
        <f>COUNTIFS('Year 3'!$G:$G,"&gt;0",'Year 3'!$C:$C,$B61,'Year 3'!$P:$P,N$1)</f>
        <v>0</v>
      </c>
      <c r="O61" s="63">
        <f t="shared" si="53"/>
        <v>0</v>
      </c>
      <c r="P61" s="64">
        <f>COUNTIFS('Year 3'!$G:$G,"&gt;0",'Year 3'!$C:$C,$B61,'Year 3'!$P:$P,P$1)</f>
        <v>0</v>
      </c>
      <c r="Q61" s="65">
        <f t="shared" si="54"/>
        <v>0</v>
      </c>
      <c r="R61" s="54">
        <f>COUNTIFS('Year 3'!$G:$G,"&gt;0",'Year 3'!$C:$C,$B61,'Year 3'!$P:$P,R$1)</f>
        <v>0</v>
      </c>
      <c r="S61" s="66">
        <f t="shared" si="55"/>
        <v>0</v>
      </c>
      <c r="T61" s="67">
        <f t="shared" si="56"/>
        <v>0</v>
      </c>
      <c r="U61" s="68">
        <f t="shared" si="57"/>
        <v>0</v>
      </c>
      <c r="V61" s="69">
        <f>COUNTIFS('Year 3'!$G:$G,"&gt;0",'Year 3'!$C:$C,$B61,'Year 3'!$N:$N,V$2)</f>
        <v>0</v>
      </c>
      <c r="W61" s="69">
        <f>COUNTIFS('Year 3'!$G:$G,"&gt;0",'Year 3'!$C:$C,$B61,'Year 3'!$N:$N,W$2)</f>
        <v>0</v>
      </c>
      <c r="X61" s="69">
        <f>COUNTIFS('Year 3'!$G:$G,"&gt;0",'Year 3'!$C:$C,$B61,'Year 3'!$N:$N,X$2)</f>
        <v>0</v>
      </c>
      <c r="Y61" s="69">
        <f>COUNTIFS('Year 3'!$G:$G,"&gt;0",'Year 3'!$C:$C,$B61,'Year 3'!$N:$N,Y$2)</f>
        <v>0</v>
      </c>
      <c r="Z61" s="125">
        <f>COUNTIFS('Year 3'!$G:$G,"&gt;0",'Year 3'!$C:$C,$B61,'Year 3'!$T:$T,Z$2)</f>
        <v>0</v>
      </c>
      <c r="AA61" s="125">
        <f>COUNTIFS('Year 3'!$G:$G,"&gt;0",'Year 3'!$C:$C,$B61,'Year 3'!$T:$T,AA$2)</f>
        <v>0</v>
      </c>
      <c r="AB61" s="125">
        <f>COUNTIFS('Year 3'!$G:$G,"&gt;0",'Year 3'!$C:$C,$B61,'Year 3'!$T:$T,AB$2)</f>
        <v>0</v>
      </c>
      <c r="AC61" s="125">
        <f t="shared" si="58"/>
        <v>0</v>
      </c>
      <c r="AD61" s="114"/>
      <c r="AE61" s="114"/>
      <c r="AF61" s="114"/>
      <c r="AG61" s="114"/>
      <c r="AH61" s="114"/>
      <c r="AI61" s="114"/>
      <c r="AJ61" s="114"/>
      <c r="AK61" s="114"/>
      <c r="AL61" s="114"/>
      <c r="AM61" s="114"/>
      <c r="AN61" s="114"/>
      <c r="AO61" s="114"/>
      <c r="AP61" s="114"/>
      <c r="AQ61" s="114"/>
      <c r="AR61" s="114"/>
      <c r="AS61" s="114"/>
      <c r="AT61" s="114"/>
      <c r="AU61" s="114"/>
      <c r="AV61" s="114"/>
      <c r="AW61" s="114"/>
    </row>
    <row r="62" ht="14.25" hidden="1" customHeight="1">
      <c r="A62" s="78" t="s">
        <v>233</v>
      </c>
      <c r="B62" s="78" t="s">
        <v>233</v>
      </c>
      <c r="C62" s="51" t="s">
        <v>266</v>
      </c>
      <c r="D62" s="52"/>
      <c r="E62" s="53">
        <f>COUNTIFS('Year 3'!$G:$G,"&gt;0",'Year 3'!$C:$C,$B62,'Year 3'!$M:$M,"F")</f>
        <v>0</v>
      </c>
      <c r="F62" s="54">
        <f>COUNTIFS('Year 3'!$G:$G,"&gt;0",'Year 3'!$C:$C,$B62,'Year 3'!$M:$M,"M")</f>
        <v>0</v>
      </c>
      <c r="G62" s="55">
        <f t="shared" si="49"/>
        <v>0</v>
      </c>
      <c r="H62" s="56">
        <f>COUNTIFS('Year 3'!$G:$G,"&gt;0",'Year 3'!$C:$C,$B62,'Year 3'!$P:$P,H$1)</f>
        <v>0</v>
      </c>
      <c r="I62" s="57">
        <f t="shared" si="50"/>
        <v>0</v>
      </c>
      <c r="J62" s="58">
        <f>COUNTIFS('Year 3'!$G:$G,"&gt;0",'Year 3'!$C:$C,$B62,'Year 3'!$P:$P,J$1)</f>
        <v>0</v>
      </c>
      <c r="K62" s="59">
        <f t="shared" si="51"/>
        <v>0</v>
      </c>
      <c r="L62" s="60">
        <f>COUNTIFS('Year 3'!$G:$G,"&gt;0",'Year 3'!$C:$C,$B62,'Year 3'!$P:$P,L$1)</f>
        <v>0</v>
      </c>
      <c r="M62" s="61">
        <f t="shared" si="52"/>
        <v>0</v>
      </c>
      <c r="N62" s="62">
        <f>COUNTIFS('Year 3'!$G:$G,"&gt;0",'Year 3'!$C:$C,$B62,'Year 3'!$P:$P,N$1)</f>
        <v>0</v>
      </c>
      <c r="O62" s="63">
        <f t="shared" si="53"/>
        <v>0</v>
      </c>
      <c r="P62" s="64">
        <f>COUNTIFS('Year 3'!$G:$G,"&gt;0",'Year 3'!$C:$C,$B62,'Year 3'!$P:$P,P$1)</f>
        <v>0</v>
      </c>
      <c r="Q62" s="65">
        <f t="shared" si="54"/>
        <v>0</v>
      </c>
      <c r="R62" s="54">
        <f>COUNTIFS('Year 3'!$G:$G,"&gt;0",'Year 3'!$C:$C,$B62,'Year 3'!$P:$P,R$1)</f>
        <v>0</v>
      </c>
      <c r="S62" s="66">
        <f t="shared" si="55"/>
        <v>0</v>
      </c>
      <c r="T62" s="67">
        <f t="shared" si="56"/>
        <v>0</v>
      </c>
      <c r="U62" s="68">
        <f t="shared" si="57"/>
        <v>0</v>
      </c>
      <c r="V62" s="69">
        <f>COUNTIFS('Year 3'!$G:$G,"&gt;0",'Year 3'!$C:$C,$B62,'Year 3'!$N:$N,V$2)</f>
        <v>0</v>
      </c>
      <c r="W62" s="69">
        <f>COUNTIFS('Year 3'!$G:$G,"&gt;0",'Year 3'!$C:$C,$B62,'Year 3'!$N:$N,W$2)</f>
        <v>0</v>
      </c>
      <c r="X62" s="69">
        <f>COUNTIFS('Year 3'!$G:$G,"&gt;0",'Year 3'!$C:$C,$B62,'Year 3'!$N:$N,X$2)</f>
        <v>0</v>
      </c>
      <c r="Y62" s="69">
        <f>COUNTIFS('Year 3'!$G:$G,"&gt;0",'Year 3'!$C:$C,$B62,'Year 3'!$N:$N,Y$2)</f>
        <v>0</v>
      </c>
      <c r="Z62" s="125">
        <f>COUNTIFS('Year 3'!$G:$G,"&gt;0",'Year 3'!$C:$C,$B62,'Year 3'!$T:$T,Z$2)</f>
        <v>0</v>
      </c>
      <c r="AA62" s="125">
        <f>COUNTIFS('Year 3'!$G:$G,"&gt;0",'Year 3'!$C:$C,$B62,'Year 3'!$T:$T,AA$2)</f>
        <v>0</v>
      </c>
      <c r="AB62" s="125">
        <f>COUNTIFS('Year 3'!$G:$G,"&gt;0",'Year 3'!$C:$C,$B62,'Year 3'!$T:$T,AB$2)</f>
        <v>0</v>
      </c>
      <c r="AC62" s="125">
        <f t="shared" si="58"/>
        <v>0</v>
      </c>
      <c r="AD62" s="114"/>
      <c r="AE62" s="114"/>
      <c r="AF62" s="114"/>
      <c r="AG62" s="114"/>
      <c r="AH62" s="114"/>
      <c r="AI62" s="114"/>
      <c r="AJ62" s="114"/>
      <c r="AK62" s="114"/>
      <c r="AL62" s="114"/>
      <c r="AM62" s="114"/>
      <c r="AN62" s="114"/>
      <c r="AO62" s="114"/>
      <c r="AP62" s="114"/>
      <c r="AQ62" s="114"/>
      <c r="AR62" s="114"/>
      <c r="AS62" s="114"/>
      <c r="AT62" s="114"/>
      <c r="AU62" s="114"/>
      <c r="AV62" s="114"/>
      <c r="AW62" s="114"/>
    </row>
    <row r="63" ht="14.25" hidden="1" customHeight="1">
      <c r="A63" s="78" t="s">
        <v>235</v>
      </c>
      <c r="B63" s="78" t="s">
        <v>235</v>
      </c>
      <c r="C63" s="51" t="s">
        <v>8984</v>
      </c>
      <c r="D63" s="52"/>
      <c r="E63" s="53">
        <f>COUNTIFS('Year 3'!$G:$G,"&gt;0",'Year 3'!$C:$C,$B63,'Year 3'!$M:$M,"F")</f>
        <v>0</v>
      </c>
      <c r="F63" s="54">
        <f>COUNTIFS('Year 3'!$G:$G,"&gt;0",'Year 3'!$C:$C,$B63,'Year 3'!$M:$M,"M")</f>
        <v>0</v>
      </c>
      <c r="G63" s="55">
        <f t="shared" si="49"/>
        <v>0</v>
      </c>
      <c r="H63" s="56">
        <f>COUNTIFS('Year 3'!$G:$G,"&gt;0",'Year 3'!$C:$C,$B63,'Year 3'!$P:$P,H$1)</f>
        <v>0</v>
      </c>
      <c r="I63" s="57">
        <f t="shared" si="50"/>
        <v>0</v>
      </c>
      <c r="J63" s="58">
        <f>COUNTIFS('Year 3'!$G:$G,"&gt;0",'Year 3'!$C:$C,$B63,'Year 3'!$P:$P,J$1)</f>
        <v>0</v>
      </c>
      <c r="K63" s="59">
        <f t="shared" si="51"/>
        <v>0</v>
      </c>
      <c r="L63" s="60">
        <f>COUNTIFS('Year 3'!$G:$G,"&gt;0",'Year 3'!$C:$C,$B63,'Year 3'!$P:$P,L$1)</f>
        <v>0</v>
      </c>
      <c r="M63" s="61">
        <f t="shared" si="52"/>
        <v>0</v>
      </c>
      <c r="N63" s="62">
        <f>COUNTIFS('Year 3'!$G:$G,"&gt;0",'Year 3'!$C:$C,$B63,'Year 3'!$P:$P,N$1)</f>
        <v>0</v>
      </c>
      <c r="O63" s="63">
        <f t="shared" si="53"/>
        <v>0</v>
      </c>
      <c r="P63" s="64">
        <f>COUNTIFS('Year 3'!$G:$G,"&gt;0",'Year 3'!$C:$C,$B63,'Year 3'!$P:$P,P$1)</f>
        <v>0</v>
      </c>
      <c r="Q63" s="65">
        <f t="shared" si="54"/>
        <v>0</v>
      </c>
      <c r="R63" s="54">
        <f>COUNTIFS('Year 3'!$G:$G,"&gt;0",'Year 3'!$C:$C,$B63,'Year 3'!$P:$P,R$1)</f>
        <v>0</v>
      </c>
      <c r="S63" s="66">
        <f t="shared" si="55"/>
        <v>0</v>
      </c>
      <c r="T63" s="67">
        <f t="shared" si="56"/>
        <v>0</v>
      </c>
      <c r="U63" s="68">
        <f t="shared" si="57"/>
        <v>0</v>
      </c>
      <c r="V63" s="69">
        <f>COUNTIFS('Year 3'!$G:$G,"&gt;0",'Year 3'!$C:$C,$B63,'Year 3'!$N:$N,V$2)</f>
        <v>0</v>
      </c>
      <c r="W63" s="69">
        <f>COUNTIFS('Year 3'!$G:$G,"&gt;0",'Year 3'!$C:$C,$B63,'Year 3'!$N:$N,W$2)</f>
        <v>0</v>
      </c>
      <c r="X63" s="69">
        <f>COUNTIFS('Year 3'!$G:$G,"&gt;0",'Year 3'!$C:$C,$B63,'Year 3'!$N:$N,X$2)</f>
        <v>0</v>
      </c>
      <c r="Y63" s="69">
        <f>COUNTIFS('Year 3'!$G:$G,"&gt;0",'Year 3'!$C:$C,$B63,'Year 3'!$N:$N,Y$2)</f>
        <v>0</v>
      </c>
      <c r="Z63" s="125">
        <f>COUNTIFS('Year 3'!$G:$G,"&gt;0",'Year 3'!$C:$C,$B63,'Year 3'!$T:$T,Z$2)</f>
        <v>0</v>
      </c>
      <c r="AA63" s="125">
        <f>COUNTIFS('Year 3'!$G:$G,"&gt;0",'Year 3'!$C:$C,$B63,'Year 3'!$T:$T,AA$2)</f>
        <v>0</v>
      </c>
      <c r="AB63" s="125">
        <f>COUNTIFS('Year 3'!$G:$G,"&gt;0",'Year 3'!$C:$C,$B63,'Year 3'!$T:$T,AB$2)</f>
        <v>0</v>
      </c>
      <c r="AC63" s="125">
        <f t="shared" si="58"/>
        <v>0</v>
      </c>
      <c r="AD63" s="114"/>
      <c r="AE63" s="114"/>
      <c r="AF63" s="114"/>
      <c r="AG63" s="114"/>
      <c r="AH63" s="114"/>
      <c r="AI63" s="114"/>
      <c r="AJ63" s="114"/>
      <c r="AK63" s="114"/>
      <c r="AL63" s="114"/>
      <c r="AM63" s="114"/>
      <c r="AN63" s="114"/>
      <c r="AO63" s="114"/>
      <c r="AP63" s="114"/>
      <c r="AQ63" s="114"/>
      <c r="AR63" s="114"/>
      <c r="AS63" s="114"/>
      <c r="AT63" s="114"/>
      <c r="AU63" s="114"/>
      <c r="AV63" s="114"/>
      <c r="AW63" s="114"/>
    </row>
    <row r="64" ht="14.25" hidden="1" customHeight="1">
      <c r="A64" s="1303" t="s">
        <v>155</v>
      </c>
      <c r="B64" s="81" t="s">
        <v>155</v>
      </c>
      <c r="C64" s="31"/>
      <c r="D64" s="82"/>
      <c r="E64" s="83">
        <f t="shared" ref="E64:H64" si="59">SUM(E54:E63)</f>
        <v>0</v>
      </c>
      <c r="F64" s="84">
        <f t="shared" si="59"/>
        <v>0</v>
      </c>
      <c r="G64" s="85">
        <f t="shared" si="59"/>
        <v>0</v>
      </c>
      <c r="H64" s="86">
        <f t="shared" si="59"/>
        <v>0</v>
      </c>
      <c r="I64" s="87">
        <f t="shared" si="50"/>
        <v>0</v>
      </c>
      <c r="J64" s="88">
        <f>SUM(J54:J63)</f>
        <v>0</v>
      </c>
      <c r="K64" s="89">
        <f t="shared" si="51"/>
        <v>0</v>
      </c>
      <c r="L64" s="90">
        <f>SUM(L54:L63)</f>
        <v>0</v>
      </c>
      <c r="M64" s="91">
        <f t="shared" si="52"/>
        <v>0</v>
      </c>
      <c r="N64" s="92">
        <f>SUM(N54:N63)</f>
        <v>0</v>
      </c>
      <c r="O64" s="63">
        <f t="shared" si="53"/>
        <v>0</v>
      </c>
      <c r="P64" s="94">
        <f>SUM(P54:P63)</f>
        <v>0</v>
      </c>
      <c r="Q64" s="65">
        <f t="shared" si="54"/>
        <v>0</v>
      </c>
      <c r="R64" s="84">
        <f>SUM(R54:R63)</f>
        <v>0</v>
      </c>
      <c r="S64" s="95">
        <f t="shared" si="55"/>
        <v>0</v>
      </c>
      <c r="T64" s="96">
        <f>SUM(T54:T63)</f>
        <v>0</v>
      </c>
      <c r="U64" s="97">
        <f t="shared" si="57"/>
        <v>0</v>
      </c>
      <c r="V64" s="98">
        <f t="shared" ref="V64:AC64" si="60">SUM(V54:V63)</f>
        <v>0</v>
      </c>
      <c r="W64" s="98">
        <f t="shared" si="60"/>
        <v>0</v>
      </c>
      <c r="X64" s="98">
        <f t="shared" si="60"/>
        <v>0</v>
      </c>
      <c r="Y64" s="98">
        <f t="shared" si="60"/>
        <v>0</v>
      </c>
      <c r="Z64" s="132">
        <f t="shared" si="60"/>
        <v>0</v>
      </c>
      <c r="AA64" s="132">
        <f t="shared" si="60"/>
        <v>0</v>
      </c>
      <c r="AB64" s="132">
        <f t="shared" si="60"/>
        <v>0</v>
      </c>
      <c r="AC64" s="132">
        <f t="shared" si="60"/>
        <v>0</v>
      </c>
      <c r="AD64" s="131"/>
      <c r="AE64" s="131"/>
      <c r="AF64" s="131"/>
      <c r="AG64" s="131"/>
      <c r="AH64" s="131"/>
      <c r="AI64" s="131"/>
      <c r="AJ64" s="131"/>
      <c r="AK64" s="131"/>
      <c r="AL64" s="131"/>
      <c r="AM64" s="131"/>
      <c r="AN64" s="131"/>
      <c r="AO64" s="131"/>
      <c r="AP64" s="131"/>
      <c r="AQ64" s="131"/>
      <c r="AR64" s="131"/>
      <c r="AS64" s="131"/>
      <c r="AT64" s="131"/>
      <c r="AU64" s="131"/>
      <c r="AV64" s="131"/>
      <c r="AW64" s="131"/>
    </row>
    <row r="65" ht="13.5" hidden="1" customHeight="1">
      <c r="A65" s="115"/>
      <c r="B65" s="115"/>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7"/>
      <c r="AD65" s="118"/>
      <c r="AE65" s="118"/>
      <c r="AF65" s="118"/>
      <c r="AG65" s="118"/>
      <c r="AH65" s="118"/>
      <c r="AI65" s="118"/>
      <c r="AJ65" s="118"/>
      <c r="AK65" s="118"/>
      <c r="AL65" s="118"/>
      <c r="AM65" s="118"/>
      <c r="AN65" s="118"/>
      <c r="AO65" s="118"/>
      <c r="AP65" s="118"/>
      <c r="AQ65" s="118"/>
      <c r="AR65" s="118"/>
      <c r="AS65" s="118"/>
      <c r="AT65" s="118"/>
      <c r="AU65" s="118"/>
      <c r="AV65" s="118"/>
      <c r="AW65" s="118"/>
    </row>
    <row r="66" ht="13.5" hidden="1" customHeight="1">
      <c r="A66" s="139"/>
      <c r="B66" s="139"/>
      <c r="C66" s="42"/>
      <c r="D66" s="42"/>
      <c r="E66" s="139" t="s">
        <v>238</v>
      </c>
      <c r="F66" s="42"/>
      <c r="G66" s="42"/>
      <c r="H66" s="42"/>
      <c r="I66" s="42"/>
      <c r="J66" s="42"/>
      <c r="K66" s="42"/>
      <c r="L66" s="42"/>
      <c r="M66" s="42"/>
      <c r="N66" s="42"/>
      <c r="O66" s="42"/>
      <c r="P66" s="42"/>
      <c r="Q66" s="42"/>
      <c r="R66" s="42"/>
      <c r="S66" s="42"/>
      <c r="T66" s="42"/>
      <c r="U66" s="42"/>
      <c r="V66" s="42"/>
      <c r="W66" s="42"/>
      <c r="X66" s="42"/>
      <c r="Y66" s="42"/>
      <c r="Z66" s="42"/>
      <c r="AA66" s="42"/>
      <c r="AB66" s="42"/>
      <c r="AC66" s="141"/>
      <c r="AD66" s="142"/>
      <c r="AE66" s="142"/>
      <c r="AF66" s="142"/>
      <c r="AG66" s="142"/>
      <c r="AH66" s="142"/>
      <c r="AI66" s="142"/>
      <c r="AJ66" s="142"/>
      <c r="AK66" s="142"/>
      <c r="AL66" s="142"/>
      <c r="AM66" s="142"/>
      <c r="AN66" s="142"/>
      <c r="AO66" s="142"/>
      <c r="AP66" s="142"/>
      <c r="AQ66" s="142"/>
      <c r="AR66" s="142"/>
      <c r="AS66" s="142"/>
      <c r="AT66" s="142"/>
      <c r="AU66" s="142"/>
      <c r="AV66" s="142"/>
      <c r="AW66" s="142"/>
    </row>
    <row r="67" ht="14.25" hidden="1" customHeight="1">
      <c r="A67" s="50" t="s">
        <v>18</v>
      </c>
      <c r="B67" s="50" t="s">
        <v>18</v>
      </c>
      <c r="C67" s="51"/>
      <c r="D67" s="52"/>
      <c r="E67" s="53">
        <f>COUNTIFS('Year 4'!$G:$G,"&gt;0",'Year 4'!$C:$C,$B67,'Year 4'!$M:$M,"F")</f>
        <v>0</v>
      </c>
      <c r="F67" s="54">
        <f>COUNTIFS('Year 4'!$G:$G,"&gt;0",'Year 4'!$C:$C,$B67,'Year 4'!$M:$M,"M")</f>
        <v>0</v>
      </c>
      <c r="G67" s="55">
        <f t="shared" ref="G67:G76" si="61">E67+F67</f>
        <v>0</v>
      </c>
      <c r="H67" s="56">
        <f>COUNTIFS('Year 4'!$G:$G,"&gt;0",'Year 4'!$C:$C,$B67,'Year 4'!$P:$P,H$1)</f>
        <v>0</v>
      </c>
      <c r="I67" s="57">
        <f t="shared" ref="I67:I77" si="62">IFERROR(H67/G67,0)</f>
        <v>0</v>
      </c>
      <c r="J67" s="58">
        <f>COUNTIFS('Year 4'!$G:$G,"&gt;0",'Year 4'!$C:$C,$B67,'Year 4'!$P:$P,J$1)</f>
        <v>0</v>
      </c>
      <c r="K67" s="59">
        <f t="shared" ref="K67:K77" si="63">IFERROR(J67/G67,0)</f>
        <v>0</v>
      </c>
      <c r="L67" s="60">
        <f>COUNTIFS('Year 4'!$G:$G,"&gt;0",'Year 4'!$C:$C,$B67,'Year 4'!$P:$P,L$1)</f>
        <v>0</v>
      </c>
      <c r="M67" s="61">
        <f t="shared" ref="M67:M77" si="64">IFERROR(L67/G67,0)</f>
        <v>0</v>
      </c>
      <c r="N67" s="62">
        <f>COUNTIFS('Year 4'!$G:$G,"&gt;0",'Year 4'!$C:$C,$B67,'Year 4'!$P:$P,N$1)</f>
        <v>0</v>
      </c>
      <c r="O67" s="63">
        <f t="shared" ref="O67:O77" si="65">IFERROR(N67/G67,0)</f>
        <v>0</v>
      </c>
      <c r="P67" s="64">
        <f>COUNTIFS('Year 4'!$G:$G,"&gt;0",'Year 4'!$C:$C,$B67,'Year 4'!$P:$P,P$1)</f>
        <v>0</v>
      </c>
      <c r="Q67" s="65">
        <f t="shared" ref="Q67:Q77" si="66">IFERROR(P67/G67,0)</f>
        <v>0</v>
      </c>
      <c r="R67" s="54">
        <f>COUNTIFS('Year 4'!$G:$G,"&gt;0",'Year 4'!$C:$C,$B67,'Year 4'!$P:$P,R$1)</f>
        <v>0</v>
      </c>
      <c r="S67" s="66">
        <f t="shared" ref="S67:S77" si="67">IFERROR(R67/G67,0)</f>
        <v>0</v>
      </c>
      <c r="T67" s="67">
        <f t="shared" ref="T67:T76" si="68">G67-SUM(H67,J67,L67)</f>
        <v>0</v>
      </c>
      <c r="U67" s="68">
        <f t="shared" ref="U67:U77" si="69">IFERROR(T67/G67,0)</f>
        <v>0</v>
      </c>
      <c r="V67" s="69">
        <f>COUNTIFS('Year 4'!$G:$G,"&gt;0",'Year 4'!$C:$C,$B67,'Year 4'!$N:$N,V$2)</f>
        <v>0</v>
      </c>
      <c r="W67" s="69">
        <f>COUNTIFS('Year 4'!$G:$G,"&gt;0",'Year 4'!$C:$C,$B67,'Year 4'!$N:$N,W$2)</f>
        <v>0</v>
      </c>
      <c r="X67" s="69">
        <f>COUNTIFS('Year 4'!$G:$G,"&gt;0",'Year 4'!$C:$C,$B67,'Year 4'!$N:$N,X$2)</f>
        <v>0</v>
      </c>
      <c r="Y67" s="69">
        <f>COUNTIFS('Year 4'!$G:$G,"&gt;0",'Year 4'!$C:$C,$B67,'Year 4'!$N:$N,Y$2)</f>
        <v>0</v>
      </c>
      <c r="Z67" s="125">
        <f>COUNTIFS('Year 4'!$G:$G,"&gt;0",'Year 4'!$C:$C,$B67,'Year 4'!$T:$T,Z$2)</f>
        <v>0</v>
      </c>
      <c r="AA67" s="125">
        <f>COUNTIFS('Year 4'!$G:$G,"&gt;0",'Year 4'!$C:$C,$B67,'Year 4'!$T:$T,AA$2)</f>
        <v>0</v>
      </c>
      <c r="AB67" s="125">
        <f>COUNTIFS('Year 4'!$G:$G,"&gt;0",'Year 4'!$C:$C,$B67,'Year 4'!$T:$T,AB$2)</f>
        <v>0</v>
      </c>
      <c r="AC67" s="125">
        <f t="shared" ref="AC67:AC76" si="70">SUM(Z67:AB67)</f>
        <v>0</v>
      </c>
      <c r="AD67" s="114"/>
      <c r="AE67" s="114"/>
      <c r="AF67" s="114"/>
      <c r="AG67" s="114"/>
      <c r="AH67" s="114"/>
      <c r="AI67" s="114"/>
      <c r="AJ67" s="114"/>
      <c r="AK67" s="114"/>
      <c r="AL67" s="114"/>
      <c r="AM67" s="114"/>
      <c r="AN67" s="114"/>
      <c r="AO67" s="114"/>
      <c r="AP67" s="114"/>
      <c r="AQ67" s="114"/>
      <c r="AR67" s="114"/>
      <c r="AS67" s="114"/>
      <c r="AT67" s="114"/>
      <c r="AU67" s="114"/>
      <c r="AV67" s="114"/>
      <c r="AW67" s="114"/>
    </row>
    <row r="68" ht="14.25" hidden="1" customHeight="1">
      <c r="A68" s="78" t="s">
        <v>12</v>
      </c>
      <c r="B68" s="78" t="s">
        <v>12</v>
      </c>
      <c r="C68" s="51"/>
      <c r="D68" s="52"/>
      <c r="E68" s="53">
        <f>COUNTIFS('Year 4'!$G:$G,"&gt;0",'Year 4'!$C:$C,$B68,'Year 4'!$M:$M,"F")</f>
        <v>0</v>
      </c>
      <c r="F68" s="54">
        <f>COUNTIFS('Year 4'!$G:$G,"&gt;0",'Year 4'!$C:$C,$B68,'Year 4'!$M:$M,"M")</f>
        <v>0</v>
      </c>
      <c r="G68" s="55">
        <f t="shared" si="61"/>
        <v>0</v>
      </c>
      <c r="H68" s="56">
        <f>COUNTIFS('Year 4'!$G:$G,"&gt;0",'Year 4'!$C:$C,$B68,'Year 4'!$P:$P,H$1)</f>
        <v>0</v>
      </c>
      <c r="I68" s="57">
        <f t="shared" si="62"/>
        <v>0</v>
      </c>
      <c r="J68" s="58">
        <f>COUNTIFS('Year 4'!$G:$G,"&gt;0",'Year 4'!$C:$C,$B68,'Year 4'!$P:$P,J$1)</f>
        <v>0</v>
      </c>
      <c r="K68" s="59">
        <f t="shared" si="63"/>
        <v>0</v>
      </c>
      <c r="L68" s="60">
        <f>COUNTIFS('Year 4'!$G:$G,"&gt;0",'Year 4'!$C:$C,$B68,'Year 4'!$P:$P,L$1)</f>
        <v>0</v>
      </c>
      <c r="M68" s="61">
        <f t="shared" si="64"/>
        <v>0</v>
      </c>
      <c r="N68" s="62">
        <f>COUNTIFS('Year 4'!$G:$G,"&gt;0",'Year 4'!$C:$C,$B68,'Year 4'!$P:$P,N$1)</f>
        <v>0</v>
      </c>
      <c r="O68" s="63">
        <f t="shared" si="65"/>
        <v>0</v>
      </c>
      <c r="P68" s="64">
        <f>COUNTIFS('Year 4'!$G:$G,"&gt;0",'Year 4'!$C:$C,$B68,'Year 4'!$P:$P,P$1)</f>
        <v>0</v>
      </c>
      <c r="Q68" s="65">
        <f t="shared" si="66"/>
        <v>0</v>
      </c>
      <c r="R68" s="54">
        <f>COUNTIFS('Year 4'!$G:$G,"&gt;0",'Year 4'!$C:$C,$B68,'Year 4'!$P:$P,R$1)</f>
        <v>0</v>
      </c>
      <c r="S68" s="66">
        <f t="shared" si="67"/>
        <v>0</v>
      </c>
      <c r="T68" s="67">
        <f t="shared" si="68"/>
        <v>0</v>
      </c>
      <c r="U68" s="68">
        <f t="shared" si="69"/>
        <v>0</v>
      </c>
      <c r="V68" s="69">
        <f>COUNTIFS('Year 4'!$G:$G,"&gt;0",'Year 4'!$C:$C,$B68,'Year 4'!$N:$N,V$2)</f>
        <v>0</v>
      </c>
      <c r="W68" s="69">
        <f>COUNTIFS('Year 4'!$G:$G,"&gt;0",'Year 4'!$C:$C,$B68,'Year 4'!$N:$N,W$2)</f>
        <v>0</v>
      </c>
      <c r="X68" s="69">
        <f>COUNTIFS('Year 4'!$G:$G,"&gt;0",'Year 4'!$C:$C,$B68,'Year 4'!$N:$N,X$2)</f>
        <v>0</v>
      </c>
      <c r="Y68" s="69">
        <f>COUNTIFS('Year 4'!$G:$G,"&gt;0",'Year 4'!$C:$C,$B68,'Year 4'!$N:$N,Y$2)</f>
        <v>0</v>
      </c>
      <c r="Z68" s="125">
        <f>COUNTIFS('Year 4'!$G:$G,"&gt;0",'Year 4'!$C:$C,$B68,'Year 4'!$T:$T,Z$2)</f>
        <v>0</v>
      </c>
      <c r="AA68" s="125">
        <f>COUNTIFS('Year 4'!$G:$G,"&gt;0",'Year 4'!$C:$C,$B68,'Year 4'!$T:$T,AA$2)</f>
        <v>0</v>
      </c>
      <c r="AB68" s="125">
        <f>COUNTIFS('Year 4'!$G:$G,"&gt;0",'Year 4'!$C:$C,$B68,'Year 4'!$T:$T,AB$2)</f>
        <v>0</v>
      </c>
      <c r="AC68" s="125">
        <f t="shared" si="70"/>
        <v>0</v>
      </c>
      <c r="AD68" s="114"/>
      <c r="AE68" s="114"/>
      <c r="AF68" s="114"/>
      <c r="AG68" s="114"/>
      <c r="AH68" s="114"/>
      <c r="AI68" s="114"/>
      <c r="AJ68" s="114"/>
      <c r="AK68" s="114"/>
      <c r="AL68" s="114"/>
      <c r="AM68" s="114"/>
      <c r="AN68" s="114"/>
      <c r="AO68" s="114"/>
      <c r="AP68" s="114"/>
      <c r="AQ68" s="114"/>
      <c r="AR68" s="114"/>
      <c r="AS68" s="114"/>
      <c r="AT68" s="114"/>
      <c r="AU68" s="114"/>
      <c r="AV68" s="114"/>
      <c r="AW68" s="114"/>
    </row>
    <row r="69" ht="14.25" hidden="1" customHeight="1">
      <c r="A69" s="78" t="s">
        <v>239</v>
      </c>
      <c r="B69" s="78" t="s">
        <v>239</v>
      </c>
      <c r="C69" s="51" t="s">
        <v>8985</v>
      </c>
      <c r="D69" s="52"/>
      <c r="E69" s="53">
        <f>COUNTIFS('Year 4'!$G:$G,"&gt;0",'Year 4'!$C:$C,$B69,'Year 4'!$M:$M,"F")</f>
        <v>0</v>
      </c>
      <c r="F69" s="54">
        <f>COUNTIFS('Year 4'!$G:$G,"&gt;0",'Year 4'!$C:$C,$B69,'Year 4'!$M:$M,"M")</f>
        <v>0</v>
      </c>
      <c r="G69" s="55">
        <f t="shared" si="61"/>
        <v>0</v>
      </c>
      <c r="H69" s="56">
        <f>COUNTIFS('Year 4'!$G:$G,"&gt;0",'Year 4'!$C:$C,$B69,'Year 4'!$P:$P,H$1)</f>
        <v>0</v>
      </c>
      <c r="I69" s="57">
        <f t="shared" si="62"/>
        <v>0</v>
      </c>
      <c r="J69" s="58">
        <f>COUNTIFS('Year 4'!$G:$G,"&gt;0",'Year 4'!$C:$C,$B69,'Year 4'!$P:$P,J$1)</f>
        <v>0</v>
      </c>
      <c r="K69" s="59">
        <f t="shared" si="63"/>
        <v>0</v>
      </c>
      <c r="L69" s="60">
        <f>COUNTIFS('Year 4'!$G:$G,"&gt;0",'Year 4'!$C:$C,$B69,'Year 4'!$P:$P,L$1)</f>
        <v>0</v>
      </c>
      <c r="M69" s="61">
        <f t="shared" si="64"/>
        <v>0</v>
      </c>
      <c r="N69" s="62">
        <f>COUNTIFS('Year 4'!$G:$G,"&gt;0",'Year 4'!$C:$C,$B69,'Year 4'!$P:$P,N$1)</f>
        <v>0</v>
      </c>
      <c r="O69" s="63">
        <f t="shared" si="65"/>
        <v>0</v>
      </c>
      <c r="P69" s="64">
        <f>COUNTIFS('Year 4'!$G:$G,"&gt;0",'Year 4'!$C:$C,$B69,'Year 4'!$P:$P,P$1)</f>
        <v>0</v>
      </c>
      <c r="Q69" s="65">
        <f t="shared" si="66"/>
        <v>0</v>
      </c>
      <c r="R69" s="54">
        <f>COUNTIFS('Year 4'!$G:$G,"&gt;0",'Year 4'!$C:$C,$B69,'Year 4'!$P:$P,R$1)</f>
        <v>0</v>
      </c>
      <c r="S69" s="66">
        <f t="shared" si="67"/>
        <v>0</v>
      </c>
      <c r="T69" s="67">
        <f t="shared" si="68"/>
        <v>0</v>
      </c>
      <c r="U69" s="68">
        <f t="shared" si="69"/>
        <v>0</v>
      </c>
      <c r="V69" s="69">
        <f>COUNTIFS('Year 4'!$G:$G,"&gt;0",'Year 4'!$C:$C,$B69,'Year 4'!$N:$N,V$2)</f>
        <v>0</v>
      </c>
      <c r="W69" s="69">
        <f>COUNTIFS('Year 4'!$G:$G,"&gt;0",'Year 4'!$C:$C,$B69,'Year 4'!$N:$N,W$2)</f>
        <v>0</v>
      </c>
      <c r="X69" s="69">
        <f>COUNTIFS('Year 4'!$G:$G,"&gt;0",'Year 4'!$C:$C,$B69,'Year 4'!$N:$N,X$2)</f>
        <v>0</v>
      </c>
      <c r="Y69" s="69">
        <f>COUNTIFS('Year 4'!$G:$G,"&gt;0",'Year 4'!$C:$C,$B69,'Year 4'!$N:$N,Y$2)</f>
        <v>0</v>
      </c>
      <c r="Z69" s="125">
        <f>COUNTIFS('Year 4'!$G:$G,"&gt;0",'Year 4'!$C:$C,$B69,'Year 4'!$T:$T,Z$2)</f>
        <v>0</v>
      </c>
      <c r="AA69" s="125">
        <f>COUNTIFS('Year 4'!$G:$G,"&gt;0",'Year 4'!$C:$C,$B69,'Year 4'!$T:$T,AA$2)</f>
        <v>0</v>
      </c>
      <c r="AB69" s="125">
        <f>COUNTIFS('Year 4'!$G:$G,"&gt;0",'Year 4'!$C:$C,$B69,'Year 4'!$T:$T,AB$2)</f>
        <v>0</v>
      </c>
      <c r="AC69" s="125">
        <f t="shared" si="70"/>
        <v>0</v>
      </c>
      <c r="AD69" s="114"/>
      <c r="AE69" s="114"/>
      <c r="AF69" s="114"/>
      <c r="AG69" s="114"/>
      <c r="AH69" s="114"/>
      <c r="AI69" s="114"/>
      <c r="AJ69" s="114"/>
      <c r="AK69" s="114"/>
      <c r="AL69" s="114"/>
      <c r="AM69" s="114"/>
      <c r="AN69" s="114"/>
      <c r="AO69" s="114"/>
      <c r="AP69" s="114"/>
      <c r="AQ69" s="114"/>
      <c r="AR69" s="114"/>
      <c r="AS69" s="114"/>
      <c r="AT69" s="114"/>
      <c r="AU69" s="114"/>
      <c r="AV69" s="114"/>
      <c r="AW69" s="114"/>
    </row>
    <row r="70" ht="14.25" hidden="1" customHeight="1">
      <c r="A70" s="78" t="s">
        <v>241</v>
      </c>
      <c r="B70" s="78" t="s">
        <v>241</v>
      </c>
      <c r="C70" s="51" t="s">
        <v>260</v>
      </c>
      <c r="D70" s="52"/>
      <c r="E70" s="53">
        <f>COUNTIFS('Year 4'!$G:$G,"&gt;0",'Year 4'!$C:$C,$B70,'Year 4'!$M:$M,"F")</f>
        <v>0</v>
      </c>
      <c r="F70" s="54">
        <f>COUNTIFS('Year 4'!$G:$G,"&gt;0",'Year 4'!$C:$C,$B70,'Year 4'!$M:$M,"M")</f>
        <v>0</v>
      </c>
      <c r="G70" s="55">
        <f t="shared" si="61"/>
        <v>0</v>
      </c>
      <c r="H70" s="56">
        <f>COUNTIFS('Year 4'!$G:$G,"&gt;0",'Year 4'!$C:$C,$B70,'Year 4'!$P:$P,H$1)</f>
        <v>0</v>
      </c>
      <c r="I70" s="57">
        <f t="shared" si="62"/>
        <v>0</v>
      </c>
      <c r="J70" s="58">
        <f>COUNTIFS('Year 4'!$G:$G,"&gt;0",'Year 4'!$C:$C,$B70,'Year 4'!$P:$P,J$1)</f>
        <v>0</v>
      </c>
      <c r="K70" s="59">
        <f t="shared" si="63"/>
        <v>0</v>
      </c>
      <c r="L70" s="60">
        <f>COUNTIFS('Year 4'!$G:$G,"&gt;0",'Year 4'!$C:$C,$B70,'Year 4'!$P:$P,L$1)</f>
        <v>0</v>
      </c>
      <c r="M70" s="61">
        <f t="shared" si="64"/>
        <v>0</v>
      </c>
      <c r="N70" s="62">
        <f>COUNTIFS('Year 4'!$G:$G,"&gt;0",'Year 4'!$C:$C,$B70,'Year 4'!$P:$P,N$1)</f>
        <v>0</v>
      </c>
      <c r="O70" s="63">
        <f t="shared" si="65"/>
        <v>0</v>
      </c>
      <c r="P70" s="64">
        <f>COUNTIFS('Year 4'!$G:$G,"&gt;0",'Year 4'!$C:$C,$B70,'Year 4'!$P:$P,P$1)</f>
        <v>0</v>
      </c>
      <c r="Q70" s="65">
        <f t="shared" si="66"/>
        <v>0</v>
      </c>
      <c r="R70" s="54">
        <f>COUNTIFS('Year 4'!$G:$G,"&gt;0",'Year 4'!$C:$C,$B70,'Year 4'!$P:$P,R$1)</f>
        <v>0</v>
      </c>
      <c r="S70" s="66">
        <f t="shared" si="67"/>
        <v>0</v>
      </c>
      <c r="T70" s="67">
        <f t="shared" si="68"/>
        <v>0</v>
      </c>
      <c r="U70" s="68">
        <f t="shared" si="69"/>
        <v>0</v>
      </c>
      <c r="V70" s="69">
        <f>COUNTIFS('Year 4'!$G:$G,"&gt;0",'Year 4'!$C:$C,$B70,'Year 4'!$N:$N,V$2)</f>
        <v>0</v>
      </c>
      <c r="W70" s="69">
        <f>COUNTIFS('Year 4'!$G:$G,"&gt;0",'Year 4'!$C:$C,$B70,'Year 4'!$N:$N,W$2)</f>
        <v>0</v>
      </c>
      <c r="X70" s="69">
        <f>COUNTIFS('Year 4'!$G:$G,"&gt;0",'Year 4'!$C:$C,$B70,'Year 4'!$N:$N,X$2)</f>
        <v>0</v>
      </c>
      <c r="Y70" s="69">
        <f>COUNTIFS('Year 4'!$G:$G,"&gt;0",'Year 4'!$C:$C,$B70,'Year 4'!$N:$N,Y$2)</f>
        <v>0</v>
      </c>
      <c r="Z70" s="125">
        <f>COUNTIFS('Year 4'!$G:$G,"&gt;0",'Year 4'!$C:$C,$B70,'Year 4'!$T:$T,Z$2)</f>
        <v>0</v>
      </c>
      <c r="AA70" s="125">
        <f>COUNTIFS('Year 4'!$G:$G,"&gt;0",'Year 4'!$C:$C,$B70,'Year 4'!$T:$T,AA$2)</f>
        <v>0</v>
      </c>
      <c r="AB70" s="125">
        <f>COUNTIFS('Year 4'!$G:$G,"&gt;0",'Year 4'!$C:$C,$B70,'Year 4'!$T:$T,AB$2)</f>
        <v>0</v>
      </c>
      <c r="AC70" s="125">
        <f t="shared" si="70"/>
        <v>0</v>
      </c>
      <c r="AD70" s="114"/>
      <c r="AE70" s="114"/>
      <c r="AF70" s="114"/>
      <c r="AG70" s="114"/>
      <c r="AH70" s="114"/>
      <c r="AI70" s="114"/>
      <c r="AJ70" s="114"/>
      <c r="AK70" s="114"/>
      <c r="AL70" s="114"/>
      <c r="AM70" s="114"/>
      <c r="AN70" s="114"/>
      <c r="AO70" s="114"/>
      <c r="AP70" s="114"/>
      <c r="AQ70" s="114"/>
      <c r="AR70" s="114"/>
      <c r="AS70" s="114"/>
      <c r="AT70" s="114"/>
      <c r="AU70" s="114"/>
      <c r="AV70" s="114"/>
      <c r="AW70" s="114"/>
    </row>
    <row r="71" ht="14.25" hidden="1" customHeight="1">
      <c r="A71" s="78" t="s">
        <v>243</v>
      </c>
      <c r="B71" s="78" t="s">
        <v>243</v>
      </c>
      <c r="C71" s="51" t="s">
        <v>256</v>
      </c>
      <c r="D71" s="52"/>
      <c r="E71" s="53">
        <f>COUNTIFS('Year 4'!$G:$G,"&gt;0",'Year 4'!$C:$C,$B71,'Year 4'!$M:$M,"F")</f>
        <v>0</v>
      </c>
      <c r="F71" s="54">
        <f>COUNTIFS('Year 4'!$G:$G,"&gt;0",'Year 4'!$C:$C,$B71,'Year 4'!$M:$M,"M")</f>
        <v>0</v>
      </c>
      <c r="G71" s="55">
        <f t="shared" si="61"/>
        <v>0</v>
      </c>
      <c r="H71" s="56">
        <f>COUNTIFS('Year 4'!$G:$G,"&gt;0",'Year 4'!$C:$C,$B71,'Year 4'!$P:$P,H$1)</f>
        <v>0</v>
      </c>
      <c r="I71" s="57">
        <f t="shared" si="62"/>
        <v>0</v>
      </c>
      <c r="J71" s="58">
        <f>COUNTIFS('Year 4'!$G:$G,"&gt;0",'Year 4'!$C:$C,$B71,'Year 4'!$P:$P,J$1)</f>
        <v>0</v>
      </c>
      <c r="K71" s="59">
        <f t="shared" si="63"/>
        <v>0</v>
      </c>
      <c r="L71" s="60">
        <f>COUNTIFS('Year 4'!$G:$G,"&gt;0",'Year 4'!$C:$C,$B71,'Year 4'!$P:$P,L$1)</f>
        <v>0</v>
      </c>
      <c r="M71" s="61">
        <f t="shared" si="64"/>
        <v>0</v>
      </c>
      <c r="N71" s="62">
        <f>COUNTIFS('Year 4'!$G:$G,"&gt;0",'Year 4'!$C:$C,$B71,'Year 4'!$P:$P,N$1)</f>
        <v>0</v>
      </c>
      <c r="O71" s="63">
        <f t="shared" si="65"/>
        <v>0</v>
      </c>
      <c r="P71" s="64">
        <f>COUNTIFS('Year 4'!$G:$G,"&gt;0",'Year 4'!$C:$C,$B71,'Year 4'!$P:$P,P$1)</f>
        <v>0</v>
      </c>
      <c r="Q71" s="65">
        <f t="shared" si="66"/>
        <v>0</v>
      </c>
      <c r="R71" s="54">
        <f>COUNTIFS('Year 4'!$G:$G,"&gt;0",'Year 4'!$C:$C,$B71,'Year 4'!$P:$P,R$1)</f>
        <v>0</v>
      </c>
      <c r="S71" s="66">
        <f t="shared" si="67"/>
        <v>0</v>
      </c>
      <c r="T71" s="67">
        <f t="shared" si="68"/>
        <v>0</v>
      </c>
      <c r="U71" s="68">
        <f t="shared" si="69"/>
        <v>0</v>
      </c>
      <c r="V71" s="69">
        <f>COUNTIFS('Year 4'!$G:$G,"&gt;0",'Year 4'!$C:$C,$B71,'Year 4'!$N:$N,V$2)</f>
        <v>0</v>
      </c>
      <c r="W71" s="69">
        <f>COUNTIFS('Year 4'!$G:$G,"&gt;0",'Year 4'!$C:$C,$B71,'Year 4'!$N:$N,W$2)</f>
        <v>0</v>
      </c>
      <c r="X71" s="69">
        <f>COUNTIFS('Year 4'!$G:$G,"&gt;0",'Year 4'!$C:$C,$B71,'Year 4'!$N:$N,X$2)</f>
        <v>0</v>
      </c>
      <c r="Y71" s="69">
        <f>COUNTIFS('Year 4'!$G:$G,"&gt;0",'Year 4'!$C:$C,$B71,'Year 4'!$N:$N,Y$2)</f>
        <v>0</v>
      </c>
      <c r="Z71" s="125">
        <f>COUNTIFS('Year 4'!$G:$G,"&gt;0",'Year 4'!$C:$C,$B71,'Year 4'!$T:$T,Z$2)</f>
        <v>0</v>
      </c>
      <c r="AA71" s="125">
        <f>COUNTIFS('Year 4'!$G:$G,"&gt;0",'Year 4'!$C:$C,$B71,'Year 4'!$T:$T,AA$2)</f>
        <v>0</v>
      </c>
      <c r="AB71" s="125">
        <f>COUNTIFS('Year 4'!$G:$G,"&gt;0",'Year 4'!$C:$C,$B71,'Year 4'!$T:$T,AB$2)</f>
        <v>0</v>
      </c>
      <c r="AC71" s="125">
        <f t="shared" si="70"/>
        <v>0</v>
      </c>
      <c r="AD71" s="114"/>
      <c r="AE71" s="114"/>
      <c r="AF71" s="114"/>
      <c r="AG71" s="114"/>
      <c r="AH71" s="114"/>
      <c r="AI71" s="114"/>
      <c r="AJ71" s="114"/>
      <c r="AK71" s="114"/>
      <c r="AL71" s="114"/>
      <c r="AM71" s="114"/>
      <c r="AN71" s="114"/>
      <c r="AO71" s="114"/>
      <c r="AP71" s="114"/>
      <c r="AQ71" s="114"/>
      <c r="AR71" s="114"/>
      <c r="AS71" s="114"/>
      <c r="AT71" s="114"/>
      <c r="AU71" s="114"/>
      <c r="AV71" s="114"/>
      <c r="AW71" s="114"/>
    </row>
    <row r="72" ht="14.25" hidden="1" customHeight="1">
      <c r="A72" s="78" t="s">
        <v>245</v>
      </c>
      <c r="B72" s="78" t="s">
        <v>245</v>
      </c>
      <c r="C72" s="51" t="s">
        <v>8986</v>
      </c>
      <c r="D72" s="52"/>
      <c r="E72" s="53">
        <f>COUNTIFS('Year 4'!$G:$G,"&gt;0",'Year 4'!$C:$C,$B72,'Year 4'!$M:$M,"F")</f>
        <v>0</v>
      </c>
      <c r="F72" s="54">
        <f>COUNTIFS('Year 4'!$G:$G,"&gt;0",'Year 4'!$C:$C,$B72,'Year 4'!$M:$M,"M")</f>
        <v>0</v>
      </c>
      <c r="G72" s="55">
        <f t="shared" si="61"/>
        <v>0</v>
      </c>
      <c r="H72" s="56">
        <f>COUNTIFS('Year 4'!$G:$G,"&gt;0",'Year 4'!$C:$C,$B72,'Year 4'!$P:$P,H$1)</f>
        <v>0</v>
      </c>
      <c r="I72" s="57">
        <f t="shared" si="62"/>
        <v>0</v>
      </c>
      <c r="J72" s="58">
        <f>COUNTIFS('Year 4'!$G:$G,"&gt;0",'Year 4'!$C:$C,$B72,'Year 4'!$P:$P,J$1)</f>
        <v>0</v>
      </c>
      <c r="K72" s="59">
        <f t="shared" si="63"/>
        <v>0</v>
      </c>
      <c r="L72" s="60">
        <f>COUNTIFS('Year 4'!$G:$G,"&gt;0",'Year 4'!$C:$C,$B72,'Year 4'!$P:$P,L$1)</f>
        <v>0</v>
      </c>
      <c r="M72" s="61">
        <f t="shared" si="64"/>
        <v>0</v>
      </c>
      <c r="N72" s="62">
        <f>COUNTIFS('Year 4'!$G:$G,"&gt;0",'Year 4'!$C:$C,$B72,'Year 4'!$P:$P,N$1)</f>
        <v>0</v>
      </c>
      <c r="O72" s="63">
        <f t="shared" si="65"/>
        <v>0</v>
      </c>
      <c r="P72" s="64">
        <f>COUNTIFS('Year 4'!$G:$G,"&gt;0",'Year 4'!$C:$C,$B72,'Year 4'!$P:$P,P$1)</f>
        <v>0</v>
      </c>
      <c r="Q72" s="65">
        <f t="shared" si="66"/>
        <v>0</v>
      </c>
      <c r="R72" s="54">
        <f>COUNTIFS('Year 4'!$G:$G,"&gt;0",'Year 4'!$C:$C,$B72,'Year 4'!$P:$P,R$1)</f>
        <v>0</v>
      </c>
      <c r="S72" s="66">
        <f t="shared" si="67"/>
        <v>0</v>
      </c>
      <c r="T72" s="67">
        <f t="shared" si="68"/>
        <v>0</v>
      </c>
      <c r="U72" s="68">
        <f t="shared" si="69"/>
        <v>0</v>
      </c>
      <c r="V72" s="69">
        <f>COUNTIFS('Year 4'!$G:$G,"&gt;0",'Year 4'!$C:$C,$B72,'Year 4'!$N:$N,V$2)</f>
        <v>0</v>
      </c>
      <c r="W72" s="69">
        <f>COUNTIFS('Year 4'!$G:$G,"&gt;0",'Year 4'!$C:$C,$B72,'Year 4'!$N:$N,W$2)</f>
        <v>0</v>
      </c>
      <c r="X72" s="69">
        <f>COUNTIFS('Year 4'!$G:$G,"&gt;0",'Year 4'!$C:$C,$B72,'Year 4'!$N:$N,X$2)</f>
        <v>0</v>
      </c>
      <c r="Y72" s="69">
        <f>COUNTIFS('Year 4'!$G:$G,"&gt;0",'Year 4'!$C:$C,$B72,'Year 4'!$N:$N,Y$2)</f>
        <v>0</v>
      </c>
      <c r="Z72" s="125">
        <f>COUNTIFS('Year 4'!$G:$G,"&gt;0",'Year 4'!$C:$C,$B72,'Year 4'!$T:$T,Z$2)</f>
        <v>0</v>
      </c>
      <c r="AA72" s="125">
        <f>COUNTIFS('Year 4'!$G:$G,"&gt;0",'Year 4'!$C:$C,$B72,'Year 4'!$T:$T,AA$2)</f>
        <v>0</v>
      </c>
      <c r="AB72" s="125">
        <f>COUNTIFS('Year 4'!$G:$G,"&gt;0",'Year 4'!$C:$C,$B72,'Year 4'!$T:$T,AB$2)</f>
        <v>0</v>
      </c>
      <c r="AC72" s="125">
        <f t="shared" si="70"/>
        <v>0</v>
      </c>
      <c r="AD72" s="114"/>
      <c r="AE72" s="114"/>
      <c r="AF72" s="114"/>
      <c r="AG72" s="114"/>
      <c r="AH72" s="114"/>
      <c r="AI72" s="114"/>
      <c r="AJ72" s="114"/>
      <c r="AK72" s="114"/>
      <c r="AL72" s="114"/>
      <c r="AM72" s="114"/>
      <c r="AN72" s="114"/>
      <c r="AO72" s="114"/>
      <c r="AP72" s="114"/>
      <c r="AQ72" s="114"/>
      <c r="AR72" s="114"/>
      <c r="AS72" s="114"/>
      <c r="AT72" s="114"/>
      <c r="AU72" s="114"/>
      <c r="AV72" s="114"/>
      <c r="AW72" s="114"/>
    </row>
    <row r="73" ht="14.25" hidden="1" customHeight="1">
      <c r="A73" s="78" t="s">
        <v>247</v>
      </c>
      <c r="B73" s="78" t="s">
        <v>247</v>
      </c>
      <c r="C73" s="51" t="s">
        <v>8987</v>
      </c>
      <c r="D73" s="52"/>
      <c r="E73" s="53">
        <f>COUNTIFS('Year 4'!$G:$G,"&gt;0",'Year 4'!$C:$C,$B73,'Year 4'!$M:$M,"F")</f>
        <v>0</v>
      </c>
      <c r="F73" s="54">
        <f>COUNTIFS('Year 4'!$G:$G,"&gt;0",'Year 4'!$C:$C,$B73,'Year 4'!$M:$M,"M")</f>
        <v>0</v>
      </c>
      <c r="G73" s="55">
        <f t="shared" si="61"/>
        <v>0</v>
      </c>
      <c r="H73" s="56">
        <f>COUNTIFS('Year 4'!$G:$G,"&gt;0",'Year 4'!$C:$C,$B73,'Year 4'!$P:$P,H$1)</f>
        <v>0</v>
      </c>
      <c r="I73" s="57">
        <f t="shared" si="62"/>
        <v>0</v>
      </c>
      <c r="J73" s="58">
        <f>COUNTIFS('Year 4'!$G:$G,"&gt;0",'Year 4'!$C:$C,$B73,'Year 4'!$P:$P,J$1)</f>
        <v>0</v>
      </c>
      <c r="K73" s="59">
        <f t="shared" si="63"/>
        <v>0</v>
      </c>
      <c r="L73" s="60">
        <f>COUNTIFS('Year 4'!$G:$G,"&gt;0",'Year 4'!$C:$C,$B73,'Year 4'!$P:$P,L$1)</f>
        <v>0</v>
      </c>
      <c r="M73" s="61">
        <f t="shared" si="64"/>
        <v>0</v>
      </c>
      <c r="N73" s="62">
        <f>COUNTIFS('Year 4'!$G:$G,"&gt;0",'Year 4'!$C:$C,$B73,'Year 4'!$P:$P,N$1)</f>
        <v>0</v>
      </c>
      <c r="O73" s="63">
        <f t="shared" si="65"/>
        <v>0</v>
      </c>
      <c r="P73" s="64">
        <f>COUNTIFS('Year 4'!$G:$G,"&gt;0",'Year 4'!$C:$C,$B73,'Year 4'!$P:$P,P$1)</f>
        <v>0</v>
      </c>
      <c r="Q73" s="65">
        <f t="shared" si="66"/>
        <v>0</v>
      </c>
      <c r="R73" s="54">
        <f>COUNTIFS('Year 4'!$G:$G,"&gt;0",'Year 4'!$C:$C,$B73,'Year 4'!$P:$P,R$1)</f>
        <v>0</v>
      </c>
      <c r="S73" s="66">
        <f t="shared" si="67"/>
        <v>0</v>
      </c>
      <c r="T73" s="67">
        <f t="shared" si="68"/>
        <v>0</v>
      </c>
      <c r="U73" s="68">
        <f t="shared" si="69"/>
        <v>0</v>
      </c>
      <c r="V73" s="69">
        <f>COUNTIFS('Year 4'!$G:$G,"&gt;0",'Year 4'!$C:$C,$B73,'Year 4'!$N:$N,V$2)</f>
        <v>0</v>
      </c>
      <c r="W73" s="69">
        <f>COUNTIFS('Year 4'!$G:$G,"&gt;0",'Year 4'!$C:$C,$B73,'Year 4'!$N:$N,W$2)</f>
        <v>0</v>
      </c>
      <c r="X73" s="69">
        <f>COUNTIFS('Year 4'!$G:$G,"&gt;0",'Year 4'!$C:$C,$B73,'Year 4'!$N:$N,X$2)</f>
        <v>0</v>
      </c>
      <c r="Y73" s="69">
        <f>COUNTIFS('Year 4'!$G:$G,"&gt;0",'Year 4'!$C:$C,$B73,'Year 4'!$N:$N,Y$2)</f>
        <v>0</v>
      </c>
      <c r="Z73" s="125">
        <f>COUNTIFS('Year 4'!$G:$G,"&gt;0",'Year 4'!$C:$C,$B73,'Year 4'!$T:$T,Z$2)</f>
        <v>0</v>
      </c>
      <c r="AA73" s="125">
        <f>COUNTIFS('Year 4'!$G:$G,"&gt;0",'Year 4'!$C:$C,$B73,'Year 4'!$T:$T,AA$2)</f>
        <v>0</v>
      </c>
      <c r="AB73" s="125">
        <f>COUNTIFS('Year 4'!$G:$G,"&gt;0",'Year 4'!$C:$C,$B73,'Year 4'!$T:$T,AB$2)</f>
        <v>0</v>
      </c>
      <c r="AC73" s="125">
        <f t="shared" si="70"/>
        <v>0</v>
      </c>
      <c r="AD73" s="114"/>
      <c r="AE73" s="114"/>
      <c r="AF73" s="114"/>
      <c r="AG73" s="114"/>
      <c r="AH73" s="114"/>
      <c r="AI73" s="114"/>
      <c r="AJ73" s="114"/>
      <c r="AK73" s="114"/>
      <c r="AL73" s="114"/>
      <c r="AM73" s="114"/>
      <c r="AN73" s="114"/>
      <c r="AO73" s="114"/>
      <c r="AP73" s="114"/>
      <c r="AQ73" s="114"/>
      <c r="AR73" s="114"/>
      <c r="AS73" s="114"/>
      <c r="AT73" s="114"/>
      <c r="AU73" s="114"/>
      <c r="AV73" s="114"/>
      <c r="AW73" s="114"/>
    </row>
    <row r="74" ht="14.25" hidden="1" customHeight="1">
      <c r="A74" s="78" t="s">
        <v>248</v>
      </c>
      <c r="B74" s="78" t="s">
        <v>248</v>
      </c>
      <c r="C74" s="51" t="s">
        <v>300</v>
      </c>
      <c r="D74" s="52"/>
      <c r="E74" s="53">
        <f>COUNTIFS('Year 4'!$G:$G,"&gt;0",'Year 4'!$C:$C,$B74,'Year 4'!$M:$M,"F")</f>
        <v>0</v>
      </c>
      <c r="F74" s="54">
        <f>COUNTIFS('Year 4'!$G:$G,"&gt;0",'Year 4'!$C:$C,$B74,'Year 4'!$M:$M,"M")</f>
        <v>0</v>
      </c>
      <c r="G74" s="55">
        <f t="shared" si="61"/>
        <v>0</v>
      </c>
      <c r="H74" s="56">
        <f>COUNTIFS('Year 4'!$G:$G,"&gt;0",'Year 4'!$C:$C,$B74,'Year 4'!$P:$P,H$1)</f>
        <v>0</v>
      </c>
      <c r="I74" s="57">
        <f t="shared" si="62"/>
        <v>0</v>
      </c>
      <c r="J74" s="58">
        <f>COUNTIFS('Year 4'!$G:$G,"&gt;0",'Year 4'!$C:$C,$B74,'Year 4'!$P:$P,J$1)</f>
        <v>0</v>
      </c>
      <c r="K74" s="59">
        <f t="shared" si="63"/>
        <v>0</v>
      </c>
      <c r="L74" s="60">
        <f>COUNTIFS('Year 4'!$G:$G,"&gt;0",'Year 4'!$C:$C,$B74,'Year 4'!$P:$P,L$1)</f>
        <v>0</v>
      </c>
      <c r="M74" s="61">
        <f t="shared" si="64"/>
        <v>0</v>
      </c>
      <c r="N74" s="62">
        <f>COUNTIFS('Year 4'!$G:$G,"&gt;0",'Year 4'!$C:$C,$B74,'Year 4'!$P:$P,N$1)</f>
        <v>0</v>
      </c>
      <c r="O74" s="63">
        <f t="shared" si="65"/>
        <v>0</v>
      </c>
      <c r="P74" s="64">
        <f>COUNTIFS('Year 4'!$G:$G,"&gt;0",'Year 4'!$C:$C,$B74,'Year 4'!$P:$P,P$1)</f>
        <v>0</v>
      </c>
      <c r="Q74" s="65">
        <f t="shared" si="66"/>
        <v>0</v>
      </c>
      <c r="R74" s="54">
        <f>COUNTIFS('Year 4'!$G:$G,"&gt;0",'Year 4'!$C:$C,$B74,'Year 4'!$P:$P,R$1)</f>
        <v>0</v>
      </c>
      <c r="S74" s="66">
        <f t="shared" si="67"/>
        <v>0</v>
      </c>
      <c r="T74" s="67">
        <f t="shared" si="68"/>
        <v>0</v>
      </c>
      <c r="U74" s="68">
        <f t="shared" si="69"/>
        <v>0</v>
      </c>
      <c r="V74" s="69">
        <f>COUNTIFS('Year 4'!$G:$G,"&gt;0",'Year 4'!$C:$C,$B74,'Year 4'!$N:$N,V$2)</f>
        <v>0</v>
      </c>
      <c r="W74" s="69">
        <f>COUNTIFS('Year 4'!$G:$G,"&gt;0",'Year 4'!$C:$C,$B74,'Year 4'!$N:$N,W$2)</f>
        <v>0</v>
      </c>
      <c r="X74" s="69">
        <f>COUNTIFS('Year 4'!$G:$G,"&gt;0",'Year 4'!$C:$C,$B74,'Year 4'!$N:$N,X$2)</f>
        <v>0</v>
      </c>
      <c r="Y74" s="69">
        <f>COUNTIFS('Year 4'!$G:$G,"&gt;0",'Year 4'!$C:$C,$B74,'Year 4'!$N:$N,Y$2)</f>
        <v>0</v>
      </c>
      <c r="Z74" s="125">
        <f>COUNTIFS('Year 4'!$G:$G,"&gt;0",'Year 4'!$C:$C,$B74,'Year 4'!$T:$T,Z$2)</f>
        <v>0</v>
      </c>
      <c r="AA74" s="125">
        <f>COUNTIFS('Year 4'!$G:$G,"&gt;0",'Year 4'!$C:$C,$B74,'Year 4'!$T:$T,AA$2)</f>
        <v>0</v>
      </c>
      <c r="AB74" s="125">
        <f>COUNTIFS('Year 4'!$G:$G,"&gt;0",'Year 4'!$C:$C,$B74,'Year 4'!$T:$T,AB$2)</f>
        <v>0</v>
      </c>
      <c r="AC74" s="125">
        <f t="shared" si="70"/>
        <v>0</v>
      </c>
      <c r="AD74" s="114"/>
      <c r="AE74" s="114"/>
      <c r="AF74" s="114"/>
      <c r="AG74" s="114"/>
      <c r="AH74" s="114"/>
      <c r="AI74" s="114"/>
      <c r="AJ74" s="114"/>
      <c r="AK74" s="114"/>
      <c r="AL74" s="114"/>
      <c r="AM74" s="114"/>
      <c r="AN74" s="114"/>
      <c r="AO74" s="114"/>
      <c r="AP74" s="114"/>
      <c r="AQ74" s="114"/>
      <c r="AR74" s="114"/>
      <c r="AS74" s="114"/>
      <c r="AT74" s="114"/>
      <c r="AU74" s="114"/>
      <c r="AV74" s="114"/>
      <c r="AW74" s="114"/>
    </row>
    <row r="75" ht="14.25" hidden="1" customHeight="1">
      <c r="A75" s="78" t="s">
        <v>250</v>
      </c>
      <c r="B75" s="78" t="s">
        <v>250</v>
      </c>
      <c r="C75" s="51" t="s">
        <v>8988</v>
      </c>
      <c r="D75" s="52"/>
      <c r="E75" s="53">
        <f>COUNTIFS('Year 4'!$G:$G,"&gt;0",'Year 4'!$C:$C,$B75,'Year 4'!$M:$M,"F")</f>
        <v>0</v>
      </c>
      <c r="F75" s="54">
        <f>COUNTIFS('Year 4'!$G:$G,"&gt;0",'Year 4'!$C:$C,$B75,'Year 4'!$M:$M,"M")</f>
        <v>0</v>
      </c>
      <c r="G75" s="55">
        <f t="shared" si="61"/>
        <v>0</v>
      </c>
      <c r="H75" s="56">
        <f>COUNTIFS('Year 4'!$G:$G,"&gt;0",'Year 4'!$C:$C,$B75,'Year 4'!$P:$P,H$1)</f>
        <v>0</v>
      </c>
      <c r="I75" s="57">
        <f t="shared" si="62"/>
        <v>0</v>
      </c>
      <c r="J75" s="58">
        <f>COUNTIFS('Year 4'!$G:$G,"&gt;0",'Year 4'!$C:$C,$B75,'Year 4'!$P:$P,J$1)</f>
        <v>0</v>
      </c>
      <c r="K75" s="59">
        <f t="shared" si="63"/>
        <v>0</v>
      </c>
      <c r="L75" s="60">
        <f>COUNTIFS('Year 4'!$G:$G,"&gt;0",'Year 4'!$C:$C,$B75,'Year 4'!$P:$P,L$1)</f>
        <v>0</v>
      </c>
      <c r="M75" s="61">
        <f t="shared" si="64"/>
        <v>0</v>
      </c>
      <c r="N75" s="62">
        <f>COUNTIFS('Year 4'!$G:$G,"&gt;0",'Year 4'!$C:$C,$B75,'Year 4'!$P:$P,N$1)</f>
        <v>0</v>
      </c>
      <c r="O75" s="63">
        <f t="shared" si="65"/>
        <v>0</v>
      </c>
      <c r="P75" s="64">
        <f>COUNTIFS('Year 4'!$G:$G,"&gt;0",'Year 4'!$C:$C,$B75,'Year 4'!$P:$P,P$1)</f>
        <v>0</v>
      </c>
      <c r="Q75" s="65">
        <f t="shared" si="66"/>
        <v>0</v>
      </c>
      <c r="R75" s="54">
        <f>COUNTIFS('Year 4'!$G:$G,"&gt;0",'Year 4'!$C:$C,$B75,'Year 4'!$P:$P,R$1)</f>
        <v>0</v>
      </c>
      <c r="S75" s="66">
        <f t="shared" si="67"/>
        <v>0</v>
      </c>
      <c r="T75" s="67">
        <f t="shared" si="68"/>
        <v>0</v>
      </c>
      <c r="U75" s="68">
        <f t="shared" si="69"/>
        <v>0</v>
      </c>
      <c r="V75" s="69">
        <f>COUNTIFS('Year 4'!$G:$G,"&gt;0",'Year 4'!$C:$C,$B75,'Year 4'!$N:$N,V$2)</f>
        <v>0</v>
      </c>
      <c r="W75" s="69">
        <f>COUNTIFS('Year 4'!$G:$G,"&gt;0",'Year 4'!$C:$C,$B75,'Year 4'!$N:$N,W$2)</f>
        <v>0</v>
      </c>
      <c r="X75" s="69">
        <f>COUNTIFS('Year 4'!$G:$G,"&gt;0",'Year 4'!$C:$C,$B75,'Year 4'!$N:$N,X$2)</f>
        <v>0</v>
      </c>
      <c r="Y75" s="69">
        <f>COUNTIFS('Year 4'!$G:$G,"&gt;0",'Year 4'!$C:$C,$B75,'Year 4'!$N:$N,Y$2)</f>
        <v>0</v>
      </c>
      <c r="Z75" s="125">
        <f>COUNTIFS('Year 4'!$G:$G,"&gt;0",'Year 4'!$C:$C,$B75,'Year 4'!$T:$T,Z$2)</f>
        <v>0</v>
      </c>
      <c r="AA75" s="125">
        <f>COUNTIFS('Year 4'!$G:$G,"&gt;0",'Year 4'!$C:$C,$B75,'Year 4'!$T:$T,AA$2)</f>
        <v>0</v>
      </c>
      <c r="AB75" s="125">
        <f>COUNTIFS('Year 4'!$G:$G,"&gt;0",'Year 4'!$C:$C,$B75,'Year 4'!$T:$T,AB$2)</f>
        <v>0</v>
      </c>
      <c r="AC75" s="125">
        <f t="shared" si="70"/>
        <v>0</v>
      </c>
      <c r="AD75" s="114"/>
      <c r="AE75" s="114"/>
      <c r="AF75" s="114"/>
      <c r="AG75" s="114"/>
      <c r="AH75" s="114"/>
      <c r="AI75" s="114"/>
      <c r="AJ75" s="114"/>
      <c r="AK75" s="114"/>
      <c r="AL75" s="114"/>
      <c r="AM75" s="114"/>
      <c r="AN75" s="114"/>
      <c r="AO75" s="114"/>
      <c r="AP75" s="114"/>
      <c r="AQ75" s="114"/>
      <c r="AR75" s="114"/>
      <c r="AS75" s="114"/>
      <c r="AT75" s="114"/>
      <c r="AU75" s="114"/>
      <c r="AV75" s="114"/>
      <c r="AW75" s="114"/>
    </row>
    <row r="76" ht="14.25" hidden="1" customHeight="1">
      <c r="A76" s="78" t="s">
        <v>252</v>
      </c>
      <c r="B76" s="78" t="s">
        <v>252</v>
      </c>
      <c r="C76" s="51" t="s">
        <v>293</v>
      </c>
      <c r="D76" s="52"/>
      <c r="E76" s="53">
        <f>COUNTIFS('Year 4'!$G:$G,"&gt;0",'Year 4'!$C:$C,$B76,'Year 4'!$M:$M,"F")</f>
        <v>0</v>
      </c>
      <c r="F76" s="54">
        <f>COUNTIFS('Year 4'!$G:$G,"&gt;0",'Year 4'!$C:$C,$B76,'Year 4'!$M:$M,"M")</f>
        <v>0</v>
      </c>
      <c r="G76" s="55">
        <f t="shared" si="61"/>
        <v>0</v>
      </c>
      <c r="H76" s="56">
        <f>COUNTIFS('Year 4'!$G:$G,"&gt;0",'Year 4'!$C:$C,$B76,'Year 4'!$P:$P,H$1)</f>
        <v>0</v>
      </c>
      <c r="I76" s="57">
        <f t="shared" si="62"/>
        <v>0</v>
      </c>
      <c r="J76" s="58">
        <f>COUNTIFS('Year 4'!$G:$G,"&gt;0",'Year 4'!$C:$C,$B76,'Year 4'!$P:$P,J$1)</f>
        <v>0</v>
      </c>
      <c r="K76" s="59">
        <f t="shared" si="63"/>
        <v>0</v>
      </c>
      <c r="L76" s="60">
        <f>COUNTIFS('Year 4'!$G:$G,"&gt;0",'Year 4'!$C:$C,$B76,'Year 4'!$P:$P,L$1)</f>
        <v>0</v>
      </c>
      <c r="M76" s="61">
        <f t="shared" si="64"/>
        <v>0</v>
      </c>
      <c r="N76" s="62">
        <f>COUNTIFS('Year 4'!$G:$G,"&gt;0",'Year 4'!$C:$C,$B76,'Year 4'!$P:$P,N$1)</f>
        <v>0</v>
      </c>
      <c r="O76" s="63">
        <f t="shared" si="65"/>
        <v>0</v>
      </c>
      <c r="P76" s="64">
        <f>COUNTIFS('Year 4'!$G:$G,"&gt;0",'Year 4'!$C:$C,$B76,'Year 4'!$P:$P,P$1)</f>
        <v>0</v>
      </c>
      <c r="Q76" s="65">
        <f t="shared" si="66"/>
        <v>0</v>
      </c>
      <c r="R76" s="54">
        <f>COUNTIFS('Year 4'!$G:$G,"&gt;0",'Year 4'!$C:$C,$B76,'Year 4'!$P:$P,R$1)</f>
        <v>0</v>
      </c>
      <c r="S76" s="66">
        <f t="shared" si="67"/>
        <v>0</v>
      </c>
      <c r="T76" s="67">
        <f t="shared" si="68"/>
        <v>0</v>
      </c>
      <c r="U76" s="68">
        <f t="shared" si="69"/>
        <v>0</v>
      </c>
      <c r="V76" s="69">
        <f>COUNTIFS('Year 4'!$G:$G,"&gt;0",'Year 4'!$C:$C,$B76,'Year 4'!$N:$N,V$2)</f>
        <v>0</v>
      </c>
      <c r="W76" s="69">
        <f>COUNTIFS('Year 4'!$G:$G,"&gt;0",'Year 4'!$C:$C,$B76,'Year 4'!$N:$N,W$2)</f>
        <v>0</v>
      </c>
      <c r="X76" s="69">
        <f>COUNTIFS('Year 4'!$G:$G,"&gt;0",'Year 4'!$C:$C,$B76,'Year 4'!$N:$N,X$2)</f>
        <v>0</v>
      </c>
      <c r="Y76" s="69">
        <f>COUNTIFS('Year 4'!$G:$G,"&gt;0",'Year 4'!$C:$C,$B76,'Year 4'!$N:$N,Y$2)</f>
        <v>0</v>
      </c>
      <c r="Z76" s="125">
        <f>COUNTIFS('Year 4'!$G:$G,"&gt;0",'Year 4'!$C:$C,$B76,'Year 4'!$T:$T,Z$2)</f>
        <v>0</v>
      </c>
      <c r="AA76" s="125">
        <f>COUNTIFS('Year 4'!$G:$G,"&gt;0",'Year 4'!$C:$C,$B76,'Year 4'!$T:$T,AA$2)</f>
        <v>0</v>
      </c>
      <c r="AB76" s="125">
        <f>COUNTIFS('Year 4'!$G:$G,"&gt;0",'Year 4'!$C:$C,$B76,'Year 4'!$T:$T,AB$2)</f>
        <v>0</v>
      </c>
      <c r="AC76" s="125">
        <f t="shared" si="70"/>
        <v>0</v>
      </c>
      <c r="AD76" s="114"/>
      <c r="AE76" s="114"/>
      <c r="AF76" s="114"/>
      <c r="AG76" s="114"/>
      <c r="AH76" s="114"/>
      <c r="AI76" s="114"/>
      <c r="AJ76" s="114"/>
      <c r="AK76" s="114"/>
      <c r="AL76" s="114"/>
      <c r="AM76" s="114"/>
      <c r="AN76" s="114"/>
      <c r="AO76" s="114"/>
      <c r="AP76" s="114"/>
      <c r="AQ76" s="114"/>
      <c r="AR76" s="114"/>
      <c r="AS76" s="114"/>
      <c r="AT76" s="114"/>
      <c r="AU76" s="114"/>
      <c r="AV76" s="114"/>
      <c r="AW76" s="114"/>
    </row>
    <row r="77" ht="14.25" hidden="1" customHeight="1">
      <c r="A77" s="1303" t="s">
        <v>155</v>
      </c>
      <c r="B77" s="81" t="s">
        <v>155</v>
      </c>
      <c r="C77" s="31"/>
      <c r="D77" s="82"/>
      <c r="E77" s="83">
        <f t="shared" ref="E77:H77" si="71">SUM(E67:E76)</f>
        <v>0</v>
      </c>
      <c r="F77" s="84">
        <f t="shared" si="71"/>
        <v>0</v>
      </c>
      <c r="G77" s="85">
        <f t="shared" si="71"/>
        <v>0</v>
      </c>
      <c r="H77" s="86">
        <f t="shared" si="71"/>
        <v>0</v>
      </c>
      <c r="I77" s="87">
        <f t="shared" si="62"/>
        <v>0</v>
      </c>
      <c r="J77" s="88">
        <f>SUM(J67:J76)</f>
        <v>0</v>
      </c>
      <c r="K77" s="89">
        <f t="shared" si="63"/>
        <v>0</v>
      </c>
      <c r="L77" s="90">
        <f>SUM(L67:L76)</f>
        <v>0</v>
      </c>
      <c r="M77" s="91">
        <f t="shared" si="64"/>
        <v>0</v>
      </c>
      <c r="N77" s="92">
        <f>SUM(N67:N76)</f>
        <v>0</v>
      </c>
      <c r="O77" s="93">
        <f t="shared" si="65"/>
        <v>0</v>
      </c>
      <c r="P77" s="94">
        <f>SUM(P67:P76)</f>
        <v>0</v>
      </c>
      <c r="Q77" s="129">
        <f t="shared" si="66"/>
        <v>0</v>
      </c>
      <c r="R77" s="84">
        <f>SUM(R67:R76)</f>
        <v>0</v>
      </c>
      <c r="S77" s="95">
        <f t="shared" si="67"/>
        <v>0</v>
      </c>
      <c r="T77" s="96">
        <f>SUM(T67:T76)</f>
        <v>0</v>
      </c>
      <c r="U77" s="97">
        <f t="shared" si="69"/>
        <v>0</v>
      </c>
      <c r="V77" s="98">
        <f t="shared" ref="V77:AC77" si="72">SUM(V67:V76)</f>
        <v>0</v>
      </c>
      <c r="W77" s="98">
        <f t="shared" si="72"/>
        <v>0</v>
      </c>
      <c r="X77" s="98">
        <f t="shared" si="72"/>
        <v>0</v>
      </c>
      <c r="Y77" s="98">
        <f t="shared" si="72"/>
        <v>0</v>
      </c>
      <c r="Z77" s="132">
        <f t="shared" si="72"/>
        <v>0</v>
      </c>
      <c r="AA77" s="132">
        <f t="shared" si="72"/>
        <v>0</v>
      </c>
      <c r="AB77" s="132">
        <f t="shared" si="72"/>
        <v>0</v>
      </c>
      <c r="AC77" s="132">
        <f t="shared" si="72"/>
        <v>0</v>
      </c>
      <c r="AD77" s="131"/>
      <c r="AE77" s="131"/>
      <c r="AF77" s="131"/>
      <c r="AG77" s="131"/>
      <c r="AH77" s="131"/>
      <c r="AI77" s="131"/>
      <c r="AJ77" s="131"/>
      <c r="AK77" s="131"/>
      <c r="AL77" s="131"/>
      <c r="AM77" s="131"/>
      <c r="AN77" s="131"/>
      <c r="AO77" s="131"/>
      <c r="AP77" s="131"/>
      <c r="AQ77" s="131"/>
      <c r="AR77" s="131"/>
      <c r="AS77" s="131"/>
      <c r="AT77" s="131"/>
      <c r="AU77" s="131"/>
      <c r="AV77" s="131"/>
      <c r="AW77" s="131"/>
    </row>
    <row r="78" ht="13.5" hidden="1" customHeight="1">
      <c r="A78" s="115"/>
      <c r="B78" s="115"/>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7"/>
      <c r="AD78" s="118"/>
      <c r="AE78" s="118"/>
      <c r="AF78" s="118"/>
      <c r="AG78" s="118"/>
      <c r="AH78" s="118"/>
      <c r="AI78" s="118"/>
      <c r="AJ78" s="118"/>
      <c r="AK78" s="118"/>
      <c r="AL78" s="118"/>
      <c r="AM78" s="118"/>
      <c r="AN78" s="118"/>
      <c r="AO78" s="118"/>
      <c r="AP78" s="118"/>
      <c r="AQ78" s="118"/>
      <c r="AR78" s="118"/>
      <c r="AS78" s="118"/>
      <c r="AT78" s="118"/>
      <c r="AU78" s="118"/>
      <c r="AV78" s="118"/>
      <c r="AW78" s="118"/>
    </row>
    <row r="79" ht="14.25" hidden="1" customHeight="1">
      <c r="A79" s="143"/>
      <c r="B79" s="143"/>
      <c r="C79" s="144"/>
      <c r="D79" s="144"/>
      <c r="E79" s="143" t="s">
        <v>254</v>
      </c>
      <c r="F79" s="144"/>
      <c r="G79" s="144"/>
      <c r="H79" s="144"/>
      <c r="I79" s="144"/>
      <c r="J79" s="144"/>
      <c r="K79" s="144"/>
      <c r="L79" s="144"/>
      <c r="M79" s="144"/>
      <c r="N79" s="144"/>
      <c r="O79" s="144"/>
      <c r="P79" s="144"/>
      <c r="Q79" s="144"/>
      <c r="R79" s="144"/>
      <c r="S79" s="144"/>
      <c r="T79" s="144"/>
      <c r="U79" s="144"/>
      <c r="V79" s="144"/>
      <c r="W79" s="144"/>
      <c r="X79" s="144"/>
      <c r="Y79" s="144"/>
      <c r="Z79" s="144"/>
      <c r="AA79" s="144"/>
      <c r="AB79" s="144"/>
      <c r="AC79" s="146"/>
      <c r="AD79" s="147"/>
      <c r="AE79" s="147"/>
      <c r="AF79" s="147"/>
      <c r="AG79" s="147"/>
      <c r="AH79" s="147"/>
      <c r="AI79" s="147"/>
      <c r="AJ79" s="147"/>
      <c r="AK79" s="147"/>
      <c r="AL79" s="147"/>
      <c r="AM79" s="147"/>
      <c r="AN79" s="147"/>
      <c r="AO79" s="147"/>
      <c r="AP79" s="147"/>
      <c r="AQ79" s="147"/>
      <c r="AR79" s="147"/>
      <c r="AS79" s="147"/>
      <c r="AT79" s="147"/>
      <c r="AU79" s="147"/>
      <c r="AV79" s="147"/>
      <c r="AW79" s="147"/>
    </row>
    <row r="80" ht="14.25" hidden="1" customHeight="1">
      <c r="A80" s="50" t="s">
        <v>18</v>
      </c>
      <c r="B80" s="50" t="s">
        <v>18</v>
      </c>
      <c r="C80" s="51"/>
      <c r="D80" s="52"/>
      <c r="E80" s="53">
        <f>COUNTIFS('Year 5'!$G:$G,"&gt;0",'Year 5'!$C:$C,$B80,'Year 5'!$M:$M,"F")</f>
        <v>0</v>
      </c>
      <c r="F80" s="54">
        <f>COUNTIFS('Year 5'!$G:$G,"&gt;0",'Year 5'!$C:$C,$B80,'Year 5'!$M:$M,"M")</f>
        <v>0</v>
      </c>
      <c r="G80" s="55">
        <f t="shared" ref="G80:G89" si="73">E80+F80</f>
        <v>0</v>
      </c>
      <c r="H80" s="56">
        <f>COUNTIFS('Year 5'!$G:$G,"&gt;0",'Year 5'!$C:$C,$B80,'Year 5'!$P:$P,H$1)</f>
        <v>0</v>
      </c>
      <c r="I80" s="57">
        <f t="shared" ref="I80:I90" si="74">IFERROR(H80/G80,0)</f>
        <v>0</v>
      </c>
      <c r="J80" s="58">
        <f>COUNTIFS('Year 5'!$G:$G,"&gt;0",'Year 5'!$C:$C,$B80,'Year 5'!$P:$P,J$1)</f>
        <v>0</v>
      </c>
      <c r="K80" s="59">
        <f t="shared" ref="K80:K90" si="75">IFERROR(J80/G80,0)</f>
        <v>0</v>
      </c>
      <c r="L80" s="60">
        <f>COUNTIFS('Year 5'!$G:$G,"&gt;0",'Year 5'!$C:$C,$B80,'Year 5'!$P:$P,L$1)</f>
        <v>0</v>
      </c>
      <c r="M80" s="61">
        <f t="shared" ref="M80:M90" si="76">IFERROR(L80/G80,0)</f>
        <v>0</v>
      </c>
      <c r="N80" s="62">
        <f>COUNTIFS('Year 5'!$G:$G,"&gt;0",'Year 5'!$C:$C,$B80,'Year 5'!$P:$P,N$1)</f>
        <v>0</v>
      </c>
      <c r="O80" s="63">
        <f t="shared" ref="O80:O90" si="77">IFERROR(N80/G80,0)</f>
        <v>0</v>
      </c>
      <c r="P80" s="64">
        <f>COUNTIFS('Year 5'!$G:$G,"&gt;0",'Year 5'!$C:$C,$B80,'Year 5'!$P:$P,P$1)</f>
        <v>0</v>
      </c>
      <c r="Q80" s="65">
        <f t="shared" ref="Q80:Q90" si="78">IFERROR(P80/G80,0)</f>
        <v>0</v>
      </c>
      <c r="R80" s="54">
        <f>COUNTIFS('Year 5'!$G:$G,"&gt;0",'Year 5'!$C:$C,$B80,'Year 5'!$P:$P,R$1)</f>
        <v>0</v>
      </c>
      <c r="S80" s="66">
        <f t="shared" ref="S80:S90" si="79">IFERROR(R80/G80,0)</f>
        <v>0</v>
      </c>
      <c r="T80" s="67">
        <f t="shared" ref="T80:T89" si="80">G80-SUM(H80,J80,L80)</f>
        <v>0</v>
      </c>
      <c r="U80" s="68">
        <f t="shared" ref="U80:U90" si="81">IFERROR(T80/G80,0)</f>
        <v>0</v>
      </c>
      <c r="V80" s="69">
        <f>COUNTIFS('Year 5'!$G:$G,"&gt;0",'Year 5'!$C:$C,$B80,'Year 5'!$N:$N,V$2)</f>
        <v>0</v>
      </c>
      <c r="W80" s="69">
        <f>COUNTIFS('Year 5'!$G:$G,"&gt;0",'Year 5'!$C:$C,$B80,'Year 5'!$N:$N,W$2)</f>
        <v>0</v>
      </c>
      <c r="X80" s="69">
        <f>COUNTIFS('Year 5'!$G:$G,"&gt;0",'Year 5'!$C:$C,$B80,'Year 5'!$N:$N,X$2)</f>
        <v>0</v>
      </c>
      <c r="Y80" s="69">
        <f>COUNTIFS('Year 5'!$G:$G,"&gt;0",'Year 5'!$C:$C,$B80,'Year 5'!$N:$N,Y$2)</f>
        <v>0</v>
      </c>
      <c r="Z80" s="125">
        <f>COUNTIFS('Year 5'!$G:$G,"&gt;0",'Year 5'!$C:$C,$B80,'Year 5'!$T:$T,Z$2)</f>
        <v>0</v>
      </c>
      <c r="AA80" s="125">
        <f>COUNTIFS('Year 5'!$G:$G,"&gt;0",'Year 5'!$C:$C,$B80,'Year 5'!$T:$T,AA$2)</f>
        <v>0</v>
      </c>
      <c r="AB80" s="125">
        <f>COUNTIFS('Year 5'!$G:$G,"&gt;0",'Year 5'!$C:$C,$B80,'Year 5'!$T:$T,AB$2)</f>
        <v>0</v>
      </c>
      <c r="AC80" s="125">
        <f t="shared" ref="AC80:AC89" si="82">SUM(Z80:AB80)</f>
        <v>0</v>
      </c>
      <c r="AD80" s="114"/>
      <c r="AE80" s="114"/>
      <c r="AF80" s="114"/>
      <c r="AG80" s="114"/>
      <c r="AH80" s="114"/>
      <c r="AI80" s="114"/>
      <c r="AJ80" s="114"/>
      <c r="AK80" s="114"/>
      <c r="AL80" s="114"/>
      <c r="AM80" s="114"/>
      <c r="AN80" s="114"/>
      <c r="AO80" s="114"/>
      <c r="AP80" s="114"/>
      <c r="AQ80" s="114"/>
      <c r="AR80" s="114"/>
      <c r="AS80" s="114"/>
      <c r="AT80" s="114"/>
      <c r="AU80" s="114"/>
      <c r="AV80" s="114"/>
      <c r="AW80" s="114"/>
    </row>
    <row r="81" ht="14.25" hidden="1" customHeight="1">
      <c r="A81" s="78" t="s">
        <v>12</v>
      </c>
      <c r="B81" s="78" t="s">
        <v>12</v>
      </c>
      <c r="C81" s="51"/>
      <c r="D81" s="52"/>
      <c r="E81" s="53">
        <f>COUNTIFS('Year 5'!$G:$G,"&gt;0",'Year 5'!$C:$C,$B81,'Year 5'!$M:$M,"F")</f>
        <v>0</v>
      </c>
      <c r="F81" s="54">
        <f>COUNTIFS('Year 5'!$G:$G,"&gt;0",'Year 5'!$C:$C,$B81,'Year 5'!$M:$M,"M")</f>
        <v>0</v>
      </c>
      <c r="G81" s="55">
        <f t="shared" si="73"/>
        <v>0</v>
      </c>
      <c r="H81" s="56">
        <f>COUNTIFS('Year 5'!$G:$G,"&gt;0",'Year 5'!$C:$C,$B81,'Year 5'!$P:$P,H$1)</f>
        <v>0</v>
      </c>
      <c r="I81" s="57">
        <f t="shared" si="74"/>
        <v>0</v>
      </c>
      <c r="J81" s="58">
        <f>COUNTIFS('Year 5'!$G:$G,"&gt;0",'Year 5'!$C:$C,$B81,'Year 5'!$P:$P,J$1)</f>
        <v>0</v>
      </c>
      <c r="K81" s="59">
        <f t="shared" si="75"/>
        <v>0</v>
      </c>
      <c r="L81" s="60">
        <f>COUNTIFS('Year 5'!$G:$G,"&gt;0",'Year 5'!$C:$C,$B81,'Year 5'!$P:$P,L$1)</f>
        <v>0</v>
      </c>
      <c r="M81" s="61">
        <f t="shared" si="76"/>
        <v>0</v>
      </c>
      <c r="N81" s="62">
        <f>COUNTIFS('Year 5'!$G:$G,"&gt;0",'Year 5'!$C:$C,$B81,'Year 5'!$P:$P,N$1)</f>
        <v>0</v>
      </c>
      <c r="O81" s="63">
        <f t="shared" si="77"/>
        <v>0</v>
      </c>
      <c r="P81" s="64">
        <f>COUNTIFS('Year 5'!$G:$G,"&gt;0",'Year 5'!$C:$C,$B81,'Year 5'!$P:$P,P$1)</f>
        <v>0</v>
      </c>
      <c r="Q81" s="65">
        <f t="shared" si="78"/>
        <v>0</v>
      </c>
      <c r="R81" s="54">
        <f>COUNTIFS('Year 5'!$G:$G,"&gt;0",'Year 5'!$C:$C,$B81,'Year 5'!$P:$P,R$1)</f>
        <v>0</v>
      </c>
      <c r="S81" s="66">
        <f t="shared" si="79"/>
        <v>0</v>
      </c>
      <c r="T81" s="67">
        <f t="shared" si="80"/>
        <v>0</v>
      </c>
      <c r="U81" s="68">
        <f t="shared" si="81"/>
        <v>0</v>
      </c>
      <c r="V81" s="69">
        <f>COUNTIFS('Year 5'!$G:$G,"&gt;0",'Year 5'!$C:$C,$B81,'Year 5'!$N:$N,V$2)</f>
        <v>0</v>
      </c>
      <c r="W81" s="69">
        <f>COUNTIFS('Year 5'!$G:$G,"&gt;0",'Year 5'!$C:$C,$B81,'Year 5'!$N:$N,W$2)</f>
        <v>0</v>
      </c>
      <c r="X81" s="69">
        <f>COUNTIFS('Year 5'!$G:$G,"&gt;0",'Year 5'!$C:$C,$B81,'Year 5'!$N:$N,X$2)</f>
        <v>0</v>
      </c>
      <c r="Y81" s="69">
        <f>COUNTIFS('Year 5'!$G:$G,"&gt;0",'Year 5'!$C:$C,$B81,'Year 5'!$N:$N,Y$2)</f>
        <v>0</v>
      </c>
      <c r="Z81" s="125">
        <f>COUNTIFS('Year 5'!$G:$G,"&gt;0",'Year 5'!$C:$C,$B81,'Year 5'!$T:$T,Z$2)</f>
        <v>0</v>
      </c>
      <c r="AA81" s="125">
        <f>COUNTIFS('Year 5'!$G:$G,"&gt;0",'Year 5'!$C:$C,$B81,'Year 5'!$T:$T,AA$2)</f>
        <v>0</v>
      </c>
      <c r="AB81" s="125">
        <f>COUNTIFS('Year 5'!$G:$G,"&gt;0",'Year 5'!$C:$C,$B81,'Year 5'!$T:$T,AB$2)</f>
        <v>0</v>
      </c>
      <c r="AC81" s="125">
        <f t="shared" si="82"/>
        <v>0</v>
      </c>
      <c r="AD81" s="114"/>
      <c r="AE81" s="114"/>
      <c r="AF81" s="114"/>
      <c r="AG81" s="114"/>
      <c r="AH81" s="114"/>
      <c r="AI81" s="114"/>
      <c r="AJ81" s="114"/>
      <c r="AK81" s="114"/>
      <c r="AL81" s="114"/>
      <c r="AM81" s="114"/>
      <c r="AN81" s="114"/>
      <c r="AO81" s="114"/>
      <c r="AP81" s="114"/>
      <c r="AQ81" s="114"/>
      <c r="AR81" s="114"/>
      <c r="AS81" s="114"/>
      <c r="AT81" s="114"/>
      <c r="AU81" s="114"/>
      <c r="AV81" s="114"/>
      <c r="AW81" s="114"/>
    </row>
    <row r="82" ht="14.25" hidden="1" customHeight="1">
      <c r="A82" s="78" t="s">
        <v>255</v>
      </c>
      <c r="B82" s="78" t="s">
        <v>255</v>
      </c>
      <c r="C82" s="51" t="s">
        <v>6803</v>
      </c>
      <c r="D82" s="52"/>
      <c r="E82" s="53">
        <f>COUNTIFS('Year 5'!$G:$G,"&gt;0",'Year 5'!$C:$C,$B82,'Year 5'!$M:$M,"F")</f>
        <v>0</v>
      </c>
      <c r="F82" s="54">
        <f>COUNTIFS('Year 5'!$G:$G,"&gt;0",'Year 5'!$C:$C,$B82,'Year 5'!$M:$M,"M")</f>
        <v>0</v>
      </c>
      <c r="G82" s="55">
        <f t="shared" si="73"/>
        <v>0</v>
      </c>
      <c r="H82" s="56">
        <f>COUNTIFS('Year 5'!$G:$G,"&gt;0",'Year 5'!$C:$C,$B82,'Year 5'!$P:$P,H$1)</f>
        <v>0</v>
      </c>
      <c r="I82" s="57">
        <f t="shared" si="74"/>
        <v>0</v>
      </c>
      <c r="J82" s="58">
        <f>COUNTIFS('Year 5'!$G:$G,"&gt;0",'Year 5'!$C:$C,$B82,'Year 5'!$P:$P,J$1)</f>
        <v>0</v>
      </c>
      <c r="K82" s="59">
        <f t="shared" si="75"/>
        <v>0</v>
      </c>
      <c r="L82" s="60">
        <f>COUNTIFS('Year 5'!$G:$G,"&gt;0",'Year 5'!$C:$C,$B82,'Year 5'!$P:$P,L$1)</f>
        <v>0</v>
      </c>
      <c r="M82" s="61">
        <f t="shared" si="76"/>
        <v>0</v>
      </c>
      <c r="N82" s="62">
        <f>COUNTIFS('Year 5'!$G:$G,"&gt;0",'Year 5'!$C:$C,$B82,'Year 5'!$P:$P,N$1)</f>
        <v>0</v>
      </c>
      <c r="O82" s="63">
        <f t="shared" si="77"/>
        <v>0</v>
      </c>
      <c r="P82" s="64">
        <f>COUNTIFS('Year 5'!$G:$G,"&gt;0",'Year 5'!$C:$C,$B82,'Year 5'!$P:$P,P$1)</f>
        <v>0</v>
      </c>
      <c r="Q82" s="65">
        <f t="shared" si="78"/>
        <v>0</v>
      </c>
      <c r="R82" s="54">
        <f>COUNTIFS('Year 5'!$G:$G,"&gt;0",'Year 5'!$C:$C,$B82,'Year 5'!$P:$P,R$1)</f>
        <v>0</v>
      </c>
      <c r="S82" s="66">
        <f t="shared" si="79"/>
        <v>0</v>
      </c>
      <c r="T82" s="67">
        <f t="shared" si="80"/>
        <v>0</v>
      </c>
      <c r="U82" s="68">
        <f t="shared" si="81"/>
        <v>0</v>
      </c>
      <c r="V82" s="69">
        <f>COUNTIFS('Year 5'!$G:$G,"&gt;0",'Year 5'!$C:$C,$B82,'Year 5'!$N:$N,V$2)</f>
        <v>0</v>
      </c>
      <c r="W82" s="69">
        <f>COUNTIFS('Year 5'!$G:$G,"&gt;0",'Year 5'!$C:$C,$B82,'Year 5'!$N:$N,W$2)</f>
        <v>0</v>
      </c>
      <c r="X82" s="69">
        <f>COUNTIFS('Year 5'!$G:$G,"&gt;0",'Year 5'!$C:$C,$B82,'Year 5'!$N:$N,X$2)</f>
        <v>0</v>
      </c>
      <c r="Y82" s="69">
        <f>COUNTIFS('Year 5'!$G:$G,"&gt;0",'Year 5'!$C:$C,$B82,'Year 5'!$N:$N,Y$2)</f>
        <v>0</v>
      </c>
      <c r="Z82" s="125">
        <f>COUNTIFS('Year 5'!$G:$G,"&gt;0",'Year 5'!$C:$C,$B82,'Year 5'!$T:$T,Z$2)</f>
        <v>0</v>
      </c>
      <c r="AA82" s="125">
        <f>COUNTIFS('Year 5'!$G:$G,"&gt;0",'Year 5'!$C:$C,$B82,'Year 5'!$T:$T,AA$2)</f>
        <v>0</v>
      </c>
      <c r="AB82" s="125">
        <f>COUNTIFS('Year 5'!$G:$G,"&gt;0",'Year 5'!$C:$C,$B82,'Year 5'!$T:$T,AB$2)</f>
        <v>0</v>
      </c>
      <c r="AC82" s="125">
        <f t="shared" si="82"/>
        <v>0</v>
      </c>
      <c r="AD82" s="114"/>
      <c r="AE82" s="114"/>
      <c r="AF82" s="114"/>
      <c r="AG82" s="114"/>
      <c r="AH82" s="114"/>
      <c r="AI82" s="114"/>
      <c r="AJ82" s="114"/>
      <c r="AK82" s="114"/>
      <c r="AL82" s="114"/>
      <c r="AM82" s="114"/>
      <c r="AN82" s="114"/>
      <c r="AO82" s="114"/>
      <c r="AP82" s="114"/>
      <c r="AQ82" s="114"/>
      <c r="AR82" s="114"/>
      <c r="AS82" s="114"/>
      <c r="AT82" s="114"/>
      <c r="AU82" s="114"/>
      <c r="AV82" s="114"/>
      <c r="AW82" s="114"/>
    </row>
    <row r="83" ht="14.25" hidden="1" customHeight="1">
      <c r="A83" s="78" t="s">
        <v>257</v>
      </c>
      <c r="B83" s="78" t="s">
        <v>257</v>
      </c>
      <c r="C83" s="51" t="s">
        <v>219</v>
      </c>
      <c r="D83" s="52"/>
      <c r="E83" s="53">
        <f>COUNTIFS('Year 5'!$G:$G,"&gt;0",'Year 5'!$C:$C,$B83,'Year 5'!$M:$M,"F")</f>
        <v>0</v>
      </c>
      <c r="F83" s="54">
        <f>COUNTIFS('Year 5'!$G:$G,"&gt;0",'Year 5'!$C:$C,$B83,'Year 5'!$M:$M,"M")</f>
        <v>0</v>
      </c>
      <c r="G83" s="55">
        <f t="shared" si="73"/>
        <v>0</v>
      </c>
      <c r="H83" s="56">
        <f>COUNTIFS('Year 5'!$G:$G,"&gt;0",'Year 5'!$C:$C,$B83,'Year 5'!$P:$P,H$1)</f>
        <v>0</v>
      </c>
      <c r="I83" s="57">
        <f t="shared" si="74"/>
        <v>0</v>
      </c>
      <c r="J83" s="58">
        <f>COUNTIFS('Year 5'!$G:$G,"&gt;0",'Year 5'!$C:$C,$B83,'Year 5'!$P:$P,J$1)</f>
        <v>0</v>
      </c>
      <c r="K83" s="59">
        <f t="shared" si="75"/>
        <v>0</v>
      </c>
      <c r="L83" s="60">
        <f>COUNTIFS('Year 5'!$G:$G,"&gt;0",'Year 5'!$C:$C,$B83,'Year 5'!$P:$P,L$1)</f>
        <v>0</v>
      </c>
      <c r="M83" s="61">
        <f t="shared" si="76"/>
        <v>0</v>
      </c>
      <c r="N83" s="62">
        <f>COUNTIFS('Year 5'!$G:$G,"&gt;0",'Year 5'!$C:$C,$B83,'Year 5'!$P:$P,N$1)</f>
        <v>0</v>
      </c>
      <c r="O83" s="63">
        <f t="shared" si="77"/>
        <v>0</v>
      </c>
      <c r="P83" s="64">
        <f>COUNTIFS('Year 5'!$G:$G,"&gt;0",'Year 5'!$C:$C,$B83,'Year 5'!$P:$P,P$1)</f>
        <v>0</v>
      </c>
      <c r="Q83" s="65">
        <f t="shared" si="78"/>
        <v>0</v>
      </c>
      <c r="R83" s="54">
        <f>COUNTIFS('Year 5'!$G:$G,"&gt;0",'Year 5'!$C:$C,$B83,'Year 5'!$P:$P,R$1)</f>
        <v>0</v>
      </c>
      <c r="S83" s="66">
        <f t="shared" si="79"/>
        <v>0</v>
      </c>
      <c r="T83" s="67">
        <f t="shared" si="80"/>
        <v>0</v>
      </c>
      <c r="U83" s="68">
        <f t="shared" si="81"/>
        <v>0</v>
      </c>
      <c r="V83" s="69">
        <f>COUNTIFS('Year 5'!$G:$G,"&gt;0",'Year 5'!$C:$C,$B83,'Year 5'!$N:$N,V$2)</f>
        <v>0</v>
      </c>
      <c r="W83" s="69">
        <f>COUNTIFS('Year 5'!$G:$G,"&gt;0",'Year 5'!$C:$C,$B83,'Year 5'!$N:$N,W$2)</f>
        <v>0</v>
      </c>
      <c r="X83" s="69">
        <f>COUNTIFS('Year 5'!$G:$G,"&gt;0",'Year 5'!$C:$C,$B83,'Year 5'!$N:$N,X$2)</f>
        <v>0</v>
      </c>
      <c r="Y83" s="69">
        <f>COUNTIFS('Year 5'!$G:$G,"&gt;0",'Year 5'!$C:$C,$B83,'Year 5'!$N:$N,Y$2)</f>
        <v>0</v>
      </c>
      <c r="Z83" s="125">
        <f>COUNTIFS('Year 5'!$G:$G,"&gt;0",'Year 5'!$C:$C,$B83,'Year 5'!$T:$T,Z$2)</f>
        <v>0</v>
      </c>
      <c r="AA83" s="125">
        <f>COUNTIFS('Year 5'!$G:$G,"&gt;0",'Year 5'!$C:$C,$B83,'Year 5'!$T:$T,AA$2)</f>
        <v>0</v>
      </c>
      <c r="AB83" s="125">
        <f>COUNTIFS('Year 5'!$G:$G,"&gt;0",'Year 5'!$C:$C,$B83,'Year 5'!$T:$T,AB$2)</f>
        <v>0</v>
      </c>
      <c r="AC83" s="125">
        <f t="shared" si="82"/>
        <v>0</v>
      </c>
      <c r="AD83" s="114"/>
      <c r="AE83" s="114"/>
      <c r="AF83" s="114"/>
      <c r="AG83" s="114"/>
      <c r="AH83" s="114"/>
      <c r="AI83" s="114"/>
      <c r="AJ83" s="114"/>
      <c r="AK83" s="114"/>
      <c r="AL83" s="114"/>
      <c r="AM83" s="114"/>
      <c r="AN83" s="114"/>
      <c r="AO83" s="114"/>
      <c r="AP83" s="114"/>
      <c r="AQ83" s="114"/>
      <c r="AR83" s="114"/>
      <c r="AS83" s="114"/>
      <c r="AT83" s="114"/>
      <c r="AU83" s="114"/>
      <c r="AV83" s="114"/>
      <c r="AW83" s="114"/>
    </row>
    <row r="84" ht="14.25" hidden="1" customHeight="1">
      <c r="A84" s="78" t="s">
        <v>259</v>
      </c>
      <c r="B84" s="78" t="s">
        <v>259</v>
      </c>
      <c r="C84" s="51" t="s">
        <v>8989</v>
      </c>
      <c r="D84" s="52"/>
      <c r="E84" s="53">
        <f>COUNTIFS('Year 5'!$G:$G,"&gt;0",'Year 5'!$C:$C,$B84,'Year 5'!$M:$M,"F")</f>
        <v>0</v>
      </c>
      <c r="F84" s="54">
        <f>COUNTIFS('Year 5'!$G:$G,"&gt;0",'Year 5'!$C:$C,$B84,'Year 5'!$M:$M,"M")</f>
        <v>0</v>
      </c>
      <c r="G84" s="55">
        <f t="shared" si="73"/>
        <v>0</v>
      </c>
      <c r="H84" s="56">
        <f>COUNTIFS('Year 5'!$G:$G,"&gt;0",'Year 5'!$C:$C,$B84,'Year 5'!$P:$P,H$1)</f>
        <v>0</v>
      </c>
      <c r="I84" s="57">
        <f t="shared" si="74"/>
        <v>0</v>
      </c>
      <c r="J84" s="58">
        <f>COUNTIFS('Year 5'!$G:$G,"&gt;0",'Year 5'!$C:$C,$B84,'Year 5'!$P:$P,J$1)</f>
        <v>0</v>
      </c>
      <c r="K84" s="59">
        <f t="shared" si="75"/>
        <v>0</v>
      </c>
      <c r="L84" s="60">
        <f>COUNTIFS('Year 5'!$G:$G,"&gt;0",'Year 5'!$C:$C,$B84,'Year 5'!$P:$P,L$1)</f>
        <v>0</v>
      </c>
      <c r="M84" s="61">
        <f t="shared" si="76"/>
        <v>0</v>
      </c>
      <c r="N84" s="62">
        <f>COUNTIFS('Year 5'!$G:$G,"&gt;0",'Year 5'!$C:$C,$B84,'Year 5'!$P:$P,N$1)</f>
        <v>0</v>
      </c>
      <c r="O84" s="63">
        <f t="shared" si="77"/>
        <v>0</v>
      </c>
      <c r="P84" s="64">
        <f>COUNTIFS('Year 5'!$G:$G,"&gt;0",'Year 5'!$C:$C,$B84,'Year 5'!$P:$P,P$1)</f>
        <v>0</v>
      </c>
      <c r="Q84" s="65">
        <f t="shared" si="78"/>
        <v>0</v>
      </c>
      <c r="R84" s="54">
        <f>COUNTIFS('Year 5'!$G:$G,"&gt;0",'Year 5'!$C:$C,$B84,'Year 5'!$P:$P,R$1)</f>
        <v>0</v>
      </c>
      <c r="S84" s="66">
        <f t="shared" si="79"/>
        <v>0</v>
      </c>
      <c r="T84" s="67">
        <f t="shared" si="80"/>
        <v>0</v>
      </c>
      <c r="U84" s="68">
        <f t="shared" si="81"/>
        <v>0</v>
      </c>
      <c r="V84" s="69">
        <f>COUNTIFS('Year 5'!$G:$G,"&gt;0",'Year 5'!$C:$C,$B84,'Year 5'!$N:$N,V$2)</f>
        <v>0</v>
      </c>
      <c r="W84" s="69">
        <f>COUNTIFS('Year 5'!$G:$G,"&gt;0",'Year 5'!$C:$C,$B84,'Year 5'!$N:$N,W$2)</f>
        <v>0</v>
      </c>
      <c r="X84" s="69">
        <f>COUNTIFS('Year 5'!$G:$G,"&gt;0",'Year 5'!$C:$C,$B84,'Year 5'!$N:$N,X$2)</f>
        <v>0</v>
      </c>
      <c r="Y84" s="69">
        <f>COUNTIFS('Year 5'!$G:$G,"&gt;0",'Year 5'!$C:$C,$B84,'Year 5'!$N:$N,Y$2)</f>
        <v>0</v>
      </c>
      <c r="Z84" s="125">
        <f>COUNTIFS('Year 5'!$G:$G,"&gt;0",'Year 5'!$C:$C,$B84,'Year 5'!$T:$T,Z$2)</f>
        <v>0</v>
      </c>
      <c r="AA84" s="125">
        <f>COUNTIFS('Year 5'!$G:$G,"&gt;0",'Year 5'!$C:$C,$B84,'Year 5'!$T:$T,AA$2)</f>
        <v>0</v>
      </c>
      <c r="AB84" s="125">
        <f>COUNTIFS('Year 5'!$G:$G,"&gt;0",'Year 5'!$C:$C,$B84,'Year 5'!$T:$T,AB$2)</f>
        <v>0</v>
      </c>
      <c r="AC84" s="125">
        <f t="shared" si="82"/>
        <v>0</v>
      </c>
      <c r="AD84" s="114"/>
      <c r="AE84" s="114"/>
      <c r="AF84" s="114"/>
      <c r="AG84" s="114"/>
      <c r="AH84" s="114"/>
      <c r="AI84" s="114"/>
      <c r="AJ84" s="114"/>
      <c r="AK84" s="114"/>
      <c r="AL84" s="114"/>
      <c r="AM84" s="114"/>
      <c r="AN84" s="114"/>
      <c r="AO84" s="114"/>
      <c r="AP84" s="114"/>
      <c r="AQ84" s="114"/>
      <c r="AR84" s="114"/>
      <c r="AS84" s="114"/>
      <c r="AT84" s="114"/>
      <c r="AU84" s="114"/>
      <c r="AV84" s="114"/>
      <c r="AW84" s="114"/>
    </row>
    <row r="85" ht="14.25" hidden="1" customHeight="1">
      <c r="A85" s="78" t="s">
        <v>261</v>
      </c>
      <c r="B85" s="78" t="s">
        <v>261</v>
      </c>
      <c r="C85" s="51" t="s">
        <v>8990</v>
      </c>
      <c r="D85" s="52"/>
      <c r="E85" s="53">
        <f>COUNTIFS('Year 5'!$G:$G,"&gt;0",'Year 5'!$C:$C,$B85,'Year 5'!$M:$M,"F")</f>
        <v>0</v>
      </c>
      <c r="F85" s="54">
        <f>COUNTIFS('Year 5'!$G:$G,"&gt;0",'Year 5'!$C:$C,$B85,'Year 5'!$M:$M,"M")</f>
        <v>0</v>
      </c>
      <c r="G85" s="55">
        <f t="shared" si="73"/>
        <v>0</v>
      </c>
      <c r="H85" s="56">
        <f>COUNTIFS('Year 5'!$G:$G,"&gt;0",'Year 5'!$C:$C,$B85,'Year 5'!$P:$P,H$1)</f>
        <v>0</v>
      </c>
      <c r="I85" s="57">
        <f t="shared" si="74"/>
        <v>0</v>
      </c>
      <c r="J85" s="58">
        <f>COUNTIFS('Year 5'!$G:$G,"&gt;0",'Year 5'!$C:$C,$B85,'Year 5'!$P:$P,J$1)</f>
        <v>0</v>
      </c>
      <c r="K85" s="59">
        <f t="shared" si="75"/>
        <v>0</v>
      </c>
      <c r="L85" s="60">
        <f>COUNTIFS('Year 5'!$G:$G,"&gt;0",'Year 5'!$C:$C,$B85,'Year 5'!$P:$P,L$1)</f>
        <v>0</v>
      </c>
      <c r="M85" s="61">
        <f t="shared" si="76"/>
        <v>0</v>
      </c>
      <c r="N85" s="62">
        <f>COUNTIFS('Year 5'!$G:$G,"&gt;0",'Year 5'!$C:$C,$B85,'Year 5'!$P:$P,N$1)</f>
        <v>0</v>
      </c>
      <c r="O85" s="63">
        <f t="shared" si="77"/>
        <v>0</v>
      </c>
      <c r="P85" s="64">
        <f>COUNTIFS('Year 5'!$G:$G,"&gt;0",'Year 5'!$C:$C,$B85,'Year 5'!$P:$P,P$1)</f>
        <v>0</v>
      </c>
      <c r="Q85" s="65">
        <f t="shared" si="78"/>
        <v>0</v>
      </c>
      <c r="R85" s="54">
        <f>COUNTIFS('Year 5'!$G:$G,"&gt;0",'Year 5'!$C:$C,$B85,'Year 5'!$P:$P,R$1)</f>
        <v>0</v>
      </c>
      <c r="S85" s="66">
        <f t="shared" si="79"/>
        <v>0</v>
      </c>
      <c r="T85" s="67">
        <f t="shared" si="80"/>
        <v>0</v>
      </c>
      <c r="U85" s="68">
        <f t="shared" si="81"/>
        <v>0</v>
      </c>
      <c r="V85" s="69">
        <f>COUNTIFS('Year 5'!$G:$G,"&gt;0",'Year 5'!$C:$C,$B85,'Year 5'!$N:$N,V$2)</f>
        <v>0</v>
      </c>
      <c r="W85" s="69">
        <f>COUNTIFS('Year 5'!$G:$G,"&gt;0",'Year 5'!$C:$C,$B85,'Year 5'!$N:$N,W$2)</f>
        <v>0</v>
      </c>
      <c r="X85" s="69">
        <f>COUNTIFS('Year 5'!$G:$G,"&gt;0",'Year 5'!$C:$C,$B85,'Year 5'!$N:$N,X$2)</f>
        <v>0</v>
      </c>
      <c r="Y85" s="69">
        <f>COUNTIFS('Year 5'!$G:$G,"&gt;0",'Year 5'!$C:$C,$B85,'Year 5'!$N:$N,Y$2)</f>
        <v>0</v>
      </c>
      <c r="Z85" s="125">
        <f>COUNTIFS('Year 5'!$G:$G,"&gt;0",'Year 5'!$C:$C,$B85,'Year 5'!$T:$T,Z$2)</f>
        <v>0</v>
      </c>
      <c r="AA85" s="125">
        <f>COUNTIFS('Year 5'!$G:$G,"&gt;0",'Year 5'!$C:$C,$B85,'Year 5'!$T:$T,AA$2)</f>
        <v>0</v>
      </c>
      <c r="AB85" s="125">
        <f>COUNTIFS('Year 5'!$G:$G,"&gt;0",'Year 5'!$C:$C,$B85,'Year 5'!$T:$T,AB$2)</f>
        <v>0</v>
      </c>
      <c r="AC85" s="125">
        <f t="shared" si="82"/>
        <v>0</v>
      </c>
      <c r="AD85" s="114"/>
      <c r="AE85" s="114"/>
      <c r="AF85" s="114"/>
      <c r="AG85" s="114"/>
      <c r="AH85" s="114"/>
      <c r="AI85" s="114"/>
      <c r="AJ85" s="114"/>
      <c r="AK85" s="114"/>
      <c r="AL85" s="114"/>
      <c r="AM85" s="114"/>
      <c r="AN85" s="114"/>
      <c r="AO85" s="114"/>
      <c r="AP85" s="114"/>
      <c r="AQ85" s="114"/>
      <c r="AR85" s="114"/>
      <c r="AS85" s="114"/>
      <c r="AT85" s="114"/>
      <c r="AU85" s="114"/>
      <c r="AV85" s="114"/>
      <c r="AW85" s="114"/>
    </row>
    <row r="86" ht="14.25" hidden="1" customHeight="1">
      <c r="A86" s="78" t="s">
        <v>263</v>
      </c>
      <c r="B86" s="78" t="s">
        <v>263</v>
      </c>
      <c r="C86" s="51" t="s">
        <v>200</v>
      </c>
      <c r="D86" s="52"/>
      <c r="E86" s="53">
        <f>COUNTIFS('Year 5'!$G:$G,"&gt;0",'Year 5'!$C:$C,$B86,'Year 5'!$M:$M,"F")</f>
        <v>0</v>
      </c>
      <c r="F86" s="54">
        <f>COUNTIFS('Year 5'!$G:$G,"&gt;0",'Year 5'!$C:$C,$B86,'Year 5'!$M:$M,"M")</f>
        <v>0</v>
      </c>
      <c r="G86" s="55">
        <f t="shared" si="73"/>
        <v>0</v>
      </c>
      <c r="H86" s="56">
        <f>COUNTIFS('Year 5'!$G:$G,"&gt;0",'Year 5'!$C:$C,$B86,'Year 5'!$P:$P,H$1)</f>
        <v>0</v>
      </c>
      <c r="I86" s="57">
        <f t="shared" si="74"/>
        <v>0</v>
      </c>
      <c r="J86" s="58">
        <f>COUNTIFS('Year 5'!$G:$G,"&gt;0",'Year 5'!$C:$C,$B86,'Year 5'!$P:$P,J$1)</f>
        <v>0</v>
      </c>
      <c r="K86" s="59">
        <f t="shared" si="75"/>
        <v>0</v>
      </c>
      <c r="L86" s="60">
        <f>COUNTIFS('Year 5'!$G:$G,"&gt;0",'Year 5'!$C:$C,$B86,'Year 5'!$P:$P,L$1)</f>
        <v>0</v>
      </c>
      <c r="M86" s="61">
        <f t="shared" si="76"/>
        <v>0</v>
      </c>
      <c r="N86" s="62">
        <f>COUNTIFS('Year 5'!$G:$G,"&gt;0",'Year 5'!$C:$C,$B86,'Year 5'!$P:$P,N$1)</f>
        <v>0</v>
      </c>
      <c r="O86" s="63">
        <f t="shared" si="77"/>
        <v>0</v>
      </c>
      <c r="P86" s="64">
        <f>COUNTIFS('Year 5'!$G:$G,"&gt;0",'Year 5'!$C:$C,$B86,'Year 5'!$P:$P,P$1)</f>
        <v>0</v>
      </c>
      <c r="Q86" s="65">
        <f t="shared" si="78"/>
        <v>0</v>
      </c>
      <c r="R86" s="54">
        <f>COUNTIFS('Year 5'!$G:$G,"&gt;0",'Year 5'!$C:$C,$B86,'Year 5'!$P:$P,R$1)</f>
        <v>0</v>
      </c>
      <c r="S86" s="66">
        <f t="shared" si="79"/>
        <v>0</v>
      </c>
      <c r="T86" s="67">
        <f t="shared" si="80"/>
        <v>0</v>
      </c>
      <c r="U86" s="68">
        <f t="shared" si="81"/>
        <v>0</v>
      </c>
      <c r="V86" s="69">
        <f>COUNTIFS('Year 5'!$G:$G,"&gt;0",'Year 5'!$C:$C,$B86,'Year 5'!$N:$N,V$2)</f>
        <v>0</v>
      </c>
      <c r="W86" s="69">
        <f>COUNTIFS('Year 5'!$G:$G,"&gt;0",'Year 5'!$C:$C,$B86,'Year 5'!$N:$N,W$2)</f>
        <v>0</v>
      </c>
      <c r="X86" s="69">
        <f>COUNTIFS('Year 5'!$G:$G,"&gt;0",'Year 5'!$C:$C,$B86,'Year 5'!$N:$N,X$2)</f>
        <v>0</v>
      </c>
      <c r="Y86" s="69">
        <f>COUNTIFS('Year 5'!$G:$G,"&gt;0",'Year 5'!$C:$C,$B86,'Year 5'!$N:$N,Y$2)</f>
        <v>0</v>
      </c>
      <c r="Z86" s="125">
        <f>COUNTIFS('Year 5'!$G:$G,"&gt;0",'Year 5'!$C:$C,$B86,'Year 5'!$T:$T,Z$2)</f>
        <v>0</v>
      </c>
      <c r="AA86" s="125">
        <f>COUNTIFS('Year 5'!$G:$G,"&gt;0",'Year 5'!$C:$C,$B86,'Year 5'!$T:$T,AA$2)</f>
        <v>0</v>
      </c>
      <c r="AB86" s="125">
        <f>COUNTIFS('Year 5'!$G:$G,"&gt;0",'Year 5'!$C:$C,$B86,'Year 5'!$T:$T,AB$2)</f>
        <v>0</v>
      </c>
      <c r="AC86" s="125">
        <f t="shared" si="82"/>
        <v>0</v>
      </c>
      <c r="AD86" s="114"/>
      <c r="AE86" s="114"/>
      <c r="AF86" s="114"/>
      <c r="AG86" s="114"/>
      <c r="AH86" s="114"/>
      <c r="AI86" s="114"/>
      <c r="AJ86" s="114"/>
      <c r="AK86" s="114"/>
      <c r="AL86" s="114"/>
      <c r="AM86" s="114"/>
      <c r="AN86" s="114"/>
      <c r="AO86" s="114"/>
      <c r="AP86" s="114"/>
      <c r="AQ86" s="114"/>
      <c r="AR86" s="114"/>
      <c r="AS86" s="114"/>
      <c r="AT86" s="114"/>
      <c r="AU86" s="114"/>
      <c r="AV86" s="114"/>
      <c r="AW86" s="114"/>
    </row>
    <row r="87" ht="14.25" hidden="1" customHeight="1">
      <c r="A87" s="78" t="s">
        <v>265</v>
      </c>
      <c r="B87" s="78" t="s">
        <v>265</v>
      </c>
      <c r="C87" s="51" t="s">
        <v>270</v>
      </c>
      <c r="D87" s="52"/>
      <c r="E87" s="53">
        <f>COUNTIFS('Year 5'!$G:$G,"&gt;0",'Year 5'!$C:$C,$B87,'Year 5'!$M:$M,"F")</f>
        <v>0</v>
      </c>
      <c r="F87" s="54">
        <f>COUNTIFS('Year 5'!$G:$G,"&gt;0",'Year 5'!$C:$C,$B87,'Year 5'!$M:$M,"M")</f>
        <v>0</v>
      </c>
      <c r="G87" s="55">
        <f t="shared" si="73"/>
        <v>0</v>
      </c>
      <c r="H87" s="56">
        <f>COUNTIFS('Year 5'!$G:$G,"&gt;0",'Year 5'!$C:$C,$B87,'Year 5'!$P:$P,H$1)</f>
        <v>0</v>
      </c>
      <c r="I87" s="57">
        <f t="shared" si="74"/>
        <v>0</v>
      </c>
      <c r="J87" s="58">
        <f>COUNTIFS('Year 5'!$G:$G,"&gt;0",'Year 5'!$C:$C,$B87,'Year 5'!$P:$P,J$1)</f>
        <v>0</v>
      </c>
      <c r="K87" s="59">
        <f t="shared" si="75"/>
        <v>0</v>
      </c>
      <c r="L87" s="60">
        <f>COUNTIFS('Year 5'!$G:$G,"&gt;0",'Year 5'!$C:$C,$B87,'Year 5'!$P:$P,L$1)</f>
        <v>0</v>
      </c>
      <c r="M87" s="61">
        <f t="shared" si="76"/>
        <v>0</v>
      </c>
      <c r="N87" s="62">
        <f>COUNTIFS('Year 5'!$G:$G,"&gt;0",'Year 5'!$C:$C,$B87,'Year 5'!$P:$P,N$1)</f>
        <v>0</v>
      </c>
      <c r="O87" s="63">
        <f t="shared" si="77"/>
        <v>0</v>
      </c>
      <c r="P87" s="64">
        <f>COUNTIFS('Year 5'!$G:$G,"&gt;0",'Year 5'!$C:$C,$B87,'Year 5'!$P:$P,P$1)</f>
        <v>0</v>
      </c>
      <c r="Q87" s="65">
        <f t="shared" si="78"/>
        <v>0</v>
      </c>
      <c r="R87" s="54">
        <f>COUNTIFS('Year 5'!$G:$G,"&gt;0",'Year 5'!$C:$C,$B87,'Year 5'!$P:$P,R$1)</f>
        <v>0</v>
      </c>
      <c r="S87" s="66">
        <f t="shared" si="79"/>
        <v>0</v>
      </c>
      <c r="T87" s="67">
        <f t="shared" si="80"/>
        <v>0</v>
      </c>
      <c r="U87" s="68">
        <f t="shared" si="81"/>
        <v>0</v>
      </c>
      <c r="V87" s="69">
        <f>COUNTIFS('Year 5'!$G:$G,"&gt;0",'Year 5'!$C:$C,$B87,'Year 5'!$N:$N,V$2)</f>
        <v>0</v>
      </c>
      <c r="W87" s="69">
        <f>COUNTIFS('Year 5'!$G:$G,"&gt;0",'Year 5'!$C:$C,$B87,'Year 5'!$N:$N,W$2)</f>
        <v>0</v>
      </c>
      <c r="X87" s="69">
        <f>COUNTIFS('Year 5'!$G:$G,"&gt;0",'Year 5'!$C:$C,$B87,'Year 5'!$N:$N,X$2)</f>
        <v>0</v>
      </c>
      <c r="Y87" s="69">
        <f>COUNTIFS('Year 5'!$G:$G,"&gt;0",'Year 5'!$C:$C,$B87,'Year 5'!$N:$N,Y$2)</f>
        <v>0</v>
      </c>
      <c r="Z87" s="125">
        <f>COUNTIFS('Year 5'!$G:$G,"&gt;0",'Year 5'!$C:$C,$B87,'Year 5'!$T:$T,Z$2)</f>
        <v>0</v>
      </c>
      <c r="AA87" s="125">
        <f>COUNTIFS('Year 5'!$G:$G,"&gt;0",'Year 5'!$C:$C,$B87,'Year 5'!$T:$T,AA$2)</f>
        <v>0</v>
      </c>
      <c r="AB87" s="125">
        <f>COUNTIFS('Year 5'!$G:$G,"&gt;0",'Year 5'!$C:$C,$B87,'Year 5'!$T:$T,AB$2)</f>
        <v>0</v>
      </c>
      <c r="AC87" s="125">
        <f t="shared" si="82"/>
        <v>0</v>
      </c>
      <c r="AD87" s="114"/>
      <c r="AE87" s="114"/>
      <c r="AF87" s="114"/>
      <c r="AG87" s="114"/>
      <c r="AH87" s="114"/>
      <c r="AI87" s="114"/>
      <c r="AJ87" s="114"/>
      <c r="AK87" s="114"/>
      <c r="AL87" s="114"/>
      <c r="AM87" s="114"/>
      <c r="AN87" s="114"/>
      <c r="AO87" s="114"/>
      <c r="AP87" s="114"/>
      <c r="AQ87" s="114"/>
      <c r="AR87" s="114"/>
      <c r="AS87" s="114"/>
      <c r="AT87" s="114"/>
      <c r="AU87" s="114"/>
      <c r="AV87" s="114"/>
      <c r="AW87" s="114"/>
    </row>
    <row r="88" ht="14.25" hidden="1" customHeight="1">
      <c r="A88" s="78" t="s">
        <v>267</v>
      </c>
      <c r="B88" s="78" t="s">
        <v>267</v>
      </c>
      <c r="C88" s="51" t="s">
        <v>266</v>
      </c>
      <c r="D88" s="52"/>
      <c r="E88" s="53">
        <f>COUNTIFS('Year 5'!$G:$G,"&gt;0",'Year 5'!$C:$C,$B88,'Year 5'!$M:$M,"F")</f>
        <v>0</v>
      </c>
      <c r="F88" s="54">
        <f>COUNTIFS('Year 5'!$G:$G,"&gt;0",'Year 5'!$C:$C,$B88,'Year 5'!$M:$M,"M")</f>
        <v>0</v>
      </c>
      <c r="G88" s="55">
        <f t="shared" si="73"/>
        <v>0</v>
      </c>
      <c r="H88" s="56">
        <f>COUNTIFS('Year 5'!$G:$G,"&gt;0",'Year 5'!$C:$C,$B88,'Year 5'!$P:$P,H$1)</f>
        <v>0</v>
      </c>
      <c r="I88" s="57">
        <f t="shared" si="74"/>
        <v>0</v>
      </c>
      <c r="J88" s="58">
        <f>COUNTIFS('Year 5'!$G:$G,"&gt;0",'Year 5'!$C:$C,$B88,'Year 5'!$P:$P,J$1)</f>
        <v>0</v>
      </c>
      <c r="K88" s="59">
        <f t="shared" si="75"/>
        <v>0</v>
      </c>
      <c r="L88" s="60">
        <f>COUNTIFS('Year 5'!$G:$G,"&gt;0",'Year 5'!$C:$C,$B88,'Year 5'!$P:$P,L$1)</f>
        <v>0</v>
      </c>
      <c r="M88" s="61">
        <f t="shared" si="76"/>
        <v>0</v>
      </c>
      <c r="N88" s="62">
        <f>COUNTIFS('Year 5'!$G:$G,"&gt;0",'Year 5'!$C:$C,$B88,'Year 5'!$P:$P,N$1)</f>
        <v>0</v>
      </c>
      <c r="O88" s="63">
        <f t="shared" si="77"/>
        <v>0</v>
      </c>
      <c r="P88" s="64">
        <f>COUNTIFS('Year 5'!$G:$G,"&gt;0",'Year 5'!$C:$C,$B88,'Year 5'!$P:$P,P$1)</f>
        <v>0</v>
      </c>
      <c r="Q88" s="65">
        <f t="shared" si="78"/>
        <v>0</v>
      </c>
      <c r="R88" s="54">
        <f>COUNTIFS('Year 5'!$G:$G,"&gt;0",'Year 5'!$C:$C,$B88,'Year 5'!$P:$P,R$1)</f>
        <v>0</v>
      </c>
      <c r="S88" s="66">
        <f t="shared" si="79"/>
        <v>0</v>
      </c>
      <c r="T88" s="67">
        <f t="shared" si="80"/>
        <v>0</v>
      </c>
      <c r="U88" s="68">
        <f t="shared" si="81"/>
        <v>0</v>
      </c>
      <c r="V88" s="69">
        <f>COUNTIFS('Year 5'!$G:$G,"&gt;0",'Year 5'!$C:$C,$B88,'Year 5'!$N:$N,V$2)</f>
        <v>0</v>
      </c>
      <c r="W88" s="69">
        <f>COUNTIFS('Year 5'!$G:$G,"&gt;0",'Year 5'!$C:$C,$B88,'Year 5'!$N:$N,W$2)</f>
        <v>0</v>
      </c>
      <c r="X88" s="69">
        <f>COUNTIFS('Year 5'!$G:$G,"&gt;0",'Year 5'!$C:$C,$B88,'Year 5'!$N:$N,X$2)</f>
        <v>0</v>
      </c>
      <c r="Y88" s="69">
        <f>COUNTIFS('Year 5'!$G:$G,"&gt;0",'Year 5'!$C:$C,$B88,'Year 5'!$N:$N,Y$2)</f>
        <v>0</v>
      </c>
      <c r="Z88" s="125">
        <f>COUNTIFS('Year 5'!$G:$G,"&gt;0",'Year 5'!$C:$C,$B88,'Year 5'!$T:$T,Z$2)</f>
        <v>0</v>
      </c>
      <c r="AA88" s="125">
        <f>COUNTIFS('Year 5'!$G:$G,"&gt;0",'Year 5'!$C:$C,$B88,'Year 5'!$T:$T,AA$2)</f>
        <v>0</v>
      </c>
      <c r="AB88" s="125">
        <f>COUNTIFS('Year 5'!$G:$G,"&gt;0",'Year 5'!$C:$C,$B88,'Year 5'!$T:$T,AB$2)</f>
        <v>0</v>
      </c>
      <c r="AC88" s="125">
        <f t="shared" si="82"/>
        <v>0</v>
      </c>
      <c r="AD88" s="114"/>
      <c r="AE88" s="114"/>
      <c r="AF88" s="114"/>
      <c r="AG88" s="114"/>
      <c r="AH88" s="114"/>
      <c r="AI88" s="114"/>
      <c r="AJ88" s="114"/>
      <c r="AK88" s="114"/>
      <c r="AL88" s="114"/>
      <c r="AM88" s="114"/>
      <c r="AN88" s="114"/>
      <c r="AO88" s="114"/>
      <c r="AP88" s="114"/>
      <c r="AQ88" s="114"/>
      <c r="AR88" s="114"/>
      <c r="AS88" s="114"/>
      <c r="AT88" s="114"/>
      <c r="AU88" s="114"/>
      <c r="AV88" s="114"/>
      <c r="AW88" s="114"/>
    </row>
    <row r="89" ht="14.25" hidden="1" customHeight="1">
      <c r="A89" s="78" t="s">
        <v>269</v>
      </c>
      <c r="B89" s="78" t="s">
        <v>269</v>
      </c>
      <c r="C89" s="51" t="s">
        <v>8991</v>
      </c>
      <c r="D89" s="52"/>
      <c r="E89" s="53">
        <f>COUNTIFS('Year 5'!$G:$G,"&gt;0",'Year 5'!$C:$C,$B89,'Year 5'!$M:$M,"F")</f>
        <v>0</v>
      </c>
      <c r="F89" s="54">
        <f>COUNTIFS('Year 5'!$G:$G,"&gt;0",'Year 5'!$C:$C,$B89,'Year 5'!$M:$M,"M")</f>
        <v>0</v>
      </c>
      <c r="G89" s="55">
        <f t="shared" si="73"/>
        <v>0</v>
      </c>
      <c r="H89" s="56">
        <f>COUNTIFS('Year 5'!$G:$G,"&gt;0",'Year 5'!$C:$C,$B89,'Year 5'!$P:$P,H$1)</f>
        <v>0</v>
      </c>
      <c r="I89" s="57">
        <f t="shared" si="74"/>
        <v>0</v>
      </c>
      <c r="J89" s="58">
        <f>COUNTIFS('Year 5'!$G:$G,"&gt;0",'Year 5'!$C:$C,$B89,'Year 5'!$P:$P,J$1)</f>
        <v>0</v>
      </c>
      <c r="K89" s="59">
        <f t="shared" si="75"/>
        <v>0</v>
      </c>
      <c r="L89" s="60">
        <f>COUNTIFS('Year 5'!$G:$G,"&gt;0",'Year 5'!$C:$C,$B89,'Year 5'!$P:$P,L$1)</f>
        <v>0</v>
      </c>
      <c r="M89" s="61">
        <f t="shared" si="76"/>
        <v>0</v>
      </c>
      <c r="N89" s="62">
        <f>COUNTIFS('Year 5'!$G:$G,"&gt;0",'Year 5'!$C:$C,$B89,'Year 5'!$P:$P,N$1)</f>
        <v>0</v>
      </c>
      <c r="O89" s="63">
        <f t="shared" si="77"/>
        <v>0</v>
      </c>
      <c r="P89" s="64">
        <f>COUNTIFS('Year 5'!$G:$G,"&gt;0",'Year 5'!$C:$C,$B89,'Year 5'!$P:$P,P$1)</f>
        <v>0</v>
      </c>
      <c r="Q89" s="65">
        <f t="shared" si="78"/>
        <v>0</v>
      </c>
      <c r="R89" s="54">
        <f>COUNTIFS('Year 5'!$G:$G,"&gt;0",'Year 5'!$C:$C,$B89,'Year 5'!$P:$P,R$1)</f>
        <v>0</v>
      </c>
      <c r="S89" s="66">
        <f t="shared" si="79"/>
        <v>0</v>
      </c>
      <c r="T89" s="67">
        <f t="shared" si="80"/>
        <v>0</v>
      </c>
      <c r="U89" s="68">
        <f t="shared" si="81"/>
        <v>0</v>
      </c>
      <c r="V89" s="69">
        <f>COUNTIFS('Year 5'!$G:$G,"&gt;0",'Year 5'!$C:$C,$B89,'Year 5'!$N:$N,V$2)</f>
        <v>0</v>
      </c>
      <c r="W89" s="69">
        <f>COUNTIFS('Year 5'!$G:$G,"&gt;0",'Year 5'!$C:$C,$B89,'Year 5'!$N:$N,W$2)</f>
        <v>0</v>
      </c>
      <c r="X89" s="69">
        <f>COUNTIFS('Year 5'!$G:$G,"&gt;0",'Year 5'!$C:$C,$B89,'Year 5'!$N:$N,X$2)</f>
        <v>0</v>
      </c>
      <c r="Y89" s="69">
        <f>COUNTIFS('Year 5'!$G:$G,"&gt;0",'Year 5'!$C:$C,$B89,'Year 5'!$N:$N,Y$2)</f>
        <v>0</v>
      </c>
      <c r="Z89" s="125">
        <f>COUNTIFS('Year 5'!$G:$G,"&gt;0",'Year 5'!$C:$C,$B89,'Year 5'!$T:$T,Z$2)</f>
        <v>0</v>
      </c>
      <c r="AA89" s="125">
        <f>COUNTIFS('Year 5'!$G:$G,"&gt;0",'Year 5'!$C:$C,$B89,'Year 5'!$T:$T,AA$2)</f>
        <v>0</v>
      </c>
      <c r="AB89" s="125">
        <f>COUNTIFS('Year 5'!$G:$G,"&gt;0",'Year 5'!$C:$C,$B89,'Year 5'!$T:$T,AB$2)</f>
        <v>0</v>
      </c>
      <c r="AC89" s="125">
        <f t="shared" si="82"/>
        <v>0</v>
      </c>
      <c r="AD89" s="114"/>
      <c r="AE89" s="114"/>
      <c r="AF89" s="114"/>
      <c r="AG89" s="114"/>
      <c r="AH89" s="114"/>
      <c r="AI89" s="114"/>
      <c r="AJ89" s="114"/>
      <c r="AK89" s="114"/>
      <c r="AL89" s="114"/>
      <c r="AM89" s="114"/>
      <c r="AN89" s="114"/>
      <c r="AO89" s="114"/>
      <c r="AP89" s="114"/>
      <c r="AQ89" s="114"/>
      <c r="AR89" s="114"/>
      <c r="AS89" s="114"/>
      <c r="AT89" s="114"/>
      <c r="AU89" s="114"/>
      <c r="AV89" s="114"/>
      <c r="AW89" s="114"/>
    </row>
    <row r="90" ht="14.25" hidden="1" customHeight="1">
      <c r="A90" s="1303" t="s">
        <v>155</v>
      </c>
      <c r="B90" s="81" t="s">
        <v>155</v>
      </c>
      <c r="C90" s="31"/>
      <c r="D90" s="82"/>
      <c r="E90" s="83">
        <f t="shared" ref="E90:H90" si="83">SUM(E80:E89)</f>
        <v>0</v>
      </c>
      <c r="F90" s="84">
        <f t="shared" si="83"/>
        <v>0</v>
      </c>
      <c r="G90" s="85">
        <f t="shared" si="83"/>
        <v>0</v>
      </c>
      <c r="H90" s="86">
        <f t="shared" si="83"/>
        <v>0</v>
      </c>
      <c r="I90" s="87">
        <f t="shared" si="74"/>
        <v>0</v>
      </c>
      <c r="J90" s="88">
        <f>SUM(J80:J89)</f>
        <v>0</v>
      </c>
      <c r="K90" s="89">
        <f t="shared" si="75"/>
        <v>0</v>
      </c>
      <c r="L90" s="90">
        <f>SUM(L80:L89)</f>
        <v>0</v>
      </c>
      <c r="M90" s="91">
        <f t="shared" si="76"/>
        <v>0</v>
      </c>
      <c r="N90" s="92">
        <f>SUM(N80:N89)</f>
        <v>0</v>
      </c>
      <c r="O90" s="93">
        <f t="shared" si="77"/>
        <v>0</v>
      </c>
      <c r="P90" s="94">
        <f>SUM(P80:P89)</f>
        <v>0</v>
      </c>
      <c r="Q90" s="129">
        <f t="shared" si="78"/>
        <v>0</v>
      </c>
      <c r="R90" s="84">
        <f>SUM(R80:R89)</f>
        <v>0</v>
      </c>
      <c r="S90" s="95">
        <f t="shared" si="79"/>
        <v>0</v>
      </c>
      <c r="T90" s="96">
        <f>SUM(T80:T89)</f>
        <v>0</v>
      </c>
      <c r="U90" s="97">
        <f t="shared" si="81"/>
        <v>0</v>
      </c>
      <c r="V90" s="98">
        <f t="shared" ref="V90:AC90" si="84">SUM(V80:V89)</f>
        <v>0</v>
      </c>
      <c r="W90" s="98">
        <f t="shared" si="84"/>
        <v>0</v>
      </c>
      <c r="X90" s="98">
        <f t="shared" si="84"/>
        <v>0</v>
      </c>
      <c r="Y90" s="98">
        <f t="shared" si="84"/>
        <v>0</v>
      </c>
      <c r="Z90" s="132">
        <f t="shared" si="84"/>
        <v>0</v>
      </c>
      <c r="AA90" s="132">
        <f t="shared" si="84"/>
        <v>0</v>
      </c>
      <c r="AB90" s="132">
        <f t="shared" si="84"/>
        <v>0</v>
      </c>
      <c r="AC90" s="132">
        <f t="shared" si="84"/>
        <v>0</v>
      </c>
      <c r="AD90" s="131"/>
      <c r="AE90" s="131"/>
      <c r="AF90" s="131"/>
      <c r="AG90" s="131"/>
      <c r="AH90" s="131"/>
      <c r="AI90" s="131"/>
      <c r="AJ90" s="131"/>
      <c r="AK90" s="131"/>
      <c r="AL90" s="131"/>
      <c r="AM90" s="131"/>
      <c r="AN90" s="131"/>
      <c r="AO90" s="131"/>
      <c r="AP90" s="131"/>
      <c r="AQ90" s="131"/>
      <c r="AR90" s="131"/>
      <c r="AS90" s="131"/>
      <c r="AT90" s="131"/>
      <c r="AU90" s="131"/>
      <c r="AV90" s="131"/>
      <c r="AW90" s="131"/>
    </row>
    <row r="91" ht="14.25" hidden="1" customHeight="1">
      <c r="A91" s="115"/>
      <c r="B91" s="115"/>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7"/>
      <c r="AD91" s="118"/>
      <c r="AE91" s="118"/>
      <c r="AF91" s="118"/>
      <c r="AG91" s="118"/>
      <c r="AH91" s="118"/>
      <c r="AI91" s="118"/>
      <c r="AJ91" s="118"/>
      <c r="AK91" s="118"/>
      <c r="AL91" s="118"/>
      <c r="AM91" s="118"/>
      <c r="AN91" s="118"/>
      <c r="AO91" s="118"/>
      <c r="AP91" s="118"/>
      <c r="AQ91" s="118"/>
      <c r="AR91" s="118"/>
      <c r="AS91" s="118"/>
      <c r="AT91" s="118"/>
      <c r="AU91" s="118"/>
      <c r="AV91" s="118"/>
      <c r="AW91" s="118"/>
    </row>
    <row r="92" ht="14.25" hidden="1" customHeight="1">
      <c r="A92" s="148"/>
      <c r="B92" s="148"/>
      <c r="C92" s="149"/>
      <c r="D92" s="149"/>
      <c r="E92" s="148" t="s">
        <v>271</v>
      </c>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51"/>
      <c r="AD92" s="152"/>
      <c r="AE92" s="152"/>
      <c r="AF92" s="152"/>
      <c r="AG92" s="152"/>
      <c r="AH92" s="152"/>
      <c r="AI92" s="152"/>
      <c r="AJ92" s="152"/>
      <c r="AK92" s="152"/>
      <c r="AL92" s="152"/>
      <c r="AM92" s="152"/>
      <c r="AN92" s="152"/>
      <c r="AO92" s="152"/>
      <c r="AP92" s="152"/>
      <c r="AQ92" s="152"/>
      <c r="AR92" s="152"/>
      <c r="AS92" s="152"/>
      <c r="AT92" s="152"/>
      <c r="AU92" s="152"/>
      <c r="AV92" s="152"/>
      <c r="AW92" s="152"/>
    </row>
    <row r="93" ht="14.25" hidden="1" customHeight="1">
      <c r="A93" s="50" t="s">
        <v>18</v>
      </c>
      <c r="B93" s="50" t="s">
        <v>18</v>
      </c>
      <c r="C93" s="51"/>
      <c r="D93" s="52"/>
      <c r="E93" s="53">
        <f>COUNTIFS('Year 6'!$G:$G,"&gt;0",'Year 6'!$C:$C,$B93,'Year 6'!$M:$M,"F")</f>
        <v>0</v>
      </c>
      <c r="F93" s="54">
        <f>COUNTIFS('Year 6'!$G:$G,"&gt;0",'Year 6'!$C:$C,$B93,'Year 6'!$M:$M,"M")</f>
        <v>0</v>
      </c>
      <c r="G93" s="55">
        <f t="shared" ref="G93:G102" si="85">E93+F93</f>
        <v>0</v>
      </c>
      <c r="H93" s="56">
        <f>COUNTIFS('Year 6'!$G:$G,"&gt;0",'Year 6'!$C:$C,$B93,'Year 6'!$P:$P,H$1)</f>
        <v>0</v>
      </c>
      <c r="I93" s="57">
        <f t="shared" ref="I93:I103" si="86">IFERROR(H93/G93,0)</f>
        <v>0</v>
      </c>
      <c r="J93" s="58">
        <f>COUNTIFS('Year 6'!$G:$G,"&gt;0",'Year 6'!$C:$C,$B93,'Year 6'!$P:$P,J$1)</f>
        <v>0</v>
      </c>
      <c r="K93" s="59">
        <f t="shared" ref="K93:K103" si="87">IFERROR(J93/G93,0)</f>
        <v>0</v>
      </c>
      <c r="L93" s="60">
        <f>COUNTIFS('Year 6'!$G:$G,"&gt;0",'Year 6'!$C:$C,$B93,'Year 6'!$P:$P,L$1)</f>
        <v>0</v>
      </c>
      <c r="M93" s="61">
        <f t="shared" ref="M93:M103" si="88">IFERROR(L93/G93,0)</f>
        <v>0</v>
      </c>
      <c r="N93" s="62">
        <f>COUNTIFS('Year 6'!$G:$G,"&gt;0",'Year 6'!$C:$C,$B93,'Year 6'!$P:$P,N$1)</f>
        <v>0</v>
      </c>
      <c r="O93" s="63">
        <f t="shared" ref="O93:O103" si="89">IFERROR(N93/G93,0)</f>
        <v>0</v>
      </c>
      <c r="P93" s="64">
        <f>COUNTIFS('Year 6'!$G:$G,"&gt;0",'Year 6'!$C:$C,$B93,'Year 6'!$P:$P,P$1)</f>
        <v>0</v>
      </c>
      <c r="Q93" s="65">
        <f t="shared" ref="Q93:Q103" si="90">IFERROR(P93/G93,0)</f>
        <v>0</v>
      </c>
      <c r="R93" s="54">
        <f>COUNTIFS('Year 6'!$G:$G,"&gt;0",'Year 6'!$C:$C,$B93,'Year 6'!$P:$P,R$1)</f>
        <v>0</v>
      </c>
      <c r="S93" s="66">
        <f t="shared" ref="S93:S103" si="91">IFERROR(R93/G93,0)</f>
        <v>0</v>
      </c>
      <c r="T93" s="67">
        <f t="shared" ref="T93:T102" si="92">G93-SUM(H93,J93,L93)</f>
        <v>0</v>
      </c>
      <c r="U93" s="68">
        <f t="shared" ref="U93:U103" si="93">IFERROR(T93/G93,0)</f>
        <v>0</v>
      </c>
      <c r="V93" s="69">
        <f>COUNTIFS('Year 6'!$G:$G,"&gt;0",'Year 6'!$C:$C,$B93,'Year 6'!$N:$N,V$2)</f>
        <v>0</v>
      </c>
      <c r="W93" s="69">
        <f>COUNTIFS('Year 6'!$G:$G,"&gt;0",'Year 6'!$C:$C,$B93,'Year 6'!$N:$N,W$2)</f>
        <v>0</v>
      </c>
      <c r="X93" s="69">
        <f>COUNTIFS('Year 6'!$G:$G,"&gt;0",'Year 6'!$C:$C,$B93,'Year 6'!$N:$N,X$2)</f>
        <v>0</v>
      </c>
      <c r="Y93" s="69">
        <f>COUNTIFS('Year 6'!$G:$G,"&gt;0",'Year 6'!$C:$C,$B93,'Year 6'!$N:$N,Y$2)</f>
        <v>0</v>
      </c>
      <c r="Z93" s="125" t="str">
        <f>COUNTIFS('Year 6'!$G:$G,"&gt;0",'Year 6'!$C:$C,$B93,#REF!,Z$2)</f>
        <v>#VALUE!</v>
      </c>
      <c r="AA93" s="125" t="str">
        <f>COUNTIFS('Year 6'!$G:$G,"&gt;0",'Year 6'!$C:$C,$B93,#REF!,AA$2)</f>
        <v>#VALUE!</v>
      </c>
      <c r="AB93" s="125" t="str">
        <f>COUNTIFS('Year 6'!$G:$G,"&gt;0",'Year 6'!$C:$C,$B93,#REF!,AB$2)</f>
        <v>#VALUE!</v>
      </c>
      <c r="AC93" s="125" t="str">
        <f t="shared" ref="AC93:AC102" si="94">SUM(Z93:AB93)</f>
        <v>#VALUE!</v>
      </c>
      <c r="AD93" s="114"/>
      <c r="AE93" s="114"/>
      <c r="AF93" s="114"/>
      <c r="AG93" s="114"/>
      <c r="AH93" s="114"/>
      <c r="AI93" s="114"/>
      <c r="AJ93" s="114"/>
      <c r="AK93" s="114"/>
      <c r="AL93" s="114"/>
      <c r="AM93" s="114"/>
      <c r="AN93" s="114"/>
      <c r="AO93" s="114"/>
      <c r="AP93" s="114"/>
      <c r="AQ93" s="114"/>
      <c r="AR93" s="114"/>
      <c r="AS93" s="114"/>
      <c r="AT93" s="114"/>
      <c r="AU93" s="114"/>
      <c r="AV93" s="114"/>
      <c r="AW93" s="114"/>
    </row>
    <row r="94" ht="14.25" hidden="1" customHeight="1">
      <c r="A94" s="78" t="s">
        <v>12</v>
      </c>
      <c r="B94" s="78" t="s">
        <v>12</v>
      </c>
      <c r="C94" s="51"/>
      <c r="D94" s="52"/>
      <c r="E94" s="53">
        <f>COUNTIFS('Year 6'!$G:$G,"&gt;0",'Year 6'!$C:$C,$B94,'Year 6'!$M:$M,"F")</f>
        <v>0</v>
      </c>
      <c r="F94" s="54">
        <f>COUNTIFS('Year 6'!$G:$G,"&gt;0",'Year 6'!$C:$C,$B94,'Year 6'!$M:$M,"M")</f>
        <v>0</v>
      </c>
      <c r="G94" s="55">
        <f t="shared" si="85"/>
        <v>0</v>
      </c>
      <c r="H94" s="56">
        <f>COUNTIFS('Year 6'!$G:$G,"&gt;0",'Year 6'!$C:$C,$B94,'Year 6'!$P:$P,H$1)</f>
        <v>0</v>
      </c>
      <c r="I94" s="57">
        <f t="shared" si="86"/>
        <v>0</v>
      </c>
      <c r="J94" s="58">
        <f>COUNTIFS('Year 6'!$G:$G,"&gt;0",'Year 6'!$C:$C,$B94,'Year 6'!$P:$P,J$1)</f>
        <v>0</v>
      </c>
      <c r="K94" s="59">
        <f t="shared" si="87"/>
        <v>0</v>
      </c>
      <c r="L94" s="60">
        <f>COUNTIFS('Year 6'!$G:$G,"&gt;0",'Year 6'!$C:$C,$B94,'Year 6'!$P:$P,L$1)</f>
        <v>0</v>
      </c>
      <c r="M94" s="61">
        <f t="shared" si="88"/>
        <v>0</v>
      </c>
      <c r="N94" s="62">
        <f>COUNTIFS('Year 6'!$G:$G,"&gt;0",'Year 6'!$C:$C,$B94,'Year 6'!$P:$P,N$1)</f>
        <v>0</v>
      </c>
      <c r="O94" s="63">
        <f t="shared" si="89"/>
        <v>0</v>
      </c>
      <c r="P94" s="64">
        <f>COUNTIFS('Year 6'!$G:$G,"&gt;0",'Year 6'!$C:$C,$B94,'Year 6'!$P:$P,P$1)</f>
        <v>0</v>
      </c>
      <c r="Q94" s="65">
        <f t="shared" si="90"/>
        <v>0</v>
      </c>
      <c r="R94" s="54">
        <f>COUNTIFS('Year 6'!$G:$G,"&gt;0",'Year 6'!$C:$C,$B94,'Year 6'!$P:$P,R$1)</f>
        <v>0</v>
      </c>
      <c r="S94" s="66">
        <f t="shared" si="91"/>
        <v>0</v>
      </c>
      <c r="T94" s="67">
        <f t="shared" si="92"/>
        <v>0</v>
      </c>
      <c r="U94" s="68">
        <f t="shared" si="93"/>
        <v>0</v>
      </c>
      <c r="V94" s="69">
        <f>COUNTIFS('Year 6'!$G:$G,"&gt;0",'Year 6'!$C:$C,$B94,'Year 6'!$N:$N,V$2)</f>
        <v>0</v>
      </c>
      <c r="W94" s="69">
        <f>COUNTIFS('Year 6'!$G:$G,"&gt;0",'Year 6'!$C:$C,$B94,'Year 6'!$N:$N,W$2)</f>
        <v>0</v>
      </c>
      <c r="X94" s="69">
        <f>COUNTIFS('Year 6'!$G:$G,"&gt;0",'Year 6'!$C:$C,$B94,'Year 6'!$N:$N,X$2)</f>
        <v>0</v>
      </c>
      <c r="Y94" s="69">
        <f>COUNTIFS('Year 6'!$G:$G,"&gt;0",'Year 6'!$C:$C,$B94,'Year 6'!$N:$N,Y$2)</f>
        <v>0</v>
      </c>
      <c r="Z94" s="125" t="str">
        <f>COUNTIFS('Year 6'!$G:$G,"&gt;0",'Year 6'!$C:$C,$B94,#REF!,Z$2)</f>
        <v>#VALUE!</v>
      </c>
      <c r="AA94" s="125" t="str">
        <f>COUNTIFS('Year 6'!$G:$G,"&gt;0",'Year 6'!$C:$C,$B94,#REF!,AA$2)</f>
        <v>#VALUE!</v>
      </c>
      <c r="AB94" s="125" t="str">
        <f>COUNTIFS('Year 6'!$G:$G,"&gt;0",'Year 6'!$C:$C,$B94,#REF!,AB$2)</f>
        <v>#VALUE!</v>
      </c>
      <c r="AC94" s="125" t="str">
        <f t="shared" si="94"/>
        <v>#VALUE!</v>
      </c>
      <c r="AD94" s="114"/>
      <c r="AE94" s="114"/>
      <c r="AF94" s="114"/>
      <c r="AG94" s="114"/>
      <c r="AH94" s="114"/>
      <c r="AI94" s="114"/>
      <c r="AJ94" s="114"/>
      <c r="AK94" s="114"/>
      <c r="AL94" s="114"/>
      <c r="AM94" s="114"/>
      <c r="AN94" s="114"/>
      <c r="AO94" s="114"/>
      <c r="AP94" s="114"/>
      <c r="AQ94" s="114"/>
      <c r="AR94" s="114"/>
      <c r="AS94" s="114"/>
      <c r="AT94" s="114"/>
      <c r="AU94" s="114"/>
      <c r="AV94" s="114"/>
      <c r="AW94" s="114"/>
    </row>
    <row r="95" ht="14.25" hidden="1" customHeight="1">
      <c r="A95" s="78" t="s">
        <v>272</v>
      </c>
      <c r="B95" s="78" t="s">
        <v>272</v>
      </c>
      <c r="C95" s="51" t="s">
        <v>8992</v>
      </c>
      <c r="D95" s="52"/>
      <c r="E95" s="53">
        <f>COUNTIFS('Year 6'!$G:$G,"&gt;0",'Year 6'!$C:$C,$B95,'Year 6'!$M:$M,"F")</f>
        <v>0</v>
      </c>
      <c r="F95" s="54">
        <f>COUNTIFS('Year 6'!$G:$G,"&gt;0",'Year 6'!$C:$C,$B95,'Year 6'!$M:$M,"M")</f>
        <v>0</v>
      </c>
      <c r="G95" s="55">
        <f t="shared" si="85"/>
        <v>0</v>
      </c>
      <c r="H95" s="56">
        <f>COUNTIFS('Year 6'!$G:$G,"&gt;0",'Year 6'!$C:$C,$B95,'Year 6'!$P:$P,H$1)</f>
        <v>0</v>
      </c>
      <c r="I95" s="57">
        <f t="shared" si="86"/>
        <v>0</v>
      </c>
      <c r="J95" s="58">
        <f>COUNTIFS('Year 6'!$G:$G,"&gt;0",'Year 6'!$C:$C,$B95,'Year 6'!$P:$P,J$1)</f>
        <v>0</v>
      </c>
      <c r="K95" s="59">
        <f t="shared" si="87"/>
        <v>0</v>
      </c>
      <c r="L95" s="60">
        <f>COUNTIFS('Year 6'!$G:$G,"&gt;0",'Year 6'!$C:$C,$B95,'Year 6'!$P:$P,L$1)</f>
        <v>0</v>
      </c>
      <c r="M95" s="61">
        <f t="shared" si="88"/>
        <v>0</v>
      </c>
      <c r="N95" s="62">
        <f>COUNTIFS('Year 6'!$G:$G,"&gt;0",'Year 6'!$C:$C,$B95,'Year 6'!$P:$P,N$1)</f>
        <v>0</v>
      </c>
      <c r="O95" s="63">
        <f t="shared" si="89"/>
        <v>0</v>
      </c>
      <c r="P95" s="64">
        <f>COUNTIFS('Year 6'!$G:$G,"&gt;0",'Year 6'!$C:$C,$B95,'Year 6'!$P:$P,P$1)</f>
        <v>0</v>
      </c>
      <c r="Q95" s="65">
        <f t="shared" si="90"/>
        <v>0</v>
      </c>
      <c r="R95" s="54">
        <f>COUNTIFS('Year 6'!$G:$G,"&gt;0",'Year 6'!$C:$C,$B95,'Year 6'!$P:$P,R$1)</f>
        <v>0</v>
      </c>
      <c r="S95" s="66">
        <f t="shared" si="91"/>
        <v>0</v>
      </c>
      <c r="T95" s="67">
        <f t="shared" si="92"/>
        <v>0</v>
      </c>
      <c r="U95" s="68">
        <f t="shared" si="93"/>
        <v>0</v>
      </c>
      <c r="V95" s="69">
        <f>COUNTIFS('Year 6'!$G:$G,"&gt;0",'Year 6'!$C:$C,$B95,'Year 6'!$N:$N,V$2)</f>
        <v>0</v>
      </c>
      <c r="W95" s="69">
        <f>COUNTIFS('Year 6'!$G:$G,"&gt;0",'Year 6'!$C:$C,$B95,'Year 6'!$N:$N,W$2)</f>
        <v>0</v>
      </c>
      <c r="X95" s="69">
        <f>COUNTIFS('Year 6'!$G:$G,"&gt;0",'Year 6'!$C:$C,$B95,'Year 6'!$N:$N,X$2)</f>
        <v>0</v>
      </c>
      <c r="Y95" s="69">
        <f>COUNTIFS('Year 6'!$G:$G,"&gt;0",'Year 6'!$C:$C,$B95,'Year 6'!$N:$N,Y$2)</f>
        <v>0</v>
      </c>
      <c r="Z95" s="125" t="str">
        <f>COUNTIFS('Year 6'!$G:$G,"&gt;0",'Year 6'!$C:$C,$B95,#REF!,Z$2)</f>
        <v>#VALUE!</v>
      </c>
      <c r="AA95" s="125" t="str">
        <f>COUNTIFS('Year 6'!$G:$G,"&gt;0",'Year 6'!$C:$C,$B95,#REF!,AA$2)</f>
        <v>#VALUE!</v>
      </c>
      <c r="AB95" s="125" t="str">
        <f>COUNTIFS('Year 6'!$G:$G,"&gt;0",'Year 6'!$C:$C,$B95,#REF!,AB$2)</f>
        <v>#VALUE!</v>
      </c>
      <c r="AC95" s="125" t="str">
        <f t="shared" si="94"/>
        <v>#VALUE!</v>
      </c>
      <c r="AD95" s="114"/>
      <c r="AE95" s="114"/>
      <c r="AF95" s="114"/>
      <c r="AG95" s="114"/>
      <c r="AH95" s="114"/>
      <c r="AI95" s="114"/>
      <c r="AJ95" s="114"/>
      <c r="AK95" s="114"/>
      <c r="AL95" s="114"/>
      <c r="AM95" s="114"/>
      <c r="AN95" s="114"/>
      <c r="AO95" s="114"/>
      <c r="AP95" s="114"/>
      <c r="AQ95" s="114"/>
      <c r="AR95" s="114"/>
      <c r="AS95" s="114"/>
      <c r="AT95" s="114"/>
      <c r="AU95" s="114"/>
      <c r="AV95" s="114"/>
      <c r="AW95" s="114"/>
    </row>
    <row r="96" ht="14.25" hidden="1" customHeight="1">
      <c r="A96" s="78" t="s">
        <v>274</v>
      </c>
      <c r="B96" s="78" t="s">
        <v>274</v>
      </c>
      <c r="C96" s="51" t="s">
        <v>275</v>
      </c>
      <c r="D96" s="52"/>
      <c r="E96" s="53">
        <f>COUNTIFS('Year 6'!$G:$G,"&gt;0",'Year 6'!$C:$C,$B96,'Year 6'!$M:$M,"F")</f>
        <v>0</v>
      </c>
      <c r="F96" s="54">
        <f>COUNTIFS('Year 6'!$G:$G,"&gt;0",'Year 6'!$C:$C,$B96,'Year 6'!$M:$M,"M")</f>
        <v>0</v>
      </c>
      <c r="G96" s="55">
        <f t="shared" si="85"/>
        <v>0</v>
      </c>
      <c r="H96" s="56">
        <f>COUNTIFS('Year 6'!$G:$G,"&gt;0",'Year 6'!$C:$C,$B96,'Year 6'!$P:$P,H$1)</f>
        <v>0</v>
      </c>
      <c r="I96" s="57">
        <f t="shared" si="86"/>
        <v>0</v>
      </c>
      <c r="J96" s="58">
        <f>COUNTIFS('Year 6'!$G:$G,"&gt;0",'Year 6'!$C:$C,$B96,'Year 6'!$P:$P,J$1)</f>
        <v>0</v>
      </c>
      <c r="K96" s="59">
        <f t="shared" si="87"/>
        <v>0</v>
      </c>
      <c r="L96" s="60">
        <f>COUNTIFS('Year 6'!$G:$G,"&gt;0",'Year 6'!$C:$C,$B96,'Year 6'!$P:$P,L$1)</f>
        <v>0</v>
      </c>
      <c r="M96" s="61">
        <f t="shared" si="88"/>
        <v>0</v>
      </c>
      <c r="N96" s="62">
        <f>COUNTIFS('Year 6'!$G:$G,"&gt;0",'Year 6'!$C:$C,$B96,'Year 6'!$P:$P,N$1)</f>
        <v>0</v>
      </c>
      <c r="O96" s="63">
        <f t="shared" si="89"/>
        <v>0</v>
      </c>
      <c r="P96" s="64">
        <f>COUNTIFS('Year 6'!$G:$G,"&gt;0",'Year 6'!$C:$C,$B96,'Year 6'!$P:$P,P$1)</f>
        <v>0</v>
      </c>
      <c r="Q96" s="65">
        <f t="shared" si="90"/>
        <v>0</v>
      </c>
      <c r="R96" s="54">
        <f>COUNTIFS('Year 6'!$G:$G,"&gt;0",'Year 6'!$C:$C,$B96,'Year 6'!$P:$P,R$1)</f>
        <v>0</v>
      </c>
      <c r="S96" s="66">
        <f t="shared" si="91"/>
        <v>0</v>
      </c>
      <c r="T96" s="67">
        <f t="shared" si="92"/>
        <v>0</v>
      </c>
      <c r="U96" s="68">
        <f t="shared" si="93"/>
        <v>0</v>
      </c>
      <c r="V96" s="69">
        <f>COUNTIFS('Year 6'!$G:$G,"&gt;0",'Year 6'!$C:$C,$B96,'Year 6'!$N:$N,V$2)</f>
        <v>0</v>
      </c>
      <c r="W96" s="69">
        <f>COUNTIFS('Year 6'!$G:$G,"&gt;0",'Year 6'!$C:$C,$B96,'Year 6'!$N:$N,W$2)</f>
        <v>0</v>
      </c>
      <c r="X96" s="69">
        <f>COUNTIFS('Year 6'!$G:$G,"&gt;0",'Year 6'!$C:$C,$B96,'Year 6'!$N:$N,X$2)</f>
        <v>0</v>
      </c>
      <c r="Y96" s="69">
        <f>COUNTIFS('Year 6'!$G:$G,"&gt;0",'Year 6'!$C:$C,$B96,'Year 6'!$N:$N,Y$2)</f>
        <v>0</v>
      </c>
      <c r="Z96" s="125" t="str">
        <f>COUNTIFS('Year 6'!$G:$G,"&gt;0",'Year 6'!$C:$C,$B96,#REF!,Z$2)</f>
        <v>#VALUE!</v>
      </c>
      <c r="AA96" s="125" t="str">
        <f>COUNTIFS('Year 6'!$G:$G,"&gt;0",'Year 6'!$C:$C,$B96,#REF!,AA$2)</f>
        <v>#VALUE!</v>
      </c>
      <c r="AB96" s="125" t="str">
        <f>COUNTIFS('Year 6'!$G:$G,"&gt;0",'Year 6'!$C:$C,$B96,#REF!,AB$2)</f>
        <v>#VALUE!</v>
      </c>
      <c r="AC96" s="125" t="str">
        <f t="shared" si="94"/>
        <v>#VALUE!</v>
      </c>
      <c r="AD96" s="114"/>
      <c r="AE96" s="114"/>
      <c r="AF96" s="114"/>
      <c r="AG96" s="114"/>
      <c r="AH96" s="114"/>
      <c r="AI96" s="114"/>
      <c r="AJ96" s="114"/>
      <c r="AK96" s="114"/>
      <c r="AL96" s="114"/>
      <c r="AM96" s="114"/>
      <c r="AN96" s="114"/>
      <c r="AO96" s="114"/>
      <c r="AP96" s="114"/>
      <c r="AQ96" s="114"/>
      <c r="AR96" s="114"/>
      <c r="AS96" s="114"/>
      <c r="AT96" s="114"/>
      <c r="AU96" s="114"/>
      <c r="AV96" s="114"/>
      <c r="AW96" s="114"/>
    </row>
    <row r="97" ht="14.25" hidden="1" customHeight="1">
      <c r="A97" s="78" t="s">
        <v>276</v>
      </c>
      <c r="B97" s="78" t="s">
        <v>276</v>
      </c>
      <c r="C97" s="51" t="s">
        <v>302</v>
      </c>
      <c r="D97" s="52"/>
      <c r="E97" s="53">
        <f>COUNTIFS('Year 6'!$G:$G,"&gt;0",'Year 6'!$C:$C,$B97,'Year 6'!$M:$M,"F")</f>
        <v>0</v>
      </c>
      <c r="F97" s="54">
        <f>COUNTIFS('Year 6'!$G:$G,"&gt;0",'Year 6'!$C:$C,$B97,'Year 6'!$M:$M,"M")</f>
        <v>0</v>
      </c>
      <c r="G97" s="55">
        <f t="shared" si="85"/>
        <v>0</v>
      </c>
      <c r="H97" s="56">
        <f>COUNTIFS('Year 6'!$G:$G,"&gt;0",'Year 6'!$C:$C,$B97,'Year 6'!$P:$P,H$1)</f>
        <v>0</v>
      </c>
      <c r="I97" s="57">
        <f t="shared" si="86"/>
        <v>0</v>
      </c>
      <c r="J97" s="58">
        <f>COUNTIFS('Year 6'!$G:$G,"&gt;0",'Year 6'!$C:$C,$B97,'Year 6'!$P:$P,J$1)</f>
        <v>0</v>
      </c>
      <c r="K97" s="59">
        <f t="shared" si="87"/>
        <v>0</v>
      </c>
      <c r="L97" s="60">
        <f>COUNTIFS('Year 6'!$G:$G,"&gt;0",'Year 6'!$C:$C,$B97,'Year 6'!$P:$P,L$1)</f>
        <v>0</v>
      </c>
      <c r="M97" s="61">
        <f t="shared" si="88"/>
        <v>0</v>
      </c>
      <c r="N97" s="62">
        <f>COUNTIFS('Year 6'!$G:$G,"&gt;0",'Year 6'!$C:$C,$B97,'Year 6'!$P:$P,N$1)</f>
        <v>0</v>
      </c>
      <c r="O97" s="63">
        <f t="shared" si="89"/>
        <v>0</v>
      </c>
      <c r="P97" s="64">
        <f>COUNTIFS('Year 6'!$G:$G,"&gt;0",'Year 6'!$C:$C,$B97,'Year 6'!$P:$P,P$1)</f>
        <v>0</v>
      </c>
      <c r="Q97" s="65">
        <f t="shared" si="90"/>
        <v>0</v>
      </c>
      <c r="R97" s="54">
        <f>COUNTIFS('Year 6'!$G:$G,"&gt;0",'Year 6'!$C:$C,$B97,'Year 6'!$P:$P,R$1)</f>
        <v>0</v>
      </c>
      <c r="S97" s="66">
        <f t="shared" si="91"/>
        <v>0</v>
      </c>
      <c r="T97" s="67">
        <f t="shared" si="92"/>
        <v>0</v>
      </c>
      <c r="U97" s="68">
        <f t="shared" si="93"/>
        <v>0</v>
      </c>
      <c r="V97" s="69">
        <f>COUNTIFS('Year 6'!$G:$G,"&gt;0",'Year 6'!$C:$C,$B97,'Year 6'!$N:$N,V$2)</f>
        <v>0</v>
      </c>
      <c r="W97" s="69">
        <f>COUNTIFS('Year 6'!$G:$G,"&gt;0",'Year 6'!$C:$C,$B97,'Year 6'!$N:$N,W$2)</f>
        <v>0</v>
      </c>
      <c r="X97" s="69">
        <f>COUNTIFS('Year 6'!$G:$G,"&gt;0",'Year 6'!$C:$C,$B97,'Year 6'!$N:$N,X$2)</f>
        <v>0</v>
      </c>
      <c r="Y97" s="69">
        <f>COUNTIFS('Year 6'!$G:$G,"&gt;0",'Year 6'!$C:$C,$B97,'Year 6'!$N:$N,Y$2)</f>
        <v>0</v>
      </c>
      <c r="Z97" s="125" t="str">
        <f>COUNTIFS('Year 6'!$G:$G,"&gt;0",'Year 6'!$C:$C,$B97,#REF!,Z$2)</f>
        <v>#VALUE!</v>
      </c>
      <c r="AA97" s="125" t="str">
        <f>COUNTIFS('Year 6'!$G:$G,"&gt;0",'Year 6'!$C:$C,$B97,#REF!,AA$2)</f>
        <v>#VALUE!</v>
      </c>
      <c r="AB97" s="125" t="str">
        <f>COUNTIFS('Year 6'!$G:$G,"&gt;0",'Year 6'!$C:$C,$B97,#REF!,AB$2)</f>
        <v>#VALUE!</v>
      </c>
      <c r="AC97" s="125" t="str">
        <f t="shared" si="94"/>
        <v>#VALUE!</v>
      </c>
      <c r="AD97" s="114"/>
      <c r="AE97" s="114"/>
      <c r="AF97" s="114"/>
      <c r="AG97" s="114"/>
      <c r="AH97" s="114"/>
      <c r="AI97" s="114"/>
      <c r="AJ97" s="114"/>
      <c r="AK97" s="114"/>
      <c r="AL97" s="114"/>
      <c r="AM97" s="114"/>
      <c r="AN97" s="114"/>
      <c r="AO97" s="114"/>
      <c r="AP97" s="114"/>
      <c r="AQ97" s="114"/>
      <c r="AR97" s="114"/>
      <c r="AS97" s="114"/>
      <c r="AT97" s="114"/>
      <c r="AU97" s="114"/>
      <c r="AV97" s="114"/>
      <c r="AW97" s="114"/>
    </row>
    <row r="98" ht="14.25" hidden="1" customHeight="1">
      <c r="A98" s="78" t="s">
        <v>278</v>
      </c>
      <c r="B98" s="78" t="s">
        <v>278</v>
      </c>
      <c r="C98" s="51" t="s">
        <v>8993</v>
      </c>
      <c r="D98" s="52"/>
      <c r="E98" s="53">
        <f>COUNTIFS('Year 6'!$G:$G,"&gt;0",'Year 6'!$C:$C,$B98,'Year 6'!$M:$M,"F")</f>
        <v>0</v>
      </c>
      <c r="F98" s="54">
        <f>COUNTIFS('Year 6'!$G:$G,"&gt;0",'Year 6'!$C:$C,$B98,'Year 6'!$M:$M,"M")</f>
        <v>0</v>
      </c>
      <c r="G98" s="55">
        <f t="shared" si="85"/>
        <v>0</v>
      </c>
      <c r="H98" s="56">
        <f>COUNTIFS('Year 6'!$G:$G,"&gt;0",'Year 6'!$C:$C,$B98,'Year 6'!$P:$P,H$1)</f>
        <v>0</v>
      </c>
      <c r="I98" s="57">
        <f t="shared" si="86"/>
        <v>0</v>
      </c>
      <c r="J98" s="58">
        <f>COUNTIFS('Year 6'!$G:$G,"&gt;0",'Year 6'!$C:$C,$B98,'Year 6'!$P:$P,J$1)</f>
        <v>0</v>
      </c>
      <c r="K98" s="59">
        <f t="shared" si="87"/>
        <v>0</v>
      </c>
      <c r="L98" s="60">
        <f>COUNTIFS('Year 6'!$G:$G,"&gt;0",'Year 6'!$C:$C,$B98,'Year 6'!$P:$P,L$1)</f>
        <v>0</v>
      </c>
      <c r="M98" s="61">
        <f t="shared" si="88"/>
        <v>0</v>
      </c>
      <c r="N98" s="62">
        <f>COUNTIFS('Year 6'!$G:$G,"&gt;0",'Year 6'!$C:$C,$B98,'Year 6'!$P:$P,N$1)</f>
        <v>0</v>
      </c>
      <c r="O98" s="63">
        <f t="shared" si="89"/>
        <v>0</v>
      </c>
      <c r="P98" s="64">
        <f>COUNTIFS('Year 6'!$G:$G,"&gt;0",'Year 6'!$C:$C,$B98,'Year 6'!$P:$P,P$1)</f>
        <v>0</v>
      </c>
      <c r="Q98" s="65">
        <f t="shared" si="90"/>
        <v>0</v>
      </c>
      <c r="R98" s="54">
        <f>COUNTIFS('Year 6'!$G:$G,"&gt;0",'Year 6'!$C:$C,$B98,'Year 6'!$P:$P,R$1)</f>
        <v>0</v>
      </c>
      <c r="S98" s="66">
        <f t="shared" si="91"/>
        <v>0</v>
      </c>
      <c r="T98" s="67">
        <f t="shared" si="92"/>
        <v>0</v>
      </c>
      <c r="U98" s="68">
        <f t="shared" si="93"/>
        <v>0</v>
      </c>
      <c r="V98" s="69">
        <f>COUNTIFS('Year 6'!$G:$G,"&gt;0",'Year 6'!$C:$C,$B98,'Year 6'!$N:$N,V$2)</f>
        <v>0</v>
      </c>
      <c r="W98" s="69">
        <f>COUNTIFS('Year 6'!$G:$G,"&gt;0",'Year 6'!$C:$C,$B98,'Year 6'!$N:$N,W$2)</f>
        <v>0</v>
      </c>
      <c r="X98" s="69">
        <f>COUNTIFS('Year 6'!$G:$G,"&gt;0",'Year 6'!$C:$C,$B98,'Year 6'!$N:$N,X$2)</f>
        <v>0</v>
      </c>
      <c r="Y98" s="69">
        <f>COUNTIFS('Year 6'!$G:$G,"&gt;0",'Year 6'!$C:$C,$B98,'Year 6'!$N:$N,Y$2)</f>
        <v>0</v>
      </c>
      <c r="Z98" s="125" t="str">
        <f>COUNTIFS('Year 6'!$G:$G,"&gt;0",'Year 6'!$C:$C,$B98,#REF!,Z$2)</f>
        <v>#VALUE!</v>
      </c>
      <c r="AA98" s="125" t="str">
        <f>COUNTIFS('Year 6'!$G:$G,"&gt;0",'Year 6'!$C:$C,$B98,#REF!,AA$2)</f>
        <v>#VALUE!</v>
      </c>
      <c r="AB98" s="125" t="str">
        <f>COUNTIFS('Year 6'!$G:$G,"&gt;0",'Year 6'!$C:$C,$B98,#REF!,AB$2)</f>
        <v>#VALUE!</v>
      </c>
      <c r="AC98" s="125" t="str">
        <f t="shared" si="94"/>
        <v>#VALUE!</v>
      </c>
      <c r="AD98" s="114"/>
      <c r="AE98" s="114"/>
      <c r="AF98" s="114"/>
      <c r="AG98" s="114"/>
      <c r="AH98" s="114"/>
      <c r="AI98" s="114"/>
      <c r="AJ98" s="114"/>
      <c r="AK98" s="114"/>
      <c r="AL98" s="114"/>
      <c r="AM98" s="114"/>
      <c r="AN98" s="114"/>
      <c r="AO98" s="114"/>
      <c r="AP98" s="114"/>
      <c r="AQ98" s="114"/>
      <c r="AR98" s="114"/>
      <c r="AS98" s="114"/>
      <c r="AT98" s="114"/>
      <c r="AU98" s="114"/>
      <c r="AV98" s="114"/>
      <c r="AW98" s="114"/>
    </row>
    <row r="99" ht="14.25" hidden="1" customHeight="1">
      <c r="A99" s="78" t="s">
        <v>280</v>
      </c>
      <c r="B99" s="78" t="s">
        <v>280</v>
      </c>
      <c r="C99" s="51" t="s">
        <v>279</v>
      </c>
      <c r="D99" s="52"/>
      <c r="E99" s="53">
        <f>COUNTIFS('Year 6'!$G:$G,"&gt;0",'Year 6'!$C:$C,$B99,'Year 6'!$M:$M,"F")</f>
        <v>0</v>
      </c>
      <c r="F99" s="54">
        <f>COUNTIFS('Year 6'!$G:$G,"&gt;0",'Year 6'!$C:$C,$B99,'Year 6'!$M:$M,"M")</f>
        <v>0</v>
      </c>
      <c r="G99" s="55">
        <f t="shared" si="85"/>
        <v>0</v>
      </c>
      <c r="H99" s="56">
        <f>COUNTIFS('Year 6'!$G:$G,"&gt;0",'Year 6'!$C:$C,$B99,'Year 6'!$P:$P,H$1)</f>
        <v>0</v>
      </c>
      <c r="I99" s="57">
        <f t="shared" si="86"/>
        <v>0</v>
      </c>
      <c r="J99" s="58">
        <f>COUNTIFS('Year 6'!$G:$G,"&gt;0",'Year 6'!$C:$C,$B99,'Year 6'!$P:$P,J$1)</f>
        <v>0</v>
      </c>
      <c r="K99" s="59">
        <f t="shared" si="87"/>
        <v>0</v>
      </c>
      <c r="L99" s="60">
        <f>COUNTIFS('Year 6'!$G:$G,"&gt;0",'Year 6'!$C:$C,$B99,'Year 6'!$P:$P,L$1)</f>
        <v>0</v>
      </c>
      <c r="M99" s="61">
        <f t="shared" si="88"/>
        <v>0</v>
      </c>
      <c r="N99" s="62">
        <f>COUNTIFS('Year 6'!$G:$G,"&gt;0",'Year 6'!$C:$C,$B99,'Year 6'!$P:$P,N$1)</f>
        <v>0</v>
      </c>
      <c r="O99" s="63">
        <f t="shared" si="89"/>
        <v>0</v>
      </c>
      <c r="P99" s="64">
        <f>COUNTIFS('Year 6'!$G:$G,"&gt;0",'Year 6'!$C:$C,$B99,'Year 6'!$P:$P,P$1)</f>
        <v>0</v>
      </c>
      <c r="Q99" s="65">
        <f t="shared" si="90"/>
        <v>0</v>
      </c>
      <c r="R99" s="54">
        <f>COUNTIFS('Year 6'!$G:$G,"&gt;0",'Year 6'!$C:$C,$B99,'Year 6'!$P:$P,R$1)</f>
        <v>0</v>
      </c>
      <c r="S99" s="66">
        <f t="shared" si="91"/>
        <v>0</v>
      </c>
      <c r="T99" s="67">
        <f t="shared" si="92"/>
        <v>0</v>
      </c>
      <c r="U99" s="68">
        <f t="shared" si="93"/>
        <v>0</v>
      </c>
      <c r="V99" s="69">
        <f>COUNTIFS('Year 6'!$G:$G,"&gt;0",'Year 6'!$C:$C,$B99,'Year 6'!$N:$N,V$2)</f>
        <v>0</v>
      </c>
      <c r="W99" s="69">
        <f>COUNTIFS('Year 6'!$G:$G,"&gt;0",'Year 6'!$C:$C,$B99,'Year 6'!$N:$N,W$2)</f>
        <v>0</v>
      </c>
      <c r="X99" s="69">
        <f>COUNTIFS('Year 6'!$G:$G,"&gt;0",'Year 6'!$C:$C,$B99,'Year 6'!$N:$N,X$2)</f>
        <v>0</v>
      </c>
      <c r="Y99" s="69">
        <f>COUNTIFS('Year 6'!$G:$G,"&gt;0",'Year 6'!$C:$C,$B99,'Year 6'!$N:$N,Y$2)</f>
        <v>0</v>
      </c>
      <c r="Z99" s="125" t="str">
        <f>COUNTIFS('Year 6'!$G:$G,"&gt;0",'Year 6'!$C:$C,$B99,#REF!,Z$2)</f>
        <v>#VALUE!</v>
      </c>
      <c r="AA99" s="125" t="str">
        <f>COUNTIFS('Year 6'!$G:$G,"&gt;0",'Year 6'!$C:$C,$B99,#REF!,AA$2)</f>
        <v>#VALUE!</v>
      </c>
      <c r="AB99" s="125" t="str">
        <f>COUNTIFS('Year 6'!$G:$G,"&gt;0",'Year 6'!$C:$C,$B99,#REF!,AB$2)</f>
        <v>#VALUE!</v>
      </c>
      <c r="AC99" s="125" t="str">
        <f t="shared" si="94"/>
        <v>#VALUE!</v>
      </c>
      <c r="AD99" s="114"/>
      <c r="AE99" s="114"/>
      <c r="AF99" s="114"/>
      <c r="AG99" s="114"/>
      <c r="AH99" s="114"/>
      <c r="AI99" s="114"/>
      <c r="AJ99" s="114"/>
      <c r="AK99" s="114"/>
      <c r="AL99" s="114"/>
      <c r="AM99" s="114"/>
      <c r="AN99" s="114"/>
      <c r="AO99" s="114"/>
      <c r="AP99" s="114"/>
      <c r="AQ99" s="114"/>
      <c r="AR99" s="114"/>
      <c r="AS99" s="114"/>
      <c r="AT99" s="114"/>
      <c r="AU99" s="114"/>
      <c r="AV99" s="114"/>
      <c r="AW99" s="114"/>
    </row>
    <row r="100" ht="14.25" hidden="1" customHeight="1">
      <c r="A100" s="78" t="s">
        <v>281</v>
      </c>
      <c r="B100" s="78" t="s">
        <v>281</v>
      </c>
      <c r="C100" s="51" t="s">
        <v>8994</v>
      </c>
      <c r="D100" s="52"/>
      <c r="E100" s="53">
        <f>COUNTIFS('Year 6'!$G:$G,"&gt;0",'Year 6'!$C:$C,$B100,'Year 6'!$M:$M,"F")</f>
        <v>0</v>
      </c>
      <c r="F100" s="54">
        <f>COUNTIFS('Year 6'!$G:$G,"&gt;0",'Year 6'!$C:$C,$B100,'Year 6'!$M:$M,"M")</f>
        <v>0</v>
      </c>
      <c r="G100" s="55">
        <f t="shared" si="85"/>
        <v>0</v>
      </c>
      <c r="H100" s="56">
        <f>COUNTIFS('Year 6'!$G:$G,"&gt;0",'Year 6'!$C:$C,$B100,'Year 6'!$P:$P,H$1)</f>
        <v>0</v>
      </c>
      <c r="I100" s="57">
        <f t="shared" si="86"/>
        <v>0</v>
      </c>
      <c r="J100" s="58">
        <f>COUNTIFS('Year 6'!$G:$G,"&gt;0",'Year 6'!$C:$C,$B100,'Year 6'!$P:$P,J$1)</f>
        <v>0</v>
      </c>
      <c r="K100" s="59">
        <f t="shared" si="87"/>
        <v>0</v>
      </c>
      <c r="L100" s="60">
        <f>COUNTIFS('Year 6'!$G:$G,"&gt;0",'Year 6'!$C:$C,$B100,'Year 6'!$P:$P,L$1)</f>
        <v>0</v>
      </c>
      <c r="M100" s="61">
        <f t="shared" si="88"/>
        <v>0</v>
      </c>
      <c r="N100" s="62">
        <f>COUNTIFS('Year 6'!$G:$G,"&gt;0",'Year 6'!$C:$C,$B100,'Year 6'!$P:$P,N$1)</f>
        <v>0</v>
      </c>
      <c r="O100" s="63">
        <f t="shared" si="89"/>
        <v>0</v>
      </c>
      <c r="P100" s="64">
        <f>COUNTIFS('Year 6'!$G:$G,"&gt;0",'Year 6'!$C:$C,$B100,'Year 6'!$P:$P,P$1)</f>
        <v>0</v>
      </c>
      <c r="Q100" s="65">
        <f t="shared" si="90"/>
        <v>0</v>
      </c>
      <c r="R100" s="54">
        <f>COUNTIFS('Year 6'!$G:$G,"&gt;0",'Year 6'!$C:$C,$B100,'Year 6'!$P:$P,R$1)</f>
        <v>0</v>
      </c>
      <c r="S100" s="66">
        <f t="shared" si="91"/>
        <v>0</v>
      </c>
      <c r="T100" s="67">
        <f t="shared" si="92"/>
        <v>0</v>
      </c>
      <c r="U100" s="68">
        <f t="shared" si="93"/>
        <v>0</v>
      </c>
      <c r="V100" s="69">
        <f>COUNTIFS('Year 6'!$G:$G,"&gt;0",'Year 6'!$C:$C,$B100,'Year 6'!$N:$N,V$2)</f>
        <v>0</v>
      </c>
      <c r="W100" s="69">
        <f>COUNTIFS('Year 6'!$G:$G,"&gt;0",'Year 6'!$C:$C,$B100,'Year 6'!$N:$N,W$2)</f>
        <v>0</v>
      </c>
      <c r="X100" s="69">
        <f>COUNTIFS('Year 6'!$G:$G,"&gt;0",'Year 6'!$C:$C,$B100,'Year 6'!$N:$N,X$2)</f>
        <v>0</v>
      </c>
      <c r="Y100" s="69">
        <f>COUNTIFS('Year 6'!$G:$G,"&gt;0",'Year 6'!$C:$C,$B100,'Year 6'!$N:$N,Y$2)</f>
        <v>0</v>
      </c>
      <c r="Z100" s="125" t="str">
        <f>COUNTIFS('Year 6'!$G:$G,"&gt;0",'Year 6'!$C:$C,$B100,#REF!,Z$2)</f>
        <v>#VALUE!</v>
      </c>
      <c r="AA100" s="125" t="str">
        <f>COUNTIFS('Year 6'!$G:$G,"&gt;0",'Year 6'!$C:$C,$B100,#REF!,AA$2)</f>
        <v>#VALUE!</v>
      </c>
      <c r="AB100" s="125" t="str">
        <f>COUNTIFS('Year 6'!$G:$G,"&gt;0",'Year 6'!$C:$C,$B100,#REF!,AB$2)</f>
        <v>#VALUE!</v>
      </c>
      <c r="AC100" s="125" t="str">
        <f t="shared" si="94"/>
        <v>#VALUE!</v>
      </c>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row>
    <row r="101" ht="14.25" hidden="1" customHeight="1">
      <c r="A101" s="78" t="s">
        <v>283</v>
      </c>
      <c r="B101" s="78" t="s">
        <v>283</v>
      </c>
      <c r="C101" s="51" t="s">
        <v>8995</v>
      </c>
      <c r="D101" s="52"/>
      <c r="E101" s="53">
        <f>COUNTIFS('Year 6'!$G:$G,"&gt;0",'Year 6'!$C:$C,$B101,'Year 6'!$M:$M,"F")</f>
        <v>0</v>
      </c>
      <c r="F101" s="54">
        <f>COUNTIFS('Year 6'!$G:$G,"&gt;0",'Year 6'!$C:$C,$B101,'Year 6'!$M:$M,"M")</f>
        <v>0</v>
      </c>
      <c r="G101" s="55">
        <f t="shared" si="85"/>
        <v>0</v>
      </c>
      <c r="H101" s="56">
        <f>COUNTIFS('Year 6'!$G:$G,"&gt;0",'Year 6'!$C:$C,$B101,'Year 6'!$P:$P,H$1)</f>
        <v>0</v>
      </c>
      <c r="I101" s="57">
        <f t="shared" si="86"/>
        <v>0</v>
      </c>
      <c r="J101" s="58">
        <f>COUNTIFS('Year 6'!$G:$G,"&gt;0",'Year 6'!$C:$C,$B101,'Year 6'!$P:$P,J$1)</f>
        <v>0</v>
      </c>
      <c r="K101" s="59">
        <f t="shared" si="87"/>
        <v>0</v>
      </c>
      <c r="L101" s="60">
        <f>COUNTIFS('Year 6'!$G:$G,"&gt;0",'Year 6'!$C:$C,$B101,'Year 6'!$P:$P,L$1)</f>
        <v>0</v>
      </c>
      <c r="M101" s="61">
        <f t="shared" si="88"/>
        <v>0</v>
      </c>
      <c r="N101" s="62">
        <f>COUNTIFS('Year 6'!$G:$G,"&gt;0",'Year 6'!$C:$C,$B101,'Year 6'!$P:$P,N$1)</f>
        <v>0</v>
      </c>
      <c r="O101" s="63">
        <f t="shared" si="89"/>
        <v>0</v>
      </c>
      <c r="P101" s="64">
        <f>COUNTIFS('Year 6'!$G:$G,"&gt;0",'Year 6'!$C:$C,$B101,'Year 6'!$P:$P,P$1)</f>
        <v>0</v>
      </c>
      <c r="Q101" s="65">
        <f t="shared" si="90"/>
        <v>0</v>
      </c>
      <c r="R101" s="54">
        <f>COUNTIFS('Year 6'!$G:$G,"&gt;0",'Year 6'!$C:$C,$B101,'Year 6'!$P:$P,R$1)</f>
        <v>0</v>
      </c>
      <c r="S101" s="66">
        <f t="shared" si="91"/>
        <v>0</v>
      </c>
      <c r="T101" s="67">
        <f t="shared" si="92"/>
        <v>0</v>
      </c>
      <c r="U101" s="68">
        <f t="shared" si="93"/>
        <v>0</v>
      </c>
      <c r="V101" s="69">
        <f>COUNTIFS('Year 6'!$G:$G,"&gt;0",'Year 6'!$C:$C,$B101,'Year 6'!$N:$N,V$2)</f>
        <v>0</v>
      </c>
      <c r="W101" s="69">
        <f>COUNTIFS('Year 6'!$G:$G,"&gt;0",'Year 6'!$C:$C,$B101,'Year 6'!$N:$N,W$2)</f>
        <v>0</v>
      </c>
      <c r="X101" s="69">
        <f>COUNTIFS('Year 6'!$G:$G,"&gt;0",'Year 6'!$C:$C,$B101,'Year 6'!$N:$N,X$2)</f>
        <v>0</v>
      </c>
      <c r="Y101" s="69">
        <f>COUNTIFS('Year 6'!$G:$G,"&gt;0",'Year 6'!$C:$C,$B101,'Year 6'!$N:$N,Y$2)</f>
        <v>0</v>
      </c>
      <c r="Z101" s="125" t="str">
        <f>COUNTIFS('Year 6'!$G:$G,"&gt;0",'Year 6'!$C:$C,$B101,#REF!,Z$2)</f>
        <v>#VALUE!</v>
      </c>
      <c r="AA101" s="125" t="str">
        <f>COUNTIFS('Year 6'!$G:$G,"&gt;0",'Year 6'!$C:$C,$B101,#REF!,AA$2)</f>
        <v>#VALUE!</v>
      </c>
      <c r="AB101" s="125" t="str">
        <f>COUNTIFS('Year 6'!$G:$G,"&gt;0",'Year 6'!$C:$C,$B101,#REF!,AB$2)</f>
        <v>#VALUE!</v>
      </c>
      <c r="AC101" s="125" t="str">
        <f t="shared" si="94"/>
        <v>#VALUE!</v>
      </c>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row>
    <row r="102" ht="14.25" hidden="1" customHeight="1">
      <c r="A102" s="78" t="s">
        <v>285</v>
      </c>
      <c r="B102" s="78" t="s">
        <v>285</v>
      </c>
      <c r="C102" s="51" t="s">
        <v>286</v>
      </c>
      <c r="D102" s="52"/>
      <c r="E102" s="53">
        <f>COUNTIFS('Year 6'!$G:$G,"&gt;0",'Year 6'!$C:$C,$B102,'Year 6'!$M:$M,"F")</f>
        <v>0</v>
      </c>
      <c r="F102" s="54">
        <f>COUNTIFS('Year 6'!$G:$G,"&gt;0",'Year 6'!$C:$C,$B102,'Year 6'!$M:$M,"M")</f>
        <v>0</v>
      </c>
      <c r="G102" s="55">
        <f t="shared" si="85"/>
        <v>0</v>
      </c>
      <c r="H102" s="56">
        <f>COUNTIFS('Year 6'!$G:$G,"&gt;0",'Year 6'!$C:$C,$B102,'Year 6'!$P:$P,H$1)</f>
        <v>0</v>
      </c>
      <c r="I102" s="57">
        <f t="shared" si="86"/>
        <v>0</v>
      </c>
      <c r="J102" s="58">
        <f>COUNTIFS('Year 6'!$G:$G,"&gt;0",'Year 6'!$C:$C,$B102,'Year 6'!$P:$P,J$1)</f>
        <v>0</v>
      </c>
      <c r="K102" s="59">
        <f t="shared" si="87"/>
        <v>0</v>
      </c>
      <c r="L102" s="60">
        <f>COUNTIFS('Year 6'!$G:$G,"&gt;0",'Year 6'!$C:$C,$B102,'Year 6'!$P:$P,L$1)</f>
        <v>0</v>
      </c>
      <c r="M102" s="61">
        <f t="shared" si="88"/>
        <v>0</v>
      </c>
      <c r="N102" s="62">
        <f>COUNTIFS('Year 6'!$G:$G,"&gt;0",'Year 6'!$C:$C,$B102,'Year 6'!$P:$P,N$1)</f>
        <v>0</v>
      </c>
      <c r="O102" s="63">
        <f t="shared" si="89"/>
        <v>0</v>
      </c>
      <c r="P102" s="64">
        <f>COUNTIFS('Year 6'!$G:$G,"&gt;0",'Year 6'!$C:$C,$B102,'Year 6'!$P:$P,P$1)</f>
        <v>0</v>
      </c>
      <c r="Q102" s="65">
        <f t="shared" si="90"/>
        <v>0</v>
      </c>
      <c r="R102" s="54">
        <f>COUNTIFS('Year 6'!$G:$G,"&gt;0",'Year 6'!$C:$C,$B102,'Year 6'!$P:$P,R$1)</f>
        <v>0</v>
      </c>
      <c r="S102" s="66">
        <f t="shared" si="91"/>
        <v>0</v>
      </c>
      <c r="T102" s="67">
        <f t="shared" si="92"/>
        <v>0</v>
      </c>
      <c r="U102" s="68">
        <f t="shared" si="93"/>
        <v>0</v>
      </c>
      <c r="V102" s="69">
        <f>COUNTIFS('Year 6'!$G:$G,"&gt;0",'Year 6'!$C:$C,$B102,'Year 6'!$N:$N,V$2)</f>
        <v>0</v>
      </c>
      <c r="W102" s="69">
        <f>COUNTIFS('Year 6'!$G:$G,"&gt;0",'Year 6'!$C:$C,$B102,'Year 6'!$N:$N,W$2)</f>
        <v>0</v>
      </c>
      <c r="X102" s="69">
        <f>COUNTIFS('Year 6'!$G:$G,"&gt;0",'Year 6'!$C:$C,$B102,'Year 6'!$N:$N,X$2)</f>
        <v>0</v>
      </c>
      <c r="Y102" s="69">
        <f>COUNTIFS('Year 6'!$G:$G,"&gt;0",'Year 6'!$C:$C,$B102,'Year 6'!$N:$N,Y$2)</f>
        <v>0</v>
      </c>
      <c r="Z102" s="125" t="str">
        <f>COUNTIFS('Year 6'!$G:$G,"&gt;0",'Year 6'!$C:$C,$B102,#REF!,Z$2)</f>
        <v>#VALUE!</v>
      </c>
      <c r="AA102" s="125" t="str">
        <f>COUNTIFS('Year 6'!$G:$G,"&gt;0",'Year 6'!$C:$C,$B102,#REF!,AA$2)</f>
        <v>#VALUE!</v>
      </c>
      <c r="AB102" s="125" t="str">
        <f>COUNTIFS('Year 6'!$G:$G,"&gt;0",'Year 6'!$C:$C,$B102,#REF!,AB$2)</f>
        <v>#VALUE!</v>
      </c>
      <c r="AC102" s="125" t="str">
        <f t="shared" si="94"/>
        <v>#VALUE!</v>
      </c>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row>
    <row r="103" ht="14.25" hidden="1" customHeight="1">
      <c r="A103" s="1303" t="s">
        <v>155</v>
      </c>
      <c r="B103" s="81" t="s">
        <v>155</v>
      </c>
      <c r="C103" s="31"/>
      <c r="D103" s="82"/>
      <c r="E103" s="83">
        <f t="shared" ref="E103:H103" si="95">SUM(E93:E102)</f>
        <v>0</v>
      </c>
      <c r="F103" s="84">
        <f t="shared" si="95"/>
        <v>0</v>
      </c>
      <c r="G103" s="85">
        <f t="shared" si="95"/>
        <v>0</v>
      </c>
      <c r="H103" s="86">
        <f t="shared" si="95"/>
        <v>0</v>
      </c>
      <c r="I103" s="87">
        <f t="shared" si="86"/>
        <v>0</v>
      </c>
      <c r="J103" s="88">
        <f>SUM(J93:J102)</f>
        <v>0</v>
      </c>
      <c r="K103" s="89">
        <f t="shared" si="87"/>
        <v>0</v>
      </c>
      <c r="L103" s="90">
        <f>SUM(L93:L102)</f>
        <v>0</v>
      </c>
      <c r="M103" s="91">
        <f t="shared" si="88"/>
        <v>0</v>
      </c>
      <c r="N103" s="92">
        <f>SUM(N93:N102)</f>
        <v>0</v>
      </c>
      <c r="O103" s="93">
        <f t="shared" si="89"/>
        <v>0</v>
      </c>
      <c r="P103" s="94">
        <f>SUM(P93:P102)</f>
        <v>0</v>
      </c>
      <c r="Q103" s="129">
        <f t="shared" si="90"/>
        <v>0</v>
      </c>
      <c r="R103" s="84">
        <f>SUM(R93:R102)</f>
        <v>0</v>
      </c>
      <c r="S103" s="95">
        <f t="shared" si="91"/>
        <v>0</v>
      </c>
      <c r="T103" s="96">
        <f>SUM(T93:T102)</f>
        <v>0</v>
      </c>
      <c r="U103" s="97">
        <f t="shared" si="93"/>
        <v>0</v>
      </c>
      <c r="V103" s="98">
        <f t="shared" ref="V103:AC103" si="96">SUM(V93:V102)</f>
        <v>0</v>
      </c>
      <c r="W103" s="98">
        <f t="shared" si="96"/>
        <v>0</v>
      </c>
      <c r="X103" s="98">
        <f t="shared" si="96"/>
        <v>0</v>
      </c>
      <c r="Y103" s="98">
        <f t="shared" si="96"/>
        <v>0</v>
      </c>
      <c r="Z103" s="132" t="str">
        <f t="shared" si="96"/>
        <v>#VALUE!</v>
      </c>
      <c r="AA103" s="132" t="str">
        <f t="shared" si="96"/>
        <v>#VALUE!</v>
      </c>
      <c r="AB103" s="132" t="str">
        <f t="shared" si="96"/>
        <v>#VALUE!</v>
      </c>
      <c r="AC103" s="132" t="str">
        <f t="shared" si="96"/>
        <v>#VALUE!</v>
      </c>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row>
    <row r="104" ht="14.25" hidden="1" customHeight="1">
      <c r="A104" s="115"/>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7"/>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row>
    <row r="105" ht="14.25" hidden="1" customHeight="1">
      <c r="A105" s="1305"/>
      <c r="B105" s="1305"/>
      <c r="C105" s="1306"/>
      <c r="D105" s="1306"/>
      <c r="E105" s="1305" t="s">
        <v>287</v>
      </c>
      <c r="F105" s="1306"/>
      <c r="G105" s="1306"/>
      <c r="H105" s="1306"/>
      <c r="I105" s="1306"/>
      <c r="J105" s="1306"/>
      <c r="K105" s="1306"/>
      <c r="L105" s="1306"/>
      <c r="M105" s="1306"/>
      <c r="N105" s="1306"/>
      <c r="O105" s="1306"/>
      <c r="P105" s="1306"/>
      <c r="Q105" s="1306"/>
      <c r="R105" s="1306"/>
      <c r="S105" s="1306"/>
      <c r="T105" s="1306"/>
      <c r="U105" s="1306"/>
      <c r="V105" s="1306"/>
      <c r="W105" s="1306"/>
      <c r="X105" s="1306"/>
      <c r="Y105" s="1306"/>
      <c r="Z105" s="1306"/>
      <c r="AA105" s="1306"/>
      <c r="AB105" s="1306"/>
      <c r="AC105" s="1307"/>
      <c r="AD105" s="1308"/>
      <c r="AE105" s="1308"/>
      <c r="AF105" s="1308"/>
      <c r="AG105" s="1308"/>
      <c r="AH105" s="1308"/>
      <c r="AI105" s="1308"/>
      <c r="AJ105" s="1308"/>
      <c r="AK105" s="1308"/>
      <c r="AL105" s="1308"/>
      <c r="AM105" s="1308"/>
      <c r="AN105" s="1308"/>
      <c r="AO105" s="1308"/>
      <c r="AP105" s="1308"/>
      <c r="AQ105" s="1308"/>
      <c r="AR105" s="1308"/>
      <c r="AS105" s="1308"/>
      <c r="AT105" s="1308"/>
      <c r="AU105" s="1308"/>
      <c r="AV105" s="1308"/>
      <c r="AW105" s="1308"/>
    </row>
    <row r="106" ht="14.25" hidden="1" customHeight="1">
      <c r="A106" s="50" t="s">
        <v>18</v>
      </c>
      <c r="B106" s="50" t="s">
        <v>18</v>
      </c>
      <c r="C106" s="51"/>
      <c r="D106" s="52"/>
      <c r="E106" s="53">
        <f t="shared" ref="E106:E115" si="99">COUNTIFS('Year 6'!$E:$E,"&gt;0",'Year 6'!$C:$C,$B106,'Year 6'!$K:$K,"F")</f>
        <v>0</v>
      </c>
      <c r="F106" s="54">
        <f t="shared" ref="F106:F115" si="100">COUNTIFS('Year 6'!$E:$E,"&gt;0",'Year 6'!$C:$C,$B106,'Year 6'!$K:$K,"M")</f>
        <v>0</v>
      </c>
      <c r="G106" s="55">
        <f t="shared" ref="G106:G115" si="101">E106+F106</f>
        <v>0</v>
      </c>
      <c r="H106" s="56">
        <f t="shared" ref="H106:H115" si="102">COUNTIFS('Year 6'!$E:$E,"&gt;0",'Year 6'!$C:$C,$B106,'Year 6'!$N:$N,H$1)</f>
        <v>0</v>
      </c>
      <c r="I106" s="57">
        <f t="shared" ref="I106:I116" si="103">IFERROR(H106/G106,0)</f>
        <v>0</v>
      </c>
      <c r="J106" s="58">
        <f t="shared" ref="J106:J115" si="104">COUNTIFS('Year 6'!$E:$E,"&gt;0",'Year 6'!$C:$C,$B106,'Year 6'!$N:$N,J$1)</f>
        <v>0</v>
      </c>
      <c r="K106" s="59">
        <f t="shared" ref="K106:K116" si="105">IFERROR(J106/G106,0)</f>
        <v>0</v>
      </c>
      <c r="L106" s="60">
        <f t="shared" ref="L106:L115" si="106">COUNTIFS('Year 6'!$E:$E,"&gt;0",'Year 6'!$C:$C,$B106,'Year 6'!$N:$N,L$1)</f>
        <v>0</v>
      </c>
      <c r="M106" s="61">
        <f t="shared" ref="M106:M116" si="107">IFERROR(L106/G106,0)</f>
        <v>0</v>
      </c>
      <c r="N106" s="62">
        <f t="shared" ref="N106:N115" si="108">COUNTIFS('Year 6'!$E:$E,"&gt;0",'Year 6'!$C:$C,$B106,'Year 6'!$N:$N,N$1)</f>
        <v>0</v>
      </c>
      <c r="O106" s="63">
        <f t="shared" ref="O106:O116" si="109">IFERROR(N106/G106,0)</f>
        <v>0</v>
      </c>
      <c r="P106" s="64">
        <f t="shared" ref="P106:P115" si="110">COUNTIFS('Year 6'!$E:$E,"&gt;0",'Year 6'!$C:$C,$B106,'Year 6'!$N:$N,P$1)</f>
        <v>0</v>
      </c>
      <c r="Q106" s="65">
        <f t="shared" ref="Q106:Q116" si="111">IFERROR(P106/G106,0)</f>
        <v>0</v>
      </c>
      <c r="R106" s="54">
        <f t="shared" ref="R106:R115" si="112">COUNTIFS('Year 6'!$E:$E,"&gt;0",'Year 6'!$C:$C,$B106,'Year 6'!$N:$N,R$1)</f>
        <v>0</v>
      </c>
      <c r="S106" s="66">
        <f t="shared" ref="S106:S116" si="113">IFERROR(R106/G106,0)</f>
        <v>0</v>
      </c>
      <c r="T106" s="67">
        <f t="shared" ref="T106:T115" si="114">G106-SUM(H106,J106,L106)</f>
        <v>0</v>
      </c>
      <c r="U106" s="68">
        <f t="shared" ref="U106:U116" si="115">IFERROR(T106/G106,0)</f>
        <v>0</v>
      </c>
      <c r="V106" s="69">
        <f t="shared" ref="V106:Y106" si="97">COUNTIFS('Year 6'!$E:$E,"&gt;0",'Year 6'!$C:$C,$B106,'Year 6'!$L:$L,V$2)</f>
        <v>0</v>
      </c>
      <c r="W106" s="69">
        <f t="shared" si="97"/>
        <v>0</v>
      </c>
      <c r="X106" s="69">
        <f t="shared" si="97"/>
        <v>0</v>
      </c>
      <c r="Y106" s="69">
        <f t="shared" si="97"/>
        <v>0</v>
      </c>
      <c r="Z106" s="125">
        <f t="shared" ref="Z106:AB106" si="98">COUNTIFS('Year 6'!$E:$E,"&gt;0",'Year 6'!$C:$C,$B106,'Year 6'!$S:$S,Z$2)</f>
        <v>0</v>
      </c>
      <c r="AA106" s="125">
        <f t="shared" si="98"/>
        <v>0</v>
      </c>
      <c r="AB106" s="125">
        <f t="shared" si="98"/>
        <v>0</v>
      </c>
      <c r="AC106" s="125">
        <f t="shared" ref="AC106:AC115" si="118">SUM(Z106:AB106)</f>
        <v>0</v>
      </c>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row>
    <row r="107" ht="14.25" hidden="1" customHeight="1">
      <c r="A107" s="78" t="s">
        <v>12</v>
      </c>
      <c r="B107" s="78" t="s">
        <v>12</v>
      </c>
      <c r="C107" s="51"/>
      <c r="D107" s="52"/>
      <c r="E107" s="53">
        <f t="shared" si="99"/>
        <v>0</v>
      </c>
      <c r="F107" s="54">
        <f t="shared" si="100"/>
        <v>0</v>
      </c>
      <c r="G107" s="55">
        <f t="shared" si="101"/>
        <v>0</v>
      </c>
      <c r="H107" s="56">
        <f t="shared" si="102"/>
        <v>0</v>
      </c>
      <c r="I107" s="57">
        <f t="shared" si="103"/>
        <v>0</v>
      </c>
      <c r="J107" s="58">
        <f t="shared" si="104"/>
        <v>0</v>
      </c>
      <c r="K107" s="59">
        <f t="shared" si="105"/>
        <v>0</v>
      </c>
      <c r="L107" s="60">
        <f t="shared" si="106"/>
        <v>0</v>
      </c>
      <c r="M107" s="61">
        <f t="shared" si="107"/>
        <v>0</v>
      </c>
      <c r="N107" s="62">
        <f t="shared" si="108"/>
        <v>0</v>
      </c>
      <c r="O107" s="63">
        <f t="shared" si="109"/>
        <v>0</v>
      </c>
      <c r="P107" s="64">
        <f t="shared" si="110"/>
        <v>0</v>
      </c>
      <c r="Q107" s="65">
        <f t="shared" si="111"/>
        <v>0</v>
      </c>
      <c r="R107" s="54">
        <f t="shared" si="112"/>
        <v>0</v>
      </c>
      <c r="S107" s="66">
        <f t="shared" si="113"/>
        <v>0</v>
      </c>
      <c r="T107" s="67">
        <f t="shared" si="114"/>
        <v>0</v>
      </c>
      <c r="U107" s="68">
        <f t="shared" si="115"/>
        <v>0</v>
      </c>
      <c r="V107" s="69">
        <f t="shared" ref="V107:Y107" si="116">COUNTIFS('Year 6'!$E:$E,"&gt;0",'Year 6'!$C:$C,$B107,'Year 6'!$L:$L,V$2)</f>
        <v>0</v>
      </c>
      <c r="W107" s="69">
        <f t="shared" si="116"/>
        <v>0</v>
      </c>
      <c r="X107" s="69">
        <f t="shared" si="116"/>
        <v>0</v>
      </c>
      <c r="Y107" s="69">
        <f t="shared" si="116"/>
        <v>0</v>
      </c>
      <c r="Z107" s="125">
        <f t="shared" ref="Z107:AB107" si="117">COUNTIFS('Year 6'!$E:$E,"&gt;0",'Year 6'!$C:$C,$B107,'Year 6'!$S:$S,Z$2)</f>
        <v>0</v>
      </c>
      <c r="AA107" s="125">
        <f t="shared" si="117"/>
        <v>0</v>
      </c>
      <c r="AB107" s="125">
        <f t="shared" si="117"/>
        <v>0</v>
      </c>
      <c r="AC107" s="125">
        <f t="shared" si="118"/>
        <v>0</v>
      </c>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row>
    <row r="108" ht="13.5" hidden="1" customHeight="1">
      <c r="A108" s="78" t="s">
        <v>288</v>
      </c>
      <c r="B108" s="78" t="s">
        <v>288</v>
      </c>
      <c r="C108" s="51" t="s">
        <v>253</v>
      </c>
      <c r="D108" s="52"/>
      <c r="E108" s="53">
        <f t="shared" si="99"/>
        <v>0</v>
      </c>
      <c r="F108" s="54">
        <f t="shared" si="100"/>
        <v>0</v>
      </c>
      <c r="G108" s="55">
        <f t="shared" si="101"/>
        <v>0</v>
      </c>
      <c r="H108" s="56">
        <f t="shared" si="102"/>
        <v>0</v>
      </c>
      <c r="I108" s="57">
        <f t="shared" si="103"/>
        <v>0</v>
      </c>
      <c r="J108" s="58">
        <f t="shared" si="104"/>
        <v>0</v>
      </c>
      <c r="K108" s="59">
        <f t="shared" si="105"/>
        <v>0</v>
      </c>
      <c r="L108" s="60">
        <f t="shared" si="106"/>
        <v>0</v>
      </c>
      <c r="M108" s="61">
        <f t="shared" si="107"/>
        <v>0</v>
      </c>
      <c r="N108" s="62">
        <f t="shared" si="108"/>
        <v>0</v>
      </c>
      <c r="O108" s="63">
        <f t="shared" si="109"/>
        <v>0</v>
      </c>
      <c r="P108" s="64">
        <f t="shared" si="110"/>
        <v>0</v>
      </c>
      <c r="Q108" s="65">
        <f t="shared" si="111"/>
        <v>0</v>
      </c>
      <c r="R108" s="54">
        <f t="shared" si="112"/>
        <v>0</v>
      </c>
      <c r="S108" s="66">
        <f t="shared" si="113"/>
        <v>0</v>
      </c>
      <c r="T108" s="67">
        <f t="shared" si="114"/>
        <v>0</v>
      </c>
      <c r="U108" s="68">
        <f t="shared" si="115"/>
        <v>0</v>
      </c>
      <c r="V108" s="69">
        <f t="shared" ref="V108:Y108" si="119">COUNTIFS('Year 6'!$E:$E,"&gt;0",'Year 6'!$C:$C,$B108,'Year 6'!$L:$L,V$2)</f>
        <v>0</v>
      </c>
      <c r="W108" s="69">
        <f t="shared" si="119"/>
        <v>0</v>
      </c>
      <c r="X108" s="69">
        <f t="shared" si="119"/>
        <v>0</v>
      </c>
      <c r="Y108" s="69">
        <f t="shared" si="119"/>
        <v>0</v>
      </c>
      <c r="Z108" s="125">
        <f t="shared" ref="Z108:AB108" si="120">COUNTIFS('Year 6'!$E:$E,"&gt;0",'Year 6'!$C:$C,$B108,'Year 6'!$S:$S,Z$2)</f>
        <v>0</v>
      </c>
      <c r="AA108" s="125">
        <f t="shared" si="120"/>
        <v>0</v>
      </c>
      <c r="AB108" s="125">
        <f t="shared" si="120"/>
        <v>0</v>
      </c>
      <c r="AC108" s="125">
        <f t="shared" si="118"/>
        <v>0</v>
      </c>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row>
    <row r="109" ht="14.25" hidden="1" customHeight="1">
      <c r="A109" s="78" t="s">
        <v>290</v>
      </c>
      <c r="B109" s="78" t="s">
        <v>290</v>
      </c>
      <c r="C109" s="51" t="s">
        <v>228</v>
      </c>
      <c r="D109" s="52"/>
      <c r="E109" s="53">
        <f t="shared" si="99"/>
        <v>0</v>
      </c>
      <c r="F109" s="54">
        <f t="shared" si="100"/>
        <v>0</v>
      </c>
      <c r="G109" s="55">
        <f t="shared" si="101"/>
        <v>0</v>
      </c>
      <c r="H109" s="56">
        <f t="shared" si="102"/>
        <v>0</v>
      </c>
      <c r="I109" s="57">
        <f t="shared" si="103"/>
        <v>0</v>
      </c>
      <c r="J109" s="58">
        <f t="shared" si="104"/>
        <v>0</v>
      </c>
      <c r="K109" s="59">
        <f t="shared" si="105"/>
        <v>0</v>
      </c>
      <c r="L109" s="60">
        <f t="shared" si="106"/>
        <v>0</v>
      </c>
      <c r="M109" s="61">
        <f t="shared" si="107"/>
        <v>0</v>
      </c>
      <c r="N109" s="62">
        <f t="shared" si="108"/>
        <v>0</v>
      </c>
      <c r="O109" s="63">
        <f t="shared" si="109"/>
        <v>0</v>
      </c>
      <c r="P109" s="64">
        <f t="shared" si="110"/>
        <v>0</v>
      </c>
      <c r="Q109" s="65">
        <f t="shared" si="111"/>
        <v>0</v>
      </c>
      <c r="R109" s="54">
        <f t="shared" si="112"/>
        <v>0</v>
      </c>
      <c r="S109" s="66">
        <f t="shared" si="113"/>
        <v>0</v>
      </c>
      <c r="T109" s="67">
        <f t="shared" si="114"/>
        <v>0</v>
      </c>
      <c r="U109" s="68">
        <f t="shared" si="115"/>
        <v>0</v>
      </c>
      <c r="V109" s="69">
        <f t="shared" ref="V109:Y109" si="121">COUNTIFS('Year 6'!$E:$E,"&gt;0",'Year 6'!$C:$C,$B109,'Year 6'!$L:$L,V$2)</f>
        <v>0</v>
      </c>
      <c r="W109" s="69">
        <f t="shared" si="121"/>
        <v>0</v>
      </c>
      <c r="X109" s="69">
        <f t="shared" si="121"/>
        <v>0</v>
      </c>
      <c r="Y109" s="69">
        <f t="shared" si="121"/>
        <v>0</v>
      </c>
      <c r="Z109" s="125">
        <f t="shared" ref="Z109:AB109" si="122">COUNTIFS('Year 6'!$E:$E,"&gt;0",'Year 6'!$C:$C,$B109,'Year 6'!$S:$S,Z$2)</f>
        <v>0</v>
      </c>
      <c r="AA109" s="125">
        <f t="shared" si="122"/>
        <v>0</v>
      </c>
      <c r="AB109" s="125">
        <f t="shared" si="122"/>
        <v>0</v>
      </c>
      <c r="AC109" s="125">
        <f t="shared" si="118"/>
        <v>0</v>
      </c>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row>
    <row r="110" ht="14.25" hidden="1" customHeight="1">
      <c r="A110" s="78" t="s">
        <v>292</v>
      </c>
      <c r="B110" s="78" t="s">
        <v>292</v>
      </c>
      <c r="C110" s="51" t="s">
        <v>219</v>
      </c>
      <c r="D110" s="52"/>
      <c r="E110" s="53">
        <f t="shared" si="99"/>
        <v>0</v>
      </c>
      <c r="F110" s="54">
        <f t="shared" si="100"/>
        <v>0</v>
      </c>
      <c r="G110" s="55">
        <f t="shared" si="101"/>
        <v>0</v>
      </c>
      <c r="H110" s="56">
        <f t="shared" si="102"/>
        <v>0</v>
      </c>
      <c r="I110" s="57">
        <f t="shared" si="103"/>
        <v>0</v>
      </c>
      <c r="J110" s="58">
        <f t="shared" si="104"/>
        <v>0</v>
      </c>
      <c r="K110" s="59">
        <f t="shared" si="105"/>
        <v>0</v>
      </c>
      <c r="L110" s="60">
        <f t="shared" si="106"/>
        <v>0</v>
      </c>
      <c r="M110" s="61">
        <f t="shared" si="107"/>
        <v>0</v>
      </c>
      <c r="N110" s="62">
        <f t="shared" si="108"/>
        <v>0</v>
      </c>
      <c r="O110" s="63">
        <f t="shared" si="109"/>
        <v>0</v>
      </c>
      <c r="P110" s="64">
        <f t="shared" si="110"/>
        <v>0</v>
      </c>
      <c r="Q110" s="65">
        <f t="shared" si="111"/>
        <v>0</v>
      </c>
      <c r="R110" s="54">
        <f t="shared" si="112"/>
        <v>0</v>
      </c>
      <c r="S110" s="66">
        <f t="shared" si="113"/>
        <v>0</v>
      </c>
      <c r="T110" s="67">
        <f t="shared" si="114"/>
        <v>0</v>
      </c>
      <c r="U110" s="68">
        <f t="shared" si="115"/>
        <v>0</v>
      </c>
      <c r="V110" s="69">
        <f t="shared" ref="V110:Y110" si="123">COUNTIFS('Year 6'!$E:$E,"&gt;0",'Year 6'!$C:$C,$B110,'Year 6'!$L:$L,V$2)</f>
        <v>0</v>
      </c>
      <c r="W110" s="69">
        <f t="shared" si="123"/>
        <v>0</v>
      </c>
      <c r="X110" s="69">
        <f t="shared" si="123"/>
        <v>0</v>
      </c>
      <c r="Y110" s="69">
        <f t="shared" si="123"/>
        <v>0</v>
      </c>
      <c r="Z110" s="125">
        <f t="shared" ref="Z110:AB110" si="124">COUNTIFS('Year 6'!$E:$E,"&gt;0",'Year 6'!$C:$C,$B110,'Year 6'!$S:$S,Z$2)</f>
        <v>0</v>
      </c>
      <c r="AA110" s="125">
        <f t="shared" si="124"/>
        <v>0</v>
      </c>
      <c r="AB110" s="125">
        <f t="shared" si="124"/>
        <v>0</v>
      </c>
      <c r="AC110" s="125">
        <f t="shared" si="118"/>
        <v>0</v>
      </c>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row>
    <row r="111" ht="14.25" hidden="1" customHeight="1">
      <c r="A111" s="78" t="s">
        <v>294</v>
      </c>
      <c r="B111" s="78" t="s">
        <v>294</v>
      </c>
      <c r="C111" s="51" t="s">
        <v>295</v>
      </c>
      <c r="D111" s="52"/>
      <c r="E111" s="53">
        <f t="shared" si="99"/>
        <v>0</v>
      </c>
      <c r="F111" s="54">
        <f t="shared" si="100"/>
        <v>0</v>
      </c>
      <c r="G111" s="55">
        <f t="shared" si="101"/>
        <v>0</v>
      </c>
      <c r="H111" s="56">
        <f t="shared" si="102"/>
        <v>0</v>
      </c>
      <c r="I111" s="57">
        <f t="shared" si="103"/>
        <v>0</v>
      </c>
      <c r="J111" s="58">
        <f t="shared" si="104"/>
        <v>0</v>
      </c>
      <c r="K111" s="59">
        <f t="shared" si="105"/>
        <v>0</v>
      </c>
      <c r="L111" s="60">
        <f t="shared" si="106"/>
        <v>0</v>
      </c>
      <c r="M111" s="61">
        <f t="shared" si="107"/>
        <v>0</v>
      </c>
      <c r="N111" s="62">
        <f t="shared" si="108"/>
        <v>0</v>
      </c>
      <c r="O111" s="63">
        <f t="shared" si="109"/>
        <v>0</v>
      </c>
      <c r="P111" s="64">
        <f t="shared" si="110"/>
        <v>0</v>
      </c>
      <c r="Q111" s="65">
        <f t="shared" si="111"/>
        <v>0</v>
      </c>
      <c r="R111" s="54">
        <f t="shared" si="112"/>
        <v>0</v>
      </c>
      <c r="S111" s="66">
        <f t="shared" si="113"/>
        <v>0</v>
      </c>
      <c r="T111" s="67">
        <f t="shared" si="114"/>
        <v>0</v>
      </c>
      <c r="U111" s="68">
        <f t="shared" si="115"/>
        <v>0</v>
      </c>
      <c r="V111" s="69">
        <f t="shared" ref="V111:Y111" si="125">COUNTIFS('Year 6'!$E:$E,"&gt;0",'Year 6'!$C:$C,$B111,'Year 6'!$L:$L,V$2)</f>
        <v>0</v>
      </c>
      <c r="W111" s="69">
        <f t="shared" si="125"/>
        <v>0</v>
      </c>
      <c r="X111" s="69">
        <f t="shared" si="125"/>
        <v>0</v>
      </c>
      <c r="Y111" s="69">
        <f t="shared" si="125"/>
        <v>0</v>
      </c>
      <c r="Z111" s="125">
        <f t="shared" ref="Z111:AB111" si="126">COUNTIFS('Year 6'!$E:$E,"&gt;0",'Year 6'!$C:$C,$B111,'Year 6'!$S:$S,Z$2)</f>
        <v>0</v>
      </c>
      <c r="AA111" s="125">
        <f t="shared" si="126"/>
        <v>0</v>
      </c>
      <c r="AB111" s="125">
        <f t="shared" si="126"/>
        <v>0</v>
      </c>
      <c r="AC111" s="125">
        <f t="shared" si="118"/>
        <v>0</v>
      </c>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row>
    <row r="112" ht="14.25" hidden="1" customHeight="1">
      <c r="A112" s="78" t="s">
        <v>296</v>
      </c>
      <c r="B112" s="78" t="s">
        <v>296</v>
      </c>
      <c r="C112" s="51" t="s">
        <v>289</v>
      </c>
      <c r="D112" s="52"/>
      <c r="E112" s="53">
        <f t="shared" si="99"/>
        <v>0</v>
      </c>
      <c r="F112" s="54">
        <f t="shared" si="100"/>
        <v>0</v>
      </c>
      <c r="G112" s="55">
        <f t="shared" si="101"/>
        <v>0</v>
      </c>
      <c r="H112" s="56">
        <f t="shared" si="102"/>
        <v>0</v>
      </c>
      <c r="I112" s="57">
        <f t="shared" si="103"/>
        <v>0</v>
      </c>
      <c r="J112" s="58">
        <f t="shared" si="104"/>
        <v>0</v>
      </c>
      <c r="K112" s="59">
        <f t="shared" si="105"/>
        <v>0</v>
      </c>
      <c r="L112" s="60">
        <f t="shared" si="106"/>
        <v>0</v>
      </c>
      <c r="M112" s="61">
        <f t="shared" si="107"/>
        <v>0</v>
      </c>
      <c r="N112" s="62">
        <f t="shared" si="108"/>
        <v>0</v>
      </c>
      <c r="O112" s="63">
        <f t="shared" si="109"/>
        <v>0</v>
      </c>
      <c r="P112" s="64">
        <f t="shared" si="110"/>
        <v>0</v>
      </c>
      <c r="Q112" s="65">
        <f t="shared" si="111"/>
        <v>0</v>
      </c>
      <c r="R112" s="54">
        <f t="shared" si="112"/>
        <v>0</v>
      </c>
      <c r="S112" s="66">
        <f t="shared" si="113"/>
        <v>0</v>
      </c>
      <c r="T112" s="67">
        <f t="shared" si="114"/>
        <v>0</v>
      </c>
      <c r="U112" s="68">
        <f t="shared" si="115"/>
        <v>0</v>
      </c>
      <c r="V112" s="69">
        <f t="shared" ref="V112:Y112" si="127">COUNTIFS('Year 6'!$E:$E,"&gt;0",'Year 6'!$C:$C,$B112,'Year 6'!$L:$L,V$2)</f>
        <v>0</v>
      </c>
      <c r="W112" s="69">
        <f t="shared" si="127"/>
        <v>0</v>
      </c>
      <c r="X112" s="69">
        <f t="shared" si="127"/>
        <v>0</v>
      </c>
      <c r="Y112" s="69">
        <f t="shared" si="127"/>
        <v>0</v>
      </c>
      <c r="Z112" s="125">
        <f t="shared" ref="Z112:AB112" si="128">COUNTIFS('Year 6'!$E:$E,"&gt;0",'Year 6'!$C:$C,$B112,'Year 6'!$S:$S,Z$2)</f>
        <v>0</v>
      </c>
      <c r="AA112" s="125">
        <f t="shared" si="128"/>
        <v>0</v>
      </c>
      <c r="AB112" s="125">
        <f t="shared" si="128"/>
        <v>0</v>
      </c>
      <c r="AC112" s="125">
        <f t="shared" si="118"/>
        <v>0</v>
      </c>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row>
    <row r="113" ht="14.25" hidden="1" customHeight="1">
      <c r="A113" s="78" t="s">
        <v>297</v>
      </c>
      <c r="B113" s="78" t="s">
        <v>297</v>
      </c>
      <c r="C113" s="51" t="s">
        <v>207</v>
      </c>
      <c r="D113" s="52"/>
      <c r="E113" s="53">
        <f t="shared" si="99"/>
        <v>0</v>
      </c>
      <c r="F113" s="54">
        <f t="shared" si="100"/>
        <v>0</v>
      </c>
      <c r="G113" s="55">
        <f t="shared" si="101"/>
        <v>0</v>
      </c>
      <c r="H113" s="56">
        <f t="shared" si="102"/>
        <v>0</v>
      </c>
      <c r="I113" s="57">
        <f t="shared" si="103"/>
        <v>0</v>
      </c>
      <c r="J113" s="58">
        <f t="shared" si="104"/>
        <v>0</v>
      </c>
      <c r="K113" s="59">
        <f t="shared" si="105"/>
        <v>0</v>
      </c>
      <c r="L113" s="60">
        <f t="shared" si="106"/>
        <v>0</v>
      </c>
      <c r="M113" s="61">
        <f t="shared" si="107"/>
        <v>0</v>
      </c>
      <c r="N113" s="62">
        <f t="shared" si="108"/>
        <v>0</v>
      </c>
      <c r="O113" s="63">
        <f t="shared" si="109"/>
        <v>0</v>
      </c>
      <c r="P113" s="64">
        <f t="shared" si="110"/>
        <v>0</v>
      </c>
      <c r="Q113" s="65">
        <f t="shared" si="111"/>
        <v>0</v>
      </c>
      <c r="R113" s="54">
        <f t="shared" si="112"/>
        <v>0</v>
      </c>
      <c r="S113" s="66">
        <f t="shared" si="113"/>
        <v>0</v>
      </c>
      <c r="T113" s="67">
        <f t="shared" si="114"/>
        <v>0</v>
      </c>
      <c r="U113" s="68">
        <f t="shared" si="115"/>
        <v>0</v>
      </c>
      <c r="V113" s="69">
        <f t="shared" ref="V113:Y113" si="129">COUNTIFS('Year 6'!$E:$E,"&gt;0",'Year 6'!$C:$C,$B113,'Year 6'!$L:$L,V$2)</f>
        <v>0</v>
      </c>
      <c r="W113" s="69">
        <f t="shared" si="129"/>
        <v>0</v>
      </c>
      <c r="X113" s="69">
        <f t="shared" si="129"/>
        <v>0</v>
      </c>
      <c r="Y113" s="69">
        <f t="shared" si="129"/>
        <v>0</v>
      </c>
      <c r="Z113" s="125">
        <f t="shared" ref="Z113:AB113" si="130">COUNTIFS('Year 6'!$E:$E,"&gt;0",'Year 6'!$C:$C,$B113,'Year 6'!$S:$S,Z$2)</f>
        <v>0</v>
      </c>
      <c r="AA113" s="125">
        <f t="shared" si="130"/>
        <v>0</v>
      </c>
      <c r="AB113" s="125">
        <f t="shared" si="130"/>
        <v>0</v>
      </c>
      <c r="AC113" s="125">
        <f t="shared" si="118"/>
        <v>0</v>
      </c>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row>
    <row r="114" ht="14.25" hidden="1" customHeight="1">
      <c r="A114" s="78" t="s">
        <v>299</v>
      </c>
      <c r="B114" s="78" t="s">
        <v>299</v>
      </c>
      <c r="C114" s="51" t="s">
        <v>242</v>
      </c>
      <c r="D114" s="52"/>
      <c r="E114" s="53">
        <f t="shared" si="99"/>
        <v>0</v>
      </c>
      <c r="F114" s="54">
        <f t="shared" si="100"/>
        <v>0</v>
      </c>
      <c r="G114" s="55">
        <f t="shared" si="101"/>
        <v>0</v>
      </c>
      <c r="H114" s="56">
        <f t="shared" si="102"/>
        <v>0</v>
      </c>
      <c r="I114" s="57">
        <f t="shared" si="103"/>
        <v>0</v>
      </c>
      <c r="J114" s="58">
        <f t="shared" si="104"/>
        <v>0</v>
      </c>
      <c r="K114" s="59">
        <f t="shared" si="105"/>
        <v>0</v>
      </c>
      <c r="L114" s="60">
        <f t="shared" si="106"/>
        <v>0</v>
      </c>
      <c r="M114" s="61">
        <f t="shared" si="107"/>
        <v>0</v>
      </c>
      <c r="N114" s="62">
        <f t="shared" si="108"/>
        <v>0</v>
      </c>
      <c r="O114" s="63">
        <f t="shared" si="109"/>
        <v>0</v>
      </c>
      <c r="P114" s="64">
        <f t="shared" si="110"/>
        <v>0</v>
      </c>
      <c r="Q114" s="65">
        <f t="shared" si="111"/>
        <v>0</v>
      </c>
      <c r="R114" s="54">
        <f t="shared" si="112"/>
        <v>0</v>
      </c>
      <c r="S114" s="66">
        <f t="shared" si="113"/>
        <v>0</v>
      </c>
      <c r="T114" s="67">
        <f t="shared" si="114"/>
        <v>0</v>
      </c>
      <c r="U114" s="68">
        <f t="shared" si="115"/>
        <v>0</v>
      </c>
      <c r="V114" s="69">
        <f t="shared" ref="V114:Y114" si="131">COUNTIFS('Year 6'!$E:$E,"&gt;0",'Year 6'!$C:$C,$B114,'Year 6'!$L:$L,V$2)</f>
        <v>0</v>
      </c>
      <c r="W114" s="69">
        <f t="shared" si="131"/>
        <v>0</v>
      </c>
      <c r="X114" s="69">
        <f t="shared" si="131"/>
        <v>0</v>
      </c>
      <c r="Y114" s="69">
        <f t="shared" si="131"/>
        <v>0</v>
      </c>
      <c r="Z114" s="125">
        <f t="shared" ref="Z114:AB114" si="132">COUNTIFS('Year 6'!$E:$E,"&gt;0",'Year 6'!$C:$C,$B114,'Year 6'!$S:$S,Z$2)</f>
        <v>0</v>
      </c>
      <c r="AA114" s="125">
        <f t="shared" si="132"/>
        <v>0</v>
      </c>
      <c r="AB114" s="125">
        <f t="shared" si="132"/>
        <v>0</v>
      </c>
      <c r="AC114" s="125">
        <f t="shared" si="118"/>
        <v>0</v>
      </c>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row>
    <row r="115" ht="14.25" hidden="1" customHeight="1">
      <c r="A115" s="78" t="s">
        <v>301</v>
      </c>
      <c r="B115" s="78" t="s">
        <v>301</v>
      </c>
      <c r="C115" s="51" t="s">
        <v>8996</v>
      </c>
      <c r="D115" s="52"/>
      <c r="E115" s="53">
        <f t="shared" si="99"/>
        <v>0</v>
      </c>
      <c r="F115" s="54">
        <f t="shared" si="100"/>
        <v>0</v>
      </c>
      <c r="G115" s="55">
        <f t="shared" si="101"/>
        <v>0</v>
      </c>
      <c r="H115" s="56">
        <f t="shared" si="102"/>
        <v>0</v>
      </c>
      <c r="I115" s="57">
        <f t="shared" si="103"/>
        <v>0</v>
      </c>
      <c r="J115" s="58">
        <f t="shared" si="104"/>
        <v>0</v>
      </c>
      <c r="K115" s="59">
        <f t="shared" si="105"/>
        <v>0</v>
      </c>
      <c r="L115" s="60">
        <f t="shared" si="106"/>
        <v>0</v>
      </c>
      <c r="M115" s="61">
        <f t="shared" si="107"/>
        <v>0</v>
      </c>
      <c r="N115" s="62">
        <f t="shared" si="108"/>
        <v>0</v>
      </c>
      <c r="O115" s="63">
        <f t="shared" si="109"/>
        <v>0</v>
      </c>
      <c r="P115" s="64">
        <f t="shared" si="110"/>
        <v>0</v>
      </c>
      <c r="Q115" s="65">
        <f t="shared" si="111"/>
        <v>0</v>
      </c>
      <c r="R115" s="54">
        <f t="shared" si="112"/>
        <v>0</v>
      </c>
      <c r="S115" s="66">
        <f t="shared" si="113"/>
        <v>0</v>
      </c>
      <c r="T115" s="67">
        <f t="shared" si="114"/>
        <v>0</v>
      </c>
      <c r="U115" s="68">
        <f t="shared" si="115"/>
        <v>0</v>
      </c>
      <c r="V115" s="69">
        <f t="shared" ref="V115:Y115" si="133">COUNTIFS('Year 6'!$E:$E,"&gt;0",'Year 6'!$C:$C,$B115,'Year 6'!$L:$L,V$2)</f>
        <v>0</v>
      </c>
      <c r="W115" s="69">
        <f t="shared" si="133"/>
        <v>0</v>
      </c>
      <c r="X115" s="69">
        <f t="shared" si="133"/>
        <v>0</v>
      </c>
      <c r="Y115" s="69">
        <f t="shared" si="133"/>
        <v>0</v>
      </c>
      <c r="Z115" s="125">
        <f t="shared" ref="Z115:AB115" si="134">COUNTIFS('Year 6'!$E:$E,"&gt;0",'Year 6'!$C:$C,$B115,'Year 6'!$S:$S,Z$2)</f>
        <v>0</v>
      </c>
      <c r="AA115" s="125">
        <f t="shared" si="134"/>
        <v>0</v>
      </c>
      <c r="AB115" s="125">
        <f t="shared" si="134"/>
        <v>0</v>
      </c>
      <c r="AC115" s="125">
        <f t="shared" si="118"/>
        <v>0</v>
      </c>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row>
    <row r="116" ht="14.25" hidden="1" customHeight="1">
      <c r="A116" s="1303" t="s">
        <v>155</v>
      </c>
      <c r="B116" s="81" t="s">
        <v>155</v>
      </c>
      <c r="C116" s="31"/>
      <c r="D116" s="82"/>
      <c r="E116" s="83">
        <f t="shared" ref="E116:H116" si="135">SUM(E106:E115)</f>
        <v>0</v>
      </c>
      <c r="F116" s="84">
        <f t="shared" si="135"/>
        <v>0</v>
      </c>
      <c r="G116" s="85">
        <f t="shared" si="135"/>
        <v>0</v>
      </c>
      <c r="H116" s="86">
        <f t="shared" si="135"/>
        <v>0</v>
      </c>
      <c r="I116" s="87">
        <f t="shared" si="103"/>
        <v>0</v>
      </c>
      <c r="J116" s="88">
        <f>SUM(J106:J115)</f>
        <v>0</v>
      </c>
      <c r="K116" s="89">
        <f t="shared" si="105"/>
        <v>0</v>
      </c>
      <c r="L116" s="90">
        <f>SUM(L106:L115)</f>
        <v>0</v>
      </c>
      <c r="M116" s="91">
        <f t="shared" si="107"/>
        <v>0</v>
      </c>
      <c r="N116" s="92">
        <f>SUM(N106:N115)</f>
        <v>0</v>
      </c>
      <c r="O116" s="93">
        <f t="shared" si="109"/>
        <v>0</v>
      </c>
      <c r="P116" s="94">
        <f>SUM(P106:P115)</f>
        <v>0</v>
      </c>
      <c r="Q116" s="129">
        <f t="shared" si="111"/>
        <v>0</v>
      </c>
      <c r="R116" s="84">
        <f>SUM(R106:R115)</f>
        <v>0</v>
      </c>
      <c r="S116" s="95">
        <f t="shared" si="113"/>
        <v>0</v>
      </c>
      <c r="T116" s="96">
        <f>SUM(T106:T115)</f>
        <v>0</v>
      </c>
      <c r="U116" s="97">
        <f t="shared" si="115"/>
        <v>0</v>
      </c>
      <c r="V116" s="98">
        <f t="shared" ref="V116:AC116" si="136">SUM(V106:V115)</f>
        <v>0</v>
      </c>
      <c r="W116" s="98">
        <f t="shared" si="136"/>
        <v>0</v>
      </c>
      <c r="X116" s="98">
        <f t="shared" si="136"/>
        <v>0</v>
      </c>
      <c r="Y116" s="98">
        <f t="shared" si="136"/>
        <v>0</v>
      </c>
      <c r="Z116" s="132">
        <f t="shared" si="136"/>
        <v>0</v>
      </c>
      <c r="AA116" s="132">
        <f t="shared" si="136"/>
        <v>0</v>
      </c>
      <c r="AB116" s="132">
        <f t="shared" si="136"/>
        <v>0</v>
      </c>
      <c r="AC116" s="132">
        <f t="shared" si="136"/>
        <v>0</v>
      </c>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row>
    <row r="117" ht="14.25" hidden="1" customHeight="1">
      <c r="A117" s="115"/>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7"/>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row>
    <row r="118" ht="14.25" hidden="1" customHeight="1">
      <c r="A118" s="1309" t="s">
        <v>303</v>
      </c>
      <c r="B118" s="153" t="s">
        <v>303</v>
      </c>
      <c r="C118" s="31"/>
      <c r="D118" s="135"/>
      <c r="E118" s="135">
        <f t="shared" ref="E118:H118" si="137">SUM(E77,E90,E103,E116)</f>
        <v>0</v>
      </c>
      <c r="F118" s="135">
        <f t="shared" si="137"/>
        <v>0</v>
      </c>
      <c r="G118" s="135">
        <f t="shared" si="137"/>
        <v>0</v>
      </c>
      <c r="H118" s="135">
        <f t="shared" si="137"/>
        <v>0</v>
      </c>
      <c r="I118" s="136">
        <f t="shared" ref="I118:I119" si="140">IFERROR(H118/G118,0)</f>
        <v>0</v>
      </c>
      <c r="J118" s="135">
        <f>SUM(J77,J90,J103,J116)</f>
        <v>0</v>
      </c>
      <c r="K118" s="136">
        <f t="shared" ref="K118:K119" si="141">IFERROR(J118/G118,0)</f>
        <v>0</v>
      </c>
      <c r="L118" s="135">
        <f>SUM(L77,L90,L103,L116)</f>
        <v>0</v>
      </c>
      <c r="M118" s="137">
        <f t="shared" ref="M118:M119" si="142">IFERROR(L118/G118,0)</f>
        <v>0</v>
      </c>
      <c r="N118" s="135">
        <f>SUM(N77,N90,N103,N116)</f>
        <v>0</v>
      </c>
      <c r="O118" s="137">
        <f t="shared" ref="O118:O119" si="143">IFERROR(N118/G118,0)</f>
        <v>0</v>
      </c>
      <c r="P118" s="135">
        <f>SUM(P77,P90,P103,P116)</f>
        <v>0</v>
      </c>
      <c r="Q118" s="137">
        <f t="shared" ref="Q118:Q119" si="144">IFERROR(P118/G118,0)</f>
        <v>0</v>
      </c>
      <c r="R118" s="135">
        <f>SUM(R77,R90,R103,R116)</f>
        <v>0</v>
      </c>
      <c r="S118" s="137">
        <f t="shared" ref="S118:S119" si="145">IFERROR(R118/G118,0)</f>
        <v>0</v>
      </c>
      <c r="T118" s="135">
        <f>SUM(T77,T90,T103,T116)</f>
        <v>0</v>
      </c>
      <c r="U118" s="136">
        <f t="shared" ref="U118:U119" si="146">IFERROR(T118/G118,0)</f>
        <v>0</v>
      </c>
      <c r="V118" s="135">
        <f t="shared" ref="V118:AC118" si="138">SUM(V77,V90,V103,V116)</f>
        <v>0</v>
      </c>
      <c r="W118" s="135">
        <f t="shared" si="138"/>
        <v>0</v>
      </c>
      <c r="X118" s="135">
        <f t="shared" si="138"/>
        <v>0</v>
      </c>
      <c r="Y118" s="135">
        <f t="shared" si="138"/>
        <v>0</v>
      </c>
      <c r="Z118" s="135" t="str">
        <f t="shared" si="138"/>
        <v>#VALUE!</v>
      </c>
      <c r="AA118" s="135" t="str">
        <f t="shared" si="138"/>
        <v>#VALUE!</v>
      </c>
      <c r="AB118" s="135" t="str">
        <f t="shared" si="138"/>
        <v>#VALUE!</v>
      </c>
      <c r="AC118" s="135" t="str">
        <f t="shared" si="138"/>
        <v>#VALUE!</v>
      </c>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row>
    <row r="119" ht="14.25" hidden="1" customHeight="1">
      <c r="A119" s="1309" t="s">
        <v>304</v>
      </c>
      <c r="B119" s="153" t="s">
        <v>304</v>
      </c>
      <c r="C119" s="31"/>
      <c r="D119" s="154"/>
      <c r="E119" s="154" t="str">
        <f t="shared" ref="E119:H119" si="139">SUM(#REF!,E118)</f>
        <v>#REF!</v>
      </c>
      <c r="F119" s="154" t="str">
        <f t="shared" si="139"/>
        <v>#REF!</v>
      </c>
      <c r="G119" s="154" t="str">
        <f t="shared" si="139"/>
        <v>#REF!</v>
      </c>
      <c r="H119" s="154" t="str">
        <f t="shared" si="139"/>
        <v>#REF!</v>
      </c>
      <c r="I119" s="155">
        <f t="shared" si="140"/>
        <v>0</v>
      </c>
      <c r="J119" s="154" t="str">
        <f>SUM(#REF!,J118)</f>
        <v>#REF!</v>
      </c>
      <c r="K119" s="155">
        <f t="shared" si="141"/>
        <v>0</v>
      </c>
      <c r="L119" s="154" t="str">
        <f>SUM(#REF!,L118)</f>
        <v>#REF!</v>
      </c>
      <c r="M119" s="156">
        <f t="shared" si="142"/>
        <v>0</v>
      </c>
      <c r="N119" s="154" t="str">
        <f>SUM(#REF!,N118)</f>
        <v>#REF!</v>
      </c>
      <c r="O119" s="156">
        <f t="shared" si="143"/>
        <v>0</v>
      </c>
      <c r="P119" s="154" t="str">
        <f>SUM(#REF!,P118)</f>
        <v>#REF!</v>
      </c>
      <c r="Q119" s="156">
        <f t="shared" si="144"/>
        <v>0</v>
      </c>
      <c r="R119" s="154" t="str">
        <f>SUM(#REF!,R118)</f>
        <v>#REF!</v>
      </c>
      <c r="S119" s="156">
        <f t="shared" si="145"/>
        <v>0</v>
      </c>
      <c r="T119" s="154" t="str">
        <f>SUM(#REF!,T118)</f>
        <v>#REF!</v>
      </c>
      <c r="U119" s="155">
        <f t="shared" si="146"/>
        <v>0</v>
      </c>
      <c r="V119" s="154" t="str">
        <f t="shared" ref="V119:AC119" si="147">SUM(#REF!,V118)</f>
        <v>#REF!</v>
      </c>
      <c r="W119" s="154" t="str">
        <f t="shared" si="147"/>
        <v>#REF!</v>
      </c>
      <c r="X119" s="154" t="str">
        <f t="shared" si="147"/>
        <v>#REF!</v>
      </c>
      <c r="Y119" s="154" t="str">
        <f t="shared" si="147"/>
        <v>#REF!</v>
      </c>
      <c r="Z119" s="154" t="str">
        <f t="shared" si="147"/>
        <v>#REF!</v>
      </c>
      <c r="AA119" s="154" t="str">
        <f t="shared" si="147"/>
        <v>#REF!</v>
      </c>
      <c r="AB119" s="154" t="str">
        <f t="shared" si="147"/>
        <v>#REF!</v>
      </c>
      <c r="AC119" s="154" t="str">
        <f t="shared" si="147"/>
        <v>#REF!</v>
      </c>
      <c r="AD119" s="157"/>
      <c r="AE119" s="157"/>
      <c r="AF119" s="157"/>
      <c r="AG119" s="157"/>
      <c r="AH119" s="157"/>
      <c r="AI119" s="157"/>
      <c r="AJ119" s="157"/>
      <c r="AK119" s="157"/>
      <c r="AL119" s="157"/>
      <c r="AM119" s="157"/>
      <c r="AN119" s="157"/>
      <c r="AO119" s="157"/>
      <c r="AP119" s="157"/>
      <c r="AQ119" s="157"/>
      <c r="AR119" s="157"/>
      <c r="AS119" s="157"/>
      <c r="AT119" s="157"/>
      <c r="AU119" s="157"/>
      <c r="AV119" s="157"/>
      <c r="AW119" s="157"/>
    </row>
    <row r="120" ht="14.25" customHeight="1">
      <c r="A120" s="114"/>
      <c r="B120" s="114"/>
      <c r="C120" s="158"/>
      <c r="D120" s="114"/>
      <c r="E120" s="114"/>
      <c r="F120" s="114"/>
      <c r="G120" s="114"/>
      <c r="H120" s="114"/>
      <c r="I120" s="114"/>
      <c r="J120" s="114"/>
      <c r="K120" s="114"/>
      <c r="L120" s="114"/>
      <c r="M120" s="159"/>
      <c r="N120" s="160"/>
      <c r="O120" s="161"/>
      <c r="P120" s="162"/>
      <c r="Q120" s="163"/>
      <c r="R120" s="142"/>
      <c r="S120" s="16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row>
    <row r="121" ht="14.25" customHeight="1">
      <c r="A121" s="114"/>
      <c r="B121" s="114"/>
      <c r="C121" s="158"/>
      <c r="D121" s="114"/>
      <c r="E121" s="114"/>
      <c r="F121" s="114"/>
      <c r="G121" s="114"/>
      <c r="H121" s="114"/>
      <c r="I121" s="114"/>
      <c r="J121" s="114"/>
      <c r="K121" s="114"/>
      <c r="L121" s="114"/>
      <c r="M121" s="159"/>
      <c r="N121" s="160"/>
      <c r="O121" s="161"/>
      <c r="P121" s="162"/>
      <c r="Q121" s="163"/>
      <c r="R121" s="142"/>
      <c r="S121" s="16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row>
    <row r="122" ht="14.25" customHeight="1">
      <c r="A122" s="114"/>
      <c r="B122" s="114"/>
      <c r="C122" s="158"/>
      <c r="D122" s="114"/>
      <c r="E122" s="114"/>
      <c r="F122" s="114"/>
      <c r="G122" s="114"/>
      <c r="H122" s="114"/>
      <c r="I122" s="114"/>
      <c r="J122" s="114"/>
      <c r="K122" s="114"/>
      <c r="L122" s="114"/>
      <c r="M122" s="159"/>
      <c r="N122" s="160"/>
      <c r="O122" s="161"/>
      <c r="P122" s="162"/>
      <c r="Q122" s="163"/>
      <c r="R122" s="142"/>
      <c r="S122" s="16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row>
    <row r="123" ht="14.25" customHeight="1">
      <c r="A123" s="114"/>
      <c r="B123" s="114"/>
      <c r="C123" s="158"/>
      <c r="D123" s="114"/>
      <c r="E123" s="114"/>
      <c r="F123" s="114"/>
      <c r="G123" s="114"/>
      <c r="H123" s="114"/>
      <c r="I123" s="114"/>
      <c r="J123" s="114"/>
      <c r="K123" s="114"/>
      <c r="L123" s="114"/>
      <c r="M123" s="159"/>
      <c r="N123" s="160"/>
      <c r="O123" s="161"/>
      <c r="P123" s="162"/>
      <c r="Q123" s="163"/>
      <c r="R123" s="142"/>
      <c r="S123" s="16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row>
    <row r="124" ht="14.25" customHeight="1">
      <c r="A124" s="114"/>
      <c r="B124" s="114"/>
      <c r="C124" s="158"/>
      <c r="D124" s="114"/>
      <c r="E124" s="114"/>
      <c r="F124" s="114"/>
      <c r="G124" s="114"/>
      <c r="H124" s="114"/>
      <c r="I124" s="114"/>
      <c r="J124" s="114"/>
      <c r="K124" s="114"/>
      <c r="L124" s="114"/>
      <c r="M124" s="159"/>
      <c r="N124" s="160"/>
      <c r="O124" s="161"/>
      <c r="P124" s="162"/>
      <c r="Q124" s="163"/>
      <c r="R124" s="142"/>
      <c r="S124" s="16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row>
    <row r="125" ht="14.25" customHeight="1">
      <c r="A125" s="114"/>
      <c r="B125" s="114"/>
      <c r="C125" s="158"/>
      <c r="D125" s="114"/>
      <c r="E125" s="114"/>
      <c r="F125" s="114"/>
      <c r="G125" s="114"/>
      <c r="H125" s="114"/>
      <c r="I125" s="114"/>
      <c r="J125" s="114"/>
      <c r="K125" s="114"/>
      <c r="L125" s="114"/>
      <c r="M125" s="159"/>
      <c r="N125" s="160"/>
      <c r="O125" s="161"/>
      <c r="P125" s="162"/>
      <c r="Q125" s="163"/>
      <c r="R125" s="142"/>
      <c r="S125" s="16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row>
    <row r="126" ht="14.25" customHeight="1">
      <c r="A126" s="114"/>
      <c r="B126" s="114"/>
      <c r="C126" s="158"/>
      <c r="D126" s="114"/>
      <c r="E126" s="114"/>
      <c r="F126" s="114"/>
      <c r="G126" s="114"/>
      <c r="H126" s="114"/>
      <c r="I126" s="114"/>
      <c r="J126" s="114"/>
      <c r="K126" s="114"/>
      <c r="L126" s="114"/>
      <c r="M126" s="159"/>
      <c r="N126" s="160"/>
      <c r="O126" s="161"/>
      <c r="P126" s="162"/>
      <c r="Q126" s="163"/>
      <c r="R126" s="142"/>
      <c r="S126" s="16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row>
    <row r="127" ht="14.25" customHeight="1">
      <c r="A127" s="114"/>
      <c r="B127" s="114"/>
      <c r="C127" s="158"/>
      <c r="D127" s="114"/>
      <c r="E127" s="114"/>
      <c r="F127" s="114"/>
      <c r="G127" s="114"/>
      <c r="H127" s="114"/>
      <c r="I127" s="114"/>
      <c r="J127" s="114"/>
      <c r="K127" s="114"/>
      <c r="L127" s="114"/>
      <c r="M127" s="159"/>
      <c r="N127" s="160"/>
      <c r="O127" s="161"/>
      <c r="P127" s="162"/>
      <c r="Q127" s="163"/>
      <c r="R127" s="142"/>
      <c r="S127" s="16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row>
    <row r="128" ht="14.25" customHeight="1">
      <c r="A128" s="114"/>
      <c r="B128" s="114"/>
      <c r="C128" s="158"/>
      <c r="D128" s="114"/>
      <c r="E128" s="114"/>
      <c r="F128" s="114"/>
      <c r="G128" s="114"/>
      <c r="H128" s="114"/>
      <c r="I128" s="114"/>
      <c r="J128" s="114"/>
      <c r="K128" s="114"/>
      <c r="L128" s="114"/>
      <c r="M128" s="159"/>
      <c r="N128" s="160"/>
      <c r="O128" s="161"/>
      <c r="P128" s="162"/>
      <c r="Q128" s="163"/>
      <c r="R128" s="142"/>
      <c r="S128" s="16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row>
    <row r="129" ht="14.25" customHeight="1">
      <c r="A129" s="114"/>
      <c r="B129" s="114"/>
      <c r="C129" s="158"/>
      <c r="D129" s="114"/>
      <c r="E129" s="114"/>
      <c r="F129" s="114"/>
      <c r="G129" s="114"/>
      <c r="H129" s="114"/>
      <c r="I129" s="114"/>
      <c r="J129" s="114"/>
      <c r="K129" s="114"/>
      <c r="L129" s="114"/>
      <c r="M129" s="159"/>
      <c r="N129" s="160"/>
      <c r="O129" s="161"/>
      <c r="P129" s="162"/>
      <c r="Q129" s="163"/>
      <c r="R129" s="142"/>
      <c r="S129" s="16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row>
    <row r="130" ht="14.25" customHeight="1">
      <c r="A130" s="114"/>
      <c r="B130" s="114"/>
      <c r="C130" s="158"/>
      <c r="D130" s="114"/>
      <c r="E130" s="114"/>
      <c r="F130" s="114"/>
      <c r="G130" s="114"/>
      <c r="H130" s="114"/>
      <c r="I130" s="114"/>
      <c r="J130" s="114"/>
      <c r="K130" s="114"/>
      <c r="L130" s="114"/>
      <c r="M130" s="159"/>
      <c r="N130" s="160"/>
      <c r="O130" s="161"/>
      <c r="P130" s="162"/>
      <c r="Q130" s="163"/>
      <c r="R130" s="142"/>
      <c r="S130" s="16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row>
    <row r="131" ht="14.25" customHeight="1">
      <c r="A131" s="114"/>
      <c r="B131" s="114"/>
      <c r="C131" s="158"/>
      <c r="D131" s="114"/>
      <c r="E131" s="114"/>
      <c r="F131" s="114"/>
      <c r="G131" s="114"/>
      <c r="H131" s="114"/>
      <c r="I131" s="114"/>
      <c r="J131" s="114"/>
      <c r="K131" s="114"/>
      <c r="L131" s="114"/>
      <c r="M131" s="159"/>
      <c r="N131" s="160"/>
      <c r="O131" s="161"/>
      <c r="P131" s="162"/>
      <c r="Q131" s="163"/>
      <c r="R131" s="142"/>
      <c r="S131" s="16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row>
    <row r="132" ht="14.25" customHeight="1">
      <c r="A132" s="114"/>
      <c r="B132" s="114"/>
      <c r="C132" s="158"/>
      <c r="D132" s="114"/>
      <c r="E132" s="114"/>
      <c r="F132" s="114"/>
      <c r="G132" s="114"/>
      <c r="H132" s="114"/>
      <c r="I132" s="114"/>
      <c r="J132" s="114"/>
      <c r="K132" s="114"/>
      <c r="L132" s="114"/>
      <c r="M132" s="159"/>
      <c r="N132" s="160"/>
      <c r="O132" s="161"/>
      <c r="P132" s="162"/>
      <c r="Q132" s="163"/>
      <c r="R132" s="142"/>
      <c r="S132" s="16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row>
    <row r="133" ht="14.25" customHeight="1">
      <c r="A133" s="114"/>
      <c r="B133" s="114"/>
      <c r="C133" s="158"/>
      <c r="D133" s="114"/>
      <c r="E133" s="114"/>
      <c r="F133" s="114"/>
      <c r="G133" s="114"/>
      <c r="H133" s="114"/>
      <c r="I133" s="114"/>
      <c r="J133" s="114"/>
      <c r="K133" s="114"/>
      <c r="L133" s="114"/>
      <c r="M133" s="159"/>
      <c r="N133" s="160"/>
      <c r="O133" s="161"/>
      <c r="P133" s="162"/>
      <c r="Q133" s="163"/>
      <c r="R133" s="142"/>
      <c r="S133" s="16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row>
    <row r="134" ht="14.25" customHeight="1">
      <c r="A134" s="114"/>
      <c r="B134" s="114"/>
      <c r="C134" s="158"/>
      <c r="D134" s="114"/>
      <c r="E134" s="114"/>
      <c r="F134" s="114"/>
      <c r="G134" s="114"/>
      <c r="H134" s="114"/>
      <c r="I134" s="114"/>
      <c r="J134" s="114"/>
      <c r="K134" s="114"/>
      <c r="L134" s="114"/>
      <c r="M134" s="159"/>
      <c r="N134" s="160"/>
      <c r="O134" s="161"/>
      <c r="P134" s="162"/>
      <c r="Q134" s="163"/>
      <c r="R134" s="142"/>
      <c r="S134" s="16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row>
    <row r="135" ht="14.25" customHeight="1">
      <c r="A135" s="114"/>
      <c r="B135" s="114"/>
      <c r="C135" s="158"/>
      <c r="D135" s="114"/>
      <c r="E135" s="114"/>
      <c r="F135" s="114"/>
      <c r="G135" s="114"/>
      <c r="H135" s="114"/>
      <c r="I135" s="114"/>
      <c r="J135" s="114"/>
      <c r="K135" s="114"/>
      <c r="L135" s="114"/>
      <c r="M135" s="159"/>
      <c r="N135" s="160"/>
      <c r="O135" s="161"/>
      <c r="P135" s="162"/>
      <c r="Q135" s="163"/>
      <c r="R135" s="142"/>
      <c r="S135" s="16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row>
    <row r="136" ht="14.25" customHeight="1">
      <c r="A136" s="114"/>
      <c r="B136" s="114"/>
      <c r="C136" s="158"/>
      <c r="D136" s="114"/>
      <c r="E136" s="114"/>
      <c r="F136" s="114"/>
      <c r="G136" s="114"/>
      <c r="H136" s="114"/>
      <c r="I136" s="114"/>
      <c r="J136" s="114"/>
      <c r="K136" s="114"/>
      <c r="L136" s="114"/>
      <c r="M136" s="159"/>
      <c r="N136" s="160"/>
      <c r="O136" s="161"/>
      <c r="P136" s="162"/>
      <c r="Q136" s="163"/>
      <c r="R136" s="142"/>
      <c r="S136" s="16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row>
    <row r="137" ht="14.25" customHeight="1">
      <c r="A137" s="114"/>
      <c r="B137" s="114"/>
      <c r="C137" s="158"/>
      <c r="D137" s="114"/>
      <c r="E137" s="114"/>
      <c r="F137" s="114"/>
      <c r="G137" s="114"/>
      <c r="H137" s="114"/>
      <c r="I137" s="114"/>
      <c r="J137" s="114"/>
      <c r="K137" s="114"/>
      <c r="L137" s="114"/>
      <c r="M137" s="159"/>
      <c r="N137" s="160"/>
      <c r="O137" s="161"/>
      <c r="P137" s="162"/>
      <c r="Q137" s="163"/>
      <c r="R137" s="142"/>
      <c r="S137" s="16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row>
    <row r="138" ht="14.25" customHeight="1">
      <c r="A138" s="114"/>
      <c r="B138" s="114"/>
      <c r="C138" s="158"/>
      <c r="D138" s="114"/>
      <c r="E138" s="114"/>
      <c r="F138" s="114"/>
      <c r="G138" s="114"/>
      <c r="H138" s="114"/>
      <c r="I138" s="114"/>
      <c r="J138" s="114"/>
      <c r="K138" s="114"/>
      <c r="L138" s="114"/>
      <c r="M138" s="159"/>
      <c r="N138" s="160"/>
      <c r="O138" s="161"/>
      <c r="P138" s="162"/>
      <c r="Q138" s="163"/>
      <c r="R138" s="142"/>
      <c r="S138" s="16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row>
    <row r="139" ht="14.25" customHeight="1">
      <c r="A139" s="114"/>
      <c r="B139" s="114"/>
      <c r="C139" s="158"/>
      <c r="D139" s="114"/>
      <c r="E139" s="114"/>
      <c r="F139" s="114"/>
      <c r="G139" s="114"/>
      <c r="H139" s="114"/>
      <c r="I139" s="114"/>
      <c r="J139" s="114"/>
      <c r="K139" s="114"/>
      <c r="L139" s="114"/>
      <c r="M139" s="159"/>
      <c r="N139" s="160"/>
      <c r="O139" s="161"/>
      <c r="P139" s="162"/>
      <c r="Q139" s="163"/>
      <c r="R139" s="142"/>
      <c r="S139" s="16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row>
    <row r="140" ht="14.25" customHeight="1">
      <c r="A140" s="114"/>
      <c r="B140" s="114"/>
      <c r="C140" s="158"/>
      <c r="D140" s="114"/>
      <c r="E140" s="114"/>
      <c r="F140" s="114"/>
      <c r="G140" s="114"/>
      <c r="H140" s="114"/>
      <c r="I140" s="114"/>
      <c r="J140" s="114"/>
      <c r="K140" s="114"/>
      <c r="L140" s="114"/>
      <c r="M140" s="159"/>
      <c r="N140" s="160"/>
      <c r="O140" s="161"/>
      <c r="P140" s="162"/>
      <c r="Q140" s="163"/>
      <c r="R140" s="142"/>
      <c r="S140" s="16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row>
    <row r="141" ht="14.25" customHeight="1">
      <c r="A141" s="114"/>
      <c r="B141" s="114"/>
      <c r="C141" s="158"/>
      <c r="D141" s="114"/>
      <c r="E141" s="114"/>
      <c r="F141" s="114"/>
      <c r="G141" s="114"/>
      <c r="H141" s="114"/>
      <c r="I141" s="114"/>
      <c r="J141" s="114"/>
      <c r="K141" s="114"/>
      <c r="L141" s="114"/>
      <c r="M141" s="159"/>
      <c r="N141" s="160"/>
      <c r="O141" s="161"/>
      <c r="P141" s="162"/>
      <c r="Q141" s="163"/>
      <c r="R141" s="142"/>
      <c r="S141" s="16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row>
    <row r="142" ht="14.25" customHeight="1">
      <c r="A142" s="114"/>
      <c r="B142" s="114"/>
      <c r="C142" s="158"/>
      <c r="D142" s="114"/>
      <c r="E142" s="114"/>
      <c r="F142" s="114"/>
      <c r="G142" s="114"/>
      <c r="H142" s="114"/>
      <c r="I142" s="114"/>
      <c r="J142" s="114"/>
      <c r="K142" s="114"/>
      <c r="L142" s="114"/>
      <c r="M142" s="159"/>
      <c r="N142" s="160"/>
      <c r="O142" s="161"/>
      <c r="P142" s="162"/>
      <c r="Q142" s="163"/>
      <c r="R142" s="142"/>
      <c r="S142" s="16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row>
    <row r="143" ht="14.25" customHeight="1">
      <c r="A143" s="114"/>
      <c r="B143" s="114"/>
      <c r="C143" s="158"/>
      <c r="D143" s="114"/>
      <c r="E143" s="114"/>
      <c r="F143" s="114"/>
      <c r="G143" s="114"/>
      <c r="H143" s="114"/>
      <c r="I143" s="114"/>
      <c r="J143" s="114"/>
      <c r="K143" s="114"/>
      <c r="L143" s="114"/>
      <c r="M143" s="159"/>
      <c r="N143" s="160"/>
      <c r="O143" s="161"/>
      <c r="P143" s="162"/>
      <c r="Q143" s="163"/>
      <c r="R143" s="142"/>
      <c r="S143" s="16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row>
    <row r="144" ht="14.25" customHeight="1">
      <c r="A144" s="114"/>
      <c r="B144" s="114"/>
      <c r="C144" s="158"/>
      <c r="D144" s="114"/>
      <c r="E144" s="114"/>
      <c r="F144" s="114"/>
      <c r="G144" s="114"/>
      <c r="H144" s="114"/>
      <c r="I144" s="114"/>
      <c r="J144" s="114"/>
      <c r="K144" s="114"/>
      <c r="L144" s="114"/>
      <c r="M144" s="159"/>
      <c r="N144" s="160"/>
      <c r="O144" s="161"/>
      <c r="P144" s="162"/>
      <c r="Q144" s="163"/>
      <c r="R144" s="142"/>
      <c r="S144" s="16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row>
    <row r="145" ht="14.25" customHeight="1">
      <c r="A145" s="114"/>
      <c r="B145" s="114"/>
      <c r="C145" s="158"/>
      <c r="D145" s="114"/>
      <c r="E145" s="114"/>
      <c r="F145" s="114"/>
      <c r="G145" s="114"/>
      <c r="H145" s="114"/>
      <c r="I145" s="114"/>
      <c r="J145" s="114"/>
      <c r="K145" s="114"/>
      <c r="L145" s="114"/>
      <c r="M145" s="159"/>
      <c r="N145" s="160"/>
      <c r="O145" s="161"/>
      <c r="P145" s="162"/>
      <c r="Q145" s="163"/>
      <c r="R145" s="142"/>
      <c r="S145" s="16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row>
    <row r="146" ht="14.25" customHeight="1">
      <c r="A146" s="114"/>
      <c r="B146" s="114"/>
      <c r="C146" s="158"/>
      <c r="D146" s="114"/>
      <c r="E146" s="114"/>
      <c r="F146" s="114"/>
      <c r="G146" s="114"/>
      <c r="H146" s="114"/>
      <c r="I146" s="114"/>
      <c r="J146" s="114"/>
      <c r="K146" s="114"/>
      <c r="L146" s="114"/>
      <c r="M146" s="159"/>
      <c r="N146" s="160"/>
      <c r="O146" s="161"/>
      <c r="P146" s="162"/>
      <c r="Q146" s="163"/>
      <c r="R146" s="142"/>
      <c r="S146" s="16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row>
    <row r="147" ht="14.25" customHeight="1">
      <c r="A147" s="114"/>
      <c r="B147" s="114"/>
      <c r="C147" s="158"/>
      <c r="D147" s="114"/>
      <c r="E147" s="114"/>
      <c r="F147" s="114"/>
      <c r="G147" s="114"/>
      <c r="H147" s="114"/>
      <c r="I147" s="114"/>
      <c r="J147" s="114"/>
      <c r="K147" s="114"/>
      <c r="L147" s="114"/>
      <c r="M147" s="159"/>
      <c r="N147" s="160"/>
      <c r="O147" s="161"/>
      <c r="P147" s="162"/>
      <c r="Q147" s="163"/>
      <c r="R147" s="142"/>
      <c r="S147" s="16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row>
    <row r="148" ht="14.25" customHeight="1">
      <c r="A148" s="114"/>
      <c r="B148" s="114"/>
      <c r="C148" s="158"/>
      <c r="D148" s="114"/>
      <c r="E148" s="114"/>
      <c r="F148" s="114"/>
      <c r="G148" s="114"/>
      <c r="H148" s="114"/>
      <c r="I148" s="114"/>
      <c r="J148" s="114"/>
      <c r="K148" s="114"/>
      <c r="L148" s="114"/>
      <c r="M148" s="159"/>
      <c r="N148" s="160"/>
      <c r="O148" s="161"/>
      <c r="P148" s="162"/>
      <c r="Q148" s="163"/>
      <c r="R148" s="142"/>
      <c r="S148" s="16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row>
    <row r="149" ht="14.25" customHeight="1">
      <c r="A149" s="114"/>
      <c r="B149" s="114"/>
      <c r="C149" s="158"/>
      <c r="D149" s="114"/>
      <c r="E149" s="114"/>
      <c r="F149" s="114"/>
      <c r="G149" s="114"/>
      <c r="H149" s="114"/>
      <c r="I149" s="114"/>
      <c r="J149" s="114"/>
      <c r="K149" s="114"/>
      <c r="L149" s="114"/>
      <c r="M149" s="159"/>
      <c r="N149" s="160"/>
      <c r="O149" s="161"/>
      <c r="P149" s="162"/>
      <c r="Q149" s="163"/>
      <c r="R149" s="142"/>
      <c r="S149" s="16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row>
    <row r="150" ht="14.25" customHeight="1">
      <c r="A150" s="114"/>
      <c r="B150" s="114"/>
      <c r="C150" s="158"/>
      <c r="D150" s="114"/>
      <c r="E150" s="114"/>
      <c r="F150" s="114"/>
      <c r="G150" s="114"/>
      <c r="H150" s="114"/>
      <c r="I150" s="114"/>
      <c r="J150" s="114"/>
      <c r="K150" s="114"/>
      <c r="L150" s="114"/>
      <c r="M150" s="159"/>
      <c r="N150" s="160"/>
      <c r="O150" s="161"/>
      <c r="P150" s="162"/>
      <c r="Q150" s="163"/>
      <c r="R150" s="142"/>
      <c r="S150" s="16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row>
    <row r="151" ht="14.25" customHeight="1">
      <c r="A151" s="114"/>
      <c r="B151" s="114"/>
      <c r="C151" s="158"/>
      <c r="D151" s="114"/>
      <c r="E151" s="114"/>
      <c r="F151" s="114"/>
      <c r="G151" s="114"/>
      <c r="H151" s="114"/>
      <c r="I151" s="114"/>
      <c r="J151" s="114"/>
      <c r="K151" s="114"/>
      <c r="L151" s="114"/>
      <c r="M151" s="159"/>
      <c r="N151" s="160"/>
      <c r="O151" s="161"/>
      <c r="P151" s="162"/>
      <c r="Q151" s="163"/>
      <c r="R151" s="142"/>
      <c r="S151" s="16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row>
    <row r="152" ht="14.25" customHeight="1">
      <c r="A152" s="114"/>
      <c r="B152" s="114"/>
      <c r="C152" s="158"/>
      <c r="D152" s="114"/>
      <c r="E152" s="114"/>
      <c r="F152" s="114"/>
      <c r="G152" s="114"/>
      <c r="H152" s="114"/>
      <c r="I152" s="114"/>
      <c r="J152" s="114"/>
      <c r="K152" s="114"/>
      <c r="L152" s="114"/>
      <c r="M152" s="159"/>
      <c r="N152" s="160"/>
      <c r="O152" s="161"/>
      <c r="P152" s="162"/>
      <c r="Q152" s="163"/>
      <c r="R152" s="142"/>
      <c r="S152" s="16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row>
    <row r="153" ht="14.25" customHeight="1">
      <c r="A153" s="114"/>
      <c r="B153" s="114"/>
      <c r="C153" s="158"/>
      <c r="D153" s="114"/>
      <c r="E153" s="114"/>
      <c r="F153" s="114"/>
      <c r="G153" s="114"/>
      <c r="H153" s="114"/>
      <c r="I153" s="114"/>
      <c r="J153" s="114"/>
      <c r="K153" s="114"/>
      <c r="L153" s="114"/>
      <c r="M153" s="159"/>
      <c r="N153" s="160"/>
      <c r="O153" s="161"/>
      <c r="P153" s="162"/>
      <c r="Q153" s="163"/>
      <c r="R153" s="142"/>
      <c r="S153" s="16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row>
    <row r="154" ht="14.25" customHeight="1">
      <c r="A154" s="114"/>
      <c r="B154" s="114"/>
      <c r="C154" s="158"/>
      <c r="D154" s="114"/>
      <c r="E154" s="114"/>
      <c r="F154" s="114"/>
      <c r="G154" s="114"/>
      <c r="H154" s="114"/>
      <c r="I154" s="114"/>
      <c r="J154" s="114"/>
      <c r="K154" s="114"/>
      <c r="L154" s="114"/>
      <c r="M154" s="159"/>
      <c r="N154" s="160"/>
      <c r="O154" s="161"/>
      <c r="P154" s="162"/>
      <c r="Q154" s="163"/>
      <c r="R154" s="142"/>
      <c r="S154" s="16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row>
    <row r="155" ht="14.25" customHeight="1">
      <c r="A155" s="114"/>
      <c r="B155" s="114"/>
      <c r="C155" s="158"/>
      <c r="D155" s="114"/>
      <c r="E155" s="114"/>
      <c r="F155" s="114"/>
      <c r="G155" s="114"/>
      <c r="H155" s="114"/>
      <c r="I155" s="114"/>
      <c r="J155" s="114"/>
      <c r="K155" s="114"/>
      <c r="L155" s="114"/>
      <c r="M155" s="159"/>
      <c r="N155" s="160"/>
      <c r="O155" s="161"/>
      <c r="P155" s="162"/>
      <c r="Q155" s="163"/>
      <c r="R155" s="142"/>
      <c r="S155" s="16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row>
    <row r="156" ht="14.25" customHeight="1">
      <c r="A156" s="114"/>
      <c r="B156" s="114"/>
      <c r="C156" s="158"/>
      <c r="D156" s="114"/>
      <c r="E156" s="114"/>
      <c r="F156" s="114"/>
      <c r="G156" s="114"/>
      <c r="H156" s="114"/>
      <c r="I156" s="114"/>
      <c r="J156" s="114"/>
      <c r="K156" s="114"/>
      <c r="L156" s="114"/>
      <c r="M156" s="159"/>
      <c r="N156" s="160"/>
      <c r="O156" s="161"/>
      <c r="P156" s="162"/>
      <c r="Q156" s="163"/>
      <c r="R156" s="142"/>
      <c r="S156" s="16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row>
    <row r="157" ht="14.25" customHeight="1">
      <c r="A157" s="114"/>
      <c r="B157" s="114"/>
      <c r="C157" s="158"/>
      <c r="D157" s="114"/>
      <c r="E157" s="114"/>
      <c r="F157" s="114"/>
      <c r="G157" s="114"/>
      <c r="H157" s="114"/>
      <c r="I157" s="114"/>
      <c r="J157" s="114"/>
      <c r="K157" s="114"/>
      <c r="L157" s="114"/>
      <c r="M157" s="159"/>
      <c r="N157" s="160"/>
      <c r="O157" s="161"/>
      <c r="P157" s="162"/>
      <c r="Q157" s="163"/>
      <c r="R157" s="142"/>
      <c r="S157" s="16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row>
    <row r="158" ht="14.25" customHeight="1">
      <c r="A158" s="114"/>
      <c r="B158" s="114"/>
      <c r="C158" s="158"/>
      <c r="D158" s="114"/>
      <c r="E158" s="114"/>
      <c r="F158" s="114"/>
      <c r="G158" s="114"/>
      <c r="H158" s="114"/>
      <c r="I158" s="114"/>
      <c r="J158" s="114"/>
      <c r="K158" s="114"/>
      <c r="L158" s="114"/>
      <c r="M158" s="159"/>
      <c r="N158" s="160"/>
      <c r="O158" s="161"/>
      <c r="P158" s="162"/>
      <c r="Q158" s="163"/>
      <c r="R158" s="142"/>
      <c r="S158" s="16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row>
    <row r="159" ht="14.25" customHeight="1">
      <c r="A159" s="114"/>
      <c r="B159" s="114"/>
      <c r="C159" s="158"/>
      <c r="D159" s="114"/>
      <c r="E159" s="114"/>
      <c r="F159" s="114"/>
      <c r="G159" s="114"/>
      <c r="H159" s="114"/>
      <c r="I159" s="114"/>
      <c r="J159" s="114"/>
      <c r="K159" s="114"/>
      <c r="L159" s="114"/>
      <c r="M159" s="159"/>
      <c r="N159" s="160"/>
      <c r="O159" s="161"/>
      <c r="P159" s="162"/>
      <c r="Q159" s="163"/>
      <c r="R159" s="142"/>
      <c r="S159" s="16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row>
    <row r="160" ht="14.25" customHeight="1">
      <c r="A160" s="114"/>
      <c r="B160" s="114"/>
      <c r="C160" s="158"/>
      <c r="D160" s="114"/>
      <c r="E160" s="114"/>
      <c r="F160" s="114"/>
      <c r="G160" s="114"/>
      <c r="H160" s="114"/>
      <c r="I160" s="114"/>
      <c r="J160" s="114"/>
      <c r="K160" s="114"/>
      <c r="L160" s="114"/>
      <c r="M160" s="159"/>
      <c r="N160" s="160"/>
      <c r="O160" s="161"/>
      <c r="P160" s="162"/>
      <c r="Q160" s="163"/>
      <c r="R160" s="142"/>
      <c r="S160" s="16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row>
    <row r="161" ht="14.25" customHeight="1">
      <c r="A161" s="114"/>
      <c r="B161" s="114"/>
      <c r="C161" s="158"/>
      <c r="D161" s="114"/>
      <c r="E161" s="114"/>
      <c r="F161" s="114"/>
      <c r="G161" s="114"/>
      <c r="H161" s="114"/>
      <c r="I161" s="114"/>
      <c r="J161" s="114"/>
      <c r="K161" s="114"/>
      <c r="L161" s="114"/>
      <c r="M161" s="159"/>
      <c r="N161" s="160"/>
      <c r="O161" s="161"/>
      <c r="P161" s="162"/>
      <c r="Q161" s="163"/>
      <c r="R161" s="142"/>
      <c r="S161" s="16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row>
    <row r="162" ht="14.25" customHeight="1">
      <c r="A162" s="114"/>
      <c r="B162" s="114"/>
      <c r="C162" s="158"/>
      <c r="D162" s="114"/>
      <c r="E162" s="114"/>
      <c r="F162" s="114"/>
      <c r="G162" s="114"/>
      <c r="H162" s="114"/>
      <c r="I162" s="114"/>
      <c r="J162" s="114"/>
      <c r="K162" s="114"/>
      <c r="L162" s="114"/>
      <c r="M162" s="159"/>
      <c r="N162" s="160"/>
      <c r="O162" s="161"/>
      <c r="P162" s="162"/>
      <c r="Q162" s="163"/>
      <c r="R162" s="142"/>
      <c r="S162" s="16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row>
    <row r="163" ht="14.25" customHeight="1">
      <c r="A163" s="114"/>
      <c r="B163" s="114"/>
      <c r="C163" s="158"/>
      <c r="D163" s="114"/>
      <c r="E163" s="114"/>
      <c r="F163" s="114"/>
      <c r="G163" s="114"/>
      <c r="H163" s="114"/>
      <c r="I163" s="114"/>
      <c r="J163" s="114"/>
      <c r="K163" s="114"/>
      <c r="L163" s="114"/>
      <c r="M163" s="159"/>
      <c r="N163" s="160"/>
      <c r="O163" s="161"/>
      <c r="P163" s="162"/>
      <c r="Q163" s="163"/>
      <c r="R163" s="142"/>
      <c r="S163" s="16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row>
    <row r="164" ht="14.25" customHeight="1">
      <c r="A164" s="114"/>
      <c r="B164" s="114"/>
      <c r="C164" s="158"/>
      <c r="D164" s="114"/>
      <c r="E164" s="114"/>
      <c r="F164" s="114"/>
      <c r="G164" s="114"/>
      <c r="H164" s="114"/>
      <c r="I164" s="114"/>
      <c r="J164" s="114"/>
      <c r="K164" s="114"/>
      <c r="L164" s="114"/>
      <c r="M164" s="159"/>
      <c r="N164" s="160"/>
      <c r="O164" s="161"/>
      <c r="P164" s="162"/>
      <c r="Q164" s="163"/>
      <c r="R164" s="142"/>
      <c r="S164" s="16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row>
    <row r="165" ht="14.25" customHeight="1">
      <c r="A165" s="114"/>
      <c r="B165" s="114"/>
      <c r="C165" s="158"/>
      <c r="D165" s="114"/>
      <c r="E165" s="114"/>
      <c r="F165" s="114"/>
      <c r="G165" s="114"/>
      <c r="H165" s="114"/>
      <c r="I165" s="114"/>
      <c r="J165" s="114"/>
      <c r="K165" s="114"/>
      <c r="L165" s="114"/>
      <c r="M165" s="159"/>
      <c r="N165" s="160"/>
      <c r="O165" s="161"/>
      <c r="P165" s="162"/>
      <c r="Q165" s="163"/>
      <c r="R165" s="142"/>
      <c r="S165" s="16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row>
    <row r="166" ht="14.25" customHeight="1">
      <c r="A166" s="114"/>
      <c r="B166" s="114"/>
      <c r="C166" s="158"/>
      <c r="D166" s="114"/>
      <c r="E166" s="114"/>
      <c r="F166" s="114"/>
      <c r="G166" s="114"/>
      <c r="H166" s="114"/>
      <c r="I166" s="114"/>
      <c r="J166" s="114"/>
      <c r="K166" s="114"/>
      <c r="L166" s="114"/>
      <c r="M166" s="159"/>
      <c r="N166" s="160"/>
      <c r="O166" s="161"/>
      <c r="P166" s="162"/>
      <c r="Q166" s="163"/>
      <c r="R166" s="142"/>
      <c r="S166" s="16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row>
    <row r="167" ht="14.25" customHeight="1">
      <c r="A167" s="114"/>
      <c r="B167" s="114"/>
      <c r="C167" s="158"/>
      <c r="D167" s="114"/>
      <c r="E167" s="114"/>
      <c r="F167" s="114"/>
      <c r="G167" s="114"/>
      <c r="H167" s="114"/>
      <c r="I167" s="114"/>
      <c r="J167" s="114"/>
      <c r="K167" s="114"/>
      <c r="L167" s="114"/>
      <c r="M167" s="159"/>
      <c r="N167" s="160"/>
      <c r="O167" s="161"/>
      <c r="P167" s="162"/>
      <c r="Q167" s="163"/>
      <c r="R167" s="142"/>
      <c r="S167" s="16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row>
    <row r="168" ht="14.25" customHeight="1">
      <c r="A168" s="114"/>
      <c r="B168" s="114"/>
      <c r="C168" s="158"/>
      <c r="D168" s="114"/>
      <c r="E168" s="114"/>
      <c r="F168" s="114"/>
      <c r="G168" s="114"/>
      <c r="H168" s="114"/>
      <c r="I168" s="114"/>
      <c r="J168" s="114"/>
      <c r="K168" s="114"/>
      <c r="L168" s="114"/>
      <c r="M168" s="159"/>
      <c r="N168" s="160"/>
      <c r="O168" s="161"/>
      <c r="P168" s="162"/>
      <c r="Q168" s="163"/>
      <c r="R168" s="142"/>
      <c r="S168" s="16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row>
    <row r="169" ht="14.25" customHeight="1">
      <c r="A169" s="114"/>
      <c r="B169" s="114"/>
      <c r="C169" s="158"/>
      <c r="D169" s="114"/>
      <c r="E169" s="114"/>
      <c r="F169" s="114"/>
      <c r="G169" s="114"/>
      <c r="H169" s="114"/>
      <c r="I169" s="114"/>
      <c r="J169" s="114"/>
      <c r="K169" s="114"/>
      <c r="L169" s="114"/>
      <c r="M169" s="159"/>
      <c r="N169" s="160"/>
      <c r="O169" s="161"/>
      <c r="P169" s="162"/>
      <c r="Q169" s="163"/>
      <c r="R169" s="142"/>
      <c r="S169" s="16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row>
    <row r="170" ht="14.25" customHeight="1">
      <c r="A170" s="114"/>
      <c r="B170" s="114"/>
      <c r="C170" s="158"/>
      <c r="D170" s="114"/>
      <c r="E170" s="114"/>
      <c r="F170" s="114"/>
      <c r="G170" s="114"/>
      <c r="H170" s="114"/>
      <c r="I170" s="114"/>
      <c r="J170" s="114"/>
      <c r="K170" s="114"/>
      <c r="L170" s="114"/>
      <c r="M170" s="159"/>
      <c r="N170" s="160"/>
      <c r="O170" s="161"/>
      <c r="P170" s="162"/>
      <c r="Q170" s="163"/>
      <c r="R170" s="142"/>
      <c r="S170" s="16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row>
    <row r="171" ht="14.25" customHeight="1">
      <c r="A171" s="114"/>
      <c r="B171" s="114"/>
      <c r="C171" s="158"/>
      <c r="D171" s="114"/>
      <c r="E171" s="114"/>
      <c r="F171" s="114"/>
      <c r="G171" s="114"/>
      <c r="H171" s="114"/>
      <c r="I171" s="114"/>
      <c r="J171" s="114"/>
      <c r="K171" s="114"/>
      <c r="L171" s="114"/>
      <c r="M171" s="159"/>
      <c r="N171" s="160"/>
      <c r="O171" s="161"/>
      <c r="P171" s="162"/>
      <c r="Q171" s="163"/>
      <c r="R171" s="142"/>
      <c r="S171" s="16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row>
    <row r="172" ht="14.25" customHeight="1">
      <c r="A172" s="114"/>
      <c r="B172" s="114"/>
      <c r="C172" s="158"/>
      <c r="D172" s="114"/>
      <c r="E172" s="114"/>
      <c r="F172" s="114"/>
      <c r="G172" s="114"/>
      <c r="H172" s="114"/>
      <c r="I172" s="114"/>
      <c r="J172" s="114"/>
      <c r="K172" s="114"/>
      <c r="L172" s="114"/>
      <c r="M172" s="159"/>
      <c r="N172" s="160"/>
      <c r="O172" s="161"/>
      <c r="P172" s="162"/>
      <c r="Q172" s="163"/>
      <c r="R172" s="142"/>
      <c r="S172" s="16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row>
    <row r="173" ht="14.25" customHeight="1">
      <c r="A173" s="114"/>
      <c r="B173" s="114"/>
      <c r="C173" s="158"/>
      <c r="D173" s="114"/>
      <c r="E173" s="114"/>
      <c r="F173" s="114"/>
      <c r="G173" s="114"/>
      <c r="H173" s="114"/>
      <c r="I173" s="114"/>
      <c r="J173" s="114"/>
      <c r="K173" s="114"/>
      <c r="L173" s="114"/>
      <c r="M173" s="159"/>
      <c r="N173" s="160"/>
      <c r="O173" s="161"/>
      <c r="P173" s="162"/>
      <c r="Q173" s="163"/>
      <c r="R173" s="142"/>
      <c r="S173" s="16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row>
    <row r="174" ht="14.25" customHeight="1">
      <c r="A174" s="114"/>
      <c r="B174" s="114"/>
      <c r="C174" s="158"/>
      <c r="D174" s="114"/>
      <c r="E174" s="114"/>
      <c r="F174" s="114"/>
      <c r="G174" s="114"/>
      <c r="H174" s="114"/>
      <c r="I174" s="114"/>
      <c r="J174" s="114"/>
      <c r="K174" s="114"/>
      <c r="L174" s="114"/>
      <c r="M174" s="159"/>
      <c r="N174" s="160"/>
      <c r="O174" s="161"/>
      <c r="P174" s="162"/>
      <c r="Q174" s="163"/>
      <c r="R174" s="142"/>
      <c r="S174" s="16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row>
    <row r="175" ht="14.25" customHeight="1">
      <c r="A175" s="114"/>
      <c r="B175" s="114"/>
      <c r="C175" s="158"/>
      <c r="D175" s="114"/>
      <c r="E175" s="114"/>
      <c r="F175" s="114"/>
      <c r="G175" s="114"/>
      <c r="H175" s="114"/>
      <c r="I175" s="114"/>
      <c r="J175" s="114"/>
      <c r="K175" s="114"/>
      <c r="L175" s="114"/>
      <c r="M175" s="159"/>
      <c r="N175" s="160"/>
      <c r="O175" s="161"/>
      <c r="P175" s="162"/>
      <c r="Q175" s="163"/>
      <c r="R175" s="142"/>
      <c r="S175" s="16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row>
    <row r="176" ht="14.25" customHeight="1">
      <c r="A176" s="114"/>
      <c r="B176" s="114"/>
      <c r="C176" s="158"/>
      <c r="D176" s="114"/>
      <c r="E176" s="114"/>
      <c r="F176" s="114"/>
      <c r="G176" s="114"/>
      <c r="H176" s="114"/>
      <c r="I176" s="114"/>
      <c r="J176" s="114"/>
      <c r="K176" s="114"/>
      <c r="L176" s="114"/>
      <c r="M176" s="159"/>
      <c r="N176" s="160"/>
      <c r="O176" s="161"/>
      <c r="P176" s="162"/>
      <c r="Q176" s="163"/>
      <c r="R176" s="142"/>
      <c r="S176" s="16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row>
    <row r="177" ht="14.25" customHeight="1">
      <c r="A177" s="114"/>
      <c r="B177" s="114"/>
      <c r="C177" s="158"/>
      <c r="D177" s="114"/>
      <c r="E177" s="114"/>
      <c r="F177" s="114"/>
      <c r="G177" s="114"/>
      <c r="H177" s="114"/>
      <c r="I177" s="114"/>
      <c r="J177" s="114"/>
      <c r="K177" s="114"/>
      <c r="L177" s="114"/>
      <c r="M177" s="159"/>
      <c r="N177" s="160"/>
      <c r="O177" s="161"/>
      <c r="P177" s="162"/>
      <c r="Q177" s="163"/>
      <c r="R177" s="142"/>
      <c r="S177" s="16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row>
    <row r="178" ht="14.25" customHeight="1">
      <c r="A178" s="114"/>
      <c r="B178" s="114"/>
      <c r="C178" s="158"/>
      <c r="D178" s="114"/>
      <c r="E178" s="114"/>
      <c r="F178" s="114"/>
      <c r="G178" s="114"/>
      <c r="H178" s="114"/>
      <c r="I178" s="114"/>
      <c r="J178" s="114"/>
      <c r="K178" s="114"/>
      <c r="L178" s="114"/>
      <c r="M178" s="159"/>
      <c r="N178" s="160"/>
      <c r="O178" s="161"/>
      <c r="P178" s="162"/>
      <c r="Q178" s="163"/>
      <c r="R178" s="142"/>
      <c r="S178" s="16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row>
    <row r="179" ht="14.25" customHeight="1">
      <c r="A179" s="114"/>
      <c r="B179" s="114"/>
      <c r="C179" s="158"/>
      <c r="D179" s="114"/>
      <c r="E179" s="114"/>
      <c r="F179" s="114"/>
      <c r="G179" s="114"/>
      <c r="H179" s="114"/>
      <c r="I179" s="114"/>
      <c r="J179" s="114"/>
      <c r="K179" s="114"/>
      <c r="L179" s="114"/>
      <c r="M179" s="159"/>
      <c r="N179" s="160"/>
      <c r="O179" s="161"/>
      <c r="P179" s="162"/>
      <c r="Q179" s="163"/>
      <c r="R179" s="142"/>
      <c r="S179" s="16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row>
    <row r="180" ht="14.25" customHeight="1">
      <c r="A180" s="114"/>
      <c r="B180" s="114"/>
      <c r="C180" s="158"/>
      <c r="D180" s="114"/>
      <c r="E180" s="114"/>
      <c r="F180" s="114"/>
      <c r="G180" s="114"/>
      <c r="H180" s="114"/>
      <c r="I180" s="114"/>
      <c r="J180" s="114"/>
      <c r="K180" s="114"/>
      <c r="L180" s="114"/>
      <c r="M180" s="159"/>
      <c r="N180" s="160"/>
      <c r="O180" s="161"/>
      <c r="P180" s="162"/>
      <c r="Q180" s="163"/>
      <c r="R180" s="142"/>
      <c r="S180" s="16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row>
    <row r="181" ht="14.25" customHeight="1">
      <c r="A181" s="114"/>
      <c r="B181" s="114"/>
      <c r="C181" s="158"/>
      <c r="D181" s="114"/>
      <c r="E181" s="114"/>
      <c r="F181" s="114"/>
      <c r="G181" s="114"/>
      <c r="H181" s="114"/>
      <c r="I181" s="114"/>
      <c r="J181" s="114"/>
      <c r="K181" s="114"/>
      <c r="L181" s="114"/>
      <c r="M181" s="159"/>
      <c r="N181" s="160"/>
      <c r="O181" s="161"/>
      <c r="P181" s="162"/>
      <c r="Q181" s="163"/>
      <c r="R181" s="142"/>
      <c r="S181" s="16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row>
    <row r="182" ht="14.25" customHeight="1">
      <c r="A182" s="114"/>
      <c r="B182" s="114"/>
      <c r="C182" s="158"/>
      <c r="D182" s="114"/>
      <c r="E182" s="114"/>
      <c r="F182" s="114"/>
      <c r="G182" s="114"/>
      <c r="H182" s="114"/>
      <c r="I182" s="114"/>
      <c r="J182" s="114"/>
      <c r="K182" s="114"/>
      <c r="L182" s="114"/>
      <c r="M182" s="159"/>
      <c r="N182" s="160"/>
      <c r="O182" s="161"/>
      <c r="P182" s="162"/>
      <c r="Q182" s="163"/>
      <c r="R182" s="142"/>
      <c r="S182" s="16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row>
    <row r="183" ht="14.25" customHeight="1">
      <c r="A183" s="114"/>
      <c r="B183" s="114"/>
      <c r="C183" s="158"/>
      <c r="D183" s="114"/>
      <c r="E183" s="114"/>
      <c r="F183" s="114"/>
      <c r="G183" s="114"/>
      <c r="H183" s="114"/>
      <c r="I183" s="114"/>
      <c r="J183" s="114"/>
      <c r="K183" s="114"/>
      <c r="L183" s="114"/>
      <c r="M183" s="159"/>
      <c r="N183" s="160"/>
      <c r="O183" s="161"/>
      <c r="P183" s="162"/>
      <c r="Q183" s="163"/>
      <c r="R183" s="142"/>
      <c r="S183" s="16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row>
    <row r="184" ht="14.25" customHeight="1">
      <c r="A184" s="114"/>
      <c r="B184" s="114"/>
      <c r="C184" s="158"/>
      <c r="D184" s="114"/>
      <c r="E184" s="114"/>
      <c r="F184" s="114"/>
      <c r="G184" s="114"/>
      <c r="H184" s="114"/>
      <c r="I184" s="114"/>
      <c r="J184" s="114"/>
      <c r="K184" s="114"/>
      <c r="L184" s="114"/>
      <c r="M184" s="159"/>
      <c r="N184" s="160"/>
      <c r="O184" s="161"/>
      <c r="P184" s="162"/>
      <c r="Q184" s="163"/>
      <c r="R184" s="142"/>
      <c r="S184" s="16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row>
    <row r="185" ht="14.25" customHeight="1">
      <c r="A185" s="114"/>
      <c r="B185" s="114"/>
      <c r="C185" s="158"/>
      <c r="D185" s="114"/>
      <c r="E185" s="114"/>
      <c r="F185" s="114"/>
      <c r="G185" s="114"/>
      <c r="H185" s="114"/>
      <c r="I185" s="114"/>
      <c r="J185" s="114"/>
      <c r="K185" s="114"/>
      <c r="L185" s="114"/>
      <c r="M185" s="159"/>
      <c r="N185" s="160"/>
      <c r="O185" s="161"/>
      <c r="P185" s="162"/>
      <c r="Q185" s="163"/>
      <c r="R185" s="142"/>
      <c r="S185" s="16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row>
    <row r="186" ht="14.25" customHeight="1">
      <c r="A186" s="114"/>
      <c r="B186" s="114"/>
      <c r="C186" s="158"/>
      <c r="D186" s="114"/>
      <c r="E186" s="114"/>
      <c r="F186" s="114"/>
      <c r="G186" s="114"/>
      <c r="H186" s="114"/>
      <c r="I186" s="114"/>
      <c r="J186" s="114"/>
      <c r="K186" s="114"/>
      <c r="L186" s="114"/>
      <c r="M186" s="159"/>
      <c r="N186" s="160"/>
      <c r="O186" s="161"/>
      <c r="P186" s="162"/>
      <c r="Q186" s="163"/>
      <c r="R186" s="142"/>
      <c r="S186" s="16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row>
    <row r="187" ht="14.25" customHeight="1">
      <c r="A187" s="114"/>
      <c r="B187" s="114"/>
      <c r="C187" s="158"/>
      <c r="D187" s="114"/>
      <c r="E187" s="114"/>
      <c r="F187" s="114"/>
      <c r="G187" s="114"/>
      <c r="H187" s="114"/>
      <c r="I187" s="114"/>
      <c r="J187" s="114"/>
      <c r="K187" s="114"/>
      <c r="L187" s="114"/>
      <c r="M187" s="159"/>
      <c r="N187" s="160"/>
      <c r="O187" s="161"/>
      <c r="P187" s="162"/>
      <c r="Q187" s="163"/>
      <c r="R187" s="142"/>
      <c r="S187" s="16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row>
    <row r="188" ht="14.25" customHeight="1">
      <c r="A188" s="114"/>
      <c r="B188" s="114"/>
      <c r="C188" s="158"/>
      <c r="D188" s="114"/>
      <c r="E188" s="114"/>
      <c r="F188" s="114"/>
      <c r="G188" s="114"/>
      <c r="H188" s="114"/>
      <c r="I188" s="114"/>
      <c r="J188" s="114"/>
      <c r="K188" s="114"/>
      <c r="L188" s="114"/>
      <c r="M188" s="159"/>
      <c r="N188" s="160"/>
      <c r="O188" s="161"/>
      <c r="P188" s="162"/>
      <c r="Q188" s="163"/>
      <c r="R188" s="142"/>
      <c r="S188" s="16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row>
    <row r="189" ht="14.25" customHeight="1">
      <c r="A189" s="114"/>
      <c r="B189" s="114"/>
      <c r="C189" s="158"/>
      <c r="D189" s="114"/>
      <c r="E189" s="114"/>
      <c r="F189" s="114"/>
      <c r="G189" s="114"/>
      <c r="H189" s="114"/>
      <c r="I189" s="114"/>
      <c r="J189" s="114"/>
      <c r="K189" s="114"/>
      <c r="L189" s="114"/>
      <c r="M189" s="159"/>
      <c r="N189" s="160"/>
      <c r="O189" s="161"/>
      <c r="P189" s="162"/>
      <c r="Q189" s="163"/>
      <c r="R189" s="142"/>
      <c r="S189" s="16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row>
    <row r="190" ht="14.25" customHeight="1">
      <c r="A190" s="114"/>
      <c r="B190" s="114"/>
      <c r="C190" s="158"/>
      <c r="D190" s="114"/>
      <c r="E190" s="114"/>
      <c r="F190" s="114"/>
      <c r="G190" s="114"/>
      <c r="H190" s="114"/>
      <c r="I190" s="114"/>
      <c r="J190" s="114"/>
      <c r="K190" s="114"/>
      <c r="L190" s="114"/>
      <c r="M190" s="159"/>
      <c r="N190" s="160"/>
      <c r="O190" s="161"/>
      <c r="P190" s="162"/>
      <c r="Q190" s="163"/>
      <c r="R190" s="142"/>
      <c r="S190" s="16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row>
    <row r="191" ht="14.25" customHeight="1">
      <c r="A191" s="114"/>
      <c r="B191" s="114"/>
      <c r="C191" s="158"/>
      <c r="D191" s="114"/>
      <c r="E191" s="114"/>
      <c r="F191" s="114"/>
      <c r="G191" s="114"/>
      <c r="H191" s="114"/>
      <c r="I191" s="114"/>
      <c r="J191" s="114"/>
      <c r="K191" s="114"/>
      <c r="L191" s="114"/>
      <c r="M191" s="159"/>
      <c r="N191" s="160"/>
      <c r="O191" s="161"/>
      <c r="P191" s="162"/>
      <c r="Q191" s="163"/>
      <c r="R191" s="142"/>
      <c r="S191" s="16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row>
    <row r="192" ht="14.25" customHeight="1">
      <c r="A192" s="114"/>
      <c r="B192" s="114"/>
      <c r="C192" s="158"/>
      <c r="D192" s="114"/>
      <c r="E192" s="114"/>
      <c r="F192" s="114"/>
      <c r="G192" s="114"/>
      <c r="H192" s="114"/>
      <c r="I192" s="114"/>
      <c r="J192" s="114"/>
      <c r="K192" s="114"/>
      <c r="L192" s="114"/>
      <c r="M192" s="159"/>
      <c r="N192" s="160"/>
      <c r="O192" s="161"/>
      <c r="P192" s="162"/>
      <c r="Q192" s="163"/>
      <c r="R192" s="142"/>
      <c r="S192" s="16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row>
    <row r="193" ht="14.25" customHeight="1">
      <c r="A193" s="114"/>
      <c r="B193" s="114"/>
      <c r="C193" s="158"/>
      <c r="D193" s="114"/>
      <c r="E193" s="114"/>
      <c r="F193" s="114"/>
      <c r="G193" s="114"/>
      <c r="H193" s="114"/>
      <c r="I193" s="114"/>
      <c r="J193" s="114"/>
      <c r="K193" s="114"/>
      <c r="L193" s="114"/>
      <c r="M193" s="159"/>
      <c r="N193" s="160"/>
      <c r="O193" s="161"/>
      <c r="P193" s="162"/>
      <c r="Q193" s="163"/>
      <c r="R193" s="142"/>
      <c r="S193" s="16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row>
    <row r="194" ht="14.25" customHeight="1">
      <c r="A194" s="114"/>
      <c r="B194" s="114"/>
      <c r="C194" s="158"/>
      <c r="D194" s="114"/>
      <c r="E194" s="114"/>
      <c r="F194" s="114"/>
      <c r="G194" s="114"/>
      <c r="H194" s="114"/>
      <c r="I194" s="114"/>
      <c r="J194" s="114"/>
      <c r="K194" s="114"/>
      <c r="L194" s="114"/>
      <c r="M194" s="159"/>
      <c r="N194" s="160"/>
      <c r="O194" s="161"/>
      <c r="P194" s="162"/>
      <c r="Q194" s="163"/>
      <c r="R194" s="142"/>
      <c r="S194" s="16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row>
    <row r="195" ht="14.25" customHeight="1">
      <c r="A195" s="114"/>
      <c r="B195" s="114"/>
      <c r="C195" s="158"/>
      <c r="D195" s="114"/>
      <c r="E195" s="114"/>
      <c r="F195" s="114"/>
      <c r="G195" s="114"/>
      <c r="H195" s="114"/>
      <c r="I195" s="114"/>
      <c r="J195" s="114"/>
      <c r="K195" s="114"/>
      <c r="L195" s="114"/>
      <c r="M195" s="159"/>
      <c r="N195" s="160"/>
      <c r="O195" s="161"/>
      <c r="P195" s="162"/>
      <c r="Q195" s="163"/>
      <c r="R195" s="142"/>
      <c r="S195" s="16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row>
    <row r="196" ht="14.25" customHeight="1">
      <c r="A196" s="114"/>
      <c r="B196" s="114"/>
      <c r="C196" s="158"/>
      <c r="D196" s="114"/>
      <c r="E196" s="114"/>
      <c r="F196" s="114"/>
      <c r="G196" s="114"/>
      <c r="H196" s="114"/>
      <c r="I196" s="114"/>
      <c r="J196" s="114"/>
      <c r="K196" s="114"/>
      <c r="L196" s="114"/>
      <c r="M196" s="159"/>
      <c r="N196" s="160"/>
      <c r="O196" s="161"/>
      <c r="P196" s="162"/>
      <c r="Q196" s="163"/>
      <c r="R196" s="142"/>
      <c r="S196" s="16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row>
    <row r="197" ht="14.25" customHeight="1">
      <c r="A197" s="114"/>
      <c r="B197" s="114"/>
      <c r="C197" s="158"/>
      <c r="D197" s="114"/>
      <c r="E197" s="114"/>
      <c r="F197" s="114"/>
      <c r="G197" s="114"/>
      <c r="H197" s="114"/>
      <c r="I197" s="114"/>
      <c r="J197" s="114"/>
      <c r="K197" s="114"/>
      <c r="L197" s="114"/>
      <c r="M197" s="159"/>
      <c r="N197" s="160"/>
      <c r="O197" s="161"/>
      <c r="P197" s="162"/>
      <c r="Q197" s="163"/>
      <c r="R197" s="142"/>
      <c r="S197" s="16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row>
    <row r="198" ht="14.25" customHeight="1">
      <c r="A198" s="114"/>
      <c r="B198" s="114"/>
      <c r="C198" s="158"/>
      <c r="D198" s="114"/>
      <c r="E198" s="114"/>
      <c r="F198" s="114"/>
      <c r="G198" s="114"/>
      <c r="H198" s="114"/>
      <c r="I198" s="114"/>
      <c r="J198" s="114"/>
      <c r="K198" s="114"/>
      <c r="L198" s="114"/>
      <c r="M198" s="159"/>
      <c r="N198" s="160"/>
      <c r="O198" s="161"/>
      <c r="P198" s="162"/>
      <c r="Q198" s="163"/>
      <c r="R198" s="142"/>
      <c r="S198" s="16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row>
    <row r="199" ht="14.25" customHeight="1">
      <c r="A199" s="114"/>
      <c r="B199" s="114"/>
      <c r="C199" s="158"/>
      <c r="D199" s="114"/>
      <c r="E199" s="114"/>
      <c r="F199" s="114"/>
      <c r="G199" s="114"/>
      <c r="H199" s="114"/>
      <c r="I199" s="114"/>
      <c r="J199" s="114"/>
      <c r="K199" s="114"/>
      <c r="L199" s="114"/>
      <c r="M199" s="159"/>
      <c r="N199" s="160"/>
      <c r="O199" s="161"/>
      <c r="P199" s="162"/>
      <c r="Q199" s="163"/>
      <c r="R199" s="142"/>
      <c r="S199" s="16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row>
    <row r="200" ht="14.25" customHeight="1">
      <c r="A200" s="114"/>
      <c r="B200" s="114"/>
      <c r="C200" s="158"/>
      <c r="D200" s="114"/>
      <c r="E200" s="114"/>
      <c r="F200" s="114"/>
      <c r="G200" s="114"/>
      <c r="H200" s="114"/>
      <c r="I200" s="114"/>
      <c r="J200" s="114"/>
      <c r="K200" s="114"/>
      <c r="L200" s="114"/>
      <c r="M200" s="159"/>
      <c r="N200" s="160"/>
      <c r="O200" s="161"/>
      <c r="P200" s="162"/>
      <c r="Q200" s="163"/>
      <c r="R200" s="142"/>
      <c r="S200" s="16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row>
    <row r="201" ht="14.25" customHeight="1">
      <c r="A201" s="114"/>
      <c r="B201" s="114"/>
      <c r="C201" s="158"/>
      <c r="D201" s="114"/>
      <c r="E201" s="114"/>
      <c r="F201" s="114"/>
      <c r="G201" s="114"/>
      <c r="H201" s="114"/>
      <c r="I201" s="114"/>
      <c r="J201" s="114"/>
      <c r="K201" s="114"/>
      <c r="L201" s="114"/>
      <c r="M201" s="159"/>
      <c r="N201" s="160"/>
      <c r="O201" s="161"/>
      <c r="P201" s="162"/>
      <c r="Q201" s="163"/>
      <c r="R201" s="142"/>
      <c r="S201" s="16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row>
    <row r="202" ht="14.25" customHeight="1">
      <c r="A202" s="114"/>
      <c r="B202" s="114"/>
      <c r="C202" s="158"/>
      <c r="D202" s="114"/>
      <c r="E202" s="114"/>
      <c r="F202" s="114"/>
      <c r="G202" s="114"/>
      <c r="H202" s="114"/>
      <c r="I202" s="114"/>
      <c r="J202" s="114"/>
      <c r="K202" s="114"/>
      <c r="L202" s="114"/>
      <c r="M202" s="159"/>
      <c r="N202" s="160"/>
      <c r="O202" s="161"/>
      <c r="P202" s="162"/>
      <c r="Q202" s="163"/>
      <c r="R202" s="142"/>
      <c r="S202" s="16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row>
    <row r="203" ht="14.25" customHeight="1">
      <c r="A203" s="114"/>
      <c r="B203" s="114"/>
      <c r="C203" s="158"/>
      <c r="D203" s="114"/>
      <c r="E203" s="114"/>
      <c r="F203" s="114"/>
      <c r="G203" s="114"/>
      <c r="H203" s="114"/>
      <c r="I203" s="114"/>
      <c r="J203" s="114"/>
      <c r="K203" s="114"/>
      <c r="L203" s="114"/>
      <c r="M203" s="159"/>
      <c r="N203" s="160"/>
      <c r="O203" s="161"/>
      <c r="P203" s="162"/>
      <c r="Q203" s="163"/>
      <c r="R203" s="142"/>
      <c r="S203" s="16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row>
    <row r="204" ht="14.25" customHeight="1">
      <c r="A204" s="114"/>
      <c r="B204" s="114"/>
      <c r="C204" s="158"/>
      <c r="D204" s="114"/>
      <c r="E204" s="114"/>
      <c r="F204" s="114"/>
      <c r="G204" s="114"/>
      <c r="H204" s="114"/>
      <c r="I204" s="114"/>
      <c r="J204" s="114"/>
      <c r="K204" s="114"/>
      <c r="L204" s="114"/>
      <c r="M204" s="159"/>
      <c r="N204" s="160"/>
      <c r="O204" s="161"/>
      <c r="P204" s="162"/>
      <c r="Q204" s="163"/>
      <c r="R204" s="142"/>
      <c r="S204" s="16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row>
    <row r="205" ht="14.25" customHeight="1">
      <c r="A205" s="114"/>
      <c r="B205" s="114"/>
      <c r="C205" s="158"/>
      <c r="D205" s="114"/>
      <c r="E205" s="114"/>
      <c r="F205" s="114"/>
      <c r="G205" s="114"/>
      <c r="H205" s="114"/>
      <c r="I205" s="114"/>
      <c r="J205" s="114"/>
      <c r="K205" s="114"/>
      <c r="L205" s="114"/>
      <c r="M205" s="159"/>
      <c r="N205" s="160"/>
      <c r="O205" s="161"/>
      <c r="P205" s="162"/>
      <c r="Q205" s="163"/>
      <c r="R205" s="142"/>
      <c r="S205" s="16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row>
    <row r="206" ht="14.25" customHeight="1">
      <c r="A206" s="114"/>
      <c r="B206" s="114"/>
      <c r="C206" s="158"/>
      <c r="D206" s="114"/>
      <c r="E206" s="114"/>
      <c r="F206" s="114"/>
      <c r="G206" s="114"/>
      <c r="H206" s="114"/>
      <c r="I206" s="114"/>
      <c r="J206" s="114"/>
      <c r="K206" s="114"/>
      <c r="L206" s="114"/>
      <c r="M206" s="159"/>
      <c r="N206" s="160"/>
      <c r="O206" s="161"/>
      <c r="P206" s="162"/>
      <c r="Q206" s="163"/>
      <c r="R206" s="142"/>
      <c r="S206" s="16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row>
    <row r="207" ht="14.25" customHeight="1">
      <c r="A207" s="114"/>
      <c r="B207" s="114"/>
      <c r="C207" s="158"/>
      <c r="D207" s="114"/>
      <c r="E207" s="114"/>
      <c r="F207" s="114"/>
      <c r="G207" s="114"/>
      <c r="H207" s="114"/>
      <c r="I207" s="114"/>
      <c r="J207" s="114"/>
      <c r="K207" s="114"/>
      <c r="L207" s="114"/>
      <c r="M207" s="159"/>
      <c r="N207" s="160"/>
      <c r="O207" s="161"/>
      <c r="P207" s="162"/>
      <c r="Q207" s="163"/>
      <c r="R207" s="142"/>
      <c r="S207" s="16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row>
    <row r="208" ht="14.25" customHeight="1">
      <c r="A208" s="114"/>
      <c r="B208" s="114"/>
      <c r="C208" s="158"/>
      <c r="D208" s="114"/>
      <c r="E208" s="114"/>
      <c r="F208" s="114"/>
      <c r="G208" s="114"/>
      <c r="H208" s="114"/>
      <c r="I208" s="114"/>
      <c r="J208" s="114"/>
      <c r="K208" s="114"/>
      <c r="L208" s="114"/>
      <c r="M208" s="159"/>
      <c r="N208" s="160"/>
      <c r="O208" s="161"/>
      <c r="P208" s="162"/>
      <c r="Q208" s="163"/>
      <c r="R208" s="142"/>
      <c r="S208" s="16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row>
    <row r="209" ht="14.25" customHeight="1">
      <c r="A209" s="114"/>
      <c r="B209" s="114"/>
      <c r="C209" s="158"/>
      <c r="D209" s="114"/>
      <c r="E209" s="114"/>
      <c r="F209" s="114"/>
      <c r="G209" s="114"/>
      <c r="H209" s="114"/>
      <c r="I209" s="114"/>
      <c r="J209" s="114"/>
      <c r="K209" s="114"/>
      <c r="L209" s="114"/>
      <c r="M209" s="159"/>
      <c r="N209" s="160"/>
      <c r="O209" s="161"/>
      <c r="P209" s="162"/>
      <c r="Q209" s="163"/>
      <c r="R209" s="142"/>
      <c r="S209" s="16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row>
    <row r="210" ht="14.25" customHeight="1">
      <c r="A210" s="114"/>
      <c r="B210" s="114"/>
      <c r="C210" s="158"/>
      <c r="D210" s="114"/>
      <c r="E210" s="114"/>
      <c r="F210" s="114"/>
      <c r="G210" s="114"/>
      <c r="H210" s="114"/>
      <c r="I210" s="114"/>
      <c r="J210" s="114"/>
      <c r="K210" s="114"/>
      <c r="L210" s="114"/>
      <c r="M210" s="159"/>
      <c r="N210" s="160"/>
      <c r="O210" s="161"/>
      <c r="P210" s="162"/>
      <c r="Q210" s="163"/>
      <c r="R210" s="142"/>
      <c r="S210" s="16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row>
    <row r="211" ht="14.25" customHeight="1">
      <c r="A211" s="114"/>
      <c r="B211" s="114"/>
      <c r="C211" s="158"/>
      <c r="D211" s="114"/>
      <c r="E211" s="114"/>
      <c r="F211" s="114"/>
      <c r="G211" s="114"/>
      <c r="H211" s="114"/>
      <c r="I211" s="114"/>
      <c r="J211" s="114"/>
      <c r="K211" s="114"/>
      <c r="L211" s="114"/>
      <c r="M211" s="159"/>
      <c r="N211" s="160"/>
      <c r="O211" s="161"/>
      <c r="P211" s="162"/>
      <c r="Q211" s="163"/>
      <c r="R211" s="142"/>
      <c r="S211" s="16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row>
    <row r="212" ht="14.25" customHeight="1">
      <c r="A212" s="114"/>
      <c r="B212" s="114"/>
      <c r="C212" s="158"/>
      <c r="D212" s="114"/>
      <c r="E212" s="114"/>
      <c r="F212" s="114"/>
      <c r="G212" s="114"/>
      <c r="H212" s="114"/>
      <c r="I212" s="114"/>
      <c r="J212" s="114"/>
      <c r="K212" s="114"/>
      <c r="L212" s="114"/>
      <c r="M212" s="159"/>
      <c r="N212" s="160"/>
      <c r="O212" s="161"/>
      <c r="P212" s="162"/>
      <c r="Q212" s="163"/>
      <c r="R212" s="142"/>
      <c r="S212" s="16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row>
    <row r="213" ht="14.25" customHeight="1">
      <c r="A213" s="114"/>
      <c r="B213" s="114"/>
      <c r="C213" s="158"/>
      <c r="D213" s="114"/>
      <c r="E213" s="114"/>
      <c r="F213" s="114"/>
      <c r="G213" s="114"/>
      <c r="H213" s="114"/>
      <c r="I213" s="114"/>
      <c r="J213" s="114"/>
      <c r="K213" s="114"/>
      <c r="L213" s="114"/>
      <c r="M213" s="159"/>
      <c r="N213" s="160"/>
      <c r="O213" s="161"/>
      <c r="P213" s="162"/>
      <c r="Q213" s="163"/>
      <c r="R213" s="142"/>
      <c r="S213" s="16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row>
    <row r="214" ht="14.25" customHeight="1">
      <c r="A214" s="114"/>
      <c r="B214" s="114"/>
      <c r="C214" s="158"/>
      <c r="D214" s="114"/>
      <c r="E214" s="114"/>
      <c r="F214" s="114"/>
      <c r="G214" s="114"/>
      <c r="H214" s="114"/>
      <c r="I214" s="114"/>
      <c r="J214" s="114"/>
      <c r="K214" s="114"/>
      <c r="L214" s="114"/>
      <c r="M214" s="159"/>
      <c r="N214" s="160"/>
      <c r="O214" s="161"/>
      <c r="P214" s="162"/>
      <c r="Q214" s="163"/>
      <c r="R214" s="142"/>
      <c r="S214" s="16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row>
    <row r="215" ht="14.25" customHeight="1">
      <c r="A215" s="114"/>
      <c r="B215" s="114"/>
      <c r="C215" s="158"/>
      <c r="D215" s="114"/>
      <c r="E215" s="114"/>
      <c r="F215" s="114"/>
      <c r="G215" s="114"/>
      <c r="H215" s="114"/>
      <c r="I215" s="114"/>
      <c r="J215" s="114"/>
      <c r="K215" s="114"/>
      <c r="L215" s="114"/>
      <c r="M215" s="159"/>
      <c r="N215" s="160"/>
      <c r="O215" s="161"/>
      <c r="P215" s="162"/>
      <c r="Q215" s="163"/>
      <c r="R215" s="142"/>
      <c r="S215" s="16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row>
    <row r="216" ht="14.25" customHeight="1">
      <c r="A216" s="114"/>
      <c r="B216" s="114"/>
      <c r="C216" s="158"/>
      <c r="D216" s="114"/>
      <c r="E216" s="114"/>
      <c r="F216" s="114"/>
      <c r="G216" s="114"/>
      <c r="H216" s="114"/>
      <c r="I216" s="114"/>
      <c r="J216" s="114"/>
      <c r="K216" s="114"/>
      <c r="L216" s="114"/>
      <c r="M216" s="159"/>
      <c r="N216" s="160"/>
      <c r="O216" s="161"/>
      <c r="P216" s="162"/>
      <c r="Q216" s="163"/>
      <c r="R216" s="142"/>
      <c r="S216" s="16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row>
    <row r="217" ht="14.25" customHeight="1">
      <c r="A217" s="114"/>
      <c r="B217" s="114"/>
      <c r="C217" s="158"/>
      <c r="D217" s="114"/>
      <c r="E217" s="114"/>
      <c r="F217" s="114"/>
      <c r="G217" s="114"/>
      <c r="H217" s="114"/>
      <c r="I217" s="114"/>
      <c r="J217" s="114"/>
      <c r="K217" s="114"/>
      <c r="L217" s="114"/>
      <c r="M217" s="159"/>
      <c r="N217" s="160"/>
      <c r="O217" s="161"/>
      <c r="P217" s="162"/>
      <c r="Q217" s="163"/>
      <c r="R217" s="142"/>
      <c r="S217" s="16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row>
    <row r="218" ht="14.25" customHeight="1">
      <c r="A218" s="114"/>
      <c r="B218" s="114"/>
      <c r="C218" s="158"/>
      <c r="D218" s="114"/>
      <c r="E218" s="114"/>
      <c r="F218" s="114"/>
      <c r="G218" s="114"/>
      <c r="H218" s="114"/>
      <c r="I218" s="114"/>
      <c r="J218" s="114"/>
      <c r="K218" s="114"/>
      <c r="L218" s="114"/>
      <c r="M218" s="159"/>
      <c r="N218" s="160"/>
      <c r="O218" s="161"/>
      <c r="P218" s="162"/>
      <c r="Q218" s="163"/>
      <c r="R218" s="142"/>
      <c r="S218" s="16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row>
    <row r="219" ht="14.25" customHeight="1">
      <c r="A219" s="114"/>
      <c r="B219" s="114"/>
      <c r="C219" s="158"/>
      <c r="D219" s="114"/>
      <c r="E219" s="114"/>
      <c r="F219" s="114"/>
      <c r="G219" s="114"/>
      <c r="H219" s="114"/>
      <c r="I219" s="114"/>
      <c r="J219" s="114"/>
      <c r="K219" s="114"/>
      <c r="L219" s="114"/>
      <c r="M219" s="159"/>
      <c r="N219" s="160"/>
      <c r="O219" s="161"/>
      <c r="P219" s="162"/>
      <c r="Q219" s="163"/>
      <c r="R219" s="142"/>
      <c r="S219" s="16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row>
    <row r="220" ht="14.25" customHeight="1">
      <c r="A220" s="114"/>
      <c r="B220" s="114"/>
      <c r="C220" s="158"/>
      <c r="D220" s="114"/>
      <c r="E220" s="114"/>
      <c r="F220" s="114"/>
      <c r="G220" s="114"/>
      <c r="H220" s="114"/>
      <c r="I220" s="114"/>
      <c r="J220" s="114"/>
      <c r="K220" s="114"/>
      <c r="L220" s="114"/>
      <c r="M220" s="159"/>
      <c r="N220" s="160"/>
      <c r="O220" s="161"/>
      <c r="P220" s="162"/>
      <c r="Q220" s="163"/>
      <c r="R220" s="142"/>
      <c r="S220" s="16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row>
    <row r="221" ht="14.25" customHeight="1">
      <c r="A221" s="114"/>
      <c r="B221" s="114"/>
      <c r="C221" s="158"/>
      <c r="D221" s="114"/>
      <c r="E221" s="114"/>
      <c r="F221" s="114"/>
      <c r="G221" s="114"/>
      <c r="H221" s="114"/>
      <c r="I221" s="114"/>
      <c r="J221" s="114"/>
      <c r="K221" s="114"/>
      <c r="L221" s="114"/>
      <c r="M221" s="159"/>
      <c r="N221" s="160"/>
      <c r="O221" s="161"/>
      <c r="P221" s="162"/>
      <c r="Q221" s="163"/>
      <c r="R221" s="142"/>
      <c r="S221" s="16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row>
    <row r="222" ht="14.25" customHeight="1">
      <c r="A222" s="114"/>
      <c r="B222" s="114"/>
      <c r="C222" s="158"/>
      <c r="D222" s="114"/>
      <c r="E222" s="114"/>
      <c r="F222" s="114"/>
      <c r="G222" s="114"/>
      <c r="H222" s="114"/>
      <c r="I222" s="114"/>
      <c r="J222" s="114"/>
      <c r="K222" s="114"/>
      <c r="L222" s="114"/>
      <c r="M222" s="159"/>
      <c r="N222" s="160"/>
      <c r="O222" s="161"/>
      <c r="P222" s="162"/>
      <c r="Q222" s="163"/>
      <c r="R222" s="142"/>
      <c r="S222" s="16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row>
    <row r="223" ht="14.25" customHeight="1">
      <c r="A223" s="114"/>
      <c r="B223" s="114"/>
      <c r="C223" s="158"/>
      <c r="D223" s="114"/>
      <c r="E223" s="114"/>
      <c r="F223" s="114"/>
      <c r="G223" s="114"/>
      <c r="H223" s="114"/>
      <c r="I223" s="114"/>
      <c r="J223" s="114"/>
      <c r="K223" s="114"/>
      <c r="L223" s="114"/>
      <c r="M223" s="159"/>
      <c r="N223" s="160"/>
      <c r="O223" s="161"/>
      <c r="P223" s="162"/>
      <c r="Q223" s="163"/>
      <c r="R223" s="142"/>
      <c r="S223" s="16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row>
    <row r="224" ht="14.25" customHeight="1">
      <c r="A224" s="114"/>
      <c r="B224" s="114"/>
      <c r="C224" s="158"/>
      <c r="D224" s="114"/>
      <c r="E224" s="114"/>
      <c r="F224" s="114"/>
      <c r="G224" s="114"/>
      <c r="H224" s="114"/>
      <c r="I224" s="114"/>
      <c r="J224" s="114"/>
      <c r="K224" s="114"/>
      <c r="L224" s="114"/>
      <c r="M224" s="159"/>
      <c r="N224" s="160"/>
      <c r="O224" s="161"/>
      <c r="P224" s="162"/>
      <c r="Q224" s="163"/>
      <c r="R224" s="142"/>
      <c r="S224" s="16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row>
    <row r="225" ht="14.25" customHeight="1">
      <c r="A225" s="114"/>
      <c r="B225" s="114"/>
      <c r="C225" s="158"/>
      <c r="D225" s="114"/>
      <c r="E225" s="114"/>
      <c r="F225" s="114"/>
      <c r="G225" s="114"/>
      <c r="H225" s="114"/>
      <c r="I225" s="114"/>
      <c r="J225" s="114"/>
      <c r="K225" s="114"/>
      <c r="L225" s="114"/>
      <c r="M225" s="159"/>
      <c r="N225" s="160"/>
      <c r="O225" s="161"/>
      <c r="P225" s="162"/>
      <c r="Q225" s="163"/>
      <c r="R225" s="142"/>
      <c r="S225" s="16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row>
    <row r="226" ht="14.25" customHeight="1">
      <c r="A226" s="114"/>
      <c r="B226" s="114"/>
      <c r="C226" s="158"/>
      <c r="D226" s="114"/>
      <c r="E226" s="114"/>
      <c r="F226" s="114"/>
      <c r="G226" s="114"/>
      <c r="H226" s="114"/>
      <c r="I226" s="114"/>
      <c r="J226" s="114"/>
      <c r="K226" s="114"/>
      <c r="L226" s="114"/>
      <c r="M226" s="159"/>
      <c r="N226" s="160"/>
      <c r="O226" s="161"/>
      <c r="P226" s="162"/>
      <c r="Q226" s="163"/>
      <c r="R226" s="142"/>
      <c r="S226" s="16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row>
    <row r="227" ht="14.25" customHeight="1">
      <c r="A227" s="114"/>
      <c r="B227" s="114"/>
      <c r="C227" s="158"/>
      <c r="D227" s="114"/>
      <c r="E227" s="114"/>
      <c r="F227" s="114"/>
      <c r="G227" s="114"/>
      <c r="H227" s="114"/>
      <c r="I227" s="114"/>
      <c r="J227" s="114"/>
      <c r="K227" s="114"/>
      <c r="L227" s="114"/>
      <c r="M227" s="159"/>
      <c r="N227" s="160"/>
      <c r="O227" s="161"/>
      <c r="P227" s="162"/>
      <c r="Q227" s="163"/>
      <c r="R227" s="142"/>
      <c r="S227" s="16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row>
    <row r="228" ht="14.25" customHeight="1">
      <c r="A228" s="114"/>
      <c r="B228" s="114"/>
      <c r="C228" s="158"/>
      <c r="D228" s="114"/>
      <c r="E228" s="114"/>
      <c r="F228" s="114"/>
      <c r="G228" s="114"/>
      <c r="H228" s="114"/>
      <c r="I228" s="114"/>
      <c r="J228" s="114"/>
      <c r="K228" s="114"/>
      <c r="L228" s="114"/>
      <c r="M228" s="159"/>
      <c r="N228" s="160"/>
      <c r="O228" s="161"/>
      <c r="P228" s="162"/>
      <c r="Q228" s="163"/>
      <c r="R228" s="142"/>
      <c r="S228" s="16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row>
    <row r="229" ht="14.25" customHeight="1">
      <c r="A229" s="114"/>
      <c r="B229" s="114"/>
      <c r="C229" s="158"/>
      <c r="D229" s="114"/>
      <c r="E229" s="114"/>
      <c r="F229" s="114"/>
      <c r="G229" s="114"/>
      <c r="H229" s="114"/>
      <c r="I229" s="114"/>
      <c r="J229" s="114"/>
      <c r="K229" s="114"/>
      <c r="L229" s="114"/>
      <c r="M229" s="159"/>
      <c r="N229" s="160"/>
      <c r="O229" s="161"/>
      <c r="P229" s="162"/>
      <c r="Q229" s="163"/>
      <c r="R229" s="142"/>
      <c r="S229" s="16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row>
    <row r="230" ht="14.25" customHeight="1">
      <c r="A230" s="114"/>
      <c r="B230" s="114"/>
      <c r="C230" s="158"/>
      <c r="D230" s="114"/>
      <c r="E230" s="114"/>
      <c r="F230" s="114"/>
      <c r="G230" s="114"/>
      <c r="H230" s="114"/>
      <c r="I230" s="114"/>
      <c r="J230" s="114"/>
      <c r="K230" s="114"/>
      <c r="L230" s="114"/>
      <c r="M230" s="159"/>
      <c r="N230" s="160"/>
      <c r="O230" s="161"/>
      <c r="P230" s="162"/>
      <c r="Q230" s="163"/>
      <c r="R230" s="142"/>
      <c r="S230" s="16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row>
    <row r="231" ht="14.25" customHeight="1">
      <c r="A231" s="114"/>
      <c r="B231" s="114"/>
      <c r="C231" s="158"/>
      <c r="D231" s="114"/>
      <c r="E231" s="114"/>
      <c r="F231" s="114"/>
      <c r="G231" s="114"/>
      <c r="H231" s="114"/>
      <c r="I231" s="114"/>
      <c r="J231" s="114"/>
      <c r="K231" s="114"/>
      <c r="L231" s="114"/>
      <c r="M231" s="159"/>
      <c r="N231" s="160"/>
      <c r="O231" s="161"/>
      <c r="P231" s="162"/>
      <c r="Q231" s="163"/>
      <c r="R231" s="142"/>
      <c r="S231" s="16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row>
    <row r="232" ht="14.25" customHeight="1">
      <c r="A232" s="114"/>
      <c r="B232" s="114"/>
      <c r="C232" s="158"/>
      <c r="D232" s="114"/>
      <c r="E232" s="114"/>
      <c r="F232" s="114"/>
      <c r="G232" s="114"/>
      <c r="H232" s="114"/>
      <c r="I232" s="114"/>
      <c r="J232" s="114"/>
      <c r="K232" s="114"/>
      <c r="L232" s="114"/>
      <c r="M232" s="159"/>
      <c r="N232" s="160"/>
      <c r="O232" s="161"/>
      <c r="P232" s="162"/>
      <c r="Q232" s="163"/>
      <c r="R232" s="142"/>
      <c r="S232" s="16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row>
    <row r="233" ht="14.25" customHeight="1">
      <c r="A233" s="114"/>
      <c r="B233" s="114"/>
      <c r="C233" s="158"/>
      <c r="D233" s="114"/>
      <c r="E233" s="114"/>
      <c r="F233" s="114"/>
      <c r="G233" s="114"/>
      <c r="H233" s="114"/>
      <c r="I233" s="114"/>
      <c r="J233" s="114"/>
      <c r="K233" s="114"/>
      <c r="L233" s="114"/>
      <c r="M233" s="159"/>
      <c r="N233" s="160"/>
      <c r="O233" s="161"/>
      <c r="P233" s="162"/>
      <c r="Q233" s="163"/>
      <c r="R233" s="142"/>
      <c r="S233" s="16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row>
    <row r="234" ht="14.25" customHeight="1">
      <c r="A234" s="114"/>
      <c r="B234" s="114"/>
      <c r="C234" s="158"/>
      <c r="D234" s="114"/>
      <c r="E234" s="114"/>
      <c r="F234" s="114"/>
      <c r="G234" s="114"/>
      <c r="H234" s="114"/>
      <c r="I234" s="114"/>
      <c r="J234" s="114"/>
      <c r="K234" s="114"/>
      <c r="L234" s="114"/>
      <c r="M234" s="159"/>
      <c r="N234" s="160"/>
      <c r="O234" s="161"/>
      <c r="P234" s="162"/>
      <c r="Q234" s="163"/>
      <c r="R234" s="142"/>
      <c r="S234" s="16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row>
    <row r="235" ht="14.25" customHeight="1">
      <c r="A235" s="114"/>
      <c r="B235" s="114"/>
      <c r="C235" s="158"/>
      <c r="D235" s="114"/>
      <c r="E235" s="114"/>
      <c r="F235" s="114"/>
      <c r="G235" s="114"/>
      <c r="H235" s="114"/>
      <c r="I235" s="114"/>
      <c r="J235" s="114"/>
      <c r="K235" s="114"/>
      <c r="L235" s="114"/>
      <c r="M235" s="159"/>
      <c r="N235" s="160"/>
      <c r="O235" s="161"/>
      <c r="P235" s="162"/>
      <c r="Q235" s="163"/>
      <c r="R235" s="142"/>
      <c r="S235" s="16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row>
    <row r="236" ht="14.25" customHeight="1">
      <c r="A236" s="114"/>
      <c r="B236" s="114"/>
      <c r="C236" s="158"/>
      <c r="D236" s="114"/>
      <c r="E236" s="114"/>
      <c r="F236" s="114"/>
      <c r="G236" s="114"/>
      <c r="H236" s="114"/>
      <c r="I236" s="114"/>
      <c r="J236" s="114"/>
      <c r="K236" s="114"/>
      <c r="L236" s="114"/>
      <c r="M236" s="159"/>
      <c r="N236" s="160"/>
      <c r="O236" s="161"/>
      <c r="P236" s="162"/>
      <c r="Q236" s="163"/>
      <c r="R236" s="142"/>
      <c r="S236" s="16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row>
    <row r="237" ht="14.25" customHeight="1">
      <c r="A237" s="114"/>
      <c r="B237" s="114"/>
      <c r="C237" s="158"/>
      <c r="D237" s="114"/>
      <c r="E237" s="114"/>
      <c r="F237" s="114"/>
      <c r="G237" s="114"/>
      <c r="H237" s="114"/>
      <c r="I237" s="114"/>
      <c r="J237" s="114"/>
      <c r="K237" s="114"/>
      <c r="L237" s="114"/>
      <c r="M237" s="159"/>
      <c r="N237" s="160"/>
      <c r="O237" s="161"/>
      <c r="P237" s="162"/>
      <c r="Q237" s="163"/>
      <c r="R237" s="142"/>
      <c r="S237" s="16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row>
    <row r="238" ht="14.25" customHeight="1">
      <c r="A238" s="114"/>
      <c r="B238" s="114"/>
      <c r="C238" s="158"/>
      <c r="D238" s="114"/>
      <c r="E238" s="114"/>
      <c r="F238" s="114"/>
      <c r="G238" s="114"/>
      <c r="H238" s="114"/>
      <c r="I238" s="114"/>
      <c r="J238" s="114"/>
      <c r="K238" s="114"/>
      <c r="L238" s="114"/>
      <c r="M238" s="159"/>
      <c r="N238" s="160"/>
      <c r="O238" s="161"/>
      <c r="P238" s="162"/>
      <c r="Q238" s="163"/>
      <c r="R238" s="142"/>
      <c r="S238" s="16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row>
    <row r="239" ht="14.25" customHeight="1">
      <c r="A239" s="114"/>
      <c r="B239" s="114"/>
      <c r="C239" s="158"/>
      <c r="D239" s="114"/>
      <c r="E239" s="114"/>
      <c r="F239" s="114"/>
      <c r="G239" s="114"/>
      <c r="H239" s="114"/>
      <c r="I239" s="114"/>
      <c r="J239" s="114"/>
      <c r="K239" s="114"/>
      <c r="L239" s="114"/>
      <c r="M239" s="159"/>
      <c r="N239" s="160"/>
      <c r="O239" s="161"/>
      <c r="P239" s="162"/>
      <c r="Q239" s="163"/>
      <c r="R239" s="142"/>
      <c r="S239" s="16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row>
    <row r="240" ht="14.25" customHeight="1">
      <c r="A240" s="114"/>
      <c r="B240" s="114"/>
      <c r="C240" s="158"/>
      <c r="D240" s="114"/>
      <c r="E240" s="114"/>
      <c r="F240" s="114"/>
      <c r="G240" s="114"/>
      <c r="H240" s="114"/>
      <c r="I240" s="114"/>
      <c r="J240" s="114"/>
      <c r="K240" s="114"/>
      <c r="L240" s="114"/>
      <c r="M240" s="159"/>
      <c r="N240" s="160"/>
      <c r="O240" s="161"/>
      <c r="P240" s="162"/>
      <c r="Q240" s="163"/>
      <c r="R240" s="142"/>
      <c r="S240" s="16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row>
    <row r="241" ht="14.25" customHeight="1">
      <c r="A241" s="114"/>
      <c r="B241" s="114"/>
      <c r="C241" s="158"/>
      <c r="D241" s="114"/>
      <c r="E241" s="114"/>
      <c r="F241" s="114"/>
      <c r="G241" s="114"/>
      <c r="H241" s="114"/>
      <c r="I241" s="114"/>
      <c r="J241" s="114"/>
      <c r="K241" s="114"/>
      <c r="L241" s="114"/>
      <c r="M241" s="159"/>
      <c r="N241" s="160"/>
      <c r="O241" s="161"/>
      <c r="P241" s="162"/>
      <c r="Q241" s="163"/>
      <c r="R241" s="142"/>
      <c r="S241" s="16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row>
    <row r="242" ht="14.25" customHeight="1">
      <c r="A242" s="114"/>
      <c r="B242" s="114"/>
      <c r="C242" s="158"/>
      <c r="D242" s="114"/>
      <c r="E242" s="114"/>
      <c r="F242" s="114"/>
      <c r="G242" s="114"/>
      <c r="H242" s="114"/>
      <c r="I242" s="114"/>
      <c r="J242" s="114"/>
      <c r="K242" s="114"/>
      <c r="L242" s="114"/>
      <c r="M242" s="159"/>
      <c r="N242" s="160"/>
      <c r="O242" s="161"/>
      <c r="P242" s="162"/>
      <c r="Q242" s="163"/>
      <c r="R242" s="142"/>
      <c r="S242" s="16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row>
    <row r="243" ht="14.25" customHeight="1">
      <c r="A243" s="114"/>
      <c r="B243" s="114"/>
      <c r="C243" s="158"/>
      <c r="D243" s="114"/>
      <c r="E243" s="114"/>
      <c r="F243" s="114"/>
      <c r="G243" s="114"/>
      <c r="H243" s="114"/>
      <c r="I243" s="114"/>
      <c r="J243" s="114"/>
      <c r="K243" s="114"/>
      <c r="L243" s="114"/>
      <c r="M243" s="159"/>
      <c r="N243" s="160"/>
      <c r="O243" s="161"/>
      <c r="P243" s="162"/>
      <c r="Q243" s="163"/>
      <c r="R243" s="142"/>
      <c r="S243" s="16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row>
    <row r="244" ht="14.25" customHeight="1">
      <c r="A244" s="114"/>
      <c r="B244" s="114"/>
      <c r="C244" s="158"/>
      <c r="D244" s="114"/>
      <c r="E244" s="114"/>
      <c r="F244" s="114"/>
      <c r="G244" s="114"/>
      <c r="H244" s="114"/>
      <c r="I244" s="114"/>
      <c r="J244" s="114"/>
      <c r="K244" s="114"/>
      <c r="L244" s="114"/>
      <c r="M244" s="159"/>
      <c r="N244" s="160"/>
      <c r="O244" s="161"/>
      <c r="P244" s="162"/>
      <c r="Q244" s="163"/>
      <c r="R244" s="142"/>
      <c r="S244" s="16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row>
    <row r="245" ht="14.25" customHeight="1">
      <c r="A245" s="114"/>
      <c r="B245" s="114"/>
      <c r="C245" s="158"/>
      <c r="D245" s="114"/>
      <c r="E245" s="114"/>
      <c r="F245" s="114"/>
      <c r="G245" s="114"/>
      <c r="H245" s="114"/>
      <c r="I245" s="114"/>
      <c r="J245" s="114"/>
      <c r="K245" s="114"/>
      <c r="L245" s="114"/>
      <c r="M245" s="159"/>
      <c r="N245" s="160"/>
      <c r="O245" s="161"/>
      <c r="P245" s="162"/>
      <c r="Q245" s="163"/>
      <c r="R245" s="142"/>
      <c r="S245" s="16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row>
    <row r="246" ht="14.25" customHeight="1">
      <c r="A246" s="114"/>
      <c r="B246" s="114"/>
      <c r="C246" s="158"/>
      <c r="D246" s="114"/>
      <c r="E246" s="114"/>
      <c r="F246" s="114"/>
      <c r="G246" s="114"/>
      <c r="H246" s="114"/>
      <c r="I246" s="114"/>
      <c r="J246" s="114"/>
      <c r="K246" s="114"/>
      <c r="L246" s="114"/>
      <c r="M246" s="159"/>
      <c r="N246" s="160"/>
      <c r="O246" s="161"/>
      <c r="P246" s="162"/>
      <c r="Q246" s="163"/>
      <c r="R246" s="142"/>
      <c r="S246" s="16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row>
    <row r="247" ht="14.25" customHeight="1">
      <c r="A247" s="114"/>
      <c r="B247" s="114"/>
      <c r="C247" s="158"/>
      <c r="D247" s="114"/>
      <c r="E247" s="114"/>
      <c r="F247" s="114"/>
      <c r="G247" s="114"/>
      <c r="H247" s="114"/>
      <c r="I247" s="114"/>
      <c r="J247" s="114"/>
      <c r="K247" s="114"/>
      <c r="L247" s="114"/>
      <c r="M247" s="159"/>
      <c r="N247" s="160"/>
      <c r="O247" s="161"/>
      <c r="P247" s="162"/>
      <c r="Q247" s="163"/>
      <c r="R247" s="142"/>
      <c r="S247" s="16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row>
    <row r="248" ht="14.25" customHeight="1">
      <c r="A248" s="114"/>
      <c r="B248" s="114"/>
      <c r="C248" s="158"/>
      <c r="D248" s="114"/>
      <c r="E248" s="114"/>
      <c r="F248" s="114"/>
      <c r="G248" s="114"/>
      <c r="H248" s="114"/>
      <c r="I248" s="114"/>
      <c r="J248" s="114"/>
      <c r="K248" s="114"/>
      <c r="L248" s="114"/>
      <c r="M248" s="159"/>
      <c r="N248" s="160"/>
      <c r="O248" s="161"/>
      <c r="P248" s="162"/>
      <c r="Q248" s="163"/>
      <c r="R248" s="142"/>
      <c r="S248" s="16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row>
    <row r="249" ht="14.25" customHeight="1">
      <c r="A249" s="114"/>
      <c r="B249" s="114"/>
      <c r="C249" s="158"/>
      <c r="D249" s="114"/>
      <c r="E249" s="114"/>
      <c r="F249" s="114"/>
      <c r="G249" s="114"/>
      <c r="H249" s="114"/>
      <c r="I249" s="114"/>
      <c r="J249" s="114"/>
      <c r="K249" s="114"/>
      <c r="L249" s="114"/>
      <c r="M249" s="159"/>
      <c r="N249" s="160"/>
      <c r="O249" s="161"/>
      <c r="P249" s="162"/>
      <c r="Q249" s="163"/>
      <c r="R249" s="142"/>
      <c r="S249" s="16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row>
    <row r="250" ht="14.25" customHeight="1">
      <c r="A250" s="114"/>
      <c r="B250" s="114"/>
      <c r="C250" s="158"/>
      <c r="D250" s="114"/>
      <c r="E250" s="114"/>
      <c r="F250" s="114"/>
      <c r="G250" s="114"/>
      <c r="H250" s="114"/>
      <c r="I250" s="114"/>
      <c r="J250" s="114"/>
      <c r="K250" s="114"/>
      <c r="L250" s="114"/>
      <c r="M250" s="159"/>
      <c r="N250" s="160"/>
      <c r="O250" s="161"/>
      <c r="P250" s="162"/>
      <c r="Q250" s="163"/>
      <c r="R250" s="142"/>
      <c r="S250" s="16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row>
    <row r="251" ht="14.25" customHeight="1">
      <c r="A251" s="114"/>
      <c r="B251" s="114"/>
      <c r="C251" s="158"/>
      <c r="D251" s="114"/>
      <c r="E251" s="114"/>
      <c r="F251" s="114"/>
      <c r="G251" s="114"/>
      <c r="H251" s="114"/>
      <c r="I251" s="114"/>
      <c r="J251" s="114"/>
      <c r="K251" s="114"/>
      <c r="L251" s="114"/>
      <c r="M251" s="159"/>
      <c r="N251" s="160"/>
      <c r="O251" s="161"/>
      <c r="P251" s="162"/>
      <c r="Q251" s="163"/>
      <c r="R251" s="142"/>
      <c r="S251" s="16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row>
    <row r="252" ht="14.25" customHeight="1">
      <c r="A252" s="114"/>
      <c r="B252" s="114"/>
      <c r="C252" s="158"/>
      <c r="D252" s="114"/>
      <c r="E252" s="114"/>
      <c r="F252" s="114"/>
      <c r="G252" s="114"/>
      <c r="H252" s="114"/>
      <c r="I252" s="114"/>
      <c r="J252" s="114"/>
      <c r="K252" s="114"/>
      <c r="L252" s="114"/>
      <c r="M252" s="159"/>
      <c r="N252" s="160"/>
      <c r="O252" s="161"/>
      <c r="P252" s="162"/>
      <c r="Q252" s="163"/>
      <c r="R252" s="142"/>
      <c r="S252" s="16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row>
    <row r="253" ht="14.25" customHeight="1">
      <c r="A253" s="114"/>
      <c r="B253" s="114"/>
      <c r="C253" s="158"/>
      <c r="D253" s="114"/>
      <c r="E253" s="114"/>
      <c r="F253" s="114"/>
      <c r="G253" s="114"/>
      <c r="H253" s="114"/>
      <c r="I253" s="114"/>
      <c r="J253" s="114"/>
      <c r="K253" s="114"/>
      <c r="L253" s="114"/>
      <c r="M253" s="159"/>
      <c r="N253" s="160"/>
      <c r="O253" s="161"/>
      <c r="P253" s="162"/>
      <c r="Q253" s="163"/>
      <c r="R253" s="142"/>
      <c r="S253" s="16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row>
    <row r="254" ht="14.25" customHeight="1">
      <c r="A254" s="114"/>
      <c r="B254" s="114"/>
      <c r="C254" s="158"/>
      <c r="D254" s="114"/>
      <c r="E254" s="114"/>
      <c r="F254" s="114"/>
      <c r="G254" s="114"/>
      <c r="H254" s="114"/>
      <c r="I254" s="114"/>
      <c r="J254" s="114"/>
      <c r="K254" s="114"/>
      <c r="L254" s="114"/>
      <c r="M254" s="159"/>
      <c r="N254" s="160"/>
      <c r="O254" s="161"/>
      <c r="P254" s="162"/>
      <c r="Q254" s="163"/>
      <c r="R254" s="142"/>
      <c r="S254" s="16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row>
    <row r="255" ht="14.25" customHeight="1">
      <c r="A255" s="114"/>
      <c r="B255" s="114"/>
      <c r="C255" s="158"/>
      <c r="D255" s="114"/>
      <c r="E255" s="114"/>
      <c r="F255" s="114"/>
      <c r="G255" s="114"/>
      <c r="H255" s="114"/>
      <c r="I255" s="114"/>
      <c r="J255" s="114"/>
      <c r="K255" s="114"/>
      <c r="L255" s="114"/>
      <c r="M255" s="159"/>
      <c r="N255" s="160"/>
      <c r="O255" s="161"/>
      <c r="P255" s="162"/>
      <c r="Q255" s="163"/>
      <c r="R255" s="142"/>
      <c r="S255" s="16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row>
    <row r="256" ht="14.25" customHeight="1">
      <c r="A256" s="114"/>
      <c r="B256" s="114"/>
      <c r="C256" s="158"/>
      <c r="D256" s="114"/>
      <c r="E256" s="114"/>
      <c r="F256" s="114"/>
      <c r="G256" s="114"/>
      <c r="H256" s="114"/>
      <c r="I256" s="114"/>
      <c r="J256" s="114"/>
      <c r="K256" s="114"/>
      <c r="L256" s="114"/>
      <c r="M256" s="159"/>
      <c r="N256" s="160"/>
      <c r="O256" s="161"/>
      <c r="P256" s="162"/>
      <c r="Q256" s="163"/>
      <c r="R256" s="142"/>
      <c r="S256" s="16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row>
    <row r="257" ht="14.25" customHeight="1">
      <c r="A257" s="114"/>
      <c r="B257" s="114"/>
      <c r="C257" s="158"/>
      <c r="D257" s="114"/>
      <c r="E257" s="114"/>
      <c r="F257" s="114"/>
      <c r="G257" s="114"/>
      <c r="H257" s="114"/>
      <c r="I257" s="114"/>
      <c r="J257" s="114"/>
      <c r="K257" s="114"/>
      <c r="L257" s="114"/>
      <c r="M257" s="159"/>
      <c r="N257" s="160"/>
      <c r="O257" s="161"/>
      <c r="P257" s="162"/>
      <c r="Q257" s="163"/>
      <c r="R257" s="142"/>
      <c r="S257" s="16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row>
    <row r="258" ht="14.25" customHeight="1">
      <c r="A258" s="114"/>
      <c r="B258" s="114"/>
      <c r="C258" s="158"/>
      <c r="D258" s="114"/>
      <c r="E258" s="114"/>
      <c r="F258" s="114"/>
      <c r="G258" s="114"/>
      <c r="H258" s="114"/>
      <c r="I258" s="114"/>
      <c r="J258" s="114"/>
      <c r="K258" s="114"/>
      <c r="L258" s="114"/>
      <c r="M258" s="159"/>
      <c r="N258" s="160"/>
      <c r="O258" s="161"/>
      <c r="P258" s="162"/>
      <c r="Q258" s="163"/>
      <c r="R258" s="142"/>
      <c r="S258" s="16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row>
    <row r="259" ht="14.25" customHeight="1">
      <c r="A259" s="114"/>
      <c r="B259" s="114"/>
      <c r="C259" s="158"/>
      <c r="D259" s="114"/>
      <c r="E259" s="114"/>
      <c r="F259" s="114"/>
      <c r="G259" s="114"/>
      <c r="H259" s="114"/>
      <c r="I259" s="114"/>
      <c r="J259" s="114"/>
      <c r="K259" s="114"/>
      <c r="L259" s="114"/>
      <c r="M259" s="159"/>
      <c r="N259" s="160"/>
      <c r="O259" s="161"/>
      <c r="P259" s="162"/>
      <c r="Q259" s="163"/>
      <c r="R259" s="142"/>
      <c r="S259" s="16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row>
    <row r="260" ht="14.25" customHeight="1">
      <c r="A260" s="114"/>
      <c r="B260" s="114"/>
      <c r="C260" s="158"/>
      <c r="D260" s="114"/>
      <c r="E260" s="114"/>
      <c r="F260" s="114"/>
      <c r="G260" s="114"/>
      <c r="H260" s="114"/>
      <c r="I260" s="114"/>
      <c r="J260" s="114"/>
      <c r="K260" s="114"/>
      <c r="L260" s="114"/>
      <c r="M260" s="159"/>
      <c r="N260" s="160"/>
      <c r="O260" s="161"/>
      <c r="P260" s="162"/>
      <c r="Q260" s="163"/>
      <c r="R260" s="142"/>
      <c r="S260" s="16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row>
    <row r="261" ht="14.25" customHeight="1">
      <c r="A261" s="114"/>
      <c r="B261" s="114"/>
      <c r="C261" s="158"/>
      <c r="D261" s="114"/>
      <c r="E261" s="114"/>
      <c r="F261" s="114"/>
      <c r="G261" s="114"/>
      <c r="H261" s="114"/>
      <c r="I261" s="114"/>
      <c r="J261" s="114"/>
      <c r="K261" s="114"/>
      <c r="L261" s="114"/>
      <c r="M261" s="159"/>
      <c r="N261" s="160"/>
      <c r="O261" s="161"/>
      <c r="P261" s="162"/>
      <c r="Q261" s="163"/>
      <c r="R261" s="142"/>
      <c r="S261" s="16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row>
    <row r="262" ht="14.25" customHeight="1">
      <c r="A262" s="114"/>
      <c r="B262" s="114"/>
      <c r="C262" s="158"/>
      <c r="D262" s="114"/>
      <c r="E262" s="114"/>
      <c r="F262" s="114"/>
      <c r="G262" s="114"/>
      <c r="H262" s="114"/>
      <c r="I262" s="114"/>
      <c r="J262" s="114"/>
      <c r="K262" s="114"/>
      <c r="L262" s="114"/>
      <c r="M262" s="159"/>
      <c r="N262" s="160"/>
      <c r="O262" s="161"/>
      <c r="P262" s="162"/>
      <c r="Q262" s="163"/>
      <c r="R262" s="142"/>
      <c r="S262" s="16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row>
    <row r="263" ht="14.25" customHeight="1">
      <c r="A263" s="114"/>
      <c r="B263" s="114"/>
      <c r="C263" s="158"/>
      <c r="D263" s="114"/>
      <c r="E263" s="114"/>
      <c r="F263" s="114"/>
      <c r="G263" s="114"/>
      <c r="H263" s="114"/>
      <c r="I263" s="114"/>
      <c r="J263" s="114"/>
      <c r="K263" s="114"/>
      <c r="L263" s="114"/>
      <c r="M263" s="159"/>
      <c r="N263" s="160"/>
      <c r="O263" s="161"/>
      <c r="P263" s="162"/>
      <c r="Q263" s="163"/>
      <c r="R263" s="142"/>
      <c r="S263" s="16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row>
    <row r="264" ht="14.25" customHeight="1">
      <c r="A264" s="114"/>
      <c r="B264" s="114"/>
      <c r="C264" s="158"/>
      <c r="D264" s="114"/>
      <c r="E264" s="114"/>
      <c r="F264" s="114"/>
      <c r="G264" s="114"/>
      <c r="H264" s="114"/>
      <c r="I264" s="114"/>
      <c r="J264" s="114"/>
      <c r="K264" s="114"/>
      <c r="L264" s="114"/>
      <c r="M264" s="159"/>
      <c r="N264" s="160"/>
      <c r="O264" s="161"/>
      <c r="P264" s="162"/>
      <c r="Q264" s="163"/>
      <c r="R264" s="142"/>
      <c r="S264" s="16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row>
    <row r="265" ht="14.25" customHeight="1">
      <c r="A265" s="114"/>
      <c r="B265" s="114"/>
      <c r="C265" s="158"/>
      <c r="D265" s="114"/>
      <c r="E265" s="114"/>
      <c r="F265" s="114"/>
      <c r="G265" s="114"/>
      <c r="H265" s="114"/>
      <c r="I265" s="114"/>
      <c r="J265" s="114"/>
      <c r="K265" s="114"/>
      <c r="L265" s="114"/>
      <c r="M265" s="159"/>
      <c r="N265" s="160"/>
      <c r="O265" s="161"/>
      <c r="P265" s="162"/>
      <c r="Q265" s="163"/>
      <c r="R265" s="142"/>
      <c r="S265" s="16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row>
    <row r="266" ht="14.25" customHeight="1">
      <c r="A266" s="114"/>
      <c r="B266" s="114"/>
      <c r="C266" s="158"/>
      <c r="D266" s="114"/>
      <c r="E266" s="114"/>
      <c r="F266" s="114"/>
      <c r="G266" s="114"/>
      <c r="H266" s="114"/>
      <c r="I266" s="114"/>
      <c r="J266" s="114"/>
      <c r="K266" s="114"/>
      <c r="L266" s="114"/>
      <c r="M266" s="159"/>
      <c r="N266" s="160"/>
      <c r="O266" s="161"/>
      <c r="P266" s="162"/>
      <c r="Q266" s="163"/>
      <c r="R266" s="142"/>
      <c r="S266" s="16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row>
    <row r="267" ht="14.25" customHeight="1">
      <c r="A267" s="114"/>
      <c r="B267" s="114"/>
      <c r="C267" s="158"/>
      <c r="D267" s="114"/>
      <c r="E267" s="114"/>
      <c r="F267" s="114"/>
      <c r="G267" s="114"/>
      <c r="H267" s="114"/>
      <c r="I267" s="114"/>
      <c r="J267" s="114"/>
      <c r="K267" s="114"/>
      <c r="L267" s="114"/>
      <c r="M267" s="159"/>
      <c r="N267" s="160"/>
      <c r="O267" s="161"/>
      <c r="P267" s="162"/>
      <c r="Q267" s="163"/>
      <c r="R267" s="142"/>
      <c r="S267" s="16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row>
    <row r="268" ht="14.25" customHeight="1">
      <c r="A268" s="114"/>
      <c r="B268" s="114"/>
      <c r="C268" s="158"/>
      <c r="D268" s="114"/>
      <c r="E268" s="114"/>
      <c r="F268" s="114"/>
      <c r="G268" s="114"/>
      <c r="H268" s="114"/>
      <c r="I268" s="114"/>
      <c r="J268" s="114"/>
      <c r="K268" s="114"/>
      <c r="L268" s="114"/>
      <c r="M268" s="159"/>
      <c r="N268" s="160"/>
      <c r="O268" s="161"/>
      <c r="P268" s="162"/>
      <c r="Q268" s="163"/>
      <c r="R268" s="142"/>
      <c r="S268" s="16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row>
    <row r="269" ht="14.25" customHeight="1">
      <c r="A269" s="114"/>
      <c r="B269" s="114"/>
      <c r="C269" s="158"/>
      <c r="D269" s="114"/>
      <c r="E269" s="114"/>
      <c r="F269" s="114"/>
      <c r="G269" s="114"/>
      <c r="H269" s="114"/>
      <c r="I269" s="114"/>
      <c r="J269" s="114"/>
      <c r="K269" s="114"/>
      <c r="L269" s="114"/>
      <c r="M269" s="159"/>
      <c r="N269" s="160"/>
      <c r="O269" s="161"/>
      <c r="P269" s="162"/>
      <c r="Q269" s="163"/>
      <c r="R269" s="142"/>
      <c r="S269" s="16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row>
    <row r="270" ht="14.25" customHeight="1">
      <c r="A270" s="114"/>
      <c r="B270" s="114"/>
      <c r="C270" s="158"/>
      <c r="D270" s="114"/>
      <c r="E270" s="114"/>
      <c r="F270" s="114"/>
      <c r="G270" s="114"/>
      <c r="H270" s="114"/>
      <c r="I270" s="114"/>
      <c r="J270" s="114"/>
      <c r="K270" s="114"/>
      <c r="L270" s="114"/>
      <c r="M270" s="159"/>
      <c r="N270" s="160"/>
      <c r="O270" s="161"/>
      <c r="P270" s="162"/>
      <c r="Q270" s="163"/>
      <c r="R270" s="142"/>
      <c r="S270" s="16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row>
    <row r="271" ht="14.25" customHeight="1">
      <c r="A271" s="114"/>
      <c r="B271" s="114"/>
      <c r="C271" s="158"/>
      <c r="D271" s="114"/>
      <c r="E271" s="114"/>
      <c r="F271" s="114"/>
      <c r="G271" s="114"/>
      <c r="H271" s="114"/>
      <c r="I271" s="114"/>
      <c r="J271" s="114"/>
      <c r="K271" s="114"/>
      <c r="L271" s="114"/>
      <c r="M271" s="159"/>
      <c r="N271" s="160"/>
      <c r="O271" s="161"/>
      <c r="P271" s="162"/>
      <c r="Q271" s="163"/>
      <c r="R271" s="142"/>
      <c r="S271" s="16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row>
    <row r="272" ht="14.25" customHeight="1">
      <c r="A272" s="114"/>
      <c r="B272" s="114"/>
      <c r="C272" s="158"/>
      <c r="D272" s="114"/>
      <c r="E272" s="114"/>
      <c r="F272" s="114"/>
      <c r="G272" s="114"/>
      <c r="H272" s="114"/>
      <c r="I272" s="114"/>
      <c r="J272" s="114"/>
      <c r="K272" s="114"/>
      <c r="L272" s="114"/>
      <c r="M272" s="159"/>
      <c r="N272" s="160"/>
      <c r="O272" s="161"/>
      <c r="P272" s="162"/>
      <c r="Q272" s="163"/>
      <c r="R272" s="142"/>
      <c r="S272" s="16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row>
    <row r="273" ht="14.25" customHeight="1">
      <c r="A273" s="114"/>
      <c r="B273" s="114"/>
      <c r="C273" s="158"/>
      <c r="D273" s="114"/>
      <c r="E273" s="114"/>
      <c r="F273" s="114"/>
      <c r="G273" s="114"/>
      <c r="H273" s="114"/>
      <c r="I273" s="114"/>
      <c r="J273" s="114"/>
      <c r="K273" s="114"/>
      <c r="L273" s="114"/>
      <c r="M273" s="159"/>
      <c r="N273" s="160"/>
      <c r="O273" s="161"/>
      <c r="P273" s="162"/>
      <c r="Q273" s="163"/>
      <c r="R273" s="142"/>
      <c r="S273" s="16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row>
    <row r="274" ht="14.25" customHeight="1">
      <c r="A274" s="114"/>
      <c r="B274" s="114"/>
      <c r="C274" s="158"/>
      <c r="D274" s="114"/>
      <c r="E274" s="114"/>
      <c r="F274" s="114"/>
      <c r="G274" s="114"/>
      <c r="H274" s="114"/>
      <c r="I274" s="114"/>
      <c r="J274" s="114"/>
      <c r="K274" s="114"/>
      <c r="L274" s="114"/>
      <c r="M274" s="159"/>
      <c r="N274" s="160"/>
      <c r="O274" s="161"/>
      <c r="P274" s="162"/>
      <c r="Q274" s="163"/>
      <c r="R274" s="142"/>
      <c r="S274" s="16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row>
    <row r="275" ht="14.25" customHeight="1">
      <c r="A275" s="114"/>
      <c r="B275" s="114"/>
      <c r="C275" s="158"/>
      <c r="D275" s="114"/>
      <c r="E275" s="114"/>
      <c r="F275" s="114"/>
      <c r="G275" s="114"/>
      <c r="H275" s="114"/>
      <c r="I275" s="114"/>
      <c r="J275" s="114"/>
      <c r="K275" s="114"/>
      <c r="L275" s="114"/>
      <c r="M275" s="159"/>
      <c r="N275" s="160"/>
      <c r="O275" s="161"/>
      <c r="P275" s="162"/>
      <c r="Q275" s="163"/>
      <c r="R275" s="142"/>
      <c r="S275" s="16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row>
    <row r="276" ht="14.25" customHeight="1">
      <c r="A276" s="114"/>
      <c r="B276" s="114"/>
      <c r="C276" s="158"/>
      <c r="D276" s="114"/>
      <c r="E276" s="114"/>
      <c r="F276" s="114"/>
      <c r="G276" s="114"/>
      <c r="H276" s="114"/>
      <c r="I276" s="114"/>
      <c r="J276" s="114"/>
      <c r="K276" s="114"/>
      <c r="L276" s="114"/>
      <c r="M276" s="159"/>
      <c r="N276" s="160"/>
      <c r="O276" s="161"/>
      <c r="P276" s="162"/>
      <c r="Q276" s="163"/>
      <c r="R276" s="142"/>
      <c r="S276" s="16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row>
    <row r="277" ht="14.25" customHeight="1">
      <c r="A277" s="114"/>
      <c r="B277" s="114"/>
      <c r="C277" s="158"/>
      <c r="D277" s="114"/>
      <c r="E277" s="114"/>
      <c r="F277" s="114"/>
      <c r="G277" s="114"/>
      <c r="H277" s="114"/>
      <c r="I277" s="114"/>
      <c r="J277" s="114"/>
      <c r="K277" s="114"/>
      <c r="L277" s="114"/>
      <c r="M277" s="159"/>
      <c r="N277" s="160"/>
      <c r="O277" s="161"/>
      <c r="P277" s="162"/>
      <c r="Q277" s="163"/>
      <c r="R277" s="142"/>
      <c r="S277" s="16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row>
    <row r="278" ht="14.25" customHeight="1">
      <c r="A278" s="114"/>
      <c r="B278" s="114"/>
      <c r="C278" s="158"/>
      <c r="D278" s="114"/>
      <c r="E278" s="114"/>
      <c r="F278" s="114"/>
      <c r="G278" s="114"/>
      <c r="H278" s="114"/>
      <c r="I278" s="114"/>
      <c r="J278" s="114"/>
      <c r="K278" s="114"/>
      <c r="L278" s="114"/>
      <c r="M278" s="159"/>
      <c r="N278" s="160"/>
      <c r="O278" s="161"/>
      <c r="P278" s="162"/>
      <c r="Q278" s="163"/>
      <c r="R278" s="142"/>
      <c r="S278" s="16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row>
    <row r="279" ht="14.25" customHeight="1">
      <c r="A279" s="114"/>
      <c r="B279" s="114"/>
      <c r="C279" s="158"/>
      <c r="D279" s="114"/>
      <c r="E279" s="114"/>
      <c r="F279" s="114"/>
      <c r="G279" s="114"/>
      <c r="H279" s="114"/>
      <c r="I279" s="114"/>
      <c r="J279" s="114"/>
      <c r="K279" s="114"/>
      <c r="L279" s="114"/>
      <c r="M279" s="159"/>
      <c r="N279" s="160"/>
      <c r="O279" s="161"/>
      <c r="P279" s="162"/>
      <c r="Q279" s="163"/>
      <c r="R279" s="142"/>
      <c r="S279" s="16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row>
    <row r="280" ht="14.25" customHeight="1">
      <c r="A280" s="114"/>
      <c r="B280" s="114"/>
      <c r="C280" s="158"/>
      <c r="D280" s="114"/>
      <c r="E280" s="114"/>
      <c r="F280" s="114"/>
      <c r="G280" s="114"/>
      <c r="H280" s="114"/>
      <c r="I280" s="114"/>
      <c r="J280" s="114"/>
      <c r="K280" s="114"/>
      <c r="L280" s="114"/>
      <c r="M280" s="159"/>
      <c r="N280" s="160"/>
      <c r="O280" s="161"/>
      <c r="P280" s="162"/>
      <c r="Q280" s="163"/>
      <c r="R280" s="142"/>
      <c r="S280" s="16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row>
    <row r="281" ht="14.25" customHeight="1">
      <c r="A281" s="114"/>
      <c r="B281" s="114"/>
      <c r="C281" s="158"/>
      <c r="D281" s="114"/>
      <c r="E281" s="114"/>
      <c r="F281" s="114"/>
      <c r="G281" s="114"/>
      <c r="H281" s="114"/>
      <c r="I281" s="114"/>
      <c r="J281" s="114"/>
      <c r="K281" s="114"/>
      <c r="L281" s="114"/>
      <c r="M281" s="159"/>
      <c r="N281" s="160"/>
      <c r="O281" s="161"/>
      <c r="P281" s="162"/>
      <c r="Q281" s="163"/>
      <c r="R281" s="142"/>
      <c r="S281" s="16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row>
    <row r="282" ht="14.25" customHeight="1">
      <c r="A282" s="114"/>
      <c r="B282" s="114"/>
      <c r="C282" s="158"/>
      <c r="D282" s="114"/>
      <c r="E282" s="114"/>
      <c r="F282" s="114"/>
      <c r="G282" s="114"/>
      <c r="H282" s="114"/>
      <c r="I282" s="114"/>
      <c r="J282" s="114"/>
      <c r="K282" s="114"/>
      <c r="L282" s="114"/>
      <c r="M282" s="159"/>
      <c r="N282" s="160"/>
      <c r="O282" s="161"/>
      <c r="P282" s="162"/>
      <c r="Q282" s="163"/>
      <c r="R282" s="142"/>
      <c r="S282" s="16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row>
    <row r="283" ht="14.25" customHeight="1">
      <c r="A283" s="114"/>
      <c r="B283" s="114"/>
      <c r="C283" s="158"/>
      <c r="D283" s="114"/>
      <c r="E283" s="114"/>
      <c r="F283" s="114"/>
      <c r="G283" s="114"/>
      <c r="H283" s="114"/>
      <c r="I283" s="114"/>
      <c r="J283" s="114"/>
      <c r="K283" s="114"/>
      <c r="L283" s="114"/>
      <c r="M283" s="159"/>
      <c r="N283" s="160"/>
      <c r="O283" s="161"/>
      <c r="P283" s="162"/>
      <c r="Q283" s="163"/>
      <c r="R283" s="142"/>
      <c r="S283" s="16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row>
    <row r="284" ht="14.25" customHeight="1">
      <c r="A284" s="114"/>
      <c r="B284" s="114"/>
      <c r="C284" s="158"/>
      <c r="D284" s="114"/>
      <c r="E284" s="114"/>
      <c r="F284" s="114"/>
      <c r="G284" s="114"/>
      <c r="H284" s="114"/>
      <c r="I284" s="114"/>
      <c r="J284" s="114"/>
      <c r="K284" s="114"/>
      <c r="L284" s="114"/>
      <c r="M284" s="159"/>
      <c r="N284" s="160"/>
      <c r="O284" s="161"/>
      <c r="P284" s="162"/>
      <c r="Q284" s="163"/>
      <c r="R284" s="142"/>
      <c r="S284" s="16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row>
    <row r="285" ht="14.25" customHeight="1">
      <c r="A285" s="114"/>
      <c r="B285" s="114"/>
      <c r="C285" s="158"/>
      <c r="D285" s="114"/>
      <c r="E285" s="114"/>
      <c r="F285" s="114"/>
      <c r="G285" s="114"/>
      <c r="H285" s="114"/>
      <c r="I285" s="114"/>
      <c r="J285" s="114"/>
      <c r="K285" s="114"/>
      <c r="L285" s="114"/>
      <c r="M285" s="159"/>
      <c r="N285" s="160"/>
      <c r="O285" s="161"/>
      <c r="P285" s="162"/>
      <c r="Q285" s="163"/>
      <c r="R285" s="142"/>
      <c r="S285" s="16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row>
    <row r="286" ht="14.25" customHeight="1">
      <c r="A286" s="114"/>
      <c r="B286" s="114"/>
      <c r="C286" s="158"/>
      <c r="D286" s="114"/>
      <c r="E286" s="114"/>
      <c r="F286" s="114"/>
      <c r="G286" s="114"/>
      <c r="H286" s="114"/>
      <c r="I286" s="114"/>
      <c r="J286" s="114"/>
      <c r="K286" s="114"/>
      <c r="L286" s="114"/>
      <c r="M286" s="159"/>
      <c r="N286" s="160"/>
      <c r="O286" s="161"/>
      <c r="P286" s="162"/>
      <c r="Q286" s="163"/>
      <c r="R286" s="142"/>
      <c r="S286" s="16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row>
    <row r="287" ht="14.25" customHeight="1">
      <c r="A287" s="114"/>
      <c r="B287" s="114"/>
      <c r="C287" s="158"/>
      <c r="D287" s="114"/>
      <c r="E287" s="114"/>
      <c r="F287" s="114"/>
      <c r="G287" s="114"/>
      <c r="H287" s="114"/>
      <c r="I287" s="114"/>
      <c r="J287" s="114"/>
      <c r="K287" s="114"/>
      <c r="L287" s="114"/>
      <c r="M287" s="159"/>
      <c r="N287" s="160"/>
      <c r="O287" s="161"/>
      <c r="P287" s="162"/>
      <c r="Q287" s="163"/>
      <c r="R287" s="142"/>
      <c r="S287" s="16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row>
    <row r="288" ht="14.25" customHeight="1">
      <c r="A288" s="114"/>
      <c r="B288" s="114"/>
      <c r="C288" s="158"/>
      <c r="D288" s="114"/>
      <c r="E288" s="114"/>
      <c r="F288" s="114"/>
      <c r="G288" s="114"/>
      <c r="H288" s="114"/>
      <c r="I288" s="114"/>
      <c r="J288" s="114"/>
      <c r="K288" s="114"/>
      <c r="L288" s="114"/>
      <c r="M288" s="159"/>
      <c r="N288" s="160"/>
      <c r="O288" s="161"/>
      <c r="P288" s="162"/>
      <c r="Q288" s="163"/>
      <c r="R288" s="142"/>
      <c r="S288" s="16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row>
    <row r="289" ht="14.25" customHeight="1">
      <c r="A289" s="114"/>
      <c r="B289" s="114"/>
      <c r="C289" s="158"/>
      <c r="D289" s="114"/>
      <c r="E289" s="114"/>
      <c r="F289" s="114"/>
      <c r="G289" s="114"/>
      <c r="H289" s="114"/>
      <c r="I289" s="114"/>
      <c r="J289" s="114"/>
      <c r="K289" s="114"/>
      <c r="L289" s="114"/>
      <c r="M289" s="159"/>
      <c r="N289" s="160"/>
      <c r="O289" s="161"/>
      <c r="P289" s="162"/>
      <c r="Q289" s="163"/>
      <c r="R289" s="142"/>
      <c r="S289" s="16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row>
    <row r="290" ht="14.25" customHeight="1">
      <c r="A290" s="114"/>
      <c r="B290" s="114"/>
      <c r="C290" s="158"/>
      <c r="D290" s="114"/>
      <c r="E290" s="114"/>
      <c r="F290" s="114"/>
      <c r="G290" s="114"/>
      <c r="H290" s="114"/>
      <c r="I290" s="114"/>
      <c r="J290" s="114"/>
      <c r="K290" s="114"/>
      <c r="L290" s="114"/>
      <c r="M290" s="159"/>
      <c r="N290" s="160"/>
      <c r="O290" s="161"/>
      <c r="P290" s="162"/>
      <c r="Q290" s="163"/>
      <c r="R290" s="142"/>
      <c r="S290" s="16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c r="AW290" s="114"/>
    </row>
    <row r="291" ht="14.25" customHeight="1">
      <c r="A291" s="114"/>
      <c r="B291" s="114"/>
      <c r="C291" s="158"/>
      <c r="D291" s="114"/>
      <c r="E291" s="114"/>
      <c r="F291" s="114"/>
      <c r="G291" s="114"/>
      <c r="H291" s="114"/>
      <c r="I291" s="114"/>
      <c r="J291" s="114"/>
      <c r="K291" s="114"/>
      <c r="L291" s="114"/>
      <c r="M291" s="159"/>
      <c r="N291" s="160"/>
      <c r="O291" s="161"/>
      <c r="P291" s="162"/>
      <c r="Q291" s="163"/>
      <c r="R291" s="142"/>
      <c r="S291" s="16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row>
    <row r="292" ht="14.25" customHeight="1">
      <c r="A292" s="114"/>
      <c r="B292" s="114"/>
      <c r="C292" s="158"/>
      <c r="D292" s="114"/>
      <c r="E292" s="114"/>
      <c r="F292" s="114"/>
      <c r="G292" s="114"/>
      <c r="H292" s="114"/>
      <c r="I292" s="114"/>
      <c r="J292" s="114"/>
      <c r="K292" s="114"/>
      <c r="L292" s="114"/>
      <c r="M292" s="159"/>
      <c r="N292" s="160"/>
      <c r="O292" s="161"/>
      <c r="P292" s="162"/>
      <c r="Q292" s="163"/>
      <c r="R292" s="142"/>
      <c r="S292" s="16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row>
    <row r="293" ht="14.25" customHeight="1">
      <c r="A293" s="114"/>
      <c r="B293" s="114"/>
      <c r="C293" s="158"/>
      <c r="D293" s="114"/>
      <c r="E293" s="114"/>
      <c r="F293" s="114"/>
      <c r="G293" s="114"/>
      <c r="H293" s="114"/>
      <c r="I293" s="114"/>
      <c r="J293" s="114"/>
      <c r="K293" s="114"/>
      <c r="L293" s="114"/>
      <c r="M293" s="159"/>
      <c r="N293" s="160"/>
      <c r="O293" s="161"/>
      <c r="P293" s="162"/>
      <c r="Q293" s="163"/>
      <c r="R293" s="142"/>
      <c r="S293" s="16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row>
    <row r="294" ht="14.25" customHeight="1">
      <c r="A294" s="114"/>
      <c r="B294" s="114"/>
      <c r="C294" s="158"/>
      <c r="D294" s="114"/>
      <c r="E294" s="114"/>
      <c r="F294" s="114"/>
      <c r="G294" s="114"/>
      <c r="H294" s="114"/>
      <c r="I294" s="114"/>
      <c r="J294" s="114"/>
      <c r="K294" s="114"/>
      <c r="L294" s="114"/>
      <c r="M294" s="159"/>
      <c r="N294" s="160"/>
      <c r="O294" s="161"/>
      <c r="P294" s="162"/>
      <c r="Q294" s="163"/>
      <c r="R294" s="142"/>
      <c r="S294" s="16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row>
    <row r="295" ht="14.25" customHeight="1">
      <c r="A295" s="114"/>
      <c r="B295" s="114"/>
      <c r="C295" s="158"/>
      <c r="D295" s="114"/>
      <c r="E295" s="114"/>
      <c r="F295" s="114"/>
      <c r="G295" s="114"/>
      <c r="H295" s="114"/>
      <c r="I295" s="114"/>
      <c r="J295" s="114"/>
      <c r="K295" s="114"/>
      <c r="L295" s="114"/>
      <c r="M295" s="159"/>
      <c r="N295" s="160"/>
      <c r="O295" s="161"/>
      <c r="P295" s="162"/>
      <c r="Q295" s="163"/>
      <c r="R295" s="142"/>
      <c r="S295" s="16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row>
    <row r="296" ht="14.25" customHeight="1">
      <c r="A296" s="114"/>
      <c r="B296" s="114"/>
      <c r="C296" s="158"/>
      <c r="D296" s="114"/>
      <c r="E296" s="114"/>
      <c r="F296" s="114"/>
      <c r="G296" s="114"/>
      <c r="H296" s="114"/>
      <c r="I296" s="114"/>
      <c r="J296" s="114"/>
      <c r="K296" s="114"/>
      <c r="L296" s="114"/>
      <c r="M296" s="159"/>
      <c r="N296" s="160"/>
      <c r="O296" s="161"/>
      <c r="P296" s="162"/>
      <c r="Q296" s="163"/>
      <c r="R296" s="142"/>
      <c r="S296" s="16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row>
    <row r="297" ht="14.25" customHeight="1">
      <c r="A297" s="114"/>
      <c r="B297" s="114"/>
      <c r="C297" s="158"/>
      <c r="D297" s="114"/>
      <c r="E297" s="114"/>
      <c r="F297" s="114"/>
      <c r="G297" s="114"/>
      <c r="H297" s="114"/>
      <c r="I297" s="114"/>
      <c r="J297" s="114"/>
      <c r="K297" s="114"/>
      <c r="L297" s="114"/>
      <c r="M297" s="159"/>
      <c r="N297" s="160"/>
      <c r="O297" s="161"/>
      <c r="P297" s="162"/>
      <c r="Q297" s="163"/>
      <c r="R297" s="142"/>
      <c r="S297" s="16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row>
    <row r="298" ht="14.25" customHeight="1">
      <c r="A298" s="114"/>
      <c r="B298" s="114"/>
      <c r="C298" s="158"/>
      <c r="D298" s="114"/>
      <c r="E298" s="114"/>
      <c r="F298" s="114"/>
      <c r="G298" s="114"/>
      <c r="H298" s="114"/>
      <c r="I298" s="114"/>
      <c r="J298" s="114"/>
      <c r="K298" s="114"/>
      <c r="L298" s="114"/>
      <c r="M298" s="159"/>
      <c r="N298" s="160"/>
      <c r="O298" s="161"/>
      <c r="P298" s="162"/>
      <c r="Q298" s="163"/>
      <c r="R298" s="142"/>
      <c r="S298" s="16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row>
    <row r="299" ht="14.25" customHeight="1">
      <c r="A299" s="114"/>
      <c r="B299" s="114"/>
      <c r="C299" s="158"/>
      <c r="D299" s="114"/>
      <c r="E299" s="114"/>
      <c r="F299" s="114"/>
      <c r="G299" s="114"/>
      <c r="H299" s="114"/>
      <c r="I299" s="114"/>
      <c r="J299" s="114"/>
      <c r="K299" s="114"/>
      <c r="L299" s="114"/>
      <c r="M299" s="159"/>
      <c r="N299" s="160"/>
      <c r="O299" s="161"/>
      <c r="P299" s="162"/>
      <c r="Q299" s="163"/>
      <c r="R299" s="142"/>
      <c r="S299" s="16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row>
    <row r="300" ht="14.25" customHeight="1">
      <c r="A300" s="114"/>
      <c r="B300" s="114"/>
      <c r="C300" s="158"/>
      <c r="D300" s="114"/>
      <c r="E300" s="114"/>
      <c r="F300" s="114"/>
      <c r="G300" s="114"/>
      <c r="H300" s="114"/>
      <c r="I300" s="114"/>
      <c r="J300" s="114"/>
      <c r="K300" s="114"/>
      <c r="L300" s="114"/>
      <c r="M300" s="159"/>
      <c r="N300" s="160"/>
      <c r="O300" s="161"/>
      <c r="P300" s="162"/>
      <c r="Q300" s="163"/>
      <c r="R300" s="142"/>
      <c r="S300" s="16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row>
    <row r="301" ht="14.25" customHeight="1">
      <c r="A301" s="114"/>
      <c r="B301" s="114"/>
      <c r="C301" s="158"/>
      <c r="D301" s="114"/>
      <c r="E301" s="114"/>
      <c r="F301" s="114"/>
      <c r="G301" s="114"/>
      <c r="H301" s="114"/>
      <c r="I301" s="114"/>
      <c r="J301" s="114"/>
      <c r="K301" s="114"/>
      <c r="L301" s="114"/>
      <c r="M301" s="159"/>
      <c r="N301" s="160"/>
      <c r="O301" s="161"/>
      <c r="P301" s="162"/>
      <c r="Q301" s="163"/>
      <c r="R301" s="142"/>
      <c r="S301" s="16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row>
    <row r="302" ht="14.25" customHeight="1">
      <c r="A302" s="114"/>
      <c r="B302" s="114"/>
      <c r="C302" s="158"/>
      <c r="D302" s="114"/>
      <c r="E302" s="114"/>
      <c r="F302" s="114"/>
      <c r="G302" s="114"/>
      <c r="H302" s="114"/>
      <c r="I302" s="114"/>
      <c r="J302" s="114"/>
      <c r="K302" s="114"/>
      <c r="L302" s="114"/>
      <c r="M302" s="159"/>
      <c r="N302" s="160"/>
      <c r="O302" s="161"/>
      <c r="P302" s="162"/>
      <c r="Q302" s="163"/>
      <c r="R302" s="142"/>
      <c r="S302" s="16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row>
    <row r="303" ht="14.25" customHeight="1">
      <c r="A303" s="114"/>
      <c r="B303" s="114"/>
      <c r="C303" s="158"/>
      <c r="D303" s="114"/>
      <c r="E303" s="114"/>
      <c r="F303" s="114"/>
      <c r="G303" s="114"/>
      <c r="H303" s="114"/>
      <c r="I303" s="114"/>
      <c r="J303" s="114"/>
      <c r="K303" s="114"/>
      <c r="L303" s="114"/>
      <c r="M303" s="159"/>
      <c r="N303" s="160"/>
      <c r="O303" s="161"/>
      <c r="P303" s="162"/>
      <c r="Q303" s="163"/>
      <c r="R303" s="142"/>
      <c r="S303" s="16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row>
    <row r="304" ht="14.25" customHeight="1">
      <c r="A304" s="114"/>
      <c r="B304" s="114"/>
      <c r="C304" s="158"/>
      <c r="D304" s="114"/>
      <c r="E304" s="114"/>
      <c r="F304" s="114"/>
      <c r="G304" s="114"/>
      <c r="H304" s="114"/>
      <c r="I304" s="114"/>
      <c r="J304" s="114"/>
      <c r="K304" s="114"/>
      <c r="L304" s="114"/>
      <c r="M304" s="159"/>
      <c r="N304" s="160"/>
      <c r="O304" s="161"/>
      <c r="P304" s="162"/>
      <c r="Q304" s="163"/>
      <c r="R304" s="142"/>
      <c r="S304" s="16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row>
    <row r="305" ht="14.25" customHeight="1">
      <c r="A305" s="114"/>
      <c r="B305" s="114"/>
      <c r="C305" s="158"/>
      <c r="D305" s="114"/>
      <c r="E305" s="114"/>
      <c r="F305" s="114"/>
      <c r="G305" s="114"/>
      <c r="H305" s="114"/>
      <c r="I305" s="114"/>
      <c r="J305" s="114"/>
      <c r="K305" s="114"/>
      <c r="L305" s="114"/>
      <c r="M305" s="159"/>
      <c r="N305" s="160"/>
      <c r="O305" s="161"/>
      <c r="P305" s="162"/>
      <c r="Q305" s="163"/>
      <c r="R305" s="142"/>
      <c r="S305" s="16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row>
    <row r="306" ht="14.25" customHeight="1">
      <c r="A306" s="114"/>
      <c r="B306" s="114"/>
      <c r="C306" s="158"/>
      <c r="D306" s="114"/>
      <c r="E306" s="114"/>
      <c r="F306" s="114"/>
      <c r="G306" s="114"/>
      <c r="H306" s="114"/>
      <c r="I306" s="114"/>
      <c r="J306" s="114"/>
      <c r="K306" s="114"/>
      <c r="L306" s="114"/>
      <c r="M306" s="159"/>
      <c r="N306" s="160"/>
      <c r="O306" s="161"/>
      <c r="P306" s="162"/>
      <c r="Q306" s="163"/>
      <c r="R306" s="142"/>
      <c r="S306" s="16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row>
    <row r="307" ht="14.25" customHeight="1">
      <c r="A307" s="114"/>
      <c r="B307" s="114"/>
      <c r="C307" s="158"/>
      <c r="D307" s="114"/>
      <c r="E307" s="114"/>
      <c r="F307" s="114"/>
      <c r="G307" s="114"/>
      <c r="H307" s="114"/>
      <c r="I307" s="114"/>
      <c r="J307" s="114"/>
      <c r="K307" s="114"/>
      <c r="L307" s="114"/>
      <c r="M307" s="159"/>
      <c r="N307" s="160"/>
      <c r="O307" s="161"/>
      <c r="P307" s="162"/>
      <c r="Q307" s="163"/>
      <c r="R307" s="142"/>
      <c r="S307" s="16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row>
    <row r="308" ht="14.25" customHeight="1">
      <c r="A308" s="114"/>
      <c r="B308" s="114"/>
      <c r="C308" s="158"/>
      <c r="D308" s="114"/>
      <c r="E308" s="114"/>
      <c r="F308" s="114"/>
      <c r="G308" s="114"/>
      <c r="H308" s="114"/>
      <c r="I308" s="114"/>
      <c r="J308" s="114"/>
      <c r="K308" s="114"/>
      <c r="L308" s="114"/>
      <c r="M308" s="159"/>
      <c r="N308" s="160"/>
      <c r="O308" s="161"/>
      <c r="P308" s="162"/>
      <c r="Q308" s="163"/>
      <c r="R308" s="142"/>
      <c r="S308" s="16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row>
    <row r="309" ht="14.25" customHeight="1">
      <c r="A309" s="114"/>
      <c r="B309" s="114"/>
      <c r="C309" s="158"/>
      <c r="D309" s="114"/>
      <c r="E309" s="114"/>
      <c r="F309" s="114"/>
      <c r="G309" s="114"/>
      <c r="H309" s="114"/>
      <c r="I309" s="114"/>
      <c r="J309" s="114"/>
      <c r="K309" s="114"/>
      <c r="L309" s="114"/>
      <c r="M309" s="159"/>
      <c r="N309" s="160"/>
      <c r="O309" s="161"/>
      <c r="P309" s="162"/>
      <c r="Q309" s="163"/>
      <c r="R309" s="142"/>
      <c r="S309" s="16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row>
    <row r="310" ht="14.25" customHeight="1">
      <c r="A310" s="114"/>
      <c r="B310" s="114"/>
      <c r="C310" s="158"/>
      <c r="D310" s="114"/>
      <c r="E310" s="114"/>
      <c r="F310" s="114"/>
      <c r="G310" s="114"/>
      <c r="H310" s="114"/>
      <c r="I310" s="114"/>
      <c r="J310" s="114"/>
      <c r="K310" s="114"/>
      <c r="L310" s="114"/>
      <c r="M310" s="159"/>
      <c r="N310" s="160"/>
      <c r="O310" s="161"/>
      <c r="P310" s="162"/>
      <c r="Q310" s="163"/>
      <c r="R310" s="142"/>
      <c r="S310" s="16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row>
    <row r="311" ht="14.25" customHeight="1">
      <c r="A311" s="114"/>
      <c r="B311" s="114"/>
      <c r="C311" s="158"/>
      <c r="D311" s="114"/>
      <c r="E311" s="114"/>
      <c r="F311" s="114"/>
      <c r="G311" s="114"/>
      <c r="H311" s="114"/>
      <c r="I311" s="114"/>
      <c r="J311" s="114"/>
      <c r="K311" s="114"/>
      <c r="L311" s="114"/>
      <c r="M311" s="159"/>
      <c r="N311" s="160"/>
      <c r="O311" s="161"/>
      <c r="P311" s="162"/>
      <c r="Q311" s="163"/>
      <c r="R311" s="142"/>
      <c r="S311" s="16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row>
    <row r="312" ht="14.25" customHeight="1">
      <c r="A312" s="114"/>
      <c r="B312" s="114"/>
      <c r="C312" s="158"/>
      <c r="D312" s="114"/>
      <c r="E312" s="114"/>
      <c r="F312" s="114"/>
      <c r="G312" s="114"/>
      <c r="H312" s="114"/>
      <c r="I312" s="114"/>
      <c r="J312" s="114"/>
      <c r="K312" s="114"/>
      <c r="L312" s="114"/>
      <c r="M312" s="159"/>
      <c r="N312" s="160"/>
      <c r="O312" s="161"/>
      <c r="P312" s="162"/>
      <c r="Q312" s="163"/>
      <c r="R312" s="142"/>
      <c r="S312" s="16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row>
    <row r="313" ht="14.25" customHeight="1">
      <c r="A313" s="114"/>
      <c r="B313" s="114"/>
      <c r="C313" s="158"/>
      <c r="D313" s="114"/>
      <c r="E313" s="114"/>
      <c r="F313" s="114"/>
      <c r="G313" s="114"/>
      <c r="H313" s="114"/>
      <c r="I313" s="114"/>
      <c r="J313" s="114"/>
      <c r="K313" s="114"/>
      <c r="L313" s="114"/>
      <c r="M313" s="159"/>
      <c r="N313" s="160"/>
      <c r="O313" s="161"/>
      <c r="P313" s="162"/>
      <c r="Q313" s="163"/>
      <c r="R313" s="142"/>
      <c r="S313" s="16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row>
    <row r="314" ht="14.25" customHeight="1">
      <c r="A314" s="114"/>
      <c r="B314" s="114"/>
      <c r="C314" s="158"/>
      <c r="D314" s="114"/>
      <c r="E314" s="114"/>
      <c r="F314" s="114"/>
      <c r="G314" s="114"/>
      <c r="H314" s="114"/>
      <c r="I314" s="114"/>
      <c r="J314" s="114"/>
      <c r="K314" s="114"/>
      <c r="L314" s="114"/>
      <c r="M314" s="159"/>
      <c r="N314" s="160"/>
      <c r="O314" s="161"/>
      <c r="P314" s="162"/>
      <c r="Q314" s="163"/>
      <c r="R314" s="142"/>
      <c r="S314" s="16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row>
    <row r="315" ht="14.25" customHeight="1">
      <c r="A315" s="114"/>
      <c r="B315" s="114"/>
      <c r="C315" s="158"/>
      <c r="D315" s="114"/>
      <c r="E315" s="114"/>
      <c r="F315" s="114"/>
      <c r="G315" s="114"/>
      <c r="H315" s="114"/>
      <c r="I315" s="114"/>
      <c r="J315" s="114"/>
      <c r="K315" s="114"/>
      <c r="L315" s="114"/>
      <c r="M315" s="159"/>
      <c r="N315" s="160"/>
      <c r="O315" s="161"/>
      <c r="P315" s="162"/>
      <c r="Q315" s="163"/>
      <c r="R315" s="142"/>
      <c r="S315" s="16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row>
    <row r="316" ht="14.25" customHeight="1">
      <c r="A316" s="114"/>
      <c r="B316" s="114"/>
      <c r="C316" s="158"/>
      <c r="D316" s="114"/>
      <c r="E316" s="114"/>
      <c r="F316" s="114"/>
      <c r="G316" s="114"/>
      <c r="H316" s="114"/>
      <c r="I316" s="114"/>
      <c r="J316" s="114"/>
      <c r="K316" s="114"/>
      <c r="L316" s="114"/>
      <c r="M316" s="159"/>
      <c r="N316" s="160"/>
      <c r="O316" s="161"/>
      <c r="P316" s="162"/>
      <c r="Q316" s="163"/>
      <c r="R316" s="142"/>
      <c r="S316" s="16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row>
    <row r="317" ht="14.25" customHeight="1">
      <c r="A317" s="114"/>
      <c r="B317" s="114"/>
      <c r="C317" s="158"/>
      <c r="D317" s="114"/>
      <c r="E317" s="114"/>
      <c r="F317" s="114"/>
      <c r="G317" s="114"/>
      <c r="H317" s="114"/>
      <c r="I317" s="114"/>
      <c r="J317" s="114"/>
      <c r="K317" s="114"/>
      <c r="L317" s="114"/>
      <c r="M317" s="159"/>
      <c r="N317" s="160"/>
      <c r="O317" s="161"/>
      <c r="P317" s="162"/>
      <c r="Q317" s="163"/>
      <c r="R317" s="142"/>
      <c r="S317" s="16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row>
    <row r="318" ht="14.25" customHeight="1">
      <c r="A318" s="114"/>
      <c r="B318" s="114"/>
      <c r="C318" s="158"/>
      <c r="D318" s="114"/>
      <c r="E318" s="114"/>
      <c r="F318" s="114"/>
      <c r="G318" s="114"/>
      <c r="H318" s="114"/>
      <c r="I318" s="114"/>
      <c r="J318" s="114"/>
      <c r="K318" s="114"/>
      <c r="L318" s="114"/>
      <c r="M318" s="159"/>
      <c r="N318" s="160"/>
      <c r="O318" s="161"/>
      <c r="P318" s="162"/>
      <c r="Q318" s="163"/>
      <c r="R318" s="142"/>
      <c r="S318" s="16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row>
    <row r="319" ht="14.25" customHeight="1">
      <c r="A319" s="114"/>
      <c r="B319" s="114"/>
      <c r="C319" s="158"/>
      <c r="D319" s="114"/>
      <c r="E319" s="114"/>
      <c r="F319" s="114"/>
      <c r="G319" s="114"/>
      <c r="H319" s="114"/>
      <c r="I319" s="114"/>
      <c r="J319" s="114"/>
      <c r="K319" s="114"/>
      <c r="L319" s="114"/>
      <c r="M319" s="159"/>
      <c r="N319" s="160"/>
      <c r="O319" s="161"/>
      <c r="P319" s="162"/>
      <c r="Q319" s="163"/>
      <c r="R319" s="142"/>
      <c r="S319" s="16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row>
    <row r="320" ht="14.25" customHeight="1">
      <c r="A320" s="114"/>
      <c r="B320" s="114"/>
      <c r="C320" s="158"/>
      <c r="D320" s="114"/>
      <c r="E320" s="114"/>
      <c r="F320" s="114"/>
      <c r="G320" s="114"/>
      <c r="H320" s="114"/>
      <c r="I320" s="114"/>
      <c r="J320" s="114"/>
      <c r="K320" s="114"/>
      <c r="L320" s="114"/>
      <c r="M320" s="159"/>
      <c r="N320" s="160"/>
      <c r="O320" s="161"/>
      <c r="P320" s="162"/>
      <c r="Q320" s="163"/>
      <c r="R320" s="142"/>
      <c r="S320" s="16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row>
    <row r="321" ht="14.25" customHeight="1">
      <c r="A321" s="114"/>
      <c r="B321" s="114"/>
      <c r="C321" s="158"/>
      <c r="D321" s="114"/>
      <c r="E321" s="114"/>
      <c r="F321" s="114"/>
      <c r="G321" s="114"/>
      <c r="H321" s="114"/>
      <c r="I321" s="114"/>
      <c r="J321" s="114"/>
      <c r="K321" s="114"/>
      <c r="L321" s="114"/>
      <c r="M321" s="159"/>
      <c r="N321" s="160"/>
      <c r="O321" s="161"/>
      <c r="P321" s="162"/>
      <c r="Q321" s="163"/>
      <c r="R321" s="142"/>
      <c r="S321" s="16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row>
    <row r="322" ht="14.25" customHeight="1">
      <c r="A322" s="114"/>
      <c r="B322" s="114"/>
      <c r="C322" s="158"/>
      <c r="D322" s="114"/>
      <c r="E322" s="114"/>
      <c r="F322" s="114"/>
      <c r="G322" s="114"/>
      <c r="H322" s="114"/>
      <c r="I322" s="114"/>
      <c r="J322" s="114"/>
      <c r="K322" s="114"/>
      <c r="L322" s="114"/>
      <c r="M322" s="159"/>
      <c r="N322" s="160"/>
      <c r="O322" s="161"/>
      <c r="P322" s="162"/>
      <c r="Q322" s="163"/>
      <c r="R322" s="142"/>
      <c r="S322" s="16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row>
    <row r="323" ht="14.25" customHeight="1">
      <c r="A323" s="114"/>
      <c r="B323" s="114"/>
      <c r="C323" s="158"/>
      <c r="D323" s="114"/>
      <c r="E323" s="114"/>
      <c r="F323" s="114"/>
      <c r="G323" s="114"/>
      <c r="H323" s="114"/>
      <c r="I323" s="114"/>
      <c r="J323" s="114"/>
      <c r="K323" s="114"/>
      <c r="L323" s="114"/>
      <c r="M323" s="159"/>
      <c r="N323" s="160"/>
      <c r="O323" s="161"/>
      <c r="P323" s="162"/>
      <c r="Q323" s="163"/>
      <c r="R323" s="142"/>
      <c r="S323" s="16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row>
    <row r="324" ht="14.25" customHeight="1">
      <c r="A324" s="114"/>
      <c r="B324" s="114"/>
      <c r="C324" s="158"/>
      <c r="D324" s="114"/>
      <c r="E324" s="114"/>
      <c r="F324" s="114"/>
      <c r="G324" s="114"/>
      <c r="H324" s="114"/>
      <c r="I324" s="114"/>
      <c r="J324" s="114"/>
      <c r="K324" s="114"/>
      <c r="L324" s="114"/>
      <c r="M324" s="159"/>
      <c r="N324" s="160"/>
      <c r="O324" s="161"/>
      <c r="P324" s="162"/>
      <c r="Q324" s="163"/>
      <c r="R324" s="142"/>
      <c r="S324" s="16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row>
    <row r="325" ht="14.25" customHeight="1">
      <c r="A325" s="114"/>
      <c r="B325" s="114"/>
      <c r="C325" s="158"/>
      <c r="D325" s="114"/>
      <c r="E325" s="114"/>
      <c r="F325" s="114"/>
      <c r="G325" s="114"/>
      <c r="H325" s="114"/>
      <c r="I325" s="114"/>
      <c r="J325" s="114"/>
      <c r="K325" s="114"/>
      <c r="L325" s="114"/>
      <c r="M325" s="159"/>
      <c r="N325" s="160"/>
      <c r="O325" s="161"/>
      <c r="P325" s="162"/>
      <c r="Q325" s="163"/>
      <c r="R325" s="142"/>
      <c r="S325" s="16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row>
    <row r="326" ht="14.25" customHeight="1">
      <c r="A326" s="114"/>
      <c r="B326" s="114"/>
      <c r="C326" s="158"/>
      <c r="D326" s="114"/>
      <c r="E326" s="114"/>
      <c r="F326" s="114"/>
      <c r="G326" s="114"/>
      <c r="H326" s="114"/>
      <c r="I326" s="114"/>
      <c r="J326" s="114"/>
      <c r="K326" s="114"/>
      <c r="L326" s="114"/>
      <c r="M326" s="159"/>
      <c r="N326" s="160"/>
      <c r="O326" s="161"/>
      <c r="P326" s="162"/>
      <c r="Q326" s="163"/>
      <c r="R326" s="142"/>
      <c r="S326" s="16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row>
    <row r="327" ht="14.25" customHeight="1">
      <c r="A327" s="114"/>
      <c r="B327" s="114"/>
      <c r="C327" s="158"/>
      <c r="D327" s="114"/>
      <c r="E327" s="114"/>
      <c r="F327" s="114"/>
      <c r="G327" s="114"/>
      <c r="H327" s="114"/>
      <c r="I327" s="114"/>
      <c r="J327" s="114"/>
      <c r="K327" s="114"/>
      <c r="L327" s="114"/>
      <c r="M327" s="159"/>
      <c r="N327" s="160"/>
      <c r="O327" s="161"/>
      <c r="P327" s="162"/>
      <c r="Q327" s="163"/>
      <c r="R327" s="142"/>
      <c r="S327" s="16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row>
    <row r="328" ht="14.25" customHeight="1">
      <c r="A328" s="114"/>
      <c r="B328" s="114"/>
      <c r="C328" s="158"/>
      <c r="D328" s="114"/>
      <c r="E328" s="114"/>
      <c r="F328" s="114"/>
      <c r="G328" s="114"/>
      <c r="H328" s="114"/>
      <c r="I328" s="114"/>
      <c r="J328" s="114"/>
      <c r="K328" s="114"/>
      <c r="L328" s="114"/>
      <c r="M328" s="159"/>
      <c r="N328" s="160"/>
      <c r="O328" s="161"/>
      <c r="P328" s="162"/>
      <c r="Q328" s="163"/>
      <c r="R328" s="142"/>
      <c r="S328" s="16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row>
    <row r="329" ht="14.25" customHeight="1">
      <c r="A329" s="114"/>
      <c r="B329" s="114"/>
      <c r="C329" s="158"/>
      <c r="D329" s="114"/>
      <c r="E329" s="114"/>
      <c r="F329" s="114"/>
      <c r="G329" s="114"/>
      <c r="H329" s="114"/>
      <c r="I329" s="114"/>
      <c r="J329" s="114"/>
      <c r="K329" s="114"/>
      <c r="L329" s="114"/>
      <c r="M329" s="159"/>
      <c r="N329" s="160"/>
      <c r="O329" s="161"/>
      <c r="P329" s="162"/>
      <c r="Q329" s="163"/>
      <c r="R329" s="142"/>
      <c r="S329" s="16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row>
    <row r="330" ht="14.25" customHeight="1">
      <c r="A330" s="114"/>
      <c r="B330" s="114"/>
      <c r="C330" s="158"/>
      <c r="D330" s="114"/>
      <c r="E330" s="114"/>
      <c r="F330" s="114"/>
      <c r="G330" s="114"/>
      <c r="H330" s="114"/>
      <c r="I330" s="114"/>
      <c r="J330" s="114"/>
      <c r="K330" s="114"/>
      <c r="L330" s="114"/>
      <c r="M330" s="159"/>
      <c r="N330" s="160"/>
      <c r="O330" s="161"/>
      <c r="P330" s="162"/>
      <c r="Q330" s="163"/>
      <c r="R330" s="142"/>
      <c r="S330" s="16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row>
    <row r="331" ht="14.25" customHeight="1">
      <c r="A331" s="114"/>
      <c r="B331" s="114"/>
      <c r="C331" s="158"/>
      <c r="D331" s="114"/>
      <c r="E331" s="114"/>
      <c r="F331" s="114"/>
      <c r="G331" s="114"/>
      <c r="H331" s="114"/>
      <c r="I331" s="114"/>
      <c r="J331" s="114"/>
      <c r="K331" s="114"/>
      <c r="L331" s="114"/>
      <c r="M331" s="159"/>
      <c r="N331" s="160"/>
      <c r="O331" s="161"/>
      <c r="P331" s="162"/>
      <c r="Q331" s="163"/>
      <c r="R331" s="142"/>
      <c r="S331" s="16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row>
    <row r="332" ht="14.25" customHeight="1">
      <c r="A332" s="114"/>
      <c r="B332" s="114"/>
      <c r="C332" s="158"/>
      <c r="D332" s="114"/>
      <c r="E332" s="114"/>
      <c r="F332" s="114"/>
      <c r="G332" s="114"/>
      <c r="H332" s="114"/>
      <c r="I332" s="114"/>
      <c r="J332" s="114"/>
      <c r="K332" s="114"/>
      <c r="L332" s="114"/>
      <c r="M332" s="159"/>
      <c r="N332" s="160"/>
      <c r="O332" s="161"/>
      <c r="P332" s="162"/>
      <c r="Q332" s="163"/>
      <c r="R332" s="142"/>
      <c r="S332" s="16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row>
    <row r="333" ht="14.25" customHeight="1">
      <c r="A333" s="114"/>
      <c r="B333" s="114"/>
      <c r="C333" s="158"/>
      <c r="D333" s="114"/>
      <c r="E333" s="114"/>
      <c r="F333" s="114"/>
      <c r="G333" s="114"/>
      <c r="H333" s="114"/>
      <c r="I333" s="114"/>
      <c r="J333" s="114"/>
      <c r="K333" s="114"/>
      <c r="L333" s="114"/>
      <c r="M333" s="159"/>
      <c r="N333" s="160"/>
      <c r="O333" s="161"/>
      <c r="P333" s="162"/>
      <c r="Q333" s="163"/>
      <c r="R333" s="142"/>
      <c r="S333" s="16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row>
    <row r="334" ht="14.25" customHeight="1">
      <c r="A334" s="114"/>
      <c r="B334" s="114"/>
      <c r="C334" s="158"/>
      <c r="D334" s="114"/>
      <c r="E334" s="114"/>
      <c r="F334" s="114"/>
      <c r="G334" s="114"/>
      <c r="H334" s="114"/>
      <c r="I334" s="114"/>
      <c r="J334" s="114"/>
      <c r="K334" s="114"/>
      <c r="L334" s="114"/>
      <c r="M334" s="159"/>
      <c r="N334" s="160"/>
      <c r="O334" s="161"/>
      <c r="P334" s="162"/>
      <c r="Q334" s="163"/>
      <c r="R334" s="142"/>
      <c r="S334" s="16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row>
    <row r="335" ht="14.25" customHeight="1">
      <c r="A335" s="114"/>
      <c r="B335" s="114"/>
      <c r="C335" s="158"/>
      <c r="D335" s="114"/>
      <c r="E335" s="114"/>
      <c r="F335" s="114"/>
      <c r="G335" s="114"/>
      <c r="H335" s="114"/>
      <c r="I335" s="114"/>
      <c r="J335" s="114"/>
      <c r="K335" s="114"/>
      <c r="L335" s="114"/>
      <c r="M335" s="159"/>
      <c r="N335" s="160"/>
      <c r="O335" s="161"/>
      <c r="P335" s="162"/>
      <c r="Q335" s="163"/>
      <c r="R335" s="142"/>
      <c r="S335" s="16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row>
    <row r="336" ht="14.25" customHeight="1">
      <c r="A336" s="114"/>
      <c r="B336" s="114"/>
      <c r="C336" s="158"/>
      <c r="D336" s="114"/>
      <c r="E336" s="114"/>
      <c r="F336" s="114"/>
      <c r="G336" s="114"/>
      <c r="H336" s="114"/>
      <c r="I336" s="114"/>
      <c r="J336" s="114"/>
      <c r="K336" s="114"/>
      <c r="L336" s="114"/>
      <c r="M336" s="159"/>
      <c r="N336" s="160"/>
      <c r="O336" s="161"/>
      <c r="P336" s="162"/>
      <c r="Q336" s="163"/>
      <c r="R336" s="142"/>
      <c r="S336" s="16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row>
    <row r="337" ht="14.25" customHeight="1">
      <c r="A337" s="114"/>
      <c r="B337" s="114"/>
      <c r="C337" s="158"/>
      <c r="D337" s="114"/>
      <c r="E337" s="114"/>
      <c r="F337" s="114"/>
      <c r="G337" s="114"/>
      <c r="H337" s="114"/>
      <c r="I337" s="114"/>
      <c r="J337" s="114"/>
      <c r="K337" s="114"/>
      <c r="L337" s="114"/>
      <c r="M337" s="159"/>
      <c r="N337" s="160"/>
      <c r="O337" s="161"/>
      <c r="P337" s="162"/>
      <c r="Q337" s="163"/>
      <c r="R337" s="142"/>
      <c r="S337" s="16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row>
    <row r="338" ht="14.25" customHeight="1">
      <c r="A338" s="114"/>
      <c r="B338" s="114"/>
      <c r="C338" s="158"/>
      <c r="D338" s="114"/>
      <c r="E338" s="114"/>
      <c r="F338" s="114"/>
      <c r="G338" s="114"/>
      <c r="H338" s="114"/>
      <c r="I338" s="114"/>
      <c r="J338" s="114"/>
      <c r="K338" s="114"/>
      <c r="L338" s="114"/>
      <c r="M338" s="159"/>
      <c r="N338" s="160"/>
      <c r="O338" s="161"/>
      <c r="P338" s="162"/>
      <c r="Q338" s="163"/>
      <c r="R338" s="142"/>
      <c r="S338" s="16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row>
    <row r="339" ht="14.25" customHeight="1">
      <c r="A339" s="114"/>
      <c r="B339" s="114"/>
      <c r="C339" s="158"/>
      <c r="D339" s="114"/>
      <c r="E339" s="114"/>
      <c r="F339" s="114"/>
      <c r="G339" s="114"/>
      <c r="H339" s="114"/>
      <c r="I339" s="114"/>
      <c r="J339" s="114"/>
      <c r="K339" s="114"/>
      <c r="L339" s="114"/>
      <c r="M339" s="159"/>
      <c r="N339" s="160"/>
      <c r="O339" s="161"/>
      <c r="P339" s="162"/>
      <c r="Q339" s="163"/>
      <c r="R339" s="142"/>
      <c r="S339" s="16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row>
    <row r="340" ht="14.25" customHeight="1">
      <c r="A340" s="114"/>
      <c r="B340" s="114"/>
      <c r="C340" s="158"/>
      <c r="D340" s="114"/>
      <c r="E340" s="114"/>
      <c r="F340" s="114"/>
      <c r="G340" s="114"/>
      <c r="H340" s="114"/>
      <c r="I340" s="114"/>
      <c r="J340" s="114"/>
      <c r="K340" s="114"/>
      <c r="L340" s="114"/>
      <c r="M340" s="159"/>
      <c r="N340" s="160"/>
      <c r="O340" s="161"/>
      <c r="P340" s="162"/>
      <c r="Q340" s="163"/>
      <c r="R340" s="142"/>
      <c r="S340" s="16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row>
    <row r="341" ht="14.25" customHeight="1">
      <c r="A341" s="114"/>
      <c r="B341" s="114"/>
      <c r="C341" s="158"/>
      <c r="D341" s="114"/>
      <c r="E341" s="114"/>
      <c r="F341" s="114"/>
      <c r="G341" s="114"/>
      <c r="H341" s="114"/>
      <c r="I341" s="114"/>
      <c r="J341" s="114"/>
      <c r="K341" s="114"/>
      <c r="L341" s="114"/>
      <c r="M341" s="159"/>
      <c r="N341" s="160"/>
      <c r="O341" s="161"/>
      <c r="P341" s="162"/>
      <c r="Q341" s="163"/>
      <c r="R341" s="142"/>
      <c r="S341" s="16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row>
    <row r="342" ht="14.25" customHeight="1">
      <c r="A342" s="114"/>
      <c r="B342" s="114"/>
      <c r="C342" s="158"/>
      <c r="D342" s="114"/>
      <c r="E342" s="114"/>
      <c r="F342" s="114"/>
      <c r="G342" s="114"/>
      <c r="H342" s="114"/>
      <c r="I342" s="114"/>
      <c r="J342" s="114"/>
      <c r="K342" s="114"/>
      <c r="L342" s="114"/>
      <c r="M342" s="159"/>
      <c r="N342" s="160"/>
      <c r="O342" s="161"/>
      <c r="P342" s="162"/>
      <c r="Q342" s="163"/>
      <c r="R342" s="142"/>
      <c r="S342" s="16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row>
    <row r="343" ht="14.25" customHeight="1">
      <c r="A343" s="114"/>
      <c r="B343" s="114"/>
      <c r="C343" s="158"/>
      <c r="D343" s="114"/>
      <c r="E343" s="114"/>
      <c r="F343" s="114"/>
      <c r="G343" s="114"/>
      <c r="H343" s="114"/>
      <c r="I343" s="114"/>
      <c r="J343" s="114"/>
      <c r="K343" s="114"/>
      <c r="L343" s="114"/>
      <c r="M343" s="159"/>
      <c r="N343" s="160"/>
      <c r="O343" s="161"/>
      <c r="P343" s="162"/>
      <c r="Q343" s="163"/>
      <c r="R343" s="142"/>
      <c r="S343" s="16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row>
    <row r="344" ht="14.25" customHeight="1">
      <c r="A344" s="114"/>
      <c r="B344" s="114"/>
      <c r="C344" s="158"/>
      <c r="D344" s="114"/>
      <c r="E344" s="114"/>
      <c r="F344" s="114"/>
      <c r="G344" s="114"/>
      <c r="H344" s="114"/>
      <c r="I344" s="114"/>
      <c r="J344" s="114"/>
      <c r="K344" s="114"/>
      <c r="L344" s="114"/>
      <c r="M344" s="159"/>
      <c r="N344" s="160"/>
      <c r="O344" s="161"/>
      <c r="P344" s="162"/>
      <c r="Q344" s="163"/>
      <c r="R344" s="142"/>
      <c r="S344" s="16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row>
    <row r="345" ht="14.25" customHeight="1">
      <c r="A345" s="114"/>
      <c r="B345" s="114"/>
      <c r="C345" s="158"/>
      <c r="D345" s="114"/>
      <c r="E345" s="114"/>
      <c r="F345" s="114"/>
      <c r="G345" s="114"/>
      <c r="H345" s="114"/>
      <c r="I345" s="114"/>
      <c r="J345" s="114"/>
      <c r="K345" s="114"/>
      <c r="L345" s="114"/>
      <c r="M345" s="159"/>
      <c r="N345" s="160"/>
      <c r="O345" s="161"/>
      <c r="P345" s="162"/>
      <c r="Q345" s="163"/>
      <c r="R345" s="142"/>
      <c r="S345" s="16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row>
    <row r="346" ht="14.25" customHeight="1">
      <c r="A346" s="114"/>
      <c r="B346" s="114"/>
      <c r="C346" s="158"/>
      <c r="D346" s="114"/>
      <c r="E346" s="114"/>
      <c r="F346" s="114"/>
      <c r="G346" s="114"/>
      <c r="H346" s="114"/>
      <c r="I346" s="114"/>
      <c r="J346" s="114"/>
      <c r="K346" s="114"/>
      <c r="L346" s="114"/>
      <c r="M346" s="159"/>
      <c r="N346" s="160"/>
      <c r="O346" s="161"/>
      <c r="P346" s="162"/>
      <c r="Q346" s="163"/>
      <c r="R346" s="142"/>
      <c r="S346" s="16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row>
    <row r="347" ht="14.25" customHeight="1">
      <c r="A347" s="114"/>
      <c r="B347" s="114"/>
      <c r="C347" s="158"/>
      <c r="D347" s="114"/>
      <c r="E347" s="114"/>
      <c r="F347" s="114"/>
      <c r="G347" s="114"/>
      <c r="H347" s="114"/>
      <c r="I347" s="114"/>
      <c r="J347" s="114"/>
      <c r="K347" s="114"/>
      <c r="L347" s="114"/>
      <c r="M347" s="159"/>
      <c r="N347" s="160"/>
      <c r="O347" s="161"/>
      <c r="P347" s="162"/>
      <c r="Q347" s="163"/>
      <c r="R347" s="142"/>
      <c r="S347" s="16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row>
    <row r="348" ht="14.25" customHeight="1">
      <c r="A348" s="114"/>
      <c r="B348" s="114"/>
      <c r="C348" s="158"/>
      <c r="D348" s="114"/>
      <c r="E348" s="114"/>
      <c r="F348" s="114"/>
      <c r="G348" s="114"/>
      <c r="H348" s="114"/>
      <c r="I348" s="114"/>
      <c r="J348" s="114"/>
      <c r="K348" s="114"/>
      <c r="L348" s="114"/>
      <c r="M348" s="159"/>
      <c r="N348" s="160"/>
      <c r="O348" s="161"/>
      <c r="P348" s="162"/>
      <c r="Q348" s="163"/>
      <c r="R348" s="142"/>
      <c r="S348" s="16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row>
    <row r="349" ht="14.25" customHeight="1">
      <c r="A349" s="114"/>
      <c r="B349" s="114"/>
      <c r="C349" s="158"/>
      <c r="D349" s="114"/>
      <c r="E349" s="114"/>
      <c r="F349" s="114"/>
      <c r="G349" s="114"/>
      <c r="H349" s="114"/>
      <c r="I349" s="114"/>
      <c r="J349" s="114"/>
      <c r="K349" s="114"/>
      <c r="L349" s="114"/>
      <c r="M349" s="159"/>
      <c r="N349" s="160"/>
      <c r="O349" s="161"/>
      <c r="P349" s="162"/>
      <c r="Q349" s="163"/>
      <c r="R349" s="142"/>
      <c r="S349" s="16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row>
    <row r="350" ht="14.25" customHeight="1">
      <c r="A350" s="114"/>
      <c r="B350" s="114"/>
      <c r="C350" s="158"/>
      <c r="D350" s="114"/>
      <c r="E350" s="114"/>
      <c r="F350" s="114"/>
      <c r="G350" s="114"/>
      <c r="H350" s="114"/>
      <c r="I350" s="114"/>
      <c r="J350" s="114"/>
      <c r="K350" s="114"/>
      <c r="L350" s="114"/>
      <c r="M350" s="159"/>
      <c r="N350" s="160"/>
      <c r="O350" s="161"/>
      <c r="P350" s="162"/>
      <c r="Q350" s="163"/>
      <c r="R350" s="142"/>
      <c r="S350" s="16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row>
    <row r="351" ht="14.25" customHeight="1">
      <c r="A351" s="114"/>
      <c r="B351" s="114"/>
      <c r="C351" s="158"/>
      <c r="D351" s="114"/>
      <c r="E351" s="114"/>
      <c r="F351" s="114"/>
      <c r="G351" s="114"/>
      <c r="H351" s="114"/>
      <c r="I351" s="114"/>
      <c r="J351" s="114"/>
      <c r="K351" s="114"/>
      <c r="L351" s="114"/>
      <c r="M351" s="159"/>
      <c r="N351" s="160"/>
      <c r="O351" s="161"/>
      <c r="P351" s="162"/>
      <c r="Q351" s="163"/>
      <c r="R351" s="142"/>
      <c r="S351" s="16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row>
    <row r="352" ht="14.25" customHeight="1">
      <c r="A352" s="114"/>
      <c r="B352" s="114"/>
      <c r="C352" s="158"/>
      <c r="D352" s="114"/>
      <c r="E352" s="114"/>
      <c r="F352" s="114"/>
      <c r="G352" s="114"/>
      <c r="H352" s="114"/>
      <c r="I352" s="114"/>
      <c r="J352" s="114"/>
      <c r="K352" s="114"/>
      <c r="L352" s="114"/>
      <c r="M352" s="159"/>
      <c r="N352" s="160"/>
      <c r="O352" s="161"/>
      <c r="P352" s="162"/>
      <c r="Q352" s="163"/>
      <c r="R352" s="142"/>
      <c r="S352" s="16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row>
    <row r="353" ht="14.25" customHeight="1">
      <c r="A353" s="114"/>
      <c r="B353" s="114"/>
      <c r="C353" s="158"/>
      <c r="D353" s="114"/>
      <c r="E353" s="114"/>
      <c r="F353" s="114"/>
      <c r="G353" s="114"/>
      <c r="H353" s="114"/>
      <c r="I353" s="114"/>
      <c r="J353" s="114"/>
      <c r="K353" s="114"/>
      <c r="L353" s="114"/>
      <c r="M353" s="159"/>
      <c r="N353" s="160"/>
      <c r="O353" s="161"/>
      <c r="P353" s="162"/>
      <c r="Q353" s="163"/>
      <c r="R353" s="142"/>
      <c r="S353" s="16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row>
    <row r="354" ht="14.25" customHeight="1">
      <c r="A354" s="114"/>
      <c r="B354" s="114"/>
      <c r="C354" s="158"/>
      <c r="D354" s="114"/>
      <c r="E354" s="114"/>
      <c r="F354" s="114"/>
      <c r="G354" s="114"/>
      <c r="H354" s="114"/>
      <c r="I354" s="114"/>
      <c r="J354" s="114"/>
      <c r="K354" s="114"/>
      <c r="L354" s="114"/>
      <c r="M354" s="159"/>
      <c r="N354" s="160"/>
      <c r="O354" s="161"/>
      <c r="P354" s="162"/>
      <c r="Q354" s="163"/>
      <c r="R354" s="142"/>
      <c r="S354" s="16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row>
    <row r="355" ht="14.25" customHeight="1">
      <c r="A355" s="114"/>
      <c r="B355" s="114"/>
      <c r="C355" s="158"/>
      <c r="D355" s="114"/>
      <c r="E355" s="114"/>
      <c r="F355" s="114"/>
      <c r="G355" s="114"/>
      <c r="H355" s="114"/>
      <c r="I355" s="114"/>
      <c r="J355" s="114"/>
      <c r="K355" s="114"/>
      <c r="L355" s="114"/>
      <c r="M355" s="159"/>
      <c r="N355" s="160"/>
      <c r="O355" s="161"/>
      <c r="P355" s="162"/>
      <c r="Q355" s="163"/>
      <c r="R355" s="142"/>
      <c r="S355" s="16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row>
    <row r="356" ht="14.25" customHeight="1">
      <c r="A356" s="114"/>
      <c r="B356" s="114"/>
      <c r="C356" s="158"/>
      <c r="D356" s="114"/>
      <c r="E356" s="114"/>
      <c r="F356" s="114"/>
      <c r="G356" s="114"/>
      <c r="H356" s="114"/>
      <c r="I356" s="114"/>
      <c r="J356" s="114"/>
      <c r="K356" s="114"/>
      <c r="L356" s="114"/>
      <c r="M356" s="159"/>
      <c r="N356" s="160"/>
      <c r="O356" s="161"/>
      <c r="P356" s="162"/>
      <c r="Q356" s="163"/>
      <c r="R356" s="142"/>
      <c r="S356" s="16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row>
    <row r="357" ht="14.25" customHeight="1">
      <c r="A357" s="114"/>
      <c r="B357" s="114"/>
      <c r="C357" s="158"/>
      <c r="D357" s="114"/>
      <c r="E357" s="114"/>
      <c r="F357" s="114"/>
      <c r="G357" s="114"/>
      <c r="H357" s="114"/>
      <c r="I357" s="114"/>
      <c r="J357" s="114"/>
      <c r="K357" s="114"/>
      <c r="L357" s="114"/>
      <c r="M357" s="159"/>
      <c r="N357" s="160"/>
      <c r="O357" s="161"/>
      <c r="P357" s="162"/>
      <c r="Q357" s="163"/>
      <c r="R357" s="142"/>
      <c r="S357" s="16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row>
    <row r="358" ht="14.25" customHeight="1">
      <c r="A358" s="114"/>
      <c r="B358" s="114"/>
      <c r="C358" s="158"/>
      <c r="D358" s="114"/>
      <c r="E358" s="114"/>
      <c r="F358" s="114"/>
      <c r="G358" s="114"/>
      <c r="H358" s="114"/>
      <c r="I358" s="114"/>
      <c r="J358" s="114"/>
      <c r="K358" s="114"/>
      <c r="L358" s="114"/>
      <c r="M358" s="159"/>
      <c r="N358" s="160"/>
      <c r="O358" s="161"/>
      <c r="P358" s="162"/>
      <c r="Q358" s="163"/>
      <c r="R358" s="142"/>
      <c r="S358" s="16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row>
    <row r="359" ht="14.25" customHeight="1">
      <c r="A359" s="114"/>
      <c r="B359" s="114"/>
      <c r="C359" s="158"/>
      <c r="D359" s="114"/>
      <c r="E359" s="114"/>
      <c r="F359" s="114"/>
      <c r="G359" s="114"/>
      <c r="H359" s="114"/>
      <c r="I359" s="114"/>
      <c r="J359" s="114"/>
      <c r="K359" s="114"/>
      <c r="L359" s="114"/>
      <c r="M359" s="159"/>
      <c r="N359" s="160"/>
      <c r="O359" s="161"/>
      <c r="P359" s="162"/>
      <c r="Q359" s="163"/>
      <c r="R359" s="142"/>
      <c r="S359" s="16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row>
    <row r="360" ht="14.25" customHeight="1">
      <c r="A360" s="114"/>
      <c r="B360" s="114"/>
      <c r="C360" s="158"/>
      <c r="D360" s="114"/>
      <c r="E360" s="114"/>
      <c r="F360" s="114"/>
      <c r="G360" s="114"/>
      <c r="H360" s="114"/>
      <c r="I360" s="114"/>
      <c r="J360" s="114"/>
      <c r="K360" s="114"/>
      <c r="L360" s="114"/>
      <c r="M360" s="159"/>
      <c r="N360" s="160"/>
      <c r="O360" s="161"/>
      <c r="P360" s="162"/>
      <c r="Q360" s="163"/>
      <c r="R360" s="142"/>
      <c r="S360" s="16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row>
    <row r="361" ht="14.25" customHeight="1">
      <c r="A361" s="114"/>
      <c r="B361" s="114"/>
      <c r="C361" s="158"/>
      <c r="D361" s="114"/>
      <c r="E361" s="114"/>
      <c r="F361" s="114"/>
      <c r="G361" s="114"/>
      <c r="H361" s="114"/>
      <c r="I361" s="114"/>
      <c r="J361" s="114"/>
      <c r="K361" s="114"/>
      <c r="L361" s="114"/>
      <c r="M361" s="159"/>
      <c r="N361" s="160"/>
      <c r="O361" s="161"/>
      <c r="P361" s="162"/>
      <c r="Q361" s="163"/>
      <c r="R361" s="142"/>
      <c r="S361" s="16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row>
    <row r="362" ht="14.25" customHeight="1">
      <c r="A362" s="114"/>
      <c r="B362" s="114"/>
      <c r="C362" s="158"/>
      <c r="D362" s="114"/>
      <c r="E362" s="114"/>
      <c r="F362" s="114"/>
      <c r="G362" s="114"/>
      <c r="H362" s="114"/>
      <c r="I362" s="114"/>
      <c r="J362" s="114"/>
      <c r="K362" s="114"/>
      <c r="L362" s="114"/>
      <c r="M362" s="159"/>
      <c r="N362" s="160"/>
      <c r="O362" s="161"/>
      <c r="P362" s="162"/>
      <c r="Q362" s="163"/>
      <c r="R362" s="142"/>
      <c r="S362" s="16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row>
    <row r="363" ht="14.25" customHeight="1">
      <c r="A363" s="114"/>
      <c r="B363" s="114"/>
      <c r="C363" s="158"/>
      <c r="D363" s="114"/>
      <c r="E363" s="114"/>
      <c r="F363" s="114"/>
      <c r="G363" s="114"/>
      <c r="H363" s="114"/>
      <c r="I363" s="114"/>
      <c r="J363" s="114"/>
      <c r="K363" s="114"/>
      <c r="L363" s="114"/>
      <c r="M363" s="159"/>
      <c r="N363" s="160"/>
      <c r="O363" s="161"/>
      <c r="P363" s="162"/>
      <c r="Q363" s="163"/>
      <c r="R363" s="142"/>
      <c r="S363" s="16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row>
    <row r="364" ht="14.25" customHeight="1">
      <c r="A364" s="114"/>
      <c r="B364" s="114"/>
      <c r="C364" s="158"/>
      <c r="D364" s="114"/>
      <c r="E364" s="114"/>
      <c r="F364" s="114"/>
      <c r="G364" s="114"/>
      <c r="H364" s="114"/>
      <c r="I364" s="114"/>
      <c r="J364" s="114"/>
      <c r="K364" s="114"/>
      <c r="L364" s="114"/>
      <c r="M364" s="159"/>
      <c r="N364" s="160"/>
      <c r="O364" s="161"/>
      <c r="P364" s="162"/>
      <c r="Q364" s="163"/>
      <c r="R364" s="142"/>
      <c r="S364" s="16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row>
    <row r="365" ht="14.25" customHeight="1">
      <c r="A365" s="114"/>
      <c r="B365" s="114"/>
      <c r="C365" s="158"/>
      <c r="D365" s="114"/>
      <c r="E365" s="114"/>
      <c r="F365" s="114"/>
      <c r="G365" s="114"/>
      <c r="H365" s="114"/>
      <c r="I365" s="114"/>
      <c r="J365" s="114"/>
      <c r="K365" s="114"/>
      <c r="L365" s="114"/>
      <c r="M365" s="159"/>
      <c r="N365" s="160"/>
      <c r="O365" s="161"/>
      <c r="P365" s="162"/>
      <c r="Q365" s="163"/>
      <c r="R365" s="142"/>
      <c r="S365" s="16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row>
    <row r="366" ht="14.25" customHeight="1">
      <c r="A366" s="114"/>
      <c r="B366" s="114"/>
      <c r="C366" s="158"/>
      <c r="D366" s="114"/>
      <c r="E366" s="114"/>
      <c r="F366" s="114"/>
      <c r="G366" s="114"/>
      <c r="H366" s="114"/>
      <c r="I366" s="114"/>
      <c r="J366" s="114"/>
      <c r="K366" s="114"/>
      <c r="L366" s="114"/>
      <c r="M366" s="159"/>
      <c r="N366" s="160"/>
      <c r="O366" s="161"/>
      <c r="P366" s="162"/>
      <c r="Q366" s="163"/>
      <c r="R366" s="142"/>
      <c r="S366" s="16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row>
    <row r="367" ht="14.25" customHeight="1">
      <c r="A367" s="114"/>
      <c r="B367" s="114"/>
      <c r="C367" s="158"/>
      <c r="D367" s="114"/>
      <c r="E367" s="114"/>
      <c r="F367" s="114"/>
      <c r="G367" s="114"/>
      <c r="H367" s="114"/>
      <c r="I367" s="114"/>
      <c r="J367" s="114"/>
      <c r="K367" s="114"/>
      <c r="L367" s="114"/>
      <c r="M367" s="159"/>
      <c r="N367" s="160"/>
      <c r="O367" s="161"/>
      <c r="P367" s="162"/>
      <c r="Q367" s="163"/>
      <c r="R367" s="142"/>
      <c r="S367" s="16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row>
    <row r="368" ht="14.25" customHeight="1">
      <c r="A368" s="114"/>
      <c r="B368" s="114"/>
      <c r="C368" s="158"/>
      <c r="D368" s="114"/>
      <c r="E368" s="114"/>
      <c r="F368" s="114"/>
      <c r="G368" s="114"/>
      <c r="H368" s="114"/>
      <c r="I368" s="114"/>
      <c r="J368" s="114"/>
      <c r="K368" s="114"/>
      <c r="L368" s="114"/>
      <c r="M368" s="159"/>
      <c r="N368" s="160"/>
      <c r="O368" s="161"/>
      <c r="P368" s="162"/>
      <c r="Q368" s="163"/>
      <c r="R368" s="142"/>
      <c r="S368" s="16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row>
    <row r="369" ht="14.25" customHeight="1">
      <c r="A369" s="114"/>
      <c r="B369" s="114"/>
      <c r="C369" s="158"/>
      <c r="D369" s="114"/>
      <c r="E369" s="114"/>
      <c r="F369" s="114"/>
      <c r="G369" s="114"/>
      <c r="H369" s="114"/>
      <c r="I369" s="114"/>
      <c r="J369" s="114"/>
      <c r="K369" s="114"/>
      <c r="L369" s="114"/>
      <c r="M369" s="159"/>
      <c r="N369" s="160"/>
      <c r="O369" s="161"/>
      <c r="P369" s="162"/>
      <c r="Q369" s="163"/>
      <c r="R369" s="142"/>
      <c r="S369" s="16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row>
    <row r="370" ht="14.25" customHeight="1">
      <c r="A370" s="114"/>
      <c r="B370" s="114"/>
      <c r="C370" s="158"/>
      <c r="D370" s="114"/>
      <c r="E370" s="114"/>
      <c r="F370" s="114"/>
      <c r="G370" s="114"/>
      <c r="H370" s="114"/>
      <c r="I370" s="114"/>
      <c r="J370" s="114"/>
      <c r="K370" s="114"/>
      <c r="L370" s="114"/>
      <c r="M370" s="159"/>
      <c r="N370" s="160"/>
      <c r="O370" s="161"/>
      <c r="P370" s="162"/>
      <c r="Q370" s="163"/>
      <c r="R370" s="142"/>
      <c r="S370" s="16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row>
    <row r="371" ht="14.25" customHeight="1">
      <c r="A371" s="114"/>
      <c r="B371" s="114"/>
      <c r="C371" s="158"/>
      <c r="D371" s="114"/>
      <c r="E371" s="114"/>
      <c r="F371" s="114"/>
      <c r="G371" s="114"/>
      <c r="H371" s="114"/>
      <c r="I371" s="114"/>
      <c r="J371" s="114"/>
      <c r="K371" s="114"/>
      <c r="L371" s="114"/>
      <c r="M371" s="159"/>
      <c r="N371" s="160"/>
      <c r="O371" s="161"/>
      <c r="P371" s="162"/>
      <c r="Q371" s="163"/>
      <c r="R371" s="142"/>
      <c r="S371" s="16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row>
    <row r="372" ht="14.25" customHeight="1">
      <c r="A372" s="114"/>
      <c r="B372" s="114"/>
      <c r="C372" s="158"/>
      <c r="D372" s="114"/>
      <c r="E372" s="114"/>
      <c r="F372" s="114"/>
      <c r="G372" s="114"/>
      <c r="H372" s="114"/>
      <c r="I372" s="114"/>
      <c r="J372" s="114"/>
      <c r="K372" s="114"/>
      <c r="L372" s="114"/>
      <c r="M372" s="159"/>
      <c r="N372" s="160"/>
      <c r="O372" s="161"/>
      <c r="P372" s="162"/>
      <c r="Q372" s="163"/>
      <c r="R372" s="142"/>
      <c r="S372" s="16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row>
    <row r="373" ht="14.25" customHeight="1">
      <c r="A373" s="114"/>
      <c r="B373" s="114"/>
      <c r="C373" s="158"/>
      <c r="D373" s="114"/>
      <c r="E373" s="114"/>
      <c r="F373" s="114"/>
      <c r="G373" s="114"/>
      <c r="H373" s="114"/>
      <c r="I373" s="114"/>
      <c r="J373" s="114"/>
      <c r="K373" s="114"/>
      <c r="L373" s="114"/>
      <c r="M373" s="159"/>
      <c r="N373" s="160"/>
      <c r="O373" s="161"/>
      <c r="P373" s="162"/>
      <c r="Q373" s="163"/>
      <c r="R373" s="142"/>
      <c r="S373" s="16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row>
    <row r="374" ht="14.25" customHeight="1">
      <c r="A374" s="114"/>
      <c r="B374" s="114"/>
      <c r="C374" s="158"/>
      <c r="D374" s="114"/>
      <c r="E374" s="114"/>
      <c r="F374" s="114"/>
      <c r="G374" s="114"/>
      <c r="H374" s="114"/>
      <c r="I374" s="114"/>
      <c r="J374" s="114"/>
      <c r="K374" s="114"/>
      <c r="L374" s="114"/>
      <c r="M374" s="159"/>
      <c r="N374" s="160"/>
      <c r="O374" s="161"/>
      <c r="P374" s="162"/>
      <c r="Q374" s="163"/>
      <c r="R374" s="142"/>
      <c r="S374" s="16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row>
    <row r="375" ht="14.25" customHeight="1">
      <c r="A375" s="114"/>
      <c r="B375" s="114"/>
      <c r="C375" s="158"/>
      <c r="D375" s="114"/>
      <c r="E375" s="114"/>
      <c r="F375" s="114"/>
      <c r="G375" s="114"/>
      <c r="H375" s="114"/>
      <c r="I375" s="114"/>
      <c r="J375" s="114"/>
      <c r="K375" s="114"/>
      <c r="L375" s="114"/>
      <c r="M375" s="159"/>
      <c r="N375" s="160"/>
      <c r="O375" s="161"/>
      <c r="P375" s="162"/>
      <c r="Q375" s="163"/>
      <c r="R375" s="142"/>
      <c r="S375" s="16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row>
    <row r="376" ht="14.25" customHeight="1">
      <c r="A376" s="114"/>
      <c r="B376" s="114"/>
      <c r="C376" s="158"/>
      <c r="D376" s="114"/>
      <c r="E376" s="114"/>
      <c r="F376" s="114"/>
      <c r="G376" s="114"/>
      <c r="H376" s="114"/>
      <c r="I376" s="114"/>
      <c r="J376" s="114"/>
      <c r="K376" s="114"/>
      <c r="L376" s="114"/>
      <c r="M376" s="159"/>
      <c r="N376" s="160"/>
      <c r="O376" s="161"/>
      <c r="P376" s="162"/>
      <c r="Q376" s="163"/>
      <c r="R376" s="142"/>
      <c r="S376" s="16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row>
    <row r="377" ht="14.25" customHeight="1">
      <c r="A377" s="114"/>
      <c r="B377" s="114"/>
      <c r="C377" s="158"/>
      <c r="D377" s="114"/>
      <c r="E377" s="114"/>
      <c r="F377" s="114"/>
      <c r="G377" s="114"/>
      <c r="H377" s="114"/>
      <c r="I377" s="114"/>
      <c r="J377" s="114"/>
      <c r="K377" s="114"/>
      <c r="L377" s="114"/>
      <c r="M377" s="159"/>
      <c r="N377" s="160"/>
      <c r="O377" s="161"/>
      <c r="P377" s="162"/>
      <c r="Q377" s="163"/>
      <c r="R377" s="142"/>
      <c r="S377" s="16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row>
    <row r="378" ht="14.25" customHeight="1">
      <c r="A378" s="114"/>
      <c r="B378" s="114"/>
      <c r="C378" s="158"/>
      <c r="D378" s="114"/>
      <c r="E378" s="114"/>
      <c r="F378" s="114"/>
      <c r="G378" s="114"/>
      <c r="H378" s="114"/>
      <c r="I378" s="114"/>
      <c r="J378" s="114"/>
      <c r="K378" s="114"/>
      <c r="L378" s="114"/>
      <c r="M378" s="159"/>
      <c r="N378" s="160"/>
      <c r="O378" s="161"/>
      <c r="P378" s="162"/>
      <c r="Q378" s="163"/>
      <c r="R378" s="142"/>
      <c r="S378" s="16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row>
    <row r="379" ht="14.25" customHeight="1">
      <c r="A379" s="114"/>
      <c r="B379" s="114"/>
      <c r="C379" s="158"/>
      <c r="D379" s="114"/>
      <c r="E379" s="114"/>
      <c r="F379" s="114"/>
      <c r="G379" s="114"/>
      <c r="H379" s="114"/>
      <c r="I379" s="114"/>
      <c r="J379" s="114"/>
      <c r="K379" s="114"/>
      <c r="L379" s="114"/>
      <c r="M379" s="159"/>
      <c r="N379" s="160"/>
      <c r="O379" s="161"/>
      <c r="P379" s="162"/>
      <c r="Q379" s="163"/>
      <c r="R379" s="142"/>
      <c r="S379" s="16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row>
    <row r="380" ht="14.25" customHeight="1">
      <c r="A380" s="114"/>
      <c r="B380" s="114"/>
      <c r="C380" s="158"/>
      <c r="D380" s="114"/>
      <c r="E380" s="114"/>
      <c r="F380" s="114"/>
      <c r="G380" s="114"/>
      <c r="H380" s="114"/>
      <c r="I380" s="114"/>
      <c r="J380" s="114"/>
      <c r="K380" s="114"/>
      <c r="L380" s="114"/>
      <c r="M380" s="159"/>
      <c r="N380" s="160"/>
      <c r="O380" s="161"/>
      <c r="P380" s="162"/>
      <c r="Q380" s="163"/>
      <c r="R380" s="142"/>
      <c r="S380" s="16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row>
    <row r="381" ht="14.25" customHeight="1">
      <c r="A381" s="114"/>
      <c r="B381" s="114"/>
      <c r="C381" s="158"/>
      <c r="D381" s="114"/>
      <c r="E381" s="114"/>
      <c r="F381" s="114"/>
      <c r="G381" s="114"/>
      <c r="H381" s="114"/>
      <c r="I381" s="114"/>
      <c r="J381" s="114"/>
      <c r="K381" s="114"/>
      <c r="L381" s="114"/>
      <c r="M381" s="159"/>
      <c r="N381" s="160"/>
      <c r="O381" s="161"/>
      <c r="P381" s="162"/>
      <c r="Q381" s="163"/>
      <c r="R381" s="142"/>
      <c r="S381" s="16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row>
    <row r="382" ht="14.25" customHeight="1">
      <c r="A382" s="114"/>
      <c r="B382" s="114"/>
      <c r="C382" s="158"/>
      <c r="D382" s="114"/>
      <c r="E382" s="114"/>
      <c r="F382" s="114"/>
      <c r="G382" s="114"/>
      <c r="H382" s="114"/>
      <c r="I382" s="114"/>
      <c r="J382" s="114"/>
      <c r="K382" s="114"/>
      <c r="L382" s="114"/>
      <c r="M382" s="159"/>
      <c r="N382" s="160"/>
      <c r="O382" s="161"/>
      <c r="P382" s="162"/>
      <c r="Q382" s="163"/>
      <c r="R382" s="142"/>
      <c r="S382" s="16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row>
    <row r="383" ht="14.25" customHeight="1">
      <c r="A383" s="114"/>
      <c r="B383" s="114"/>
      <c r="C383" s="158"/>
      <c r="D383" s="114"/>
      <c r="E383" s="114"/>
      <c r="F383" s="114"/>
      <c r="G383" s="114"/>
      <c r="H383" s="114"/>
      <c r="I383" s="114"/>
      <c r="J383" s="114"/>
      <c r="K383" s="114"/>
      <c r="L383" s="114"/>
      <c r="M383" s="159"/>
      <c r="N383" s="160"/>
      <c r="O383" s="161"/>
      <c r="P383" s="162"/>
      <c r="Q383" s="163"/>
      <c r="R383" s="142"/>
      <c r="S383" s="16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row>
    <row r="384" ht="14.25" customHeight="1">
      <c r="A384" s="114"/>
      <c r="B384" s="114"/>
      <c r="C384" s="158"/>
      <c r="D384" s="114"/>
      <c r="E384" s="114"/>
      <c r="F384" s="114"/>
      <c r="G384" s="114"/>
      <c r="H384" s="114"/>
      <c r="I384" s="114"/>
      <c r="J384" s="114"/>
      <c r="K384" s="114"/>
      <c r="L384" s="114"/>
      <c r="M384" s="159"/>
      <c r="N384" s="160"/>
      <c r="O384" s="161"/>
      <c r="P384" s="162"/>
      <c r="Q384" s="163"/>
      <c r="R384" s="142"/>
      <c r="S384" s="16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row>
    <row r="385" ht="14.25" customHeight="1">
      <c r="A385" s="114"/>
      <c r="B385" s="114"/>
      <c r="C385" s="158"/>
      <c r="D385" s="114"/>
      <c r="E385" s="114"/>
      <c r="F385" s="114"/>
      <c r="G385" s="114"/>
      <c r="H385" s="114"/>
      <c r="I385" s="114"/>
      <c r="J385" s="114"/>
      <c r="K385" s="114"/>
      <c r="L385" s="114"/>
      <c r="M385" s="159"/>
      <c r="N385" s="160"/>
      <c r="O385" s="161"/>
      <c r="P385" s="162"/>
      <c r="Q385" s="163"/>
      <c r="R385" s="142"/>
      <c r="S385" s="16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row>
    <row r="386" ht="14.25" customHeight="1">
      <c r="A386" s="114"/>
      <c r="B386" s="114"/>
      <c r="C386" s="158"/>
      <c r="D386" s="114"/>
      <c r="E386" s="114"/>
      <c r="F386" s="114"/>
      <c r="G386" s="114"/>
      <c r="H386" s="114"/>
      <c r="I386" s="114"/>
      <c r="J386" s="114"/>
      <c r="K386" s="114"/>
      <c r="L386" s="114"/>
      <c r="M386" s="159"/>
      <c r="N386" s="160"/>
      <c r="O386" s="161"/>
      <c r="P386" s="162"/>
      <c r="Q386" s="163"/>
      <c r="R386" s="142"/>
      <c r="S386" s="16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row>
    <row r="387" ht="14.25" customHeight="1">
      <c r="A387" s="114"/>
      <c r="B387" s="114"/>
      <c r="C387" s="158"/>
      <c r="D387" s="114"/>
      <c r="E387" s="114"/>
      <c r="F387" s="114"/>
      <c r="G387" s="114"/>
      <c r="H387" s="114"/>
      <c r="I387" s="114"/>
      <c r="J387" s="114"/>
      <c r="K387" s="114"/>
      <c r="L387" s="114"/>
      <c r="M387" s="159"/>
      <c r="N387" s="160"/>
      <c r="O387" s="161"/>
      <c r="P387" s="162"/>
      <c r="Q387" s="163"/>
      <c r="R387" s="142"/>
      <c r="S387" s="16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row>
    <row r="388" ht="14.25" customHeight="1">
      <c r="A388" s="114"/>
      <c r="B388" s="114"/>
      <c r="C388" s="158"/>
      <c r="D388" s="114"/>
      <c r="E388" s="114"/>
      <c r="F388" s="114"/>
      <c r="G388" s="114"/>
      <c r="H388" s="114"/>
      <c r="I388" s="114"/>
      <c r="J388" s="114"/>
      <c r="K388" s="114"/>
      <c r="L388" s="114"/>
      <c r="M388" s="159"/>
      <c r="N388" s="160"/>
      <c r="O388" s="161"/>
      <c r="P388" s="162"/>
      <c r="Q388" s="163"/>
      <c r="R388" s="142"/>
      <c r="S388" s="16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row>
    <row r="389" ht="14.25" customHeight="1">
      <c r="A389" s="114"/>
      <c r="B389" s="114"/>
      <c r="C389" s="158"/>
      <c r="D389" s="114"/>
      <c r="E389" s="114"/>
      <c r="F389" s="114"/>
      <c r="G389" s="114"/>
      <c r="H389" s="114"/>
      <c r="I389" s="114"/>
      <c r="J389" s="114"/>
      <c r="K389" s="114"/>
      <c r="L389" s="114"/>
      <c r="M389" s="159"/>
      <c r="N389" s="160"/>
      <c r="O389" s="161"/>
      <c r="P389" s="162"/>
      <c r="Q389" s="163"/>
      <c r="R389" s="142"/>
      <c r="S389" s="16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row>
    <row r="390" ht="14.25" customHeight="1">
      <c r="A390" s="114"/>
      <c r="B390" s="114"/>
      <c r="C390" s="158"/>
      <c r="D390" s="114"/>
      <c r="E390" s="114"/>
      <c r="F390" s="114"/>
      <c r="G390" s="114"/>
      <c r="H390" s="114"/>
      <c r="I390" s="114"/>
      <c r="J390" s="114"/>
      <c r="K390" s="114"/>
      <c r="L390" s="114"/>
      <c r="M390" s="159"/>
      <c r="N390" s="160"/>
      <c r="O390" s="161"/>
      <c r="P390" s="162"/>
      <c r="Q390" s="163"/>
      <c r="R390" s="142"/>
      <c r="S390" s="16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row>
    <row r="391" ht="14.25" customHeight="1">
      <c r="A391" s="114"/>
      <c r="B391" s="114"/>
      <c r="C391" s="158"/>
      <c r="D391" s="114"/>
      <c r="E391" s="114"/>
      <c r="F391" s="114"/>
      <c r="G391" s="114"/>
      <c r="H391" s="114"/>
      <c r="I391" s="114"/>
      <c r="J391" s="114"/>
      <c r="K391" s="114"/>
      <c r="L391" s="114"/>
      <c r="M391" s="159"/>
      <c r="N391" s="160"/>
      <c r="O391" s="161"/>
      <c r="P391" s="162"/>
      <c r="Q391" s="163"/>
      <c r="R391" s="142"/>
      <c r="S391" s="16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row>
    <row r="392" ht="14.25" customHeight="1">
      <c r="A392" s="114"/>
      <c r="B392" s="114"/>
      <c r="C392" s="158"/>
      <c r="D392" s="114"/>
      <c r="E392" s="114"/>
      <c r="F392" s="114"/>
      <c r="G392" s="114"/>
      <c r="H392" s="114"/>
      <c r="I392" s="114"/>
      <c r="J392" s="114"/>
      <c r="K392" s="114"/>
      <c r="L392" s="114"/>
      <c r="M392" s="159"/>
      <c r="N392" s="160"/>
      <c r="O392" s="161"/>
      <c r="P392" s="162"/>
      <c r="Q392" s="163"/>
      <c r="R392" s="142"/>
      <c r="S392" s="16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row>
    <row r="393" ht="14.25" customHeight="1">
      <c r="A393" s="114"/>
      <c r="B393" s="114"/>
      <c r="C393" s="158"/>
      <c r="D393" s="114"/>
      <c r="E393" s="114"/>
      <c r="F393" s="114"/>
      <c r="G393" s="114"/>
      <c r="H393" s="114"/>
      <c r="I393" s="114"/>
      <c r="J393" s="114"/>
      <c r="K393" s="114"/>
      <c r="L393" s="114"/>
      <c r="M393" s="159"/>
      <c r="N393" s="160"/>
      <c r="O393" s="161"/>
      <c r="P393" s="162"/>
      <c r="Q393" s="163"/>
      <c r="R393" s="142"/>
      <c r="S393" s="16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row>
    <row r="394" ht="14.25" customHeight="1">
      <c r="A394" s="114"/>
      <c r="B394" s="114"/>
      <c r="C394" s="158"/>
      <c r="D394" s="114"/>
      <c r="E394" s="114"/>
      <c r="F394" s="114"/>
      <c r="G394" s="114"/>
      <c r="H394" s="114"/>
      <c r="I394" s="114"/>
      <c r="J394" s="114"/>
      <c r="K394" s="114"/>
      <c r="L394" s="114"/>
      <c r="M394" s="159"/>
      <c r="N394" s="160"/>
      <c r="O394" s="161"/>
      <c r="P394" s="162"/>
      <c r="Q394" s="163"/>
      <c r="R394" s="142"/>
      <c r="S394" s="16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row>
    <row r="395" ht="14.25" customHeight="1">
      <c r="A395" s="114"/>
      <c r="B395" s="114"/>
      <c r="C395" s="158"/>
      <c r="D395" s="114"/>
      <c r="E395" s="114"/>
      <c r="F395" s="114"/>
      <c r="G395" s="114"/>
      <c r="H395" s="114"/>
      <c r="I395" s="114"/>
      <c r="J395" s="114"/>
      <c r="K395" s="114"/>
      <c r="L395" s="114"/>
      <c r="M395" s="159"/>
      <c r="N395" s="160"/>
      <c r="O395" s="161"/>
      <c r="P395" s="162"/>
      <c r="Q395" s="163"/>
      <c r="R395" s="142"/>
      <c r="S395" s="16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row>
    <row r="396" ht="14.25" customHeight="1">
      <c r="A396" s="114"/>
      <c r="B396" s="114"/>
      <c r="C396" s="158"/>
      <c r="D396" s="114"/>
      <c r="E396" s="114"/>
      <c r="F396" s="114"/>
      <c r="G396" s="114"/>
      <c r="H396" s="114"/>
      <c r="I396" s="114"/>
      <c r="J396" s="114"/>
      <c r="K396" s="114"/>
      <c r="L396" s="114"/>
      <c r="M396" s="159"/>
      <c r="N396" s="160"/>
      <c r="O396" s="161"/>
      <c r="P396" s="162"/>
      <c r="Q396" s="163"/>
      <c r="R396" s="142"/>
      <c r="S396" s="16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row>
    <row r="397" ht="14.25" customHeight="1">
      <c r="A397" s="114"/>
      <c r="B397" s="114"/>
      <c r="C397" s="158"/>
      <c r="D397" s="114"/>
      <c r="E397" s="114"/>
      <c r="F397" s="114"/>
      <c r="G397" s="114"/>
      <c r="H397" s="114"/>
      <c r="I397" s="114"/>
      <c r="J397" s="114"/>
      <c r="K397" s="114"/>
      <c r="L397" s="114"/>
      <c r="M397" s="159"/>
      <c r="N397" s="160"/>
      <c r="O397" s="161"/>
      <c r="P397" s="162"/>
      <c r="Q397" s="163"/>
      <c r="R397" s="142"/>
      <c r="S397" s="16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row>
    <row r="398" ht="14.25" customHeight="1">
      <c r="A398" s="114"/>
      <c r="B398" s="114"/>
      <c r="C398" s="158"/>
      <c r="D398" s="114"/>
      <c r="E398" s="114"/>
      <c r="F398" s="114"/>
      <c r="G398" s="114"/>
      <c r="H398" s="114"/>
      <c r="I398" s="114"/>
      <c r="J398" s="114"/>
      <c r="K398" s="114"/>
      <c r="L398" s="114"/>
      <c r="M398" s="159"/>
      <c r="N398" s="160"/>
      <c r="O398" s="161"/>
      <c r="P398" s="162"/>
      <c r="Q398" s="163"/>
      <c r="R398" s="142"/>
      <c r="S398" s="16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row>
    <row r="399" ht="14.25" customHeight="1">
      <c r="A399" s="114"/>
      <c r="B399" s="114"/>
      <c r="C399" s="158"/>
      <c r="D399" s="114"/>
      <c r="E399" s="114"/>
      <c r="F399" s="114"/>
      <c r="G399" s="114"/>
      <c r="H399" s="114"/>
      <c r="I399" s="114"/>
      <c r="J399" s="114"/>
      <c r="K399" s="114"/>
      <c r="L399" s="114"/>
      <c r="M399" s="159"/>
      <c r="N399" s="160"/>
      <c r="O399" s="161"/>
      <c r="P399" s="162"/>
      <c r="Q399" s="163"/>
      <c r="R399" s="142"/>
      <c r="S399" s="16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row>
    <row r="400" ht="14.25" customHeight="1">
      <c r="A400" s="114"/>
      <c r="B400" s="114"/>
      <c r="C400" s="158"/>
      <c r="D400" s="114"/>
      <c r="E400" s="114"/>
      <c r="F400" s="114"/>
      <c r="G400" s="114"/>
      <c r="H400" s="114"/>
      <c r="I400" s="114"/>
      <c r="J400" s="114"/>
      <c r="K400" s="114"/>
      <c r="L400" s="114"/>
      <c r="M400" s="159"/>
      <c r="N400" s="160"/>
      <c r="O400" s="161"/>
      <c r="P400" s="162"/>
      <c r="Q400" s="163"/>
      <c r="R400" s="142"/>
      <c r="S400" s="16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row>
    <row r="401" ht="14.25" customHeight="1">
      <c r="A401" s="114"/>
      <c r="B401" s="114"/>
      <c r="C401" s="158"/>
      <c r="D401" s="114"/>
      <c r="E401" s="114"/>
      <c r="F401" s="114"/>
      <c r="G401" s="114"/>
      <c r="H401" s="114"/>
      <c r="I401" s="114"/>
      <c r="J401" s="114"/>
      <c r="K401" s="114"/>
      <c r="L401" s="114"/>
      <c r="M401" s="159"/>
      <c r="N401" s="160"/>
      <c r="O401" s="161"/>
      <c r="P401" s="162"/>
      <c r="Q401" s="163"/>
      <c r="R401" s="142"/>
      <c r="S401" s="16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row>
    <row r="402" ht="14.25" customHeight="1">
      <c r="A402" s="114"/>
      <c r="B402" s="114"/>
      <c r="C402" s="158"/>
      <c r="D402" s="114"/>
      <c r="E402" s="114"/>
      <c r="F402" s="114"/>
      <c r="G402" s="114"/>
      <c r="H402" s="114"/>
      <c r="I402" s="114"/>
      <c r="J402" s="114"/>
      <c r="K402" s="114"/>
      <c r="L402" s="114"/>
      <c r="M402" s="159"/>
      <c r="N402" s="160"/>
      <c r="O402" s="161"/>
      <c r="P402" s="162"/>
      <c r="Q402" s="163"/>
      <c r="R402" s="142"/>
      <c r="S402" s="16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row>
    <row r="403" ht="14.25" customHeight="1">
      <c r="A403" s="114"/>
      <c r="B403" s="114"/>
      <c r="C403" s="158"/>
      <c r="D403" s="114"/>
      <c r="E403" s="114"/>
      <c r="F403" s="114"/>
      <c r="G403" s="114"/>
      <c r="H403" s="114"/>
      <c r="I403" s="114"/>
      <c r="J403" s="114"/>
      <c r="K403" s="114"/>
      <c r="L403" s="114"/>
      <c r="M403" s="159"/>
      <c r="N403" s="160"/>
      <c r="O403" s="161"/>
      <c r="P403" s="162"/>
      <c r="Q403" s="163"/>
      <c r="R403" s="142"/>
      <c r="S403" s="16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row>
    <row r="404" ht="14.25" customHeight="1">
      <c r="A404" s="114"/>
      <c r="B404" s="114"/>
      <c r="C404" s="158"/>
      <c r="D404" s="114"/>
      <c r="E404" s="114"/>
      <c r="F404" s="114"/>
      <c r="G404" s="114"/>
      <c r="H404" s="114"/>
      <c r="I404" s="114"/>
      <c r="J404" s="114"/>
      <c r="K404" s="114"/>
      <c r="L404" s="114"/>
      <c r="M404" s="159"/>
      <c r="N404" s="160"/>
      <c r="O404" s="161"/>
      <c r="P404" s="162"/>
      <c r="Q404" s="163"/>
      <c r="R404" s="142"/>
      <c r="S404" s="16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row>
    <row r="405" ht="14.25" customHeight="1">
      <c r="A405" s="114"/>
      <c r="B405" s="114"/>
      <c r="C405" s="158"/>
      <c r="D405" s="114"/>
      <c r="E405" s="114"/>
      <c r="F405" s="114"/>
      <c r="G405" s="114"/>
      <c r="H405" s="114"/>
      <c r="I405" s="114"/>
      <c r="J405" s="114"/>
      <c r="K405" s="114"/>
      <c r="L405" s="114"/>
      <c r="M405" s="159"/>
      <c r="N405" s="160"/>
      <c r="O405" s="161"/>
      <c r="P405" s="162"/>
      <c r="Q405" s="163"/>
      <c r="R405" s="142"/>
      <c r="S405" s="16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row>
    <row r="406" ht="14.25" customHeight="1">
      <c r="A406" s="114"/>
      <c r="B406" s="114"/>
      <c r="C406" s="158"/>
      <c r="D406" s="114"/>
      <c r="E406" s="114"/>
      <c r="F406" s="114"/>
      <c r="G406" s="114"/>
      <c r="H406" s="114"/>
      <c r="I406" s="114"/>
      <c r="J406" s="114"/>
      <c r="K406" s="114"/>
      <c r="L406" s="114"/>
      <c r="M406" s="159"/>
      <c r="N406" s="160"/>
      <c r="O406" s="161"/>
      <c r="P406" s="162"/>
      <c r="Q406" s="163"/>
      <c r="R406" s="142"/>
      <c r="S406" s="16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row>
    <row r="407" ht="14.25" customHeight="1">
      <c r="A407" s="114"/>
      <c r="B407" s="114"/>
      <c r="C407" s="158"/>
      <c r="D407" s="114"/>
      <c r="E407" s="114"/>
      <c r="F407" s="114"/>
      <c r="G407" s="114"/>
      <c r="H407" s="114"/>
      <c r="I407" s="114"/>
      <c r="J407" s="114"/>
      <c r="K407" s="114"/>
      <c r="L407" s="114"/>
      <c r="M407" s="159"/>
      <c r="N407" s="160"/>
      <c r="O407" s="161"/>
      <c r="P407" s="162"/>
      <c r="Q407" s="163"/>
      <c r="R407" s="142"/>
      <c r="S407" s="16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row>
    <row r="408" ht="14.25" customHeight="1">
      <c r="A408" s="114"/>
      <c r="B408" s="114"/>
      <c r="C408" s="158"/>
      <c r="D408" s="114"/>
      <c r="E408" s="114"/>
      <c r="F408" s="114"/>
      <c r="G408" s="114"/>
      <c r="H408" s="114"/>
      <c r="I408" s="114"/>
      <c r="J408" s="114"/>
      <c r="K408" s="114"/>
      <c r="L408" s="114"/>
      <c r="M408" s="159"/>
      <c r="N408" s="160"/>
      <c r="O408" s="161"/>
      <c r="P408" s="162"/>
      <c r="Q408" s="163"/>
      <c r="R408" s="142"/>
      <c r="S408" s="16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row>
    <row r="409" ht="14.25" customHeight="1">
      <c r="A409" s="114"/>
      <c r="B409" s="114"/>
      <c r="C409" s="158"/>
      <c r="D409" s="114"/>
      <c r="E409" s="114"/>
      <c r="F409" s="114"/>
      <c r="G409" s="114"/>
      <c r="H409" s="114"/>
      <c r="I409" s="114"/>
      <c r="J409" s="114"/>
      <c r="K409" s="114"/>
      <c r="L409" s="114"/>
      <c r="M409" s="159"/>
      <c r="N409" s="160"/>
      <c r="O409" s="161"/>
      <c r="P409" s="162"/>
      <c r="Q409" s="163"/>
      <c r="R409" s="142"/>
      <c r="S409" s="16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row>
    <row r="410" ht="14.25" customHeight="1">
      <c r="A410" s="114"/>
      <c r="B410" s="114"/>
      <c r="C410" s="158"/>
      <c r="D410" s="114"/>
      <c r="E410" s="114"/>
      <c r="F410" s="114"/>
      <c r="G410" s="114"/>
      <c r="H410" s="114"/>
      <c r="I410" s="114"/>
      <c r="J410" s="114"/>
      <c r="K410" s="114"/>
      <c r="L410" s="114"/>
      <c r="M410" s="159"/>
      <c r="N410" s="160"/>
      <c r="O410" s="161"/>
      <c r="P410" s="162"/>
      <c r="Q410" s="163"/>
      <c r="R410" s="142"/>
      <c r="S410" s="16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row>
    <row r="411" ht="14.25" customHeight="1">
      <c r="A411" s="114"/>
      <c r="B411" s="114"/>
      <c r="C411" s="158"/>
      <c r="D411" s="114"/>
      <c r="E411" s="114"/>
      <c r="F411" s="114"/>
      <c r="G411" s="114"/>
      <c r="H411" s="114"/>
      <c r="I411" s="114"/>
      <c r="J411" s="114"/>
      <c r="K411" s="114"/>
      <c r="L411" s="114"/>
      <c r="M411" s="159"/>
      <c r="N411" s="160"/>
      <c r="O411" s="161"/>
      <c r="P411" s="162"/>
      <c r="Q411" s="163"/>
      <c r="R411" s="142"/>
      <c r="S411" s="16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row>
    <row r="412" ht="14.25" customHeight="1">
      <c r="A412" s="114"/>
      <c r="B412" s="114"/>
      <c r="C412" s="158"/>
      <c r="D412" s="114"/>
      <c r="E412" s="114"/>
      <c r="F412" s="114"/>
      <c r="G412" s="114"/>
      <c r="H412" s="114"/>
      <c r="I412" s="114"/>
      <c r="J412" s="114"/>
      <c r="K412" s="114"/>
      <c r="L412" s="114"/>
      <c r="M412" s="159"/>
      <c r="N412" s="160"/>
      <c r="O412" s="161"/>
      <c r="P412" s="162"/>
      <c r="Q412" s="163"/>
      <c r="R412" s="142"/>
      <c r="S412" s="16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row>
    <row r="413" ht="14.25" customHeight="1">
      <c r="A413" s="114"/>
      <c r="B413" s="114"/>
      <c r="C413" s="158"/>
      <c r="D413" s="114"/>
      <c r="E413" s="114"/>
      <c r="F413" s="114"/>
      <c r="G413" s="114"/>
      <c r="H413" s="114"/>
      <c r="I413" s="114"/>
      <c r="J413" s="114"/>
      <c r="K413" s="114"/>
      <c r="L413" s="114"/>
      <c r="M413" s="159"/>
      <c r="N413" s="160"/>
      <c r="O413" s="161"/>
      <c r="P413" s="162"/>
      <c r="Q413" s="163"/>
      <c r="R413" s="142"/>
      <c r="S413" s="16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row>
    <row r="414" ht="14.25" customHeight="1">
      <c r="A414" s="114"/>
      <c r="B414" s="114"/>
      <c r="C414" s="158"/>
      <c r="D414" s="114"/>
      <c r="E414" s="114"/>
      <c r="F414" s="114"/>
      <c r="G414" s="114"/>
      <c r="H414" s="114"/>
      <c r="I414" s="114"/>
      <c r="J414" s="114"/>
      <c r="K414" s="114"/>
      <c r="L414" s="114"/>
      <c r="M414" s="159"/>
      <c r="N414" s="160"/>
      <c r="O414" s="161"/>
      <c r="P414" s="162"/>
      <c r="Q414" s="163"/>
      <c r="R414" s="142"/>
      <c r="S414" s="16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row>
    <row r="415" ht="14.25" customHeight="1">
      <c r="A415" s="114"/>
      <c r="B415" s="114"/>
      <c r="C415" s="158"/>
      <c r="D415" s="114"/>
      <c r="E415" s="114"/>
      <c r="F415" s="114"/>
      <c r="G415" s="114"/>
      <c r="H415" s="114"/>
      <c r="I415" s="114"/>
      <c r="J415" s="114"/>
      <c r="K415" s="114"/>
      <c r="L415" s="114"/>
      <c r="M415" s="159"/>
      <c r="N415" s="160"/>
      <c r="O415" s="161"/>
      <c r="P415" s="162"/>
      <c r="Q415" s="163"/>
      <c r="R415" s="142"/>
      <c r="S415" s="16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row>
    <row r="416" ht="14.25" customHeight="1">
      <c r="A416" s="114"/>
      <c r="B416" s="114"/>
      <c r="C416" s="158"/>
      <c r="D416" s="114"/>
      <c r="E416" s="114"/>
      <c r="F416" s="114"/>
      <c r="G416" s="114"/>
      <c r="H416" s="114"/>
      <c r="I416" s="114"/>
      <c r="J416" s="114"/>
      <c r="K416" s="114"/>
      <c r="L416" s="114"/>
      <c r="M416" s="159"/>
      <c r="N416" s="160"/>
      <c r="O416" s="161"/>
      <c r="P416" s="162"/>
      <c r="Q416" s="163"/>
      <c r="R416" s="142"/>
      <c r="S416" s="16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row>
    <row r="417" ht="14.25" customHeight="1">
      <c r="A417" s="114"/>
      <c r="B417" s="114"/>
      <c r="C417" s="158"/>
      <c r="D417" s="114"/>
      <c r="E417" s="114"/>
      <c r="F417" s="114"/>
      <c r="G417" s="114"/>
      <c r="H417" s="114"/>
      <c r="I417" s="114"/>
      <c r="J417" s="114"/>
      <c r="K417" s="114"/>
      <c r="L417" s="114"/>
      <c r="M417" s="159"/>
      <c r="N417" s="160"/>
      <c r="O417" s="161"/>
      <c r="P417" s="162"/>
      <c r="Q417" s="163"/>
      <c r="R417" s="142"/>
      <c r="S417" s="16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row>
    <row r="418" ht="14.25" customHeight="1">
      <c r="A418" s="114"/>
      <c r="B418" s="114"/>
      <c r="C418" s="158"/>
      <c r="D418" s="114"/>
      <c r="E418" s="114"/>
      <c r="F418" s="114"/>
      <c r="G418" s="114"/>
      <c r="H418" s="114"/>
      <c r="I418" s="114"/>
      <c r="J418" s="114"/>
      <c r="K418" s="114"/>
      <c r="L418" s="114"/>
      <c r="M418" s="159"/>
      <c r="N418" s="160"/>
      <c r="O418" s="161"/>
      <c r="P418" s="162"/>
      <c r="Q418" s="163"/>
      <c r="R418" s="142"/>
      <c r="S418" s="16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row>
    <row r="419" ht="14.25" customHeight="1">
      <c r="A419" s="114"/>
      <c r="B419" s="114"/>
      <c r="C419" s="158"/>
      <c r="D419" s="114"/>
      <c r="E419" s="114"/>
      <c r="F419" s="114"/>
      <c r="G419" s="114"/>
      <c r="H419" s="114"/>
      <c r="I419" s="114"/>
      <c r="J419" s="114"/>
      <c r="K419" s="114"/>
      <c r="L419" s="114"/>
      <c r="M419" s="159"/>
      <c r="N419" s="160"/>
      <c r="O419" s="161"/>
      <c r="P419" s="162"/>
      <c r="Q419" s="163"/>
      <c r="R419" s="142"/>
      <c r="S419" s="16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row>
    <row r="420" ht="14.25" customHeight="1">
      <c r="A420" s="114"/>
      <c r="B420" s="114"/>
      <c r="C420" s="158"/>
      <c r="D420" s="114"/>
      <c r="E420" s="114"/>
      <c r="F420" s="114"/>
      <c r="G420" s="114"/>
      <c r="H420" s="114"/>
      <c r="I420" s="114"/>
      <c r="J420" s="114"/>
      <c r="K420" s="114"/>
      <c r="L420" s="114"/>
      <c r="M420" s="159"/>
      <c r="N420" s="160"/>
      <c r="O420" s="161"/>
      <c r="P420" s="162"/>
      <c r="Q420" s="163"/>
      <c r="R420" s="142"/>
      <c r="S420" s="16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row>
    <row r="421" ht="14.25" customHeight="1">
      <c r="A421" s="114"/>
      <c r="B421" s="114"/>
      <c r="C421" s="158"/>
      <c r="D421" s="114"/>
      <c r="E421" s="114"/>
      <c r="F421" s="114"/>
      <c r="G421" s="114"/>
      <c r="H421" s="114"/>
      <c r="I421" s="114"/>
      <c r="J421" s="114"/>
      <c r="K421" s="114"/>
      <c r="L421" s="114"/>
      <c r="M421" s="159"/>
      <c r="N421" s="160"/>
      <c r="O421" s="161"/>
      <c r="P421" s="162"/>
      <c r="Q421" s="163"/>
      <c r="R421" s="142"/>
      <c r="S421" s="16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row>
    <row r="422" ht="14.25" customHeight="1">
      <c r="A422" s="114"/>
      <c r="B422" s="114"/>
      <c r="C422" s="158"/>
      <c r="D422" s="114"/>
      <c r="E422" s="114"/>
      <c r="F422" s="114"/>
      <c r="G422" s="114"/>
      <c r="H422" s="114"/>
      <c r="I422" s="114"/>
      <c r="J422" s="114"/>
      <c r="K422" s="114"/>
      <c r="L422" s="114"/>
      <c r="M422" s="159"/>
      <c r="N422" s="160"/>
      <c r="O422" s="161"/>
      <c r="P422" s="162"/>
      <c r="Q422" s="163"/>
      <c r="R422" s="142"/>
      <c r="S422" s="16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row>
    <row r="423" ht="14.25" customHeight="1">
      <c r="A423" s="114"/>
      <c r="B423" s="114"/>
      <c r="C423" s="158"/>
      <c r="D423" s="114"/>
      <c r="E423" s="114"/>
      <c r="F423" s="114"/>
      <c r="G423" s="114"/>
      <c r="H423" s="114"/>
      <c r="I423" s="114"/>
      <c r="J423" s="114"/>
      <c r="K423" s="114"/>
      <c r="L423" s="114"/>
      <c r="M423" s="159"/>
      <c r="N423" s="160"/>
      <c r="O423" s="161"/>
      <c r="P423" s="162"/>
      <c r="Q423" s="163"/>
      <c r="R423" s="142"/>
      <c r="S423" s="16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row>
    <row r="424" ht="14.25" customHeight="1">
      <c r="A424" s="114"/>
      <c r="B424" s="114"/>
      <c r="C424" s="158"/>
      <c r="D424" s="114"/>
      <c r="E424" s="114"/>
      <c r="F424" s="114"/>
      <c r="G424" s="114"/>
      <c r="H424" s="114"/>
      <c r="I424" s="114"/>
      <c r="J424" s="114"/>
      <c r="K424" s="114"/>
      <c r="L424" s="114"/>
      <c r="M424" s="159"/>
      <c r="N424" s="160"/>
      <c r="O424" s="161"/>
      <c r="P424" s="162"/>
      <c r="Q424" s="163"/>
      <c r="R424" s="142"/>
      <c r="S424" s="16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row>
    <row r="425" ht="14.25" customHeight="1">
      <c r="A425" s="114"/>
      <c r="B425" s="114"/>
      <c r="C425" s="158"/>
      <c r="D425" s="114"/>
      <c r="E425" s="114"/>
      <c r="F425" s="114"/>
      <c r="G425" s="114"/>
      <c r="H425" s="114"/>
      <c r="I425" s="114"/>
      <c r="J425" s="114"/>
      <c r="K425" s="114"/>
      <c r="L425" s="114"/>
      <c r="M425" s="159"/>
      <c r="N425" s="160"/>
      <c r="O425" s="161"/>
      <c r="P425" s="162"/>
      <c r="Q425" s="163"/>
      <c r="R425" s="142"/>
      <c r="S425" s="16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row>
    <row r="426" ht="14.25" customHeight="1">
      <c r="A426" s="114"/>
      <c r="B426" s="114"/>
      <c r="C426" s="158"/>
      <c r="D426" s="114"/>
      <c r="E426" s="114"/>
      <c r="F426" s="114"/>
      <c r="G426" s="114"/>
      <c r="H426" s="114"/>
      <c r="I426" s="114"/>
      <c r="J426" s="114"/>
      <c r="K426" s="114"/>
      <c r="L426" s="114"/>
      <c r="M426" s="159"/>
      <c r="N426" s="160"/>
      <c r="O426" s="161"/>
      <c r="P426" s="162"/>
      <c r="Q426" s="163"/>
      <c r="R426" s="142"/>
      <c r="S426" s="16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row>
    <row r="427" ht="14.25" customHeight="1">
      <c r="A427" s="114"/>
      <c r="B427" s="114"/>
      <c r="C427" s="158"/>
      <c r="D427" s="114"/>
      <c r="E427" s="114"/>
      <c r="F427" s="114"/>
      <c r="G427" s="114"/>
      <c r="H427" s="114"/>
      <c r="I427" s="114"/>
      <c r="J427" s="114"/>
      <c r="K427" s="114"/>
      <c r="L427" s="114"/>
      <c r="M427" s="159"/>
      <c r="N427" s="160"/>
      <c r="O427" s="161"/>
      <c r="P427" s="162"/>
      <c r="Q427" s="163"/>
      <c r="R427" s="142"/>
      <c r="S427" s="16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row>
    <row r="428" ht="14.25" customHeight="1">
      <c r="A428" s="114"/>
      <c r="B428" s="114"/>
      <c r="C428" s="158"/>
      <c r="D428" s="114"/>
      <c r="E428" s="114"/>
      <c r="F428" s="114"/>
      <c r="G428" s="114"/>
      <c r="H428" s="114"/>
      <c r="I428" s="114"/>
      <c r="J428" s="114"/>
      <c r="K428" s="114"/>
      <c r="L428" s="114"/>
      <c r="M428" s="159"/>
      <c r="N428" s="160"/>
      <c r="O428" s="161"/>
      <c r="P428" s="162"/>
      <c r="Q428" s="163"/>
      <c r="R428" s="142"/>
      <c r="S428" s="16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row>
    <row r="429" ht="14.25" customHeight="1">
      <c r="A429" s="114"/>
      <c r="B429" s="114"/>
      <c r="C429" s="158"/>
      <c r="D429" s="114"/>
      <c r="E429" s="114"/>
      <c r="F429" s="114"/>
      <c r="G429" s="114"/>
      <c r="H429" s="114"/>
      <c r="I429" s="114"/>
      <c r="J429" s="114"/>
      <c r="K429" s="114"/>
      <c r="L429" s="114"/>
      <c r="M429" s="159"/>
      <c r="N429" s="160"/>
      <c r="O429" s="161"/>
      <c r="P429" s="162"/>
      <c r="Q429" s="163"/>
      <c r="R429" s="142"/>
      <c r="S429" s="16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row>
    <row r="430" ht="14.25" customHeight="1">
      <c r="A430" s="114"/>
      <c r="B430" s="114"/>
      <c r="C430" s="158"/>
      <c r="D430" s="114"/>
      <c r="E430" s="114"/>
      <c r="F430" s="114"/>
      <c r="G430" s="114"/>
      <c r="H430" s="114"/>
      <c r="I430" s="114"/>
      <c r="J430" s="114"/>
      <c r="K430" s="114"/>
      <c r="L430" s="114"/>
      <c r="M430" s="159"/>
      <c r="N430" s="160"/>
      <c r="O430" s="161"/>
      <c r="P430" s="162"/>
      <c r="Q430" s="163"/>
      <c r="R430" s="142"/>
      <c r="S430" s="16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row>
    <row r="431" ht="14.25" customHeight="1">
      <c r="A431" s="114"/>
      <c r="B431" s="114"/>
      <c r="C431" s="158"/>
      <c r="D431" s="114"/>
      <c r="E431" s="114"/>
      <c r="F431" s="114"/>
      <c r="G431" s="114"/>
      <c r="H431" s="114"/>
      <c r="I431" s="114"/>
      <c r="J431" s="114"/>
      <c r="K431" s="114"/>
      <c r="L431" s="114"/>
      <c r="M431" s="159"/>
      <c r="N431" s="160"/>
      <c r="O431" s="161"/>
      <c r="P431" s="162"/>
      <c r="Q431" s="163"/>
      <c r="R431" s="142"/>
      <c r="S431" s="16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row>
    <row r="432" ht="14.25" customHeight="1">
      <c r="A432" s="114"/>
      <c r="B432" s="114"/>
      <c r="C432" s="158"/>
      <c r="D432" s="114"/>
      <c r="E432" s="114"/>
      <c r="F432" s="114"/>
      <c r="G432" s="114"/>
      <c r="H432" s="114"/>
      <c r="I432" s="114"/>
      <c r="J432" s="114"/>
      <c r="K432" s="114"/>
      <c r="L432" s="114"/>
      <c r="M432" s="159"/>
      <c r="N432" s="160"/>
      <c r="O432" s="161"/>
      <c r="P432" s="162"/>
      <c r="Q432" s="163"/>
      <c r="R432" s="142"/>
      <c r="S432" s="16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row>
    <row r="433" ht="14.25" customHeight="1">
      <c r="A433" s="114"/>
      <c r="B433" s="114"/>
      <c r="C433" s="158"/>
      <c r="D433" s="114"/>
      <c r="E433" s="114"/>
      <c r="F433" s="114"/>
      <c r="G433" s="114"/>
      <c r="H433" s="114"/>
      <c r="I433" s="114"/>
      <c r="J433" s="114"/>
      <c r="K433" s="114"/>
      <c r="L433" s="114"/>
      <c r="M433" s="159"/>
      <c r="N433" s="160"/>
      <c r="O433" s="161"/>
      <c r="P433" s="162"/>
      <c r="Q433" s="163"/>
      <c r="R433" s="142"/>
      <c r="S433" s="16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row>
    <row r="434" ht="14.25" customHeight="1">
      <c r="A434" s="114"/>
      <c r="B434" s="114"/>
      <c r="C434" s="158"/>
      <c r="D434" s="114"/>
      <c r="E434" s="114"/>
      <c r="F434" s="114"/>
      <c r="G434" s="114"/>
      <c r="H434" s="114"/>
      <c r="I434" s="114"/>
      <c r="J434" s="114"/>
      <c r="K434" s="114"/>
      <c r="L434" s="114"/>
      <c r="M434" s="159"/>
      <c r="N434" s="160"/>
      <c r="O434" s="161"/>
      <c r="P434" s="162"/>
      <c r="Q434" s="163"/>
      <c r="R434" s="142"/>
      <c r="S434" s="16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row>
    <row r="435" ht="14.25" customHeight="1">
      <c r="A435" s="114"/>
      <c r="B435" s="114"/>
      <c r="C435" s="158"/>
      <c r="D435" s="114"/>
      <c r="E435" s="114"/>
      <c r="F435" s="114"/>
      <c r="G435" s="114"/>
      <c r="H435" s="114"/>
      <c r="I435" s="114"/>
      <c r="J435" s="114"/>
      <c r="K435" s="114"/>
      <c r="L435" s="114"/>
      <c r="M435" s="159"/>
      <c r="N435" s="160"/>
      <c r="O435" s="161"/>
      <c r="P435" s="162"/>
      <c r="Q435" s="163"/>
      <c r="R435" s="142"/>
      <c r="S435" s="16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row>
    <row r="436" ht="14.25" customHeight="1">
      <c r="A436" s="114"/>
      <c r="B436" s="114"/>
      <c r="C436" s="158"/>
      <c r="D436" s="114"/>
      <c r="E436" s="114"/>
      <c r="F436" s="114"/>
      <c r="G436" s="114"/>
      <c r="H436" s="114"/>
      <c r="I436" s="114"/>
      <c r="J436" s="114"/>
      <c r="K436" s="114"/>
      <c r="L436" s="114"/>
      <c r="M436" s="159"/>
      <c r="N436" s="160"/>
      <c r="O436" s="161"/>
      <c r="P436" s="162"/>
      <c r="Q436" s="163"/>
      <c r="R436" s="142"/>
      <c r="S436" s="16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row>
    <row r="437" ht="14.25" customHeight="1">
      <c r="A437" s="114"/>
      <c r="B437" s="114"/>
      <c r="C437" s="158"/>
      <c r="D437" s="114"/>
      <c r="E437" s="114"/>
      <c r="F437" s="114"/>
      <c r="G437" s="114"/>
      <c r="H437" s="114"/>
      <c r="I437" s="114"/>
      <c r="J437" s="114"/>
      <c r="K437" s="114"/>
      <c r="L437" s="114"/>
      <c r="M437" s="159"/>
      <c r="N437" s="160"/>
      <c r="O437" s="161"/>
      <c r="P437" s="162"/>
      <c r="Q437" s="163"/>
      <c r="R437" s="142"/>
      <c r="S437" s="16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row>
    <row r="438" ht="14.25" customHeight="1">
      <c r="A438" s="114"/>
      <c r="B438" s="114"/>
      <c r="C438" s="158"/>
      <c r="D438" s="114"/>
      <c r="E438" s="114"/>
      <c r="F438" s="114"/>
      <c r="G438" s="114"/>
      <c r="H438" s="114"/>
      <c r="I438" s="114"/>
      <c r="J438" s="114"/>
      <c r="K438" s="114"/>
      <c r="L438" s="114"/>
      <c r="M438" s="159"/>
      <c r="N438" s="160"/>
      <c r="O438" s="161"/>
      <c r="P438" s="162"/>
      <c r="Q438" s="163"/>
      <c r="R438" s="142"/>
      <c r="S438" s="16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row>
    <row r="439" ht="14.25" customHeight="1">
      <c r="A439" s="114"/>
      <c r="B439" s="114"/>
      <c r="C439" s="158"/>
      <c r="D439" s="114"/>
      <c r="E439" s="114"/>
      <c r="F439" s="114"/>
      <c r="G439" s="114"/>
      <c r="H439" s="114"/>
      <c r="I439" s="114"/>
      <c r="J439" s="114"/>
      <c r="K439" s="114"/>
      <c r="L439" s="114"/>
      <c r="M439" s="159"/>
      <c r="N439" s="160"/>
      <c r="O439" s="161"/>
      <c r="P439" s="162"/>
      <c r="Q439" s="163"/>
      <c r="R439" s="142"/>
      <c r="S439" s="16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row>
    <row r="440" ht="14.25" customHeight="1">
      <c r="A440" s="114"/>
      <c r="B440" s="114"/>
      <c r="C440" s="158"/>
      <c r="D440" s="114"/>
      <c r="E440" s="114"/>
      <c r="F440" s="114"/>
      <c r="G440" s="114"/>
      <c r="H440" s="114"/>
      <c r="I440" s="114"/>
      <c r="J440" s="114"/>
      <c r="K440" s="114"/>
      <c r="L440" s="114"/>
      <c r="M440" s="159"/>
      <c r="N440" s="160"/>
      <c r="O440" s="161"/>
      <c r="P440" s="162"/>
      <c r="Q440" s="163"/>
      <c r="R440" s="142"/>
      <c r="S440" s="16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row>
    <row r="441" ht="14.25" customHeight="1">
      <c r="A441" s="114"/>
      <c r="B441" s="114"/>
      <c r="C441" s="158"/>
      <c r="D441" s="114"/>
      <c r="E441" s="114"/>
      <c r="F441" s="114"/>
      <c r="G441" s="114"/>
      <c r="H441" s="114"/>
      <c r="I441" s="114"/>
      <c r="J441" s="114"/>
      <c r="K441" s="114"/>
      <c r="L441" s="114"/>
      <c r="M441" s="159"/>
      <c r="N441" s="160"/>
      <c r="O441" s="161"/>
      <c r="P441" s="162"/>
      <c r="Q441" s="163"/>
      <c r="R441" s="142"/>
      <c r="S441" s="16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row>
    <row r="442" ht="14.25" customHeight="1">
      <c r="A442" s="114"/>
      <c r="B442" s="114"/>
      <c r="C442" s="158"/>
      <c r="D442" s="114"/>
      <c r="E442" s="114"/>
      <c r="F442" s="114"/>
      <c r="G442" s="114"/>
      <c r="H442" s="114"/>
      <c r="I442" s="114"/>
      <c r="J442" s="114"/>
      <c r="K442" s="114"/>
      <c r="L442" s="114"/>
      <c r="M442" s="159"/>
      <c r="N442" s="160"/>
      <c r="O442" s="161"/>
      <c r="P442" s="162"/>
      <c r="Q442" s="163"/>
      <c r="R442" s="142"/>
      <c r="S442" s="16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row>
    <row r="443" ht="14.25" customHeight="1">
      <c r="A443" s="114"/>
      <c r="B443" s="114"/>
      <c r="C443" s="158"/>
      <c r="D443" s="114"/>
      <c r="E443" s="114"/>
      <c r="F443" s="114"/>
      <c r="G443" s="114"/>
      <c r="H443" s="114"/>
      <c r="I443" s="114"/>
      <c r="J443" s="114"/>
      <c r="K443" s="114"/>
      <c r="L443" s="114"/>
      <c r="M443" s="159"/>
      <c r="N443" s="160"/>
      <c r="O443" s="161"/>
      <c r="P443" s="162"/>
      <c r="Q443" s="163"/>
      <c r="R443" s="142"/>
      <c r="S443" s="16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row>
    <row r="444" ht="14.25" customHeight="1">
      <c r="A444" s="114"/>
      <c r="B444" s="114"/>
      <c r="C444" s="158"/>
      <c r="D444" s="114"/>
      <c r="E444" s="114"/>
      <c r="F444" s="114"/>
      <c r="G444" s="114"/>
      <c r="H444" s="114"/>
      <c r="I444" s="114"/>
      <c r="J444" s="114"/>
      <c r="K444" s="114"/>
      <c r="L444" s="114"/>
      <c r="M444" s="159"/>
      <c r="N444" s="160"/>
      <c r="O444" s="161"/>
      <c r="P444" s="162"/>
      <c r="Q444" s="163"/>
      <c r="R444" s="142"/>
      <c r="S444" s="16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row>
    <row r="445" ht="14.25" customHeight="1">
      <c r="A445" s="114"/>
      <c r="B445" s="114"/>
      <c r="C445" s="158"/>
      <c r="D445" s="114"/>
      <c r="E445" s="114"/>
      <c r="F445" s="114"/>
      <c r="G445" s="114"/>
      <c r="H445" s="114"/>
      <c r="I445" s="114"/>
      <c r="J445" s="114"/>
      <c r="K445" s="114"/>
      <c r="L445" s="114"/>
      <c r="M445" s="159"/>
      <c r="N445" s="160"/>
      <c r="O445" s="161"/>
      <c r="P445" s="162"/>
      <c r="Q445" s="163"/>
      <c r="R445" s="142"/>
      <c r="S445" s="16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row>
    <row r="446" ht="14.25" customHeight="1">
      <c r="A446" s="114"/>
      <c r="B446" s="114"/>
      <c r="C446" s="158"/>
      <c r="D446" s="114"/>
      <c r="E446" s="114"/>
      <c r="F446" s="114"/>
      <c r="G446" s="114"/>
      <c r="H446" s="114"/>
      <c r="I446" s="114"/>
      <c r="J446" s="114"/>
      <c r="K446" s="114"/>
      <c r="L446" s="114"/>
      <c r="M446" s="159"/>
      <c r="N446" s="160"/>
      <c r="O446" s="161"/>
      <c r="P446" s="162"/>
      <c r="Q446" s="163"/>
      <c r="R446" s="142"/>
      <c r="S446" s="16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row>
    <row r="447" ht="14.25" customHeight="1">
      <c r="A447" s="114"/>
      <c r="B447" s="114"/>
      <c r="C447" s="158"/>
      <c r="D447" s="114"/>
      <c r="E447" s="114"/>
      <c r="F447" s="114"/>
      <c r="G447" s="114"/>
      <c r="H447" s="114"/>
      <c r="I447" s="114"/>
      <c r="J447" s="114"/>
      <c r="K447" s="114"/>
      <c r="L447" s="114"/>
      <c r="M447" s="159"/>
      <c r="N447" s="160"/>
      <c r="O447" s="161"/>
      <c r="P447" s="162"/>
      <c r="Q447" s="163"/>
      <c r="R447" s="142"/>
      <c r="S447" s="16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row>
    <row r="448" ht="14.25" customHeight="1">
      <c r="A448" s="114"/>
      <c r="B448" s="114"/>
      <c r="C448" s="158"/>
      <c r="D448" s="114"/>
      <c r="E448" s="114"/>
      <c r="F448" s="114"/>
      <c r="G448" s="114"/>
      <c r="H448" s="114"/>
      <c r="I448" s="114"/>
      <c r="J448" s="114"/>
      <c r="K448" s="114"/>
      <c r="L448" s="114"/>
      <c r="M448" s="159"/>
      <c r="N448" s="160"/>
      <c r="O448" s="161"/>
      <c r="P448" s="162"/>
      <c r="Q448" s="163"/>
      <c r="R448" s="142"/>
      <c r="S448" s="16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row>
    <row r="449" ht="14.25" customHeight="1">
      <c r="A449" s="114"/>
      <c r="B449" s="114"/>
      <c r="C449" s="158"/>
      <c r="D449" s="114"/>
      <c r="E449" s="114"/>
      <c r="F449" s="114"/>
      <c r="G449" s="114"/>
      <c r="H449" s="114"/>
      <c r="I449" s="114"/>
      <c r="J449" s="114"/>
      <c r="K449" s="114"/>
      <c r="L449" s="114"/>
      <c r="M449" s="159"/>
      <c r="N449" s="160"/>
      <c r="O449" s="161"/>
      <c r="P449" s="162"/>
      <c r="Q449" s="163"/>
      <c r="R449" s="142"/>
      <c r="S449" s="16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row>
    <row r="450" ht="14.25" customHeight="1">
      <c r="A450" s="114"/>
      <c r="B450" s="114"/>
      <c r="C450" s="158"/>
      <c r="D450" s="114"/>
      <c r="E450" s="114"/>
      <c r="F450" s="114"/>
      <c r="G450" s="114"/>
      <c r="H450" s="114"/>
      <c r="I450" s="114"/>
      <c r="J450" s="114"/>
      <c r="K450" s="114"/>
      <c r="L450" s="114"/>
      <c r="M450" s="159"/>
      <c r="N450" s="160"/>
      <c r="O450" s="161"/>
      <c r="P450" s="162"/>
      <c r="Q450" s="163"/>
      <c r="R450" s="142"/>
      <c r="S450" s="16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row>
    <row r="451" ht="14.25" customHeight="1">
      <c r="A451" s="114"/>
      <c r="B451" s="114"/>
      <c r="C451" s="158"/>
      <c r="D451" s="114"/>
      <c r="E451" s="114"/>
      <c r="F451" s="114"/>
      <c r="G451" s="114"/>
      <c r="H451" s="114"/>
      <c r="I451" s="114"/>
      <c r="J451" s="114"/>
      <c r="K451" s="114"/>
      <c r="L451" s="114"/>
      <c r="M451" s="159"/>
      <c r="N451" s="160"/>
      <c r="O451" s="161"/>
      <c r="P451" s="162"/>
      <c r="Q451" s="163"/>
      <c r="R451" s="142"/>
      <c r="S451" s="16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row>
    <row r="452" ht="14.25" customHeight="1">
      <c r="A452" s="114"/>
      <c r="B452" s="114"/>
      <c r="C452" s="158"/>
      <c r="D452" s="114"/>
      <c r="E452" s="114"/>
      <c r="F452" s="114"/>
      <c r="G452" s="114"/>
      <c r="H452" s="114"/>
      <c r="I452" s="114"/>
      <c r="J452" s="114"/>
      <c r="K452" s="114"/>
      <c r="L452" s="114"/>
      <c r="M452" s="159"/>
      <c r="N452" s="160"/>
      <c r="O452" s="161"/>
      <c r="P452" s="162"/>
      <c r="Q452" s="163"/>
      <c r="R452" s="142"/>
      <c r="S452" s="16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row>
    <row r="453" ht="14.25" customHeight="1">
      <c r="A453" s="114"/>
      <c r="B453" s="114"/>
      <c r="C453" s="158"/>
      <c r="D453" s="114"/>
      <c r="E453" s="114"/>
      <c r="F453" s="114"/>
      <c r="G453" s="114"/>
      <c r="H453" s="114"/>
      <c r="I453" s="114"/>
      <c r="J453" s="114"/>
      <c r="K453" s="114"/>
      <c r="L453" s="114"/>
      <c r="M453" s="159"/>
      <c r="N453" s="160"/>
      <c r="O453" s="161"/>
      <c r="P453" s="162"/>
      <c r="Q453" s="163"/>
      <c r="R453" s="142"/>
      <c r="S453" s="16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row>
    <row r="454" ht="14.25" customHeight="1">
      <c r="A454" s="114"/>
      <c r="B454" s="114"/>
      <c r="C454" s="158"/>
      <c r="D454" s="114"/>
      <c r="E454" s="114"/>
      <c r="F454" s="114"/>
      <c r="G454" s="114"/>
      <c r="H454" s="114"/>
      <c r="I454" s="114"/>
      <c r="J454" s="114"/>
      <c r="K454" s="114"/>
      <c r="L454" s="114"/>
      <c r="M454" s="159"/>
      <c r="N454" s="160"/>
      <c r="O454" s="161"/>
      <c r="P454" s="162"/>
      <c r="Q454" s="163"/>
      <c r="R454" s="142"/>
      <c r="S454" s="16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row>
    <row r="455" ht="14.25" customHeight="1">
      <c r="A455" s="114"/>
      <c r="B455" s="114"/>
      <c r="C455" s="158"/>
      <c r="D455" s="114"/>
      <c r="E455" s="114"/>
      <c r="F455" s="114"/>
      <c r="G455" s="114"/>
      <c r="H455" s="114"/>
      <c r="I455" s="114"/>
      <c r="J455" s="114"/>
      <c r="K455" s="114"/>
      <c r="L455" s="114"/>
      <c r="M455" s="159"/>
      <c r="N455" s="160"/>
      <c r="O455" s="161"/>
      <c r="P455" s="162"/>
      <c r="Q455" s="163"/>
      <c r="R455" s="142"/>
      <c r="S455" s="16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row>
    <row r="456" ht="14.25" customHeight="1">
      <c r="A456" s="114"/>
      <c r="B456" s="114"/>
      <c r="C456" s="158"/>
      <c r="D456" s="114"/>
      <c r="E456" s="114"/>
      <c r="F456" s="114"/>
      <c r="G456" s="114"/>
      <c r="H456" s="114"/>
      <c r="I456" s="114"/>
      <c r="J456" s="114"/>
      <c r="K456" s="114"/>
      <c r="L456" s="114"/>
      <c r="M456" s="159"/>
      <c r="N456" s="160"/>
      <c r="O456" s="161"/>
      <c r="P456" s="162"/>
      <c r="Q456" s="163"/>
      <c r="R456" s="142"/>
      <c r="S456" s="16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row>
    <row r="457" ht="14.25" customHeight="1">
      <c r="A457" s="114"/>
      <c r="B457" s="114"/>
      <c r="C457" s="158"/>
      <c r="D457" s="114"/>
      <c r="E457" s="114"/>
      <c r="F457" s="114"/>
      <c r="G457" s="114"/>
      <c r="H457" s="114"/>
      <c r="I457" s="114"/>
      <c r="J457" s="114"/>
      <c r="K457" s="114"/>
      <c r="L457" s="114"/>
      <c r="M457" s="159"/>
      <c r="N457" s="160"/>
      <c r="O457" s="161"/>
      <c r="P457" s="162"/>
      <c r="Q457" s="163"/>
      <c r="R457" s="142"/>
      <c r="S457" s="16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row>
    <row r="458" ht="14.25" customHeight="1">
      <c r="A458" s="114"/>
      <c r="B458" s="114"/>
      <c r="C458" s="158"/>
      <c r="D458" s="114"/>
      <c r="E458" s="114"/>
      <c r="F458" s="114"/>
      <c r="G458" s="114"/>
      <c r="H458" s="114"/>
      <c r="I458" s="114"/>
      <c r="J458" s="114"/>
      <c r="K458" s="114"/>
      <c r="L458" s="114"/>
      <c r="M458" s="159"/>
      <c r="N458" s="160"/>
      <c r="O458" s="161"/>
      <c r="P458" s="162"/>
      <c r="Q458" s="163"/>
      <c r="R458" s="142"/>
      <c r="S458" s="16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row>
    <row r="459" ht="14.25" customHeight="1">
      <c r="A459" s="114"/>
      <c r="B459" s="114"/>
      <c r="C459" s="158"/>
      <c r="D459" s="114"/>
      <c r="E459" s="114"/>
      <c r="F459" s="114"/>
      <c r="G459" s="114"/>
      <c r="H459" s="114"/>
      <c r="I459" s="114"/>
      <c r="J459" s="114"/>
      <c r="K459" s="114"/>
      <c r="L459" s="114"/>
      <c r="M459" s="159"/>
      <c r="N459" s="160"/>
      <c r="O459" s="161"/>
      <c r="P459" s="162"/>
      <c r="Q459" s="163"/>
      <c r="R459" s="142"/>
      <c r="S459" s="16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row>
    <row r="460" ht="14.25" customHeight="1">
      <c r="A460" s="114"/>
      <c r="B460" s="114"/>
      <c r="C460" s="158"/>
      <c r="D460" s="114"/>
      <c r="E460" s="114"/>
      <c r="F460" s="114"/>
      <c r="G460" s="114"/>
      <c r="H460" s="114"/>
      <c r="I460" s="114"/>
      <c r="J460" s="114"/>
      <c r="K460" s="114"/>
      <c r="L460" s="114"/>
      <c r="M460" s="159"/>
      <c r="N460" s="160"/>
      <c r="O460" s="161"/>
      <c r="P460" s="162"/>
      <c r="Q460" s="163"/>
      <c r="R460" s="142"/>
      <c r="S460" s="16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row>
    <row r="461" ht="14.25" customHeight="1">
      <c r="A461" s="114"/>
      <c r="B461" s="114"/>
      <c r="C461" s="158"/>
      <c r="D461" s="114"/>
      <c r="E461" s="114"/>
      <c r="F461" s="114"/>
      <c r="G461" s="114"/>
      <c r="H461" s="114"/>
      <c r="I461" s="114"/>
      <c r="J461" s="114"/>
      <c r="K461" s="114"/>
      <c r="L461" s="114"/>
      <c r="M461" s="159"/>
      <c r="N461" s="160"/>
      <c r="O461" s="161"/>
      <c r="P461" s="162"/>
      <c r="Q461" s="163"/>
      <c r="R461" s="142"/>
      <c r="S461" s="16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row>
    <row r="462" ht="14.25" customHeight="1">
      <c r="A462" s="114"/>
      <c r="B462" s="114"/>
      <c r="C462" s="158"/>
      <c r="D462" s="114"/>
      <c r="E462" s="114"/>
      <c r="F462" s="114"/>
      <c r="G462" s="114"/>
      <c r="H462" s="114"/>
      <c r="I462" s="114"/>
      <c r="J462" s="114"/>
      <c r="K462" s="114"/>
      <c r="L462" s="114"/>
      <c r="M462" s="159"/>
      <c r="N462" s="160"/>
      <c r="O462" s="161"/>
      <c r="P462" s="162"/>
      <c r="Q462" s="163"/>
      <c r="R462" s="142"/>
      <c r="S462" s="16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row>
    <row r="463" ht="14.25" customHeight="1">
      <c r="A463" s="114"/>
      <c r="B463" s="114"/>
      <c r="C463" s="158"/>
      <c r="D463" s="114"/>
      <c r="E463" s="114"/>
      <c r="F463" s="114"/>
      <c r="G463" s="114"/>
      <c r="H463" s="114"/>
      <c r="I463" s="114"/>
      <c r="J463" s="114"/>
      <c r="K463" s="114"/>
      <c r="L463" s="114"/>
      <c r="M463" s="159"/>
      <c r="N463" s="160"/>
      <c r="O463" s="161"/>
      <c r="P463" s="162"/>
      <c r="Q463" s="163"/>
      <c r="R463" s="142"/>
      <c r="S463" s="16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row>
    <row r="464" ht="14.25" customHeight="1">
      <c r="A464" s="114"/>
      <c r="B464" s="114"/>
      <c r="C464" s="158"/>
      <c r="D464" s="114"/>
      <c r="E464" s="114"/>
      <c r="F464" s="114"/>
      <c r="G464" s="114"/>
      <c r="H464" s="114"/>
      <c r="I464" s="114"/>
      <c r="J464" s="114"/>
      <c r="K464" s="114"/>
      <c r="L464" s="114"/>
      <c r="M464" s="159"/>
      <c r="N464" s="160"/>
      <c r="O464" s="161"/>
      <c r="P464" s="162"/>
      <c r="Q464" s="163"/>
      <c r="R464" s="142"/>
      <c r="S464" s="16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row>
    <row r="465" ht="14.25" customHeight="1">
      <c r="A465" s="114"/>
      <c r="B465" s="114"/>
      <c r="C465" s="158"/>
      <c r="D465" s="114"/>
      <c r="E465" s="114"/>
      <c r="F465" s="114"/>
      <c r="G465" s="114"/>
      <c r="H465" s="114"/>
      <c r="I465" s="114"/>
      <c r="J465" s="114"/>
      <c r="K465" s="114"/>
      <c r="L465" s="114"/>
      <c r="M465" s="159"/>
      <c r="N465" s="160"/>
      <c r="O465" s="161"/>
      <c r="P465" s="162"/>
      <c r="Q465" s="163"/>
      <c r="R465" s="142"/>
      <c r="S465" s="16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row>
    <row r="466" ht="14.25" customHeight="1">
      <c r="A466" s="114"/>
      <c r="B466" s="114"/>
      <c r="C466" s="158"/>
      <c r="D466" s="114"/>
      <c r="E466" s="114"/>
      <c r="F466" s="114"/>
      <c r="G466" s="114"/>
      <c r="H466" s="114"/>
      <c r="I466" s="114"/>
      <c r="J466" s="114"/>
      <c r="K466" s="114"/>
      <c r="L466" s="114"/>
      <c r="M466" s="159"/>
      <c r="N466" s="160"/>
      <c r="O466" s="161"/>
      <c r="P466" s="162"/>
      <c r="Q466" s="163"/>
      <c r="R466" s="142"/>
      <c r="S466" s="16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row>
    <row r="467" ht="14.25" customHeight="1">
      <c r="A467" s="114"/>
      <c r="B467" s="114"/>
      <c r="C467" s="158"/>
      <c r="D467" s="114"/>
      <c r="E467" s="114"/>
      <c r="F467" s="114"/>
      <c r="G467" s="114"/>
      <c r="H467" s="114"/>
      <c r="I467" s="114"/>
      <c r="J467" s="114"/>
      <c r="K467" s="114"/>
      <c r="L467" s="114"/>
      <c r="M467" s="159"/>
      <c r="N467" s="160"/>
      <c r="O467" s="161"/>
      <c r="P467" s="162"/>
      <c r="Q467" s="163"/>
      <c r="R467" s="142"/>
      <c r="S467" s="16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row>
    <row r="468" ht="14.25" customHeight="1">
      <c r="A468" s="114"/>
      <c r="B468" s="114"/>
      <c r="C468" s="158"/>
      <c r="D468" s="114"/>
      <c r="E468" s="114"/>
      <c r="F468" s="114"/>
      <c r="G468" s="114"/>
      <c r="H468" s="114"/>
      <c r="I468" s="114"/>
      <c r="J468" s="114"/>
      <c r="K468" s="114"/>
      <c r="L468" s="114"/>
      <c r="M468" s="159"/>
      <c r="N468" s="160"/>
      <c r="O468" s="161"/>
      <c r="P468" s="162"/>
      <c r="Q468" s="163"/>
      <c r="R468" s="142"/>
      <c r="S468" s="16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row>
    <row r="469" ht="14.25" customHeight="1">
      <c r="A469" s="114"/>
      <c r="B469" s="114"/>
      <c r="C469" s="158"/>
      <c r="D469" s="114"/>
      <c r="E469" s="114"/>
      <c r="F469" s="114"/>
      <c r="G469" s="114"/>
      <c r="H469" s="114"/>
      <c r="I469" s="114"/>
      <c r="J469" s="114"/>
      <c r="K469" s="114"/>
      <c r="L469" s="114"/>
      <c r="M469" s="159"/>
      <c r="N469" s="160"/>
      <c r="O469" s="161"/>
      <c r="P469" s="162"/>
      <c r="Q469" s="163"/>
      <c r="R469" s="142"/>
      <c r="S469" s="16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row>
    <row r="470" ht="14.25" customHeight="1">
      <c r="A470" s="114"/>
      <c r="B470" s="114"/>
      <c r="C470" s="158"/>
      <c r="D470" s="114"/>
      <c r="E470" s="114"/>
      <c r="F470" s="114"/>
      <c r="G470" s="114"/>
      <c r="H470" s="114"/>
      <c r="I470" s="114"/>
      <c r="J470" s="114"/>
      <c r="K470" s="114"/>
      <c r="L470" s="114"/>
      <c r="M470" s="159"/>
      <c r="N470" s="160"/>
      <c r="O470" s="161"/>
      <c r="P470" s="162"/>
      <c r="Q470" s="163"/>
      <c r="R470" s="142"/>
      <c r="S470" s="16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row>
    <row r="471" ht="14.25" customHeight="1">
      <c r="A471" s="114"/>
      <c r="B471" s="114"/>
      <c r="C471" s="158"/>
      <c r="D471" s="114"/>
      <c r="E471" s="114"/>
      <c r="F471" s="114"/>
      <c r="G471" s="114"/>
      <c r="H471" s="114"/>
      <c r="I471" s="114"/>
      <c r="J471" s="114"/>
      <c r="K471" s="114"/>
      <c r="L471" s="114"/>
      <c r="M471" s="159"/>
      <c r="N471" s="160"/>
      <c r="O471" s="161"/>
      <c r="P471" s="162"/>
      <c r="Q471" s="163"/>
      <c r="R471" s="142"/>
      <c r="S471" s="16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row>
    <row r="472" ht="14.25" customHeight="1">
      <c r="A472" s="114"/>
      <c r="B472" s="114"/>
      <c r="C472" s="158"/>
      <c r="D472" s="114"/>
      <c r="E472" s="114"/>
      <c r="F472" s="114"/>
      <c r="G472" s="114"/>
      <c r="H472" s="114"/>
      <c r="I472" s="114"/>
      <c r="J472" s="114"/>
      <c r="K472" s="114"/>
      <c r="L472" s="114"/>
      <c r="M472" s="159"/>
      <c r="N472" s="160"/>
      <c r="O472" s="161"/>
      <c r="P472" s="162"/>
      <c r="Q472" s="163"/>
      <c r="R472" s="142"/>
      <c r="S472" s="16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row>
    <row r="473" ht="14.25" customHeight="1">
      <c r="A473" s="114"/>
      <c r="B473" s="114"/>
      <c r="C473" s="158"/>
      <c r="D473" s="114"/>
      <c r="E473" s="114"/>
      <c r="F473" s="114"/>
      <c r="G473" s="114"/>
      <c r="H473" s="114"/>
      <c r="I473" s="114"/>
      <c r="J473" s="114"/>
      <c r="K473" s="114"/>
      <c r="L473" s="114"/>
      <c r="M473" s="159"/>
      <c r="N473" s="160"/>
      <c r="O473" s="161"/>
      <c r="P473" s="162"/>
      <c r="Q473" s="163"/>
      <c r="R473" s="142"/>
      <c r="S473" s="16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row>
    <row r="474" ht="14.25" customHeight="1">
      <c r="A474" s="114"/>
      <c r="B474" s="114"/>
      <c r="C474" s="158"/>
      <c r="D474" s="114"/>
      <c r="E474" s="114"/>
      <c r="F474" s="114"/>
      <c r="G474" s="114"/>
      <c r="H474" s="114"/>
      <c r="I474" s="114"/>
      <c r="J474" s="114"/>
      <c r="K474" s="114"/>
      <c r="L474" s="114"/>
      <c r="M474" s="159"/>
      <c r="N474" s="160"/>
      <c r="O474" s="161"/>
      <c r="P474" s="162"/>
      <c r="Q474" s="163"/>
      <c r="R474" s="142"/>
      <c r="S474" s="16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row>
    <row r="475" ht="14.25" customHeight="1">
      <c r="A475" s="114"/>
      <c r="B475" s="114"/>
      <c r="C475" s="158"/>
      <c r="D475" s="114"/>
      <c r="E475" s="114"/>
      <c r="F475" s="114"/>
      <c r="G475" s="114"/>
      <c r="H475" s="114"/>
      <c r="I475" s="114"/>
      <c r="J475" s="114"/>
      <c r="K475" s="114"/>
      <c r="L475" s="114"/>
      <c r="M475" s="159"/>
      <c r="N475" s="160"/>
      <c r="O475" s="161"/>
      <c r="P475" s="162"/>
      <c r="Q475" s="163"/>
      <c r="R475" s="142"/>
      <c r="S475" s="16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row>
    <row r="476" ht="14.25" customHeight="1">
      <c r="A476" s="114"/>
      <c r="B476" s="114"/>
      <c r="C476" s="158"/>
      <c r="D476" s="114"/>
      <c r="E476" s="114"/>
      <c r="F476" s="114"/>
      <c r="G476" s="114"/>
      <c r="H476" s="114"/>
      <c r="I476" s="114"/>
      <c r="J476" s="114"/>
      <c r="K476" s="114"/>
      <c r="L476" s="114"/>
      <c r="M476" s="159"/>
      <c r="N476" s="160"/>
      <c r="O476" s="161"/>
      <c r="P476" s="162"/>
      <c r="Q476" s="163"/>
      <c r="R476" s="142"/>
      <c r="S476" s="16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row>
    <row r="477" ht="14.25" customHeight="1">
      <c r="A477" s="114"/>
      <c r="B477" s="114"/>
      <c r="C477" s="158"/>
      <c r="D477" s="114"/>
      <c r="E477" s="114"/>
      <c r="F477" s="114"/>
      <c r="G477" s="114"/>
      <c r="H477" s="114"/>
      <c r="I477" s="114"/>
      <c r="J477" s="114"/>
      <c r="K477" s="114"/>
      <c r="L477" s="114"/>
      <c r="M477" s="159"/>
      <c r="N477" s="160"/>
      <c r="O477" s="161"/>
      <c r="P477" s="162"/>
      <c r="Q477" s="163"/>
      <c r="R477" s="142"/>
      <c r="S477" s="16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row>
    <row r="478" ht="14.25" customHeight="1">
      <c r="A478" s="114"/>
      <c r="B478" s="114"/>
      <c r="C478" s="158"/>
      <c r="D478" s="114"/>
      <c r="E478" s="114"/>
      <c r="F478" s="114"/>
      <c r="G478" s="114"/>
      <c r="H478" s="114"/>
      <c r="I478" s="114"/>
      <c r="J478" s="114"/>
      <c r="K478" s="114"/>
      <c r="L478" s="114"/>
      <c r="M478" s="159"/>
      <c r="N478" s="160"/>
      <c r="O478" s="161"/>
      <c r="P478" s="162"/>
      <c r="Q478" s="163"/>
      <c r="R478" s="142"/>
      <c r="S478" s="16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row>
    <row r="479" ht="14.25" customHeight="1">
      <c r="A479" s="114"/>
      <c r="B479" s="114"/>
      <c r="C479" s="158"/>
      <c r="D479" s="114"/>
      <c r="E479" s="114"/>
      <c r="F479" s="114"/>
      <c r="G479" s="114"/>
      <c r="H479" s="114"/>
      <c r="I479" s="114"/>
      <c r="J479" s="114"/>
      <c r="K479" s="114"/>
      <c r="L479" s="114"/>
      <c r="M479" s="159"/>
      <c r="N479" s="160"/>
      <c r="O479" s="161"/>
      <c r="P479" s="162"/>
      <c r="Q479" s="163"/>
      <c r="R479" s="142"/>
      <c r="S479" s="16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row>
    <row r="480" ht="14.25" customHeight="1">
      <c r="A480" s="114"/>
      <c r="B480" s="114"/>
      <c r="C480" s="158"/>
      <c r="D480" s="114"/>
      <c r="E480" s="114"/>
      <c r="F480" s="114"/>
      <c r="G480" s="114"/>
      <c r="H480" s="114"/>
      <c r="I480" s="114"/>
      <c r="J480" s="114"/>
      <c r="K480" s="114"/>
      <c r="L480" s="114"/>
      <c r="M480" s="159"/>
      <c r="N480" s="160"/>
      <c r="O480" s="161"/>
      <c r="P480" s="162"/>
      <c r="Q480" s="163"/>
      <c r="R480" s="142"/>
      <c r="S480" s="16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row>
    <row r="481" ht="14.25" customHeight="1">
      <c r="A481" s="114"/>
      <c r="B481" s="114"/>
      <c r="C481" s="158"/>
      <c r="D481" s="114"/>
      <c r="E481" s="114"/>
      <c r="F481" s="114"/>
      <c r="G481" s="114"/>
      <c r="H481" s="114"/>
      <c r="I481" s="114"/>
      <c r="J481" s="114"/>
      <c r="K481" s="114"/>
      <c r="L481" s="114"/>
      <c r="M481" s="159"/>
      <c r="N481" s="160"/>
      <c r="O481" s="161"/>
      <c r="P481" s="162"/>
      <c r="Q481" s="163"/>
      <c r="R481" s="142"/>
      <c r="S481" s="16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row>
    <row r="482" ht="14.25" customHeight="1">
      <c r="A482" s="114"/>
      <c r="B482" s="114"/>
      <c r="C482" s="158"/>
      <c r="D482" s="114"/>
      <c r="E482" s="114"/>
      <c r="F482" s="114"/>
      <c r="G482" s="114"/>
      <c r="H482" s="114"/>
      <c r="I482" s="114"/>
      <c r="J482" s="114"/>
      <c r="K482" s="114"/>
      <c r="L482" s="114"/>
      <c r="M482" s="159"/>
      <c r="N482" s="160"/>
      <c r="O482" s="161"/>
      <c r="P482" s="162"/>
      <c r="Q482" s="163"/>
      <c r="R482" s="142"/>
      <c r="S482" s="16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row>
    <row r="483" ht="14.25" customHeight="1">
      <c r="A483" s="114"/>
      <c r="B483" s="114"/>
      <c r="C483" s="158"/>
      <c r="D483" s="114"/>
      <c r="E483" s="114"/>
      <c r="F483" s="114"/>
      <c r="G483" s="114"/>
      <c r="H483" s="114"/>
      <c r="I483" s="114"/>
      <c r="J483" s="114"/>
      <c r="K483" s="114"/>
      <c r="L483" s="114"/>
      <c r="M483" s="159"/>
      <c r="N483" s="160"/>
      <c r="O483" s="161"/>
      <c r="P483" s="162"/>
      <c r="Q483" s="163"/>
      <c r="R483" s="142"/>
      <c r="S483" s="16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row>
    <row r="484" ht="14.25" customHeight="1">
      <c r="A484" s="114"/>
      <c r="B484" s="114"/>
      <c r="C484" s="158"/>
      <c r="D484" s="114"/>
      <c r="E484" s="114"/>
      <c r="F484" s="114"/>
      <c r="G484" s="114"/>
      <c r="H484" s="114"/>
      <c r="I484" s="114"/>
      <c r="J484" s="114"/>
      <c r="K484" s="114"/>
      <c r="L484" s="114"/>
      <c r="M484" s="159"/>
      <c r="N484" s="160"/>
      <c r="O484" s="161"/>
      <c r="P484" s="162"/>
      <c r="Q484" s="163"/>
      <c r="R484" s="142"/>
      <c r="S484" s="16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row>
    <row r="485" ht="14.25" customHeight="1">
      <c r="A485" s="114"/>
      <c r="B485" s="114"/>
      <c r="C485" s="158"/>
      <c r="D485" s="114"/>
      <c r="E485" s="114"/>
      <c r="F485" s="114"/>
      <c r="G485" s="114"/>
      <c r="H485" s="114"/>
      <c r="I485" s="114"/>
      <c r="J485" s="114"/>
      <c r="K485" s="114"/>
      <c r="L485" s="114"/>
      <c r="M485" s="159"/>
      <c r="N485" s="160"/>
      <c r="O485" s="161"/>
      <c r="P485" s="162"/>
      <c r="Q485" s="163"/>
      <c r="R485" s="142"/>
      <c r="S485" s="16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row>
    <row r="486" ht="14.25" customHeight="1">
      <c r="A486" s="114"/>
      <c r="B486" s="114"/>
      <c r="C486" s="158"/>
      <c r="D486" s="114"/>
      <c r="E486" s="114"/>
      <c r="F486" s="114"/>
      <c r="G486" s="114"/>
      <c r="H486" s="114"/>
      <c r="I486" s="114"/>
      <c r="J486" s="114"/>
      <c r="K486" s="114"/>
      <c r="L486" s="114"/>
      <c r="M486" s="159"/>
      <c r="N486" s="160"/>
      <c r="O486" s="161"/>
      <c r="P486" s="162"/>
      <c r="Q486" s="163"/>
      <c r="R486" s="142"/>
      <c r="S486" s="16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row>
    <row r="487" ht="14.25" customHeight="1">
      <c r="A487" s="114"/>
      <c r="B487" s="114"/>
      <c r="C487" s="158"/>
      <c r="D487" s="114"/>
      <c r="E487" s="114"/>
      <c r="F487" s="114"/>
      <c r="G487" s="114"/>
      <c r="H487" s="114"/>
      <c r="I487" s="114"/>
      <c r="J487" s="114"/>
      <c r="K487" s="114"/>
      <c r="L487" s="114"/>
      <c r="M487" s="159"/>
      <c r="N487" s="160"/>
      <c r="O487" s="161"/>
      <c r="P487" s="162"/>
      <c r="Q487" s="163"/>
      <c r="R487" s="142"/>
      <c r="S487" s="16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row>
    <row r="488" ht="14.25" customHeight="1">
      <c r="A488" s="114"/>
      <c r="B488" s="114"/>
      <c r="C488" s="158"/>
      <c r="D488" s="114"/>
      <c r="E488" s="114"/>
      <c r="F488" s="114"/>
      <c r="G488" s="114"/>
      <c r="H488" s="114"/>
      <c r="I488" s="114"/>
      <c r="J488" s="114"/>
      <c r="K488" s="114"/>
      <c r="L488" s="114"/>
      <c r="M488" s="159"/>
      <c r="N488" s="160"/>
      <c r="O488" s="161"/>
      <c r="P488" s="162"/>
      <c r="Q488" s="163"/>
      <c r="R488" s="142"/>
      <c r="S488" s="16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row>
    <row r="489" ht="14.25" customHeight="1">
      <c r="A489" s="114"/>
      <c r="B489" s="114"/>
      <c r="C489" s="158"/>
      <c r="D489" s="114"/>
      <c r="E489" s="114"/>
      <c r="F489" s="114"/>
      <c r="G489" s="114"/>
      <c r="H489" s="114"/>
      <c r="I489" s="114"/>
      <c r="J489" s="114"/>
      <c r="K489" s="114"/>
      <c r="L489" s="114"/>
      <c r="M489" s="159"/>
      <c r="N489" s="160"/>
      <c r="O489" s="161"/>
      <c r="P489" s="162"/>
      <c r="Q489" s="163"/>
      <c r="R489" s="142"/>
      <c r="S489" s="16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row>
    <row r="490" ht="14.25" customHeight="1">
      <c r="A490" s="114"/>
      <c r="B490" s="114"/>
      <c r="C490" s="158"/>
      <c r="D490" s="114"/>
      <c r="E490" s="114"/>
      <c r="F490" s="114"/>
      <c r="G490" s="114"/>
      <c r="H490" s="114"/>
      <c r="I490" s="114"/>
      <c r="J490" s="114"/>
      <c r="K490" s="114"/>
      <c r="L490" s="114"/>
      <c r="M490" s="159"/>
      <c r="N490" s="160"/>
      <c r="O490" s="161"/>
      <c r="P490" s="162"/>
      <c r="Q490" s="163"/>
      <c r="R490" s="142"/>
      <c r="S490" s="16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row>
    <row r="491" ht="14.25" customHeight="1">
      <c r="A491" s="114"/>
      <c r="B491" s="114"/>
      <c r="C491" s="158"/>
      <c r="D491" s="114"/>
      <c r="E491" s="114"/>
      <c r="F491" s="114"/>
      <c r="G491" s="114"/>
      <c r="H491" s="114"/>
      <c r="I491" s="114"/>
      <c r="J491" s="114"/>
      <c r="K491" s="114"/>
      <c r="L491" s="114"/>
      <c r="M491" s="159"/>
      <c r="N491" s="160"/>
      <c r="O491" s="161"/>
      <c r="P491" s="162"/>
      <c r="Q491" s="163"/>
      <c r="R491" s="142"/>
      <c r="S491" s="16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row>
    <row r="492" ht="14.25" customHeight="1">
      <c r="A492" s="114"/>
      <c r="B492" s="114"/>
      <c r="C492" s="158"/>
      <c r="D492" s="114"/>
      <c r="E492" s="114"/>
      <c r="F492" s="114"/>
      <c r="G492" s="114"/>
      <c r="H492" s="114"/>
      <c r="I492" s="114"/>
      <c r="J492" s="114"/>
      <c r="K492" s="114"/>
      <c r="L492" s="114"/>
      <c r="M492" s="159"/>
      <c r="N492" s="160"/>
      <c r="O492" s="161"/>
      <c r="P492" s="162"/>
      <c r="Q492" s="163"/>
      <c r="R492" s="142"/>
      <c r="S492" s="16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row>
    <row r="493" ht="14.25" customHeight="1">
      <c r="A493" s="114"/>
      <c r="B493" s="114"/>
      <c r="C493" s="158"/>
      <c r="D493" s="114"/>
      <c r="E493" s="114"/>
      <c r="F493" s="114"/>
      <c r="G493" s="114"/>
      <c r="H493" s="114"/>
      <c r="I493" s="114"/>
      <c r="J493" s="114"/>
      <c r="K493" s="114"/>
      <c r="L493" s="114"/>
      <c r="M493" s="159"/>
      <c r="N493" s="160"/>
      <c r="O493" s="161"/>
      <c r="P493" s="162"/>
      <c r="Q493" s="163"/>
      <c r="R493" s="142"/>
      <c r="S493" s="16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row>
    <row r="494" ht="14.25" customHeight="1">
      <c r="A494" s="114"/>
      <c r="B494" s="114"/>
      <c r="C494" s="158"/>
      <c r="D494" s="114"/>
      <c r="E494" s="114"/>
      <c r="F494" s="114"/>
      <c r="G494" s="114"/>
      <c r="H494" s="114"/>
      <c r="I494" s="114"/>
      <c r="J494" s="114"/>
      <c r="K494" s="114"/>
      <c r="L494" s="114"/>
      <c r="M494" s="159"/>
      <c r="N494" s="160"/>
      <c r="O494" s="161"/>
      <c r="P494" s="162"/>
      <c r="Q494" s="163"/>
      <c r="R494" s="142"/>
      <c r="S494" s="16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row>
    <row r="495" ht="14.25" customHeight="1">
      <c r="A495" s="114"/>
      <c r="B495" s="114"/>
      <c r="C495" s="158"/>
      <c r="D495" s="114"/>
      <c r="E495" s="114"/>
      <c r="F495" s="114"/>
      <c r="G495" s="114"/>
      <c r="H495" s="114"/>
      <c r="I495" s="114"/>
      <c r="J495" s="114"/>
      <c r="K495" s="114"/>
      <c r="L495" s="114"/>
      <c r="M495" s="159"/>
      <c r="N495" s="160"/>
      <c r="O495" s="161"/>
      <c r="P495" s="162"/>
      <c r="Q495" s="163"/>
      <c r="R495" s="142"/>
      <c r="S495" s="16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row>
    <row r="496" ht="14.25" customHeight="1">
      <c r="A496" s="114"/>
      <c r="B496" s="114"/>
      <c r="C496" s="158"/>
      <c r="D496" s="114"/>
      <c r="E496" s="114"/>
      <c r="F496" s="114"/>
      <c r="G496" s="114"/>
      <c r="H496" s="114"/>
      <c r="I496" s="114"/>
      <c r="J496" s="114"/>
      <c r="K496" s="114"/>
      <c r="L496" s="114"/>
      <c r="M496" s="159"/>
      <c r="N496" s="160"/>
      <c r="O496" s="161"/>
      <c r="P496" s="162"/>
      <c r="Q496" s="163"/>
      <c r="R496" s="142"/>
      <c r="S496" s="16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row>
    <row r="497" ht="14.25" customHeight="1">
      <c r="A497" s="114"/>
      <c r="B497" s="114"/>
      <c r="C497" s="158"/>
      <c r="D497" s="114"/>
      <c r="E497" s="114"/>
      <c r="F497" s="114"/>
      <c r="G497" s="114"/>
      <c r="H497" s="114"/>
      <c r="I497" s="114"/>
      <c r="J497" s="114"/>
      <c r="K497" s="114"/>
      <c r="L497" s="114"/>
      <c r="M497" s="159"/>
      <c r="N497" s="160"/>
      <c r="O497" s="161"/>
      <c r="P497" s="162"/>
      <c r="Q497" s="163"/>
      <c r="R497" s="142"/>
      <c r="S497" s="16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row>
    <row r="498" ht="14.25" customHeight="1">
      <c r="A498" s="114"/>
      <c r="B498" s="114"/>
      <c r="C498" s="158"/>
      <c r="D498" s="114"/>
      <c r="E498" s="114"/>
      <c r="F498" s="114"/>
      <c r="G498" s="114"/>
      <c r="H498" s="114"/>
      <c r="I498" s="114"/>
      <c r="J498" s="114"/>
      <c r="K498" s="114"/>
      <c r="L498" s="114"/>
      <c r="M498" s="159"/>
      <c r="N498" s="160"/>
      <c r="O498" s="161"/>
      <c r="P498" s="162"/>
      <c r="Q498" s="163"/>
      <c r="R498" s="142"/>
      <c r="S498" s="16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row>
    <row r="499" ht="14.25" customHeight="1">
      <c r="A499" s="114"/>
      <c r="B499" s="114"/>
      <c r="C499" s="158"/>
      <c r="D499" s="114"/>
      <c r="E499" s="114"/>
      <c r="F499" s="114"/>
      <c r="G499" s="114"/>
      <c r="H499" s="114"/>
      <c r="I499" s="114"/>
      <c r="J499" s="114"/>
      <c r="K499" s="114"/>
      <c r="L499" s="114"/>
      <c r="M499" s="159"/>
      <c r="N499" s="160"/>
      <c r="O499" s="161"/>
      <c r="P499" s="162"/>
      <c r="Q499" s="163"/>
      <c r="R499" s="142"/>
      <c r="S499" s="16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row>
    <row r="500" ht="14.25" customHeight="1">
      <c r="A500" s="114"/>
      <c r="B500" s="114"/>
      <c r="C500" s="158"/>
      <c r="D500" s="114"/>
      <c r="E500" s="114"/>
      <c r="F500" s="114"/>
      <c r="G500" s="114"/>
      <c r="H500" s="114"/>
      <c r="I500" s="114"/>
      <c r="J500" s="114"/>
      <c r="K500" s="114"/>
      <c r="L500" s="114"/>
      <c r="M500" s="159"/>
      <c r="N500" s="160"/>
      <c r="O500" s="161"/>
      <c r="P500" s="162"/>
      <c r="Q500" s="163"/>
      <c r="R500" s="142"/>
      <c r="S500" s="16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row>
    <row r="501" ht="14.25" customHeight="1">
      <c r="A501" s="114"/>
      <c r="B501" s="114"/>
      <c r="C501" s="158"/>
      <c r="D501" s="114"/>
      <c r="E501" s="114"/>
      <c r="F501" s="114"/>
      <c r="G501" s="114"/>
      <c r="H501" s="114"/>
      <c r="I501" s="114"/>
      <c r="J501" s="114"/>
      <c r="K501" s="114"/>
      <c r="L501" s="114"/>
      <c r="M501" s="159"/>
      <c r="N501" s="160"/>
      <c r="O501" s="161"/>
      <c r="P501" s="162"/>
      <c r="Q501" s="163"/>
      <c r="R501" s="142"/>
      <c r="S501" s="16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row>
    <row r="502" ht="14.25" customHeight="1">
      <c r="A502" s="114"/>
      <c r="B502" s="114"/>
      <c r="C502" s="158"/>
      <c r="D502" s="114"/>
      <c r="E502" s="114"/>
      <c r="F502" s="114"/>
      <c r="G502" s="114"/>
      <c r="H502" s="114"/>
      <c r="I502" s="114"/>
      <c r="J502" s="114"/>
      <c r="K502" s="114"/>
      <c r="L502" s="114"/>
      <c r="M502" s="159"/>
      <c r="N502" s="160"/>
      <c r="O502" s="161"/>
      <c r="P502" s="162"/>
      <c r="Q502" s="163"/>
      <c r="R502" s="142"/>
      <c r="S502" s="16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row>
    <row r="503" ht="14.25" customHeight="1">
      <c r="A503" s="114"/>
      <c r="B503" s="114"/>
      <c r="C503" s="158"/>
      <c r="D503" s="114"/>
      <c r="E503" s="114"/>
      <c r="F503" s="114"/>
      <c r="G503" s="114"/>
      <c r="H503" s="114"/>
      <c r="I503" s="114"/>
      <c r="J503" s="114"/>
      <c r="K503" s="114"/>
      <c r="L503" s="114"/>
      <c r="M503" s="159"/>
      <c r="N503" s="160"/>
      <c r="O503" s="161"/>
      <c r="P503" s="162"/>
      <c r="Q503" s="163"/>
      <c r="R503" s="142"/>
      <c r="S503" s="16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row>
    <row r="504" ht="14.25" customHeight="1">
      <c r="A504" s="114"/>
      <c r="B504" s="114"/>
      <c r="C504" s="158"/>
      <c r="D504" s="114"/>
      <c r="E504" s="114"/>
      <c r="F504" s="114"/>
      <c r="G504" s="114"/>
      <c r="H504" s="114"/>
      <c r="I504" s="114"/>
      <c r="J504" s="114"/>
      <c r="K504" s="114"/>
      <c r="L504" s="114"/>
      <c r="M504" s="159"/>
      <c r="N504" s="160"/>
      <c r="O504" s="161"/>
      <c r="P504" s="162"/>
      <c r="Q504" s="163"/>
      <c r="R504" s="142"/>
      <c r="S504" s="16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row>
    <row r="505" ht="14.25" customHeight="1">
      <c r="A505" s="114"/>
      <c r="B505" s="114"/>
      <c r="C505" s="158"/>
      <c r="D505" s="114"/>
      <c r="E505" s="114"/>
      <c r="F505" s="114"/>
      <c r="G505" s="114"/>
      <c r="H505" s="114"/>
      <c r="I505" s="114"/>
      <c r="J505" s="114"/>
      <c r="K505" s="114"/>
      <c r="L505" s="114"/>
      <c r="M505" s="159"/>
      <c r="N505" s="160"/>
      <c r="O505" s="161"/>
      <c r="P505" s="162"/>
      <c r="Q505" s="163"/>
      <c r="R505" s="142"/>
      <c r="S505" s="16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row>
    <row r="506" ht="14.25" customHeight="1">
      <c r="A506" s="114"/>
      <c r="B506" s="114"/>
      <c r="C506" s="158"/>
      <c r="D506" s="114"/>
      <c r="E506" s="114"/>
      <c r="F506" s="114"/>
      <c r="G506" s="114"/>
      <c r="H506" s="114"/>
      <c r="I506" s="114"/>
      <c r="J506" s="114"/>
      <c r="K506" s="114"/>
      <c r="L506" s="114"/>
      <c r="M506" s="159"/>
      <c r="N506" s="160"/>
      <c r="O506" s="161"/>
      <c r="P506" s="162"/>
      <c r="Q506" s="163"/>
      <c r="R506" s="142"/>
      <c r="S506" s="16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row>
    <row r="507" ht="14.25" customHeight="1">
      <c r="A507" s="114"/>
      <c r="B507" s="114"/>
      <c r="C507" s="158"/>
      <c r="D507" s="114"/>
      <c r="E507" s="114"/>
      <c r="F507" s="114"/>
      <c r="G507" s="114"/>
      <c r="H507" s="114"/>
      <c r="I507" s="114"/>
      <c r="J507" s="114"/>
      <c r="K507" s="114"/>
      <c r="L507" s="114"/>
      <c r="M507" s="159"/>
      <c r="N507" s="160"/>
      <c r="O507" s="161"/>
      <c r="P507" s="162"/>
      <c r="Q507" s="163"/>
      <c r="R507" s="142"/>
      <c r="S507" s="16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row>
    <row r="508" ht="14.25" customHeight="1">
      <c r="A508" s="114"/>
      <c r="B508" s="114"/>
      <c r="C508" s="158"/>
      <c r="D508" s="114"/>
      <c r="E508" s="114"/>
      <c r="F508" s="114"/>
      <c r="G508" s="114"/>
      <c r="H508" s="114"/>
      <c r="I508" s="114"/>
      <c r="J508" s="114"/>
      <c r="K508" s="114"/>
      <c r="L508" s="114"/>
      <c r="M508" s="159"/>
      <c r="N508" s="160"/>
      <c r="O508" s="161"/>
      <c r="P508" s="162"/>
      <c r="Q508" s="163"/>
      <c r="R508" s="142"/>
      <c r="S508" s="16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row>
    <row r="509" ht="14.25" customHeight="1">
      <c r="A509" s="114"/>
      <c r="B509" s="114"/>
      <c r="C509" s="158"/>
      <c r="D509" s="114"/>
      <c r="E509" s="114"/>
      <c r="F509" s="114"/>
      <c r="G509" s="114"/>
      <c r="H509" s="114"/>
      <c r="I509" s="114"/>
      <c r="J509" s="114"/>
      <c r="K509" s="114"/>
      <c r="L509" s="114"/>
      <c r="M509" s="159"/>
      <c r="N509" s="160"/>
      <c r="O509" s="161"/>
      <c r="P509" s="162"/>
      <c r="Q509" s="163"/>
      <c r="R509" s="142"/>
      <c r="S509" s="16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row>
    <row r="510" ht="14.25" customHeight="1">
      <c r="A510" s="114"/>
      <c r="B510" s="114"/>
      <c r="C510" s="158"/>
      <c r="D510" s="114"/>
      <c r="E510" s="114"/>
      <c r="F510" s="114"/>
      <c r="G510" s="114"/>
      <c r="H510" s="114"/>
      <c r="I510" s="114"/>
      <c r="J510" s="114"/>
      <c r="K510" s="114"/>
      <c r="L510" s="114"/>
      <c r="M510" s="159"/>
      <c r="N510" s="160"/>
      <c r="O510" s="161"/>
      <c r="P510" s="162"/>
      <c r="Q510" s="163"/>
      <c r="R510" s="142"/>
      <c r="S510" s="16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row>
    <row r="511" ht="14.25" customHeight="1">
      <c r="A511" s="114"/>
      <c r="B511" s="114"/>
      <c r="C511" s="158"/>
      <c r="D511" s="114"/>
      <c r="E511" s="114"/>
      <c r="F511" s="114"/>
      <c r="G511" s="114"/>
      <c r="H511" s="114"/>
      <c r="I511" s="114"/>
      <c r="J511" s="114"/>
      <c r="K511" s="114"/>
      <c r="L511" s="114"/>
      <c r="M511" s="159"/>
      <c r="N511" s="160"/>
      <c r="O511" s="161"/>
      <c r="P511" s="162"/>
      <c r="Q511" s="163"/>
      <c r="R511" s="142"/>
      <c r="S511" s="16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row>
    <row r="512" ht="14.25" customHeight="1">
      <c r="A512" s="114"/>
      <c r="B512" s="114"/>
      <c r="C512" s="158"/>
      <c r="D512" s="114"/>
      <c r="E512" s="114"/>
      <c r="F512" s="114"/>
      <c r="G512" s="114"/>
      <c r="H512" s="114"/>
      <c r="I512" s="114"/>
      <c r="J512" s="114"/>
      <c r="K512" s="114"/>
      <c r="L512" s="114"/>
      <c r="M512" s="159"/>
      <c r="N512" s="160"/>
      <c r="O512" s="161"/>
      <c r="P512" s="162"/>
      <c r="Q512" s="163"/>
      <c r="R512" s="142"/>
      <c r="S512" s="16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row>
    <row r="513" ht="14.25" customHeight="1">
      <c r="A513" s="114"/>
      <c r="B513" s="114"/>
      <c r="C513" s="158"/>
      <c r="D513" s="114"/>
      <c r="E513" s="114"/>
      <c r="F513" s="114"/>
      <c r="G513" s="114"/>
      <c r="H513" s="114"/>
      <c r="I513" s="114"/>
      <c r="J513" s="114"/>
      <c r="K513" s="114"/>
      <c r="L513" s="114"/>
      <c r="M513" s="159"/>
      <c r="N513" s="160"/>
      <c r="O513" s="161"/>
      <c r="P513" s="162"/>
      <c r="Q513" s="163"/>
      <c r="R513" s="142"/>
      <c r="S513" s="16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row>
    <row r="514" ht="14.25" customHeight="1">
      <c r="A514" s="114"/>
      <c r="B514" s="114"/>
      <c r="C514" s="158"/>
      <c r="D514" s="114"/>
      <c r="E514" s="114"/>
      <c r="F514" s="114"/>
      <c r="G514" s="114"/>
      <c r="H514" s="114"/>
      <c r="I514" s="114"/>
      <c r="J514" s="114"/>
      <c r="K514" s="114"/>
      <c r="L514" s="114"/>
      <c r="M514" s="159"/>
      <c r="N514" s="160"/>
      <c r="O514" s="161"/>
      <c r="P514" s="162"/>
      <c r="Q514" s="163"/>
      <c r="R514" s="142"/>
      <c r="S514" s="16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row>
    <row r="515" ht="14.25" customHeight="1">
      <c r="A515" s="114"/>
      <c r="B515" s="114"/>
      <c r="C515" s="158"/>
      <c r="D515" s="114"/>
      <c r="E515" s="114"/>
      <c r="F515" s="114"/>
      <c r="G515" s="114"/>
      <c r="H515" s="114"/>
      <c r="I515" s="114"/>
      <c r="J515" s="114"/>
      <c r="K515" s="114"/>
      <c r="L515" s="114"/>
      <c r="M515" s="159"/>
      <c r="N515" s="160"/>
      <c r="O515" s="161"/>
      <c r="P515" s="162"/>
      <c r="Q515" s="163"/>
      <c r="R515" s="142"/>
      <c r="S515" s="16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row>
    <row r="516" ht="14.25" customHeight="1">
      <c r="A516" s="114"/>
      <c r="B516" s="114"/>
      <c r="C516" s="158"/>
      <c r="D516" s="114"/>
      <c r="E516" s="114"/>
      <c r="F516" s="114"/>
      <c r="G516" s="114"/>
      <c r="H516" s="114"/>
      <c r="I516" s="114"/>
      <c r="J516" s="114"/>
      <c r="K516" s="114"/>
      <c r="L516" s="114"/>
      <c r="M516" s="159"/>
      <c r="N516" s="160"/>
      <c r="O516" s="161"/>
      <c r="P516" s="162"/>
      <c r="Q516" s="163"/>
      <c r="R516" s="142"/>
      <c r="S516" s="16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row>
    <row r="517" ht="14.25" customHeight="1">
      <c r="A517" s="114"/>
      <c r="B517" s="114"/>
      <c r="C517" s="158"/>
      <c r="D517" s="114"/>
      <c r="E517" s="114"/>
      <c r="F517" s="114"/>
      <c r="G517" s="114"/>
      <c r="H517" s="114"/>
      <c r="I517" s="114"/>
      <c r="J517" s="114"/>
      <c r="K517" s="114"/>
      <c r="L517" s="114"/>
      <c r="M517" s="159"/>
      <c r="N517" s="160"/>
      <c r="O517" s="161"/>
      <c r="P517" s="162"/>
      <c r="Q517" s="163"/>
      <c r="R517" s="142"/>
      <c r="S517" s="16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row>
    <row r="518" ht="14.25" customHeight="1">
      <c r="A518" s="114"/>
      <c r="B518" s="114"/>
      <c r="C518" s="158"/>
      <c r="D518" s="114"/>
      <c r="E518" s="114"/>
      <c r="F518" s="114"/>
      <c r="G518" s="114"/>
      <c r="H518" s="114"/>
      <c r="I518" s="114"/>
      <c r="J518" s="114"/>
      <c r="K518" s="114"/>
      <c r="L518" s="114"/>
      <c r="M518" s="159"/>
      <c r="N518" s="160"/>
      <c r="O518" s="161"/>
      <c r="P518" s="162"/>
      <c r="Q518" s="163"/>
      <c r="R518" s="142"/>
      <c r="S518" s="16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row>
    <row r="519" ht="14.25" customHeight="1">
      <c r="A519" s="114"/>
      <c r="B519" s="114"/>
      <c r="C519" s="158"/>
      <c r="D519" s="114"/>
      <c r="E519" s="114"/>
      <c r="F519" s="114"/>
      <c r="G519" s="114"/>
      <c r="H519" s="114"/>
      <c r="I519" s="114"/>
      <c r="J519" s="114"/>
      <c r="K519" s="114"/>
      <c r="L519" s="114"/>
      <c r="M519" s="159"/>
      <c r="N519" s="160"/>
      <c r="O519" s="161"/>
      <c r="P519" s="162"/>
      <c r="Q519" s="163"/>
      <c r="R519" s="142"/>
      <c r="S519" s="16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row>
    <row r="520" ht="14.25" customHeight="1">
      <c r="A520" s="114"/>
      <c r="B520" s="114"/>
      <c r="C520" s="158"/>
      <c r="D520" s="114"/>
      <c r="E520" s="114"/>
      <c r="F520" s="114"/>
      <c r="G520" s="114"/>
      <c r="H520" s="114"/>
      <c r="I520" s="114"/>
      <c r="J520" s="114"/>
      <c r="K520" s="114"/>
      <c r="L520" s="114"/>
      <c r="M520" s="159"/>
      <c r="N520" s="160"/>
      <c r="O520" s="161"/>
      <c r="P520" s="162"/>
      <c r="Q520" s="163"/>
      <c r="R520" s="142"/>
      <c r="S520" s="16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row>
    <row r="521" ht="14.25" customHeight="1">
      <c r="A521" s="114"/>
      <c r="B521" s="114"/>
      <c r="C521" s="158"/>
      <c r="D521" s="114"/>
      <c r="E521" s="114"/>
      <c r="F521" s="114"/>
      <c r="G521" s="114"/>
      <c r="H521" s="114"/>
      <c r="I521" s="114"/>
      <c r="J521" s="114"/>
      <c r="K521" s="114"/>
      <c r="L521" s="114"/>
      <c r="M521" s="159"/>
      <c r="N521" s="160"/>
      <c r="O521" s="161"/>
      <c r="P521" s="162"/>
      <c r="Q521" s="163"/>
      <c r="R521" s="142"/>
      <c r="S521" s="16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row>
    <row r="522" ht="14.25" customHeight="1">
      <c r="A522" s="114"/>
      <c r="B522" s="114"/>
      <c r="C522" s="158"/>
      <c r="D522" s="114"/>
      <c r="E522" s="114"/>
      <c r="F522" s="114"/>
      <c r="G522" s="114"/>
      <c r="H522" s="114"/>
      <c r="I522" s="114"/>
      <c r="J522" s="114"/>
      <c r="K522" s="114"/>
      <c r="L522" s="114"/>
      <c r="M522" s="159"/>
      <c r="N522" s="160"/>
      <c r="O522" s="161"/>
      <c r="P522" s="162"/>
      <c r="Q522" s="163"/>
      <c r="R522" s="142"/>
      <c r="S522" s="16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row>
    <row r="523" ht="14.25" customHeight="1">
      <c r="A523" s="114"/>
      <c r="B523" s="114"/>
      <c r="C523" s="158"/>
      <c r="D523" s="114"/>
      <c r="E523" s="114"/>
      <c r="F523" s="114"/>
      <c r="G523" s="114"/>
      <c r="H523" s="114"/>
      <c r="I523" s="114"/>
      <c r="J523" s="114"/>
      <c r="K523" s="114"/>
      <c r="L523" s="114"/>
      <c r="M523" s="159"/>
      <c r="N523" s="160"/>
      <c r="O523" s="161"/>
      <c r="P523" s="162"/>
      <c r="Q523" s="163"/>
      <c r="R523" s="142"/>
      <c r="S523" s="16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row>
    <row r="524" ht="14.25" customHeight="1">
      <c r="A524" s="114"/>
      <c r="B524" s="114"/>
      <c r="C524" s="158"/>
      <c r="D524" s="114"/>
      <c r="E524" s="114"/>
      <c r="F524" s="114"/>
      <c r="G524" s="114"/>
      <c r="H524" s="114"/>
      <c r="I524" s="114"/>
      <c r="J524" s="114"/>
      <c r="K524" s="114"/>
      <c r="L524" s="114"/>
      <c r="M524" s="159"/>
      <c r="N524" s="160"/>
      <c r="O524" s="161"/>
      <c r="P524" s="162"/>
      <c r="Q524" s="163"/>
      <c r="R524" s="142"/>
      <c r="S524" s="16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row>
    <row r="525" ht="14.25" customHeight="1">
      <c r="A525" s="114"/>
      <c r="B525" s="114"/>
      <c r="C525" s="158"/>
      <c r="D525" s="114"/>
      <c r="E525" s="114"/>
      <c r="F525" s="114"/>
      <c r="G525" s="114"/>
      <c r="H525" s="114"/>
      <c r="I525" s="114"/>
      <c r="J525" s="114"/>
      <c r="K525" s="114"/>
      <c r="L525" s="114"/>
      <c r="M525" s="159"/>
      <c r="N525" s="160"/>
      <c r="O525" s="161"/>
      <c r="P525" s="162"/>
      <c r="Q525" s="163"/>
      <c r="R525" s="142"/>
      <c r="S525" s="16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row>
    <row r="526" ht="14.25" customHeight="1">
      <c r="A526" s="114"/>
      <c r="B526" s="114"/>
      <c r="C526" s="158"/>
      <c r="D526" s="114"/>
      <c r="E526" s="114"/>
      <c r="F526" s="114"/>
      <c r="G526" s="114"/>
      <c r="H526" s="114"/>
      <c r="I526" s="114"/>
      <c r="J526" s="114"/>
      <c r="K526" s="114"/>
      <c r="L526" s="114"/>
      <c r="M526" s="159"/>
      <c r="N526" s="160"/>
      <c r="O526" s="161"/>
      <c r="P526" s="162"/>
      <c r="Q526" s="163"/>
      <c r="R526" s="142"/>
      <c r="S526" s="16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row>
    <row r="527" ht="14.25" customHeight="1">
      <c r="A527" s="114"/>
      <c r="B527" s="114"/>
      <c r="C527" s="158"/>
      <c r="D527" s="114"/>
      <c r="E527" s="114"/>
      <c r="F527" s="114"/>
      <c r="G527" s="114"/>
      <c r="H527" s="114"/>
      <c r="I527" s="114"/>
      <c r="J527" s="114"/>
      <c r="K527" s="114"/>
      <c r="L527" s="114"/>
      <c r="M527" s="159"/>
      <c r="N527" s="160"/>
      <c r="O527" s="161"/>
      <c r="P527" s="162"/>
      <c r="Q527" s="163"/>
      <c r="R527" s="142"/>
      <c r="S527" s="16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row>
    <row r="528" ht="14.25" customHeight="1">
      <c r="A528" s="114"/>
      <c r="B528" s="114"/>
      <c r="C528" s="158"/>
      <c r="D528" s="114"/>
      <c r="E528" s="114"/>
      <c r="F528" s="114"/>
      <c r="G528" s="114"/>
      <c r="H528" s="114"/>
      <c r="I528" s="114"/>
      <c r="J528" s="114"/>
      <c r="K528" s="114"/>
      <c r="L528" s="114"/>
      <c r="M528" s="159"/>
      <c r="N528" s="160"/>
      <c r="O528" s="161"/>
      <c r="P528" s="162"/>
      <c r="Q528" s="163"/>
      <c r="R528" s="142"/>
      <c r="S528" s="16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row>
    <row r="529" ht="14.25" customHeight="1">
      <c r="A529" s="114"/>
      <c r="B529" s="114"/>
      <c r="C529" s="158"/>
      <c r="D529" s="114"/>
      <c r="E529" s="114"/>
      <c r="F529" s="114"/>
      <c r="G529" s="114"/>
      <c r="H529" s="114"/>
      <c r="I529" s="114"/>
      <c r="J529" s="114"/>
      <c r="K529" s="114"/>
      <c r="L529" s="114"/>
      <c r="M529" s="159"/>
      <c r="N529" s="160"/>
      <c r="O529" s="161"/>
      <c r="P529" s="162"/>
      <c r="Q529" s="163"/>
      <c r="R529" s="142"/>
      <c r="S529" s="16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row>
    <row r="530" ht="14.25" customHeight="1">
      <c r="A530" s="114"/>
      <c r="B530" s="114"/>
      <c r="C530" s="158"/>
      <c r="D530" s="114"/>
      <c r="E530" s="114"/>
      <c r="F530" s="114"/>
      <c r="G530" s="114"/>
      <c r="H530" s="114"/>
      <c r="I530" s="114"/>
      <c r="J530" s="114"/>
      <c r="K530" s="114"/>
      <c r="L530" s="114"/>
      <c r="M530" s="159"/>
      <c r="N530" s="160"/>
      <c r="O530" s="161"/>
      <c r="P530" s="162"/>
      <c r="Q530" s="163"/>
      <c r="R530" s="142"/>
      <c r="S530" s="16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row>
    <row r="531" ht="14.25" customHeight="1">
      <c r="A531" s="114"/>
      <c r="B531" s="114"/>
      <c r="C531" s="158"/>
      <c r="D531" s="114"/>
      <c r="E531" s="114"/>
      <c r="F531" s="114"/>
      <c r="G531" s="114"/>
      <c r="H531" s="114"/>
      <c r="I531" s="114"/>
      <c r="J531" s="114"/>
      <c r="K531" s="114"/>
      <c r="L531" s="114"/>
      <c r="M531" s="159"/>
      <c r="N531" s="160"/>
      <c r="O531" s="161"/>
      <c r="P531" s="162"/>
      <c r="Q531" s="163"/>
      <c r="R531" s="142"/>
      <c r="S531" s="16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row>
    <row r="532" ht="14.25" customHeight="1">
      <c r="A532" s="114"/>
      <c r="B532" s="114"/>
      <c r="C532" s="158"/>
      <c r="D532" s="114"/>
      <c r="E532" s="114"/>
      <c r="F532" s="114"/>
      <c r="G532" s="114"/>
      <c r="H532" s="114"/>
      <c r="I532" s="114"/>
      <c r="J532" s="114"/>
      <c r="K532" s="114"/>
      <c r="L532" s="114"/>
      <c r="M532" s="159"/>
      <c r="N532" s="160"/>
      <c r="O532" s="161"/>
      <c r="P532" s="162"/>
      <c r="Q532" s="163"/>
      <c r="R532" s="142"/>
      <c r="S532" s="16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row>
    <row r="533" ht="14.25" customHeight="1">
      <c r="A533" s="114"/>
      <c r="B533" s="114"/>
      <c r="C533" s="158"/>
      <c r="D533" s="114"/>
      <c r="E533" s="114"/>
      <c r="F533" s="114"/>
      <c r="G533" s="114"/>
      <c r="H533" s="114"/>
      <c r="I533" s="114"/>
      <c r="J533" s="114"/>
      <c r="K533" s="114"/>
      <c r="L533" s="114"/>
      <c r="M533" s="159"/>
      <c r="N533" s="160"/>
      <c r="O533" s="161"/>
      <c r="P533" s="162"/>
      <c r="Q533" s="163"/>
      <c r="R533" s="142"/>
      <c r="S533" s="16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row>
    <row r="534" ht="14.25" customHeight="1">
      <c r="A534" s="114"/>
      <c r="B534" s="114"/>
      <c r="C534" s="158"/>
      <c r="D534" s="114"/>
      <c r="E534" s="114"/>
      <c r="F534" s="114"/>
      <c r="G534" s="114"/>
      <c r="H534" s="114"/>
      <c r="I534" s="114"/>
      <c r="J534" s="114"/>
      <c r="K534" s="114"/>
      <c r="L534" s="114"/>
      <c r="M534" s="159"/>
      <c r="N534" s="160"/>
      <c r="O534" s="161"/>
      <c r="P534" s="162"/>
      <c r="Q534" s="163"/>
      <c r="R534" s="142"/>
      <c r="S534" s="16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row>
    <row r="535" ht="14.25" customHeight="1">
      <c r="A535" s="114"/>
      <c r="B535" s="114"/>
      <c r="C535" s="158"/>
      <c r="D535" s="114"/>
      <c r="E535" s="114"/>
      <c r="F535" s="114"/>
      <c r="G535" s="114"/>
      <c r="H535" s="114"/>
      <c r="I535" s="114"/>
      <c r="J535" s="114"/>
      <c r="K535" s="114"/>
      <c r="L535" s="114"/>
      <c r="M535" s="159"/>
      <c r="N535" s="160"/>
      <c r="O535" s="161"/>
      <c r="P535" s="162"/>
      <c r="Q535" s="163"/>
      <c r="R535" s="142"/>
      <c r="S535" s="16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row>
    <row r="536" ht="14.25" customHeight="1">
      <c r="A536" s="114"/>
      <c r="B536" s="114"/>
      <c r="C536" s="158"/>
      <c r="D536" s="114"/>
      <c r="E536" s="114"/>
      <c r="F536" s="114"/>
      <c r="G536" s="114"/>
      <c r="H536" s="114"/>
      <c r="I536" s="114"/>
      <c r="J536" s="114"/>
      <c r="K536" s="114"/>
      <c r="L536" s="114"/>
      <c r="M536" s="159"/>
      <c r="N536" s="160"/>
      <c r="O536" s="161"/>
      <c r="P536" s="162"/>
      <c r="Q536" s="163"/>
      <c r="R536" s="142"/>
      <c r="S536" s="16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row>
    <row r="537" ht="14.25" customHeight="1">
      <c r="A537" s="114"/>
      <c r="B537" s="114"/>
      <c r="C537" s="158"/>
      <c r="D537" s="114"/>
      <c r="E537" s="114"/>
      <c r="F537" s="114"/>
      <c r="G537" s="114"/>
      <c r="H537" s="114"/>
      <c r="I537" s="114"/>
      <c r="J537" s="114"/>
      <c r="K537" s="114"/>
      <c r="L537" s="114"/>
      <c r="M537" s="159"/>
      <c r="N537" s="160"/>
      <c r="O537" s="161"/>
      <c r="P537" s="162"/>
      <c r="Q537" s="163"/>
      <c r="R537" s="142"/>
      <c r="S537" s="16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row>
    <row r="538" ht="14.25" customHeight="1">
      <c r="A538" s="114"/>
      <c r="B538" s="114"/>
      <c r="C538" s="158"/>
      <c r="D538" s="114"/>
      <c r="E538" s="114"/>
      <c r="F538" s="114"/>
      <c r="G538" s="114"/>
      <c r="H538" s="114"/>
      <c r="I538" s="114"/>
      <c r="J538" s="114"/>
      <c r="K538" s="114"/>
      <c r="L538" s="114"/>
      <c r="M538" s="159"/>
      <c r="N538" s="160"/>
      <c r="O538" s="161"/>
      <c r="P538" s="162"/>
      <c r="Q538" s="163"/>
      <c r="R538" s="142"/>
      <c r="S538" s="16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row>
    <row r="539" ht="14.25" customHeight="1">
      <c r="A539" s="114"/>
      <c r="B539" s="114"/>
      <c r="C539" s="158"/>
      <c r="D539" s="114"/>
      <c r="E539" s="114"/>
      <c r="F539" s="114"/>
      <c r="G539" s="114"/>
      <c r="H539" s="114"/>
      <c r="I539" s="114"/>
      <c r="J539" s="114"/>
      <c r="K539" s="114"/>
      <c r="L539" s="114"/>
      <c r="M539" s="159"/>
      <c r="N539" s="160"/>
      <c r="O539" s="161"/>
      <c r="P539" s="162"/>
      <c r="Q539" s="163"/>
      <c r="R539" s="142"/>
      <c r="S539" s="16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row>
    <row r="540" ht="14.25" customHeight="1">
      <c r="A540" s="114"/>
      <c r="B540" s="114"/>
      <c r="C540" s="158"/>
      <c r="D540" s="114"/>
      <c r="E540" s="114"/>
      <c r="F540" s="114"/>
      <c r="G540" s="114"/>
      <c r="H540" s="114"/>
      <c r="I540" s="114"/>
      <c r="J540" s="114"/>
      <c r="K540" s="114"/>
      <c r="L540" s="114"/>
      <c r="M540" s="159"/>
      <c r="N540" s="160"/>
      <c r="O540" s="161"/>
      <c r="P540" s="162"/>
      <c r="Q540" s="163"/>
      <c r="R540" s="142"/>
      <c r="S540" s="16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row>
    <row r="541" ht="14.25" customHeight="1">
      <c r="A541" s="114"/>
      <c r="B541" s="114"/>
      <c r="C541" s="158"/>
      <c r="D541" s="114"/>
      <c r="E541" s="114"/>
      <c r="F541" s="114"/>
      <c r="G541" s="114"/>
      <c r="H541" s="114"/>
      <c r="I541" s="114"/>
      <c r="J541" s="114"/>
      <c r="K541" s="114"/>
      <c r="L541" s="114"/>
      <c r="M541" s="159"/>
      <c r="N541" s="160"/>
      <c r="O541" s="161"/>
      <c r="P541" s="162"/>
      <c r="Q541" s="163"/>
      <c r="R541" s="142"/>
      <c r="S541" s="16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row>
    <row r="542" ht="14.25" customHeight="1">
      <c r="A542" s="114"/>
      <c r="B542" s="114"/>
      <c r="C542" s="158"/>
      <c r="D542" s="114"/>
      <c r="E542" s="114"/>
      <c r="F542" s="114"/>
      <c r="G542" s="114"/>
      <c r="H542" s="114"/>
      <c r="I542" s="114"/>
      <c r="J542" s="114"/>
      <c r="K542" s="114"/>
      <c r="L542" s="114"/>
      <c r="M542" s="159"/>
      <c r="N542" s="160"/>
      <c r="O542" s="161"/>
      <c r="P542" s="162"/>
      <c r="Q542" s="163"/>
      <c r="R542" s="142"/>
      <c r="S542" s="16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row>
    <row r="543" ht="14.25" customHeight="1">
      <c r="A543" s="114"/>
      <c r="B543" s="114"/>
      <c r="C543" s="158"/>
      <c r="D543" s="114"/>
      <c r="E543" s="114"/>
      <c r="F543" s="114"/>
      <c r="G543" s="114"/>
      <c r="H543" s="114"/>
      <c r="I543" s="114"/>
      <c r="J543" s="114"/>
      <c r="K543" s="114"/>
      <c r="L543" s="114"/>
      <c r="M543" s="159"/>
      <c r="N543" s="160"/>
      <c r="O543" s="161"/>
      <c r="P543" s="162"/>
      <c r="Q543" s="163"/>
      <c r="R543" s="142"/>
      <c r="S543" s="16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row>
    <row r="544" ht="14.25" customHeight="1">
      <c r="A544" s="114"/>
      <c r="B544" s="114"/>
      <c r="C544" s="158"/>
      <c r="D544" s="114"/>
      <c r="E544" s="114"/>
      <c r="F544" s="114"/>
      <c r="G544" s="114"/>
      <c r="H544" s="114"/>
      <c r="I544" s="114"/>
      <c r="J544" s="114"/>
      <c r="K544" s="114"/>
      <c r="L544" s="114"/>
      <c r="M544" s="159"/>
      <c r="N544" s="160"/>
      <c r="O544" s="161"/>
      <c r="P544" s="162"/>
      <c r="Q544" s="163"/>
      <c r="R544" s="142"/>
      <c r="S544" s="16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row>
    <row r="545" ht="14.25" customHeight="1">
      <c r="A545" s="114"/>
      <c r="B545" s="114"/>
      <c r="C545" s="158"/>
      <c r="D545" s="114"/>
      <c r="E545" s="114"/>
      <c r="F545" s="114"/>
      <c r="G545" s="114"/>
      <c r="H545" s="114"/>
      <c r="I545" s="114"/>
      <c r="J545" s="114"/>
      <c r="K545" s="114"/>
      <c r="L545" s="114"/>
      <c r="M545" s="159"/>
      <c r="N545" s="160"/>
      <c r="O545" s="161"/>
      <c r="P545" s="162"/>
      <c r="Q545" s="163"/>
      <c r="R545" s="142"/>
      <c r="S545" s="16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row>
    <row r="546" ht="14.25" customHeight="1">
      <c r="A546" s="114"/>
      <c r="B546" s="114"/>
      <c r="C546" s="158"/>
      <c r="D546" s="114"/>
      <c r="E546" s="114"/>
      <c r="F546" s="114"/>
      <c r="G546" s="114"/>
      <c r="H546" s="114"/>
      <c r="I546" s="114"/>
      <c r="J546" s="114"/>
      <c r="K546" s="114"/>
      <c r="L546" s="114"/>
      <c r="M546" s="159"/>
      <c r="N546" s="160"/>
      <c r="O546" s="161"/>
      <c r="P546" s="162"/>
      <c r="Q546" s="163"/>
      <c r="R546" s="142"/>
      <c r="S546" s="16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row>
    <row r="547" ht="14.25" customHeight="1">
      <c r="A547" s="114"/>
      <c r="B547" s="114"/>
      <c r="C547" s="158"/>
      <c r="D547" s="114"/>
      <c r="E547" s="114"/>
      <c r="F547" s="114"/>
      <c r="G547" s="114"/>
      <c r="H547" s="114"/>
      <c r="I547" s="114"/>
      <c r="J547" s="114"/>
      <c r="K547" s="114"/>
      <c r="L547" s="114"/>
      <c r="M547" s="159"/>
      <c r="N547" s="160"/>
      <c r="O547" s="161"/>
      <c r="P547" s="162"/>
      <c r="Q547" s="163"/>
      <c r="R547" s="142"/>
      <c r="S547" s="16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row>
    <row r="548" ht="14.25" customHeight="1">
      <c r="A548" s="114"/>
      <c r="B548" s="114"/>
      <c r="C548" s="158"/>
      <c r="D548" s="114"/>
      <c r="E548" s="114"/>
      <c r="F548" s="114"/>
      <c r="G548" s="114"/>
      <c r="H548" s="114"/>
      <c r="I548" s="114"/>
      <c r="J548" s="114"/>
      <c r="K548" s="114"/>
      <c r="L548" s="114"/>
      <c r="M548" s="159"/>
      <c r="N548" s="160"/>
      <c r="O548" s="161"/>
      <c r="P548" s="162"/>
      <c r="Q548" s="163"/>
      <c r="R548" s="142"/>
      <c r="S548" s="16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row>
    <row r="549" ht="14.25" customHeight="1">
      <c r="A549" s="114"/>
      <c r="B549" s="114"/>
      <c r="C549" s="158"/>
      <c r="D549" s="114"/>
      <c r="E549" s="114"/>
      <c r="F549" s="114"/>
      <c r="G549" s="114"/>
      <c r="H549" s="114"/>
      <c r="I549" s="114"/>
      <c r="J549" s="114"/>
      <c r="K549" s="114"/>
      <c r="L549" s="114"/>
      <c r="M549" s="159"/>
      <c r="N549" s="160"/>
      <c r="O549" s="161"/>
      <c r="P549" s="162"/>
      <c r="Q549" s="163"/>
      <c r="R549" s="142"/>
      <c r="S549" s="16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row>
    <row r="550" ht="14.25" customHeight="1">
      <c r="A550" s="114"/>
      <c r="B550" s="114"/>
      <c r="C550" s="158"/>
      <c r="D550" s="114"/>
      <c r="E550" s="114"/>
      <c r="F550" s="114"/>
      <c r="G550" s="114"/>
      <c r="H550" s="114"/>
      <c r="I550" s="114"/>
      <c r="J550" s="114"/>
      <c r="K550" s="114"/>
      <c r="L550" s="114"/>
      <c r="M550" s="159"/>
      <c r="N550" s="160"/>
      <c r="O550" s="161"/>
      <c r="P550" s="162"/>
      <c r="Q550" s="163"/>
      <c r="R550" s="142"/>
      <c r="S550" s="16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row>
    <row r="551" ht="14.25" customHeight="1">
      <c r="A551" s="114"/>
      <c r="B551" s="114"/>
      <c r="C551" s="158"/>
      <c r="D551" s="114"/>
      <c r="E551" s="114"/>
      <c r="F551" s="114"/>
      <c r="G551" s="114"/>
      <c r="H551" s="114"/>
      <c r="I551" s="114"/>
      <c r="J551" s="114"/>
      <c r="K551" s="114"/>
      <c r="L551" s="114"/>
      <c r="M551" s="159"/>
      <c r="N551" s="160"/>
      <c r="O551" s="161"/>
      <c r="P551" s="162"/>
      <c r="Q551" s="163"/>
      <c r="R551" s="142"/>
      <c r="S551" s="16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row>
    <row r="552" ht="14.25" customHeight="1">
      <c r="A552" s="114"/>
      <c r="B552" s="114"/>
      <c r="C552" s="158"/>
      <c r="D552" s="114"/>
      <c r="E552" s="114"/>
      <c r="F552" s="114"/>
      <c r="G552" s="114"/>
      <c r="H552" s="114"/>
      <c r="I552" s="114"/>
      <c r="J552" s="114"/>
      <c r="K552" s="114"/>
      <c r="L552" s="114"/>
      <c r="M552" s="159"/>
      <c r="N552" s="160"/>
      <c r="O552" s="161"/>
      <c r="P552" s="162"/>
      <c r="Q552" s="163"/>
      <c r="R552" s="142"/>
      <c r="S552" s="16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row>
    <row r="553" ht="14.25" customHeight="1">
      <c r="A553" s="114"/>
      <c r="B553" s="114"/>
      <c r="C553" s="158"/>
      <c r="D553" s="114"/>
      <c r="E553" s="114"/>
      <c r="F553" s="114"/>
      <c r="G553" s="114"/>
      <c r="H553" s="114"/>
      <c r="I553" s="114"/>
      <c r="J553" s="114"/>
      <c r="K553" s="114"/>
      <c r="L553" s="114"/>
      <c r="M553" s="159"/>
      <c r="N553" s="160"/>
      <c r="O553" s="161"/>
      <c r="P553" s="162"/>
      <c r="Q553" s="163"/>
      <c r="R553" s="142"/>
      <c r="S553" s="16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row>
    <row r="554" ht="14.25" customHeight="1">
      <c r="A554" s="114"/>
      <c r="B554" s="114"/>
      <c r="C554" s="158"/>
      <c r="D554" s="114"/>
      <c r="E554" s="114"/>
      <c r="F554" s="114"/>
      <c r="G554" s="114"/>
      <c r="H554" s="114"/>
      <c r="I554" s="114"/>
      <c r="J554" s="114"/>
      <c r="K554" s="114"/>
      <c r="L554" s="114"/>
      <c r="M554" s="159"/>
      <c r="N554" s="160"/>
      <c r="O554" s="161"/>
      <c r="P554" s="162"/>
      <c r="Q554" s="163"/>
      <c r="R554" s="142"/>
      <c r="S554" s="16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row>
    <row r="555" ht="14.25" customHeight="1">
      <c r="A555" s="114"/>
      <c r="B555" s="114"/>
      <c r="C555" s="158"/>
      <c r="D555" s="114"/>
      <c r="E555" s="114"/>
      <c r="F555" s="114"/>
      <c r="G555" s="114"/>
      <c r="H555" s="114"/>
      <c r="I555" s="114"/>
      <c r="J555" s="114"/>
      <c r="K555" s="114"/>
      <c r="L555" s="114"/>
      <c r="M555" s="159"/>
      <c r="N555" s="160"/>
      <c r="O555" s="161"/>
      <c r="P555" s="162"/>
      <c r="Q555" s="163"/>
      <c r="R555" s="142"/>
      <c r="S555" s="16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row>
    <row r="556" ht="14.25" customHeight="1">
      <c r="A556" s="114"/>
      <c r="B556" s="114"/>
      <c r="C556" s="158"/>
      <c r="D556" s="114"/>
      <c r="E556" s="114"/>
      <c r="F556" s="114"/>
      <c r="G556" s="114"/>
      <c r="H556" s="114"/>
      <c r="I556" s="114"/>
      <c r="J556" s="114"/>
      <c r="K556" s="114"/>
      <c r="L556" s="114"/>
      <c r="M556" s="159"/>
      <c r="N556" s="160"/>
      <c r="O556" s="161"/>
      <c r="P556" s="162"/>
      <c r="Q556" s="163"/>
      <c r="R556" s="142"/>
      <c r="S556" s="16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row>
    <row r="557" ht="14.25" customHeight="1">
      <c r="A557" s="114"/>
      <c r="B557" s="114"/>
      <c r="C557" s="158"/>
      <c r="D557" s="114"/>
      <c r="E557" s="114"/>
      <c r="F557" s="114"/>
      <c r="G557" s="114"/>
      <c r="H557" s="114"/>
      <c r="I557" s="114"/>
      <c r="J557" s="114"/>
      <c r="K557" s="114"/>
      <c r="L557" s="114"/>
      <c r="M557" s="159"/>
      <c r="N557" s="160"/>
      <c r="O557" s="161"/>
      <c r="P557" s="162"/>
      <c r="Q557" s="163"/>
      <c r="R557" s="142"/>
      <c r="S557" s="16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row>
    <row r="558" ht="14.25" customHeight="1">
      <c r="A558" s="114"/>
      <c r="B558" s="114"/>
      <c r="C558" s="158"/>
      <c r="D558" s="114"/>
      <c r="E558" s="114"/>
      <c r="F558" s="114"/>
      <c r="G558" s="114"/>
      <c r="H558" s="114"/>
      <c r="I558" s="114"/>
      <c r="J558" s="114"/>
      <c r="K558" s="114"/>
      <c r="L558" s="114"/>
      <c r="M558" s="159"/>
      <c r="N558" s="160"/>
      <c r="O558" s="161"/>
      <c r="P558" s="162"/>
      <c r="Q558" s="163"/>
      <c r="R558" s="142"/>
      <c r="S558" s="16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row>
    <row r="559" ht="14.25" customHeight="1">
      <c r="A559" s="114"/>
      <c r="B559" s="114"/>
      <c r="C559" s="158"/>
      <c r="D559" s="114"/>
      <c r="E559" s="114"/>
      <c r="F559" s="114"/>
      <c r="G559" s="114"/>
      <c r="H559" s="114"/>
      <c r="I559" s="114"/>
      <c r="J559" s="114"/>
      <c r="K559" s="114"/>
      <c r="L559" s="114"/>
      <c r="M559" s="159"/>
      <c r="N559" s="160"/>
      <c r="O559" s="161"/>
      <c r="P559" s="162"/>
      <c r="Q559" s="163"/>
      <c r="R559" s="142"/>
      <c r="S559" s="16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row>
    <row r="560" ht="14.25" customHeight="1">
      <c r="A560" s="114"/>
      <c r="B560" s="114"/>
      <c r="C560" s="158"/>
      <c r="D560" s="114"/>
      <c r="E560" s="114"/>
      <c r="F560" s="114"/>
      <c r="G560" s="114"/>
      <c r="H560" s="114"/>
      <c r="I560" s="114"/>
      <c r="J560" s="114"/>
      <c r="K560" s="114"/>
      <c r="L560" s="114"/>
      <c r="M560" s="159"/>
      <c r="N560" s="160"/>
      <c r="O560" s="161"/>
      <c r="P560" s="162"/>
      <c r="Q560" s="163"/>
      <c r="R560" s="142"/>
      <c r="S560" s="16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row>
    <row r="561" ht="14.25" customHeight="1">
      <c r="A561" s="114"/>
      <c r="B561" s="114"/>
      <c r="C561" s="158"/>
      <c r="D561" s="114"/>
      <c r="E561" s="114"/>
      <c r="F561" s="114"/>
      <c r="G561" s="114"/>
      <c r="H561" s="114"/>
      <c r="I561" s="114"/>
      <c r="J561" s="114"/>
      <c r="K561" s="114"/>
      <c r="L561" s="114"/>
      <c r="M561" s="159"/>
      <c r="N561" s="160"/>
      <c r="O561" s="161"/>
      <c r="P561" s="162"/>
      <c r="Q561" s="163"/>
      <c r="R561" s="142"/>
      <c r="S561" s="16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row>
    <row r="562" ht="14.25" customHeight="1">
      <c r="A562" s="114"/>
      <c r="B562" s="114"/>
      <c r="C562" s="158"/>
      <c r="D562" s="114"/>
      <c r="E562" s="114"/>
      <c r="F562" s="114"/>
      <c r="G562" s="114"/>
      <c r="H562" s="114"/>
      <c r="I562" s="114"/>
      <c r="J562" s="114"/>
      <c r="K562" s="114"/>
      <c r="L562" s="114"/>
      <c r="M562" s="159"/>
      <c r="N562" s="160"/>
      <c r="O562" s="161"/>
      <c r="P562" s="162"/>
      <c r="Q562" s="163"/>
      <c r="R562" s="142"/>
      <c r="S562" s="16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row>
    <row r="563" ht="14.25" customHeight="1">
      <c r="A563" s="114"/>
      <c r="B563" s="114"/>
      <c r="C563" s="158"/>
      <c r="D563" s="114"/>
      <c r="E563" s="114"/>
      <c r="F563" s="114"/>
      <c r="G563" s="114"/>
      <c r="H563" s="114"/>
      <c r="I563" s="114"/>
      <c r="J563" s="114"/>
      <c r="K563" s="114"/>
      <c r="L563" s="114"/>
      <c r="M563" s="159"/>
      <c r="N563" s="160"/>
      <c r="O563" s="161"/>
      <c r="P563" s="162"/>
      <c r="Q563" s="163"/>
      <c r="R563" s="142"/>
      <c r="S563" s="16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row>
    <row r="564" ht="14.25" customHeight="1">
      <c r="A564" s="114"/>
      <c r="B564" s="114"/>
      <c r="C564" s="158"/>
      <c r="D564" s="114"/>
      <c r="E564" s="114"/>
      <c r="F564" s="114"/>
      <c r="G564" s="114"/>
      <c r="H564" s="114"/>
      <c r="I564" s="114"/>
      <c r="J564" s="114"/>
      <c r="K564" s="114"/>
      <c r="L564" s="114"/>
      <c r="M564" s="159"/>
      <c r="N564" s="160"/>
      <c r="O564" s="161"/>
      <c r="P564" s="162"/>
      <c r="Q564" s="163"/>
      <c r="R564" s="142"/>
      <c r="S564" s="16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row>
    <row r="565" ht="14.25" customHeight="1">
      <c r="A565" s="114"/>
      <c r="B565" s="114"/>
      <c r="C565" s="158"/>
      <c r="D565" s="114"/>
      <c r="E565" s="114"/>
      <c r="F565" s="114"/>
      <c r="G565" s="114"/>
      <c r="H565" s="114"/>
      <c r="I565" s="114"/>
      <c r="J565" s="114"/>
      <c r="K565" s="114"/>
      <c r="L565" s="114"/>
      <c r="M565" s="159"/>
      <c r="N565" s="160"/>
      <c r="O565" s="161"/>
      <c r="P565" s="162"/>
      <c r="Q565" s="163"/>
      <c r="R565" s="142"/>
      <c r="S565" s="16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row>
    <row r="566" ht="14.25" customHeight="1">
      <c r="A566" s="114"/>
      <c r="B566" s="114"/>
      <c r="C566" s="158"/>
      <c r="D566" s="114"/>
      <c r="E566" s="114"/>
      <c r="F566" s="114"/>
      <c r="G566" s="114"/>
      <c r="H566" s="114"/>
      <c r="I566" s="114"/>
      <c r="J566" s="114"/>
      <c r="K566" s="114"/>
      <c r="L566" s="114"/>
      <c r="M566" s="159"/>
      <c r="N566" s="160"/>
      <c r="O566" s="161"/>
      <c r="P566" s="162"/>
      <c r="Q566" s="163"/>
      <c r="R566" s="142"/>
      <c r="S566" s="16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row>
    <row r="567" ht="14.25" customHeight="1">
      <c r="A567" s="114"/>
      <c r="B567" s="114"/>
      <c r="C567" s="158"/>
      <c r="D567" s="114"/>
      <c r="E567" s="114"/>
      <c r="F567" s="114"/>
      <c r="G567" s="114"/>
      <c r="H567" s="114"/>
      <c r="I567" s="114"/>
      <c r="J567" s="114"/>
      <c r="K567" s="114"/>
      <c r="L567" s="114"/>
      <c r="M567" s="159"/>
      <c r="N567" s="160"/>
      <c r="O567" s="161"/>
      <c r="P567" s="162"/>
      <c r="Q567" s="163"/>
      <c r="R567" s="142"/>
      <c r="S567" s="16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row>
    <row r="568" ht="14.25" customHeight="1">
      <c r="A568" s="114"/>
      <c r="B568" s="114"/>
      <c r="C568" s="158"/>
      <c r="D568" s="114"/>
      <c r="E568" s="114"/>
      <c r="F568" s="114"/>
      <c r="G568" s="114"/>
      <c r="H568" s="114"/>
      <c r="I568" s="114"/>
      <c r="J568" s="114"/>
      <c r="K568" s="114"/>
      <c r="L568" s="114"/>
      <c r="M568" s="159"/>
      <c r="N568" s="160"/>
      <c r="O568" s="161"/>
      <c r="P568" s="162"/>
      <c r="Q568" s="163"/>
      <c r="R568" s="142"/>
      <c r="S568" s="16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row>
    <row r="569" ht="14.25" customHeight="1">
      <c r="A569" s="114"/>
      <c r="B569" s="114"/>
      <c r="C569" s="158"/>
      <c r="D569" s="114"/>
      <c r="E569" s="114"/>
      <c r="F569" s="114"/>
      <c r="G569" s="114"/>
      <c r="H569" s="114"/>
      <c r="I569" s="114"/>
      <c r="J569" s="114"/>
      <c r="K569" s="114"/>
      <c r="L569" s="114"/>
      <c r="M569" s="159"/>
      <c r="N569" s="160"/>
      <c r="O569" s="161"/>
      <c r="P569" s="162"/>
      <c r="Q569" s="163"/>
      <c r="R569" s="142"/>
      <c r="S569" s="16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row>
    <row r="570" ht="14.25" customHeight="1">
      <c r="A570" s="114"/>
      <c r="B570" s="114"/>
      <c r="C570" s="158"/>
      <c r="D570" s="114"/>
      <c r="E570" s="114"/>
      <c r="F570" s="114"/>
      <c r="G570" s="114"/>
      <c r="H570" s="114"/>
      <c r="I570" s="114"/>
      <c r="J570" s="114"/>
      <c r="K570" s="114"/>
      <c r="L570" s="114"/>
      <c r="M570" s="159"/>
      <c r="N570" s="160"/>
      <c r="O570" s="161"/>
      <c r="P570" s="162"/>
      <c r="Q570" s="163"/>
      <c r="R570" s="142"/>
      <c r="S570" s="16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row>
    <row r="571" ht="14.25" customHeight="1">
      <c r="A571" s="114"/>
      <c r="B571" s="114"/>
      <c r="C571" s="158"/>
      <c r="D571" s="114"/>
      <c r="E571" s="114"/>
      <c r="F571" s="114"/>
      <c r="G571" s="114"/>
      <c r="H571" s="114"/>
      <c r="I571" s="114"/>
      <c r="J571" s="114"/>
      <c r="K571" s="114"/>
      <c r="L571" s="114"/>
      <c r="M571" s="159"/>
      <c r="N571" s="160"/>
      <c r="O571" s="161"/>
      <c r="P571" s="162"/>
      <c r="Q571" s="163"/>
      <c r="R571" s="142"/>
      <c r="S571" s="16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row>
    <row r="572" ht="14.25" customHeight="1">
      <c r="A572" s="114"/>
      <c r="B572" s="114"/>
      <c r="C572" s="158"/>
      <c r="D572" s="114"/>
      <c r="E572" s="114"/>
      <c r="F572" s="114"/>
      <c r="G572" s="114"/>
      <c r="H572" s="114"/>
      <c r="I572" s="114"/>
      <c r="J572" s="114"/>
      <c r="K572" s="114"/>
      <c r="L572" s="114"/>
      <c r="M572" s="159"/>
      <c r="N572" s="160"/>
      <c r="O572" s="161"/>
      <c r="P572" s="162"/>
      <c r="Q572" s="163"/>
      <c r="R572" s="142"/>
      <c r="S572" s="16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row>
    <row r="573" ht="14.25" customHeight="1">
      <c r="A573" s="114"/>
      <c r="B573" s="114"/>
      <c r="C573" s="158"/>
      <c r="D573" s="114"/>
      <c r="E573" s="114"/>
      <c r="F573" s="114"/>
      <c r="G573" s="114"/>
      <c r="H573" s="114"/>
      <c r="I573" s="114"/>
      <c r="J573" s="114"/>
      <c r="K573" s="114"/>
      <c r="L573" s="114"/>
      <c r="M573" s="159"/>
      <c r="N573" s="160"/>
      <c r="O573" s="161"/>
      <c r="P573" s="162"/>
      <c r="Q573" s="163"/>
      <c r="R573" s="142"/>
      <c r="S573" s="16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row>
    <row r="574" ht="14.25" customHeight="1">
      <c r="A574" s="114"/>
      <c r="B574" s="114"/>
      <c r="C574" s="158"/>
      <c r="D574" s="114"/>
      <c r="E574" s="114"/>
      <c r="F574" s="114"/>
      <c r="G574" s="114"/>
      <c r="H574" s="114"/>
      <c r="I574" s="114"/>
      <c r="J574" s="114"/>
      <c r="K574" s="114"/>
      <c r="L574" s="114"/>
      <c r="M574" s="159"/>
      <c r="N574" s="160"/>
      <c r="O574" s="161"/>
      <c r="P574" s="162"/>
      <c r="Q574" s="163"/>
      <c r="R574" s="142"/>
      <c r="S574" s="16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row>
    <row r="575" ht="14.25" customHeight="1">
      <c r="A575" s="114"/>
      <c r="B575" s="114"/>
      <c r="C575" s="158"/>
      <c r="D575" s="114"/>
      <c r="E575" s="114"/>
      <c r="F575" s="114"/>
      <c r="G575" s="114"/>
      <c r="H575" s="114"/>
      <c r="I575" s="114"/>
      <c r="J575" s="114"/>
      <c r="K575" s="114"/>
      <c r="L575" s="114"/>
      <c r="M575" s="159"/>
      <c r="N575" s="160"/>
      <c r="O575" s="161"/>
      <c r="P575" s="162"/>
      <c r="Q575" s="163"/>
      <c r="R575" s="142"/>
      <c r="S575" s="16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row>
    <row r="576" ht="14.25" customHeight="1">
      <c r="A576" s="114"/>
      <c r="B576" s="114"/>
      <c r="C576" s="158"/>
      <c r="D576" s="114"/>
      <c r="E576" s="114"/>
      <c r="F576" s="114"/>
      <c r="G576" s="114"/>
      <c r="H576" s="114"/>
      <c r="I576" s="114"/>
      <c r="J576" s="114"/>
      <c r="K576" s="114"/>
      <c r="L576" s="114"/>
      <c r="M576" s="159"/>
      <c r="N576" s="160"/>
      <c r="O576" s="161"/>
      <c r="P576" s="162"/>
      <c r="Q576" s="163"/>
      <c r="R576" s="142"/>
      <c r="S576" s="16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row>
    <row r="577" ht="14.25" customHeight="1">
      <c r="A577" s="114"/>
      <c r="B577" s="114"/>
      <c r="C577" s="158"/>
      <c r="D577" s="114"/>
      <c r="E577" s="114"/>
      <c r="F577" s="114"/>
      <c r="G577" s="114"/>
      <c r="H577" s="114"/>
      <c r="I577" s="114"/>
      <c r="J577" s="114"/>
      <c r="K577" s="114"/>
      <c r="L577" s="114"/>
      <c r="M577" s="159"/>
      <c r="N577" s="160"/>
      <c r="O577" s="161"/>
      <c r="P577" s="162"/>
      <c r="Q577" s="163"/>
      <c r="R577" s="142"/>
      <c r="S577" s="16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row>
    <row r="578" ht="14.25" customHeight="1">
      <c r="A578" s="114"/>
      <c r="B578" s="114"/>
      <c r="C578" s="158"/>
      <c r="D578" s="114"/>
      <c r="E578" s="114"/>
      <c r="F578" s="114"/>
      <c r="G578" s="114"/>
      <c r="H578" s="114"/>
      <c r="I578" s="114"/>
      <c r="J578" s="114"/>
      <c r="K578" s="114"/>
      <c r="L578" s="114"/>
      <c r="M578" s="159"/>
      <c r="N578" s="160"/>
      <c r="O578" s="161"/>
      <c r="P578" s="162"/>
      <c r="Q578" s="163"/>
      <c r="R578" s="142"/>
      <c r="S578" s="16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row>
    <row r="579" ht="14.25" customHeight="1">
      <c r="A579" s="114"/>
      <c r="B579" s="114"/>
      <c r="C579" s="158"/>
      <c r="D579" s="114"/>
      <c r="E579" s="114"/>
      <c r="F579" s="114"/>
      <c r="G579" s="114"/>
      <c r="H579" s="114"/>
      <c r="I579" s="114"/>
      <c r="J579" s="114"/>
      <c r="K579" s="114"/>
      <c r="L579" s="114"/>
      <c r="M579" s="159"/>
      <c r="N579" s="160"/>
      <c r="O579" s="161"/>
      <c r="P579" s="162"/>
      <c r="Q579" s="163"/>
      <c r="R579" s="142"/>
      <c r="S579" s="16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row>
    <row r="580" ht="14.25" customHeight="1">
      <c r="A580" s="114"/>
      <c r="B580" s="114"/>
      <c r="C580" s="158"/>
      <c r="D580" s="114"/>
      <c r="E580" s="114"/>
      <c r="F580" s="114"/>
      <c r="G580" s="114"/>
      <c r="H580" s="114"/>
      <c r="I580" s="114"/>
      <c r="J580" s="114"/>
      <c r="K580" s="114"/>
      <c r="L580" s="114"/>
      <c r="M580" s="159"/>
      <c r="N580" s="160"/>
      <c r="O580" s="161"/>
      <c r="P580" s="162"/>
      <c r="Q580" s="163"/>
      <c r="R580" s="142"/>
      <c r="S580" s="16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row>
    <row r="581" ht="14.25" customHeight="1">
      <c r="A581" s="114"/>
      <c r="B581" s="114"/>
      <c r="C581" s="158"/>
      <c r="D581" s="114"/>
      <c r="E581" s="114"/>
      <c r="F581" s="114"/>
      <c r="G581" s="114"/>
      <c r="H581" s="114"/>
      <c r="I581" s="114"/>
      <c r="J581" s="114"/>
      <c r="K581" s="114"/>
      <c r="L581" s="114"/>
      <c r="M581" s="159"/>
      <c r="N581" s="160"/>
      <c r="O581" s="161"/>
      <c r="P581" s="162"/>
      <c r="Q581" s="163"/>
      <c r="R581" s="142"/>
      <c r="S581" s="16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row>
    <row r="582" ht="14.25" customHeight="1">
      <c r="A582" s="114"/>
      <c r="B582" s="114"/>
      <c r="C582" s="158"/>
      <c r="D582" s="114"/>
      <c r="E582" s="114"/>
      <c r="F582" s="114"/>
      <c r="G582" s="114"/>
      <c r="H582" s="114"/>
      <c r="I582" s="114"/>
      <c r="J582" s="114"/>
      <c r="K582" s="114"/>
      <c r="L582" s="114"/>
      <c r="M582" s="159"/>
      <c r="N582" s="160"/>
      <c r="O582" s="161"/>
      <c r="P582" s="162"/>
      <c r="Q582" s="163"/>
      <c r="R582" s="142"/>
      <c r="S582" s="16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row>
    <row r="583" ht="14.25" customHeight="1">
      <c r="A583" s="114"/>
      <c r="B583" s="114"/>
      <c r="C583" s="158"/>
      <c r="D583" s="114"/>
      <c r="E583" s="114"/>
      <c r="F583" s="114"/>
      <c r="G583" s="114"/>
      <c r="H583" s="114"/>
      <c r="I583" s="114"/>
      <c r="J583" s="114"/>
      <c r="K583" s="114"/>
      <c r="L583" s="114"/>
      <c r="M583" s="159"/>
      <c r="N583" s="160"/>
      <c r="O583" s="161"/>
      <c r="P583" s="162"/>
      <c r="Q583" s="163"/>
      <c r="R583" s="142"/>
      <c r="S583" s="16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row>
    <row r="584" ht="14.25" customHeight="1">
      <c r="A584" s="114"/>
      <c r="B584" s="114"/>
      <c r="C584" s="158"/>
      <c r="D584" s="114"/>
      <c r="E584" s="114"/>
      <c r="F584" s="114"/>
      <c r="G584" s="114"/>
      <c r="H584" s="114"/>
      <c r="I584" s="114"/>
      <c r="J584" s="114"/>
      <c r="K584" s="114"/>
      <c r="L584" s="114"/>
      <c r="M584" s="159"/>
      <c r="N584" s="160"/>
      <c r="O584" s="161"/>
      <c r="P584" s="162"/>
      <c r="Q584" s="163"/>
      <c r="R584" s="142"/>
      <c r="S584" s="16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row>
    <row r="585" ht="14.25" customHeight="1">
      <c r="A585" s="114"/>
      <c r="B585" s="114"/>
      <c r="C585" s="158"/>
      <c r="D585" s="114"/>
      <c r="E585" s="114"/>
      <c r="F585" s="114"/>
      <c r="G585" s="114"/>
      <c r="H585" s="114"/>
      <c r="I585" s="114"/>
      <c r="J585" s="114"/>
      <c r="K585" s="114"/>
      <c r="L585" s="114"/>
      <c r="M585" s="159"/>
      <c r="N585" s="160"/>
      <c r="O585" s="161"/>
      <c r="P585" s="162"/>
      <c r="Q585" s="163"/>
      <c r="R585" s="142"/>
      <c r="S585" s="16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row>
    <row r="586" ht="14.25" customHeight="1">
      <c r="A586" s="114"/>
      <c r="B586" s="114"/>
      <c r="C586" s="158"/>
      <c r="D586" s="114"/>
      <c r="E586" s="114"/>
      <c r="F586" s="114"/>
      <c r="G586" s="114"/>
      <c r="H586" s="114"/>
      <c r="I586" s="114"/>
      <c r="J586" s="114"/>
      <c r="K586" s="114"/>
      <c r="L586" s="114"/>
      <c r="M586" s="159"/>
      <c r="N586" s="160"/>
      <c r="O586" s="161"/>
      <c r="P586" s="162"/>
      <c r="Q586" s="163"/>
      <c r="R586" s="142"/>
      <c r="S586" s="16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row>
    <row r="587" ht="14.25" customHeight="1">
      <c r="A587" s="114"/>
      <c r="B587" s="114"/>
      <c r="C587" s="158"/>
      <c r="D587" s="114"/>
      <c r="E587" s="114"/>
      <c r="F587" s="114"/>
      <c r="G587" s="114"/>
      <c r="H587" s="114"/>
      <c r="I587" s="114"/>
      <c r="J587" s="114"/>
      <c r="K587" s="114"/>
      <c r="L587" s="114"/>
      <c r="M587" s="159"/>
      <c r="N587" s="160"/>
      <c r="O587" s="161"/>
      <c r="P587" s="162"/>
      <c r="Q587" s="163"/>
      <c r="R587" s="142"/>
      <c r="S587" s="16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row>
    <row r="588" ht="14.25" customHeight="1">
      <c r="A588" s="114"/>
      <c r="B588" s="114"/>
      <c r="C588" s="158"/>
      <c r="D588" s="114"/>
      <c r="E588" s="114"/>
      <c r="F588" s="114"/>
      <c r="G588" s="114"/>
      <c r="H588" s="114"/>
      <c r="I588" s="114"/>
      <c r="J588" s="114"/>
      <c r="K588" s="114"/>
      <c r="L588" s="114"/>
      <c r="M588" s="159"/>
      <c r="N588" s="160"/>
      <c r="O588" s="161"/>
      <c r="P588" s="162"/>
      <c r="Q588" s="163"/>
      <c r="R588" s="142"/>
      <c r="S588" s="16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row>
    <row r="589" ht="14.25" customHeight="1">
      <c r="A589" s="114"/>
      <c r="B589" s="114"/>
      <c r="C589" s="158"/>
      <c r="D589" s="114"/>
      <c r="E589" s="114"/>
      <c r="F589" s="114"/>
      <c r="G589" s="114"/>
      <c r="H589" s="114"/>
      <c r="I589" s="114"/>
      <c r="J589" s="114"/>
      <c r="K589" s="114"/>
      <c r="L589" s="114"/>
      <c r="M589" s="159"/>
      <c r="N589" s="160"/>
      <c r="O589" s="161"/>
      <c r="P589" s="162"/>
      <c r="Q589" s="163"/>
      <c r="R589" s="142"/>
      <c r="S589" s="16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row>
    <row r="590" ht="14.25" customHeight="1">
      <c r="A590" s="114"/>
      <c r="B590" s="114"/>
      <c r="C590" s="158"/>
      <c r="D590" s="114"/>
      <c r="E590" s="114"/>
      <c r="F590" s="114"/>
      <c r="G590" s="114"/>
      <c r="H590" s="114"/>
      <c r="I590" s="114"/>
      <c r="J590" s="114"/>
      <c r="K590" s="114"/>
      <c r="L590" s="114"/>
      <c r="M590" s="159"/>
      <c r="N590" s="160"/>
      <c r="O590" s="161"/>
      <c r="P590" s="162"/>
      <c r="Q590" s="163"/>
      <c r="R590" s="142"/>
      <c r="S590" s="16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row>
    <row r="591" ht="14.25" customHeight="1">
      <c r="A591" s="114"/>
      <c r="B591" s="114"/>
      <c r="C591" s="158"/>
      <c r="D591" s="114"/>
      <c r="E591" s="114"/>
      <c r="F591" s="114"/>
      <c r="G591" s="114"/>
      <c r="H591" s="114"/>
      <c r="I591" s="114"/>
      <c r="J591" s="114"/>
      <c r="K591" s="114"/>
      <c r="L591" s="114"/>
      <c r="M591" s="159"/>
      <c r="N591" s="160"/>
      <c r="O591" s="161"/>
      <c r="P591" s="162"/>
      <c r="Q591" s="163"/>
      <c r="R591" s="142"/>
      <c r="S591" s="16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row>
    <row r="592" ht="14.25" customHeight="1">
      <c r="A592" s="114"/>
      <c r="B592" s="114"/>
      <c r="C592" s="158"/>
      <c r="D592" s="114"/>
      <c r="E592" s="114"/>
      <c r="F592" s="114"/>
      <c r="G592" s="114"/>
      <c r="H592" s="114"/>
      <c r="I592" s="114"/>
      <c r="J592" s="114"/>
      <c r="K592" s="114"/>
      <c r="L592" s="114"/>
      <c r="M592" s="159"/>
      <c r="N592" s="160"/>
      <c r="O592" s="161"/>
      <c r="P592" s="162"/>
      <c r="Q592" s="163"/>
      <c r="R592" s="142"/>
      <c r="S592" s="16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row>
    <row r="593" ht="14.25" customHeight="1">
      <c r="A593" s="114"/>
      <c r="B593" s="114"/>
      <c r="C593" s="158"/>
      <c r="D593" s="114"/>
      <c r="E593" s="114"/>
      <c r="F593" s="114"/>
      <c r="G593" s="114"/>
      <c r="H593" s="114"/>
      <c r="I593" s="114"/>
      <c r="J593" s="114"/>
      <c r="K593" s="114"/>
      <c r="L593" s="114"/>
      <c r="M593" s="159"/>
      <c r="N593" s="160"/>
      <c r="O593" s="161"/>
      <c r="P593" s="162"/>
      <c r="Q593" s="163"/>
      <c r="R593" s="142"/>
      <c r="S593" s="16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row>
    <row r="594" ht="14.25" customHeight="1">
      <c r="A594" s="114"/>
      <c r="B594" s="114"/>
      <c r="C594" s="158"/>
      <c r="D594" s="114"/>
      <c r="E594" s="114"/>
      <c r="F594" s="114"/>
      <c r="G594" s="114"/>
      <c r="H594" s="114"/>
      <c r="I594" s="114"/>
      <c r="J594" s="114"/>
      <c r="K594" s="114"/>
      <c r="L594" s="114"/>
      <c r="M594" s="159"/>
      <c r="N594" s="160"/>
      <c r="O594" s="161"/>
      <c r="P594" s="162"/>
      <c r="Q594" s="163"/>
      <c r="R594" s="142"/>
      <c r="S594" s="16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row>
    <row r="595" ht="14.25" customHeight="1">
      <c r="A595" s="114"/>
      <c r="B595" s="114"/>
      <c r="C595" s="158"/>
      <c r="D595" s="114"/>
      <c r="E595" s="114"/>
      <c r="F595" s="114"/>
      <c r="G595" s="114"/>
      <c r="H595" s="114"/>
      <c r="I595" s="114"/>
      <c r="J595" s="114"/>
      <c r="K595" s="114"/>
      <c r="L595" s="114"/>
      <c r="M595" s="159"/>
      <c r="N595" s="160"/>
      <c r="O595" s="161"/>
      <c r="P595" s="162"/>
      <c r="Q595" s="163"/>
      <c r="R595" s="142"/>
      <c r="S595" s="16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row>
    <row r="596" ht="14.25" customHeight="1">
      <c r="A596" s="114"/>
      <c r="B596" s="114"/>
      <c r="C596" s="158"/>
      <c r="D596" s="114"/>
      <c r="E596" s="114"/>
      <c r="F596" s="114"/>
      <c r="G596" s="114"/>
      <c r="H596" s="114"/>
      <c r="I596" s="114"/>
      <c r="J596" s="114"/>
      <c r="K596" s="114"/>
      <c r="L596" s="114"/>
      <c r="M596" s="159"/>
      <c r="N596" s="160"/>
      <c r="O596" s="161"/>
      <c r="P596" s="162"/>
      <c r="Q596" s="163"/>
      <c r="R596" s="142"/>
      <c r="S596" s="16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row>
    <row r="597" ht="14.25" customHeight="1">
      <c r="A597" s="114"/>
      <c r="B597" s="114"/>
      <c r="C597" s="158"/>
      <c r="D597" s="114"/>
      <c r="E597" s="114"/>
      <c r="F597" s="114"/>
      <c r="G597" s="114"/>
      <c r="H597" s="114"/>
      <c r="I597" s="114"/>
      <c r="J597" s="114"/>
      <c r="K597" s="114"/>
      <c r="L597" s="114"/>
      <c r="M597" s="159"/>
      <c r="N597" s="160"/>
      <c r="O597" s="161"/>
      <c r="P597" s="162"/>
      <c r="Q597" s="163"/>
      <c r="R597" s="142"/>
      <c r="S597" s="16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row>
    <row r="598" ht="14.25" customHeight="1">
      <c r="A598" s="114"/>
      <c r="B598" s="114"/>
      <c r="C598" s="158"/>
      <c r="D598" s="114"/>
      <c r="E598" s="114"/>
      <c r="F598" s="114"/>
      <c r="G598" s="114"/>
      <c r="H598" s="114"/>
      <c r="I598" s="114"/>
      <c r="J598" s="114"/>
      <c r="K598" s="114"/>
      <c r="L598" s="114"/>
      <c r="M598" s="159"/>
      <c r="N598" s="160"/>
      <c r="O598" s="161"/>
      <c r="P598" s="162"/>
      <c r="Q598" s="163"/>
      <c r="R598" s="142"/>
      <c r="S598" s="16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row>
    <row r="599" ht="14.25" customHeight="1">
      <c r="A599" s="114"/>
      <c r="B599" s="114"/>
      <c r="C599" s="158"/>
      <c r="D599" s="114"/>
      <c r="E599" s="114"/>
      <c r="F599" s="114"/>
      <c r="G599" s="114"/>
      <c r="H599" s="114"/>
      <c r="I599" s="114"/>
      <c r="J599" s="114"/>
      <c r="K599" s="114"/>
      <c r="L599" s="114"/>
      <c r="M599" s="159"/>
      <c r="N599" s="160"/>
      <c r="O599" s="161"/>
      <c r="P599" s="162"/>
      <c r="Q599" s="163"/>
      <c r="R599" s="142"/>
      <c r="S599" s="16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row>
    <row r="600" ht="14.25" customHeight="1">
      <c r="A600" s="114"/>
      <c r="B600" s="114"/>
      <c r="C600" s="158"/>
      <c r="D600" s="114"/>
      <c r="E600" s="114"/>
      <c r="F600" s="114"/>
      <c r="G600" s="114"/>
      <c r="H600" s="114"/>
      <c r="I600" s="114"/>
      <c r="J600" s="114"/>
      <c r="K600" s="114"/>
      <c r="L600" s="114"/>
      <c r="M600" s="159"/>
      <c r="N600" s="160"/>
      <c r="O600" s="161"/>
      <c r="P600" s="162"/>
      <c r="Q600" s="163"/>
      <c r="R600" s="142"/>
      <c r="S600" s="16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row>
    <row r="601" ht="14.25" customHeight="1">
      <c r="A601" s="114"/>
      <c r="B601" s="114"/>
      <c r="C601" s="158"/>
      <c r="D601" s="114"/>
      <c r="E601" s="114"/>
      <c r="F601" s="114"/>
      <c r="G601" s="114"/>
      <c r="H601" s="114"/>
      <c r="I601" s="114"/>
      <c r="J601" s="114"/>
      <c r="K601" s="114"/>
      <c r="L601" s="114"/>
      <c r="M601" s="159"/>
      <c r="N601" s="160"/>
      <c r="O601" s="161"/>
      <c r="P601" s="162"/>
      <c r="Q601" s="163"/>
      <c r="R601" s="142"/>
      <c r="S601" s="16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row>
    <row r="602" ht="14.25" customHeight="1">
      <c r="A602" s="114"/>
      <c r="B602" s="114"/>
      <c r="C602" s="158"/>
      <c r="D602" s="114"/>
      <c r="E602" s="114"/>
      <c r="F602" s="114"/>
      <c r="G602" s="114"/>
      <c r="H602" s="114"/>
      <c r="I602" s="114"/>
      <c r="J602" s="114"/>
      <c r="K602" s="114"/>
      <c r="L602" s="114"/>
      <c r="M602" s="159"/>
      <c r="N602" s="160"/>
      <c r="O602" s="161"/>
      <c r="P602" s="162"/>
      <c r="Q602" s="163"/>
      <c r="R602" s="142"/>
      <c r="S602" s="16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row>
    <row r="603" ht="14.25" customHeight="1">
      <c r="A603" s="114"/>
      <c r="B603" s="114"/>
      <c r="C603" s="158"/>
      <c r="D603" s="114"/>
      <c r="E603" s="114"/>
      <c r="F603" s="114"/>
      <c r="G603" s="114"/>
      <c r="H603" s="114"/>
      <c r="I603" s="114"/>
      <c r="J603" s="114"/>
      <c r="K603" s="114"/>
      <c r="L603" s="114"/>
      <c r="M603" s="159"/>
      <c r="N603" s="160"/>
      <c r="O603" s="161"/>
      <c r="P603" s="162"/>
      <c r="Q603" s="163"/>
      <c r="R603" s="142"/>
      <c r="S603" s="16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row>
    <row r="604" ht="14.25" customHeight="1">
      <c r="A604" s="114"/>
      <c r="B604" s="114"/>
      <c r="C604" s="158"/>
      <c r="D604" s="114"/>
      <c r="E604" s="114"/>
      <c r="F604" s="114"/>
      <c r="G604" s="114"/>
      <c r="H604" s="114"/>
      <c r="I604" s="114"/>
      <c r="J604" s="114"/>
      <c r="K604" s="114"/>
      <c r="L604" s="114"/>
      <c r="M604" s="159"/>
      <c r="N604" s="160"/>
      <c r="O604" s="161"/>
      <c r="P604" s="162"/>
      <c r="Q604" s="163"/>
      <c r="R604" s="142"/>
      <c r="S604" s="16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row>
    <row r="605" ht="14.25" customHeight="1">
      <c r="A605" s="114"/>
      <c r="B605" s="114"/>
      <c r="C605" s="158"/>
      <c r="D605" s="114"/>
      <c r="E605" s="114"/>
      <c r="F605" s="114"/>
      <c r="G605" s="114"/>
      <c r="H605" s="114"/>
      <c r="I605" s="114"/>
      <c r="J605" s="114"/>
      <c r="K605" s="114"/>
      <c r="L605" s="114"/>
      <c r="M605" s="159"/>
      <c r="N605" s="160"/>
      <c r="O605" s="161"/>
      <c r="P605" s="162"/>
      <c r="Q605" s="163"/>
      <c r="R605" s="142"/>
      <c r="S605" s="16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row>
    <row r="606" ht="14.25" customHeight="1">
      <c r="A606" s="114"/>
      <c r="B606" s="114"/>
      <c r="C606" s="158"/>
      <c r="D606" s="114"/>
      <c r="E606" s="114"/>
      <c r="F606" s="114"/>
      <c r="G606" s="114"/>
      <c r="H606" s="114"/>
      <c r="I606" s="114"/>
      <c r="J606" s="114"/>
      <c r="K606" s="114"/>
      <c r="L606" s="114"/>
      <c r="M606" s="159"/>
      <c r="N606" s="160"/>
      <c r="O606" s="161"/>
      <c r="P606" s="162"/>
      <c r="Q606" s="163"/>
      <c r="R606" s="142"/>
      <c r="S606" s="16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row>
    <row r="607" ht="14.25" customHeight="1">
      <c r="A607" s="114"/>
      <c r="B607" s="114"/>
      <c r="C607" s="158"/>
      <c r="D607" s="114"/>
      <c r="E607" s="114"/>
      <c r="F607" s="114"/>
      <c r="G607" s="114"/>
      <c r="H607" s="114"/>
      <c r="I607" s="114"/>
      <c r="J607" s="114"/>
      <c r="K607" s="114"/>
      <c r="L607" s="114"/>
      <c r="M607" s="159"/>
      <c r="N607" s="160"/>
      <c r="O607" s="161"/>
      <c r="P607" s="162"/>
      <c r="Q607" s="163"/>
      <c r="R607" s="142"/>
      <c r="S607" s="16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row>
    <row r="608" ht="14.25" customHeight="1">
      <c r="A608" s="114"/>
      <c r="B608" s="114"/>
      <c r="C608" s="158"/>
      <c r="D608" s="114"/>
      <c r="E608" s="114"/>
      <c r="F608" s="114"/>
      <c r="G608" s="114"/>
      <c r="H608" s="114"/>
      <c r="I608" s="114"/>
      <c r="J608" s="114"/>
      <c r="K608" s="114"/>
      <c r="L608" s="114"/>
      <c r="M608" s="159"/>
      <c r="N608" s="160"/>
      <c r="O608" s="161"/>
      <c r="P608" s="162"/>
      <c r="Q608" s="163"/>
      <c r="R608" s="142"/>
      <c r="S608" s="16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row>
    <row r="609" ht="14.25" customHeight="1">
      <c r="A609" s="114"/>
      <c r="B609" s="114"/>
      <c r="C609" s="158"/>
      <c r="D609" s="114"/>
      <c r="E609" s="114"/>
      <c r="F609" s="114"/>
      <c r="G609" s="114"/>
      <c r="H609" s="114"/>
      <c r="I609" s="114"/>
      <c r="J609" s="114"/>
      <c r="K609" s="114"/>
      <c r="L609" s="114"/>
      <c r="M609" s="159"/>
      <c r="N609" s="160"/>
      <c r="O609" s="161"/>
      <c r="P609" s="162"/>
      <c r="Q609" s="163"/>
      <c r="R609" s="142"/>
      <c r="S609" s="16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row>
    <row r="610" ht="14.25" customHeight="1">
      <c r="A610" s="114"/>
      <c r="B610" s="114"/>
      <c r="C610" s="158"/>
      <c r="D610" s="114"/>
      <c r="E610" s="114"/>
      <c r="F610" s="114"/>
      <c r="G610" s="114"/>
      <c r="H610" s="114"/>
      <c r="I610" s="114"/>
      <c r="J610" s="114"/>
      <c r="K610" s="114"/>
      <c r="L610" s="114"/>
      <c r="M610" s="159"/>
      <c r="N610" s="160"/>
      <c r="O610" s="161"/>
      <c r="P610" s="162"/>
      <c r="Q610" s="163"/>
      <c r="R610" s="142"/>
      <c r="S610" s="16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row>
    <row r="611" ht="14.25" customHeight="1">
      <c r="A611" s="114"/>
      <c r="B611" s="114"/>
      <c r="C611" s="158"/>
      <c r="D611" s="114"/>
      <c r="E611" s="114"/>
      <c r="F611" s="114"/>
      <c r="G611" s="114"/>
      <c r="H611" s="114"/>
      <c r="I611" s="114"/>
      <c r="J611" s="114"/>
      <c r="K611" s="114"/>
      <c r="L611" s="114"/>
      <c r="M611" s="159"/>
      <c r="N611" s="160"/>
      <c r="O611" s="161"/>
      <c r="P611" s="162"/>
      <c r="Q611" s="163"/>
      <c r="R611" s="142"/>
      <c r="S611" s="16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row>
    <row r="612" ht="14.25" customHeight="1">
      <c r="A612" s="114"/>
      <c r="B612" s="114"/>
      <c r="C612" s="158"/>
      <c r="D612" s="114"/>
      <c r="E612" s="114"/>
      <c r="F612" s="114"/>
      <c r="G612" s="114"/>
      <c r="H612" s="114"/>
      <c r="I612" s="114"/>
      <c r="J612" s="114"/>
      <c r="K612" s="114"/>
      <c r="L612" s="114"/>
      <c r="M612" s="159"/>
      <c r="N612" s="160"/>
      <c r="O612" s="161"/>
      <c r="P612" s="162"/>
      <c r="Q612" s="163"/>
      <c r="R612" s="142"/>
      <c r="S612" s="16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row>
    <row r="613" ht="14.25" customHeight="1">
      <c r="A613" s="114"/>
      <c r="B613" s="114"/>
      <c r="C613" s="158"/>
      <c r="D613" s="114"/>
      <c r="E613" s="114"/>
      <c r="F613" s="114"/>
      <c r="G613" s="114"/>
      <c r="H613" s="114"/>
      <c r="I613" s="114"/>
      <c r="J613" s="114"/>
      <c r="K613" s="114"/>
      <c r="L613" s="114"/>
      <c r="M613" s="159"/>
      <c r="N613" s="160"/>
      <c r="O613" s="161"/>
      <c r="P613" s="162"/>
      <c r="Q613" s="163"/>
      <c r="R613" s="142"/>
      <c r="S613" s="16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row>
    <row r="614" ht="14.25" customHeight="1">
      <c r="A614" s="114"/>
      <c r="B614" s="114"/>
      <c r="C614" s="158"/>
      <c r="D614" s="114"/>
      <c r="E614" s="114"/>
      <c r="F614" s="114"/>
      <c r="G614" s="114"/>
      <c r="H614" s="114"/>
      <c r="I614" s="114"/>
      <c r="J614" s="114"/>
      <c r="K614" s="114"/>
      <c r="L614" s="114"/>
      <c r="M614" s="159"/>
      <c r="N614" s="160"/>
      <c r="O614" s="161"/>
      <c r="P614" s="162"/>
      <c r="Q614" s="163"/>
      <c r="R614" s="142"/>
      <c r="S614" s="16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row>
    <row r="615" ht="14.25" customHeight="1">
      <c r="A615" s="114"/>
      <c r="B615" s="114"/>
      <c r="C615" s="158"/>
      <c r="D615" s="114"/>
      <c r="E615" s="114"/>
      <c r="F615" s="114"/>
      <c r="G615" s="114"/>
      <c r="H615" s="114"/>
      <c r="I615" s="114"/>
      <c r="J615" s="114"/>
      <c r="K615" s="114"/>
      <c r="L615" s="114"/>
      <c r="M615" s="159"/>
      <c r="N615" s="160"/>
      <c r="O615" s="161"/>
      <c r="P615" s="162"/>
      <c r="Q615" s="163"/>
      <c r="R615" s="142"/>
      <c r="S615" s="16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row>
    <row r="616" ht="14.25" customHeight="1">
      <c r="A616" s="114"/>
      <c r="B616" s="114"/>
      <c r="C616" s="158"/>
      <c r="D616" s="114"/>
      <c r="E616" s="114"/>
      <c r="F616" s="114"/>
      <c r="G616" s="114"/>
      <c r="H616" s="114"/>
      <c r="I616" s="114"/>
      <c r="J616" s="114"/>
      <c r="K616" s="114"/>
      <c r="L616" s="114"/>
      <c r="M616" s="159"/>
      <c r="N616" s="160"/>
      <c r="O616" s="161"/>
      <c r="P616" s="162"/>
      <c r="Q616" s="163"/>
      <c r="R616" s="142"/>
      <c r="S616" s="16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row>
    <row r="617" ht="14.25" customHeight="1">
      <c r="A617" s="114"/>
      <c r="B617" s="114"/>
      <c r="C617" s="158"/>
      <c r="D617" s="114"/>
      <c r="E617" s="114"/>
      <c r="F617" s="114"/>
      <c r="G617" s="114"/>
      <c r="H617" s="114"/>
      <c r="I617" s="114"/>
      <c r="J617" s="114"/>
      <c r="K617" s="114"/>
      <c r="L617" s="114"/>
      <c r="M617" s="159"/>
      <c r="N617" s="160"/>
      <c r="O617" s="161"/>
      <c r="P617" s="162"/>
      <c r="Q617" s="163"/>
      <c r="R617" s="142"/>
      <c r="S617" s="16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row>
    <row r="618" ht="14.25" customHeight="1">
      <c r="A618" s="114"/>
      <c r="B618" s="114"/>
      <c r="C618" s="158"/>
      <c r="D618" s="114"/>
      <c r="E618" s="114"/>
      <c r="F618" s="114"/>
      <c r="G618" s="114"/>
      <c r="H618" s="114"/>
      <c r="I618" s="114"/>
      <c r="J618" s="114"/>
      <c r="K618" s="114"/>
      <c r="L618" s="114"/>
      <c r="M618" s="159"/>
      <c r="N618" s="160"/>
      <c r="O618" s="161"/>
      <c r="P618" s="162"/>
      <c r="Q618" s="163"/>
      <c r="R618" s="142"/>
      <c r="S618" s="16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row>
    <row r="619" ht="14.25" customHeight="1">
      <c r="A619" s="114"/>
      <c r="B619" s="114"/>
      <c r="C619" s="158"/>
      <c r="D619" s="114"/>
      <c r="E619" s="114"/>
      <c r="F619" s="114"/>
      <c r="G619" s="114"/>
      <c r="H619" s="114"/>
      <c r="I619" s="114"/>
      <c r="J619" s="114"/>
      <c r="K619" s="114"/>
      <c r="L619" s="114"/>
      <c r="M619" s="159"/>
      <c r="N619" s="160"/>
      <c r="O619" s="161"/>
      <c r="P619" s="162"/>
      <c r="Q619" s="163"/>
      <c r="R619" s="142"/>
      <c r="S619" s="16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row>
    <row r="620" ht="14.25" customHeight="1">
      <c r="A620" s="114"/>
      <c r="B620" s="114"/>
      <c r="C620" s="158"/>
      <c r="D620" s="114"/>
      <c r="E620" s="114"/>
      <c r="F620" s="114"/>
      <c r="G620" s="114"/>
      <c r="H620" s="114"/>
      <c r="I620" s="114"/>
      <c r="J620" s="114"/>
      <c r="K620" s="114"/>
      <c r="L620" s="114"/>
      <c r="M620" s="159"/>
      <c r="N620" s="160"/>
      <c r="O620" s="161"/>
      <c r="P620" s="162"/>
      <c r="Q620" s="163"/>
      <c r="R620" s="142"/>
      <c r="S620" s="16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row>
    <row r="621" ht="14.25" customHeight="1">
      <c r="A621" s="114"/>
      <c r="B621" s="114"/>
      <c r="C621" s="158"/>
      <c r="D621" s="114"/>
      <c r="E621" s="114"/>
      <c r="F621" s="114"/>
      <c r="G621" s="114"/>
      <c r="H621" s="114"/>
      <c r="I621" s="114"/>
      <c r="J621" s="114"/>
      <c r="K621" s="114"/>
      <c r="L621" s="114"/>
      <c r="M621" s="159"/>
      <c r="N621" s="160"/>
      <c r="O621" s="161"/>
      <c r="P621" s="162"/>
      <c r="Q621" s="163"/>
      <c r="R621" s="142"/>
      <c r="S621" s="16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row>
    <row r="622" ht="14.25" customHeight="1">
      <c r="A622" s="114"/>
      <c r="B622" s="114"/>
      <c r="C622" s="158"/>
      <c r="D622" s="114"/>
      <c r="E622" s="114"/>
      <c r="F622" s="114"/>
      <c r="G622" s="114"/>
      <c r="H622" s="114"/>
      <c r="I622" s="114"/>
      <c r="J622" s="114"/>
      <c r="K622" s="114"/>
      <c r="L622" s="114"/>
      <c r="M622" s="159"/>
      <c r="N622" s="160"/>
      <c r="O622" s="161"/>
      <c r="P622" s="162"/>
      <c r="Q622" s="163"/>
      <c r="R622" s="142"/>
      <c r="S622" s="16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row>
    <row r="623" ht="14.25" customHeight="1">
      <c r="A623" s="114"/>
      <c r="B623" s="114"/>
      <c r="C623" s="158"/>
      <c r="D623" s="114"/>
      <c r="E623" s="114"/>
      <c r="F623" s="114"/>
      <c r="G623" s="114"/>
      <c r="H623" s="114"/>
      <c r="I623" s="114"/>
      <c r="J623" s="114"/>
      <c r="K623" s="114"/>
      <c r="L623" s="114"/>
      <c r="M623" s="159"/>
      <c r="N623" s="160"/>
      <c r="O623" s="161"/>
      <c r="P623" s="162"/>
      <c r="Q623" s="163"/>
      <c r="R623" s="142"/>
      <c r="S623" s="16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row>
    <row r="624" ht="14.25" customHeight="1">
      <c r="A624" s="114"/>
      <c r="B624" s="114"/>
      <c r="C624" s="158"/>
      <c r="D624" s="114"/>
      <c r="E624" s="114"/>
      <c r="F624" s="114"/>
      <c r="G624" s="114"/>
      <c r="H624" s="114"/>
      <c r="I624" s="114"/>
      <c r="J624" s="114"/>
      <c r="K624" s="114"/>
      <c r="L624" s="114"/>
      <c r="M624" s="159"/>
      <c r="N624" s="160"/>
      <c r="O624" s="161"/>
      <c r="P624" s="162"/>
      <c r="Q624" s="163"/>
      <c r="R624" s="142"/>
      <c r="S624" s="16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row>
    <row r="625" ht="14.25" customHeight="1">
      <c r="A625" s="114"/>
      <c r="B625" s="114"/>
      <c r="C625" s="158"/>
      <c r="D625" s="114"/>
      <c r="E625" s="114"/>
      <c r="F625" s="114"/>
      <c r="G625" s="114"/>
      <c r="H625" s="114"/>
      <c r="I625" s="114"/>
      <c r="J625" s="114"/>
      <c r="K625" s="114"/>
      <c r="L625" s="114"/>
      <c r="M625" s="159"/>
      <c r="N625" s="160"/>
      <c r="O625" s="161"/>
      <c r="P625" s="162"/>
      <c r="Q625" s="163"/>
      <c r="R625" s="142"/>
      <c r="S625" s="16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row>
    <row r="626" ht="14.25" customHeight="1">
      <c r="A626" s="114"/>
      <c r="B626" s="114"/>
      <c r="C626" s="158"/>
      <c r="D626" s="114"/>
      <c r="E626" s="114"/>
      <c r="F626" s="114"/>
      <c r="G626" s="114"/>
      <c r="H626" s="114"/>
      <c r="I626" s="114"/>
      <c r="J626" s="114"/>
      <c r="K626" s="114"/>
      <c r="L626" s="114"/>
      <c r="M626" s="159"/>
      <c r="N626" s="160"/>
      <c r="O626" s="161"/>
      <c r="P626" s="162"/>
      <c r="Q626" s="163"/>
      <c r="R626" s="142"/>
      <c r="S626" s="16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row>
    <row r="627" ht="14.25" customHeight="1">
      <c r="A627" s="114"/>
      <c r="B627" s="114"/>
      <c r="C627" s="158"/>
      <c r="D627" s="114"/>
      <c r="E627" s="114"/>
      <c r="F627" s="114"/>
      <c r="G627" s="114"/>
      <c r="H627" s="114"/>
      <c r="I627" s="114"/>
      <c r="J627" s="114"/>
      <c r="K627" s="114"/>
      <c r="L627" s="114"/>
      <c r="M627" s="159"/>
      <c r="N627" s="160"/>
      <c r="O627" s="161"/>
      <c r="P627" s="162"/>
      <c r="Q627" s="163"/>
      <c r="R627" s="142"/>
      <c r="S627" s="16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row>
    <row r="628" ht="14.25" customHeight="1">
      <c r="A628" s="114"/>
      <c r="B628" s="114"/>
      <c r="C628" s="158"/>
      <c r="D628" s="114"/>
      <c r="E628" s="114"/>
      <c r="F628" s="114"/>
      <c r="G628" s="114"/>
      <c r="H628" s="114"/>
      <c r="I628" s="114"/>
      <c r="J628" s="114"/>
      <c r="K628" s="114"/>
      <c r="L628" s="114"/>
      <c r="M628" s="159"/>
      <c r="N628" s="160"/>
      <c r="O628" s="161"/>
      <c r="P628" s="162"/>
      <c r="Q628" s="163"/>
      <c r="R628" s="142"/>
      <c r="S628" s="16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row>
    <row r="629" ht="14.25" customHeight="1">
      <c r="A629" s="114"/>
      <c r="B629" s="114"/>
      <c r="C629" s="158"/>
      <c r="D629" s="114"/>
      <c r="E629" s="114"/>
      <c r="F629" s="114"/>
      <c r="G629" s="114"/>
      <c r="H629" s="114"/>
      <c r="I629" s="114"/>
      <c r="J629" s="114"/>
      <c r="K629" s="114"/>
      <c r="L629" s="114"/>
      <c r="M629" s="159"/>
      <c r="N629" s="160"/>
      <c r="O629" s="161"/>
      <c r="P629" s="162"/>
      <c r="Q629" s="163"/>
      <c r="R629" s="142"/>
      <c r="S629" s="16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row>
    <row r="630" ht="14.25" customHeight="1">
      <c r="A630" s="114"/>
      <c r="B630" s="114"/>
      <c r="C630" s="158"/>
      <c r="D630" s="114"/>
      <c r="E630" s="114"/>
      <c r="F630" s="114"/>
      <c r="G630" s="114"/>
      <c r="H630" s="114"/>
      <c r="I630" s="114"/>
      <c r="J630" s="114"/>
      <c r="K630" s="114"/>
      <c r="L630" s="114"/>
      <c r="M630" s="159"/>
      <c r="N630" s="160"/>
      <c r="O630" s="161"/>
      <c r="P630" s="162"/>
      <c r="Q630" s="163"/>
      <c r="R630" s="142"/>
      <c r="S630" s="16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row>
    <row r="631" ht="14.25" customHeight="1">
      <c r="A631" s="114"/>
      <c r="B631" s="114"/>
      <c r="C631" s="158"/>
      <c r="D631" s="114"/>
      <c r="E631" s="114"/>
      <c r="F631" s="114"/>
      <c r="G631" s="114"/>
      <c r="H631" s="114"/>
      <c r="I631" s="114"/>
      <c r="J631" s="114"/>
      <c r="K631" s="114"/>
      <c r="L631" s="114"/>
      <c r="M631" s="159"/>
      <c r="N631" s="160"/>
      <c r="O631" s="161"/>
      <c r="P631" s="162"/>
      <c r="Q631" s="163"/>
      <c r="R631" s="142"/>
      <c r="S631" s="16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row>
    <row r="632" ht="14.25" customHeight="1">
      <c r="A632" s="114"/>
      <c r="B632" s="114"/>
      <c r="C632" s="158"/>
      <c r="D632" s="114"/>
      <c r="E632" s="114"/>
      <c r="F632" s="114"/>
      <c r="G632" s="114"/>
      <c r="H632" s="114"/>
      <c r="I632" s="114"/>
      <c r="J632" s="114"/>
      <c r="K632" s="114"/>
      <c r="L632" s="114"/>
      <c r="M632" s="159"/>
      <c r="N632" s="160"/>
      <c r="O632" s="161"/>
      <c r="P632" s="162"/>
      <c r="Q632" s="163"/>
      <c r="R632" s="142"/>
      <c r="S632" s="16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row>
    <row r="633" ht="14.25" customHeight="1">
      <c r="A633" s="114"/>
      <c r="B633" s="114"/>
      <c r="C633" s="158"/>
      <c r="D633" s="114"/>
      <c r="E633" s="114"/>
      <c r="F633" s="114"/>
      <c r="G633" s="114"/>
      <c r="H633" s="114"/>
      <c r="I633" s="114"/>
      <c r="J633" s="114"/>
      <c r="K633" s="114"/>
      <c r="L633" s="114"/>
      <c r="M633" s="159"/>
      <c r="N633" s="160"/>
      <c r="O633" s="161"/>
      <c r="P633" s="162"/>
      <c r="Q633" s="163"/>
      <c r="R633" s="142"/>
      <c r="S633" s="16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row>
    <row r="634" ht="14.25" customHeight="1">
      <c r="A634" s="114"/>
      <c r="B634" s="114"/>
      <c r="C634" s="158"/>
      <c r="D634" s="114"/>
      <c r="E634" s="114"/>
      <c r="F634" s="114"/>
      <c r="G634" s="114"/>
      <c r="H634" s="114"/>
      <c r="I634" s="114"/>
      <c r="J634" s="114"/>
      <c r="K634" s="114"/>
      <c r="L634" s="114"/>
      <c r="M634" s="159"/>
      <c r="N634" s="160"/>
      <c r="O634" s="161"/>
      <c r="P634" s="162"/>
      <c r="Q634" s="163"/>
      <c r="R634" s="142"/>
      <c r="S634" s="16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row>
    <row r="635" ht="14.25" customHeight="1">
      <c r="A635" s="114"/>
      <c r="B635" s="114"/>
      <c r="C635" s="158"/>
      <c r="D635" s="114"/>
      <c r="E635" s="114"/>
      <c r="F635" s="114"/>
      <c r="G635" s="114"/>
      <c r="H635" s="114"/>
      <c r="I635" s="114"/>
      <c r="J635" s="114"/>
      <c r="K635" s="114"/>
      <c r="L635" s="114"/>
      <c r="M635" s="159"/>
      <c r="N635" s="160"/>
      <c r="O635" s="161"/>
      <c r="P635" s="162"/>
      <c r="Q635" s="163"/>
      <c r="R635" s="142"/>
      <c r="S635" s="16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row>
    <row r="636" ht="14.25" customHeight="1">
      <c r="A636" s="114"/>
      <c r="B636" s="114"/>
      <c r="C636" s="158"/>
      <c r="D636" s="114"/>
      <c r="E636" s="114"/>
      <c r="F636" s="114"/>
      <c r="G636" s="114"/>
      <c r="H636" s="114"/>
      <c r="I636" s="114"/>
      <c r="J636" s="114"/>
      <c r="K636" s="114"/>
      <c r="L636" s="114"/>
      <c r="M636" s="159"/>
      <c r="N636" s="160"/>
      <c r="O636" s="161"/>
      <c r="P636" s="162"/>
      <c r="Q636" s="163"/>
      <c r="R636" s="142"/>
      <c r="S636" s="16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row>
    <row r="637" ht="14.25" customHeight="1">
      <c r="A637" s="114"/>
      <c r="B637" s="114"/>
      <c r="C637" s="158"/>
      <c r="D637" s="114"/>
      <c r="E637" s="114"/>
      <c r="F637" s="114"/>
      <c r="G637" s="114"/>
      <c r="H637" s="114"/>
      <c r="I637" s="114"/>
      <c r="J637" s="114"/>
      <c r="K637" s="114"/>
      <c r="L637" s="114"/>
      <c r="M637" s="159"/>
      <c r="N637" s="160"/>
      <c r="O637" s="161"/>
      <c r="P637" s="162"/>
      <c r="Q637" s="163"/>
      <c r="R637" s="142"/>
      <c r="S637" s="16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row>
    <row r="638" ht="14.25" customHeight="1">
      <c r="A638" s="114"/>
      <c r="B638" s="114"/>
      <c r="C638" s="158"/>
      <c r="D638" s="114"/>
      <c r="E638" s="114"/>
      <c r="F638" s="114"/>
      <c r="G638" s="114"/>
      <c r="H638" s="114"/>
      <c r="I638" s="114"/>
      <c r="J638" s="114"/>
      <c r="K638" s="114"/>
      <c r="L638" s="114"/>
      <c r="M638" s="159"/>
      <c r="N638" s="160"/>
      <c r="O638" s="161"/>
      <c r="P638" s="162"/>
      <c r="Q638" s="163"/>
      <c r="R638" s="142"/>
      <c r="S638" s="16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row>
    <row r="639" ht="14.25" customHeight="1">
      <c r="A639" s="114"/>
      <c r="B639" s="114"/>
      <c r="C639" s="158"/>
      <c r="D639" s="114"/>
      <c r="E639" s="114"/>
      <c r="F639" s="114"/>
      <c r="G639" s="114"/>
      <c r="H639" s="114"/>
      <c r="I639" s="114"/>
      <c r="J639" s="114"/>
      <c r="K639" s="114"/>
      <c r="L639" s="114"/>
      <c r="M639" s="159"/>
      <c r="N639" s="160"/>
      <c r="O639" s="161"/>
      <c r="P639" s="162"/>
      <c r="Q639" s="163"/>
      <c r="R639" s="142"/>
      <c r="S639" s="16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row>
    <row r="640" ht="14.25" customHeight="1">
      <c r="A640" s="114"/>
      <c r="B640" s="114"/>
      <c r="C640" s="158"/>
      <c r="D640" s="114"/>
      <c r="E640" s="114"/>
      <c r="F640" s="114"/>
      <c r="G640" s="114"/>
      <c r="H640" s="114"/>
      <c r="I640" s="114"/>
      <c r="J640" s="114"/>
      <c r="K640" s="114"/>
      <c r="L640" s="114"/>
      <c r="M640" s="159"/>
      <c r="N640" s="160"/>
      <c r="O640" s="161"/>
      <c r="P640" s="162"/>
      <c r="Q640" s="163"/>
      <c r="R640" s="142"/>
      <c r="S640" s="16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row>
    <row r="641" ht="14.25" customHeight="1">
      <c r="A641" s="114"/>
      <c r="B641" s="114"/>
      <c r="C641" s="158"/>
      <c r="D641" s="114"/>
      <c r="E641" s="114"/>
      <c r="F641" s="114"/>
      <c r="G641" s="114"/>
      <c r="H641" s="114"/>
      <c r="I641" s="114"/>
      <c r="J641" s="114"/>
      <c r="K641" s="114"/>
      <c r="L641" s="114"/>
      <c r="M641" s="159"/>
      <c r="N641" s="160"/>
      <c r="O641" s="161"/>
      <c r="P641" s="162"/>
      <c r="Q641" s="163"/>
      <c r="R641" s="142"/>
      <c r="S641" s="16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row>
    <row r="642" ht="14.25" customHeight="1">
      <c r="A642" s="114"/>
      <c r="B642" s="114"/>
      <c r="C642" s="158"/>
      <c r="D642" s="114"/>
      <c r="E642" s="114"/>
      <c r="F642" s="114"/>
      <c r="G642" s="114"/>
      <c r="H642" s="114"/>
      <c r="I642" s="114"/>
      <c r="J642" s="114"/>
      <c r="K642" s="114"/>
      <c r="L642" s="114"/>
      <c r="M642" s="159"/>
      <c r="N642" s="160"/>
      <c r="O642" s="161"/>
      <c r="P642" s="162"/>
      <c r="Q642" s="163"/>
      <c r="R642" s="142"/>
      <c r="S642" s="16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row>
    <row r="643" ht="14.25" customHeight="1">
      <c r="A643" s="114"/>
      <c r="B643" s="114"/>
      <c r="C643" s="158"/>
      <c r="D643" s="114"/>
      <c r="E643" s="114"/>
      <c r="F643" s="114"/>
      <c r="G643" s="114"/>
      <c r="H643" s="114"/>
      <c r="I643" s="114"/>
      <c r="J643" s="114"/>
      <c r="K643" s="114"/>
      <c r="L643" s="114"/>
      <c r="M643" s="159"/>
      <c r="N643" s="160"/>
      <c r="O643" s="161"/>
      <c r="P643" s="162"/>
      <c r="Q643" s="163"/>
      <c r="R643" s="142"/>
      <c r="S643" s="16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row>
    <row r="644" ht="14.25" customHeight="1">
      <c r="A644" s="114"/>
      <c r="B644" s="114"/>
      <c r="C644" s="158"/>
      <c r="D644" s="114"/>
      <c r="E644" s="114"/>
      <c r="F644" s="114"/>
      <c r="G644" s="114"/>
      <c r="H644" s="114"/>
      <c r="I644" s="114"/>
      <c r="J644" s="114"/>
      <c r="K644" s="114"/>
      <c r="L644" s="114"/>
      <c r="M644" s="159"/>
      <c r="N644" s="160"/>
      <c r="O644" s="161"/>
      <c r="P644" s="162"/>
      <c r="Q644" s="163"/>
      <c r="R644" s="142"/>
      <c r="S644" s="16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row>
    <row r="645" ht="14.25" customHeight="1">
      <c r="A645" s="114"/>
      <c r="B645" s="114"/>
      <c r="C645" s="158"/>
      <c r="D645" s="114"/>
      <c r="E645" s="114"/>
      <c r="F645" s="114"/>
      <c r="G645" s="114"/>
      <c r="H645" s="114"/>
      <c r="I645" s="114"/>
      <c r="J645" s="114"/>
      <c r="K645" s="114"/>
      <c r="L645" s="114"/>
      <c r="M645" s="159"/>
      <c r="N645" s="160"/>
      <c r="O645" s="161"/>
      <c r="P645" s="162"/>
      <c r="Q645" s="163"/>
      <c r="R645" s="142"/>
      <c r="S645" s="16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row>
    <row r="646" ht="14.25" customHeight="1">
      <c r="A646" s="114"/>
      <c r="B646" s="114"/>
      <c r="C646" s="158"/>
      <c r="D646" s="114"/>
      <c r="E646" s="114"/>
      <c r="F646" s="114"/>
      <c r="G646" s="114"/>
      <c r="H646" s="114"/>
      <c r="I646" s="114"/>
      <c r="J646" s="114"/>
      <c r="K646" s="114"/>
      <c r="L646" s="114"/>
      <c r="M646" s="159"/>
      <c r="N646" s="160"/>
      <c r="O646" s="161"/>
      <c r="P646" s="162"/>
      <c r="Q646" s="163"/>
      <c r="R646" s="142"/>
      <c r="S646" s="16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row>
    <row r="647" ht="14.25" customHeight="1">
      <c r="A647" s="114"/>
      <c r="B647" s="114"/>
      <c r="C647" s="158"/>
      <c r="D647" s="114"/>
      <c r="E647" s="114"/>
      <c r="F647" s="114"/>
      <c r="G647" s="114"/>
      <c r="H647" s="114"/>
      <c r="I647" s="114"/>
      <c r="J647" s="114"/>
      <c r="K647" s="114"/>
      <c r="L647" s="114"/>
      <c r="M647" s="159"/>
      <c r="N647" s="160"/>
      <c r="O647" s="161"/>
      <c r="P647" s="162"/>
      <c r="Q647" s="163"/>
      <c r="R647" s="142"/>
      <c r="S647" s="16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row>
    <row r="648" ht="14.25" customHeight="1">
      <c r="A648" s="114"/>
      <c r="B648" s="114"/>
      <c r="C648" s="158"/>
      <c r="D648" s="114"/>
      <c r="E648" s="114"/>
      <c r="F648" s="114"/>
      <c r="G648" s="114"/>
      <c r="H648" s="114"/>
      <c r="I648" s="114"/>
      <c r="J648" s="114"/>
      <c r="K648" s="114"/>
      <c r="L648" s="114"/>
      <c r="M648" s="159"/>
      <c r="N648" s="160"/>
      <c r="O648" s="161"/>
      <c r="P648" s="162"/>
      <c r="Q648" s="163"/>
      <c r="R648" s="142"/>
      <c r="S648" s="16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row>
    <row r="649" ht="14.25" customHeight="1">
      <c r="A649" s="114"/>
      <c r="B649" s="114"/>
      <c r="C649" s="158"/>
      <c r="D649" s="114"/>
      <c r="E649" s="114"/>
      <c r="F649" s="114"/>
      <c r="G649" s="114"/>
      <c r="H649" s="114"/>
      <c r="I649" s="114"/>
      <c r="J649" s="114"/>
      <c r="K649" s="114"/>
      <c r="L649" s="114"/>
      <c r="M649" s="159"/>
      <c r="N649" s="160"/>
      <c r="O649" s="161"/>
      <c r="P649" s="162"/>
      <c r="Q649" s="163"/>
      <c r="R649" s="142"/>
      <c r="S649" s="16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row>
    <row r="650" ht="14.25" customHeight="1">
      <c r="A650" s="114"/>
      <c r="B650" s="114"/>
      <c r="C650" s="158"/>
      <c r="D650" s="114"/>
      <c r="E650" s="114"/>
      <c r="F650" s="114"/>
      <c r="G650" s="114"/>
      <c r="H650" s="114"/>
      <c r="I650" s="114"/>
      <c r="J650" s="114"/>
      <c r="K650" s="114"/>
      <c r="L650" s="114"/>
      <c r="M650" s="159"/>
      <c r="N650" s="160"/>
      <c r="O650" s="161"/>
      <c r="P650" s="162"/>
      <c r="Q650" s="163"/>
      <c r="R650" s="142"/>
      <c r="S650" s="16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row>
    <row r="651" ht="14.25" customHeight="1">
      <c r="A651" s="114"/>
      <c r="B651" s="114"/>
      <c r="C651" s="158"/>
      <c r="D651" s="114"/>
      <c r="E651" s="114"/>
      <c r="F651" s="114"/>
      <c r="G651" s="114"/>
      <c r="H651" s="114"/>
      <c r="I651" s="114"/>
      <c r="J651" s="114"/>
      <c r="K651" s="114"/>
      <c r="L651" s="114"/>
      <c r="M651" s="159"/>
      <c r="N651" s="160"/>
      <c r="O651" s="161"/>
      <c r="P651" s="162"/>
      <c r="Q651" s="163"/>
      <c r="R651" s="142"/>
      <c r="S651" s="16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row>
    <row r="652" ht="14.25" customHeight="1">
      <c r="A652" s="114"/>
      <c r="B652" s="114"/>
      <c r="C652" s="158"/>
      <c r="D652" s="114"/>
      <c r="E652" s="114"/>
      <c r="F652" s="114"/>
      <c r="G652" s="114"/>
      <c r="H652" s="114"/>
      <c r="I652" s="114"/>
      <c r="J652" s="114"/>
      <c r="K652" s="114"/>
      <c r="L652" s="114"/>
      <c r="M652" s="159"/>
      <c r="N652" s="160"/>
      <c r="O652" s="161"/>
      <c r="P652" s="162"/>
      <c r="Q652" s="163"/>
      <c r="R652" s="142"/>
      <c r="S652" s="16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row>
    <row r="653" ht="14.25" customHeight="1">
      <c r="A653" s="114"/>
      <c r="B653" s="114"/>
      <c r="C653" s="158"/>
      <c r="D653" s="114"/>
      <c r="E653" s="114"/>
      <c r="F653" s="114"/>
      <c r="G653" s="114"/>
      <c r="H653" s="114"/>
      <c r="I653" s="114"/>
      <c r="J653" s="114"/>
      <c r="K653" s="114"/>
      <c r="L653" s="114"/>
      <c r="M653" s="159"/>
      <c r="N653" s="160"/>
      <c r="O653" s="161"/>
      <c r="P653" s="162"/>
      <c r="Q653" s="163"/>
      <c r="R653" s="142"/>
      <c r="S653" s="16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row>
    <row r="654" ht="14.25" customHeight="1">
      <c r="A654" s="114"/>
      <c r="B654" s="114"/>
      <c r="C654" s="158"/>
      <c r="D654" s="114"/>
      <c r="E654" s="114"/>
      <c r="F654" s="114"/>
      <c r="G654" s="114"/>
      <c r="H654" s="114"/>
      <c r="I654" s="114"/>
      <c r="J654" s="114"/>
      <c r="K654" s="114"/>
      <c r="L654" s="114"/>
      <c r="M654" s="159"/>
      <c r="N654" s="160"/>
      <c r="O654" s="161"/>
      <c r="P654" s="162"/>
      <c r="Q654" s="163"/>
      <c r="R654" s="142"/>
      <c r="S654" s="16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row>
    <row r="655" ht="14.25" customHeight="1">
      <c r="A655" s="114"/>
      <c r="B655" s="114"/>
      <c r="C655" s="158"/>
      <c r="D655" s="114"/>
      <c r="E655" s="114"/>
      <c r="F655" s="114"/>
      <c r="G655" s="114"/>
      <c r="H655" s="114"/>
      <c r="I655" s="114"/>
      <c r="J655" s="114"/>
      <c r="K655" s="114"/>
      <c r="L655" s="114"/>
      <c r="M655" s="159"/>
      <c r="N655" s="160"/>
      <c r="O655" s="161"/>
      <c r="P655" s="162"/>
      <c r="Q655" s="163"/>
      <c r="R655" s="142"/>
      <c r="S655" s="16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row>
    <row r="656" ht="14.25" customHeight="1">
      <c r="A656" s="114"/>
      <c r="B656" s="114"/>
      <c r="C656" s="158"/>
      <c r="D656" s="114"/>
      <c r="E656" s="114"/>
      <c r="F656" s="114"/>
      <c r="G656" s="114"/>
      <c r="H656" s="114"/>
      <c r="I656" s="114"/>
      <c r="J656" s="114"/>
      <c r="K656" s="114"/>
      <c r="L656" s="114"/>
      <c r="M656" s="159"/>
      <c r="N656" s="160"/>
      <c r="O656" s="161"/>
      <c r="P656" s="162"/>
      <c r="Q656" s="163"/>
      <c r="R656" s="142"/>
      <c r="S656" s="16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row>
    <row r="657" ht="14.25" customHeight="1">
      <c r="A657" s="114"/>
      <c r="B657" s="114"/>
      <c r="C657" s="158"/>
      <c r="D657" s="114"/>
      <c r="E657" s="114"/>
      <c r="F657" s="114"/>
      <c r="G657" s="114"/>
      <c r="H657" s="114"/>
      <c r="I657" s="114"/>
      <c r="J657" s="114"/>
      <c r="K657" s="114"/>
      <c r="L657" s="114"/>
      <c r="M657" s="159"/>
      <c r="N657" s="160"/>
      <c r="O657" s="161"/>
      <c r="P657" s="162"/>
      <c r="Q657" s="163"/>
      <c r="R657" s="142"/>
      <c r="S657" s="16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row>
    <row r="658" ht="14.25" customHeight="1">
      <c r="A658" s="114"/>
      <c r="B658" s="114"/>
      <c r="C658" s="158"/>
      <c r="D658" s="114"/>
      <c r="E658" s="114"/>
      <c r="F658" s="114"/>
      <c r="G658" s="114"/>
      <c r="H658" s="114"/>
      <c r="I658" s="114"/>
      <c r="J658" s="114"/>
      <c r="K658" s="114"/>
      <c r="L658" s="114"/>
      <c r="M658" s="159"/>
      <c r="N658" s="160"/>
      <c r="O658" s="161"/>
      <c r="P658" s="162"/>
      <c r="Q658" s="163"/>
      <c r="R658" s="142"/>
      <c r="S658" s="16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row>
    <row r="659" ht="14.25" customHeight="1">
      <c r="A659" s="114"/>
      <c r="B659" s="114"/>
      <c r="C659" s="158"/>
      <c r="D659" s="114"/>
      <c r="E659" s="114"/>
      <c r="F659" s="114"/>
      <c r="G659" s="114"/>
      <c r="H659" s="114"/>
      <c r="I659" s="114"/>
      <c r="J659" s="114"/>
      <c r="K659" s="114"/>
      <c r="L659" s="114"/>
      <c r="M659" s="159"/>
      <c r="N659" s="160"/>
      <c r="O659" s="161"/>
      <c r="P659" s="162"/>
      <c r="Q659" s="163"/>
      <c r="R659" s="142"/>
      <c r="S659" s="16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row>
    <row r="660" ht="14.25" customHeight="1">
      <c r="A660" s="114"/>
      <c r="B660" s="114"/>
      <c r="C660" s="158"/>
      <c r="D660" s="114"/>
      <c r="E660" s="114"/>
      <c r="F660" s="114"/>
      <c r="G660" s="114"/>
      <c r="H660" s="114"/>
      <c r="I660" s="114"/>
      <c r="J660" s="114"/>
      <c r="K660" s="114"/>
      <c r="L660" s="114"/>
      <c r="M660" s="159"/>
      <c r="N660" s="160"/>
      <c r="O660" s="161"/>
      <c r="P660" s="162"/>
      <c r="Q660" s="163"/>
      <c r="R660" s="142"/>
      <c r="S660" s="16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row>
    <row r="661" ht="14.25" customHeight="1">
      <c r="A661" s="114"/>
      <c r="B661" s="114"/>
      <c r="C661" s="158"/>
      <c r="D661" s="114"/>
      <c r="E661" s="114"/>
      <c r="F661" s="114"/>
      <c r="G661" s="114"/>
      <c r="H661" s="114"/>
      <c r="I661" s="114"/>
      <c r="J661" s="114"/>
      <c r="K661" s="114"/>
      <c r="L661" s="114"/>
      <c r="M661" s="159"/>
      <c r="N661" s="160"/>
      <c r="O661" s="161"/>
      <c r="P661" s="162"/>
      <c r="Q661" s="163"/>
      <c r="R661" s="142"/>
      <c r="S661" s="16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row>
    <row r="662" ht="14.25" customHeight="1">
      <c r="A662" s="114"/>
      <c r="B662" s="114"/>
      <c r="C662" s="158"/>
      <c r="D662" s="114"/>
      <c r="E662" s="114"/>
      <c r="F662" s="114"/>
      <c r="G662" s="114"/>
      <c r="H662" s="114"/>
      <c r="I662" s="114"/>
      <c r="J662" s="114"/>
      <c r="K662" s="114"/>
      <c r="L662" s="114"/>
      <c r="M662" s="159"/>
      <c r="N662" s="160"/>
      <c r="O662" s="161"/>
      <c r="P662" s="162"/>
      <c r="Q662" s="163"/>
      <c r="R662" s="142"/>
      <c r="S662" s="16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row>
    <row r="663" ht="14.25" customHeight="1">
      <c r="A663" s="114"/>
      <c r="B663" s="114"/>
      <c r="C663" s="158"/>
      <c r="D663" s="114"/>
      <c r="E663" s="114"/>
      <c r="F663" s="114"/>
      <c r="G663" s="114"/>
      <c r="H663" s="114"/>
      <c r="I663" s="114"/>
      <c r="J663" s="114"/>
      <c r="K663" s="114"/>
      <c r="L663" s="114"/>
      <c r="M663" s="159"/>
      <c r="N663" s="160"/>
      <c r="O663" s="161"/>
      <c r="P663" s="162"/>
      <c r="Q663" s="163"/>
      <c r="R663" s="142"/>
      <c r="S663" s="16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row>
    <row r="664" ht="14.25" customHeight="1">
      <c r="A664" s="114"/>
      <c r="B664" s="114"/>
      <c r="C664" s="158"/>
      <c r="D664" s="114"/>
      <c r="E664" s="114"/>
      <c r="F664" s="114"/>
      <c r="G664" s="114"/>
      <c r="H664" s="114"/>
      <c r="I664" s="114"/>
      <c r="J664" s="114"/>
      <c r="K664" s="114"/>
      <c r="L664" s="114"/>
      <c r="M664" s="159"/>
      <c r="N664" s="160"/>
      <c r="O664" s="161"/>
      <c r="P664" s="162"/>
      <c r="Q664" s="163"/>
      <c r="R664" s="142"/>
      <c r="S664" s="16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row>
    <row r="665" ht="14.25" customHeight="1">
      <c r="A665" s="114"/>
      <c r="B665" s="114"/>
      <c r="C665" s="158"/>
      <c r="D665" s="114"/>
      <c r="E665" s="114"/>
      <c r="F665" s="114"/>
      <c r="G665" s="114"/>
      <c r="H665" s="114"/>
      <c r="I665" s="114"/>
      <c r="J665" s="114"/>
      <c r="K665" s="114"/>
      <c r="L665" s="114"/>
      <c r="M665" s="159"/>
      <c r="N665" s="160"/>
      <c r="O665" s="161"/>
      <c r="P665" s="162"/>
      <c r="Q665" s="163"/>
      <c r="R665" s="142"/>
      <c r="S665" s="16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row>
    <row r="666" ht="14.25" customHeight="1">
      <c r="A666" s="114"/>
      <c r="B666" s="114"/>
      <c r="C666" s="158"/>
      <c r="D666" s="114"/>
      <c r="E666" s="114"/>
      <c r="F666" s="114"/>
      <c r="G666" s="114"/>
      <c r="H666" s="114"/>
      <c r="I666" s="114"/>
      <c r="J666" s="114"/>
      <c r="K666" s="114"/>
      <c r="L666" s="114"/>
      <c r="M666" s="159"/>
      <c r="N666" s="160"/>
      <c r="O666" s="161"/>
      <c r="P666" s="162"/>
      <c r="Q666" s="163"/>
      <c r="R666" s="142"/>
      <c r="S666" s="16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row>
    <row r="667" ht="14.25" customHeight="1">
      <c r="A667" s="114"/>
      <c r="B667" s="114"/>
      <c r="C667" s="158"/>
      <c r="D667" s="114"/>
      <c r="E667" s="114"/>
      <c r="F667" s="114"/>
      <c r="G667" s="114"/>
      <c r="H667" s="114"/>
      <c r="I667" s="114"/>
      <c r="J667" s="114"/>
      <c r="K667" s="114"/>
      <c r="L667" s="114"/>
      <c r="M667" s="159"/>
      <c r="N667" s="160"/>
      <c r="O667" s="161"/>
      <c r="P667" s="162"/>
      <c r="Q667" s="163"/>
      <c r="R667" s="142"/>
      <c r="S667" s="16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row>
    <row r="668" ht="14.25" customHeight="1">
      <c r="A668" s="114"/>
      <c r="B668" s="114"/>
      <c r="C668" s="158"/>
      <c r="D668" s="114"/>
      <c r="E668" s="114"/>
      <c r="F668" s="114"/>
      <c r="G668" s="114"/>
      <c r="H668" s="114"/>
      <c r="I668" s="114"/>
      <c r="J668" s="114"/>
      <c r="K668" s="114"/>
      <c r="L668" s="114"/>
      <c r="M668" s="159"/>
      <c r="N668" s="160"/>
      <c r="O668" s="161"/>
      <c r="P668" s="162"/>
      <c r="Q668" s="163"/>
      <c r="R668" s="142"/>
      <c r="S668" s="16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row>
    <row r="669" ht="14.25" customHeight="1">
      <c r="A669" s="114"/>
      <c r="B669" s="114"/>
      <c r="C669" s="158"/>
      <c r="D669" s="114"/>
      <c r="E669" s="114"/>
      <c r="F669" s="114"/>
      <c r="G669" s="114"/>
      <c r="H669" s="114"/>
      <c r="I669" s="114"/>
      <c r="J669" s="114"/>
      <c r="K669" s="114"/>
      <c r="L669" s="114"/>
      <c r="M669" s="159"/>
      <c r="N669" s="160"/>
      <c r="O669" s="161"/>
      <c r="P669" s="162"/>
      <c r="Q669" s="163"/>
      <c r="R669" s="142"/>
      <c r="S669" s="16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row>
    <row r="670" ht="14.25" customHeight="1">
      <c r="A670" s="114"/>
      <c r="B670" s="114"/>
      <c r="C670" s="158"/>
      <c r="D670" s="114"/>
      <c r="E670" s="114"/>
      <c r="F670" s="114"/>
      <c r="G670" s="114"/>
      <c r="H670" s="114"/>
      <c r="I670" s="114"/>
      <c r="J670" s="114"/>
      <c r="K670" s="114"/>
      <c r="L670" s="114"/>
      <c r="M670" s="159"/>
      <c r="N670" s="160"/>
      <c r="O670" s="161"/>
      <c r="P670" s="162"/>
      <c r="Q670" s="163"/>
      <c r="R670" s="142"/>
      <c r="S670" s="16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row>
    <row r="671" ht="14.25" customHeight="1">
      <c r="A671" s="114"/>
      <c r="B671" s="114"/>
      <c r="C671" s="158"/>
      <c r="D671" s="114"/>
      <c r="E671" s="114"/>
      <c r="F671" s="114"/>
      <c r="G671" s="114"/>
      <c r="H671" s="114"/>
      <c r="I671" s="114"/>
      <c r="J671" s="114"/>
      <c r="K671" s="114"/>
      <c r="L671" s="114"/>
      <c r="M671" s="159"/>
      <c r="N671" s="160"/>
      <c r="O671" s="161"/>
      <c r="P671" s="162"/>
      <c r="Q671" s="163"/>
      <c r="R671" s="142"/>
      <c r="S671" s="16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row>
    <row r="672" ht="14.25" customHeight="1">
      <c r="A672" s="114"/>
      <c r="B672" s="114"/>
      <c r="C672" s="158"/>
      <c r="D672" s="114"/>
      <c r="E672" s="114"/>
      <c r="F672" s="114"/>
      <c r="G672" s="114"/>
      <c r="H672" s="114"/>
      <c r="I672" s="114"/>
      <c r="J672" s="114"/>
      <c r="K672" s="114"/>
      <c r="L672" s="114"/>
      <c r="M672" s="159"/>
      <c r="N672" s="160"/>
      <c r="O672" s="161"/>
      <c r="P672" s="162"/>
      <c r="Q672" s="163"/>
      <c r="R672" s="142"/>
      <c r="S672" s="16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row>
    <row r="673" ht="14.25" customHeight="1">
      <c r="A673" s="114"/>
      <c r="B673" s="114"/>
      <c r="C673" s="158"/>
      <c r="D673" s="114"/>
      <c r="E673" s="114"/>
      <c r="F673" s="114"/>
      <c r="G673" s="114"/>
      <c r="H673" s="114"/>
      <c r="I673" s="114"/>
      <c r="J673" s="114"/>
      <c r="K673" s="114"/>
      <c r="L673" s="114"/>
      <c r="M673" s="159"/>
      <c r="N673" s="160"/>
      <c r="O673" s="161"/>
      <c r="P673" s="162"/>
      <c r="Q673" s="163"/>
      <c r="R673" s="142"/>
      <c r="S673" s="16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row>
    <row r="674" ht="14.25" customHeight="1">
      <c r="A674" s="114"/>
      <c r="B674" s="114"/>
      <c r="C674" s="158"/>
      <c r="D674" s="114"/>
      <c r="E674" s="114"/>
      <c r="F674" s="114"/>
      <c r="G674" s="114"/>
      <c r="H674" s="114"/>
      <c r="I674" s="114"/>
      <c r="J674" s="114"/>
      <c r="K674" s="114"/>
      <c r="L674" s="114"/>
      <c r="M674" s="159"/>
      <c r="N674" s="160"/>
      <c r="O674" s="161"/>
      <c r="P674" s="162"/>
      <c r="Q674" s="163"/>
      <c r="R674" s="142"/>
      <c r="S674" s="16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row>
    <row r="675" ht="14.25" customHeight="1">
      <c r="A675" s="114"/>
      <c r="B675" s="114"/>
      <c r="C675" s="158"/>
      <c r="D675" s="114"/>
      <c r="E675" s="114"/>
      <c r="F675" s="114"/>
      <c r="G675" s="114"/>
      <c r="H675" s="114"/>
      <c r="I675" s="114"/>
      <c r="J675" s="114"/>
      <c r="K675" s="114"/>
      <c r="L675" s="114"/>
      <c r="M675" s="159"/>
      <c r="N675" s="160"/>
      <c r="O675" s="161"/>
      <c r="P675" s="162"/>
      <c r="Q675" s="163"/>
      <c r="R675" s="142"/>
      <c r="S675" s="16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row>
    <row r="676" ht="14.25" customHeight="1">
      <c r="A676" s="114"/>
      <c r="B676" s="114"/>
      <c r="C676" s="158"/>
      <c r="D676" s="114"/>
      <c r="E676" s="114"/>
      <c r="F676" s="114"/>
      <c r="G676" s="114"/>
      <c r="H676" s="114"/>
      <c r="I676" s="114"/>
      <c r="J676" s="114"/>
      <c r="K676" s="114"/>
      <c r="L676" s="114"/>
      <c r="M676" s="159"/>
      <c r="N676" s="160"/>
      <c r="O676" s="161"/>
      <c r="P676" s="162"/>
      <c r="Q676" s="163"/>
      <c r="R676" s="142"/>
      <c r="S676" s="16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row>
    <row r="677" ht="14.25" customHeight="1">
      <c r="A677" s="114"/>
      <c r="B677" s="114"/>
      <c r="C677" s="158"/>
      <c r="D677" s="114"/>
      <c r="E677" s="114"/>
      <c r="F677" s="114"/>
      <c r="G677" s="114"/>
      <c r="H677" s="114"/>
      <c r="I677" s="114"/>
      <c r="J677" s="114"/>
      <c r="K677" s="114"/>
      <c r="L677" s="114"/>
      <c r="M677" s="159"/>
      <c r="N677" s="160"/>
      <c r="O677" s="161"/>
      <c r="P677" s="162"/>
      <c r="Q677" s="163"/>
      <c r="R677" s="142"/>
      <c r="S677" s="16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row>
    <row r="678" ht="14.25" customHeight="1">
      <c r="A678" s="114"/>
      <c r="B678" s="114"/>
      <c r="C678" s="158"/>
      <c r="D678" s="114"/>
      <c r="E678" s="114"/>
      <c r="F678" s="114"/>
      <c r="G678" s="114"/>
      <c r="H678" s="114"/>
      <c r="I678" s="114"/>
      <c r="J678" s="114"/>
      <c r="K678" s="114"/>
      <c r="L678" s="114"/>
      <c r="M678" s="159"/>
      <c r="N678" s="160"/>
      <c r="O678" s="161"/>
      <c r="P678" s="162"/>
      <c r="Q678" s="163"/>
      <c r="R678" s="142"/>
      <c r="S678" s="16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row>
    <row r="679" ht="14.25" customHeight="1">
      <c r="A679" s="114"/>
      <c r="B679" s="114"/>
      <c r="C679" s="158"/>
      <c r="D679" s="114"/>
      <c r="E679" s="114"/>
      <c r="F679" s="114"/>
      <c r="G679" s="114"/>
      <c r="H679" s="114"/>
      <c r="I679" s="114"/>
      <c r="J679" s="114"/>
      <c r="K679" s="114"/>
      <c r="L679" s="114"/>
      <c r="M679" s="159"/>
      <c r="N679" s="160"/>
      <c r="O679" s="161"/>
      <c r="P679" s="162"/>
      <c r="Q679" s="163"/>
      <c r="R679" s="142"/>
      <c r="S679" s="16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row>
    <row r="680" ht="14.25" customHeight="1">
      <c r="A680" s="114"/>
      <c r="B680" s="114"/>
      <c r="C680" s="158"/>
      <c r="D680" s="114"/>
      <c r="E680" s="114"/>
      <c r="F680" s="114"/>
      <c r="G680" s="114"/>
      <c r="H680" s="114"/>
      <c r="I680" s="114"/>
      <c r="J680" s="114"/>
      <c r="K680" s="114"/>
      <c r="L680" s="114"/>
      <c r="M680" s="159"/>
      <c r="N680" s="160"/>
      <c r="O680" s="161"/>
      <c r="P680" s="162"/>
      <c r="Q680" s="163"/>
      <c r="R680" s="142"/>
      <c r="S680" s="16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row>
    <row r="681" ht="14.25" customHeight="1">
      <c r="A681" s="114"/>
      <c r="B681" s="114"/>
      <c r="C681" s="158"/>
      <c r="D681" s="114"/>
      <c r="E681" s="114"/>
      <c r="F681" s="114"/>
      <c r="G681" s="114"/>
      <c r="H681" s="114"/>
      <c r="I681" s="114"/>
      <c r="J681" s="114"/>
      <c r="K681" s="114"/>
      <c r="L681" s="114"/>
      <c r="M681" s="159"/>
      <c r="N681" s="160"/>
      <c r="O681" s="161"/>
      <c r="P681" s="162"/>
      <c r="Q681" s="163"/>
      <c r="R681" s="142"/>
      <c r="S681" s="16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row>
    <row r="682" ht="14.25" customHeight="1">
      <c r="A682" s="114"/>
      <c r="B682" s="114"/>
      <c r="C682" s="158"/>
      <c r="D682" s="114"/>
      <c r="E682" s="114"/>
      <c r="F682" s="114"/>
      <c r="G682" s="114"/>
      <c r="H682" s="114"/>
      <c r="I682" s="114"/>
      <c r="J682" s="114"/>
      <c r="K682" s="114"/>
      <c r="L682" s="114"/>
      <c r="M682" s="159"/>
      <c r="N682" s="160"/>
      <c r="O682" s="161"/>
      <c r="P682" s="162"/>
      <c r="Q682" s="163"/>
      <c r="R682" s="142"/>
      <c r="S682" s="16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row>
    <row r="683" ht="14.25" customHeight="1">
      <c r="A683" s="114"/>
      <c r="B683" s="114"/>
      <c r="C683" s="158"/>
      <c r="D683" s="114"/>
      <c r="E683" s="114"/>
      <c r="F683" s="114"/>
      <c r="G683" s="114"/>
      <c r="H683" s="114"/>
      <c r="I683" s="114"/>
      <c r="J683" s="114"/>
      <c r="K683" s="114"/>
      <c r="L683" s="114"/>
      <c r="M683" s="159"/>
      <c r="N683" s="160"/>
      <c r="O683" s="161"/>
      <c r="P683" s="162"/>
      <c r="Q683" s="163"/>
      <c r="R683" s="142"/>
      <c r="S683" s="16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row>
    <row r="684" ht="14.25" customHeight="1">
      <c r="A684" s="114"/>
      <c r="B684" s="114"/>
      <c r="C684" s="158"/>
      <c r="D684" s="114"/>
      <c r="E684" s="114"/>
      <c r="F684" s="114"/>
      <c r="G684" s="114"/>
      <c r="H684" s="114"/>
      <c r="I684" s="114"/>
      <c r="J684" s="114"/>
      <c r="K684" s="114"/>
      <c r="L684" s="114"/>
      <c r="M684" s="159"/>
      <c r="N684" s="160"/>
      <c r="O684" s="161"/>
      <c r="P684" s="162"/>
      <c r="Q684" s="163"/>
      <c r="R684" s="142"/>
      <c r="S684" s="16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row>
    <row r="685" ht="14.25" customHeight="1">
      <c r="A685" s="114"/>
      <c r="B685" s="114"/>
      <c r="C685" s="158"/>
      <c r="D685" s="114"/>
      <c r="E685" s="114"/>
      <c r="F685" s="114"/>
      <c r="G685" s="114"/>
      <c r="H685" s="114"/>
      <c r="I685" s="114"/>
      <c r="J685" s="114"/>
      <c r="K685" s="114"/>
      <c r="L685" s="114"/>
      <c r="M685" s="159"/>
      <c r="N685" s="160"/>
      <c r="O685" s="161"/>
      <c r="P685" s="162"/>
      <c r="Q685" s="163"/>
      <c r="R685" s="142"/>
      <c r="S685" s="16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row>
    <row r="686" ht="14.25" customHeight="1">
      <c r="A686" s="114"/>
      <c r="B686" s="114"/>
      <c r="C686" s="158"/>
      <c r="D686" s="114"/>
      <c r="E686" s="114"/>
      <c r="F686" s="114"/>
      <c r="G686" s="114"/>
      <c r="H686" s="114"/>
      <c r="I686" s="114"/>
      <c r="J686" s="114"/>
      <c r="K686" s="114"/>
      <c r="L686" s="114"/>
      <c r="M686" s="159"/>
      <c r="N686" s="160"/>
      <c r="O686" s="161"/>
      <c r="P686" s="162"/>
      <c r="Q686" s="163"/>
      <c r="R686" s="142"/>
      <c r="S686" s="16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row>
    <row r="687" ht="14.25" customHeight="1">
      <c r="A687" s="114"/>
      <c r="B687" s="114"/>
      <c r="C687" s="158"/>
      <c r="D687" s="114"/>
      <c r="E687" s="114"/>
      <c r="F687" s="114"/>
      <c r="G687" s="114"/>
      <c r="H687" s="114"/>
      <c r="I687" s="114"/>
      <c r="J687" s="114"/>
      <c r="K687" s="114"/>
      <c r="L687" s="114"/>
      <c r="M687" s="159"/>
      <c r="N687" s="160"/>
      <c r="O687" s="161"/>
      <c r="P687" s="162"/>
      <c r="Q687" s="163"/>
      <c r="R687" s="142"/>
      <c r="S687" s="16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row>
    <row r="688" ht="14.25" customHeight="1">
      <c r="A688" s="114"/>
      <c r="B688" s="114"/>
      <c r="C688" s="158"/>
      <c r="D688" s="114"/>
      <c r="E688" s="114"/>
      <c r="F688" s="114"/>
      <c r="G688" s="114"/>
      <c r="H688" s="114"/>
      <c r="I688" s="114"/>
      <c r="J688" s="114"/>
      <c r="K688" s="114"/>
      <c r="L688" s="114"/>
      <c r="M688" s="159"/>
      <c r="N688" s="160"/>
      <c r="O688" s="161"/>
      <c r="P688" s="162"/>
      <c r="Q688" s="163"/>
      <c r="R688" s="142"/>
      <c r="S688" s="16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row>
    <row r="689" ht="14.25" customHeight="1">
      <c r="A689" s="114"/>
      <c r="B689" s="114"/>
      <c r="C689" s="158"/>
      <c r="D689" s="114"/>
      <c r="E689" s="114"/>
      <c r="F689" s="114"/>
      <c r="G689" s="114"/>
      <c r="H689" s="114"/>
      <c r="I689" s="114"/>
      <c r="J689" s="114"/>
      <c r="K689" s="114"/>
      <c r="L689" s="114"/>
      <c r="M689" s="159"/>
      <c r="N689" s="160"/>
      <c r="O689" s="161"/>
      <c r="P689" s="162"/>
      <c r="Q689" s="163"/>
      <c r="R689" s="142"/>
      <c r="S689" s="16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row>
    <row r="690" ht="14.25" customHeight="1">
      <c r="A690" s="114"/>
      <c r="B690" s="114"/>
      <c r="C690" s="158"/>
      <c r="D690" s="114"/>
      <c r="E690" s="114"/>
      <c r="F690" s="114"/>
      <c r="G690" s="114"/>
      <c r="H690" s="114"/>
      <c r="I690" s="114"/>
      <c r="J690" s="114"/>
      <c r="K690" s="114"/>
      <c r="L690" s="114"/>
      <c r="M690" s="159"/>
      <c r="N690" s="160"/>
      <c r="O690" s="161"/>
      <c r="P690" s="162"/>
      <c r="Q690" s="163"/>
      <c r="R690" s="142"/>
      <c r="S690" s="16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row>
    <row r="691" ht="14.25" customHeight="1">
      <c r="A691" s="114"/>
      <c r="B691" s="114"/>
      <c r="C691" s="158"/>
      <c r="D691" s="114"/>
      <c r="E691" s="114"/>
      <c r="F691" s="114"/>
      <c r="G691" s="114"/>
      <c r="H691" s="114"/>
      <c r="I691" s="114"/>
      <c r="J691" s="114"/>
      <c r="K691" s="114"/>
      <c r="L691" s="114"/>
      <c r="M691" s="159"/>
      <c r="N691" s="160"/>
      <c r="O691" s="161"/>
      <c r="P691" s="162"/>
      <c r="Q691" s="163"/>
      <c r="R691" s="142"/>
      <c r="S691" s="16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row>
    <row r="692" ht="14.25" customHeight="1">
      <c r="A692" s="114"/>
      <c r="B692" s="114"/>
      <c r="C692" s="158"/>
      <c r="D692" s="114"/>
      <c r="E692" s="114"/>
      <c r="F692" s="114"/>
      <c r="G692" s="114"/>
      <c r="H692" s="114"/>
      <c r="I692" s="114"/>
      <c r="J692" s="114"/>
      <c r="K692" s="114"/>
      <c r="L692" s="114"/>
      <c r="M692" s="159"/>
      <c r="N692" s="160"/>
      <c r="O692" s="161"/>
      <c r="P692" s="162"/>
      <c r="Q692" s="163"/>
      <c r="R692" s="142"/>
      <c r="S692" s="16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row>
    <row r="693" ht="14.25" customHeight="1">
      <c r="A693" s="114"/>
      <c r="B693" s="114"/>
      <c r="C693" s="158"/>
      <c r="D693" s="114"/>
      <c r="E693" s="114"/>
      <c r="F693" s="114"/>
      <c r="G693" s="114"/>
      <c r="H693" s="114"/>
      <c r="I693" s="114"/>
      <c r="J693" s="114"/>
      <c r="K693" s="114"/>
      <c r="L693" s="114"/>
      <c r="M693" s="159"/>
      <c r="N693" s="160"/>
      <c r="O693" s="161"/>
      <c r="P693" s="162"/>
      <c r="Q693" s="163"/>
      <c r="R693" s="142"/>
      <c r="S693" s="16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row>
    <row r="694" ht="14.25" customHeight="1">
      <c r="A694" s="114"/>
      <c r="B694" s="114"/>
      <c r="C694" s="158"/>
      <c r="D694" s="114"/>
      <c r="E694" s="114"/>
      <c r="F694" s="114"/>
      <c r="G694" s="114"/>
      <c r="H694" s="114"/>
      <c r="I694" s="114"/>
      <c r="J694" s="114"/>
      <c r="K694" s="114"/>
      <c r="L694" s="114"/>
      <c r="M694" s="159"/>
      <c r="N694" s="160"/>
      <c r="O694" s="161"/>
      <c r="P694" s="162"/>
      <c r="Q694" s="163"/>
      <c r="R694" s="142"/>
      <c r="S694" s="16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row>
    <row r="695" ht="14.25" customHeight="1">
      <c r="A695" s="114"/>
      <c r="B695" s="114"/>
      <c r="C695" s="158"/>
      <c r="D695" s="114"/>
      <c r="E695" s="114"/>
      <c r="F695" s="114"/>
      <c r="G695" s="114"/>
      <c r="H695" s="114"/>
      <c r="I695" s="114"/>
      <c r="J695" s="114"/>
      <c r="K695" s="114"/>
      <c r="L695" s="114"/>
      <c r="M695" s="159"/>
      <c r="N695" s="160"/>
      <c r="O695" s="161"/>
      <c r="P695" s="162"/>
      <c r="Q695" s="163"/>
      <c r="R695" s="142"/>
      <c r="S695" s="16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row>
    <row r="696" ht="14.25" customHeight="1">
      <c r="A696" s="114"/>
      <c r="B696" s="114"/>
      <c r="C696" s="158"/>
      <c r="D696" s="114"/>
      <c r="E696" s="114"/>
      <c r="F696" s="114"/>
      <c r="G696" s="114"/>
      <c r="H696" s="114"/>
      <c r="I696" s="114"/>
      <c r="J696" s="114"/>
      <c r="K696" s="114"/>
      <c r="L696" s="114"/>
      <c r="M696" s="159"/>
      <c r="N696" s="160"/>
      <c r="O696" s="161"/>
      <c r="P696" s="162"/>
      <c r="Q696" s="163"/>
      <c r="R696" s="142"/>
      <c r="S696" s="16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row>
    <row r="697" ht="14.25" customHeight="1">
      <c r="A697" s="114"/>
      <c r="B697" s="114"/>
      <c r="C697" s="158"/>
      <c r="D697" s="114"/>
      <c r="E697" s="114"/>
      <c r="F697" s="114"/>
      <c r="G697" s="114"/>
      <c r="H697" s="114"/>
      <c r="I697" s="114"/>
      <c r="J697" s="114"/>
      <c r="K697" s="114"/>
      <c r="L697" s="114"/>
      <c r="M697" s="159"/>
      <c r="N697" s="160"/>
      <c r="O697" s="161"/>
      <c r="P697" s="162"/>
      <c r="Q697" s="163"/>
      <c r="R697" s="142"/>
      <c r="S697" s="16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row>
    <row r="698" ht="14.25" customHeight="1">
      <c r="A698" s="114"/>
      <c r="B698" s="114"/>
      <c r="C698" s="158"/>
      <c r="D698" s="114"/>
      <c r="E698" s="114"/>
      <c r="F698" s="114"/>
      <c r="G698" s="114"/>
      <c r="H698" s="114"/>
      <c r="I698" s="114"/>
      <c r="J698" s="114"/>
      <c r="K698" s="114"/>
      <c r="L698" s="114"/>
      <c r="M698" s="159"/>
      <c r="N698" s="160"/>
      <c r="O698" s="161"/>
      <c r="P698" s="162"/>
      <c r="Q698" s="163"/>
      <c r="R698" s="142"/>
      <c r="S698" s="16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row>
    <row r="699" ht="14.25" customHeight="1">
      <c r="A699" s="114"/>
      <c r="B699" s="114"/>
      <c r="C699" s="158"/>
      <c r="D699" s="114"/>
      <c r="E699" s="114"/>
      <c r="F699" s="114"/>
      <c r="G699" s="114"/>
      <c r="H699" s="114"/>
      <c r="I699" s="114"/>
      <c r="J699" s="114"/>
      <c r="K699" s="114"/>
      <c r="L699" s="114"/>
      <c r="M699" s="159"/>
      <c r="N699" s="160"/>
      <c r="O699" s="161"/>
      <c r="P699" s="162"/>
      <c r="Q699" s="163"/>
      <c r="R699" s="142"/>
      <c r="S699" s="16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row>
    <row r="700" ht="14.25" customHeight="1">
      <c r="A700" s="114"/>
      <c r="B700" s="114"/>
      <c r="C700" s="158"/>
      <c r="D700" s="114"/>
      <c r="E700" s="114"/>
      <c r="F700" s="114"/>
      <c r="G700" s="114"/>
      <c r="H700" s="114"/>
      <c r="I700" s="114"/>
      <c r="J700" s="114"/>
      <c r="K700" s="114"/>
      <c r="L700" s="114"/>
      <c r="M700" s="159"/>
      <c r="N700" s="160"/>
      <c r="O700" s="161"/>
      <c r="P700" s="162"/>
      <c r="Q700" s="163"/>
      <c r="R700" s="142"/>
      <c r="S700" s="16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row>
    <row r="701" ht="14.25" customHeight="1">
      <c r="A701" s="114"/>
      <c r="B701" s="114"/>
      <c r="C701" s="158"/>
      <c r="D701" s="114"/>
      <c r="E701" s="114"/>
      <c r="F701" s="114"/>
      <c r="G701" s="114"/>
      <c r="H701" s="114"/>
      <c r="I701" s="114"/>
      <c r="J701" s="114"/>
      <c r="K701" s="114"/>
      <c r="L701" s="114"/>
      <c r="M701" s="159"/>
      <c r="N701" s="160"/>
      <c r="O701" s="161"/>
      <c r="P701" s="162"/>
      <c r="Q701" s="163"/>
      <c r="R701" s="142"/>
      <c r="S701" s="16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row>
    <row r="702" ht="14.25" customHeight="1">
      <c r="A702" s="114"/>
      <c r="B702" s="114"/>
      <c r="C702" s="158"/>
      <c r="D702" s="114"/>
      <c r="E702" s="114"/>
      <c r="F702" s="114"/>
      <c r="G702" s="114"/>
      <c r="H702" s="114"/>
      <c r="I702" s="114"/>
      <c r="J702" s="114"/>
      <c r="K702" s="114"/>
      <c r="L702" s="114"/>
      <c r="M702" s="159"/>
      <c r="N702" s="160"/>
      <c r="O702" s="161"/>
      <c r="P702" s="162"/>
      <c r="Q702" s="163"/>
      <c r="R702" s="142"/>
      <c r="S702" s="16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row>
    <row r="703" ht="14.25" customHeight="1">
      <c r="A703" s="114"/>
      <c r="B703" s="114"/>
      <c r="C703" s="158"/>
      <c r="D703" s="114"/>
      <c r="E703" s="114"/>
      <c r="F703" s="114"/>
      <c r="G703" s="114"/>
      <c r="H703" s="114"/>
      <c r="I703" s="114"/>
      <c r="J703" s="114"/>
      <c r="K703" s="114"/>
      <c r="L703" s="114"/>
      <c r="M703" s="159"/>
      <c r="N703" s="160"/>
      <c r="O703" s="161"/>
      <c r="P703" s="162"/>
      <c r="Q703" s="163"/>
      <c r="R703" s="142"/>
      <c r="S703" s="16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row>
    <row r="704" ht="14.25" customHeight="1">
      <c r="A704" s="114"/>
      <c r="B704" s="114"/>
      <c r="C704" s="158"/>
      <c r="D704" s="114"/>
      <c r="E704" s="114"/>
      <c r="F704" s="114"/>
      <c r="G704" s="114"/>
      <c r="H704" s="114"/>
      <c r="I704" s="114"/>
      <c r="J704" s="114"/>
      <c r="K704" s="114"/>
      <c r="L704" s="114"/>
      <c r="M704" s="159"/>
      <c r="N704" s="160"/>
      <c r="O704" s="161"/>
      <c r="P704" s="162"/>
      <c r="Q704" s="163"/>
      <c r="R704" s="142"/>
      <c r="S704" s="16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row>
    <row r="705" ht="14.25" customHeight="1">
      <c r="A705" s="114"/>
      <c r="B705" s="114"/>
      <c r="C705" s="158"/>
      <c r="D705" s="114"/>
      <c r="E705" s="114"/>
      <c r="F705" s="114"/>
      <c r="G705" s="114"/>
      <c r="H705" s="114"/>
      <c r="I705" s="114"/>
      <c r="J705" s="114"/>
      <c r="K705" s="114"/>
      <c r="L705" s="114"/>
      <c r="M705" s="159"/>
      <c r="N705" s="160"/>
      <c r="O705" s="161"/>
      <c r="P705" s="162"/>
      <c r="Q705" s="163"/>
      <c r="R705" s="142"/>
      <c r="S705" s="16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row>
    <row r="706" ht="14.25" customHeight="1">
      <c r="A706" s="114"/>
      <c r="B706" s="114"/>
      <c r="C706" s="158"/>
      <c r="D706" s="114"/>
      <c r="E706" s="114"/>
      <c r="F706" s="114"/>
      <c r="G706" s="114"/>
      <c r="H706" s="114"/>
      <c r="I706" s="114"/>
      <c r="J706" s="114"/>
      <c r="K706" s="114"/>
      <c r="L706" s="114"/>
      <c r="M706" s="159"/>
      <c r="N706" s="160"/>
      <c r="O706" s="161"/>
      <c r="P706" s="162"/>
      <c r="Q706" s="163"/>
      <c r="R706" s="142"/>
      <c r="S706" s="16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row>
    <row r="707" ht="14.25" customHeight="1">
      <c r="A707" s="114"/>
      <c r="B707" s="114"/>
      <c r="C707" s="158"/>
      <c r="D707" s="114"/>
      <c r="E707" s="114"/>
      <c r="F707" s="114"/>
      <c r="G707" s="114"/>
      <c r="H707" s="114"/>
      <c r="I707" s="114"/>
      <c r="J707" s="114"/>
      <c r="K707" s="114"/>
      <c r="L707" s="114"/>
      <c r="M707" s="159"/>
      <c r="N707" s="160"/>
      <c r="O707" s="161"/>
      <c r="P707" s="162"/>
      <c r="Q707" s="163"/>
      <c r="R707" s="142"/>
      <c r="S707" s="16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row>
    <row r="708" ht="14.25" customHeight="1">
      <c r="A708" s="114"/>
      <c r="B708" s="114"/>
      <c r="C708" s="158"/>
      <c r="D708" s="114"/>
      <c r="E708" s="114"/>
      <c r="F708" s="114"/>
      <c r="G708" s="114"/>
      <c r="H708" s="114"/>
      <c r="I708" s="114"/>
      <c r="J708" s="114"/>
      <c r="K708" s="114"/>
      <c r="L708" s="114"/>
      <c r="M708" s="159"/>
      <c r="N708" s="160"/>
      <c r="O708" s="161"/>
      <c r="P708" s="162"/>
      <c r="Q708" s="163"/>
      <c r="R708" s="142"/>
      <c r="S708" s="16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row>
    <row r="709" ht="14.25" customHeight="1">
      <c r="A709" s="114"/>
      <c r="B709" s="114"/>
      <c r="C709" s="158"/>
      <c r="D709" s="114"/>
      <c r="E709" s="114"/>
      <c r="F709" s="114"/>
      <c r="G709" s="114"/>
      <c r="H709" s="114"/>
      <c r="I709" s="114"/>
      <c r="J709" s="114"/>
      <c r="K709" s="114"/>
      <c r="L709" s="114"/>
      <c r="M709" s="159"/>
      <c r="N709" s="160"/>
      <c r="O709" s="161"/>
      <c r="P709" s="162"/>
      <c r="Q709" s="163"/>
      <c r="R709" s="142"/>
      <c r="S709" s="16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row>
    <row r="710" ht="14.25" customHeight="1">
      <c r="A710" s="114"/>
      <c r="B710" s="114"/>
      <c r="C710" s="158"/>
      <c r="D710" s="114"/>
      <c r="E710" s="114"/>
      <c r="F710" s="114"/>
      <c r="G710" s="114"/>
      <c r="H710" s="114"/>
      <c r="I710" s="114"/>
      <c r="J710" s="114"/>
      <c r="K710" s="114"/>
      <c r="L710" s="114"/>
      <c r="M710" s="159"/>
      <c r="N710" s="160"/>
      <c r="O710" s="161"/>
      <c r="P710" s="162"/>
      <c r="Q710" s="163"/>
      <c r="R710" s="142"/>
      <c r="S710" s="16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row>
    <row r="711" ht="14.25" customHeight="1">
      <c r="A711" s="114"/>
      <c r="B711" s="114"/>
      <c r="C711" s="158"/>
      <c r="D711" s="114"/>
      <c r="E711" s="114"/>
      <c r="F711" s="114"/>
      <c r="G711" s="114"/>
      <c r="H711" s="114"/>
      <c r="I711" s="114"/>
      <c r="J711" s="114"/>
      <c r="K711" s="114"/>
      <c r="L711" s="114"/>
      <c r="M711" s="159"/>
      <c r="N711" s="160"/>
      <c r="O711" s="161"/>
      <c r="P711" s="162"/>
      <c r="Q711" s="163"/>
      <c r="R711" s="142"/>
      <c r="S711" s="16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row>
    <row r="712" ht="14.25" customHeight="1">
      <c r="A712" s="114"/>
      <c r="B712" s="114"/>
      <c r="C712" s="158"/>
      <c r="D712" s="114"/>
      <c r="E712" s="114"/>
      <c r="F712" s="114"/>
      <c r="G712" s="114"/>
      <c r="H712" s="114"/>
      <c r="I712" s="114"/>
      <c r="J712" s="114"/>
      <c r="K712" s="114"/>
      <c r="L712" s="114"/>
      <c r="M712" s="159"/>
      <c r="N712" s="160"/>
      <c r="O712" s="161"/>
      <c r="P712" s="162"/>
      <c r="Q712" s="163"/>
      <c r="R712" s="142"/>
      <c r="S712" s="16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row>
    <row r="713" ht="14.25" customHeight="1">
      <c r="A713" s="114"/>
      <c r="B713" s="114"/>
      <c r="C713" s="158"/>
      <c r="D713" s="114"/>
      <c r="E713" s="114"/>
      <c r="F713" s="114"/>
      <c r="G713" s="114"/>
      <c r="H713" s="114"/>
      <c r="I713" s="114"/>
      <c r="J713" s="114"/>
      <c r="K713" s="114"/>
      <c r="L713" s="114"/>
      <c r="M713" s="159"/>
      <c r="N713" s="160"/>
      <c r="O713" s="161"/>
      <c r="P713" s="162"/>
      <c r="Q713" s="163"/>
      <c r="R713" s="142"/>
      <c r="S713" s="16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row>
    <row r="714" ht="14.25" customHeight="1">
      <c r="A714" s="114"/>
      <c r="B714" s="114"/>
      <c r="C714" s="158"/>
      <c r="D714" s="114"/>
      <c r="E714" s="114"/>
      <c r="F714" s="114"/>
      <c r="G714" s="114"/>
      <c r="H714" s="114"/>
      <c r="I714" s="114"/>
      <c r="J714" s="114"/>
      <c r="K714" s="114"/>
      <c r="L714" s="114"/>
      <c r="M714" s="159"/>
      <c r="N714" s="160"/>
      <c r="O714" s="161"/>
      <c r="P714" s="162"/>
      <c r="Q714" s="163"/>
      <c r="R714" s="142"/>
      <c r="S714" s="16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row>
    <row r="715" ht="14.25" customHeight="1">
      <c r="A715" s="114"/>
      <c r="B715" s="114"/>
      <c r="C715" s="158"/>
      <c r="D715" s="114"/>
      <c r="E715" s="114"/>
      <c r="F715" s="114"/>
      <c r="G715" s="114"/>
      <c r="H715" s="114"/>
      <c r="I715" s="114"/>
      <c r="J715" s="114"/>
      <c r="K715" s="114"/>
      <c r="L715" s="114"/>
      <c r="M715" s="159"/>
      <c r="N715" s="160"/>
      <c r="O715" s="161"/>
      <c r="P715" s="162"/>
      <c r="Q715" s="163"/>
      <c r="R715" s="142"/>
      <c r="S715" s="16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row>
    <row r="716" ht="14.25" customHeight="1">
      <c r="A716" s="114"/>
      <c r="B716" s="114"/>
      <c r="C716" s="158"/>
      <c r="D716" s="114"/>
      <c r="E716" s="114"/>
      <c r="F716" s="114"/>
      <c r="G716" s="114"/>
      <c r="H716" s="114"/>
      <c r="I716" s="114"/>
      <c r="J716" s="114"/>
      <c r="K716" s="114"/>
      <c r="L716" s="114"/>
      <c r="M716" s="159"/>
      <c r="N716" s="160"/>
      <c r="O716" s="161"/>
      <c r="P716" s="162"/>
      <c r="Q716" s="163"/>
      <c r="R716" s="142"/>
      <c r="S716" s="16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row>
    <row r="717" ht="14.25" customHeight="1">
      <c r="A717" s="114"/>
      <c r="B717" s="114"/>
      <c r="C717" s="158"/>
      <c r="D717" s="114"/>
      <c r="E717" s="114"/>
      <c r="F717" s="114"/>
      <c r="G717" s="114"/>
      <c r="H717" s="114"/>
      <c r="I717" s="114"/>
      <c r="J717" s="114"/>
      <c r="K717" s="114"/>
      <c r="L717" s="114"/>
      <c r="M717" s="159"/>
      <c r="N717" s="160"/>
      <c r="O717" s="161"/>
      <c r="P717" s="162"/>
      <c r="Q717" s="163"/>
      <c r="R717" s="142"/>
      <c r="S717" s="16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row>
    <row r="718" ht="14.25" customHeight="1">
      <c r="A718" s="114"/>
      <c r="B718" s="114"/>
      <c r="C718" s="158"/>
      <c r="D718" s="114"/>
      <c r="E718" s="114"/>
      <c r="F718" s="114"/>
      <c r="G718" s="114"/>
      <c r="H718" s="114"/>
      <c r="I718" s="114"/>
      <c r="J718" s="114"/>
      <c r="K718" s="114"/>
      <c r="L718" s="114"/>
      <c r="M718" s="159"/>
      <c r="N718" s="160"/>
      <c r="O718" s="161"/>
      <c r="P718" s="162"/>
      <c r="Q718" s="163"/>
      <c r="R718" s="142"/>
      <c r="S718" s="16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row>
    <row r="719" ht="14.25" customHeight="1">
      <c r="A719" s="114"/>
      <c r="B719" s="114"/>
      <c r="C719" s="158"/>
      <c r="D719" s="114"/>
      <c r="E719" s="114"/>
      <c r="F719" s="114"/>
      <c r="G719" s="114"/>
      <c r="H719" s="114"/>
      <c r="I719" s="114"/>
      <c r="J719" s="114"/>
      <c r="K719" s="114"/>
      <c r="L719" s="114"/>
      <c r="M719" s="159"/>
      <c r="N719" s="160"/>
      <c r="O719" s="161"/>
      <c r="P719" s="162"/>
      <c r="Q719" s="163"/>
      <c r="R719" s="142"/>
      <c r="S719" s="16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row>
    <row r="720" ht="14.25" customHeight="1">
      <c r="A720" s="114"/>
      <c r="B720" s="114"/>
      <c r="C720" s="158"/>
      <c r="D720" s="114"/>
      <c r="E720" s="114"/>
      <c r="F720" s="114"/>
      <c r="G720" s="114"/>
      <c r="H720" s="114"/>
      <c r="I720" s="114"/>
      <c r="J720" s="114"/>
      <c r="K720" s="114"/>
      <c r="L720" s="114"/>
      <c r="M720" s="159"/>
      <c r="N720" s="160"/>
      <c r="O720" s="161"/>
      <c r="P720" s="162"/>
      <c r="Q720" s="163"/>
      <c r="R720" s="142"/>
      <c r="S720" s="16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row>
    <row r="721" ht="14.25" customHeight="1">
      <c r="A721" s="114"/>
      <c r="B721" s="114"/>
      <c r="C721" s="158"/>
      <c r="D721" s="114"/>
      <c r="E721" s="114"/>
      <c r="F721" s="114"/>
      <c r="G721" s="114"/>
      <c r="H721" s="114"/>
      <c r="I721" s="114"/>
      <c r="J721" s="114"/>
      <c r="K721" s="114"/>
      <c r="L721" s="114"/>
      <c r="M721" s="159"/>
      <c r="N721" s="160"/>
      <c r="O721" s="161"/>
      <c r="P721" s="162"/>
      <c r="Q721" s="163"/>
      <c r="R721" s="142"/>
      <c r="S721" s="16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row>
    <row r="722" ht="14.25" customHeight="1">
      <c r="A722" s="114"/>
      <c r="B722" s="114"/>
      <c r="C722" s="158"/>
      <c r="D722" s="114"/>
      <c r="E722" s="114"/>
      <c r="F722" s="114"/>
      <c r="G722" s="114"/>
      <c r="H722" s="114"/>
      <c r="I722" s="114"/>
      <c r="J722" s="114"/>
      <c r="K722" s="114"/>
      <c r="L722" s="114"/>
      <c r="M722" s="159"/>
      <c r="N722" s="160"/>
      <c r="O722" s="161"/>
      <c r="P722" s="162"/>
      <c r="Q722" s="163"/>
      <c r="R722" s="142"/>
      <c r="S722" s="16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row>
    <row r="723" ht="14.25" customHeight="1">
      <c r="A723" s="114"/>
      <c r="B723" s="114"/>
      <c r="C723" s="158"/>
      <c r="D723" s="114"/>
      <c r="E723" s="114"/>
      <c r="F723" s="114"/>
      <c r="G723" s="114"/>
      <c r="H723" s="114"/>
      <c r="I723" s="114"/>
      <c r="J723" s="114"/>
      <c r="K723" s="114"/>
      <c r="L723" s="114"/>
      <c r="M723" s="159"/>
      <c r="N723" s="160"/>
      <c r="O723" s="161"/>
      <c r="P723" s="162"/>
      <c r="Q723" s="163"/>
      <c r="R723" s="142"/>
      <c r="S723" s="16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row>
    <row r="724" ht="14.25" customHeight="1">
      <c r="A724" s="114"/>
      <c r="B724" s="114"/>
      <c r="C724" s="158"/>
      <c r="D724" s="114"/>
      <c r="E724" s="114"/>
      <c r="F724" s="114"/>
      <c r="G724" s="114"/>
      <c r="H724" s="114"/>
      <c r="I724" s="114"/>
      <c r="J724" s="114"/>
      <c r="K724" s="114"/>
      <c r="L724" s="114"/>
      <c r="M724" s="159"/>
      <c r="N724" s="160"/>
      <c r="O724" s="161"/>
      <c r="P724" s="162"/>
      <c r="Q724" s="163"/>
      <c r="R724" s="142"/>
      <c r="S724" s="16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row>
    <row r="725" ht="14.25" customHeight="1">
      <c r="A725" s="114"/>
      <c r="B725" s="114"/>
      <c r="C725" s="158"/>
      <c r="D725" s="114"/>
      <c r="E725" s="114"/>
      <c r="F725" s="114"/>
      <c r="G725" s="114"/>
      <c r="H725" s="114"/>
      <c r="I725" s="114"/>
      <c r="J725" s="114"/>
      <c r="K725" s="114"/>
      <c r="L725" s="114"/>
      <c r="M725" s="159"/>
      <c r="N725" s="160"/>
      <c r="O725" s="161"/>
      <c r="P725" s="162"/>
      <c r="Q725" s="163"/>
      <c r="R725" s="142"/>
      <c r="S725" s="16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row>
    <row r="726" ht="14.25" customHeight="1">
      <c r="A726" s="114"/>
      <c r="B726" s="114"/>
      <c r="C726" s="158"/>
      <c r="D726" s="114"/>
      <c r="E726" s="114"/>
      <c r="F726" s="114"/>
      <c r="G726" s="114"/>
      <c r="H726" s="114"/>
      <c r="I726" s="114"/>
      <c r="J726" s="114"/>
      <c r="K726" s="114"/>
      <c r="L726" s="114"/>
      <c r="M726" s="159"/>
      <c r="N726" s="160"/>
      <c r="O726" s="161"/>
      <c r="P726" s="162"/>
      <c r="Q726" s="163"/>
      <c r="R726" s="142"/>
      <c r="S726" s="16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row>
    <row r="727" ht="14.25" customHeight="1">
      <c r="A727" s="114"/>
      <c r="B727" s="114"/>
      <c r="C727" s="158"/>
      <c r="D727" s="114"/>
      <c r="E727" s="114"/>
      <c r="F727" s="114"/>
      <c r="G727" s="114"/>
      <c r="H727" s="114"/>
      <c r="I727" s="114"/>
      <c r="J727" s="114"/>
      <c r="K727" s="114"/>
      <c r="L727" s="114"/>
      <c r="M727" s="159"/>
      <c r="N727" s="160"/>
      <c r="O727" s="161"/>
      <c r="P727" s="162"/>
      <c r="Q727" s="163"/>
      <c r="R727" s="142"/>
      <c r="S727" s="16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row>
    <row r="728" ht="14.25" customHeight="1">
      <c r="A728" s="114"/>
      <c r="B728" s="114"/>
      <c r="C728" s="158"/>
      <c r="D728" s="114"/>
      <c r="E728" s="114"/>
      <c r="F728" s="114"/>
      <c r="G728" s="114"/>
      <c r="H728" s="114"/>
      <c r="I728" s="114"/>
      <c r="J728" s="114"/>
      <c r="K728" s="114"/>
      <c r="L728" s="114"/>
      <c r="M728" s="159"/>
      <c r="N728" s="160"/>
      <c r="O728" s="161"/>
      <c r="P728" s="162"/>
      <c r="Q728" s="163"/>
      <c r="R728" s="142"/>
      <c r="S728" s="16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row>
    <row r="729" ht="14.25" customHeight="1">
      <c r="A729" s="114"/>
      <c r="B729" s="114"/>
      <c r="C729" s="158"/>
      <c r="D729" s="114"/>
      <c r="E729" s="114"/>
      <c r="F729" s="114"/>
      <c r="G729" s="114"/>
      <c r="H729" s="114"/>
      <c r="I729" s="114"/>
      <c r="J729" s="114"/>
      <c r="K729" s="114"/>
      <c r="L729" s="114"/>
      <c r="M729" s="159"/>
      <c r="N729" s="160"/>
      <c r="O729" s="161"/>
      <c r="P729" s="162"/>
      <c r="Q729" s="163"/>
      <c r="R729" s="142"/>
      <c r="S729" s="16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row>
    <row r="730" ht="14.25" customHeight="1">
      <c r="A730" s="114"/>
      <c r="B730" s="114"/>
      <c r="C730" s="158"/>
      <c r="D730" s="114"/>
      <c r="E730" s="114"/>
      <c r="F730" s="114"/>
      <c r="G730" s="114"/>
      <c r="H730" s="114"/>
      <c r="I730" s="114"/>
      <c r="J730" s="114"/>
      <c r="K730" s="114"/>
      <c r="L730" s="114"/>
      <c r="M730" s="159"/>
      <c r="N730" s="160"/>
      <c r="O730" s="161"/>
      <c r="P730" s="162"/>
      <c r="Q730" s="163"/>
      <c r="R730" s="142"/>
      <c r="S730" s="16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row>
    <row r="731" ht="14.25" customHeight="1">
      <c r="A731" s="114"/>
      <c r="B731" s="114"/>
      <c r="C731" s="158"/>
      <c r="D731" s="114"/>
      <c r="E731" s="114"/>
      <c r="F731" s="114"/>
      <c r="G731" s="114"/>
      <c r="H731" s="114"/>
      <c r="I731" s="114"/>
      <c r="J731" s="114"/>
      <c r="K731" s="114"/>
      <c r="L731" s="114"/>
      <c r="M731" s="159"/>
      <c r="N731" s="160"/>
      <c r="O731" s="161"/>
      <c r="P731" s="162"/>
      <c r="Q731" s="163"/>
      <c r="R731" s="142"/>
      <c r="S731" s="16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row>
    <row r="732" ht="14.25" customHeight="1">
      <c r="A732" s="114"/>
      <c r="B732" s="114"/>
      <c r="C732" s="158"/>
      <c r="D732" s="114"/>
      <c r="E732" s="114"/>
      <c r="F732" s="114"/>
      <c r="G732" s="114"/>
      <c r="H732" s="114"/>
      <c r="I732" s="114"/>
      <c r="J732" s="114"/>
      <c r="K732" s="114"/>
      <c r="L732" s="114"/>
      <c r="M732" s="159"/>
      <c r="N732" s="160"/>
      <c r="O732" s="161"/>
      <c r="P732" s="162"/>
      <c r="Q732" s="163"/>
      <c r="R732" s="142"/>
      <c r="S732" s="16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row>
    <row r="733" ht="14.25" customHeight="1">
      <c r="A733" s="114"/>
      <c r="B733" s="114"/>
      <c r="C733" s="158"/>
      <c r="D733" s="114"/>
      <c r="E733" s="114"/>
      <c r="F733" s="114"/>
      <c r="G733" s="114"/>
      <c r="H733" s="114"/>
      <c r="I733" s="114"/>
      <c r="J733" s="114"/>
      <c r="K733" s="114"/>
      <c r="L733" s="114"/>
      <c r="M733" s="159"/>
      <c r="N733" s="160"/>
      <c r="O733" s="161"/>
      <c r="P733" s="162"/>
      <c r="Q733" s="163"/>
      <c r="R733" s="142"/>
      <c r="S733" s="16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row>
    <row r="734" ht="14.25" customHeight="1">
      <c r="A734" s="114"/>
      <c r="B734" s="114"/>
      <c r="C734" s="158"/>
      <c r="D734" s="114"/>
      <c r="E734" s="114"/>
      <c r="F734" s="114"/>
      <c r="G734" s="114"/>
      <c r="H734" s="114"/>
      <c r="I734" s="114"/>
      <c r="J734" s="114"/>
      <c r="K734" s="114"/>
      <c r="L734" s="114"/>
      <c r="M734" s="159"/>
      <c r="N734" s="160"/>
      <c r="O734" s="161"/>
      <c r="P734" s="162"/>
      <c r="Q734" s="163"/>
      <c r="R734" s="142"/>
      <c r="S734" s="16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row>
    <row r="735" ht="14.25" customHeight="1">
      <c r="A735" s="114"/>
      <c r="B735" s="114"/>
      <c r="C735" s="158"/>
      <c r="D735" s="114"/>
      <c r="E735" s="114"/>
      <c r="F735" s="114"/>
      <c r="G735" s="114"/>
      <c r="H735" s="114"/>
      <c r="I735" s="114"/>
      <c r="J735" s="114"/>
      <c r="K735" s="114"/>
      <c r="L735" s="114"/>
      <c r="M735" s="159"/>
      <c r="N735" s="160"/>
      <c r="O735" s="161"/>
      <c r="P735" s="162"/>
      <c r="Q735" s="163"/>
      <c r="R735" s="142"/>
      <c r="S735" s="16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row>
    <row r="736" ht="14.25" customHeight="1">
      <c r="A736" s="114"/>
      <c r="B736" s="114"/>
      <c r="C736" s="158"/>
      <c r="D736" s="114"/>
      <c r="E736" s="114"/>
      <c r="F736" s="114"/>
      <c r="G736" s="114"/>
      <c r="H736" s="114"/>
      <c r="I736" s="114"/>
      <c r="J736" s="114"/>
      <c r="K736" s="114"/>
      <c r="L736" s="114"/>
      <c r="M736" s="159"/>
      <c r="N736" s="160"/>
      <c r="O736" s="161"/>
      <c r="P736" s="162"/>
      <c r="Q736" s="163"/>
      <c r="R736" s="142"/>
      <c r="S736" s="16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row>
    <row r="737" ht="14.25" customHeight="1">
      <c r="A737" s="114"/>
      <c r="B737" s="114"/>
      <c r="C737" s="158"/>
      <c r="D737" s="114"/>
      <c r="E737" s="114"/>
      <c r="F737" s="114"/>
      <c r="G737" s="114"/>
      <c r="H737" s="114"/>
      <c r="I737" s="114"/>
      <c r="J737" s="114"/>
      <c r="K737" s="114"/>
      <c r="L737" s="114"/>
      <c r="M737" s="159"/>
      <c r="N737" s="160"/>
      <c r="O737" s="161"/>
      <c r="P737" s="162"/>
      <c r="Q737" s="163"/>
      <c r="R737" s="142"/>
      <c r="S737" s="16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row>
    <row r="738" ht="14.25" customHeight="1">
      <c r="A738" s="114"/>
      <c r="B738" s="114"/>
      <c r="C738" s="158"/>
      <c r="D738" s="114"/>
      <c r="E738" s="114"/>
      <c r="F738" s="114"/>
      <c r="G738" s="114"/>
      <c r="H738" s="114"/>
      <c r="I738" s="114"/>
      <c r="J738" s="114"/>
      <c r="K738" s="114"/>
      <c r="L738" s="114"/>
      <c r="M738" s="159"/>
      <c r="N738" s="160"/>
      <c r="O738" s="161"/>
      <c r="P738" s="162"/>
      <c r="Q738" s="163"/>
      <c r="R738" s="142"/>
      <c r="S738" s="16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row>
    <row r="739" ht="14.25" customHeight="1">
      <c r="A739" s="114"/>
      <c r="B739" s="114"/>
      <c r="C739" s="158"/>
      <c r="D739" s="114"/>
      <c r="E739" s="114"/>
      <c r="F739" s="114"/>
      <c r="G739" s="114"/>
      <c r="H739" s="114"/>
      <c r="I739" s="114"/>
      <c r="J739" s="114"/>
      <c r="K739" s="114"/>
      <c r="L739" s="114"/>
      <c r="M739" s="159"/>
      <c r="N739" s="160"/>
      <c r="O739" s="161"/>
      <c r="P739" s="162"/>
      <c r="Q739" s="163"/>
      <c r="R739" s="142"/>
      <c r="S739" s="16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row>
    <row r="740" ht="14.25" customHeight="1">
      <c r="A740" s="114"/>
      <c r="B740" s="114"/>
      <c r="C740" s="158"/>
      <c r="D740" s="114"/>
      <c r="E740" s="114"/>
      <c r="F740" s="114"/>
      <c r="G740" s="114"/>
      <c r="H740" s="114"/>
      <c r="I740" s="114"/>
      <c r="J740" s="114"/>
      <c r="K740" s="114"/>
      <c r="L740" s="114"/>
      <c r="M740" s="159"/>
      <c r="N740" s="160"/>
      <c r="O740" s="161"/>
      <c r="P740" s="162"/>
      <c r="Q740" s="163"/>
      <c r="R740" s="142"/>
      <c r="S740" s="16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row>
    <row r="741" ht="14.25" customHeight="1">
      <c r="A741" s="114"/>
      <c r="B741" s="114"/>
      <c r="C741" s="158"/>
      <c r="D741" s="114"/>
      <c r="E741" s="114"/>
      <c r="F741" s="114"/>
      <c r="G741" s="114"/>
      <c r="H741" s="114"/>
      <c r="I741" s="114"/>
      <c r="J741" s="114"/>
      <c r="K741" s="114"/>
      <c r="L741" s="114"/>
      <c r="M741" s="159"/>
      <c r="N741" s="160"/>
      <c r="O741" s="161"/>
      <c r="P741" s="162"/>
      <c r="Q741" s="163"/>
      <c r="R741" s="142"/>
      <c r="S741" s="16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row>
    <row r="742" ht="14.25" customHeight="1">
      <c r="A742" s="114"/>
      <c r="B742" s="114"/>
      <c r="C742" s="158"/>
      <c r="D742" s="114"/>
      <c r="E742" s="114"/>
      <c r="F742" s="114"/>
      <c r="G742" s="114"/>
      <c r="H742" s="114"/>
      <c r="I742" s="114"/>
      <c r="J742" s="114"/>
      <c r="K742" s="114"/>
      <c r="L742" s="114"/>
      <c r="M742" s="159"/>
      <c r="N742" s="160"/>
      <c r="O742" s="161"/>
      <c r="P742" s="162"/>
      <c r="Q742" s="163"/>
      <c r="R742" s="142"/>
      <c r="S742" s="16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row>
    <row r="743" ht="14.25" customHeight="1">
      <c r="A743" s="114"/>
      <c r="B743" s="114"/>
      <c r="C743" s="158"/>
      <c r="D743" s="114"/>
      <c r="E743" s="114"/>
      <c r="F743" s="114"/>
      <c r="G743" s="114"/>
      <c r="H743" s="114"/>
      <c r="I743" s="114"/>
      <c r="J743" s="114"/>
      <c r="K743" s="114"/>
      <c r="L743" s="114"/>
      <c r="M743" s="159"/>
      <c r="N743" s="160"/>
      <c r="O743" s="161"/>
      <c r="P743" s="162"/>
      <c r="Q743" s="163"/>
      <c r="R743" s="142"/>
      <c r="S743" s="16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row>
    <row r="744" ht="14.25" customHeight="1">
      <c r="A744" s="114"/>
      <c r="B744" s="114"/>
      <c r="C744" s="158"/>
      <c r="D744" s="114"/>
      <c r="E744" s="114"/>
      <c r="F744" s="114"/>
      <c r="G744" s="114"/>
      <c r="H744" s="114"/>
      <c r="I744" s="114"/>
      <c r="J744" s="114"/>
      <c r="K744" s="114"/>
      <c r="L744" s="114"/>
      <c r="M744" s="159"/>
      <c r="N744" s="160"/>
      <c r="O744" s="161"/>
      <c r="P744" s="162"/>
      <c r="Q744" s="163"/>
      <c r="R744" s="142"/>
      <c r="S744" s="16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row>
    <row r="745" ht="14.25" customHeight="1">
      <c r="A745" s="114"/>
      <c r="B745" s="114"/>
      <c r="C745" s="158"/>
      <c r="D745" s="114"/>
      <c r="E745" s="114"/>
      <c r="F745" s="114"/>
      <c r="G745" s="114"/>
      <c r="H745" s="114"/>
      <c r="I745" s="114"/>
      <c r="J745" s="114"/>
      <c r="K745" s="114"/>
      <c r="L745" s="114"/>
      <c r="M745" s="159"/>
      <c r="N745" s="160"/>
      <c r="O745" s="161"/>
      <c r="P745" s="162"/>
      <c r="Q745" s="163"/>
      <c r="R745" s="142"/>
      <c r="S745" s="16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row>
    <row r="746" ht="14.25" customHeight="1">
      <c r="A746" s="114"/>
      <c r="B746" s="114"/>
      <c r="C746" s="158"/>
      <c r="D746" s="114"/>
      <c r="E746" s="114"/>
      <c r="F746" s="114"/>
      <c r="G746" s="114"/>
      <c r="H746" s="114"/>
      <c r="I746" s="114"/>
      <c r="J746" s="114"/>
      <c r="K746" s="114"/>
      <c r="L746" s="114"/>
      <c r="M746" s="159"/>
      <c r="N746" s="160"/>
      <c r="O746" s="161"/>
      <c r="P746" s="162"/>
      <c r="Q746" s="163"/>
      <c r="R746" s="142"/>
      <c r="S746" s="16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row>
    <row r="747" ht="14.25" customHeight="1">
      <c r="A747" s="114"/>
      <c r="B747" s="114"/>
      <c r="C747" s="158"/>
      <c r="D747" s="114"/>
      <c r="E747" s="114"/>
      <c r="F747" s="114"/>
      <c r="G747" s="114"/>
      <c r="H747" s="114"/>
      <c r="I747" s="114"/>
      <c r="J747" s="114"/>
      <c r="K747" s="114"/>
      <c r="L747" s="114"/>
      <c r="M747" s="159"/>
      <c r="N747" s="160"/>
      <c r="O747" s="161"/>
      <c r="P747" s="162"/>
      <c r="Q747" s="163"/>
      <c r="R747" s="142"/>
      <c r="S747" s="16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row>
    <row r="748" ht="14.25" customHeight="1">
      <c r="A748" s="114"/>
      <c r="B748" s="114"/>
      <c r="C748" s="158"/>
      <c r="D748" s="114"/>
      <c r="E748" s="114"/>
      <c r="F748" s="114"/>
      <c r="G748" s="114"/>
      <c r="H748" s="114"/>
      <c r="I748" s="114"/>
      <c r="J748" s="114"/>
      <c r="K748" s="114"/>
      <c r="L748" s="114"/>
      <c r="M748" s="159"/>
      <c r="N748" s="160"/>
      <c r="O748" s="161"/>
      <c r="P748" s="162"/>
      <c r="Q748" s="163"/>
      <c r="R748" s="142"/>
      <c r="S748" s="16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row>
    <row r="749" ht="14.25" customHeight="1">
      <c r="A749" s="114"/>
      <c r="B749" s="114"/>
      <c r="C749" s="158"/>
      <c r="D749" s="114"/>
      <c r="E749" s="114"/>
      <c r="F749" s="114"/>
      <c r="G749" s="114"/>
      <c r="H749" s="114"/>
      <c r="I749" s="114"/>
      <c r="J749" s="114"/>
      <c r="K749" s="114"/>
      <c r="L749" s="114"/>
      <c r="M749" s="159"/>
      <c r="N749" s="160"/>
      <c r="O749" s="161"/>
      <c r="P749" s="162"/>
      <c r="Q749" s="163"/>
      <c r="R749" s="142"/>
      <c r="S749" s="16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row>
    <row r="750" ht="14.25" customHeight="1">
      <c r="A750" s="114"/>
      <c r="B750" s="114"/>
      <c r="C750" s="158"/>
      <c r="D750" s="114"/>
      <c r="E750" s="114"/>
      <c r="F750" s="114"/>
      <c r="G750" s="114"/>
      <c r="H750" s="114"/>
      <c r="I750" s="114"/>
      <c r="J750" s="114"/>
      <c r="K750" s="114"/>
      <c r="L750" s="114"/>
      <c r="M750" s="159"/>
      <c r="N750" s="160"/>
      <c r="O750" s="161"/>
      <c r="P750" s="162"/>
      <c r="Q750" s="163"/>
      <c r="R750" s="142"/>
      <c r="S750" s="16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row>
    <row r="751" ht="14.25" customHeight="1">
      <c r="A751" s="114"/>
      <c r="B751" s="114"/>
      <c r="C751" s="158"/>
      <c r="D751" s="114"/>
      <c r="E751" s="114"/>
      <c r="F751" s="114"/>
      <c r="G751" s="114"/>
      <c r="H751" s="114"/>
      <c r="I751" s="114"/>
      <c r="J751" s="114"/>
      <c r="K751" s="114"/>
      <c r="L751" s="114"/>
      <c r="M751" s="159"/>
      <c r="N751" s="160"/>
      <c r="O751" s="161"/>
      <c r="P751" s="162"/>
      <c r="Q751" s="163"/>
      <c r="R751" s="142"/>
      <c r="S751" s="16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row>
    <row r="752" ht="14.25" customHeight="1">
      <c r="A752" s="114"/>
      <c r="B752" s="114"/>
      <c r="C752" s="158"/>
      <c r="D752" s="114"/>
      <c r="E752" s="114"/>
      <c r="F752" s="114"/>
      <c r="G752" s="114"/>
      <c r="H752" s="114"/>
      <c r="I752" s="114"/>
      <c r="J752" s="114"/>
      <c r="K752" s="114"/>
      <c r="L752" s="114"/>
      <c r="M752" s="159"/>
      <c r="N752" s="160"/>
      <c r="O752" s="161"/>
      <c r="P752" s="162"/>
      <c r="Q752" s="163"/>
      <c r="R752" s="142"/>
      <c r="S752" s="16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row>
    <row r="753" ht="14.25" customHeight="1">
      <c r="A753" s="114"/>
      <c r="B753" s="114"/>
      <c r="C753" s="158"/>
      <c r="D753" s="114"/>
      <c r="E753" s="114"/>
      <c r="F753" s="114"/>
      <c r="G753" s="114"/>
      <c r="H753" s="114"/>
      <c r="I753" s="114"/>
      <c r="J753" s="114"/>
      <c r="K753" s="114"/>
      <c r="L753" s="114"/>
      <c r="M753" s="159"/>
      <c r="N753" s="160"/>
      <c r="O753" s="161"/>
      <c r="P753" s="162"/>
      <c r="Q753" s="163"/>
      <c r="R753" s="142"/>
      <c r="S753" s="16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row>
    <row r="754" ht="14.25" customHeight="1">
      <c r="A754" s="114"/>
      <c r="B754" s="114"/>
      <c r="C754" s="158"/>
      <c r="D754" s="114"/>
      <c r="E754" s="114"/>
      <c r="F754" s="114"/>
      <c r="G754" s="114"/>
      <c r="H754" s="114"/>
      <c r="I754" s="114"/>
      <c r="J754" s="114"/>
      <c r="K754" s="114"/>
      <c r="L754" s="114"/>
      <c r="M754" s="159"/>
      <c r="N754" s="160"/>
      <c r="O754" s="161"/>
      <c r="P754" s="162"/>
      <c r="Q754" s="163"/>
      <c r="R754" s="142"/>
      <c r="S754" s="16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row>
    <row r="755" ht="14.25" customHeight="1">
      <c r="A755" s="114"/>
      <c r="B755" s="114"/>
      <c r="C755" s="158"/>
      <c r="D755" s="114"/>
      <c r="E755" s="114"/>
      <c r="F755" s="114"/>
      <c r="G755" s="114"/>
      <c r="H755" s="114"/>
      <c r="I755" s="114"/>
      <c r="J755" s="114"/>
      <c r="K755" s="114"/>
      <c r="L755" s="114"/>
      <c r="M755" s="159"/>
      <c r="N755" s="160"/>
      <c r="O755" s="161"/>
      <c r="P755" s="162"/>
      <c r="Q755" s="163"/>
      <c r="R755" s="142"/>
      <c r="S755" s="16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row>
    <row r="756" ht="14.25" customHeight="1">
      <c r="A756" s="114"/>
      <c r="B756" s="114"/>
      <c r="C756" s="158"/>
      <c r="D756" s="114"/>
      <c r="E756" s="114"/>
      <c r="F756" s="114"/>
      <c r="G756" s="114"/>
      <c r="H756" s="114"/>
      <c r="I756" s="114"/>
      <c r="J756" s="114"/>
      <c r="K756" s="114"/>
      <c r="L756" s="114"/>
      <c r="M756" s="159"/>
      <c r="N756" s="160"/>
      <c r="O756" s="161"/>
      <c r="P756" s="162"/>
      <c r="Q756" s="163"/>
      <c r="R756" s="142"/>
      <c r="S756" s="16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row>
    <row r="757" ht="14.25" customHeight="1">
      <c r="A757" s="114"/>
      <c r="B757" s="114"/>
      <c r="C757" s="158"/>
      <c r="D757" s="114"/>
      <c r="E757" s="114"/>
      <c r="F757" s="114"/>
      <c r="G757" s="114"/>
      <c r="H757" s="114"/>
      <c r="I757" s="114"/>
      <c r="J757" s="114"/>
      <c r="K757" s="114"/>
      <c r="L757" s="114"/>
      <c r="M757" s="159"/>
      <c r="N757" s="160"/>
      <c r="O757" s="161"/>
      <c r="P757" s="162"/>
      <c r="Q757" s="163"/>
      <c r="R757" s="142"/>
      <c r="S757" s="16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row>
    <row r="758" ht="14.25" customHeight="1">
      <c r="A758" s="114"/>
      <c r="B758" s="114"/>
      <c r="C758" s="158"/>
      <c r="D758" s="114"/>
      <c r="E758" s="114"/>
      <c r="F758" s="114"/>
      <c r="G758" s="114"/>
      <c r="H758" s="114"/>
      <c r="I758" s="114"/>
      <c r="J758" s="114"/>
      <c r="K758" s="114"/>
      <c r="L758" s="114"/>
      <c r="M758" s="159"/>
      <c r="N758" s="160"/>
      <c r="O758" s="161"/>
      <c r="P758" s="162"/>
      <c r="Q758" s="163"/>
      <c r="R758" s="142"/>
      <c r="S758" s="16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row>
    <row r="759" ht="14.25" customHeight="1">
      <c r="A759" s="114"/>
      <c r="B759" s="114"/>
      <c r="C759" s="158"/>
      <c r="D759" s="114"/>
      <c r="E759" s="114"/>
      <c r="F759" s="114"/>
      <c r="G759" s="114"/>
      <c r="H759" s="114"/>
      <c r="I759" s="114"/>
      <c r="J759" s="114"/>
      <c r="K759" s="114"/>
      <c r="L759" s="114"/>
      <c r="M759" s="159"/>
      <c r="N759" s="160"/>
      <c r="O759" s="161"/>
      <c r="P759" s="162"/>
      <c r="Q759" s="163"/>
      <c r="R759" s="142"/>
      <c r="S759" s="16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row>
    <row r="760" ht="14.25" customHeight="1">
      <c r="A760" s="114"/>
      <c r="B760" s="114"/>
      <c r="C760" s="158"/>
      <c r="D760" s="114"/>
      <c r="E760" s="114"/>
      <c r="F760" s="114"/>
      <c r="G760" s="114"/>
      <c r="H760" s="114"/>
      <c r="I760" s="114"/>
      <c r="J760" s="114"/>
      <c r="K760" s="114"/>
      <c r="L760" s="114"/>
      <c r="M760" s="159"/>
      <c r="N760" s="160"/>
      <c r="O760" s="161"/>
      <c r="P760" s="162"/>
      <c r="Q760" s="163"/>
      <c r="R760" s="142"/>
      <c r="S760" s="16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row>
    <row r="761" ht="14.25" customHeight="1">
      <c r="A761" s="114"/>
      <c r="B761" s="114"/>
      <c r="C761" s="158"/>
      <c r="D761" s="114"/>
      <c r="E761" s="114"/>
      <c r="F761" s="114"/>
      <c r="G761" s="114"/>
      <c r="H761" s="114"/>
      <c r="I761" s="114"/>
      <c r="J761" s="114"/>
      <c r="K761" s="114"/>
      <c r="L761" s="114"/>
      <c r="M761" s="159"/>
      <c r="N761" s="160"/>
      <c r="O761" s="161"/>
      <c r="P761" s="162"/>
      <c r="Q761" s="163"/>
      <c r="R761" s="142"/>
      <c r="S761" s="16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row>
    <row r="762" ht="14.25" customHeight="1">
      <c r="A762" s="114"/>
      <c r="B762" s="114"/>
      <c r="C762" s="158"/>
      <c r="D762" s="114"/>
      <c r="E762" s="114"/>
      <c r="F762" s="114"/>
      <c r="G762" s="114"/>
      <c r="H762" s="114"/>
      <c r="I762" s="114"/>
      <c r="J762" s="114"/>
      <c r="K762" s="114"/>
      <c r="L762" s="114"/>
      <c r="M762" s="159"/>
      <c r="N762" s="160"/>
      <c r="O762" s="161"/>
      <c r="P762" s="162"/>
      <c r="Q762" s="163"/>
      <c r="R762" s="142"/>
      <c r="S762" s="16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row>
    <row r="763" ht="14.25" customHeight="1">
      <c r="A763" s="114"/>
      <c r="B763" s="114"/>
      <c r="C763" s="158"/>
      <c r="D763" s="114"/>
      <c r="E763" s="114"/>
      <c r="F763" s="114"/>
      <c r="G763" s="114"/>
      <c r="H763" s="114"/>
      <c r="I763" s="114"/>
      <c r="J763" s="114"/>
      <c r="K763" s="114"/>
      <c r="L763" s="114"/>
      <c r="M763" s="159"/>
      <c r="N763" s="160"/>
      <c r="O763" s="161"/>
      <c r="P763" s="162"/>
      <c r="Q763" s="163"/>
      <c r="R763" s="142"/>
      <c r="S763" s="16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row>
    <row r="764" ht="14.25" customHeight="1">
      <c r="A764" s="114"/>
      <c r="B764" s="114"/>
      <c r="C764" s="158"/>
      <c r="D764" s="114"/>
      <c r="E764" s="114"/>
      <c r="F764" s="114"/>
      <c r="G764" s="114"/>
      <c r="H764" s="114"/>
      <c r="I764" s="114"/>
      <c r="J764" s="114"/>
      <c r="K764" s="114"/>
      <c r="L764" s="114"/>
      <c r="M764" s="159"/>
      <c r="N764" s="160"/>
      <c r="O764" s="161"/>
      <c r="P764" s="162"/>
      <c r="Q764" s="163"/>
      <c r="R764" s="142"/>
      <c r="S764" s="16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row>
    <row r="765" ht="14.25" customHeight="1">
      <c r="A765" s="114"/>
      <c r="B765" s="114"/>
      <c r="C765" s="158"/>
      <c r="D765" s="114"/>
      <c r="E765" s="114"/>
      <c r="F765" s="114"/>
      <c r="G765" s="114"/>
      <c r="H765" s="114"/>
      <c r="I765" s="114"/>
      <c r="J765" s="114"/>
      <c r="K765" s="114"/>
      <c r="L765" s="114"/>
      <c r="M765" s="159"/>
      <c r="N765" s="160"/>
      <c r="O765" s="161"/>
      <c r="P765" s="162"/>
      <c r="Q765" s="163"/>
      <c r="R765" s="142"/>
      <c r="S765" s="16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row>
    <row r="766" ht="14.25" customHeight="1">
      <c r="A766" s="114"/>
      <c r="B766" s="114"/>
      <c r="C766" s="158"/>
      <c r="D766" s="114"/>
      <c r="E766" s="114"/>
      <c r="F766" s="114"/>
      <c r="G766" s="114"/>
      <c r="H766" s="114"/>
      <c r="I766" s="114"/>
      <c r="J766" s="114"/>
      <c r="K766" s="114"/>
      <c r="L766" s="114"/>
      <c r="M766" s="159"/>
      <c r="N766" s="160"/>
      <c r="O766" s="161"/>
      <c r="P766" s="162"/>
      <c r="Q766" s="163"/>
      <c r="R766" s="142"/>
      <c r="S766" s="16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row>
    <row r="767" ht="14.25" customHeight="1">
      <c r="A767" s="114"/>
      <c r="B767" s="114"/>
      <c r="C767" s="158"/>
      <c r="D767" s="114"/>
      <c r="E767" s="114"/>
      <c r="F767" s="114"/>
      <c r="G767" s="114"/>
      <c r="H767" s="114"/>
      <c r="I767" s="114"/>
      <c r="J767" s="114"/>
      <c r="K767" s="114"/>
      <c r="L767" s="114"/>
      <c r="M767" s="159"/>
      <c r="N767" s="160"/>
      <c r="O767" s="161"/>
      <c r="P767" s="162"/>
      <c r="Q767" s="163"/>
      <c r="R767" s="142"/>
      <c r="S767" s="16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row>
    <row r="768" ht="14.25" customHeight="1">
      <c r="A768" s="114"/>
      <c r="B768" s="114"/>
      <c r="C768" s="158"/>
      <c r="D768" s="114"/>
      <c r="E768" s="114"/>
      <c r="F768" s="114"/>
      <c r="G768" s="114"/>
      <c r="H768" s="114"/>
      <c r="I768" s="114"/>
      <c r="J768" s="114"/>
      <c r="K768" s="114"/>
      <c r="L768" s="114"/>
      <c r="M768" s="159"/>
      <c r="N768" s="160"/>
      <c r="O768" s="161"/>
      <c r="P768" s="162"/>
      <c r="Q768" s="163"/>
      <c r="R768" s="142"/>
      <c r="S768" s="16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row>
    <row r="769" ht="14.25" customHeight="1">
      <c r="A769" s="114"/>
      <c r="B769" s="114"/>
      <c r="C769" s="158"/>
      <c r="D769" s="114"/>
      <c r="E769" s="114"/>
      <c r="F769" s="114"/>
      <c r="G769" s="114"/>
      <c r="H769" s="114"/>
      <c r="I769" s="114"/>
      <c r="J769" s="114"/>
      <c r="K769" s="114"/>
      <c r="L769" s="114"/>
      <c r="M769" s="159"/>
      <c r="N769" s="160"/>
      <c r="O769" s="161"/>
      <c r="P769" s="162"/>
      <c r="Q769" s="163"/>
      <c r="R769" s="142"/>
      <c r="S769" s="16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row>
    <row r="770" ht="14.25" customHeight="1">
      <c r="A770" s="114"/>
      <c r="B770" s="114"/>
      <c r="C770" s="158"/>
      <c r="D770" s="114"/>
      <c r="E770" s="114"/>
      <c r="F770" s="114"/>
      <c r="G770" s="114"/>
      <c r="H770" s="114"/>
      <c r="I770" s="114"/>
      <c r="J770" s="114"/>
      <c r="K770" s="114"/>
      <c r="L770" s="114"/>
      <c r="M770" s="159"/>
      <c r="N770" s="160"/>
      <c r="O770" s="161"/>
      <c r="P770" s="162"/>
      <c r="Q770" s="163"/>
      <c r="R770" s="142"/>
      <c r="S770" s="16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row>
    <row r="771" ht="14.25" customHeight="1">
      <c r="A771" s="114"/>
      <c r="B771" s="114"/>
      <c r="C771" s="158"/>
      <c r="D771" s="114"/>
      <c r="E771" s="114"/>
      <c r="F771" s="114"/>
      <c r="G771" s="114"/>
      <c r="H771" s="114"/>
      <c r="I771" s="114"/>
      <c r="J771" s="114"/>
      <c r="K771" s="114"/>
      <c r="L771" s="114"/>
      <c r="M771" s="159"/>
      <c r="N771" s="160"/>
      <c r="O771" s="161"/>
      <c r="P771" s="162"/>
      <c r="Q771" s="163"/>
      <c r="R771" s="142"/>
      <c r="S771" s="16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row>
    <row r="772" ht="14.25" customHeight="1">
      <c r="A772" s="114"/>
      <c r="B772" s="114"/>
      <c r="C772" s="158"/>
      <c r="D772" s="114"/>
      <c r="E772" s="114"/>
      <c r="F772" s="114"/>
      <c r="G772" s="114"/>
      <c r="H772" s="114"/>
      <c r="I772" s="114"/>
      <c r="J772" s="114"/>
      <c r="K772" s="114"/>
      <c r="L772" s="114"/>
      <c r="M772" s="159"/>
      <c r="N772" s="160"/>
      <c r="O772" s="161"/>
      <c r="P772" s="162"/>
      <c r="Q772" s="163"/>
      <c r="R772" s="142"/>
      <c r="S772" s="16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row>
    <row r="773" ht="14.25" customHeight="1">
      <c r="A773" s="114"/>
      <c r="B773" s="114"/>
      <c r="C773" s="158"/>
      <c r="D773" s="114"/>
      <c r="E773" s="114"/>
      <c r="F773" s="114"/>
      <c r="G773" s="114"/>
      <c r="H773" s="114"/>
      <c r="I773" s="114"/>
      <c r="J773" s="114"/>
      <c r="K773" s="114"/>
      <c r="L773" s="114"/>
      <c r="M773" s="159"/>
      <c r="N773" s="160"/>
      <c r="O773" s="161"/>
      <c r="P773" s="162"/>
      <c r="Q773" s="163"/>
      <c r="R773" s="142"/>
      <c r="S773" s="16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row>
    <row r="774" ht="14.25" customHeight="1">
      <c r="A774" s="114"/>
      <c r="B774" s="114"/>
      <c r="C774" s="158"/>
      <c r="D774" s="114"/>
      <c r="E774" s="114"/>
      <c r="F774" s="114"/>
      <c r="G774" s="114"/>
      <c r="H774" s="114"/>
      <c r="I774" s="114"/>
      <c r="J774" s="114"/>
      <c r="K774" s="114"/>
      <c r="L774" s="114"/>
      <c r="M774" s="159"/>
      <c r="N774" s="160"/>
      <c r="O774" s="161"/>
      <c r="P774" s="162"/>
      <c r="Q774" s="163"/>
      <c r="R774" s="142"/>
      <c r="S774" s="16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row>
    <row r="775" ht="14.25" customHeight="1">
      <c r="A775" s="114"/>
      <c r="B775" s="114"/>
      <c r="C775" s="158"/>
      <c r="D775" s="114"/>
      <c r="E775" s="114"/>
      <c r="F775" s="114"/>
      <c r="G775" s="114"/>
      <c r="H775" s="114"/>
      <c r="I775" s="114"/>
      <c r="J775" s="114"/>
      <c r="K775" s="114"/>
      <c r="L775" s="114"/>
      <c r="M775" s="159"/>
      <c r="N775" s="160"/>
      <c r="O775" s="161"/>
      <c r="P775" s="162"/>
      <c r="Q775" s="163"/>
      <c r="R775" s="142"/>
      <c r="S775" s="16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row>
    <row r="776" ht="14.25" customHeight="1">
      <c r="A776" s="114"/>
      <c r="B776" s="114"/>
      <c r="C776" s="158"/>
      <c r="D776" s="114"/>
      <c r="E776" s="114"/>
      <c r="F776" s="114"/>
      <c r="G776" s="114"/>
      <c r="H776" s="114"/>
      <c r="I776" s="114"/>
      <c r="J776" s="114"/>
      <c r="K776" s="114"/>
      <c r="L776" s="114"/>
      <c r="M776" s="159"/>
      <c r="N776" s="160"/>
      <c r="O776" s="161"/>
      <c r="P776" s="162"/>
      <c r="Q776" s="163"/>
      <c r="R776" s="142"/>
      <c r="S776" s="16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row>
    <row r="777" ht="14.25" customHeight="1">
      <c r="A777" s="114"/>
      <c r="B777" s="114"/>
      <c r="C777" s="158"/>
      <c r="D777" s="114"/>
      <c r="E777" s="114"/>
      <c r="F777" s="114"/>
      <c r="G777" s="114"/>
      <c r="H777" s="114"/>
      <c r="I777" s="114"/>
      <c r="J777" s="114"/>
      <c r="K777" s="114"/>
      <c r="L777" s="114"/>
      <c r="M777" s="159"/>
      <c r="N777" s="160"/>
      <c r="O777" s="161"/>
      <c r="P777" s="162"/>
      <c r="Q777" s="163"/>
      <c r="R777" s="142"/>
      <c r="S777" s="16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row>
    <row r="778" ht="14.25" customHeight="1">
      <c r="A778" s="114"/>
      <c r="B778" s="114"/>
      <c r="C778" s="158"/>
      <c r="D778" s="114"/>
      <c r="E778" s="114"/>
      <c r="F778" s="114"/>
      <c r="G778" s="114"/>
      <c r="H778" s="114"/>
      <c r="I778" s="114"/>
      <c r="J778" s="114"/>
      <c r="K778" s="114"/>
      <c r="L778" s="114"/>
      <c r="M778" s="159"/>
      <c r="N778" s="160"/>
      <c r="O778" s="161"/>
      <c r="P778" s="162"/>
      <c r="Q778" s="163"/>
      <c r="R778" s="142"/>
      <c r="S778" s="16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row>
    <row r="779" ht="14.25" customHeight="1">
      <c r="A779" s="114"/>
      <c r="B779" s="114"/>
      <c r="C779" s="158"/>
      <c r="D779" s="114"/>
      <c r="E779" s="114"/>
      <c r="F779" s="114"/>
      <c r="G779" s="114"/>
      <c r="H779" s="114"/>
      <c r="I779" s="114"/>
      <c r="J779" s="114"/>
      <c r="K779" s="114"/>
      <c r="L779" s="114"/>
      <c r="M779" s="159"/>
      <c r="N779" s="160"/>
      <c r="O779" s="161"/>
      <c r="P779" s="162"/>
      <c r="Q779" s="163"/>
      <c r="R779" s="142"/>
      <c r="S779" s="16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row>
    <row r="780" ht="14.25" customHeight="1">
      <c r="A780" s="114"/>
      <c r="B780" s="114"/>
      <c r="C780" s="158"/>
      <c r="D780" s="114"/>
      <c r="E780" s="114"/>
      <c r="F780" s="114"/>
      <c r="G780" s="114"/>
      <c r="H780" s="114"/>
      <c r="I780" s="114"/>
      <c r="J780" s="114"/>
      <c r="K780" s="114"/>
      <c r="L780" s="114"/>
      <c r="M780" s="159"/>
      <c r="N780" s="160"/>
      <c r="O780" s="161"/>
      <c r="P780" s="162"/>
      <c r="Q780" s="163"/>
      <c r="R780" s="142"/>
      <c r="S780" s="16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row>
    <row r="781" ht="14.25" customHeight="1">
      <c r="A781" s="114"/>
      <c r="B781" s="114"/>
      <c r="C781" s="158"/>
      <c r="D781" s="114"/>
      <c r="E781" s="114"/>
      <c r="F781" s="114"/>
      <c r="G781" s="114"/>
      <c r="H781" s="114"/>
      <c r="I781" s="114"/>
      <c r="J781" s="114"/>
      <c r="K781" s="114"/>
      <c r="L781" s="114"/>
      <c r="M781" s="159"/>
      <c r="N781" s="160"/>
      <c r="O781" s="161"/>
      <c r="P781" s="162"/>
      <c r="Q781" s="163"/>
      <c r="R781" s="142"/>
      <c r="S781" s="16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row>
    <row r="782" ht="14.25" customHeight="1">
      <c r="A782" s="114"/>
      <c r="B782" s="114"/>
      <c r="C782" s="158"/>
      <c r="D782" s="114"/>
      <c r="E782" s="114"/>
      <c r="F782" s="114"/>
      <c r="G782" s="114"/>
      <c r="H782" s="114"/>
      <c r="I782" s="114"/>
      <c r="J782" s="114"/>
      <c r="K782" s="114"/>
      <c r="L782" s="114"/>
      <c r="M782" s="159"/>
      <c r="N782" s="160"/>
      <c r="O782" s="161"/>
      <c r="P782" s="162"/>
      <c r="Q782" s="163"/>
      <c r="R782" s="142"/>
      <c r="S782" s="16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row>
    <row r="783" ht="14.25" customHeight="1">
      <c r="A783" s="114"/>
      <c r="B783" s="114"/>
      <c r="C783" s="158"/>
      <c r="D783" s="114"/>
      <c r="E783" s="114"/>
      <c r="F783" s="114"/>
      <c r="G783" s="114"/>
      <c r="H783" s="114"/>
      <c r="I783" s="114"/>
      <c r="J783" s="114"/>
      <c r="K783" s="114"/>
      <c r="L783" s="114"/>
      <c r="M783" s="159"/>
      <c r="N783" s="160"/>
      <c r="O783" s="161"/>
      <c r="P783" s="162"/>
      <c r="Q783" s="163"/>
      <c r="R783" s="142"/>
      <c r="S783" s="16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row>
    <row r="784" ht="14.25" customHeight="1">
      <c r="A784" s="114"/>
      <c r="B784" s="114"/>
      <c r="C784" s="158"/>
      <c r="D784" s="114"/>
      <c r="E784" s="114"/>
      <c r="F784" s="114"/>
      <c r="G784" s="114"/>
      <c r="H784" s="114"/>
      <c r="I784" s="114"/>
      <c r="J784" s="114"/>
      <c r="K784" s="114"/>
      <c r="L784" s="114"/>
      <c r="M784" s="159"/>
      <c r="N784" s="160"/>
      <c r="O784" s="161"/>
      <c r="P784" s="162"/>
      <c r="Q784" s="163"/>
      <c r="R784" s="142"/>
      <c r="S784" s="16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row>
    <row r="785" ht="14.25" customHeight="1">
      <c r="A785" s="114"/>
      <c r="B785" s="114"/>
      <c r="C785" s="158"/>
      <c r="D785" s="114"/>
      <c r="E785" s="114"/>
      <c r="F785" s="114"/>
      <c r="G785" s="114"/>
      <c r="H785" s="114"/>
      <c r="I785" s="114"/>
      <c r="J785" s="114"/>
      <c r="K785" s="114"/>
      <c r="L785" s="114"/>
      <c r="M785" s="159"/>
      <c r="N785" s="160"/>
      <c r="O785" s="161"/>
      <c r="P785" s="162"/>
      <c r="Q785" s="163"/>
      <c r="R785" s="142"/>
      <c r="S785" s="16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row>
    <row r="786" ht="14.25" customHeight="1">
      <c r="A786" s="114"/>
      <c r="B786" s="114"/>
      <c r="C786" s="158"/>
      <c r="D786" s="114"/>
      <c r="E786" s="114"/>
      <c r="F786" s="114"/>
      <c r="G786" s="114"/>
      <c r="H786" s="114"/>
      <c r="I786" s="114"/>
      <c r="J786" s="114"/>
      <c r="K786" s="114"/>
      <c r="L786" s="114"/>
      <c r="M786" s="159"/>
      <c r="N786" s="160"/>
      <c r="O786" s="161"/>
      <c r="P786" s="162"/>
      <c r="Q786" s="163"/>
      <c r="R786" s="142"/>
      <c r="S786" s="16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row>
    <row r="787" ht="14.25" customHeight="1">
      <c r="A787" s="114"/>
      <c r="B787" s="114"/>
      <c r="C787" s="158"/>
      <c r="D787" s="114"/>
      <c r="E787" s="114"/>
      <c r="F787" s="114"/>
      <c r="G787" s="114"/>
      <c r="H787" s="114"/>
      <c r="I787" s="114"/>
      <c r="J787" s="114"/>
      <c r="K787" s="114"/>
      <c r="L787" s="114"/>
      <c r="M787" s="159"/>
      <c r="N787" s="160"/>
      <c r="O787" s="161"/>
      <c r="P787" s="162"/>
      <c r="Q787" s="163"/>
      <c r="R787" s="142"/>
      <c r="S787" s="16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row>
    <row r="788" ht="14.25" customHeight="1">
      <c r="A788" s="114"/>
      <c r="B788" s="114"/>
      <c r="C788" s="158"/>
      <c r="D788" s="114"/>
      <c r="E788" s="114"/>
      <c r="F788" s="114"/>
      <c r="G788" s="114"/>
      <c r="H788" s="114"/>
      <c r="I788" s="114"/>
      <c r="J788" s="114"/>
      <c r="K788" s="114"/>
      <c r="L788" s="114"/>
      <c r="M788" s="159"/>
      <c r="N788" s="160"/>
      <c r="O788" s="161"/>
      <c r="P788" s="162"/>
      <c r="Q788" s="163"/>
      <c r="R788" s="142"/>
      <c r="S788" s="16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row>
    <row r="789" ht="14.25" customHeight="1">
      <c r="A789" s="114"/>
      <c r="B789" s="114"/>
      <c r="C789" s="158"/>
      <c r="D789" s="114"/>
      <c r="E789" s="114"/>
      <c r="F789" s="114"/>
      <c r="G789" s="114"/>
      <c r="H789" s="114"/>
      <c r="I789" s="114"/>
      <c r="J789" s="114"/>
      <c r="K789" s="114"/>
      <c r="L789" s="114"/>
      <c r="M789" s="159"/>
      <c r="N789" s="160"/>
      <c r="O789" s="161"/>
      <c r="P789" s="162"/>
      <c r="Q789" s="163"/>
      <c r="R789" s="142"/>
      <c r="S789" s="16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row>
    <row r="790" ht="14.25" customHeight="1">
      <c r="A790" s="114"/>
      <c r="B790" s="114"/>
      <c r="C790" s="158"/>
      <c r="D790" s="114"/>
      <c r="E790" s="114"/>
      <c r="F790" s="114"/>
      <c r="G790" s="114"/>
      <c r="H790" s="114"/>
      <c r="I790" s="114"/>
      <c r="J790" s="114"/>
      <c r="K790" s="114"/>
      <c r="L790" s="114"/>
      <c r="M790" s="159"/>
      <c r="N790" s="160"/>
      <c r="O790" s="161"/>
      <c r="P790" s="162"/>
      <c r="Q790" s="163"/>
      <c r="R790" s="142"/>
      <c r="S790" s="16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row>
    <row r="791" ht="14.25" customHeight="1">
      <c r="A791" s="114"/>
      <c r="B791" s="114"/>
      <c r="C791" s="158"/>
      <c r="D791" s="114"/>
      <c r="E791" s="114"/>
      <c r="F791" s="114"/>
      <c r="G791" s="114"/>
      <c r="H791" s="114"/>
      <c r="I791" s="114"/>
      <c r="J791" s="114"/>
      <c r="K791" s="114"/>
      <c r="L791" s="114"/>
      <c r="M791" s="159"/>
      <c r="N791" s="160"/>
      <c r="O791" s="161"/>
      <c r="P791" s="162"/>
      <c r="Q791" s="163"/>
      <c r="R791" s="142"/>
      <c r="S791" s="16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row>
    <row r="792" ht="14.25" customHeight="1">
      <c r="A792" s="114"/>
      <c r="B792" s="114"/>
      <c r="C792" s="158"/>
      <c r="D792" s="114"/>
      <c r="E792" s="114"/>
      <c r="F792" s="114"/>
      <c r="G792" s="114"/>
      <c r="H792" s="114"/>
      <c r="I792" s="114"/>
      <c r="J792" s="114"/>
      <c r="K792" s="114"/>
      <c r="L792" s="114"/>
      <c r="M792" s="159"/>
      <c r="N792" s="160"/>
      <c r="O792" s="161"/>
      <c r="P792" s="162"/>
      <c r="Q792" s="163"/>
      <c r="R792" s="142"/>
      <c r="S792" s="16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row>
    <row r="793" ht="14.25" customHeight="1">
      <c r="A793" s="114"/>
      <c r="B793" s="114"/>
      <c r="C793" s="158"/>
      <c r="D793" s="114"/>
      <c r="E793" s="114"/>
      <c r="F793" s="114"/>
      <c r="G793" s="114"/>
      <c r="H793" s="114"/>
      <c r="I793" s="114"/>
      <c r="J793" s="114"/>
      <c r="K793" s="114"/>
      <c r="L793" s="114"/>
      <c r="M793" s="159"/>
      <c r="N793" s="160"/>
      <c r="O793" s="161"/>
      <c r="P793" s="162"/>
      <c r="Q793" s="163"/>
      <c r="R793" s="142"/>
      <c r="S793" s="16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row>
    <row r="794" ht="14.25" customHeight="1">
      <c r="A794" s="114"/>
      <c r="B794" s="114"/>
      <c r="C794" s="158"/>
      <c r="D794" s="114"/>
      <c r="E794" s="114"/>
      <c r="F794" s="114"/>
      <c r="G794" s="114"/>
      <c r="H794" s="114"/>
      <c r="I794" s="114"/>
      <c r="J794" s="114"/>
      <c r="K794" s="114"/>
      <c r="L794" s="114"/>
      <c r="M794" s="159"/>
      <c r="N794" s="160"/>
      <c r="O794" s="161"/>
      <c r="P794" s="162"/>
      <c r="Q794" s="163"/>
      <c r="R794" s="142"/>
      <c r="S794" s="16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row>
    <row r="795" ht="14.25" customHeight="1">
      <c r="A795" s="114"/>
      <c r="B795" s="114"/>
      <c r="C795" s="158"/>
      <c r="D795" s="114"/>
      <c r="E795" s="114"/>
      <c r="F795" s="114"/>
      <c r="G795" s="114"/>
      <c r="H795" s="114"/>
      <c r="I795" s="114"/>
      <c r="J795" s="114"/>
      <c r="K795" s="114"/>
      <c r="L795" s="114"/>
      <c r="M795" s="159"/>
      <c r="N795" s="160"/>
      <c r="O795" s="161"/>
      <c r="P795" s="162"/>
      <c r="Q795" s="163"/>
      <c r="R795" s="142"/>
      <c r="S795" s="16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row>
    <row r="796" ht="14.25" customHeight="1">
      <c r="A796" s="114"/>
      <c r="B796" s="114"/>
      <c r="C796" s="158"/>
      <c r="D796" s="114"/>
      <c r="E796" s="114"/>
      <c r="F796" s="114"/>
      <c r="G796" s="114"/>
      <c r="H796" s="114"/>
      <c r="I796" s="114"/>
      <c r="J796" s="114"/>
      <c r="K796" s="114"/>
      <c r="L796" s="114"/>
      <c r="M796" s="159"/>
      <c r="N796" s="160"/>
      <c r="O796" s="161"/>
      <c r="P796" s="162"/>
      <c r="Q796" s="163"/>
      <c r="R796" s="142"/>
      <c r="S796" s="16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row>
    <row r="797" ht="14.25" customHeight="1">
      <c r="A797" s="114"/>
      <c r="B797" s="114"/>
      <c r="C797" s="158"/>
      <c r="D797" s="114"/>
      <c r="E797" s="114"/>
      <c r="F797" s="114"/>
      <c r="G797" s="114"/>
      <c r="H797" s="114"/>
      <c r="I797" s="114"/>
      <c r="J797" s="114"/>
      <c r="K797" s="114"/>
      <c r="L797" s="114"/>
      <c r="M797" s="159"/>
      <c r="N797" s="160"/>
      <c r="O797" s="161"/>
      <c r="P797" s="162"/>
      <c r="Q797" s="163"/>
      <c r="R797" s="142"/>
      <c r="S797" s="16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row>
    <row r="798" ht="14.25" customHeight="1">
      <c r="A798" s="114"/>
      <c r="B798" s="114"/>
      <c r="C798" s="158"/>
      <c r="D798" s="114"/>
      <c r="E798" s="114"/>
      <c r="F798" s="114"/>
      <c r="G798" s="114"/>
      <c r="H798" s="114"/>
      <c r="I798" s="114"/>
      <c r="J798" s="114"/>
      <c r="K798" s="114"/>
      <c r="L798" s="114"/>
      <c r="M798" s="159"/>
      <c r="N798" s="160"/>
      <c r="O798" s="161"/>
      <c r="P798" s="162"/>
      <c r="Q798" s="163"/>
      <c r="R798" s="142"/>
      <c r="S798" s="16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row>
    <row r="799" ht="14.25" customHeight="1">
      <c r="A799" s="114"/>
      <c r="B799" s="114"/>
      <c r="C799" s="158"/>
      <c r="D799" s="114"/>
      <c r="E799" s="114"/>
      <c r="F799" s="114"/>
      <c r="G799" s="114"/>
      <c r="H799" s="114"/>
      <c r="I799" s="114"/>
      <c r="J799" s="114"/>
      <c r="K799" s="114"/>
      <c r="L799" s="114"/>
      <c r="M799" s="159"/>
      <c r="N799" s="160"/>
      <c r="O799" s="161"/>
      <c r="P799" s="162"/>
      <c r="Q799" s="163"/>
      <c r="R799" s="142"/>
      <c r="S799" s="16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row>
    <row r="800" ht="14.25" customHeight="1">
      <c r="A800" s="114"/>
      <c r="B800" s="114"/>
      <c r="C800" s="158"/>
      <c r="D800" s="114"/>
      <c r="E800" s="114"/>
      <c r="F800" s="114"/>
      <c r="G800" s="114"/>
      <c r="H800" s="114"/>
      <c r="I800" s="114"/>
      <c r="J800" s="114"/>
      <c r="K800" s="114"/>
      <c r="L800" s="114"/>
      <c r="M800" s="159"/>
      <c r="N800" s="160"/>
      <c r="O800" s="161"/>
      <c r="P800" s="162"/>
      <c r="Q800" s="163"/>
      <c r="R800" s="142"/>
      <c r="S800" s="16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row>
    <row r="801" ht="14.25" customHeight="1">
      <c r="A801" s="114"/>
      <c r="B801" s="114"/>
      <c r="C801" s="158"/>
      <c r="D801" s="114"/>
      <c r="E801" s="114"/>
      <c r="F801" s="114"/>
      <c r="G801" s="114"/>
      <c r="H801" s="114"/>
      <c r="I801" s="114"/>
      <c r="J801" s="114"/>
      <c r="K801" s="114"/>
      <c r="L801" s="114"/>
      <c r="M801" s="159"/>
      <c r="N801" s="160"/>
      <c r="O801" s="161"/>
      <c r="P801" s="162"/>
      <c r="Q801" s="163"/>
      <c r="R801" s="142"/>
      <c r="S801" s="16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row>
    <row r="802" ht="14.25" customHeight="1">
      <c r="A802" s="114"/>
      <c r="B802" s="114"/>
      <c r="C802" s="158"/>
      <c r="D802" s="114"/>
      <c r="E802" s="114"/>
      <c r="F802" s="114"/>
      <c r="G802" s="114"/>
      <c r="H802" s="114"/>
      <c r="I802" s="114"/>
      <c r="J802" s="114"/>
      <c r="K802" s="114"/>
      <c r="L802" s="114"/>
      <c r="M802" s="159"/>
      <c r="N802" s="160"/>
      <c r="O802" s="161"/>
      <c r="P802" s="162"/>
      <c r="Q802" s="163"/>
      <c r="R802" s="142"/>
      <c r="S802" s="16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row>
    <row r="803" ht="14.25" customHeight="1">
      <c r="A803" s="114"/>
      <c r="B803" s="114"/>
      <c r="C803" s="158"/>
      <c r="D803" s="114"/>
      <c r="E803" s="114"/>
      <c r="F803" s="114"/>
      <c r="G803" s="114"/>
      <c r="H803" s="114"/>
      <c r="I803" s="114"/>
      <c r="J803" s="114"/>
      <c r="K803" s="114"/>
      <c r="L803" s="114"/>
      <c r="M803" s="159"/>
      <c r="N803" s="160"/>
      <c r="O803" s="161"/>
      <c r="P803" s="162"/>
      <c r="Q803" s="163"/>
      <c r="R803" s="142"/>
      <c r="S803" s="16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row>
    <row r="804" ht="14.25" customHeight="1">
      <c r="A804" s="114"/>
      <c r="B804" s="114"/>
      <c r="C804" s="158"/>
      <c r="D804" s="114"/>
      <c r="E804" s="114"/>
      <c r="F804" s="114"/>
      <c r="G804" s="114"/>
      <c r="H804" s="114"/>
      <c r="I804" s="114"/>
      <c r="J804" s="114"/>
      <c r="K804" s="114"/>
      <c r="L804" s="114"/>
      <c r="M804" s="159"/>
      <c r="N804" s="160"/>
      <c r="O804" s="161"/>
      <c r="P804" s="162"/>
      <c r="Q804" s="163"/>
      <c r="R804" s="142"/>
      <c r="S804" s="16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row>
    <row r="805" ht="14.25" customHeight="1">
      <c r="A805" s="114"/>
      <c r="B805" s="114"/>
      <c r="C805" s="158"/>
      <c r="D805" s="114"/>
      <c r="E805" s="114"/>
      <c r="F805" s="114"/>
      <c r="G805" s="114"/>
      <c r="H805" s="114"/>
      <c r="I805" s="114"/>
      <c r="J805" s="114"/>
      <c r="K805" s="114"/>
      <c r="L805" s="114"/>
      <c r="M805" s="159"/>
      <c r="N805" s="160"/>
      <c r="O805" s="161"/>
      <c r="P805" s="162"/>
      <c r="Q805" s="163"/>
      <c r="R805" s="142"/>
      <c r="S805" s="16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row>
    <row r="806" ht="14.25" customHeight="1">
      <c r="A806" s="114"/>
      <c r="B806" s="114"/>
      <c r="C806" s="158"/>
      <c r="D806" s="114"/>
      <c r="E806" s="114"/>
      <c r="F806" s="114"/>
      <c r="G806" s="114"/>
      <c r="H806" s="114"/>
      <c r="I806" s="114"/>
      <c r="J806" s="114"/>
      <c r="K806" s="114"/>
      <c r="L806" s="114"/>
      <c r="M806" s="159"/>
      <c r="N806" s="160"/>
      <c r="O806" s="161"/>
      <c r="P806" s="162"/>
      <c r="Q806" s="163"/>
      <c r="R806" s="142"/>
      <c r="S806" s="16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row>
    <row r="807" ht="14.25" customHeight="1">
      <c r="A807" s="114"/>
      <c r="B807" s="114"/>
      <c r="C807" s="158"/>
      <c r="D807" s="114"/>
      <c r="E807" s="114"/>
      <c r="F807" s="114"/>
      <c r="G807" s="114"/>
      <c r="H807" s="114"/>
      <c r="I807" s="114"/>
      <c r="J807" s="114"/>
      <c r="K807" s="114"/>
      <c r="L807" s="114"/>
      <c r="M807" s="159"/>
      <c r="N807" s="160"/>
      <c r="O807" s="161"/>
      <c r="P807" s="162"/>
      <c r="Q807" s="163"/>
      <c r="R807" s="142"/>
      <c r="S807" s="16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row>
    <row r="808" ht="14.25" customHeight="1">
      <c r="A808" s="114"/>
      <c r="B808" s="114"/>
      <c r="C808" s="158"/>
      <c r="D808" s="114"/>
      <c r="E808" s="114"/>
      <c r="F808" s="114"/>
      <c r="G808" s="114"/>
      <c r="H808" s="114"/>
      <c r="I808" s="114"/>
      <c r="J808" s="114"/>
      <c r="K808" s="114"/>
      <c r="L808" s="114"/>
      <c r="M808" s="159"/>
      <c r="N808" s="160"/>
      <c r="O808" s="161"/>
      <c r="P808" s="162"/>
      <c r="Q808" s="163"/>
      <c r="R808" s="142"/>
      <c r="S808" s="16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row>
    <row r="809" ht="14.25" customHeight="1">
      <c r="A809" s="114"/>
      <c r="B809" s="114"/>
      <c r="C809" s="158"/>
      <c r="D809" s="114"/>
      <c r="E809" s="114"/>
      <c r="F809" s="114"/>
      <c r="G809" s="114"/>
      <c r="H809" s="114"/>
      <c r="I809" s="114"/>
      <c r="J809" s="114"/>
      <c r="K809" s="114"/>
      <c r="L809" s="114"/>
      <c r="M809" s="159"/>
      <c r="N809" s="160"/>
      <c r="O809" s="161"/>
      <c r="P809" s="162"/>
      <c r="Q809" s="163"/>
      <c r="R809" s="142"/>
      <c r="S809" s="16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row>
    <row r="810" ht="14.25" customHeight="1">
      <c r="A810" s="114"/>
      <c r="B810" s="114"/>
      <c r="C810" s="158"/>
      <c r="D810" s="114"/>
      <c r="E810" s="114"/>
      <c r="F810" s="114"/>
      <c r="G810" s="114"/>
      <c r="H810" s="114"/>
      <c r="I810" s="114"/>
      <c r="J810" s="114"/>
      <c r="K810" s="114"/>
      <c r="L810" s="114"/>
      <c r="M810" s="159"/>
      <c r="N810" s="160"/>
      <c r="O810" s="161"/>
      <c r="P810" s="162"/>
      <c r="Q810" s="163"/>
      <c r="R810" s="142"/>
      <c r="S810" s="16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row>
    <row r="811" ht="14.25" customHeight="1">
      <c r="A811" s="114"/>
      <c r="B811" s="114"/>
      <c r="C811" s="158"/>
      <c r="D811" s="114"/>
      <c r="E811" s="114"/>
      <c r="F811" s="114"/>
      <c r="G811" s="114"/>
      <c r="H811" s="114"/>
      <c r="I811" s="114"/>
      <c r="J811" s="114"/>
      <c r="K811" s="114"/>
      <c r="L811" s="114"/>
      <c r="M811" s="159"/>
      <c r="N811" s="160"/>
      <c r="O811" s="161"/>
      <c r="P811" s="162"/>
      <c r="Q811" s="163"/>
      <c r="R811" s="142"/>
      <c r="S811" s="16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row>
    <row r="812" ht="14.25" customHeight="1">
      <c r="A812" s="114"/>
      <c r="B812" s="114"/>
      <c r="C812" s="158"/>
      <c r="D812" s="114"/>
      <c r="E812" s="114"/>
      <c r="F812" s="114"/>
      <c r="G812" s="114"/>
      <c r="H812" s="114"/>
      <c r="I812" s="114"/>
      <c r="J812" s="114"/>
      <c r="K812" s="114"/>
      <c r="L812" s="114"/>
      <c r="M812" s="159"/>
      <c r="N812" s="160"/>
      <c r="O812" s="161"/>
      <c r="P812" s="162"/>
      <c r="Q812" s="163"/>
      <c r="R812" s="142"/>
      <c r="S812" s="16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row>
    <row r="813" ht="14.25" customHeight="1">
      <c r="A813" s="114"/>
      <c r="B813" s="114"/>
      <c r="C813" s="158"/>
      <c r="D813" s="114"/>
      <c r="E813" s="114"/>
      <c r="F813" s="114"/>
      <c r="G813" s="114"/>
      <c r="H813" s="114"/>
      <c r="I813" s="114"/>
      <c r="J813" s="114"/>
      <c r="K813" s="114"/>
      <c r="L813" s="114"/>
      <c r="M813" s="159"/>
      <c r="N813" s="160"/>
      <c r="O813" s="161"/>
      <c r="P813" s="162"/>
      <c r="Q813" s="163"/>
      <c r="R813" s="142"/>
      <c r="S813" s="16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row>
    <row r="814" ht="14.25" customHeight="1">
      <c r="A814" s="114"/>
      <c r="B814" s="114"/>
      <c r="C814" s="158"/>
      <c r="D814" s="114"/>
      <c r="E814" s="114"/>
      <c r="F814" s="114"/>
      <c r="G814" s="114"/>
      <c r="H814" s="114"/>
      <c r="I814" s="114"/>
      <c r="J814" s="114"/>
      <c r="K814" s="114"/>
      <c r="L814" s="114"/>
      <c r="M814" s="159"/>
      <c r="N814" s="160"/>
      <c r="O814" s="161"/>
      <c r="P814" s="162"/>
      <c r="Q814" s="163"/>
      <c r="R814" s="142"/>
      <c r="S814" s="16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row>
    <row r="815" ht="14.25" customHeight="1">
      <c r="A815" s="114"/>
      <c r="B815" s="114"/>
      <c r="C815" s="158"/>
      <c r="D815" s="114"/>
      <c r="E815" s="114"/>
      <c r="F815" s="114"/>
      <c r="G815" s="114"/>
      <c r="H815" s="114"/>
      <c r="I815" s="114"/>
      <c r="J815" s="114"/>
      <c r="K815" s="114"/>
      <c r="L815" s="114"/>
      <c r="M815" s="159"/>
      <c r="N815" s="160"/>
      <c r="O815" s="161"/>
      <c r="P815" s="162"/>
      <c r="Q815" s="163"/>
      <c r="R815" s="142"/>
      <c r="S815" s="16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row>
    <row r="816" ht="14.25" customHeight="1">
      <c r="A816" s="114"/>
      <c r="B816" s="114"/>
      <c r="C816" s="158"/>
      <c r="D816" s="114"/>
      <c r="E816" s="114"/>
      <c r="F816" s="114"/>
      <c r="G816" s="114"/>
      <c r="H816" s="114"/>
      <c r="I816" s="114"/>
      <c r="J816" s="114"/>
      <c r="K816" s="114"/>
      <c r="L816" s="114"/>
      <c r="M816" s="159"/>
      <c r="N816" s="160"/>
      <c r="O816" s="161"/>
      <c r="P816" s="162"/>
      <c r="Q816" s="163"/>
      <c r="R816" s="142"/>
      <c r="S816" s="16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row>
    <row r="817" ht="14.25" customHeight="1">
      <c r="A817" s="114"/>
      <c r="B817" s="114"/>
      <c r="C817" s="158"/>
      <c r="D817" s="114"/>
      <c r="E817" s="114"/>
      <c r="F817" s="114"/>
      <c r="G817" s="114"/>
      <c r="H817" s="114"/>
      <c r="I817" s="114"/>
      <c r="J817" s="114"/>
      <c r="K817" s="114"/>
      <c r="L817" s="114"/>
      <c r="M817" s="159"/>
      <c r="N817" s="160"/>
      <c r="O817" s="161"/>
      <c r="P817" s="162"/>
      <c r="Q817" s="163"/>
      <c r="R817" s="142"/>
      <c r="S817" s="16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row>
    <row r="818" ht="14.25" customHeight="1">
      <c r="A818" s="114"/>
      <c r="B818" s="114"/>
      <c r="C818" s="158"/>
      <c r="D818" s="114"/>
      <c r="E818" s="114"/>
      <c r="F818" s="114"/>
      <c r="G818" s="114"/>
      <c r="H818" s="114"/>
      <c r="I818" s="114"/>
      <c r="J818" s="114"/>
      <c r="K818" s="114"/>
      <c r="L818" s="114"/>
      <c r="M818" s="159"/>
      <c r="N818" s="160"/>
      <c r="O818" s="161"/>
      <c r="P818" s="162"/>
      <c r="Q818" s="163"/>
      <c r="R818" s="142"/>
      <c r="S818" s="16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row>
    <row r="819" ht="14.25" customHeight="1">
      <c r="A819" s="114"/>
      <c r="B819" s="114"/>
      <c r="C819" s="158"/>
      <c r="D819" s="114"/>
      <c r="E819" s="114"/>
      <c r="F819" s="114"/>
      <c r="G819" s="114"/>
      <c r="H819" s="114"/>
      <c r="I819" s="114"/>
      <c r="J819" s="114"/>
      <c r="K819" s="114"/>
      <c r="L819" s="114"/>
      <c r="M819" s="159"/>
      <c r="N819" s="160"/>
      <c r="O819" s="161"/>
      <c r="P819" s="162"/>
      <c r="Q819" s="163"/>
      <c r="R819" s="142"/>
      <c r="S819" s="16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row>
    <row r="820" ht="14.25" customHeight="1">
      <c r="A820" s="114"/>
      <c r="B820" s="114"/>
      <c r="C820" s="158"/>
      <c r="D820" s="114"/>
      <c r="E820" s="114"/>
      <c r="F820" s="114"/>
      <c r="G820" s="114"/>
      <c r="H820" s="114"/>
      <c r="I820" s="114"/>
      <c r="J820" s="114"/>
      <c r="K820" s="114"/>
      <c r="L820" s="114"/>
      <c r="M820" s="159"/>
      <c r="N820" s="160"/>
      <c r="O820" s="161"/>
      <c r="P820" s="162"/>
      <c r="Q820" s="163"/>
      <c r="R820" s="142"/>
      <c r="S820" s="16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row>
    <row r="821" ht="14.25" customHeight="1">
      <c r="A821" s="114"/>
      <c r="B821" s="114"/>
      <c r="C821" s="158"/>
      <c r="D821" s="114"/>
      <c r="E821" s="114"/>
      <c r="F821" s="114"/>
      <c r="G821" s="114"/>
      <c r="H821" s="114"/>
      <c r="I821" s="114"/>
      <c r="J821" s="114"/>
      <c r="K821" s="114"/>
      <c r="L821" s="114"/>
      <c r="M821" s="159"/>
      <c r="N821" s="160"/>
      <c r="O821" s="161"/>
      <c r="P821" s="162"/>
      <c r="Q821" s="163"/>
      <c r="R821" s="142"/>
      <c r="S821" s="16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row>
    <row r="822" ht="14.25" customHeight="1">
      <c r="A822" s="114"/>
      <c r="B822" s="114"/>
      <c r="C822" s="158"/>
      <c r="D822" s="114"/>
      <c r="E822" s="114"/>
      <c r="F822" s="114"/>
      <c r="G822" s="114"/>
      <c r="H822" s="114"/>
      <c r="I822" s="114"/>
      <c r="J822" s="114"/>
      <c r="K822" s="114"/>
      <c r="L822" s="114"/>
      <c r="M822" s="159"/>
      <c r="N822" s="160"/>
      <c r="O822" s="161"/>
      <c r="P822" s="162"/>
      <c r="Q822" s="163"/>
      <c r="R822" s="142"/>
      <c r="S822" s="16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row>
    <row r="823" ht="14.25" customHeight="1">
      <c r="A823" s="114"/>
      <c r="B823" s="114"/>
      <c r="C823" s="158"/>
      <c r="D823" s="114"/>
      <c r="E823" s="114"/>
      <c r="F823" s="114"/>
      <c r="G823" s="114"/>
      <c r="H823" s="114"/>
      <c r="I823" s="114"/>
      <c r="J823" s="114"/>
      <c r="K823" s="114"/>
      <c r="L823" s="114"/>
      <c r="M823" s="159"/>
      <c r="N823" s="160"/>
      <c r="O823" s="161"/>
      <c r="P823" s="162"/>
      <c r="Q823" s="163"/>
      <c r="R823" s="142"/>
      <c r="S823" s="16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row>
    <row r="824" ht="14.25" customHeight="1">
      <c r="A824" s="114"/>
      <c r="B824" s="114"/>
      <c r="C824" s="158"/>
      <c r="D824" s="114"/>
      <c r="E824" s="114"/>
      <c r="F824" s="114"/>
      <c r="G824" s="114"/>
      <c r="H824" s="114"/>
      <c r="I824" s="114"/>
      <c r="J824" s="114"/>
      <c r="K824" s="114"/>
      <c r="L824" s="114"/>
      <c r="M824" s="159"/>
      <c r="N824" s="160"/>
      <c r="O824" s="161"/>
      <c r="P824" s="162"/>
      <c r="Q824" s="163"/>
      <c r="R824" s="142"/>
      <c r="S824" s="16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row>
    <row r="825" ht="14.25" customHeight="1">
      <c r="A825" s="114"/>
      <c r="B825" s="114"/>
      <c r="C825" s="158"/>
      <c r="D825" s="114"/>
      <c r="E825" s="114"/>
      <c r="F825" s="114"/>
      <c r="G825" s="114"/>
      <c r="H825" s="114"/>
      <c r="I825" s="114"/>
      <c r="J825" s="114"/>
      <c r="K825" s="114"/>
      <c r="L825" s="114"/>
      <c r="M825" s="159"/>
      <c r="N825" s="160"/>
      <c r="O825" s="161"/>
      <c r="P825" s="162"/>
      <c r="Q825" s="163"/>
      <c r="R825" s="142"/>
      <c r="S825" s="16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row>
    <row r="826" ht="14.25" customHeight="1">
      <c r="A826" s="114"/>
      <c r="B826" s="114"/>
      <c r="C826" s="158"/>
      <c r="D826" s="114"/>
      <c r="E826" s="114"/>
      <c r="F826" s="114"/>
      <c r="G826" s="114"/>
      <c r="H826" s="114"/>
      <c r="I826" s="114"/>
      <c r="J826" s="114"/>
      <c r="K826" s="114"/>
      <c r="L826" s="114"/>
      <c r="M826" s="159"/>
      <c r="N826" s="160"/>
      <c r="O826" s="161"/>
      <c r="P826" s="162"/>
      <c r="Q826" s="163"/>
      <c r="R826" s="142"/>
      <c r="S826" s="16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row>
    <row r="827" ht="14.25" customHeight="1">
      <c r="A827" s="114"/>
      <c r="B827" s="114"/>
      <c r="C827" s="158"/>
      <c r="D827" s="114"/>
      <c r="E827" s="114"/>
      <c r="F827" s="114"/>
      <c r="G827" s="114"/>
      <c r="H827" s="114"/>
      <c r="I827" s="114"/>
      <c r="J827" s="114"/>
      <c r="K827" s="114"/>
      <c r="L827" s="114"/>
      <c r="M827" s="159"/>
      <c r="N827" s="160"/>
      <c r="O827" s="161"/>
      <c r="P827" s="162"/>
      <c r="Q827" s="163"/>
      <c r="R827" s="142"/>
      <c r="S827" s="16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row>
    <row r="828" ht="14.25" customHeight="1">
      <c r="A828" s="114"/>
      <c r="B828" s="114"/>
      <c r="C828" s="158"/>
      <c r="D828" s="114"/>
      <c r="E828" s="114"/>
      <c r="F828" s="114"/>
      <c r="G828" s="114"/>
      <c r="H828" s="114"/>
      <c r="I828" s="114"/>
      <c r="J828" s="114"/>
      <c r="K828" s="114"/>
      <c r="L828" s="114"/>
      <c r="M828" s="159"/>
      <c r="N828" s="160"/>
      <c r="O828" s="161"/>
      <c r="P828" s="162"/>
      <c r="Q828" s="163"/>
      <c r="R828" s="142"/>
      <c r="S828" s="16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row>
    <row r="829" ht="14.25" customHeight="1">
      <c r="A829" s="114"/>
      <c r="B829" s="114"/>
      <c r="C829" s="158"/>
      <c r="D829" s="114"/>
      <c r="E829" s="114"/>
      <c r="F829" s="114"/>
      <c r="G829" s="114"/>
      <c r="H829" s="114"/>
      <c r="I829" s="114"/>
      <c r="J829" s="114"/>
      <c r="K829" s="114"/>
      <c r="L829" s="114"/>
      <c r="M829" s="159"/>
      <c r="N829" s="160"/>
      <c r="O829" s="161"/>
      <c r="P829" s="162"/>
      <c r="Q829" s="163"/>
      <c r="R829" s="142"/>
      <c r="S829" s="16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row>
    <row r="830" ht="14.25" customHeight="1">
      <c r="A830" s="114"/>
      <c r="B830" s="114"/>
      <c r="C830" s="158"/>
      <c r="D830" s="114"/>
      <c r="E830" s="114"/>
      <c r="F830" s="114"/>
      <c r="G830" s="114"/>
      <c r="H830" s="114"/>
      <c r="I830" s="114"/>
      <c r="J830" s="114"/>
      <c r="K830" s="114"/>
      <c r="L830" s="114"/>
      <c r="M830" s="159"/>
      <c r="N830" s="160"/>
      <c r="O830" s="161"/>
      <c r="P830" s="162"/>
      <c r="Q830" s="163"/>
      <c r="R830" s="142"/>
      <c r="S830" s="16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row>
    <row r="831" ht="14.25" customHeight="1">
      <c r="A831" s="114"/>
      <c r="B831" s="114"/>
      <c r="C831" s="158"/>
      <c r="D831" s="114"/>
      <c r="E831" s="114"/>
      <c r="F831" s="114"/>
      <c r="G831" s="114"/>
      <c r="H831" s="114"/>
      <c r="I831" s="114"/>
      <c r="J831" s="114"/>
      <c r="K831" s="114"/>
      <c r="L831" s="114"/>
      <c r="M831" s="159"/>
      <c r="N831" s="160"/>
      <c r="O831" s="161"/>
      <c r="P831" s="162"/>
      <c r="Q831" s="163"/>
      <c r="R831" s="142"/>
      <c r="S831" s="16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row>
    <row r="832" ht="14.25" customHeight="1">
      <c r="A832" s="114"/>
      <c r="B832" s="114"/>
      <c r="C832" s="158"/>
      <c r="D832" s="114"/>
      <c r="E832" s="114"/>
      <c r="F832" s="114"/>
      <c r="G832" s="114"/>
      <c r="H832" s="114"/>
      <c r="I832" s="114"/>
      <c r="J832" s="114"/>
      <c r="K832" s="114"/>
      <c r="L832" s="114"/>
      <c r="M832" s="159"/>
      <c r="N832" s="160"/>
      <c r="O832" s="161"/>
      <c r="P832" s="162"/>
      <c r="Q832" s="163"/>
      <c r="R832" s="142"/>
      <c r="S832" s="16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row>
    <row r="833" ht="14.25" customHeight="1">
      <c r="A833" s="114"/>
      <c r="B833" s="114"/>
      <c r="C833" s="158"/>
      <c r="D833" s="114"/>
      <c r="E833" s="114"/>
      <c r="F833" s="114"/>
      <c r="G833" s="114"/>
      <c r="H833" s="114"/>
      <c r="I833" s="114"/>
      <c r="J833" s="114"/>
      <c r="K833" s="114"/>
      <c r="L833" s="114"/>
      <c r="M833" s="159"/>
      <c r="N833" s="160"/>
      <c r="O833" s="161"/>
      <c r="P833" s="162"/>
      <c r="Q833" s="163"/>
      <c r="R833" s="142"/>
      <c r="S833" s="16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row>
    <row r="834" ht="14.25" customHeight="1">
      <c r="A834" s="114"/>
      <c r="B834" s="114"/>
      <c r="C834" s="158"/>
      <c r="D834" s="114"/>
      <c r="E834" s="114"/>
      <c r="F834" s="114"/>
      <c r="G834" s="114"/>
      <c r="H834" s="114"/>
      <c r="I834" s="114"/>
      <c r="J834" s="114"/>
      <c r="K834" s="114"/>
      <c r="L834" s="114"/>
      <c r="M834" s="159"/>
      <c r="N834" s="160"/>
      <c r="O834" s="161"/>
      <c r="P834" s="162"/>
      <c r="Q834" s="163"/>
      <c r="R834" s="142"/>
      <c r="S834" s="16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row>
    <row r="835" ht="14.25" customHeight="1">
      <c r="A835" s="114"/>
      <c r="B835" s="114"/>
      <c r="C835" s="158"/>
      <c r="D835" s="114"/>
      <c r="E835" s="114"/>
      <c r="F835" s="114"/>
      <c r="G835" s="114"/>
      <c r="H835" s="114"/>
      <c r="I835" s="114"/>
      <c r="J835" s="114"/>
      <c r="K835" s="114"/>
      <c r="L835" s="114"/>
      <c r="M835" s="159"/>
      <c r="N835" s="160"/>
      <c r="O835" s="161"/>
      <c r="P835" s="162"/>
      <c r="Q835" s="163"/>
      <c r="R835" s="142"/>
      <c r="S835" s="16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row>
    <row r="836" ht="14.25" customHeight="1">
      <c r="A836" s="114"/>
      <c r="B836" s="114"/>
      <c r="C836" s="158"/>
      <c r="D836" s="114"/>
      <c r="E836" s="114"/>
      <c r="F836" s="114"/>
      <c r="G836" s="114"/>
      <c r="H836" s="114"/>
      <c r="I836" s="114"/>
      <c r="J836" s="114"/>
      <c r="K836" s="114"/>
      <c r="L836" s="114"/>
      <c r="M836" s="159"/>
      <c r="N836" s="160"/>
      <c r="O836" s="161"/>
      <c r="P836" s="162"/>
      <c r="Q836" s="163"/>
      <c r="R836" s="142"/>
      <c r="S836" s="16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row>
    <row r="837" ht="14.25" customHeight="1">
      <c r="A837" s="114"/>
      <c r="B837" s="114"/>
      <c r="C837" s="158"/>
      <c r="D837" s="114"/>
      <c r="E837" s="114"/>
      <c r="F837" s="114"/>
      <c r="G837" s="114"/>
      <c r="H837" s="114"/>
      <c r="I837" s="114"/>
      <c r="J837" s="114"/>
      <c r="K837" s="114"/>
      <c r="L837" s="114"/>
      <c r="M837" s="159"/>
      <c r="N837" s="160"/>
      <c r="O837" s="161"/>
      <c r="P837" s="162"/>
      <c r="Q837" s="163"/>
      <c r="R837" s="142"/>
      <c r="S837" s="16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row>
    <row r="838" ht="14.25" customHeight="1">
      <c r="A838" s="114"/>
      <c r="B838" s="114"/>
      <c r="C838" s="158"/>
      <c r="D838" s="114"/>
      <c r="E838" s="114"/>
      <c r="F838" s="114"/>
      <c r="G838" s="114"/>
      <c r="H838" s="114"/>
      <c r="I838" s="114"/>
      <c r="J838" s="114"/>
      <c r="K838" s="114"/>
      <c r="L838" s="114"/>
      <c r="M838" s="159"/>
      <c r="N838" s="160"/>
      <c r="O838" s="161"/>
      <c r="P838" s="162"/>
      <c r="Q838" s="163"/>
      <c r="R838" s="142"/>
      <c r="S838" s="16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row>
    <row r="839" ht="14.25" customHeight="1">
      <c r="A839" s="114"/>
      <c r="B839" s="114"/>
      <c r="C839" s="158"/>
      <c r="D839" s="114"/>
      <c r="E839" s="114"/>
      <c r="F839" s="114"/>
      <c r="G839" s="114"/>
      <c r="H839" s="114"/>
      <c r="I839" s="114"/>
      <c r="J839" s="114"/>
      <c r="K839" s="114"/>
      <c r="L839" s="114"/>
      <c r="M839" s="159"/>
      <c r="N839" s="160"/>
      <c r="O839" s="161"/>
      <c r="P839" s="162"/>
      <c r="Q839" s="163"/>
      <c r="R839" s="142"/>
      <c r="S839" s="16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row>
    <row r="840" ht="14.25" customHeight="1">
      <c r="A840" s="114"/>
      <c r="B840" s="114"/>
      <c r="C840" s="158"/>
      <c r="D840" s="114"/>
      <c r="E840" s="114"/>
      <c r="F840" s="114"/>
      <c r="G840" s="114"/>
      <c r="H840" s="114"/>
      <c r="I840" s="114"/>
      <c r="J840" s="114"/>
      <c r="K840" s="114"/>
      <c r="L840" s="114"/>
      <c r="M840" s="159"/>
      <c r="N840" s="160"/>
      <c r="O840" s="161"/>
      <c r="P840" s="162"/>
      <c r="Q840" s="163"/>
      <c r="R840" s="142"/>
      <c r="S840" s="16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row>
    <row r="841" ht="14.25" customHeight="1">
      <c r="A841" s="114"/>
      <c r="B841" s="114"/>
      <c r="C841" s="158"/>
      <c r="D841" s="114"/>
      <c r="E841" s="114"/>
      <c r="F841" s="114"/>
      <c r="G841" s="114"/>
      <c r="H841" s="114"/>
      <c r="I841" s="114"/>
      <c r="J841" s="114"/>
      <c r="K841" s="114"/>
      <c r="L841" s="114"/>
      <c r="M841" s="159"/>
      <c r="N841" s="160"/>
      <c r="O841" s="161"/>
      <c r="P841" s="162"/>
      <c r="Q841" s="163"/>
      <c r="R841" s="142"/>
      <c r="S841" s="16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row>
    <row r="842" ht="14.25" customHeight="1">
      <c r="A842" s="114"/>
      <c r="B842" s="114"/>
      <c r="C842" s="158"/>
      <c r="D842" s="114"/>
      <c r="E842" s="114"/>
      <c r="F842" s="114"/>
      <c r="G842" s="114"/>
      <c r="H842" s="114"/>
      <c r="I842" s="114"/>
      <c r="J842" s="114"/>
      <c r="K842" s="114"/>
      <c r="L842" s="114"/>
      <c r="M842" s="159"/>
      <c r="N842" s="160"/>
      <c r="O842" s="161"/>
      <c r="P842" s="162"/>
      <c r="Q842" s="163"/>
      <c r="R842" s="142"/>
      <c r="S842" s="16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row>
    <row r="843" ht="14.25" customHeight="1">
      <c r="A843" s="114"/>
      <c r="B843" s="114"/>
      <c r="C843" s="158"/>
      <c r="D843" s="114"/>
      <c r="E843" s="114"/>
      <c r="F843" s="114"/>
      <c r="G843" s="114"/>
      <c r="H843" s="114"/>
      <c r="I843" s="114"/>
      <c r="J843" s="114"/>
      <c r="K843" s="114"/>
      <c r="L843" s="114"/>
      <c r="M843" s="159"/>
      <c r="N843" s="160"/>
      <c r="O843" s="161"/>
      <c r="P843" s="162"/>
      <c r="Q843" s="163"/>
      <c r="R843" s="142"/>
      <c r="S843" s="16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row>
    <row r="844" ht="14.25" customHeight="1">
      <c r="A844" s="114"/>
      <c r="B844" s="114"/>
      <c r="C844" s="158"/>
      <c r="D844" s="114"/>
      <c r="E844" s="114"/>
      <c r="F844" s="114"/>
      <c r="G844" s="114"/>
      <c r="H844" s="114"/>
      <c r="I844" s="114"/>
      <c r="J844" s="114"/>
      <c r="K844" s="114"/>
      <c r="L844" s="114"/>
      <c r="M844" s="159"/>
      <c r="N844" s="160"/>
      <c r="O844" s="161"/>
      <c r="P844" s="162"/>
      <c r="Q844" s="163"/>
      <c r="R844" s="142"/>
      <c r="S844" s="16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row>
    <row r="845" ht="14.25" customHeight="1">
      <c r="A845" s="114"/>
      <c r="B845" s="114"/>
      <c r="C845" s="158"/>
      <c r="D845" s="114"/>
      <c r="E845" s="114"/>
      <c r="F845" s="114"/>
      <c r="G845" s="114"/>
      <c r="H845" s="114"/>
      <c r="I845" s="114"/>
      <c r="J845" s="114"/>
      <c r="K845" s="114"/>
      <c r="L845" s="114"/>
      <c r="M845" s="159"/>
      <c r="N845" s="160"/>
      <c r="O845" s="161"/>
      <c r="P845" s="162"/>
      <c r="Q845" s="163"/>
      <c r="R845" s="142"/>
      <c r="S845" s="16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row>
    <row r="846" ht="14.25" customHeight="1">
      <c r="A846" s="114"/>
      <c r="B846" s="114"/>
      <c r="C846" s="158"/>
      <c r="D846" s="114"/>
      <c r="E846" s="114"/>
      <c r="F846" s="114"/>
      <c r="G846" s="114"/>
      <c r="H846" s="114"/>
      <c r="I846" s="114"/>
      <c r="J846" s="114"/>
      <c r="K846" s="114"/>
      <c r="L846" s="114"/>
      <c r="M846" s="159"/>
      <c r="N846" s="160"/>
      <c r="O846" s="161"/>
      <c r="P846" s="162"/>
      <c r="Q846" s="163"/>
      <c r="R846" s="142"/>
      <c r="S846" s="16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row>
    <row r="847" ht="14.25" customHeight="1">
      <c r="A847" s="114"/>
      <c r="B847" s="114"/>
      <c r="C847" s="158"/>
      <c r="D847" s="114"/>
      <c r="E847" s="114"/>
      <c r="F847" s="114"/>
      <c r="G847" s="114"/>
      <c r="H847" s="114"/>
      <c r="I847" s="114"/>
      <c r="J847" s="114"/>
      <c r="K847" s="114"/>
      <c r="L847" s="114"/>
      <c r="M847" s="159"/>
      <c r="N847" s="160"/>
      <c r="O847" s="161"/>
      <c r="P847" s="162"/>
      <c r="Q847" s="163"/>
      <c r="R847" s="142"/>
      <c r="S847" s="16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row>
    <row r="848" ht="14.25" customHeight="1">
      <c r="A848" s="114"/>
      <c r="B848" s="114"/>
      <c r="C848" s="158"/>
      <c r="D848" s="114"/>
      <c r="E848" s="114"/>
      <c r="F848" s="114"/>
      <c r="G848" s="114"/>
      <c r="H848" s="114"/>
      <c r="I848" s="114"/>
      <c r="J848" s="114"/>
      <c r="K848" s="114"/>
      <c r="L848" s="114"/>
      <c r="M848" s="159"/>
      <c r="N848" s="160"/>
      <c r="O848" s="161"/>
      <c r="P848" s="162"/>
      <c r="Q848" s="163"/>
      <c r="R848" s="142"/>
      <c r="S848" s="16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row>
    <row r="849" ht="14.25" customHeight="1">
      <c r="A849" s="114"/>
      <c r="B849" s="114"/>
      <c r="C849" s="158"/>
      <c r="D849" s="114"/>
      <c r="E849" s="114"/>
      <c r="F849" s="114"/>
      <c r="G849" s="114"/>
      <c r="H849" s="114"/>
      <c r="I849" s="114"/>
      <c r="J849" s="114"/>
      <c r="K849" s="114"/>
      <c r="L849" s="114"/>
      <c r="M849" s="159"/>
      <c r="N849" s="160"/>
      <c r="O849" s="161"/>
      <c r="P849" s="162"/>
      <c r="Q849" s="163"/>
      <c r="R849" s="142"/>
      <c r="S849" s="16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row>
    <row r="850" ht="14.25" customHeight="1">
      <c r="A850" s="114"/>
      <c r="B850" s="114"/>
      <c r="C850" s="158"/>
      <c r="D850" s="114"/>
      <c r="E850" s="114"/>
      <c r="F850" s="114"/>
      <c r="G850" s="114"/>
      <c r="H850" s="114"/>
      <c r="I850" s="114"/>
      <c r="J850" s="114"/>
      <c r="K850" s="114"/>
      <c r="L850" s="114"/>
      <c r="M850" s="159"/>
      <c r="N850" s="160"/>
      <c r="O850" s="161"/>
      <c r="P850" s="162"/>
      <c r="Q850" s="163"/>
      <c r="R850" s="142"/>
      <c r="S850" s="16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row>
    <row r="851" ht="14.25" customHeight="1">
      <c r="A851" s="114"/>
      <c r="B851" s="114"/>
      <c r="C851" s="158"/>
      <c r="D851" s="114"/>
      <c r="E851" s="114"/>
      <c r="F851" s="114"/>
      <c r="G851" s="114"/>
      <c r="H851" s="114"/>
      <c r="I851" s="114"/>
      <c r="J851" s="114"/>
      <c r="K851" s="114"/>
      <c r="L851" s="114"/>
      <c r="M851" s="159"/>
      <c r="N851" s="160"/>
      <c r="O851" s="161"/>
      <c r="P851" s="162"/>
      <c r="Q851" s="163"/>
      <c r="R851" s="142"/>
      <c r="S851" s="16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row>
    <row r="852" ht="14.25" customHeight="1">
      <c r="A852" s="114"/>
      <c r="B852" s="114"/>
      <c r="C852" s="158"/>
      <c r="D852" s="114"/>
      <c r="E852" s="114"/>
      <c r="F852" s="114"/>
      <c r="G852" s="114"/>
      <c r="H852" s="114"/>
      <c r="I852" s="114"/>
      <c r="J852" s="114"/>
      <c r="K852" s="114"/>
      <c r="L852" s="114"/>
      <c r="M852" s="159"/>
      <c r="N852" s="160"/>
      <c r="O852" s="161"/>
      <c r="P852" s="162"/>
      <c r="Q852" s="163"/>
      <c r="R852" s="142"/>
      <c r="S852" s="16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row>
    <row r="853" ht="14.25" customHeight="1">
      <c r="A853" s="114"/>
      <c r="B853" s="114"/>
      <c r="C853" s="158"/>
      <c r="D853" s="114"/>
      <c r="E853" s="114"/>
      <c r="F853" s="114"/>
      <c r="G853" s="114"/>
      <c r="H853" s="114"/>
      <c r="I853" s="114"/>
      <c r="J853" s="114"/>
      <c r="K853" s="114"/>
      <c r="L853" s="114"/>
      <c r="M853" s="159"/>
      <c r="N853" s="160"/>
      <c r="O853" s="161"/>
      <c r="P853" s="162"/>
      <c r="Q853" s="163"/>
      <c r="R853" s="142"/>
      <c r="S853" s="16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row>
    <row r="854" ht="14.25" customHeight="1">
      <c r="A854" s="114"/>
      <c r="B854" s="114"/>
      <c r="C854" s="158"/>
      <c r="D854" s="114"/>
      <c r="E854" s="114"/>
      <c r="F854" s="114"/>
      <c r="G854" s="114"/>
      <c r="H854" s="114"/>
      <c r="I854" s="114"/>
      <c r="J854" s="114"/>
      <c r="K854" s="114"/>
      <c r="L854" s="114"/>
      <c r="M854" s="159"/>
      <c r="N854" s="160"/>
      <c r="O854" s="161"/>
      <c r="P854" s="162"/>
      <c r="Q854" s="163"/>
      <c r="R854" s="142"/>
      <c r="S854" s="16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row>
    <row r="855" ht="14.25" customHeight="1">
      <c r="A855" s="114"/>
      <c r="B855" s="114"/>
      <c r="C855" s="158"/>
      <c r="D855" s="114"/>
      <c r="E855" s="114"/>
      <c r="F855" s="114"/>
      <c r="G855" s="114"/>
      <c r="H855" s="114"/>
      <c r="I855" s="114"/>
      <c r="J855" s="114"/>
      <c r="K855" s="114"/>
      <c r="L855" s="114"/>
      <c r="M855" s="159"/>
      <c r="N855" s="160"/>
      <c r="O855" s="161"/>
      <c r="P855" s="162"/>
      <c r="Q855" s="163"/>
      <c r="R855" s="142"/>
      <c r="S855" s="16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row>
    <row r="856" ht="14.25" customHeight="1">
      <c r="A856" s="114"/>
      <c r="B856" s="114"/>
      <c r="C856" s="158"/>
      <c r="D856" s="114"/>
      <c r="E856" s="114"/>
      <c r="F856" s="114"/>
      <c r="G856" s="114"/>
      <c r="H856" s="114"/>
      <c r="I856" s="114"/>
      <c r="J856" s="114"/>
      <c r="K856" s="114"/>
      <c r="L856" s="114"/>
      <c r="M856" s="159"/>
      <c r="N856" s="160"/>
      <c r="O856" s="161"/>
      <c r="P856" s="162"/>
      <c r="Q856" s="163"/>
      <c r="R856" s="142"/>
      <c r="S856" s="16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row>
    <row r="857" ht="14.25" customHeight="1">
      <c r="A857" s="114"/>
      <c r="B857" s="114"/>
      <c r="C857" s="158"/>
      <c r="D857" s="114"/>
      <c r="E857" s="114"/>
      <c r="F857" s="114"/>
      <c r="G857" s="114"/>
      <c r="H857" s="114"/>
      <c r="I857" s="114"/>
      <c r="J857" s="114"/>
      <c r="K857" s="114"/>
      <c r="L857" s="114"/>
      <c r="M857" s="159"/>
      <c r="N857" s="160"/>
      <c r="O857" s="161"/>
      <c r="P857" s="162"/>
      <c r="Q857" s="163"/>
      <c r="R857" s="142"/>
      <c r="S857" s="16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row>
    <row r="858" ht="14.25" customHeight="1">
      <c r="A858" s="114"/>
      <c r="B858" s="114"/>
      <c r="C858" s="158"/>
      <c r="D858" s="114"/>
      <c r="E858" s="114"/>
      <c r="F858" s="114"/>
      <c r="G858" s="114"/>
      <c r="H858" s="114"/>
      <c r="I858" s="114"/>
      <c r="J858" s="114"/>
      <c r="K858" s="114"/>
      <c r="L858" s="114"/>
      <c r="M858" s="159"/>
      <c r="N858" s="160"/>
      <c r="O858" s="161"/>
      <c r="P858" s="162"/>
      <c r="Q858" s="163"/>
      <c r="R858" s="142"/>
      <c r="S858" s="16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row>
    <row r="859" ht="14.25" customHeight="1">
      <c r="A859" s="114"/>
      <c r="B859" s="114"/>
      <c r="C859" s="158"/>
      <c r="D859" s="114"/>
      <c r="E859" s="114"/>
      <c r="F859" s="114"/>
      <c r="G859" s="114"/>
      <c r="H859" s="114"/>
      <c r="I859" s="114"/>
      <c r="J859" s="114"/>
      <c r="K859" s="114"/>
      <c r="L859" s="114"/>
      <c r="M859" s="159"/>
      <c r="N859" s="160"/>
      <c r="O859" s="161"/>
      <c r="P859" s="162"/>
      <c r="Q859" s="163"/>
      <c r="R859" s="142"/>
      <c r="S859" s="16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row>
    <row r="860" ht="14.25" customHeight="1">
      <c r="A860" s="114"/>
      <c r="B860" s="114"/>
      <c r="C860" s="158"/>
      <c r="D860" s="114"/>
      <c r="E860" s="114"/>
      <c r="F860" s="114"/>
      <c r="G860" s="114"/>
      <c r="H860" s="114"/>
      <c r="I860" s="114"/>
      <c r="J860" s="114"/>
      <c r="K860" s="114"/>
      <c r="L860" s="114"/>
      <c r="M860" s="159"/>
      <c r="N860" s="160"/>
      <c r="O860" s="161"/>
      <c r="P860" s="162"/>
      <c r="Q860" s="163"/>
      <c r="R860" s="142"/>
      <c r="S860" s="16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row>
    <row r="861" ht="14.25" customHeight="1">
      <c r="A861" s="114"/>
      <c r="B861" s="114"/>
      <c r="C861" s="158"/>
      <c r="D861" s="114"/>
      <c r="E861" s="114"/>
      <c r="F861" s="114"/>
      <c r="G861" s="114"/>
      <c r="H861" s="114"/>
      <c r="I861" s="114"/>
      <c r="J861" s="114"/>
      <c r="K861" s="114"/>
      <c r="L861" s="114"/>
      <c r="M861" s="159"/>
      <c r="N861" s="160"/>
      <c r="O861" s="161"/>
      <c r="P861" s="162"/>
      <c r="Q861" s="163"/>
      <c r="R861" s="142"/>
      <c r="S861" s="16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row>
    <row r="862" ht="14.25" customHeight="1">
      <c r="A862" s="114"/>
      <c r="B862" s="114"/>
      <c r="C862" s="158"/>
      <c r="D862" s="114"/>
      <c r="E862" s="114"/>
      <c r="F862" s="114"/>
      <c r="G862" s="114"/>
      <c r="H862" s="114"/>
      <c r="I862" s="114"/>
      <c r="J862" s="114"/>
      <c r="K862" s="114"/>
      <c r="L862" s="114"/>
      <c r="M862" s="159"/>
      <c r="N862" s="160"/>
      <c r="O862" s="161"/>
      <c r="P862" s="162"/>
      <c r="Q862" s="163"/>
      <c r="R862" s="142"/>
      <c r="S862" s="16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row>
    <row r="863" ht="14.25" customHeight="1">
      <c r="A863" s="114"/>
      <c r="B863" s="114"/>
      <c r="C863" s="158"/>
      <c r="D863" s="114"/>
      <c r="E863" s="114"/>
      <c r="F863" s="114"/>
      <c r="G863" s="114"/>
      <c r="H863" s="114"/>
      <c r="I863" s="114"/>
      <c r="J863" s="114"/>
      <c r="K863" s="114"/>
      <c r="L863" s="114"/>
      <c r="M863" s="159"/>
      <c r="N863" s="160"/>
      <c r="O863" s="161"/>
      <c r="P863" s="162"/>
      <c r="Q863" s="163"/>
      <c r="R863" s="142"/>
      <c r="S863" s="16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row>
    <row r="864" ht="14.25" customHeight="1">
      <c r="A864" s="114"/>
      <c r="B864" s="114"/>
      <c r="C864" s="158"/>
      <c r="D864" s="114"/>
      <c r="E864" s="114"/>
      <c r="F864" s="114"/>
      <c r="G864" s="114"/>
      <c r="H864" s="114"/>
      <c r="I864" s="114"/>
      <c r="J864" s="114"/>
      <c r="K864" s="114"/>
      <c r="L864" s="114"/>
      <c r="M864" s="159"/>
      <c r="N864" s="160"/>
      <c r="O864" s="161"/>
      <c r="P864" s="162"/>
      <c r="Q864" s="163"/>
      <c r="R864" s="142"/>
      <c r="S864" s="16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row>
    <row r="865" ht="14.25" customHeight="1">
      <c r="A865" s="114"/>
      <c r="B865" s="114"/>
      <c r="C865" s="158"/>
      <c r="D865" s="114"/>
      <c r="E865" s="114"/>
      <c r="F865" s="114"/>
      <c r="G865" s="114"/>
      <c r="H865" s="114"/>
      <c r="I865" s="114"/>
      <c r="J865" s="114"/>
      <c r="K865" s="114"/>
      <c r="L865" s="114"/>
      <c r="M865" s="159"/>
      <c r="N865" s="160"/>
      <c r="O865" s="161"/>
      <c r="P865" s="162"/>
      <c r="Q865" s="163"/>
      <c r="R865" s="142"/>
      <c r="S865" s="16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row>
    <row r="866" ht="14.25" customHeight="1">
      <c r="A866" s="114"/>
      <c r="B866" s="114"/>
      <c r="C866" s="158"/>
      <c r="D866" s="114"/>
      <c r="E866" s="114"/>
      <c r="F866" s="114"/>
      <c r="G866" s="114"/>
      <c r="H866" s="114"/>
      <c r="I866" s="114"/>
      <c r="J866" s="114"/>
      <c r="K866" s="114"/>
      <c r="L866" s="114"/>
      <c r="M866" s="159"/>
      <c r="N866" s="160"/>
      <c r="O866" s="161"/>
      <c r="P866" s="162"/>
      <c r="Q866" s="163"/>
      <c r="R866" s="142"/>
      <c r="S866" s="16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row>
    <row r="867" ht="14.25" customHeight="1">
      <c r="A867" s="114"/>
      <c r="B867" s="114"/>
      <c r="C867" s="158"/>
      <c r="D867" s="114"/>
      <c r="E867" s="114"/>
      <c r="F867" s="114"/>
      <c r="G867" s="114"/>
      <c r="H867" s="114"/>
      <c r="I867" s="114"/>
      <c r="J867" s="114"/>
      <c r="K867" s="114"/>
      <c r="L867" s="114"/>
      <c r="M867" s="159"/>
      <c r="N867" s="160"/>
      <c r="O867" s="161"/>
      <c r="P867" s="162"/>
      <c r="Q867" s="163"/>
      <c r="R867" s="142"/>
      <c r="S867" s="16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row>
    <row r="868" ht="14.25" customHeight="1">
      <c r="A868" s="114"/>
      <c r="B868" s="114"/>
      <c r="C868" s="158"/>
      <c r="D868" s="114"/>
      <c r="E868" s="114"/>
      <c r="F868" s="114"/>
      <c r="G868" s="114"/>
      <c r="H868" s="114"/>
      <c r="I868" s="114"/>
      <c r="J868" s="114"/>
      <c r="K868" s="114"/>
      <c r="L868" s="114"/>
      <c r="M868" s="159"/>
      <c r="N868" s="160"/>
      <c r="O868" s="161"/>
      <c r="P868" s="162"/>
      <c r="Q868" s="163"/>
      <c r="R868" s="142"/>
      <c r="S868" s="16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row>
    <row r="869" ht="14.25" customHeight="1">
      <c r="A869" s="114"/>
      <c r="B869" s="114"/>
      <c r="C869" s="158"/>
      <c r="D869" s="114"/>
      <c r="E869" s="114"/>
      <c r="F869" s="114"/>
      <c r="G869" s="114"/>
      <c r="H869" s="114"/>
      <c r="I869" s="114"/>
      <c r="J869" s="114"/>
      <c r="K869" s="114"/>
      <c r="L869" s="114"/>
      <c r="M869" s="159"/>
      <c r="N869" s="160"/>
      <c r="O869" s="161"/>
      <c r="P869" s="162"/>
      <c r="Q869" s="163"/>
      <c r="R869" s="142"/>
      <c r="S869" s="16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row>
    <row r="870" ht="14.25" customHeight="1">
      <c r="A870" s="114"/>
      <c r="B870" s="114"/>
      <c r="C870" s="158"/>
      <c r="D870" s="114"/>
      <c r="E870" s="114"/>
      <c r="F870" s="114"/>
      <c r="G870" s="114"/>
      <c r="H870" s="114"/>
      <c r="I870" s="114"/>
      <c r="J870" s="114"/>
      <c r="K870" s="114"/>
      <c r="L870" s="114"/>
      <c r="M870" s="159"/>
      <c r="N870" s="160"/>
      <c r="O870" s="161"/>
      <c r="P870" s="162"/>
      <c r="Q870" s="163"/>
      <c r="R870" s="142"/>
      <c r="S870" s="16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row>
    <row r="871" ht="14.25" customHeight="1">
      <c r="A871" s="114"/>
      <c r="B871" s="114"/>
      <c r="C871" s="158"/>
      <c r="D871" s="114"/>
      <c r="E871" s="114"/>
      <c r="F871" s="114"/>
      <c r="G871" s="114"/>
      <c r="H871" s="114"/>
      <c r="I871" s="114"/>
      <c r="J871" s="114"/>
      <c r="K871" s="114"/>
      <c r="L871" s="114"/>
      <c r="M871" s="159"/>
      <c r="N871" s="160"/>
      <c r="O871" s="161"/>
      <c r="P871" s="162"/>
      <c r="Q871" s="163"/>
      <c r="R871" s="142"/>
      <c r="S871" s="16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row>
    <row r="872" ht="14.25" customHeight="1">
      <c r="A872" s="114"/>
      <c r="B872" s="114"/>
      <c r="C872" s="158"/>
      <c r="D872" s="114"/>
      <c r="E872" s="114"/>
      <c r="F872" s="114"/>
      <c r="G872" s="114"/>
      <c r="H872" s="114"/>
      <c r="I872" s="114"/>
      <c r="J872" s="114"/>
      <c r="K872" s="114"/>
      <c r="L872" s="114"/>
      <c r="M872" s="159"/>
      <c r="N872" s="160"/>
      <c r="O872" s="161"/>
      <c r="P872" s="162"/>
      <c r="Q872" s="163"/>
      <c r="R872" s="142"/>
      <c r="S872" s="16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row>
    <row r="873" ht="14.25" customHeight="1">
      <c r="A873" s="114"/>
      <c r="B873" s="114"/>
      <c r="C873" s="158"/>
      <c r="D873" s="114"/>
      <c r="E873" s="114"/>
      <c r="F873" s="114"/>
      <c r="G873" s="114"/>
      <c r="H873" s="114"/>
      <c r="I873" s="114"/>
      <c r="J873" s="114"/>
      <c r="K873" s="114"/>
      <c r="L873" s="114"/>
      <c r="M873" s="159"/>
      <c r="N873" s="160"/>
      <c r="O873" s="161"/>
      <c r="P873" s="162"/>
      <c r="Q873" s="163"/>
      <c r="R873" s="142"/>
      <c r="S873" s="16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row>
    <row r="874" ht="14.25" customHeight="1">
      <c r="A874" s="114"/>
      <c r="B874" s="114"/>
      <c r="C874" s="158"/>
      <c r="D874" s="114"/>
      <c r="E874" s="114"/>
      <c r="F874" s="114"/>
      <c r="G874" s="114"/>
      <c r="H874" s="114"/>
      <c r="I874" s="114"/>
      <c r="J874" s="114"/>
      <c r="K874" s="114"/>
      <c r="L874" s="114"/>
      <c r="M874" s="159"/>
      <c r="N874" s="160"/>
      <c r="O874" s="161"/>
      <c r="P874" s="162"/>
      <c r="Q874" s="163"/>
      <c r="R874" s="142"/>
      <c r="S874" s="16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row>
    <row r="875" ht="14.25" customHeight="1">
      <c r="A875" s="114"/>
      <c r="B875" s="114"/>
      <c r="C875" s="158"/>
      <c r="D875" s="114"/>
      <c r="E875" s="114"/>
      <c r="F875" s="114"/>
      <c r="G875" s="114"/>
      <c r="H875" s="114"/>
      <c r="I875" s="114"/>
      <c r="J875" s="114"/>
      <c r="K875" s="114"/>
      <c r="L875" s="114"/>
      <c r="M875" s="159"/>
      <c r="N875" s="160"/>
      <c r="O875" s="161"/>
      <c r="P875" s="162"/>
      <c r="Q875" s="163"/>
      <c r="R875" s="142"/>
      <c r="S875" s="16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row>
    <row r="876" ht="14.25" customHeight="1">
      <c r="A876" s="114"/>
      <c r="B876" s="114"/>
      <c r="C876" s="158"/>
      <c r="D876" s="114"/>
      <c r="E876" s="114"/>
      <c r="F876" s="114"/>
      <c r="G876" s="114"/>
      <c r="H876" s="114"/>
      <c r="I876" s="114"/>
      <c r="J876" s="114"/>
      <c r="K876" s="114"/>
      <c r="L876" s="114"/>
      <c r="M876" s="159"/>
      <c r="N876" s="160"/>
      <c r="O876" s="161"/>
      <c r="P876" s="162"/>
      <c r="Q876" s="163"/>
      <c r="R876" s="142"/>
      <c r="S876" s="16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row>
    <row r="877" ht="14.25" customHeight="1">
      <c r="A877" s="114"/>
      <c r="B877" s="114"/>
      <c r="C877" s="158"/>
      <c r="D877" s="114"/>
      <c r="E877" s="114"/>
      <c r="F877" s="114"/>
      <c r="G877" s="114"/>
      <c r="H877" s="114"/>
      <c r="I877" s="114"/>
      <c r="J877" s="114"/>
      <c r="K877" s="114"/>
      <c r="L877" s="114"/>
      <c r="M877" s="159"/>
      <c r="N877" s="160"/>
      <c r="O877" s="161"/>
      <c r="P877" s="162"/>
      <c r="Q877" s="163"/>
      <c r="R877" s="142"/>
      <c r="S877" s="16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row>
    <row r="878" ht="14.25" customHeight="1">
      <c r="A878" s="114"/>
      <c r="B878" s="114"/>
      <c r="C878" s="158"/>
      <c r="D878" s="114"/>
      <c r="E878" s="114"/>
      <c r="F878" s="114"/>
      <c r="G878" s="114"/>
      <c r="H878" s="114"/>
      <c r="I878" s="114"/>
      <c r="J878" s="114"/>
      <c r="K878" s="114"/>
      <c r="L878" s="114"/>
      <c r="M878" s="159"/>
      <c r="N878" s="160"/>
      <c r="O878" s="161"/>
      <c r="P878" s="162"/>
      <c r="Q878" s="163"/>
      <c r="R878" s="142"/>
      <c r="S878" s="16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row>
    <row r="879" ht="14.25" customHeight="1">
      <c r="A879" s="114"/>
      <c r="B879" s="114"/>
      <c r="C879" s="158"/>
      <c r="D879" s="114"/>
      <c r="E879" s="114"/>
      <c r="F879" s="114"/>
      <c r="G879" s="114"/>
      <c r="H879" s="114"/>
      <c r="I879" s="114"/>
      <c r="J879" s="114"/>
      <c r="K879" s="114"/>
      <c r="L879" s="114"/>
      <c r="M879" s="159"/>
      <c r="N879" s="160"/>
      <c r="O879" s="161"/>
      <c r="P879" s="162"/>
      <c r="Q879" s="163"/>
      <c r="R879" s="142"/>
      <c r="S879" s="16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row>
    <row r="880" ht="14.25" customHeight="1">
      <c r="A880" s="114"/>
      <c r="B880" s="114"/>
      <c r="C880" s="158"/>
      <c r="D880" s="114"/>
      <c r="E880" s="114"/>
      <c r="F880" s="114"/>
      <c r="G880" s="114"/>
      <c r="H880" s="114"/>
      <c r="I880" s="114"/>
      <c r="J880" s="114"/>
      <c r="K880" s="114"/>
      <c r="L880" s="114"/>
      <c r="M880" s="159"/>
      <c r="N880" s="160"/>
      <c r="O880" s="161"/>
      <c r="P880" s="162"/>
      <c r="Q880" s="163"/>
      <c r="R880" s="142"/>
      <c r="S880" s="16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row>
    <row r="881" ht="14.25" customHeight="1">
      <c r="A881" s="114"/>
      <c r="B881" s="114"/>
      <c r="C881" s="158"/>
      <c r="D881" s="114"/>
      <c r="E881" s="114"/>
      <c r="F881" s="114"/>
      <c r="G881" s="114"/>
      <c r="H881" s="114"/>
      <c r="I881" s="114"/>
      <c r="J881" s="114"/>
      <c r="K881" s="114"/>
      <c r="L881" s="114"/>
      <c r="M881" s="159"/>
      <c r="N881" s="160"/>
      <c r="O881" s="161"/>
      <c r="P881" s="162"/>
      <c r="Q881" s="163"/>
      <c r="R881" s="142"/>
      <c r="S881" s="16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row>
    <row r="882" ht="14.25" customHeight="1">
      <c r="A882" s="114"/>
      <c r="B882" s="114"/>
      <c r="C882" s="158"/>
      <c r="D882" s="114"/>
      <c r="E882" s="114"/>
      <c r="F882" s="114"/>
      <c r="G882" s="114"/>
      <c r="H882" s="114"/>
      <c r="I882" s="114"/>
      <c r="J882" s="114"/>
      <c r="K882" s="114"/>
      <c r="L882" s="114"/>
      <c r="M882" s="159"/>
      <c r="N882" s="160"/>
      <c r="O882" s="161"/>
      <c r="P882" s="162"/>
      <c r="Q882" s="163"/>
      <c r="R882" s="142"/>
      <c r="S882" s="16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row>
    <row r="883" ht="14.25" customHeight="1">
      <c r="A883" s="114"/>
      <c r="B883" s="114"/>
      <c r="C883" s="158"/>
      <c r="D883" s="114"/>
      <c r="E883" s="114"/>
      <c r="F883" s="114"/>
      <c r="G883" s="114"/>
      <c r="H883" s="114"/>
      <c r="I883" s="114"/>
      <c r="J883" s="114"/>
      <c r="K883" s="114"/>
      <c r="L883" s="114"/>
      <c r="M883" s="159"/>
      <c r="N883" s="160"/>
      <c r="O883" s="161"/>
      <c r="P883" s="162"/>
      <c r="Q883" s="163"/>
      <c r="R883" s="142"/>
      <c r="S883" s="16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row>
    <row r="884" ht="14.25" customHeight="1">
      <c r="A884" s="114"/>
      <c r="B884" s="114"/>
      <c r="C884" s="158"/>
      <c r="D884" s="114"/>
      <c r="E884" s="114"/>
      <c r="F884" s="114"/>
      <c r="G884" s="114"/>
      <c r="H884" s="114"/>
      <c r="I884" s="114"/>
      <c r="J884" s="114"/>
      <c r="K884" s="114"/>
      <c r="L884" s="114"/>
      <c r="M884" s="159"/>
      <c r="N884" s="160"/>
      <c r="O884" s="161"/>
      <c r="P884" s="162"/>
      <c r="Q884" s="163"/>
      <c r="R884" s="142"/>
      <c r="S884" s="16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row>
    <row r="885" ht="14.25" customHeight="1">
      <c r="A885" s="114"/>
      <c r="B885" s="114"/>
      <c r="C885" s="158"/>
      <c r="D885" s="114"/>
      <c r="E885" s="114"/>
      <c r="F885" s="114"/>
      <c r="G885" s="114"/>
      <c r="H885" s="114"/>
      <c r="I885" s="114"/>
      <c r="J885" s="114"/>
      <c r="K885" s="114"/>
      <c r="L885" s="114"/>
      <c r="M885" s="159"/>
      <c r="N885" s="160"/>
      <c r="O885" s="161"/>
      <c r="P885" s="162"/>
      <c r="Q885" s="163"/>
      <c r="R885" s="142"/>
      <c r="S885" s="16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row>
    <row r="886" ht="14.25" customHeight="1">
      <c r="A886" s="114"/>
      <c r="B886" s="114"/>
      <c r="C886" s="158"/>
      <c r="D886" s="114"/>
      <c r="E886" s="114"/>
      <c r="F886" s="114"/>
      <c r="G886" s="114"/>
      <c r="H886" s="114"/>
      <c r="I886" s="114"/>
      <c r="J886" s="114"/>
      <c r="K886" s="114"/>
      <c r="L886" s="114"/>
      <c r="M886" s="159"/>
      <c r="N886" s="160"/>
      <c r="O886" s="161"/>
      <c r="P886" s="162"/>
      <c r="Q886" s="163"/>
      <c r="R886" s="142"/>
      <c r="S886" s="16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row>
    <row r="887" ht="14.25" customHeight="1">
      <c r="A887" s="114"/>
      <c r="B887" s="114"/>
      <c r="C887" s="158"/>
      <c r="D887" s="114"/>
      <c r="E887" s="114"/>
      <c r="F887" s="114"/>
      <c r="G887" s="114"/>
      <c r="H887" s="114"/>
      <c r="I887" s="114"/>
      <c r="J887" s="114"/>
      <c r="K887" s="114"/>
      <c r="L887" s="114"/>
      <c r="M887" s="159"/>
      <c r="N887" s="160"/>
      <c r="O887" s="161"/>
      <c r="P887" s="162"/>
      <c r="Q887" s="163"/>
      <c r="R887" s="142"/>
      <c r="S887" s="16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row>
    <row r="888" ht="14.25" customHeight="1">
      <c r="A888" s="114"/>
      <c r="B888" s="114"/>
      <c r="C888" s="158"/>
      <c r="D888" s="114"/>
      <c r="E888" s="114"/>
      <c r="F888" s="114"/>
      <c r="G888" s="114"/>
      <c r="H888" s="114"/>
      <c r="I888" s="114"/>
      <c r="J888" s="114"/>
      <c r="K888" s="114"/>
      <c r="L888" s="114"/>
      <c r="M888" s="159"/>
      <c r="N888" s="160"/>
      <c r="O888" s="161"/>
      <c r="P888" s="162"/>
      <c r="Q888" s="163"/>
      <c r="R888" s="142"/>
      <c r="S888" s="16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row>
    <row r="889" ht="14.25" customHeight="1">
      <c r="A889" s="114"/>
      <c r="B889" s="114"/>
      <c r="C889" s="158"/>
      <c r="D889" s="114"/>
      <c r="E889" s="114"/>
      <c r="F889" s="114"/>
      <c r="G889" s="114"/>
      <c r="H889" s="114"/>
      <c r="I889" s="114"/>
      <c r="J889" s="114"/>
      <c r="K889" s="114"/>
      <c r="L889" s="114"/>
      <c r="M889" s="159"/>
      <c r="N889" s="160"/>
      <c r="O889" s="161"/>
      <c r="P889" s="162"/>
      <c r="Q889" s="163"/>
      <c r="R889" s="142"/>
      <c r="S889" s="16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row>
    <row r="890" ht="14.25" customHeight="1">
      <c r="A890" s="114"/>
      <c r="B890" s="114"/>
      <c r="C890" s="158"/>
      <c r="D890" s="114"/>
      <c r="E890" s="114"/>
      <c r="F890" s="114"/>
      <c r="G890" s="114"/>
      <c r="H890" s="114"/>
      <c r="I890" s="114"/>
      <c r="J890" s="114"/>
      <c r="K890" s="114"/>
      <c r="L890" s="114"/>
      <c r="M890" s="159"/>
      <c r="N890" s="160"/>
      <c r="O890" s="161"/>
      <c r="P890" s="162"/>
      <c r="Q890" s="163"/>
      <c r="R890" s="142"/>
      <c r="S890" s="16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row>
    <row r="891" ht="14.25" customHeight="1">
      <c r="A891" s="114"/>
      <c r="B891" s="114"/>
      <c r="C891" s="158"/>
      <c r="D891" s="114"/>
      <c r="E891" s="114"/>
      <c r="F891" s="114"/>
      <c r="G891" s="114"/>
      <c r="H891" s="114"/>
      <c r="I891" s="114"/>
      <c r="J891" s="114"/>
      <c r="K891" s="114"/>
      <c r="L891" s="114"/>
      <c r="M891" s="159"/>
      <c r="N891" s="160"/>
      <c r="O891" s="161"/>
      <c r="P891" s="162"/>
      <c r="Q891" s="163"/>
      <c r="R891" s="142"/>
      <c r="S891" s="16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row>
    <row r="892" ht="14.25" customHeight="1">
      <c r="A892" s="114"/>
      <c r="B892" s="114"/>
      <c r="C892" s="158"/>
      <c r="D892" s="114"/>
      <c r="E892" s="114"/>
      <c r="F892" s="114"/>
      <c r="G892" s="114"/>
      <c r="H892" s="114"/>
      <c r="I892" s="114"/>
      <c r="J892" s="114"/>
      <c r="K892" s="114"/>
      <c r="L892" s="114"/>
      <c r="M892" s="159"/>
      <c r="N892" s="160"/>
      <c r="O892" s="161"/>
      <c r="P892" s="162"/>
      <c r="Q892" s="163"/>
      <c r="R892" s="142"/>
      <c r="S892" s="16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row>
    <row r="893" ht="14.25" customHeight="1">
      <c r="A893" s="114"/>
      <c r="B893" s="114"/>
      <c r="C893" s="158"/>
      <c r="D893" s="114"/>
      <c r="E893" s="114"/>
      <c r="F893" s="114"/>
      <c r="G893" s="114"/>
      <c r="H893" s="114"/>
      <c r="I893" s="114"/>
      <c r="J893" s="114"/>
      <c r="K893" s="114"/>
      <c r="L893" s="114"/>
      <c r="M893" s="159"/>
      <c r="N893" s="160"/>
      <c r="O893" s="161"/>
      <c r="P893" s="162"/>
      <c r="Q893" s="163"/>
      <c r="R893" s="142"/>
      <c r="S893" s="16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row>
    <row r="894" ht="14.25" customHeight="1">
      <c r="A894" s="114"/>
      <c r="B894" s="114"/>
      <c r="C894" s="158"/>
      <c r="D894" s="114"/>
      <c r="E894" s="114"/>
      <c r="F894" s="114"/>
      <c r="G894" s="114"/>
      <c r="H894" s="114"/>
      <c r="I894" s="114"/>
      <c r="J894" s="114"/>
      <c r="K894" s="114"/>
      <c r="L894" s="114"/>
      <c r="M894" s="159"/>
      <c r="N894" s="160"/>
      <c r="O894" s="161"/>
      <c r="P894" s="162"/>
      <c r="Q894" s="163"/>
      <c r="R894" s="142"/>
      <c r="S894" s="16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row>
    <row r="895" ht="14.25" customHeight="1">
      <c r="A895" s="114"/>
      <c r="B895" s="114"/>
      <c r="C895" s="158"/>
      <c r="D895" s="114"/>
      <c r="E895" s="114"/>
      <c r="F895" s="114"/>
      <c r="G895" s="114"/>
      <c r="H895" s="114"/>
      <c r="I895" s="114"/>
      <c r="J895" s="114"/>
      <c r="K895" s="114"/>
      <c r="L895" s="114"/>
      <c r="M895" s="159"/>
      <c r="N895" s="160"/>
      <c r="O895" s="161"/>
      <c r="P895" s="162"/>
      <c r="Q895" s="163"/>
      <c r="R895" s="142"/>
      <c r="S895" s="16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row>
    <row r="896" ht="14.25" customHeight="1">
      <c r="A896" s="114"/>
      <c r="B896" s="114"/>
      <c r="C896" s="158"/>
      <c r="D896" s="114"/>
      <c r="E896" s="114"/>
      <c r="F896" s="114"/>
      <c r="G896" s="114"/>
      <c r="H896" s="114"/>
      <c r="I896" s="114"/>
      <c r="J896" s="114"/>
      <c r="K896" s="114"/>
      <c r="L896" s="114"/>
      <c r="M896" s="159"/>
      <c r="N896" s="160"/>
      <c r="O896" s="161"/>
      <c r="P896" s="162"/>
      <c r="Q896" s="163"/>
      <c r="R896" s="142"/>
      <c r="S896" s="16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row>
    <row r="897" ht="14.25" customHeight="1">
      <c r="A897" s="114"/>
      <c r="B897" s="114"/>
      <c r="C897" s="158"/>
      <c r="D897" s="114"/>
      <c r="E897" s="114"/>
      <c r="F897" s="114"/>
      <c r="G897" s="114"/>
      <c r="H897" s="114"/>
      <c r="I897" s="114"/>
      <c r="J897" s="114"/>
      <c r="K897" s="114"/>
      <c r="L897" s="114"/>
      <c r="M897" s="159"/>
      <c r="N897" s="160"/>
      <c r="O897" s="161"/>
      <c r="P897" s="162"/>
      <c r="Q897" s="163"/>
      <c r="R897" s="142"/>
      <c r="S897" s="16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row>
    <row r="898" ht="14.25" customHeight="1">
      <c r="A898" s="114"/>
      <c r="B898" s="114"/>
      <c r="C898" s="158"/>
      <c r="D898" s="114"/>
      <c r="E898" s="114"/>
      <c r="F898" s="114"/>
      <c r="G898" s="114"/>
      <c r="H898" s="114"/>
      <c r="I898" s="114"/>
      <c r="J898" s="114"/>
      <c r="K898" s="114"/>
      <c r="L898" s="114"/>
      <c r="M898" s="159"/>
      <c r="N898" s="160"/>
      <c r="O898" s="161"/>
      <c r="P898" s="162"/>
      <c r="Q898" s="163"/>
      <c r="R898" s="142"/>
      <c r="S898" s="16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row>
    <row r="899" ht="14.25" customHeight="1">
      <c r="A899" s="114"/>
      <c r="B899" s="114"/>
      <c r="C899" s="158"/>
      <c r="D899" s="114"/>
      <c r="E899" s="114"/>
      <c r="F899" s="114"/>
      <c r="G899" s="114"/>
      <c r="H899" s="114"/>
      <c r="I899" s="114"/>
      <c r="J899" s="114"/>
      <c r="K899" s="114"/>
      <c r="L899" s="114"/>
      <c r="M899" s="159"/>
      <c r="N899" s="160"/>
      <c r="O899" s="161"/>
      <c r="P899" s="162"/>
      <c r="Q899" s="163"/>
      <c r="R899" s="142"/>
      <c r="S899" s="16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row>
    <row r="900" ht="14.25" customHeight="1">
      <c r="A900" s="114"/>
      <c r="B900" s="114"/>
      <c r="C900" s="158"/>
      <c r="D900" s="114"/>
      <c r="E900" s="114"/>
      <c r="F900" s="114"/>
      <c r="G900" s="114"/>
      <c r="H900" s="114"/>
      <c r="I900" s="114"/>
      <c r="J900" s="114"/>
      <c r="K900" s="114"/>
      <c r="L900" s="114"/>
      <c r="M900" s="159"/>
      <c r="N900" s="160"/>
      <c r="O900" s="161"/>
      <c r="P900" s="162"/>
      <c r="Q900" s="163"/>
      <c r="R900" s="142"/>
      <c r="S900" s="16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row>
    <row r="901" ht="14.25" customHeight="1">
      <c r="A901" s="114"/>
      <c r="B901" s="114"/>
      <c r="C901" s="158"/>
      <c r="D901" s="114"/>
      <c r="E901" s="114"/>
      <c r="F901" s="114"/>
      <c r="G901" s="114"/>
      <c r="H901" s="114"/>
      <c r="I901" s="114"/>
      <c r="J901" s="114"/>
      <c r="K901" s="114"/>
      <c r="L901" s="114"/>
      <c r="M901" s="159"/>
      <c r="N901" s="160"/>
      <c r="O901" s="161"/>
      <c r="P901" s="162"/>
      <c r="Q901" s="163"/>
      <c r="R901" s="142"/>
      <c r="S901" s="16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row>
    <row r="902" ht="14.25" customHeight="1">
      <c r="A902" s="114"/>
      <c r="B902" s="114"/>
      <c r="C902" s="158"/>
      <c r="D902" s="114"/>
      <c r="E902" s="114"/>
      <c r="F902" s="114"/>
      <c r="G902" s="114"/>
      <c r="H902" s="114"/>
      <c r="I902" s="114"/>
      <c r="J902" s="114"/>
      <c r="K902" s="114"/>
      <c r="L902" s="114"/>
      <c r="M902" s="159"/>
      <c r="N902" s="160"/>
      <c r="O902" s="161"/>
      <c r="P902" s="162"/>
      <c r="Q902" s="163"/>
      <c r="R902" s="142"/>
      <c r="S902" s="16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row>
    <row r="903" ht="14.25" customHeight="1">
      <c r="A903" s="114"/>
      <c r="B903" s="114"/>
      <c r="C903" s="158"/>
      <c r="D903" s="114"/>
      <c r="E903" s="114"/>
      <c r="F903" s="114"/>
      <c r="G903" s="114"/>
      <c r="H903" s="114"/>
      <c r="I903" s="114"/>
      <c r="J903" s="114"/>
      <c r="K903" s="114"/>
      <c r="L903" s="114"/>
      <c r="M903" s="159"/>
      <c r="N903" s="160"/>
      <c r="O903" s="161"/>
      <c r="P903" s="162"/>
      <c r="Q903" s="163"/>
      <c r="R903" s="142"/>
      <c r="S903" s="16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row>
    <row r="904" ht="14.25" customHeight="1">
      <c r="A904" s="114"/>
      <c r="B904" s="114"/>
      <c r="C904" s="158"/>
      <c r="D904" s="114"/>
      <c r="E904" s="114"/>
      <c r="F904" s="114"/>
      <c r="G904" s="114"/>
      <c r="H904" s="114"/>
      <c r="I904" s="114"/>
      <c r="J904" s="114"/>
      <c r="K904" s="114"/>
      <c r="L904" s="114"/>
      <c r="M904" s="159"/>
      <c r="N904" s="160"/>
      <c r="O904" s="161"/>
      <c r="P904" s="162"/>
      <c r="Q904" s="163"/>
      <c r="R904" s="142"/>
      <c r="S904" s="16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row>
    <row r="905" ht="14.25" customHeight="1">
      <c r="A905" s="114"/>
      <c r="B905" s="114"/>
      <c r="C905" s="158"/>
      <c r="D905" s="114"/>
      <c r="E905" s="114"/>
      <c r="F905" s="114"/>
      <c r="G905" s="114"/>
      <c r="H905" s="114"/>
      <c r="I905" s="114"/>
      <c r="J905" s="114"/>
      <c r="K905" s="114"/>
      <c r="L905" s="114"/>
      <c r="M905" s="159"/>
      <c r="N905" s="160"/>
      <c r="O905" s="161"/>
      <c r="P905" s="162"/>
      <c r="Q905" s="163"/>
      <c r="R905" s="142"/>
      <c r="S905" s="16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row>
    <row r="906" ht="14.25" customHeight="1">
      <c r="A906" s="114"/>
      <c r="B906" s="114"/>
      <c r="C906" s="158"/>
      <c r="D906" s="114"/>
      <c r="E906" s="114"/>
      <c r="F906" s="114"/>
      <c r="G906" s="114"/>
      <c r="H906" s="114"/>
      <c r="I906" s="114"/>
      <c r="J906" s="114"/>
      <c r="K906" s="114"/>
      <c r="L906" s="114"/>
      <c r="M906" s="159"/>
      <c r="N906" s="160"/>
      <c r="O906" s="161"/>
      <c r="P906" s="162"/>
      <c r="Q906" s="163"/>
      <c r="R906" s="142"/>
      <c r="S906" s="16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row>
    <row r="907" ht="14.25" customHeight="1">
      <c r="A907" s="114"/>
      <c r="B907" s="114"/>
      <c r="C907" s="158"/>
      <c r="D907" s="114"/>
      <c r="E907" s="114"/>
      <c r="F907" s="114"/>
      <c r="G907" s="114"/>
      <c r="H907" s="114"/>
      <c r="I907" s="114"/>
      <c r="J907" s="114"/>
      <c r="K907" s="114"/>
      <c r="L907" s="114"/>
      <c r="M907" s="159"/>
      <c r="N907" s="160"/>
      <c r="O907" s="161"/>
      <c r="P907" s="162"/>
      <c r="Q907" s="163"/>
      <c r="R907" s="142"/>
      <c r="S907" s="16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row>
    <row r="908" ht="14.25" customHeight="1">
      <c r="A908" s="114"/>
      <c r="B908" s="114"/>
      <c r="C908" s="158"/>
      <c r="D908" s="114"/>
      <c r="E908" s="114"/>
      <c r="F908" s="114"/>
      <c r="G908" s="114"/>
      <c r="H908" s="114"/>
      <c r="I908" s="114"/>
      <c r="J908" s="114"/>
      <c r="K908" s="114"/>
      <c r="L908" s="114"/>
      <c r="M908" s="159"/>
      <c r="N908" s="160"/>
      <c r="O908" s="161"/>
      <c r="P908" s="162"/>
      <c r="Q908" s="163"/>
      <c r="R908" s="142"/>
      <c r="S908" s="16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row>
    <row r="909" ht="14.25" customHeight="1">
      <c r="A909" s="114"/>
      <c r="B909" s="114"/>
      <c r="C909" s="158"/>
      <c r="D909" s="114"/>
      <c r="E909" s="114"/>
      <c r="F909" s="114"/>
      <c r="G909" s="114"/>
      <c r="H909" s="114"/>
      <c r="I909" s="114"/>
      <c r="J909" s="114"/>
      <c r="K909" s="114"/>
      <c r="L909" s="114"/>
      <c r="M909" s="159"/>
      <c r="N909" s="160"/>
      <c r="O909" s="161"/>
      <c r="P909" s="162"/>
      <c r="Q909" s="163"/>
      <c r="R909" s="142"/>
      <c r="S909" s="16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row>
    <row r="910" ht="14.25" customHeight="1">
      <c r="A910" s="114"/>
      <c r="B910" s="114"/>
      <c r="C910" s="158"/>
      <c r="D910" s="114"/>
      <c r="E910" s="114"/>
      <c r="F910" s="114"/>
      <c r="G910" s="114"/>
      <c r="H910" s="114"/>
      <c r="I910" s="114"/>
      <c r="J910" s="114"/>
      <c r="K910" s="114"/>
      <c r="L910" s="114"/>
      <c r="M910" s="159"/>
      <c r="N910" s="160"/>
      <c r="O910" s="161"/>
      <c r="P910" s="162"/>
      <c r="Q910" s="163"/>
      <c r="R910" s="142"/>
      <c r="S910" s="16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row>
    <row r="911" ht="14.25" customHeight="1">
      <c r="A911" s="114"/>
      <c r="B911" s="114"/>
      <c r="C911" s="158"/>
      <c r="D911" s="114"/>
      <c r="E911" s="114"/>
      <c r="F911" s="114"/>
      <c r="G911" s="114"/>
      <c r="H911" s="114"/>
      <c r="I911" s="114"/>
      <c r="J911" s="114"/>
      <c r="K911" s="114"/>
      <c r="L911" s="114"/>
      <c r="M911" s="159"/>
      <c r="N911" s="160"/>
      <c r="O911" s="161"/>
      <c r="P911" s="162"/>
      <c r="Q911" s="163"/>
      <c r="R911" s="142"/>
      <c r="S911" s="16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row>
    <row r="912" ht="14.25" customHeight="1">
      <c r="A912" s="114"/>
      <c r="B912" s="114"/>
      <c r="C912" s="158"/>
      <c r="D912" s="114"/>
      <c r="E912" s="114"/>
      <c r="F912" s="114"/>
      <c r="G912" s="114"/>
      <c r="H912" s="114"/>
      <c r="I912" s="114"/>
      <c r="J912" s="114"/>
      <c r="K912" s="114"/>
      <c r="L912" s="114"/>
      <c r="M912" s="159"/>
      <c r="N912" s="160"/>
      <c r="O912" s="161"/>
      <c r="P912" s="162"/>
      <c r="Q912" s="163"/>
      <c r="R912" s="142"/>
      <c r="S912" s="16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row>
    <row r="913" ht="14.25" customHeight="1">
      <c r="A913" s="114"/>
      <c r="B913" s="114"/>
      <c r="C913" s="158"/>
      <c r="D913" s="114"/>
      <c r="E913" s="114"/>
      <c r="F913" s="114"/>
      <c r="G913" s="114"/>
      <c r="H913" s="114"/>
      <c r="I913" s="114"/>
      <c r="J913" s="114"/>
      <c r="K913" s="114"/>
      <c r="L913" s="114"/>
      <c r="M913" s="159"/>
      <c r="N913" s="160"/>
      <c r="O913" s="161"/>
      <c r="P913" s="162"/>
      <c r="Q913" s="163"/>
      <c r="R913" s="142"/>
      <c r="S913" s="16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row>
    <row r="914" ht="14.25" customHeight="1">
      <c r="A914" s="114"/>
      <c r="B914" s="114"/>
      <c r="C914" s="158"/>
      <c r="D914" s="114"/>
      <c r="E914" s="114"/>
      <c r="F914" s="114"/>
      <c r="G914" s="114"/>
      <c r="H914" s="114"/>
      <c r="I914" s="114"/>
      <c r="J914" s="114"/>
      <c r="K914" s="114"/>
      <c r="L914" s="114"/>
      <c r="M914" s="159"/>
      <c r="N914" s="160"/>
      <c r="O914" s="161"/>
      <c r="P914" s="162"/>
      <c r="Q914" s="163"/>
      <c r="R914" s="142"/>
      <c r="S914" s="16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row>
    <row r="915" ht="14.25" customHeight="1">
      <c r="A915" s="114"/>
      <c r="B915" s="114"/>
      <c r="C915" s="158"/>
      <c r="D915" s="114"/>
      <c r="E915" s="114"/>
      <c r="F915" s="114"/>
      <c r="G915" s="114"/>
      <c r="H915" s="114"/>
      <c r="I915" s="114"/>
      <c r="J915" s="114"/>
      <c r="K915" s="114"/>
      <c r="L915" s="114"/>
      <c r="M915" s="159"/>
      <c r="N915" s="160"/>
      <c r="O915" s="161"/>
      <c r="P915" s="162"/>
      <c r="Q915" s="163"/>
      <c r="R915" s="142"/>
      <c r="S915" s="16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row>
    <row r="916" ht="14.25" customHeight="1">
      <c r="A916" s="114"/>
      <c r="B916" s="114"/>
      <c r="C916" s="158"/>
      <c r="D916" s="114"/>
      <c r="E916" s="114"/>
      <c r="F916" s="114"/>
      <c r="G916" s="114"/>
      <c r="H916" s="114"/>
      <c r="I916" s="114"/>
      <c r="J916" s="114"/>
      <c r="K916" s="114"/>
      <c r="L916" s="114"/>
      <c r="M916" s="159"/>
      <c r="N916" s="160"/>
      <c r="O916" s="161"/>
      <c r="P916" s="162"/>
      <c r="Q916" s="163"/>
      <c r="R916" s="142"/>
      <c r="S916" s="16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row>
    <row r="917" ht="14.25" customHeight="1">
      <c r="A917" s="114"/>
      <c r="B917" s="114"/>
      <c r="C917" s="158"/>
      <c r="D917" s="114"/>
      <c r="E917" s="114"/>
      <c r="F917" s="114"/>
      <c r="G917" s="114"/>
      <c r="H917" s="114"/>
      <c r="I917" s="114"/>
      <c r="J917" s="114"/>
      <c r="K917" s="114"/>
      <c r="L917" s="114"/>
      <c r="M917" s="159"/>
      <c r="N917" s="160"/>
      <c r="O917" s="161"/>
      <c r="P917" s="162"/>
      <c r="Q917" s="163"/>
      <c r="R917" s="142"/>
      <c r="S917" s="16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row>
    <row r="918" ht="14.25" customHeight="1">
      <c r="A918" s="114"/>
      <c r="B918" s="114"/>
      <c r="C918" s="158"/>
      <c r="D918" s="114"/>
      <c r="E918" s="114"/>
      <c r="F918" s="114"/>
      <c r="G918" s="114"/>
      <c r="H918" s="114"/>
      <c r="I918" s="114"/>
      <c r="J918" s="114"/>
      <c r="K918" s="114"/>
      <c r="L918" s="114"/>
      <c r="M918" s="159"/>
      <c r="N918" s="160"/>
      <c r="O918" s="161"/>
      <c r="P918" s="162"/>
      <c r="Q918" s="163"/>
      <c r="R918" s="142"/>
      <c r="S918" s="16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row>
    <row r="919" ht="14.25" customHeight="1">
      <c r="A919" s="114"/>
      <c r="B919" s="114"/>
      <c r="C919" s="158"/>
      <c r="D919" s="114"/>
      <c r="E919" s="114"/>
      <c r="F919" s="114"/>
      <c r="G919" s="114"/>
      <c r="H919" s="114"/>
      <c r="I919" s="114"/>
      <c r="J919" s="114"/>
      <c r="K919" s="114"/>
      <c r="L919" s="114"/>
      <c r="M919" s="159"/>
      <c r="N919" s="160"/>
      <c r="O919" s="161"/>
      <c r="P919" s="162"/>
      <c r="Q919" s="163"/>
      <c r="R919" s="142"/>
      <c r="S919" s="16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row>
    <row r="920" ht="14.25" customHeight="1">
      <c r="A920" s="114"/>
      <c r="B920" s="114"/>
      <c r="C920" s="158"/>
      <c r="D920" s="114"/>
      <c r="E920" s="114"/>
      <c r="F920" s="114"/>
      <c r="G920" s="114"/>
      <c r="H920" s="114"/>
      <c r="I920" s="114"/>
      <c r="J920" s="114"/>
      <c r="K920" s="114"/>
      <c r="L920" s="114"/>
      <c r="M920" s="159"/>
      <c r="N920" s="160"/>
      <c r="O920" s="161"/>
      <c r="P920" s="162"/>
      <c r="Q920" s="163"/>
      <c r="R920" s="142"/>
      <c r="S920" s="16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row>
    <row r="921" ht="14.25" customHeight="1">
      <c r="A921" s="114"/>
      <c r="B921" s="114"/>
      <c r="C921" s="158"/>
      <c r="D921" s="114"/>
      <c r="E921" s="114"/>
      <c r="F921" s="114"/>
      <c r="G921" s="114"/>
      <c r="H921" s="114"/>
      <c r="I921" s="114"/>
      <c r="J921" s="114"/>
      <c r="K921" s="114"/>
      <c r="L921" s="114"/>
      <c r="M921" s="159"/>
      <c r="N921" s="160"/>
      <c r="O921" s="161"/>
      <c r="P921" s="162"/>
      <c r="Q921" s="163"/>
      <c r="R921" s="142"/>
      <c r="S921" s="16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row>
    <row r="922" ht="14.25" customHeight="1">
      <c r="A922" s="114"/>
      <c r="B922" s="114"/>
      <c r="C922" s="158"/>
      <c r="D922" s="114"/>
      <c r="E922" s="114"/>
      <c r="F922" s="114"/>
      <c r="G922" s="114"/>
      <c r="H922" s="114"/>
      <c r="I922" s="114"/>
      <c r="J922" s="114"/>
      <c r="K922" s="114"/>
      <c r="L922" s="114"/>
      <c r="M922" s="159"/>
      <c r="N922" s="160"/>
      <c r="O922" s="161"/>
      <c r="P922" s="162"/>
      <c r="Q922" s="163"/>
      <c r="R922" s="142"/>
      <c r="S922" s="16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row>
    <row r="923" ht="14.25" customHeight="1">
      <c r="A923" s="114"/>
      <c r="B923" s="114"/>
      <c r="C923" s="158"/>
      <c r="D923" s="114"/>
      <c r="E923" s="114"/>
      <c r="F923" s="114"/>
      <c r="G923" s="114"/>
      <c r="H923" s="114"/>
      <c r="I923" s="114"/>
      <c r="J923" s="114"/>
      <c r="K923" s="114"/>
      <c r="L923" s="114"/>
      <c r="M923" s="159"/>
      <c r="N923" s="160"/>
      <c r="O923" s="161"/>
      <c r="P923" s="162"/>
      <c r="Q923" s="163"/>
      <c r="R923" s="142"/>
      <c r="S923" s="16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row>
    <row r="924" ht="14.25" customHeight="1">
      <c r="A924" s="114"/>
      <c r="B924" s="114"/>
      <c r="C924" s="158"/>
      <c r="D924" s="114"/>
      <c r="E924" s="114"/>
      <c r="F924" s="114"/>
      <c r="G924" s="114"/>
      <c r="H924" s="114"/>
      <c r="I924" s="114"/>
      <c r="J924" s="114"/>
      <c r="K924" s="114"/>
      <c r="L924" s="114"/>
      <c r="M924" s="159"/>
      <c r="N924" s="160"/>
      <c r="O924" s="161"/>
      <c r="P924" s="162"/>
      <c r="Q924" s="163"/>
      <c r="R924" s="142"/>
      <c r="S924" s="16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row>
    <row r="925" ht="14.25" customHeight="1">
      <c r="A925" s="114"/>
      <c r="B925" s="114"/>
      <c r="C925" s="158"/>
      <c r="D925" s="114"/>
      <c r="E925" s="114"/>
      <c r="F925" s="114"/>
      <c r="G925" s="114"/>
      <c r="H925" s="114"/>
      <c r="I925" s="114"/>
      <c r="J925" s="114"/>
      <c r="K925" s="114"/>
      <c r="L925" s="114"/>
      <c r="M925" s="159"/>
      <c r="N925" s="160"/>
      <c r="O925" s="161"/>
      <c r="P925" s="162"/>
      <c r="Q925" s="163"/>
      <c r="R925" s="142"/>
      <c r="S925" s="16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row>
    <row r="926" ht="14.25" customHeight="1">
      <c r="A926" s="114"/>
      <c r="B926" s="114"/>
      <c r="C926" s="158"/>
      <c r="D926" s="114"/>
      <c r="E926" s="114"/>
      <c r="F926" s="114"/>
      <c r="G926" s="114"/>
      <c r="H926" s="114"/>
      <c r="I926" s="114"/>
      <c r="J926" s="114"/>
      <c r="K926" s="114"/>
      <c r="L926" s="114"/>
      <c r="M926" s="159"/>
      <c r="N926" s="160"/>
      <c r="O926" s="161"/>
      <c r="P926" s="162"/>
      <c r="Q926" s="163"/>
      <c r="R926" s="142"/>
      <c r="S926" s="16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row>
    <row r="927" ht="14.25" customHeight="1">
      <c r="A927" s="114"/>
      <c r="B927" s="114"/>
      <c r="C927" s="158"/>
      <c r="D927" s="114"/>
      <c r="E927" s="114"/>
      <c r="F927" s="114"/>
      <c r="G927" s="114"/>
      <c r="H927" s="114"/>
      <c r="I927" s="114"/>
      <c r="J927" s="114"/>
      <c r="K927" s="114"/>
      <c r="L927" s="114"/>
      <c r="M927" s="159"/>
      <c r="N927" s="160"/>
      <c r="O927" s="161"/>
      <c r="P927" s="162"/>
      <c r="Q927" s="163"/>
      <c r="R927" s="142"/>
      <c r="S927" s="16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row>
    <row r="928" ht="14.25" customHeight="1">
      <c r="A928" s="114"/>
      <c r="B928" s="114"/>
      <c r="C928" s="158"/>
      <c r="D928" s="114"/>
      <c r="E928" s="114"/>
      <c r="F928" s="114"/>
      <c r="G928" s="114"/>
      <c r="H928" s="114"/>
      <c r="I928" s="114"/>
      <c r="J928" s="114"/>
      <c r="K928" s="114"/>
      <c r="L928" s="114"/>
      <c r="M928" s="159"/>
      <c r="N928" s="160"/>
      <c r="O928" s="161"/>
      <c r="P928" s="162"/>
      <c r="Q928" s="163"/>
      <c r="R928" s="142"/>
      <c r="S928" s="16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row>
    <row r="929" ht="14.25" customHeight="1">
      <c r="A929" s="114"/>
      <c r="B929" s="114"/>
      <c r="C929" s="158"/>
      <c r="D929" s="114"/>
      <c r="E929" s="114"/>
      <c r="F929" s="114"/>
      <c r="G929" s="114"/>
      <c r="H929" s="114"/>
      <c r="I929" s="114"/>
      <c r="J929" s="114"/>
      <c r="K929" s="114"/>
      <c r="L929" s="114"/>
      <c r="M929" s="159"/>
      <c r="N929" s="160"/>
      <c r="O929" s="161"/>
      <c r="P929" s="162"/>
      <c r="Q929" s="163"/>
      <c r="R929" s="142"/>
      <c r="S929" s="16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row>
    <row r="930" ht="14.25" customHeight="1">
      <c r="A930" s="114"/>
      <c r="B930" s="114"/>
      <c r="C930" s="158"/>
      <c r="D930" s="114"/>
      <c r="E930" s="114"/>
      <c r="F930" s="114"/>
      <c r="G930" s="114"/>
      <c r="H930" s="114"/>
      <c r="I930" s="114"/>
      <c r="J930" s="114"/>
      <c r="K930" s="114"/>
      <c r="L930" s="114"/>
      <c r="M930" s="159"/>
      <c r="N930" s="160"/>
      <c r="O930" s="161"/>
      <c r="P930" s="162"/>
      <c r="Q930" s="163"/>
      <c r="R930" s="142"/>
      <c r="S930" s="16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row>
    <row r="931" ht="14.25" customHeight="1">
      <c r="A931" s="114"/>
      <c r="B931" s="114"/>
      <c r="C931" s="158"/>
      <c r="D931" s="114"/>
      <c r="E931" s="114"/>
      <c r="F931" s="114"/>
      <c r="G931" s="114"/>
      <c r="H931" s="114"/>
      <c r="I931" s="114"/>
      <c r="J931" s="114"/>
      <c r="K931" s="114"/>
      <c r="L931" s="114"/>
      <c r="M931" s="159"/>
      <c r="N931" s="160"/>
      <c r="O931" s="161"/>
      <c r="P931" s="162"/>
      <c r="Q931" s="163"/>
      <c r="R931" s="142"/>
      <c r="S931" s="16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row>
    <row r="932" ht="14.25" customHeight="1">
      <c r="A932" s="114"/>
      <c r="B932" s="114"/>
      <c r="C932" s="158"/>
      <c r="D932" s="114"/>
      <c r="E932" s="114"/>
      <c r="F932" s="114"/>
      <c r="G932" s="114"/>
      <c r="H932" s="114"/>
      <c r="I932" s="114"/>
      <c r="J932" s="114"/>
      <c r="K932" s="114"/>
      <c r="L932" s="114"/>
      <c r="M932" s="159"/>
      <c r="N932" s="160"/>
      <c r="O932" s="161"/>
      <c r="P932" s="162"/>
      <c r="Q932" s="163"/>
      <c r="R932" s="142"/>
      <c r="S932" s="16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row>
    <row r="933" ht="14.25" customHeight="1">
      <c r="A933" s="114"/>
      <c r="B933" s="114"/>
      <c r="C933" s="158"/>
      <c r="D933" s="114"/>
      <c r="E933" s="114"/>
      <c r="F933" s="114"/>
      <c r="G933" s="114"/>
      <c r="H933" s="114"/>
      <c r="I933" s="114"/>
      <c r="J933" s="114"/>
      <c r="K933" s="114"/>
      <c r="L933" s="114"/>
      <c r="M933" s="159"/>
      <c r="N933" s="160"/>
      <c r="O933" s="161"/>
      <c r="P933" s="162"/>
      <c r="Q933" s="163"/>
      <c r="R933" s="142"/>
      <c r="S933" s="16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row>
    <row r="934" ht="14.25" customHeight="1">
      <c r="A934" s="114"/>
      <c r="B934" s="114"/>
      <c r="C934" s="158"/>
      <c r="D934" s="114"/>
      <c r="E934" s="114"/>
      <c r="F934" s="114"/>
      <c r="G934" s="114"/>
      <c r="H934" s="114"/>
      <c r="I934" s="114"/>
      <c r="J934" s="114"/>
      <c r="K934" s="114"/>
      <c r="L934" s="114"/>
      <c r="M934" s="159"/>
      <c r="N934" s="160"/>
      <c r="O934" s="161"/>
      <c r="P934" s="162"/>
      <c r="Q934" s="163"/>
      <c r="R934" s="142"/>
      <c r="S934" s="16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row>
    <row r="935" ht="14.25" customHeight="1">
      <c r="A935" s="114"/>
      <c r="B935" s="114"/>
      <c r="C935" s="158"/>
      <c r="D935" s="114"/>
      <c r="E935" s="114"/>
      <c r="F935" s="114"/>
      <c r="G935" s="114"/>
      <c r="H935" s="114"/>
      <c r="I935" s="114"/>
      <c r="J935" s="114"/>
      <c r="K935" s="114"/>
      <c r="L935" s="114"/>
      <c r="M935" s="159"/>
      <c r="N935" s="160"/>
      <c r="O935" s="161"/>
      <c r="P935" s="162"/>
      <c r="Q935" s="163"/>
      <c r="R935" s="142"/>
      <c r="S935" s="16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row>
    <row r="936" ht="14.25" customHeight="1">
      <c r="A936" s="114"/>
      <c r="B936" s="114"/>
      <c r="C936" s="158"/>
      <c r="D936" s="114"/>
      <c r="E936" s="114"/>
      <c r="F936" s="114"/>
      <c r="G936" s="114"/>
      <c r="H936" s="114"/>
      <c r="I936" s="114"/>
      <c r="J936" s="114"/>
      <c r="K936" s="114"/>
      <c r="L936" s="114"/>
      <c r="M936" s="159"/>
      <c r="N936" s="160"/>
      <c r="O936" s="161"/>
      <c r="P936" s="162"/>
      <c r="Q936" s="163"/>
      <c r="R936" s="142"/>
      <c r="S936" s="16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row>
    <row r="937" ht="14.25" customHeight="1">
      <c r="A937" s="114"/>
      <c r="B937" s="114"/>
      <c r="C937" s="158"/>
      <c r="D937" s="114"/>
      <c r="E937" s="114"/>
      <c r="F937" s="114"/>
      <c r="G937" s="114"/>
      <c r="H937" s="114"/>
      <c r="I937" s="114"/>
      <c r="J937" s="114"/>
      <c r="K937" s="114"/>
      <c r="L937" s="114"/>
      <c r="M937" s="159"/>
      <c r="N937" s="160"/>
      <c r="O937" s="161"/>
      <c r="P937" s="162"/>
      <c r="Q937" s="163"/>
      <c r="R937" s="142"/>
      <c r="S937" s="16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row>
    <row r="938" ht="14.25" customHeight="1">
      <c r="A938" s="114"/>
      <c r="B938" s="114"/>
      <c r="C938" s="158"/>
      <c r="D938" s="114"/>
      <c r="E938" s="114"/>
      <c r="F938" s="114"/>
      <c r="G938" s="114"/>
      <c r="H938" s="114"/>
      <c r="I938" s="114"/>
      <c r="J938" s="114"/>
      <c r="K938" s="114"/>
      <c r="L938" s="114"/>
      <c r="M938" s="159"/>
      <c r="N938" s="160"/>
      <c r="O938" s="161"/>
      <c r="P938" s="162"/>
      <c r="Q938" s="163"/>
      <c r="R938" s="142"/>
      <c r="S938" s="16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row>
    <row r="939" ht="14.25" customHeight="1">
      <c r="A939" s="114"/>
      <c r="B939" s="114"/>
      <c r="C939" s="158"/>
      <c r="D939" s="114"/>
      <c r="E939" s="114"/>
      <c r="F939" s="114"/>
      <c r="G939" s="114"/>
      <c r="H939" s="114"/>
      <c r="I939" s="114"/>
      <c r="J939" s="114"/>
      <c r="K939" s="114"/>
      <c r="L939" s="114"/>
      <c r="M939" s="159"/>
      <c r="N939" s="160"/>
      <c r="O939" s="161"/>
      <c r="P939" s="162"/>
      <c r="Q939" s="163"/>
      <c r="R939" s="142"/>
      <c r="S939" s="16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row>
    <row r="940" ht="14.25" customHeight="1">
      <c r="A940" s="114"/>
      <c r="B940" s="114"/>
      <c r="C940" s="158"/>
      <c r="D940" s="114"/>
      <c r="E940" s="114"/>
      <c r="F940" s="114"/>
      <c r="G940" s="114"/>
      <c r="H940" s="114"/>
      <c r="I940" s="114"/>
      <c r="J940" s="114"/>
      <c r="K940" s="114"/>
      <c r="L940" s="114"/>
      <c r="M940" s="159"/>
      <c r="N940" s="160"/>
      <c r="O940" s="161"/>
      <c r="P940" s="162"/>
      <c r="Q940" s="163"/>
      <c r="R940" s="142"/>
      <c r="S940" s="16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row>
    <row r="941" ht="14.25" customHeight="1">
      <c r="A941" s="114"/>
      <c r="B941" s="114"/>
      <c r="C941" s="158"/>
      <c r="D941" s="114"/>
      <c r="E941" s="114"/>
      <c r="F941" s="114"/>
      <c r="G941" s="114"/>
      <c r="H941" s="114"/>
      <c r="I941" s="114"/>
      <c r="J941" s="114"/>
      <c r="K941" s="114"/>
      <c r="L941" s="114"/>
      <c r="M941" s="159"/>
      <c r="N941" s="160"/>
      <c r="O941" s="161"/>
      <c r="P941" s="162"/>
      <c r="Q941" s="163"/>
      <c r="R941" s="142"/>
      <c r="S941" s="16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row>
    <row r="942" ht="14.25" customHeight="1">
      <c r="A942" s="114"/>
      <c r="B942" s="114"/>
      <c r="C942" s="158"/>
      <c r="D942" s="114"/>
      <c r="E942" s="114"/>
      <c r="F942" s="114"/>
      <c r="G942" s="114"/>
      <c r="H942" s="114"/>
      <c r="I942" s="114"/>
      <c r="J942" s="114"/>
      <c r="K942" s="114"/>
      <c r="L942" s="114"/>
      <c r="M942" s="159"/>
      <c r="N942" s="160"/>
      <c r="O942" s="161"/>
      <c r="P942" s="162"/>
      <c r="Q942" s="163"/>
      <c r="R942" s="142"/>
      <c r="S942" s="16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row>
    <row r="943" ht="14.25" customHeight="1">
      <c r="A943" s="114"/>
      <c r="B943" s="114"/>
      <c r="C943" s="158"/>
      <c r="D943" s="114"/>
      <c r="E943" s="114"/>
      <c r="F943" s="114"/>
      <c r="G943" s="114"/>
      <c r="H943" s="114"/>
      <c r="I943" s="114"/>
      <c r="J943" s="114"/>
      <c r="K943" s="114"/>
      <c r="L943" s="114"/>
      <c r="M943" s="159"/>
      <c r="N943" s="160"/>
      <c r="O943" s="161"/>
      <c r="P943" s="162"/>
      <c r="Q943" s="163"/>
      <c r="R943" s="142"/>
      <c r="S943" s="16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row>
    <row r="944" ht="14.25" customHeight="1">
      <c r="A944" s="114"/>
      <c r="B944" s="114"/>
      <c r="C944" s="158"/>
      <c r="D944" s="114"/>
      <c r="E944" s="114"/>
      <c r="F944" s="114"/>
      <c r="G944" s="114"/>
      <c r="H944" s="114"/>
      <c r="I944" s="114"/>
      <c r="J944" s="114"/>
      <c r="K944" s="114"/>
      <c r="L944" s="114"/>
      <c r="M944" s="159"/>
      <c r="N944" s="160"/>
      <c r="O944" s="161"/>
      <c r="P944" s="162"/>
      <c r="Q944" s="163"/>
      <c r="R944" s="142"/>
      <c r="S944" s="16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row>
    <row r="945" ht="14.25" customHeight="1">
      <c r="A945" s="114"/>
      <c r="B945" s="114"/>
      <c r="C945" s="158"/>
      <c r="D945" s="114"/>
      <c r="E945" s="114"/>
      <c r="F945" s="114"/>
      <c r="G945" s="114"/>
      <c r="H945" s="114"/>
      <c r="I945" s="114"/>
      <c r="J945" s="114"/>
      <c r="K945" s="114"/>
      <c r="L945" s="114"/>
      <c r="M945" s="159"/>
      <c r="N945" s="160"/>
      <c r="O945" s="161"/>
      <c r="P945" s="162"/>
      <c r="Q945" s="163"/>
      <c r="R945" s="142"/>
      <c r="S945" s="16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row>
    <row r="946" ht="14.25" customHeight="1">
      <c r="A946" s="114"/>
      <c r="B946" s="114"/>
      <c r="C946" s="158"/>
      <c r="D946" s="114"/>
      <c r="E946" s="114"/>
      <c r="F946" s="114"/>
      <c r="G946" s="114"/>
      <c r="H946" s="114"/>
      <c r="I946" s="114"/>
      <c r="J946" s="114"/>
      <c r="K946" s="114"/>
      <c r="L946" s="114"/>
      <c r="M946" s="159"/>
      <c r="N946" s="160"/>
      <c r="O946" s="161"/>
      <c r="P946" s="162"/>
      <c r="Q946" s="163"/>
      <c r="R946" s="142"/>
      <c r="S946" s="16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row>
    <row r="947" ht="14.25" customHeight="1">
      <c r="A947" s="114"/>
      <c r="B947" s="114"/>
      <c r="C947" s="158"/>
      <c r="D947" s="114"/>
      <c r="E947" s="114"/>
      <c r="F947" s="114"/>
      <c r="G947" s="114"/>
      <c r="H947" s="114"/>
      <c r="I947" s="114"/>
      <c r="J947" s="114"/>
      <c r="K947" s="114"/>
      <c r="L947" s="114"/>
      <c r="M947" s="159"/>
      <c r="N947" s="160"/>
      <c r="O947" s="161"/>
      <c r="P947" s="162"/>
      <c r="Q947" s="163"/>
      <c r="R947" s="142"/>
      <c r="S947" s="16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row>
    <row r="948" ht="14.25" customHeight="1">
      <c r="A948" s="114"/>
      <c r="B948" s="114"/>
      <c r="C948" s="158"/>
      <c r="D948" s="114"/>
      <c r="E948" s="114"/>
      <c r="F948" s="114"/>
      <c r="G948" s="114"/>
      <c r="H948" s="114"/>
      <c r="I948" s="114"/>
      <c r="J948" s="114"/>
      <c r="K948" s="114"/>
      <c r="L948" s="114"/>
      <c r="M948" s="159"/>
      <c r="N948" s="160"/>
      <c r="O948" s="161"/>
      <c r="P948" s="162"/>
      <c r="Q948" s="163"/>
      <c r="R948" s="142"/>
      <c r="S948" s="16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row>
    <row r="949" ht="14.25" customHeight="1">
      <c r="A949" s="114"/>
      <c r="B949" s="114"/>
      <c r="C949" s="158"/>
      <c r="D949" s="114"/>
      <c r="E949" s="114"/>
      <c r="F949" s="114"/>
      <c r="G949" s="114"/>
      <c r="H949" s="114"/>
      <c r="I949" s="114"/>
      <c r="J949" s="114"/>
      <c r="K949" s="114"/>
      <c r="L949" s="114"/>
      <c r="M949" s="159"/>
      <c r="N949" s="160"/>
      <c r="O949" s="161"/>
      <c r="P949" s="162"/>
      <c r="Q949" s="163"/>
      <c r="R949" s="142"/>
      <c r="S949" s="16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row>
    <row r="950" ht="14.25" customHeight="1">
      <c r="A950" s="114"/>
      <c r="B950" s="114"/>
      <c r="C950" s="158"/>
      <c r="D950" s="114"/>
      <c r="E950" s="114"/>
      <c r="F950" s="114"/>
      <c r="G950" s="114"/>
      <c r="H950" s="114"/>
      <c r="I950" s="114"/>
      <c r="J950" s="114"/>
      <c r="K950" s="114"/>
      <c r="L950" s="114"/>
      <c r="M950" s="159"/>
      <c r="N950" s="160"/>
      <c r="O950" s="161"/>
      <c r="P950" s="162"/>
      <c r="Q950" s="163"/>
      <c r="R950" s="142"/>
      <c r="S950" s="16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row>
    <row r="951" ht="14.25" customHeight="1">
      <c r="A951" s="114"/>
      <c r="B951" s="114"/>
      <c r="C951" s="158"/>
      <c r="D951" s="114"/>
      <c r="E951" s="114"/>
      <c r="F951" s="114"/>
      <c r="G951" s="114"/>
      <c r="H951" s="114"/>
      <c r="I951" s="114"/>
      <c r="J951" s="114"/>
      <c r="K951" s="114"/>
      <c r="L951" s="114"/>
      <c r="M951" s="159"/>
      <c r="N951" s="160"/>
      <c r="O951" s="161"/>
      <c r="P951" s="162"/>
      <c r="Q951" s="163"/>
      <c r="R951" s="142"/>
      <c r="S951" s="16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row>
    <row r="952" ht="14.25" customHeight="1">
      <c r="A952" s="114"/>
      <c r="B952" s="114"/>
      <c r="C952" s="158"/>
      <c r="D952" s="114"/>
      <c r="E952" s="114"/>
      <c r="F952" s="114"/>
      <c r="G952" s="114"/>
      <c r="H952" s="114"/>
      <c r="I952" s="114"/>
      <c r="J952" s="114"/>
      <c r="K952" s="114"/>
      <c r="L952" s="114"/>
      <c r="M952" s="159"/>
      <c r="N952" s="160"/>
      <c r="O952" s="161"/>
      <c r="P952" s="162"/>
      <c r="Q952" s="163"/>
      <c r="R952" s="142"/>
      <c r="S952" s="16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row>
    <row r="953" ht="14.25" customHeight="1">
      <c r="A953" s="114"/>
      <c r="B953" s="114"/>
      <c r="C953" s="158"/>
      <c r="D953" s="114"/>
      <c r="E953" s="114"/>
      <c r="F953" s="114"/>
      <c r="G953" s="114"/>
      <c r="H953" s="114"/>
      <c r="I953" s="114"/>
      <c r="J953" s="114"/>
      <c r="K953" s="114"/>
      <c r="L953" s="114"/>
      <c r="M953" s="159"/>
      <c r="N953" s="160"/>
      <c r="O953" s="161"/>
      <c r="P953" s="162"/>
      <c r="Q953" s="163"/>
      <c r="R953" s="142"/>
      <c r="S953" s="16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row>
    <row r="954" ht="14.25" customHeight="1">
      <c r="A954" s="114"/>
      <c r="B954" s="114"/>
      <c r="C954" s="158"/>
      <c r="D954" s="114"/>
      <c r="E954" s="114"/>
      <c r="F954" s="114"/>
      <c r="G954" s="114"/>
      <c r="H954" s="114"/>
      <c r="I954" s="114"/>
      <c r="J954" s="114"/>
      <c r="K954" s="114"/>
      <c r="L954" s="114"/>
      <c r="M954" s="159"/>
      <c r="N954" s="160"/>
      <c r="O954" s="161"/>
      <c r="P954" s="162"/>
      <c r="Q954" s="163"/>
      <c r="R954" s="142"/>
      <c r="S954" s="16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row>
    <row r="955" ht="14.25" customHeight="1">
      <c r="A955" s="114"/>
      <c r="B955" s="114"/>
      <c r="C955" s="158"/>
      <c r="D955" s="114"/>
      <c r="E955" s="114"/>
      <c r="F955" s="114"/>
      <c r="G955" s="114"/>
      <c r="H955" s="114"/>
      <c r="I955" s="114"/>
      <c r="J955" s="114"/>
      <c r="K955" s="114"/>
      <c r="L955" s="114"/>
      <c r="M955" s="159"/>
      <c r="N955" s="160"/>
      <c r="O955" s="161"/>
      <c r="P955" s="162"/>
      <c r="Q955" s="163"/>
      <c r="R955" s="142"/>
      <c r="S955" s="16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row>
    <row r="956" ht="14.25" customHeight="1">
      <c r="A956" s="114"/>
      <c r="B956" s="114"/>
      <c r="C956" s="158"/>
      <c r="D956" s="114"/>
      <c r="E956" s="114"/>
      <c r="F956" s="114"/>
      <c r="G956" s="114"/>
      <c r="H956" s="114"/>
      <c r="I956" s="114"/>
      <c r="J956" s="114"/>
      <c r="K956" s="114"/>
      <c r="L956" s="114"/>
      <c r="M956" s="159"/>
      <c r="N956" s="160"/>
      <c r="O956" s="161"/>
      <c r="P956" s="162"/>
      <c r="Q956" s="163"/>
      <c r="R956" s="142"/>
      <c r="S956" s="16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row>
    <row r="957" ht="14.25" customHeight="1">
      <c r="A957" s="114"/>
      <c r="B957" s="114"/>
      <c r="C957" s="158"/>
      <c r="D957" s="114"/>
      <c r="E957" s="114"/>
      <c r="F957" s="114"/>
      <c r="G957" s="114"/>
      <c r="H957" s="114"/>
      <c r="I957" s="114"/>
      <c r="J957" s="114"/>
      <c r="K957" s="114"/>
      <c r="L957" s="114"/>
      <c r="M957" s="159"/>
      <c r="N957" s="160"/>
      <c r="O957" s="161"/>
      <c r="P957" s="162"/>
      <c r="Q957" s="163"/>
      <c r="R957" s="142"/>
      <c r="S957" s="16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row>
    <row r="958" ht="14.25" customHeight="1">
      <c r="A958" s="114"/>
      <c r="B958" s="114"/>
      <c r="C958" s="158"/>
      <c r="D958" s="114"/>
      <c r="E958" s="114"/>
      <c r="F958" s="114"/>
      <c r="G958" s="114"/>
      <c r="H958" s="114"/>
      <c r="I958" s="114"/>
      <c r="J958" s="114"/>
      <c r="K958" s="114"/>
      <c r="L958" s="114"/>
      <c r="M958" s="159"/>
      <c r="N958" s="160"/>
      <c r="O958" s="161"/>
      <c r="P958" s="162"/>
      <c r="Q958" s="163"/>
      <c r="R958" s="142"/>
      <c r="S958" s="16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row>
    <row r="959" ht="14.25" customHeight="1">
      <c r="A959" s="114"/>
      <c r="B959" s="114"/>
      <c r="C959" s="158"/>
      <c r="D959" s="114"/>
      <c r="E959" s="114"/>
      <c r="F959" s="114"/>
      <c r="G959" s="114"/>
      <c r="H959" s="114"/>
      <c r="I959" s="114"/>
      <c r="J959" s="114"/>
      <c r="K959" s="114"/>
      <c r="L959" s="114"/>
      <c r="M959" s="159"/>
      <c r="N959" s="160"/>
      <c r="O959" s="161"/>
      <c r="P959" s="162"/>
      <c r="Q959" s="163"/>
      <c r="R959" s="142"/>
      <c r="S959" s="16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row>
    <row r="960" ht="14.25" customHeight="1">
      <c r="A960" s="114"/>
      <c r="B960" s="114"/>
      <c r="C960" s="158"/>
      <c r="D960" s="114"/>
      <c r="E960" s="114"/>
      <c r="F960" s="114"/>
      <c r="G960" s="114"/>
      <c r="H960" s="114"/>
      <c r="I960" s="114"/>
      <c r="J960" s="114"/>
      <c r="K960" s="114"/>
      <c r="L960" s="114"/>
      <c r="M960" s="159"/>
      <c r="N960" s="160"/>
      <c r="O960" s="161"/>
      <c r="P960" s="162"/>
      <c r="Q960" s="163"/>
      <c r="R960" s="142"/>
      <c r="S960" s="16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row>
    <row r="961" ht="14.25" customHeight="1">
      <c r="A961" s="114"/>
      <c r="B961" s="114"/>
      <c r="C961" s="158"/>
      <c r="D961" s="114"/>
      <c r="E961" s="114"/>
      <c r="F961" s="114"/>
      <c r="G961" s="114"/>
      <c r="H961" s="114"/>
      <c r="I961" s="114"/>
      <c r="J961" s="114"/>
      <c r="K961" s="114"/>
      <c r="L961" s="114"/>
      <c r="M961" s="159"/>
      <c r="N961" s="160"/>
      <c r="O961" s="161"/>
      <c r="P961" s="162"/>
      <c r="Q961" s="163"/>
      <c r="R961" s="142"/>
      <c r="S961" s="16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row>
    <row r="962" ht="14.25" customHeight="1">
      <c r="A962" s="114"/>
      <c r="B962" s="114"/>
      <c r="C962" s="158"/>
      <c r="D962" s="114"/>
      <c r="E962" s="114"/>
      <c r="F962" s="114"/>
      <c r="G962" s="114"/>
      <c r="H962" s="114"/>
      <c r="I962" s="114"/>
      <c r="J962" s="114"/>
      <c r="K962" s="114"/>
      <c r="L962" s="114"/>
      <c r="M962" s="159"/>
      <c r="N962" s="160"/>
      <c r="O962" s="161"/>
      <c r="P962" s="162"/>
      <c r="Q962" s="163"/>
      <c r="R962" s="142"/>
      <c r="S962" s="16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row>
    <row r="963" ht="14.25" customHeight="1">
      <c r="A963" s="114"/>
      <c r="B963" s="114"/>
      <c r="C963" s="158"/>
      <c r="D963" s="114"/>
      <c r="E963" s="114"/>
      <c r="F963" s="114"/>
      <c r="G963" s="114"/>
      <c r="H963" s="114"/>
      <c r="I963" s="114"/>
      <c r="J963" s="114"/>
      <c r="K963" s="114"/>
      <c r="L963" s="114"/>
      <c r="M963" s="159"/>
      <c r="N963" s="160"/>
      <c r="O963" s="161"/>
      <c r="P963" s="162"/>
      <c r="Q963" s="163"/>
      <c r="R963" s="142"/>
      <c r="S963" s="16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row>
    <row r="964" ht="14.25" customHeight="1">
      <c r="A964" s="114"/>
      <c r="B964" s="114"/>
      <c r="C964" s="158"/>
      <c r="D964" s="114"/>
      <c r="E964" s="114"/>
      <c r="F964" s="114"/>
      <c r="G964" s="114"/>
      <c r="H964" s="114"/>
      <c r="I964" s="114"/>
      <c r="J964" s="114"/>
      <c r="K964" s="114"/>
      <c r="L964" s="114"/>
      <c r="M964" s="159"/>
      <c r="N964" s="160"/>
      <c r="O964" s="161"/>
      <c r="P964" s="162"/>
      <c r="Q964" s="163"/>
      <c r="R964" s="142"/>
      <c r="S964" s="16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row>
    <row r="965" ht="14.25" customHeight="1">
      <c r="A965" s="114"/>
      <c r="B965" s="114"/>
      <c r="C965" s="158"/>
      <c r="D965" s="114"/>
      <c r="E965" s="114"/>
      <c r="F965" s="114"/>
      <c r="G965" s="114"/>
      <c r="H965" s="114"/>
      <c r="I965" s="114"/>
      <c r="J965" s="114"/>
      <c r="K965" s="114"/>
      <c r="L965" s="114"/>
      <c r="M965" s="159"/>
      <c r="N965" s="160"/>
      <c r="O965" s="161"/>
      <c r="P965" s="162"/>
      <c r="Q965" s="163"/>
      <c r="R965" s="142"/>
      <c r="S965" s="16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row>
    <row r="966" ht="14.25" customHeight="1">
      <c r="A966" s="114"/>
      <c r="B966" s="114"/>
      <c r="C966" s="158"/>
      <c r="D966" s="114"/>
      <c r="E966" s="114"/>
      <c r="F966" s="114"/>
      <c r="G966" s="114"/>
      <c r="H966" s="114"/>
      <c r="I966" s="114"/>
      <c r="J966" s="114"/>
      <c r="K966" s="114"/>
      <c r="L966" s="114"/>
      <c r="M966" s="159"/>
      <c r="N966" s="160"/>
      <c r="O966" s="161"/>
      <c r="P966" s="162"/>
      <c r="Q966" s="163"/>
      <c r="R966" s="142"/>
      <c r="S966" s="16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row>
    <row r="967" ht="14.25" customHeight="1">
      <c r="A967" s="114"/>
      <c r="B967" s="114"/>
      <c r="C967" s="158"/>
      <c r="D967" s="114"/>
      <c r="E967" s="114"/>
      <c r="F967" s="114"/>
      <c r="G967" s="114"/>
      <c r="H967" s="114"/>
      <c r="I967" s="114"/>
      <c r="J967" s="114"/>
      <c r="K967" s="114"/>
      <c r="L967" s="114"/>
      <c r="M967" s="159"/>
      <c r="N967" s="160"/>
      <c r="O967" s="161"/>
      <c r="P967" s="162"/>
      <c r="Q967" s="163"/>
      <c r="R967" s="142"/>
      <c r="S967" s="16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row>
    <row r="968" ht="14.25" customHeight="1">
      <c r="A968" s="114"/>
      <c r="B968" s="114"/>
      <c r="C968" s="158"/>
      <c r="D968" s="114"/>
      <c r="E968" s="114"/>
      <c r="F968" s="114"/>
      <c r="G968" s="114"/>
      <c r="H968" s="114"/>
      <c r="I968" s="114"/>
      <c r="J968" s="114"/>
      <c r="K968" s="114"/>
      <c r="L968" s="114"/>
      <c r="M968" s="159"/>
      <c r="N968" s="160"/>
      <c r="O968" s="161"/>
      <c r="P968" s="162"/>
      <c r="Q968" s="163"/>
      <c r="R968" s="142"/>
      <c r="S968" s="16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row>
    <row r="969" ht="14.25" customHeight="1">
      <c r="A969" s="114"/>
      <c r="B969" s="114"/>
      <c r="C969" s="158"/>
      <c r="D969" s="114"/>
      <c r="E969" s="114"/>
      <c r="F969" s="114"/>
      <c r="G969" s="114"/>
      <c r="H969" s="114"/>
      <c r="I969" s="114"/>
      <c r="J969" s="114"/>
      <c r="K969" s="114"/>
      <c r="L969" s="114"/>
      <c r="M969" s="159"/>
      <c r="N969" s="160"/>
      <c r="O969" s="161"/>
      <c r="P969" s="162"/>
      <c r="Q969" s="163"/>
      <c r="R969" s="142"/>
      <c r="S969" s="16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row>
    <row r="970" ht="14.25" customHeight="1">
      <c r="A970" s="114"/>
      <c r="B970" s="114"/>
      <c r="C970" s="158"/>
      <c r="D970" s="114"/>
      <c r="E970" s="114"/>
      <c r="F970" s="114"/>
      <c r="G970" s="114"/>
      <c r="H970" s="114"/>
      <c r="I970" s="114"/>
      <c r="J970" s="114"/>
      <c r="K970" s="114"/>
      <c r="L970" s="114"/>
      <c r="M970" s="159"/>
      <c r="N970" s="160"/>
      <c r="O970" s="161"/>
      <c r="P970" s="162"/>
      <c r="Q970" s="163"/>
      <c r="R970" s="142"/>
      <c r="S970" s="16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row>
    <row r="971" ht="14.25" customHeight="1">
      <c r="A971" s="114"/>
      <c r="B971" s="114"/>
      <c r="C971" s="158"/>
      <c r="D971" s="114"/>
      <c r="E971" s="114"/>
      <c r="F971" s="114"/>
      <c r="G971" s="114"/>
      <c r="H971" s="114"/>
      <c r="I971" s="114"/>
      <c r="J971" s="114"/>
      <c r="K971" s="114"/>
      <c r="L971" s="114"/>
      <c r="M971" s="159"/>
      <c r="N971" s="160"/>
      <c r="O971" s="161"/>
      <c r="P971" s="162"/>
      <c r="Q971" s="163"/>
      <c r="R971" s="142"/>
      <c r="S971" s="16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row>
    <row r="972" ht="14.25" customHeight="1">
      <c r="A972" s="114"/>
      <c r="B972" s="114"/>
      <c r="C972" s="158"/>
      <c r="D972" s="114"/>
      <c r="E972" s="114"/>
      <c r="F972" s="114"/>
      <c r="G972" s="114"/>
      <c r="H972" s="114"/>
      <c r="I972" s="114"/>
      <c r="J972" s="114"/>
      <c r="K972" s="114"/>
      <c r="L972" s="114"/>
      <c r="M972" s="159"/>
      <c r="N972" s="160"/>
      <c r="O972" s="161"/>
      <c r="P972" s="162"/>
      <c r="Q972" s="163"/>
      <c r="R972" s="142"/>
      <c r="S972" s="16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row>
    <row r="973" ht="14.25" customHeight="1">
      <c r="A973" s="114"/>
      <c r="B973" s="114"/>
      <c r="C973" s="158"/>
      <c r="D973" s="114"/>
      <c r="E973" s="114"/>
      <c r="F973" s="114"/>
      <c r="G973" s="114"/>
      <c r="H973" s="114"/>
      <c r="I973" s="114"/>
      <c r="J973" s="114"/>
      <c r="K973" s="114"/>
      <c r="L973" s="114"/>
      <c r="M973" s="159"/>
      <c r="N973" s="160"/>
      <c r="O973" s="161"/>
      <c r="P973" s="162"/>
      <c r="Q973" s="163"/>
      <c r="R973" s="142"/>
      <c r="S973" s="16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row>
    <row r="974" ht="14.25" customHeight="1">
      <c r="A974" s="114"/>
      <c r="B974" s="114"/>
      <c r="C974" s="158"/>
      <c r="D974" s="114"/>
      <c r="E974" s="114"/>
      <c r="F974" s="114"/>
      <c r="G974" s="114"/>
      <c r="H974" s="114"/>
      <c r="I974" s="114"/>
      <c r="J974" s="114"/>
      <c r="K974" s="114"/>
      <c r="L974" s="114"/>
      <c r="M974" s="159"/>
      <c r="N974" s="160"/>
      <c r="O974" s="161"/>
      <c r="P974" s="162"/>
      <c r="Q974" s="163"/>
      <c r="R974" s="142"/>
      <c r="S974" s="16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row>
    <row r="975" ht="14.25" customHeight="1">
      <c r="A975" s="114"/>
      <c r="B975" s="114"/>
      <c r="C975" s="158"/>
      <c r="D975" s="114"/>
      <c r="E975" s="114"/>
      <c r="F975" s="114"/>
      <c r="G975" s="114"/>
      <c r="H975" s="114"/>
      <c r="I975" s="114"/>
      <c r="J975" s="114"/>
      <c r="K975" s="114"/>
      <c r="L975" s="114"/>
      <c r="M975" s="159"/>
      <c r="N975" s="160"/>
      <c r="O975" s="161"/>
      <c r="P975" s="162"/>
      <c r="Q975" s="163"/>
      <c r="R975" s="142"/>
      <c r="S975" s="16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row>
    <row r="976" ht="14.25" customHeight="1">
      <c r="A976" s="114"/>
      <c r="B976" s="114"/>
      <c r="C976" s="158"/>
      <c r="D976" s="114"/>
      <c r="E976" s="114"/>
      <c r="F976" s="114"/>
      <c r="G976" s="114"/>
      <c r="H976" s="114"/>
      <c r="I976" s="114"/>
      <c r="J976" s="114"/>
      <c r="K976" s="114"/>
      <c r="L976" s="114"/>
      <c r="M976" s="159"/>
      <c r="N976" s="160"/>
      <c r="O976" s="161"/>
      <c r="P976" s="162"/>
      <c r="Q976" s="163"/>
      <c r="R976" s="142"/>
      <c r="S976" s="16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row>
    <row r="977" ht="14.25" customHeight="1">
      <c r="A977" s="114"/>
      <c r="B977" s="114"/>
      <c r="C977" s="158"/>
      <c r="D977" s="114"/>
      <c r="E977" s="114"/>
      <c r="F977" s="114"/>
      <c r="G977" s="114"/>
      <c r="H977" s="114"/>
      <c r="I977" s="114"/>
      <c r="J977" s="114"/>
      <c r="K977" s="114"/>
      <c r="L977" s="114"/>
      <c r="M977" s="159"/>
      <c r="N977" s="160"/>
      <c r="O977" s="161"/>
      <c r="P977" s="162"/>
      <c r="Q977" s="163"/>
      <c r="R977" s="142"/>
      <c r="S977" s="16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row>
    <row r="978" ht="14.25" customHeight="1">
      <c r="A978" s="114"/>
      <c r="B978" s="114"/>
      <c r="C978" s="158"/>
      <c r="D978" s="114"/>
      <c r="E978" s="114"/>
      <c r="F978" s="114"/>
      <c r="G978" s="114"/>
      <c r="H978" s="114"/>
      <c r="I978" s="114"/>
      <c r="J978" s="114"/>
      <c r="K978" s="114"/>
      <c r="L978" s="114"/>
      <c r="M978" s="159"/>
      <c r="N978" s="160"/>
      <c r="O978" s="161"/>
      <c r="P978" s="162"/>
      <c r="Q978" s="163"/>
      <c r="R978" s="142"/>
      <c r="S978" s="16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row>
    <row r="979" ht="14.25" customHeight="1">
      <c r="A979" s="114"/>
      <c r="B979" s="114"/>
      <c r="C979" s="158"/>
      <c r="D979" s="114"/>
      <c r="E979" s="114"/>
      <c r="F979" s="114"/>
      <c r="G979" s="114"/>
      <c r="H979" s="114"/>
      <c r="I979" s="114"/>
      <c r="J979" s="114"/>
      <c r="K979" s="114"/>
      <c r="L979" s="114"/>
      <c r="M979" s="159"/>
      <c r="N979" s="160"/>
      <c r="O979" s="161"/>
      <c r="P979" s="162"/>
      <c r="Q979" s="163"/>
      <c r="R979" s="142"/>
      <c r="S979" s="16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row>
    <row r="980" ht="14.25" customHeight="1">
      <c r="A980" s="114"/>
      <c r="B980" s="114"/>
      <c r="C980" s="158"/>
      <c r="D980" s="114"/>
      <c r="E980" s="114"/>
      <c r="F980" s="114"/>
      <c r="G980" s="114"/>
      <c r="H980" s="114"/>
      <c r="I980" s="114"/>
      <c r="J980" s="114"/>
      <c r="K980" s="114"/>
      <c r="L980" s="114"/>
      <c r="M980" s="159"/>
      <c r="N980" s="160"/>
      <c r="O980" s="161"/>
      <c r="P980" s="162"/>
      <c r="Q980" s="163"/>
      <c r="R980" s="142"/>
      <c r="S980" s="16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row>
    <row r="981" ht="14.25" customHeight="1">
      <c r="A981" s="114"/>
      <c r="B981" s="114"/>
      <c r="C981" s="158"/>
      <c r="D981" s="114"/>
      <c r="E981" s="114"/>
      <c r="F981" s="114"/>
      <c r="G981" s="114"/>
      <c r="H981" s="114"/>
      <c r="I981" s="114"/>
      <c r="J981" s="114"/>
      <c r="K981" s="114"/>
      <c r="L981" s="114"/>
      <c r="M981" s="159"/>
      <c r="N981" s="160"/>
      <c r="O981" s="161"/>
      <c r="P981" s="162"/>
      <c r="Q981" s="163"/>
      <c r="R981" s="142"/>
      <c r="S981" s="16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row>
    <row r="982" ht="14.25" customHeight="1">
      <c r="A982" s="114"/>
      <c r="B982" s="114"/>
      <c r="C982" s="158"/>
      <c r="D982" s="114"/>
      <c r="E982" s="114"/>
      <c r="F982" s="114"/>
      <c r="G982" s="114"/>
      <c r="H982" s="114"/>
      <c r="I982" s="114"/>
      <c r="J982" s="114"/>
      <c r="K982" s="114"/>
      <c r="L982" s="114"/>
      <c r="M982" s="159"/>
      <c r="N982" s="160"/>
      <c r="O982" s="161"/>
      <c r="P982" s="162"/>
      <c r="Q982" s="163"/>
      <c r="R982" s="142"/>
      <c r="S982" s="16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row>
    <row r="983" ht="14.25" customHeight="1">
      <c r="A983" s="114"/>
      <c r="B983" s="114"/>
      <c r="C983" s="158"/>
      <c r="D983" s="114"/>
      <c r="E983" s="114"/>
      <c r="F983" s="114"/>
      <c r="G983" s="114"/>
      <c r="H983" s="114"/>
      <c r="I983" s="114"/>
      <c r="J983" s="114"/>
      <c r="K983" s="114"/>
      <c r="L983" s="114"/>
      <c r="M983" s="159"/>
      <c r="N983" s="160"/>
      <c r="O983" s="161"/>
      <c r="P983" s="162"/>
      <c r="Q983" s="163"/>
      <c r="R983" s="142"/>
      <c r="S983" s="16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row>
    <row r="984" ht="14.25" customHeight="1">
      <c r="A984" s="114"/>
      <c r="B984" s="114"/>
      <c r="C984" s="158"/>
      <c r="D984" s="114"/>
      <c r="E984" s="114"/>
      <c r="F984" s="114"/>
      <c r="G984" s="114"/>
      <c r="H984" s="114"/>
      <c r="I984" s="114"/>
      <c r="J984" s="114"/>
      <c r="K984" s="114"/>
      <c r="L984" s="114"/>
      <c r="M984" s="159"/>
      <c r="N984" s="160"/>
      <c r="O984" s="161"/>
      <c r="P984" s="162"/>
      <c r="Q984" s="163"/>
      <c r="R984" s="142"/>
      <c r="S984" s="16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row>
    <row r="985" ht="14.25" customHeight="1">
      <c r="A985" s="114"/>
      <c r="B985" s="114"/>
      <c r="C985" s="158"/>
      <c r="D985" s="114"/>
      <c r="E985" s="114"/>
      <c r="F985" s="114"/>
      <c r="G985" s="114"/>
      <c r="H985" s="114"/>
      <c r="I985" s="114"/>
      <c r="J985" s="114"/>
      <c r="K985" s="114"/>
      <c r="L985" s="114"/>
      <c r="M985" s="159"/>
      <c r="N985" s="160"/>
      <c r="O985" s="161"/>
      <c r="P985" s="162"/>
      <c r="Q985" s="163"/>
      <c r="R985" s="142"/>
      <c r="S985" s="16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row>
    <row r="986" ht="14.25" customHeight="1">
      <c r="A986" s="114"/>
      <c r="B986" s="114"/>
      <c r="C986" s="158"/>
      <c r="D986" s="114"/>
      <c r="E986" s="114"/>
      <c r="F986" s="114"/>
      <c r="G986" s="114"/>
      <c r="H986" s="114"/>
      <c r="I986" s="114"/>
      <c r="J986" s="114"/>
      <c r="K986" s="114"/>
      <c r="L986" s="114"/>
      <c r="M986" s="159"/>
      <c r="N986" s="160"/>
      <c r="O986" s="161"/>
      <c r="P986" s="162"/>
      <c r="Q986" s="163"/>
      <c r="R986" s="142"/>
      <c r="S986" s="16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row>
    <row r="987" ht="14.25" customHeight="1">
      <c r="A987" s="114"/>
      <c r="B987" s="114"/>
      <c r="C987" s="158"/>
      <c r="D987" s="114"/>
      <c r="E987" s="114"/>
      <c r="F987" s="114"/>
      <c r="G987" s="114"/>
      <c r="H987" s="114"/>
      <c r="I987" s="114"/>
      <c r="J987" s="114"/>
      <c r="K987" s="114"/>
      <c r="L987" s="114"/>
      <c r="M987" s="159"/>
      <c r="N987" s="160"/>
      <c r="O987" s="161"/>
      <c r="P987" s="162"/>
      <c r="Q987" s="163"/>
      <c r="R987" s="142"/>
      <c r="S987" s="16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row>
    <row r="988" ht="14.25" customHeight="1">
      <c r="A988" s="114"/>
      <c r="B988" s="114"/>
      <c r="C988" s="158"/>
      <c r="D988" s="114"/>
      <c r="E988" s="114"/>
      <c r="F988" s="114"/>
      <c r="G988" s="114"/>
      <c r="H988" s="114"/>
      <c r="I988" s="114"/>
      <c r="J988" s="114"/>
      <c r="K988" s="114"/>
      <c r="L988" s="114"/>
      <c r="M988" s="159"/>
      <c r="N988" s="160"/>
      <c r="O988" s="161"/>
      <c r="P988" s="162"/>
      <c r="Q988" s="163"/>
      <c r="R988" s="142"/>
      <c r="S988" s="16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row>
    <row r="989" ht="14.25" customHeight="1">
      <c r="A989" s="114"/>
      <c r="B989" s="114"/>
      <c r="C989" s="158"/>
      <c r="D989" s="114"/>
      <c r="E989" s="114"/>
      <c r="F989" s="114"/>
      <c r="G989" s="114"/>
      <c r="H989" s="114"/>
      <c r="I989" s="114"/>
      <c r="J989" s="114"/>
      <c r="K989" s="114"/>
      <c r="L989" s="114"/>
      <c r="M989" s="159"/>
      <c r="N989" s="160"/>
      <c r="O989" s="161"/>
      <c r="P989" s="162"/>
      <c r="Q989" s="163"/>
      <c r="R989" s="142"/>
      <c r="S989" s="16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row>
    <row r="990" ht="14.25" customHeight="1">
      <c r="A990" s="114"/>
      <c r="B990" s="114"/>
      <c r="C990" s="158"/>
      <c r="D990" s="114"/>
      <c r="E990" s="114"/>
      <c r="F990" s="114"/>
      <c r="G990" s="114"/>
      <c r="H990" s="114"/>
      <c r="I990" s="114"/>
      <c r="J990" s="114"/>
      <c r="K990" s="114"/>
      <c r="L990" s="114"/>
      <c r="M990" s="159"/>
      <c r="N990" s="160"/>
      <c r="O990" s="161"/>
      <c r="P990" s="162"/>
      <c r="Q990" s="163"/>
      <c r="R990" s="142"/>
      <c r="S990" s="16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row>
    <row r="991" ht="14.25" customHeight="1">
      <c r="A991" s="114"/>
      <c r="B991" s="114"/>
      <c r="C991" s="158"/>
      <c r="D991" s="114"/>
      <c r="E991" s="114"/>
      <c r="F991" s="114"/>
      <c r="G991" s="114"/>
      <c r="H991" s="114"/>
      <c r="I991" s="114"/>
      <c r="J991" s="114"/>
      <c r="K991" s="114"/>
      <c r="L991" s="114"/>
      <c r="M991" s="159"/>
      <c r="N991" s="160"/>
      <c r="O991" s="161"/>
      <c r="P991" s="162"/>
      <c r="Q991" s="163"/>
      <c r="R991" s="142"/>
      <c r="S991" s="16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row>
    <row r="992" ht="14.25" customHeight="1">
      <c r="A992" s="114"/>
      <c r="B992" s="114"/>
      <c r="C992" s="158"/>
      <c r="D992" s="114"/>
      <c r="E992" s="114"/>
      <c r="F992" s="114"/>
      <c r="G992" s="114"/>
      <c r="H992" s="114"/>
      <c r="I992" s="114"/>
      <c r="J992" s="114"/>
      <c r="K992" s="114"/>
      <c r="L992" s="114"/>
      <c r="M992" s="159"/>
      <c r="N992" s="160"/>
      <c r="O992" s="161"/>
      <c r="P992" s="162"/>
      <c r="Q992" s="163"/>
      <c r="R992" s="142"/>
      <c r="S992" s="16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row>
    <row r="993" ht="14.25" customHeight="1">
      <c r="A993" s="114"/>
      <c r="B993" s="114"/>
      <c r="C993" s="158"/>
      <c r="D993" s="114"/>
      <c r="E993" s="114"/>
      <c r="F993" s="114"/>
      <c r="G993" s="114"/>
      <c r="H993" s="114"/>
      <c r="I993" s="114"/>
      <c r="J993" s="114"/>
      <c r="K993" s="114"/>
      <c r="L993" s="114"/>
      <c r="M993" s="159"/>
      <c r="N993" s="160"/>
      <c r="O993" s="161"/>
      <c r="P993" s="162"/>
      <c r="Q993" s="163"/>
      <c r="R993" s="142"/>
      <c r="S993" s="16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row>
    <row r="994" ht="14.25" customHeight="1">
      <c r="A994" s="114"/>
      <c r="B994" s="114"/>
      <c r="C994" s="158"/>
      <c r="D994" s="114"/>
      <c r="E994" s="114"/>
      <c r="F994" s="114"/>
      <c r="G994" s="114"/>
      <c r="H994" s="114"/>
      <c r="I994" s="114"/>
      <c r="J994" s="114"/>
      <c r="K994" s="114"/>
      <c r="L994" s="114"/>
      <c r="M994" s="159"/>
      <c r="N994" s="160"/>
      <c r="O994" s="161"/>
      <c r="P994" s="162"/>
      <c r="Q994" s="163"/>
      <c r="R994" s="142"/>
      <c r="S994" s="16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row>
    <row r="995" ht="14.25" customHeight="1">
      <c r="A995" s="114"/>
      <c r="B995" s="114"/>
      <c r="C995" s="158"/>
      <c r="D995" s="114"/>
      <c r="E995" s="114"/>
      <c r="F995" s="114"/>
      <c r="G995" s="114"/>
      <c r="H995" s="114"/>
      <c r="I995" s="114"/>
      <c r="J995" s="114"/>
      <c r="K995" s="114"/>
      <c r="L995" s="114"/>
      <c r="M995" s="159"/>
      <c r="N995" s="160"/>
      <c r="O995" s="161"/>
      <c r="P995" s="162"/>
      <c r="Q995" s="163"/>
      <c r="R995" s="142"/>
      <c r="S995" s="16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row>
    <row r="996" ht="14.25" customHeight="1">
      <c r="A996" s="114"/>
      <c r="B996" s="114"/>
      <c r="C996" s="158"/>
      <c r="D996" s="114"/>
      <c r="E996" s="114"/>
      <c r="F996" s="114"/>
      <c r="G996" s="114"/>
      <c r="H996" s="114"/>
      <c r="I996" s="114"/>
      <c r="J996" s="114"/>
      <c r="K996" s="114"/>
      <c r="L996" s="114"/>
      <c r="M996" s="159"/>
      <c r="N996" s="160"/>
      <c r="O996" s="161"/>
      <c r="P996" s="162"/>
      <c r="Q996" s="163"/>
      <c r="R996" s="142"/>
      <c r="S996" s="16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row>
    <row r="997" ht="14.25" customHeight="1">
      <c r="A997" s="114"/>
      <c r="B997" s="114"/>
      <c r="C997" s="158"/>
      <c r="D997" s="114"/>
      <c r="E997" s="114"/>
      <c r="F997" s="114"/>
      <c r="G997" s="114"/>
      <c r="H997" s="114"/>
      <c r="I997" s="114"/>
      <c r="J997" s="114"/>
      <c r="K997" s="114"/>
      <c r="L997" s="114"/>
      <c r="M997" s="159"/>
      <c r="N997" s="160"/>
      <c r="O997" s="161"/>
      <c r="P997" s="162"/>
      <c r="Q997" s="163"/>
      <c r="R997" s="142"/>
      <c r="S997" s="16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row>
    <row r="998" ht="14.25" customHeight="1">
      <c r="A998" s="114"/>
      <c r="B998" s="114"/>
      <c r="C998" s="158"/>
      <c r="D998" s="114"/>
      <c r="E998" s="114"/>
      <c r="F998" s="114"/>
      <c r="G998" s="114"/>
      <c r="H998" s="114"/>
      <c r="I998" s="114"/>
      <c r="J998" s="114"/>
      <c r="K998" s="114"/>
      <c r="L998" s="114"/>
      <c r="M998" s="159"/>
      <c r="N998" s="160"/>
      <c r="O998" s="161"/>
      <c r="P998" s="162"/>
      <c r="Q998" s="163"/>
      <c r="R998" s="142"/>
      <c r="S998" s="16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row>
    <row r="999" ht="14.25" customHeight="1">
      <c r="A999" s="114"/>
      <c r="B999" s="114"/>
      <c r="C999" s="158"/>
      <c r="D999" s="114"/>
      <c r="E999" s="114"/>
      <c r="F999" s="114"/>
      <c r="G999" s="114"/>
      <c r="H999" s="114"/>
      <c r="I999" s="114"/>
      <c r="J999" s="114"/>
      <c r="K999" s="114"/>
      <c r="L999" s="114"/>
      <c r="M999" s="159"/>
      <c r="N999" s="160"/>
      <c r="O999" s="161"/>
      <c r="P999" s="162"/>
      <c r="Q999" s="163"/>
      <c r="R999" s="142"/>
      <c r="S999" s="16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row>
    <row r="1000" ht="14.25" customHeight="1">
      <c r="A1000" s="114"/>
      <c r="B1000" s="114"/>
      <c r="C1000" s="158"/>
      <c r="D1000" s="114"/>
      <c r="E1000" s="114"/>
      <c r="F1000" s="114"/>
      <c r="G1000" s="114"/>
      <c r="H1000" s="114"/>
      <c r="I1000" s="114"/>
      <c r="J1000" s="114"/>
      <c r="K1000" s="114"/>
      <c r="L1000" s="114"/>
      <c r="M1000" s="159"/>
      <c r="N1000" s="160"/>
      <c r="O1000" s="161"/>
      <c r="P1000" s="162"/>
      <c r="Q1000" s="163"/>
      <c r="R1000" s="142"/>
      <c r="S1000" s="16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row>
    <row r="1001" ht="14.25" customHeight="1">
      <c r="A1001" s="114"/>
      <c r="B1001" s="114"/>
      <c r="C1001" s="158"/>
      <c r="D1001" s="114"/>
      <c r="E1001" s="114"/>
      <c r="F1001" s="114"/>
      <c r="G1001" s="114"/>
      <c r="H1001" s="114"/>
      <c r="I1001" s="114"/>
      <c r="J1001" s="114"/>
      <c r="K1001" s="114"/>
      <c r="L1001" s="114"/>
      <c r="M1001" s="159"/>
      <c r="N1001" s="160"/>
      <c r="O1001" s="161"/>
      <c r="P1001" s="162"/>
      <c r="Q1001" s="163"/>
      <c r="R1001" s="142"/>
      <c r="S1001" s="164"/>
      <c r="T1001" s="114"/>
      <c r="U1001" s="114"/>
      <c r="V1001" s="114"/>
      <c r="W1001" s="114"/>
      <c r="X1001" s="114"/>
      <c r="Y1001" s="114"/>
      <c r="Z1001" s="114"/>
      <c r="AA1001" s="114"/>
      <c r="AB1001" s="114"/>
      <c r="AC1001" s="114"/>
      <c r="AD1001" s="114"/>
      <c r="AE1001" s="114"/>
      <c r="AF1001" s="114"/>
      <c r="AG1001" s="114"/>
      <c r="AH1001" s="114"/>
      <c r="AI1001" s="114"/>
      <c r="AJ1001" s="114"/>
      <c r="AK1001" s="114"/>
      <c r="AL1001" s="114"/>
      <c r="AM1001" s="114"/>
      <c r="AN1001" s="114"/>
      <c r="AO1001" s="114"/>
      <c r="AP1001" s="114"/>
      <c r="AQ1001" s="114"/>
      <c r="AR1001" s="114"/>
      <c r="AS1001" s="114"/>
      <c r="AT1001" s="114"/>
      <c r="AU1001" s="114"/>
      <c r="AV1001" s="114"/>
      <c r="AW1001" s="114"/>
    </row>
    <row r="1002" ht="14.25" customHeight="1">
      <c r="A1002" s="114"/>
      <c r="B1002" s="114"/>
      <c r="C1002" s="158"/>
      <c r="D1002" s="114"/>
      <c r="E1002" s="114"/>
      <c r="F1002" s="114"/>
      <c r="G1002" s="114"/>
      <c r="H1002" s="114"/>
      <c r="I1002" s="114"/>
      <c r="J1002" s="114"/>
      <c r="K1002" s="114"/>
      <c r="L1002" s="114"/>
      <c r="M1002" s="159"/>
      <c r="N1002" s="160"/>
      <c r="O1002" s="161"/>
      <c r="P1002" s="162"/>
      <c r="Q1002" s="163"/>
      <c r="R1002" s="142"/>
      <c r="S1002" s="164"/>
      <c r="T1002" s="114"/>
      <c r="U1002" s="114"/>
      <c r="V1002" s="114"/>
      <c r="W1002" s="114"/>
      <c r="X1002" s="114"/>
      <c r="Y1002" s="114"/>
      <c r="Z1002" s="114"/>
      <c r="AA1002" s="114"/>
      <c r="AB1002" s="114"/>
      <c r="AC1002" s="114"/>
      <c r="AD1002" s="114"/>
      <c r="AE1002" s="114"/>
      <c r="AF1002" s="114"/>
      <c r="AG1002" s="114"/>
      <c r="AH1002" s="114"/>
      <c r="AI1002" s="114"/>
      <c r="AJ1002" s="114"/>
      <c r="AK1002" s="114"/>
      <c r="AL1002" s="114"/>
      <c r="AM1002" s="114"/>
      <c r="AN1002" s="114"/>
      <c r="AO1002" s="114"/>
      <c r="AP1002" s="114"/>
      <c r="AQ1002" s="114"/>
      <c r="AR1002" s="114"/>
      <c r="AS1002" s="114"/>
      <c r="AT1002" s="114"/>
      <c r="AU1002" s="114"/>
      <c r="AV1002" s="114"/>
      <c r="AW1002" s="114"/>
    </row>
    <row r="1003" ht="14.25" customHeight="1">
      <c r="A1003" s="114"/>
      <c r="B1003" s="114"/>
      <c r="C1003" s="158"/>
      <c r="D1003" s="114"/>
      <c r="E1003" s="114"/>
      <c r="F1003" s="114"/>
      <c r="G1003" s="114"/>
      <c r="H1003" s="114"/>
      <c r="I1003" s="114"/>
      <c r="J1003" s="114"/>
      <c r="K1003" s="114"/>
      <c r="L1003" s="114"/>
      <c r="M1003" s="159"/>
      <c r="N1003" s="160"/>
      <c r="O1003" s="161"/>
      <c r="P1003" s="162"/>
      <c r="Q1003" s="163"/>
      <c r="R1003" s="142"/>
      <c r="S1003" s="164"/>
      <c r="T1003" s="114"/>
      <c r="U1003" s="114"/>
      <c r="V1003" s="114"/>
      <c r="W1003" s="114"/>
      <c r="X1003" s="114"/>
      <c r="Y1003" s="114"/>
      <c r="Z1003" s="114"/>
      <c r="AA1003" s="114"/>
      <c r="AB1003" s="114"/>
      <c r="AC1003" s="114"/>
      <c r="AD1003" s="114"/>
      <c r="AE1003" s="114"/>
      <c r="AF1003" s="114"/>
      <c r="AG1003" s="114"/>
      <c r="AH1003" s="114"/>
      <c r="AI1003" s="114"/>
      <c r="AJ1003" s="114"/>
      <c r="AK1003" s="114"/>
      <c r="AL1003" s="114"/>
      <c r="AM1003" s="114"/>
      <c r="AN1003" s="114"/>
      <c r="AO1003" s="114"/>
      <c r="AP1003" s="114"/>
      <c r="AQ1003" s="114"/>
      <c r="AR1003" s="114"/>
      <c r="AS1003" s="114"/>
      <c r="AT1003" s="114"/>
      <c r="AU1003" s="114"/>
      <c r="AV1003" s="114"/>
      <c r="AW1003" s="114"/>
    </row>
    <row r="1004" ht="14.25" customHeight="1">
      <c r="A1004" s="114"/>
      <c r="B1004" s="114"/>
      <c r="C1004" s="158"/>
      <c r="D1004" s="114"/>
      <c r="E1004" s="114"/>
      <c r="F1004" s="114"/>
      <c r="G1004" s="114"/>
      <c r="H1004" s="114"/>
      <c r="I1004" s="114"/>
      <c r="J1004" s="114"/>
      <c r="K1004" s="114"/>
      <c r="L1004" s="114"/>
      <c r="M1004" s="159"/>
      <c r="N1004" s="160"/>
      <c r="O1004" s="161"/>
      <c r="P1004" s="162"/>
      <c r="Q1004" s="163"/>
      <c r="R1004" s="142"/>
      <c r="S1004" s="164"/>
      <c r="T1004" s="114"/>
      <c r="U1004" s="114"/>
      <c r="V1004" s="114"/>
      <c r="W1004" s="114"/>
      <c r="X1004" s="114"/>
      <c r="Y1004" s="114"/>
      <c r="Z1004" s="114"/>
      <c r="AA1004" s="114"/>
      <c r="AB1004" s="114"/>
      <c r="AC1004" s="114"/>
      <c r="AD1004" s="114"/>
      <c r="AE1004" s="114"/>
      <c r="AF1004" s="114"/>
      <c r="AG1004" s="114"/>
      <c r="AH1004" s="114"/>
      <c r="AI1004" s="114"/>
      <c r="AJ1004" s="114"/>
      <c r="AK1004" s="114"/>
      <c r="AL1004" s="114"/>
      <c r="AM1004" s="114"/>
      <c r="AN1004" s="114"/>
      <c r="AO1004" s="114"/>
      <c r="AP1004" s="114"/>
      <c r="AQ1004" s="114"/>
      <c r="AR1004" s="114"/>
      <c r="AS1004" s="114"/>
      <c r="AT1004" s="114"/>
      <c r="AU1004" s="114"/>
      <c r="AV1004" s="114"/>
      <c r="AW1004" s="114"/>
    </row>
    <row r="1005" ht="14.25" customHeight="1">
      <c r="A1005" s="114"/>
      <c r="B1005" s="114"/>
      <c r="C1005" s="158"/>
      <c r="D1005" s="114"/>
      <c r="E1005" s="114"/>
      <c r="F1005" s="114"/>
      <c r="G1005" s="114"/>
      <c r="H1005" s="114"/>
      <c r="I1005" s="114"/>
      <c r="J1005" s="114"/>
      <c r="K1005" s="114"/>
      <c r="L1005" s="114"/>
      <c r="M1005" s="159"/>
      <c r="N1005" s="160"/>
      <c r="O1005" s="161"/>
      <c r="P1005" s="162"/>
      <c r="Q1005" s="163"/>
      <c r="R1005" s="142"/>
      <c r="S1005" s="164"/>
      <c r="T1005" s="114"/>
      <c r="U1005" s="114"/>
      <c r="V1005" s="114"/>
      <c r="W1005" s="114"/>
      <c r="X1005" s="114"/>
      <c r="Y1005" s="114"/>
      <c r="Z1005" s="114"/>
      <c r="AA1005" s="114"/>
      <c r="AB1005" s="114"/>
      <c r="AC1005" s="114"/>
      <c r="AD1005" s="114"/>
      <c r="AE1005" s="114"/>
      <c r="AF1005" s="114"/>
      <c r="AG1005" s="114"/>
      <c r="AH1005" s="114"/>
      <c r="AI1005" s="114"/>
      <c r="AJ1005" s="114"/>
      <c r="AK1005" s="114"/>
      <c r="AL1005" s="114"/>
      <c r="AM1005" s="114"/>
      <c r="AN1005" s="114"/>
      <c r="AO1005" s="114"/>
      <c r="AP1005" s="114"/>
      <c r="AQ1005" s="114"/>
      <c r="AR1005" s="114"/>
      <c r="AS1005" s="114"/>
      <c r="AT1005" s="114"/>
      <c r="AU1005" s="114"/>
      <c r="AV1005" s="114"/>
      <c r="AW1005" s="114"/>
    </row>
    <row r="1006" ht="14.25" customHeight="1">
      <c r="A1006" s="114"/>
      <c r="B1006" s="114"/>
      <c r="C1006" s="158"/>
      <c r="D1006" s="114"/>
      <c r="E1006" s="114"/>
      <c r="F1006" s="114"/>
      <c r="G1006" s="114"/>
      <c r="H1006" s="114"/>
      <c r="I1006" s="114"/>
      <c r="J1006" s="114"/>
      <c r="K1006" s="114"/>
      <c r="L1006" s="114"/>
      <c r="M1006" s="159"/>
      <c r="N1006" s="160"/>
      <c r="O1006" s="161"/>
      <c r="P1006" s="162"/>
      <c r="Q1006" s="163"/>
      <c r="R1006" s="142"/>
      <c r="S1006" s="164"/>
      <c r="T1006" s="114"/>
      <c r="U1006" s="114"/>
      <c r="V1006" s="114"/>
      <c r="W1006" s="114"/>
      <c r="X1006" s="114"/>
      <c r="Y1006" s="114"/>
      <c r="Z1006" s="114"/>
      <c r="AA1006" s="114"/>
      <c r="AB1006" s="114"/>
      <c r="AC1006" s="114"/>
      <c r="AD1006" s="114"/>
      <c r="AE1006" s="114"/>
      <c r="AF1006" s="114"/>
      <c r="AG1006" s="114"/>
      <c r="AH1006" s="114"/>
      <c r="AI1006" s="114"/>
      <c r="AJ1006" s="114"/>
      <c r="AK1006" s="114"/>
      <c r="AL1006" s="114"/>
      <c r="AM1006" s="114"/>
      <c r="AN1006" s="114"/>
      <c r="AO1006" s="114"/>
      <c r="AP1006" s="114"/>
      <c r="AQ1006" s="114"/>
      <c r="AR1006" s="114"/>
      <c r="AS1006" s="114"/>
      <c r="AT1006" s="114"/>
      <c r="AU1006" s="114"/>
      <c r="AV1006" s="114"/>
      <c r="AW1006" s="114"/>
    </row>
    <row r="1007" ht="14.25" customHeight="1">
      <c r="A1007" s="114"/>
      <c r="B1007" s="114"/>
      <c r="C1007" s="158"/>
      <c r="D1007" s="114"/>
      <c r="E1007" s="114"/>
      <c r="F1007" s="114"/>
      <c r="G1007" s="114"/>
      <c r="H1007" s="114"/>
      <c r="I1007" s="114"/>
      <c r="J1007" s="114"/>
      <c r="K1007" s="114"/>
      <c r="L1007" s="114"/>
      <c r="M1007" s="159"/>
      <c r="N1007" s="160"/>
      <c r="O1007" s="161"/>
      <c r="P1007" s="162"/>
      <c r="Q1007" s="163"/>
      <c r="R1007" s="142"/>
      <c r="S1007" s="164"/>
      <c r="T1007" s="114"/>
      <c r="U1007" s="114"/>
      <c r="V1007" s="114"/>
      <c r="W1007" s="114"/>
      <c r="X1007" s="114"/>
      <c r="Y1007" s="114"/>
      <c r="Z1007" s="114"/>
      <c r="AA1007" s="114"/>
      <c r="AB1007" s="114"/>
      <c r="AC1007" s="114"/>
      <c r="AD1007" s="114"/>
      <c r="AE1007" s="114"/>
      <c r="AF1007" s="114"/>
      <c r="AG1007" s="114"/>
      <c r="AH1007" s="114"/>
      <c r="AI1007" s="114"/>
      <c r="AJ1007" s="114"/>
      <c r="AK1007" s="114"/>
      <c r="AL1007" s="114"/>
      <c r="AM1007" s="114"/>
      <c r="AN1007" s="114"/>
      <c r="AO1007" s="114"/>
      <c r="AP1007" s="114"/>
      <c r="AQ1007" s="114"/>
      <c r="AR1007" s="114"/>
      <c r="AS1007" s="114"/>
      <c r="AT1007" s="114"/>
      <c r="AU1007" s="114"/>
      <c r="AV1007" s="114"/>
      <c r="AW1007" s="114"/>
    </row>
    <row r="1008" ht="14.25" customHeight="1">
      <c r="A1008" s="114"/>
      <c r="B1008" s="114"/>
      <c r="C1008" s="158"/>
      <c r="D1008" s="114"/>
      <c r="E1008" s="114"/>
      <c r="F1008" s="114"/>
      <c r="G1008" s="114"/>
      <c r="H1008" s="114"/>
      <c r="I1008" s="114"/>
      <c r="J1008" s="114"/>
      <c r="K1008" s="114"/>
      <c r="L1008" s="114"/>
      <c r="M1008" s="159"/>
      <c r="N1008" s="160"/>
      <c r="O1008" s="161"/>
      <c r="P1008" s="162"/>
      <c r="Q1008" s="163"/>
      <c r="R1008" s="142"/>
      <c r="S1008" s="164"/>
      <c r="T1008" s="114"/>
      <c r="U1008" s="114"/>
      <c r="V1008" s="114"/>
      <c r="W1008" s="114"/>
      <c r="X1008" s="114"/>
      <c r="Y1008" s="114"/>
      <c r="Z1008" s="114"/>
      <c r="AA1008" s="114"/>
      <c r="AB1008" s="114"/>
      <c r="AC1008" s="114"/>
      <c r="AD1008" s="114"/>
      <c r="AE1008" s="114"/>
      <c r="AF1008" s="114"/>
      <c r="AG1008" s="114"/>
      <c r="AH1008" s="114"/>
      <c r="AI1008" s="114"/>
      <c r="AJ1008" s="114"/>
      <c r="AK1008" s="114"/>
      <c r="AL1008" s="114"/>
      <c r="AM1008" s="114"/>
      <c r="AN1008" s="114"/>
      <c r="AO1008" s="114"/>
      <c r="AP1008" s="114"/>
      <c r="AQ1008" s="114"/>
      <c r="AR1008" s="114"/>
      <c r="AS1008" s="114"/>
      <c r="AT1008" s="114"/>
      <c r="AU1008" s="114"/>
      <c r="AV1008" s="114"/>
      <c r="AW1008" s="114"/>
    </row>
    <row r="1009" ht="14.25" customHeight="1">
      <c r="A1009" s="114"/>
      <c r="B1009" s="114"/>
      <c r="C1009" s="158"/>
      <c r="D1009" s="114"/>
      <c r="E1009" s="114"/>
      <c r="F1009" s="114"/>
      <c r="G1009" s="114"/>
      <c r="H1009" s="114"/>
      <c r="I1009" s="114"/>
      <c r="J1009" s="114"/>
      <c r="K1009" s="114"/>
      <c r="L1009" s="114"/>
      <c r="M1009" s="159"/>
      <c r="N1009" s="160"/>
      <c r="O1009" s="161"/>
      <c r="P1009" s="162"/>
      <c r="Q1009" s="163"/>
      <c r="R1009" s="142"/>
      <c r="S1009" s="164"/>
      <c r="T1009" s="114"/>
      <c r="U1009" s="114"/>
      <c r="V1009" s="114"/>
      <c r="W1009" s="114"/>
      <c r="X1009" s="114"/>
      <c r="Y1009" s="114"/>
      <c r="Z1009" s="114"/>
      <c r="AA1009" s="114"/>
      <c r="AB1009" s="114"/>
      <c r="AC1009" s="114"/>
      <c r="AD1009" s="114"/>
      <c r="AE1009" s="114"/>
      <c r="AF1009" s="114"/>
      <c r="AG1009" s="114"/>
      <c r="AH1009" s="114"/>
      <c r="AI1009" s="114"/>
      <c r="AJ1009" s="114"/>
      <c r="AK1009" s="114"/>
      <c r="AL1009" s="114"/>
      <c r="AM1009" s="114"/>
      <c r="AN1009" s="114"/>
      <c r="AO1009" s="114"/>
      <c r="AP1009" s="114"/>
      <c r="AQ1009" s="114"/>
      <c r="AR1009" s="114"/>
      <c r="AS1009" s="114"/>
      <c r="AT1009" s="114"/>
      <c r="AU1009" s="114"/>
      <c r="AV1009" s="114"/>
      <c r="AW1009" s="114"/>
    </row>
    <row r="1010" ht="14.25" customHeight="1">
      <c r="A1010" s="114"/>
      <c r="B1010" s="114"/>
      <c r="C1010" s="158"/>
      <c r="D1010" s="114"/>
      <c r="E1010" s="114"/>
      <c r="F1010" s="114"/>
      <c r="G1010" s="114"/>
      <c r="H1010" s="114"/>
      <c r="I1010" s="114"/>
      <c r="J1010" s="114"/>
      <c r="K1010" s="114"/>
      <c r="L1010" s="114"/>
      <c r="M1010" s="159"/>
      <c r="N1010" s="160"/>
      <c r="O1010" s="161"/>
      <c r="P1010" s="162"/>
      <c r="Q1010" s="163"/>
      <c r="R1010" s="142"/>
      <c r="S1010" s="164"/>
      <c r="T1010" s="114"/>
      <c r="U1010" s="114"/>
      <c r="V1010" s="114"/>
      <c r="W1010" s="114"/>
      <c r="X1010" s="114"/>
      <c r="Y1010" s="114"/>
      <c r="Z1010" s="114"/>
      <c r="AA1010" s="114"/>
      <c r="AB1010" s="114"/>
      <c r="AC1010" s="114"/>
      <c r="AD1010" s="114"/>
      <c r="AE1010" s="114"/>
      <c r="AF1010" s="114"/>
      <c r="AG1010" s="114"/>
      <c r="AH1010" s="114"/>
      <c r="AI1010" s="114"/>
      <c r="AJ1010" s="114"/>
      <c r="AK1010" s="114"/>
      <c r="AL1010" s="114"/>
      <c r="AM1010" s="114"/>
      <c r="AN1010" s="114"/>
      <c r="AO1010" s="114"/>
      <c r="AP1010" s="114"/>
      <c r="AQ1010" s="114"/>
      <c r="AR1010" s="114"/>
      <c r="AS1010" s="114"/>
      <c r="AT1010" s="114"/>
      <c r="AU1010" s="114"/>
      <c r="AV1010" s="114"/>
      <c r="AW1010" s="114"/>
    </row>
    <row r="1011" ht="14.25" customHeight="1">
      <c r="A1011" s="114"/>
      <c r="B1011" s="114"/>
      <c r="C1011" s="158"/>
      <c r="D1011" s="114"/>
      <c r="E1011" s="114"/>
      <c r="F1011" s="114"/>
      <c r="G1011" s="114"/>
      <c r="H1011" s="114"/>
      <c r="I1011" s="114"/>
      <c r="J1011" s="114"/>
      <c r="K1011" s="114"/>
      <c r="L1011" s="114"/>
      <c r="M1011" s="159"/>
      <c r="N1011" s="160"/>
      <c r="O1011" s="161"/>
      <c r="P1011" s="162"/>
      <c r="Q1011" s="163"/>
      <c r="R1011" s="142"/>
      <c r="S1011" s="164"/>
      <c r="T1011" s="114"/>
      <c r="U1011" s="114"/>
      <c r="V1011" s="114"/>
      <c r="W1011" s="114"/>
      <c r="X1011" s="114"/>
      <c r="Y1011" s="114"/>
      <c r="Z1011" s="114"/>
      <c r="AA1011" s="114"/>
      <c r="AB1011" s="114"/>
      <c r="AC1011" s="114"/>
      <c r="AD1011" s="114"/>
      <c r="AE1011" s="114"/>
      <c r="AF1011" s="114"/>
      <c r="AG1011" s="114"/>
      <c r="AH1011" s="114"/>
      <c r="AI1011" s="114"/>
      <c r="AJ1011" s="114"/>
      <c r="AK1011" s="114"/>
      <c r="AL1011" s="114"/>
      <c r="AM1011" s="114"/>
      <c r="AN1011" s="114"/>
      <c r="AO1011" s="114"/>
      <c r="AP1011" s="114"/>
      <c r="AQ1011" s="114"/>
      <c r="AR1011" s="114"/>
      <c r="AS1011" s="114"/>
      <c r="AT1011" s="114"/>
      <c r="AU1011" s="114"/>
      <c r="AV1011" s="114"/>
      <c r="AW1011" s="114"/>
    </row>
    <row r="1012" ht="14.25" customHeight="1">
      <c r="A1012" s="114"/>
      <c r="B1012" s="114"/>
      <c r="C1012" s="158"/>
      <c r="D1012" s="114"/>
      <c r="E1012" s="114"/>
      <c r="F1012" s="114"/>
      <c r="G1012" s="114"/>
      <c r="H1012" s="114"/>
      <c r="I1012" s="114"/>
      <c r="J1012" s="114"/>
      <c r="K1012" s="114"/>
      <c r="L1012" s="114"/>
      <c r="M1012" s="159"/>
      <c r="N1012" s="160"/>
      <c r="O1012" s="161"/>
      <c r="P1012" s="162"/>
      <c r="Q1012" s="163"/>
      <c r="R1012" s="142"/>
      <c r="S1012" s="164"/>
      <c r="T1012" s="114"/>
      <c r="U1012" s="114"/>
      <c r="V1012" s="114"/>
      <c r="W1012" s="114"/>
      <c r="X1012" s="114"/>
      <c r="Y1012" s="114"/>
      <c r="Z1012" s="114"/>
      <c r="AA1012" s="114"/>
      <c r="AB1012" s="114"/>
      <c r="AC1012" s="114"/>
      <c r="AD1012" s="114"/>
      <c r="AE1012" s="114"/>
      <c r="AF1012" s="114"/>
      <c r="AG1012" s="114"/>
      <c r="AH1012" s="114"/>
      <c r="AI1012" s="114"/>
      <c r="AJ1012" s="114"/>
      <c r="AK1012" s="114"/>
      <c r="AL1012" s="114"/>
      <c r="AM1012" s="114"/>
      <c r="AN1012" s="114"/>
      <c r="AO1012" s="114"/>
      <c r="AP1012" s="114"/>
      <c r="AQ1012" s="114"/>
      <c r="AR1012" s="114"/>
      <c r="AS1012" s="114"/>
      <c r="AT1012" s="114"/>
      <c r="AU1012" s="114"/>
      <c r="AV1012" s="114"/>
      <c r="AW1012" s="114"/>
    </row>
    <row r="1013" ht="14.25" customHeight="1">
      <c r="A1013" s="114"/>
      <c r="B1013" s="114"/>
      <c r="C1013" s="158"/>
      <c r="D1013" s="114"/>
      <c r="E1013" s="114"/>
      <c r="F1013" s="114"/>
      <c r="G1013" s="114"/>
      <c r="H1013" s="114"/>
      <c r="I1013" s="114"/>
      <c r="J1013" s="114"/>
      <c r="K1013" s="114"/>
      <c r="L1013" s="114"/>
      <c r="M1013" s="159"/>
      <c r="N1013" s="160"/>
      <c r="O1013" s="161"/>
      <c r="P1013" s="162"/>
      <c r="Q1013" s="163"/>
      <c r="R1013" s="142"/>
      <c r="S1013" s="164"/>
      <c r="T1013" s="114"/>
      <c r="U1013" s="114"/>
      <c r="V1013" s="114"/>
      <c r="W1013" s="114"/>
      <c r="X1013" s="114"/>
      <c r="Y1013" s="114"/>
      <c r="Z1013" s="114"/>
      <c r="AA1013" s="114"/>
      <c r="AB1013" s="114"/>
      <c r="AC1013" s="114"/>
      <c r="AD1013" s="114"/>
      <c r="AE1013" s="114"/>
      <c r="AF1013" s="114"/>
      <c r="AG1013" s="114"/>
      <c r="AH1013" s="114"/>
      <c r="AI1013" s="114"/>
      <c r="AJ1013" s="114"/>
      <c r="AK1013" s="114"/>
      <c r="AL1013" s="114"/>
      <c r="AM1013" s="114"/>
      <c r="AN1013" s="114"/>
      <c r="AO1013" s="114"/>
      <c r="AP1013" s="114"/>
      <c r="AQ1013" s="114"/>
      <c r="AR1013" s="114"/>
      <c r="AS1013" s="114"/>
      <c r="AT1013" s="114"/>
      <c r="AU1013" s="114"/>
      <c r="AV1013" s="114"/>
      <c r="AW1013" s="114"/>
    </row>
    <row r="1014" ht="14.25" customHeight="1">
      <c r="A1014" s="114"/>
      <c r="B1014" s="114"/>
      <c r="C1014" s="158"/>
      <c r="D1014" s="114"/>
      <c r="E1014" s="114"/>
      <c r="F1014" s="114"/>
      <c r="G1014" s="114"/>
      <c r="H1014" s="114"/>
      <c r="I1014" s="114"/>
      <c r="J1014" s="114"/>
      <c r="K1014" s="114"/>
      <c r="L1014" s="114"/>
      <c r="M1014" s="159"/>
      <c r="N1014" s="160"/>
      <c r="O1014" s="161"/>
      <c r="P1014" s="162"/>
      <c r="Q1014" s="163"/>
      <c r="R1014" s="142"/>
      <c r="S1014" s="164"/>
      <c r="T1014" s="114"/>
      <c r="U1014" s="114"/>
      <c r="V1014" s="114"/>
      <c r="W1014" s="114"/>
      <c r="X1014" s="114"/>
      <c r="Y1014" s="114"/>
      <c r="Z1014" s="114"/>
      <c r="AA1014" s="114"/>
      <c r="AB1014" s="114"/>
      <c r="AC1014" s="114"/>
      <c r="AD1014" s="114"/>
      <c r="AE1014" s="114"/>
      <c r="AF1014" s="114"/>
      <c r="AG1014" s="114"/>
      <c r="AH1014" s="114"/>
      <c r="AI1014" s="114"/>
      <c r="AJ1014" s="114"/>
      <c r="AK1014" s="114"/>
      <c r="AL1014" s="114"/>
      <c r="AM1014" s="114"/>
      <c r="AN1014" s="114"/>
      <c r="AO1014" s="114"/>
      <c r="AP1014" s="114"/>
      <c r="AQ1014" s="114"/>
      <c r="AR1014" s="114"/>
      <c r="AS1014" s="114"/>
      <c r="AT1014" s="114"/>
      <c r="AU1014" s="114"/>
      <c r="AV1014" s="114"/>
      <c r="AW1014" s="114"/>
    </row>
    <row r="1015" ht="14.25" customHeight="1">
      <c r="A1015" s="114"/>
      <c r="B1015" s="114"/>
      <c r="C1015" s="158"/>
      <c r="D1015" s="114"/>
      <c r="E1015" s="114"/>
      <c r="F1015" s="114"/>
      <c r="G1015" s="114"/>
      <c r="H1015" s="114"/>
      <c r="I1015" s="114"/>
      <c r="J1015" s="114"/>
      <c r="K1015" s="114"/>
      <c r="L1015" s="114"/>
      <c r="M1015" s="159"/>
      <c r="N1015" s="160"/>
      <c r="O1015" s="161"/>
      <c r="P1015" s="162"/>
      <c r="Q1015" s="163"/>
      <c r="R1015" s="142"/>
      <c r="S1015" s="164"/>
      <c r="T1015" s="114"/>
      <c r="U1015" s="114"/>
      <c r="V1015" s="114"/>
      <c r="W1015" s="114"/>
      <c r="X1015" s="114"/>
      <c r="Y1015" s="114"/>
      <c r="Z1015" s="114"/>
      <c r="AA1015" s="114"/>
      <c r="AB1015" s="114"/>
      <c r="AC1015" s="114"/>
      <c r="AD1015" s="114"/>
      <c r="AE1015" s="114"/>
      <c r="AF1015" s="114"/>
      <c r="AG1015" s="114"/>
      <c r="AH1015" s="114"/>
      <c r="AI1015" s="114"/>
      <c r="AJ1015" s="114"/>
      <c r="AK1015" s="114"/>
      <c r="AL1015" s="114"/>
      <c r="AM1015" s="114"/>
      <c r="AN1015" s="114"/>
      <c r="AO1015" s="114"/>
      <c r="AP1015" s="114"/>
      <c r="AQ1015" s="114"/>
      <c r="AR1015" s="114"/>
      <c r="AS1015" s="114"/>
      <c r="AT1015" s="114"/>
      <c r="AU1015" s="114"/>
      <c r="AV1015" s="114"/>
      <c r="AW1015" s="114"/>
    </row>
    <row r="1016" ht="14.25" customHeight="1">
      <c r="A1016" s="114"/>
      <c r="B1016" s="114"/>
      <c r="C1016" s="158"/>
      <c r="D1016" s="114"/>
      <c r="E1016" s="114"/>
      <c r="F1016" s="114"/>
      <c r="G1016" s="114"/>
      <c r="H1016" s="114"/>
      <c r="I1016" s="114"/>
      <c r="J1016" s="114"/>
      <c r="K1016" s="114"/>
      <c r="L1016" s="114"/>
      <c r="M1016" s="159"/>
      <c r="N1016" s="160"/>
      <c r="O1016" s="161"/>
      <c r="P1016" s="162"/>
      <c r="Q1016" s="163"/>
      <c r="R1016" s="142"/>
      <c r="S1016" s="164"/>
      <c r="T1016" s="114"/>
      <c r="U1016" s="114"/>
      <c r="V1016" s="114"/>
      <c r="W1016" s="114"/>
      <c r="X1016" s="114"/>
      <c r="Y1016" s="114"/>
      <c r="Z1016" s="114"/>
      <c r="AA1016" s="114"/>
      <c r="AB1016" s="114"/>
      <c r="AC1016" s="114"/>
      <c r="AD1016" s="114"/>
      <c r="AE1016" s="114"/>
      <c r="AF1016" s="114"/>
      <c r="AG1016" s="114"/>
      <c r="AH1016" s="114"/>
      <c r="AI1016" s="114"/>
      <c r="AJ1016" s="114"/>
      <c r="AK1016" s="114"/>
      <c r="AL1016" s="114"/>
      <c r="AM1016" s="114"/>
      <c r="AN1016" s="114"/>
      <c r="AO1016" s="114"/>
      <c r="AP1016" s="114"/>
      <c r="AQ1016" s="114"/>
      <c r="AR1016" s="114"/>
      <c r="AS1016" s="114"/>
      <c r="AT1016" s="114"/>
      <c r="AU1016" s="114"/>
      <c r="AV1016" s="114"/>
      <c r="AW1016" s="114"/>
    </row>
    <row r="1017" ht="14.25" customHeight="1">
      <c r="A1017" s="114"/>
      <c r="B1017" s="114"/>
      <c r="C1017" s="158"/>
      <c r="D1017" s="114"/>
      <c r="E1017" s="114"/>
      <c r="F1017" s="114"/>
      <c r="G1017" s="114"/>
      <c r="H1017" s="114"/>
      <c r="I1017" s="114"/>
      <c r="J1017" s="114"/>
      <c r="K1017" s="114"/>
      <c r="L1017" s="114"/>
      <c r="M1017" s="159"/>
      <c r="N1017" s="160"/>
      <c r="O1017" s="161"/>
      <c r="P1017" s="162"/>
      <c r="Q1017" s="163"/>
      <c r="R1017" s="142"/>
      <c r="S1017" s="164"/>
      <c r="T1017" s="114"/>
      <c r="U1017" s="114"/>
      <c r="V1017" s="114"/>
      <c r="W1017" s="114"/>
      <c r="X1017" s="114"/>
      <c r="Y1017" s="114"/>
      <c r="Z1017" s="114"/>
      <c r="AA1017" s="114"/>
      <c r="AB1017" s="114"/>
      <c r="AC1017" s="114"/>
      <c r="AD1017" s="114"/>
      <c r="AE1017" s="114"/>
      <c r="AF1017" s="114"/>
      <c r="AG1017" s="114"/>
      <c r="AH1017" s="114"/>
      <c r="AI1017" s="114"/>
      <c r="AJ1017" s="114"/>
      <c r="AK1017" s="114"/>
      <c r="AL1017" s="114"/>
      <c r="AM1017" s="114"/>
      <c r="AN1017" s="114"/>
      <c r="AO1017" s="114"/>
      <c r="AP1017" s="114"/>
      <c r="AQ1017" s="114"/>
      <c r="AR1017" s="114"/>
      <c r="AS1017" s="114"/>
      <c r="AT1017" s="114"/>
      <c r="AU1017" s="114"/>
      <c r="AV1017" s="114"/>
      <c r="AW1017" s="114"/>
    </row>
    <row r="1018" ht="14.25" customHeight="1">
      <c r="A1018" s="114"/>
      <c r="B1018" s="114"/>
      <c r="C1018" s="158"/>
      <c r="D1018" s="114"/>
      <c r="E1018" s="114"/>
      <c r="F1018" s="114"/>
      <c r="G1018" s="114"/>
      <c r="H1018" s="114"/>
      <c r="I1018" s="114"/>
      <c r="J1018" s="114"/>
      <c r="K1018" s="114"/>
      <c r="L1018" s="114"/>
      <c r="M1018" s="159"/>
      <c r="N1018" s="160"/>
      <c r="O1018" s="161"/>
      <c r="P1018" s="162"/>
      <c r="Q1018" s="163"/>
      <c r="R1018" s="142"/>
      <c r="S1018" s="164"/>
      <c r="T1018" s="114"/>
      <c r="U1018" s="114"/>
      <c r="V1018" s="114"/>
      <c r="W1018" s="114"/>
      <c r="X1018" s="114"/>
      <c r="Y1018" s="114"/>
      <c r="Z1018" s="114"/>
      <c r="AA1018" s="114"/>
      <c r="AB1018" s="114"/>
      <c r="AC1018" s="114"/>
      <c r="AD1018" s="114"/>
      <c r="AE1018" s="114"/>
      <c r="AF1018" s="114"/>
      <c r="AG1018" s="114"/>
      <c r="AH1018" s="114"/>
      <c r="AI1018" s="114"/>
      <c r="AJ1018" s="114"/>
      <c r="AK1018" s="114"/>
      <c r="AL1018" s="114"/>
      <c r="AM1018" s="114"/>
      <c r="AN1018" s="114"/>
      <c r="AO1018" s="114"/>
      <c r="AP1018" s="114"/>
      <c r="AQ1018" s="114"/>
      <c r="AR1018" s="114"/>
      <c r="AS1018" s="114"/>
      <c r="AT1018" s="114"/>
      <c r="AU1018" s="114"/>
      <c r="AV1018" s="114"/>
      <c r="AW1018" s="114"/>
    </row>
    <row r="1019" ht="14.25" customHeight="1">
      <c r="A1019" s="114"/>
      <c r="B1019" s="114"/>
      <c r="C1019" s="158"/>
      <c r="D1019" s="114"/>
      <c r="E1019" s="114"/>
      <c r="F1019" s="114"/>
      <c r="G1019" s="114"/>
      <c r="H1019" s="114"/>
      <c r="I1019" s="114"/>
      <c r="J1019" s="114"/>
      <c r="K1019" s="114"/>
      <c r="L1019" s="114"/>
      <c r="M1019" s="159"/>
      <c r="N1019" s="160"/>
      <c r="O1019" s="161"/>
      <c r="P1019" s="162"/>
      <c r="Q1019" s="163"/>
      <c r="R1019" s="142"/>
      <c r="S1019" s="164"/>
      <c r="T1019" s="114"/>
      <c r="U1019" s="114"/>
      <c r="V1019" s="114"/>
      <c r="W1019" s="114"/>
      <c r="X1019" s="114"/>
      <c r="Y1019" s="114"/>
      <c r="Z1019" s="114"/>
      <c r="AA1019" s="114"/>
      <c r="AB1019" s="114"/>
      <c r="AC1019" s="114"/>
      <c r="AD1019" s="114"/>
      <c r="AE1019" s="114"/>
      <c r="AF1019" s="114"/>
      <c r="AG1019" s="114"/>
      <c r="AH1019" s="114"/>
      <c r="AI1019" s="114"/>
      <c r="AJ1019" s="114"/>
      <c r="AK1019" s="114"/>
      <c r="AL1019" s="114"/>
      <c r="AM1019" s="114"/>
      <c r="AN1019" s="114"/>
      <c r="AO1019" s="114"/>
      <c r="AP1019" s="114"/>
      <c r="AQ1019" s="114"/>
      <c r="AR1019" s="114"/>
      <c r="AS1019" s="114"/>
      <c r="AT1019" s="114"/>
      <c r="AU1019" s="114"/>
      <c r="AV1019" s="114"/>
      <c r="AW1019" s="114"/>
    </row>
    <row r="1020" ht="14.25" customHeight="1">
      <c r="A1020" s="114"/>
      <c r="B1020" s="114"/>
      <c r="C1020" s="158"/>
      <c r="D1020" s="114"/>
      <c r="E1020" s="114"/>
      <c r="F1020" s="114"/>
      <c r="G1020" s="114"/>
      <c r="H1020" s="114"/>
      <c r="I1020" s="114"/>
      <c r="J1020" s="114"/>
      <c r="K1020" s="114"/>
      <c r="L1020" s="114"/>
      <c r="M1020" s="159"/>
      <c r="N1020" s="160"/>
      <c r="O1020" s="161"/>
      <c r="P1020" s="162"/>
      <c r="Q1020" s="163"/>
      <c r="R1020" s="142"/>
      <c r="S1020" s="164"/>
      <c r="T1020" s="114"/>
      <c r="U1020" s="114"/>
      <c r="V1020" s="114"/>
      <c r="W1020" s="114"/>
      <c r="X1020" s="114"/>
      <c r="Y1020" s="114"/>
      <c r="Z1020" s="114"/>
      <c r="AA1020" s="114"/>
      <c r="AB1020" s="114"/>
      <c r="AC1020" s="114"/>
      <c r="AD1020" s="114"/>
      <c r="AE1020" s="114"/>
      <c r="AF1020" s="114"/>
      <c r="AG1020" s="114"/>
      <c r="AH1020" s="114"/>
      <c r="AI1020" s="114"/>
      <c r="AJ1020" s="114"/>
      <c r="AK1020" s="114"/>
      <c r="AL1020" s="114"/>
      <c r="AM1020" s="114"/>
      <c r="AN1020" s="114"/>
      <c r="AO1020" s="114"/>
      <c r="AP1020" s="114"/>
      <c r="AQ1020" s="114"/>
      <c r="AR1020" s="114"/>
      <c r="AS1020" s="114"/>
      <c r="AT1020" s="114"/>
      <c r="AU1020" s="114"/>
      <c r="AV1020" s="114"/>
      <c r="AW1020" s="114"/>
    </row>
    <row r="1021" ht="14.25" customHeight="1">
      <c r="A1021" s="114"/>
      <c r="B1021" s="114"/>
      <c r="C1021" s="158"/>
      <c r="D1021" s="114"/>
      <c r="E1021" s="114"/>
      <c r="F1021" s="114"/>
      <c r="G1021" s="114"/>
      <c r="H1021" s="114"/>
      <c r="I1021" s="114"/>
      <c r="J1021" s="114"/>
      <c r="K1021" s="114"/>
      <c r="L1021" s="114"/>
      <c r="M1021" s="159"/>
      <c r="N1021" s="160"/>
      <c r="O1021" s="161"/>
      <c r="P1021" s="162"/>
      <c r="Q1021" s="163"/>
      <c r="R1021" s="142"/>
      <c r="S1021" s="164"/>
      <c r="T1021" s="114"/>
      <c r="U1021" s="114"/>
      <c r="V1021" s="114"/>
      <c r="W1021" s="114"/>
      <c r="X1021" s="114"/>
      <c r="Y1021" s="114"/>
      <c r="Z1021" s="114"/>
      <c r="AA1021" s="114"/>
      <c r="AB1021" s="114"/>
      <c r="AC1021" s="114"/>
      <c r="AD1021" s="114"/>
      <c r="AE1021" s="114"/>
      <c r="AF1021" s="114"/>
      <c r="AG1021" s="114"/>
      <c r="AH1021" s="114"/>
      <c r="AI1021" s="114"/>
      <c r="AJ1021" s="114"/>
      <c r="AK1021" s="114"/>
      <c r="AL1021" s="114"/>
      <c r="AM1021" s="114"/>
      <c r="AN1021" s="114"/>
      <c r="AO1021" s="114"/>
      <c r="AP1021" s="114"/>
      <c r="AQ1021" s="114"/>
      <c r="AR1021" s="114"/>
      <c r="AS1021" s="114"/>
      <c r="AT1021" s="114"/>
      <c r="AU1021" s="114"/>
      <c r="AV1021" s="114"/>
      <c r="AW1021" s="114"/>
    </row>
    <row r="1022" ht="14.25" customHeight="1">
      <c r="A1022" s="114"/>
      <c r="B1022" s="114"/>
      <c r="C1022" s="158"/>
      <c r="D1022" s="114"/>
      <c r="E1022" s="114"/>
      <c r="F1022" s="114"/>
      <c r="G1022" s="114"/>
      <c r="H1022" s="114"/>
      <c r="I1022" s="114"/>
      <c r="J1022" s="114"/>
      <c r="K1022" s="114"/>
      <c r="L1022" s="114"/>
      <c r="M1022" s="159"/>
      <c r="N1022" s="160"/>
      <c r="O1022" s="161"/>
      <c r="P1022" s="162"/>
      <c r="Q1022" s="163"/>
      <c r="R1022" s="142"/>
      <c r="S1022" s="164"/>
      <c r="T1022" s="114"/>
      <c r="U1022" s="114"/>
      <c r="V1022" s="114"/>
      <c r="W1022" s="114"/>
      <c r="X1022" s="114"/>
      <c r="Y1022" s="114"/>
      <c r="Z1022" s="114"/>
      <c r="AA1022" s="114"/>
      <c r="AB1022" s="114"/>
      <c r="AC1022" s="114"/>
      <c r="AD1022" s="114"/>
      <c r="AE1022" s="114"/>
      <c r="AF1022" s="114"/>
      <c r="AG1022" s="114"/>
      <c r="AH1022" s="114"/>
      <c r="AI1022" s="114"/>
      <c r="AJ1022" s="114"/>
      <c r="AK1022" s="114"/>
      <c r="AL1022" s="114"/>
      <c r="AM1022" s="114"/>
      <c r="AN1022" s="114"/>
      <c r="AO1022" s="114"/>
      <c r="AP1022" s="114"/>
      <c r="AQ1022" s="114"/>
      <c r="AR1022" s="114"/>
      <c r="AS1022" s="114"/>
      <c r="AT1022" s="114"/>
      <c r="AU1022" s="114"/>
      <c r="AV1022" s="114"/>
      <c r="AW1022" s="114"/>
    </row>
    <row r="1023" ht="14.25" customHeight="1">
      <c r="A1023" s="114"/>
      <c r="B1023" s="114"/>
      <c r="C1023" s="158"/>
      <c r="D1023" s="114"/>
      <c r="E1023" s="114"/>
      <c r="F1023" s="114"/>
      <c r="G1023" s="114"/>
      <c r="H1023" s="114"/>
      <c r="I1023" s="114"/>
      <c r="J1023" s="114"/>
      <c r="K1023" s="114"/>
      <c r="L1023" s="114"/>
      <c r="M1023" s="159"/>
      <c r="N1023" s="160"/>
      <c r="O1023" s="161"/>
      <c r="P1023" s="162"/>
      <c r="Q1023" s="163"/>
      <c r="R1023" s="142"/>
      <c r="S1023" s="164"/>
      <c r="T1023" s="114"/>
      <c r="U1023" s="114"/>
      <c r="V1023" s="114"/>
      <c r="W1023" s="114"/>
      <c r="X1023" s="114"/>
      <c r="Y1023" s="114"/>
      <c r="Z1023" s="114"/>
      <c r="AA1023" s="114"/>
      <c r="AB1023" s="114"/>
      <c r="AC1023" s="114"/>
      <c r="AD1023" s="114"/>
      <c r="AE1023" s="114"/>
      <c r="AF1023" s="114"/>
      <c r="AG1023" s="114"/>
      <c r="AH1023" s="114"/>
      <c r="AI1023" s="114"/>
      <c r="AJ1023" s="114"/>
      <c r="AK1023" s="114"/>
      <c r="AL1023" s="114"/>
      <c r="AM1023" s="114"/>
      <c r="AN1023" s="114"/>
      <c r="AO1023" s="114"/>
      <c r="AP1023" s="114"/>
      <c r="AQ1023" s="114"/>
      <c r="AR1023" s="114"/>
      <c r="AS1023" s="114"/>
      <c r="AT1023" s="114"/>
      <c r="AU1023" s="114"/>
      <c r="AV1023" s="114"/>
      <c r="AW1023" s="114"/>
    </row>
    <row r="1024" ht="14.25" customHeight="1">
      <c r="A1024" s="114"/>
      <c r="B1024" s="114"/>
      <c r="C1024" s="158"/>
      <c r="D1024" s="114"/>
      <c r="E1024" s="114"/>
      <c r="F1024" s="114"/>
      <c r="G1024" s="114"/>
      <c r="H1024" s="114"/>
      <c r="I1024" s="114"/>
      <c r="J1024" s="114"/>
      <c r="K1024" s="114"/>
      <c r="L1024" s="114"/>
      <c r="M1024" s="159"/>
      <c r="N1024" s="160"/>
      <c r="O1024" s="161"/>
      <c r="P1024" s="162"/>
      <c r="Q1024" s="163"/>
      <c r="R1024" s="142"/>
      <c r="S1024" s="164"/>
      <c r="T1024" s="114"/>
      <c r="U1024" s="114"/>
      <c r="V1024" s="114"/>
      <c r="W1024" s="114"/>
      <c r="X1024" s="114"/>
      <c r="Y1024" s="114"/>
      <c r="Z1024" s="114"/>
      <c r="AA1024" s="114"/>
      <c r="AB1024" s="114"/>
      <c r="AC1024" s="114"/>
      <c r="AD1024" s="114"/>
      <c r="AE1024" s="114"/>
      <c r="AF1024" s="114"/>
      <c r="AG1024" s="114"/>
      <c r="AH1024" s="114"/>
      <c r="AI1024" s="114"/>
      <c r="AJ1024" s="114"/>
      <c r="AK1024" s="114"/>
      <c r="AL1024" s="114"/>
      <c r="AM1024" s="114"/>
      <c r="AN1024" s="114"/>
      <c r="AO1024" s="114"/>
      <c r="AP1024" s="114"/>
      <c r="AQ1024" s="114"/>
      <c r="AR1024" s="114"/>
      <c r="AS1024" s="114"/>
      <c r="AT1024" s="114"/>
      <c r="AU1024" s="114"/>
      <c r="AV1024" s="114"/>
      <c r="AW1024" s="114"/>
    </row>
  </sheetData>
  <mergeCells count="38">
    <mergeCell ref="H1:H2"/>
    <mergeCell ref="I1:I2"/>
    <mergeCell ref="J1:J2"/>
    <mergeCell ref="K1:K2"/>
    <mergeCell ref="L1:L2"/>
    <mergeCell ref="M1:M2"/>
    <mergeCell ref="N1:N2"/>
    <mergeCell ref="V1:Y1"/>
    <mergeCell ref="Z1:AC1"/>
    <mergeCell ref="Z4:AC13"/>
    <mergeCell ref="Z16:AC26"/>
    <mergeCell ref="Z29:AB38"/>
    <mergeCell ref="O1:O2"/>
    <mergeCell ref="P1:P2"/>
    <mergeCell ref="Q1:Q2"/>
    <mergeCell ref="R1:R2"/>
    <mergeCell ref="S1:S2"/>
    <mergeCell ref="T1:T2"/>
    <mergeCell ref="U1:U2"/>
    <mergeCell ref="A1:A2"/>
    <mergeCell ref="B1:B2"/>
    <mergeCell ref="C1:C2"/>
    <mergeCell ref="D1:D2"/>
    <mergeCell ref="E1:E2"/>
    <mergeCell ref="F1:F2"/>
    <mergeCell ref="G1:G2"/>
    <mergeCell ref="B90:C90"/>
    <mergeCell ref="B103:C103"/>
    <mergeCell ref="B116:C116"/>
    <mergeCell ref="B118:C118"/>
    <mergeCell ref="B119:C119"/>
    <mergeCell ref="B13:C13"/>
    <mergeCell ref="B26:C26"/>
    <mergeCell ref="B38:C38"/>
    <mergeCell ref="B51:C51"/>
    <mergeCell ref="B52:C52"/>
    <mergeCell ref="B64:C64"/>
    <mergeCell ref="B77:C77"/>
  </mergeCells>
  <printOptions/>
  <pageMargins bottom="0.75" footer="0.0" header="0.0" left="0.7" right="0.7" top="0.75"/>
  <pageSetup orientation="portrait"/>
  <drawing r:id="rId1"/>
</worksheet>
</file>